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ung\pythonProject\"/>
    </mc:Choice>
  </mc:AlternateContent>
  <bookViews>
    <workbookView xWindow="0" yWindow="0" windowWidth="23040" windowHeight="9192"/>
  </bookViews>
  <sheets>
    <sheet name="Main" sheetId="1" r:id="rId1"/>
    <sheet name="PlaceByLoc" sheetId="2" state="hidden" r:id="rId2"/>
    <sheet name="ChannelByLoc" sheetId="3" state="hidden" r:id="rId3"/>
    <sheet name="FeelingLabel" sheetId="4" state="hidden" r:id="rId4"/>
    <sheet name="WrongWords" sheetId="5" state="hidden" r:id="rId5"/>
    <sheet name="Feeling_NT" sheetId="6" state="hidden" r:id="rId6"/>
    <sheet name="Feeling_CC109" sheetId="7" state="hidden" r:id="rId7"/>
    <sheet name="Feeling_mySuperHero" sheetId="8" state="hidden" r:id="rId8"/>
  </sheets>
  <definedNames>
    <definedName name="_xlnm._FilterDatabase" localSheetId="2" hidden="1">ChannelByLoc!$A$1:$F$109</definedName>
    <definedName name="_xlnm._FilterDatabase" localSheetId="6" hidden="1">Feeling_CC109!$A$1:$S$1160</definedName>
    <definedName name="_xlnm._FilterDatabase" localSheetId="7" hidden="1">Feeling_mySuperHero!$A$1:$S$1160</definedName>
    <definedName name="_xlnm._FilterDatabase" localSheetId="5" hidden="1">Feeling_NT!$A$1:$S$1160</definedName>
    <definedName name="_xlnm._FilterDatabase" localSheetId="3" hidden="1">FeelingLabel!$A$1:$M$658</definedName>
    <definedName name="_xlnm._FilterDatabase" localSheetId="1" hidden="1">PlaceByLoc!$A$7:$F$222</definedName>
    <definedName name="_xlnm._FilterDatabase" localSheetId="4" hidden="1">WrongWords!$A$1:$K$285</definedName>
    <definedName name="Z_15C86B07_36DF_4ED3_B759_13004856E2A5_.wvu.FilterData" localSheetId="0" hidden="1">Main!$A$1:$X$772</definedName>
  </definedNames>
  <calcPr calcId="162913"/>
  <customWorkbookViews>
    <customWorkbookView name="Filter 1" guid="{15C86B07-36DF-4ED3-B759-13004856E2A5}" maximized="1" windowWidth="0" windowHeight="0" activeSheetId="0"/>
  </customWorkbookViews>
</workbook>
</file>

<file path=xl/calcChain.xml><?xml version="1.0" encoding="utf-8"?>
<calcChain xmlns="http://schemas.openxmlformats.org/spreadsheetml/2006/main">
  <c r="Y2587" i="1" l="1"/>
  <c r="L2" i="1"/>
  <c r="L3" i="1"/>
  <c r="Y1502" i="1" l="1"/>
  <c r="L4" i="1"/>
  <c r="Y1512" i="1" l="1"/>
  <c r="L5" i="1"/>
  <c r="Y2604" i="1" l="1"/>
  <c r="L6" i="1"/>
  <c r="Y1565" i="1" l="1"/>
  <c r="Y2159" i="1"/>
  <c r="L8" i="1"/>
  <c r="L7" i="1"/>
  <c r="Y801" i="1" l="1"/>
  <c r="L9" i="1"/>
  <c r="Y354" i="1" l="1"/>
  <c r="L10" i="1"/>
  <c r="Y2404" i="1" l="1"/>
  <c r="L11" i="1"/>
  <c r="Y3213" i="1" l="1"/>
  <c r="L12" i="1"/>
  <c r="Y2127" i="1" l="1"/>
  <c r="L13" i="1"/>
  <c r="Y778" i="1" l="1"/>
  <c r="L14" i="1"/>
  <c r="Y1666" i="1" l="1"/>
  <c r="L15" i="1"/>
  <c r="Y2228" i="1" l="1"/>
  <c r="L16" i="1"/>
  <c r="Y2229" i="1" l="1"/>
  <c r="L17" i="1"/>
  <c r="Y221" i="1" l="1"/>
  <c r="L18" i="1"/>
  <c r="Y3097" i="1" l="1"/>
  <c r="Y1481" i="1"/>
  <c r="L19" i="1"/>
  <c r="L20" i="1"/>
  <c r="Y119" i="1" l="1"/>
  <c r="L21" i="1"/>
  <c r="Y192" i="1" l="1"/>
  <c r="L22" i="1"/>
  <c r="Y2074" i="1" l="1"/>
  <c r="L23" i="1"/>
  <c r="Y3137" i="1" l="1"/>
  <c r="L24" i="1"/>
  <c r="Y2068" i="1" l="1"/>
  <c r="Y1053" i="1"/>
  <c r="L25" i="1"/>
  <c r="L26" i="1"/>
  <c r="Y3260" i="1" l="1"/>
  <c r="L27" i="1"/>
  <c r="Y789" i="1" l="1"/>
  <c r="Y1617" i="1"/>
  <c r="L28" i="1"/>
  <c r="L29" i="1"/>
  <c r="Y823" i="1" l="1"/>
  <c r="L30" i="1"/>
  <c r="Y535" i="1" l="1"/>
  <c r="L31" i="1"/>
  <c r="Y2840" i="1" l="1"/>
  <c r="L32" i="1"/>
  <c r="Y3081" i="1" l="1"/>
  <c r="L33" i="1"/>
  <c r="Y1475" i="1" l="1"/>
  <c r="L34" i="1"/>
  <c r="Y1521" i="1" l="1"/>
  <c r="L35" i="1"/>
  <c r="Y2651" i="1" l="1"/>
  <c r="L36" i="1"/>
  <c r="Y199" i="1" l="1"/>
  <c r="L37" i="1"/>
  <c r="Y2788" i="1" l="1"/>
  <c r="L38" i="1"/>
  <c r="Y2849" i="1" l="1"/>
  <c r="L39" i="1"/>
  <c r="Y2376" i="1" l="1"/>
  <c r="Y3536" i="1"/>
  <c r="L40" i="1"/>
  <c r="L41" i="1"/>
  <c r="Y1487" i="1" l="1"/>
  <c r="L42" i="1"/>
  <c r="Y726" i="1" l="1"/>
  <c r="Y310" i="1"/>
  <c r="L43" i="1"/>
  <c r="L44" i="1"/>
  <c r="L46" i="1"/>
  <c r="L45" i="1"/>
  <c r="Y3138" i="1" l="1"/>
  <c r="L47" i="1"/>
  <c r="Y516" i="1" l="1"/>
  <c r="L48" i="1"/>
  <c r="Y2251" i="1" l="1"/>
  <c r="L49" i="1"/>
  <c r="Y3395" i="1" l="1"/>
  <c r="L50" i="1"/>
  <c r="Y1035" i="1" l="1"/>
  <c r="L51" i="1"/>
  <c r="Y2226" i="1" l="1"/>
  <c r="L52" i="1"/>
  <c r="Y2227" i="1" l="1"/>
  <c r="L53" i="1"/>
  <c r="Y2065" i="1" l="1"/>
  <c r="L54" i="1"/>
  <c r="Y2609" i="1" l="1"/>
  <c r="L55" i="1"/>
  <c r="Y1539" i="1" l="1"/>
  <c r="L56" i="1"/>
  <c r="Y744" i="1" l="1"/>
  <c r="L57" i="1"/>
  <c r="Y2142" i="1" l="1"/>
  <c r="L58" i="1"/>
  <c r="Y1108" i="1" l="1"/>
  <c r="L59" i="1"/>
  <c r="Y3249" i="1" l="1"/>
  <c r="Y156" i="1"/>
  <c r="L60" i="1"/>
  <c r="L61" i="1"/>
  <c r="L62" i="1"/>
  <c r="Y916" i="1" l="1"/>
  <c r="L63" i="1"/>
  <c r="Y79" i="1" l="1"/>
  <c r="L64" i="1"/>
  <c r="Y2671" i="1" l="1"/>
  <c r="L65" i="1"/>
  <c r="Y3150" i="1" l="1"/>
  <c r="L66" i="1"/>
  <c r="Y3139" i="1" l="1"/>
  <c r="L67" i="1"/>
  <c r="Y343" i="1" l="1"/>
  <c r="L68" i="1"/>
  <c r="Y2797" i="1" l="1"/>
  <c r="L69" i="1"/>
  <c r="Y2882" i="1" l="1"/>
  <c r="L70" i="1"/>
  <c r="Y2623" i="1" l="1"/>
  <c r="L71" i="1"/>
  <c r="Y1505" i="1" l="1"/>
  <c r="L72" i="1"/>
  <c r="Y2152" i="1" l="1"/>
  <c r="L73" i="1"/>
  <c r="Y135" i="1" l="1"/>
  <c r="L74" i="1"/>
  <c r="Y1196" i="1" l="1"/>
  <c r="L75" i="1"/>
  <c r="Y2869" i="1" l="1"/>
  <c r="L76" i="1"/>
  <c r="Z2869" i="1" l="1"/>
  <c r="Y699" i="1"/>
  <c r="L77" i="1"/>
  <c r="Y2886" i="1" l="1"/>
  <c r="L78" i="1"/>
  <c r="Y312" i="1" l="1"/>
  <c r="Y1074" i="1"/>
  <c r="L79" i="1"/>
  <c r="L80" i="1"/>
  <c r="Y1591" i="1" l="1"/>
  <c r="L81" i="1"/>
  <c r="Y330" i="1" l="1"/>
  <c r="L82" i="1"/>
  <c r="Y3244" i="1" l="1"/>
  <c r="L83" i="1"/>
  <c r="Y2763" i="1" l="1"/>
  <c r="L84" i="1"/>
  <c r="Y850" i="1" l="1"/>
  <c r="L85" i="1"/>
  <c r="Y2597" i="1" l="1"/>
  <c r="L86" i="1"/>
  <c r="Y711" i="1" l="1"/>
  <c r="L87" i="1"/>
  <c r="Y55" i="1" l="1"/>
  <c r="L88" i="1"/>
  <c r="Y321" i="1" l="1"/>
  <c r="L89" i="1"/>
  <c r="Y813" i="1" l="1"/>
  <c r="L90" i="1"/>
  <c r="Y230" i="1" l="1"/>
  <c r="L91" i="1"/>
  <c r="Y3496" i="1" l="1"/>
  <c r="L92" i="1"/>
  <c r="Y1474" i="1" l="1"/>
  <c r="L93" i="1"/>
  <c r="Y2607" i="1" l="1"/>
  <c r="L94" i="1"/>
  <c r="Y3167" i="1" l="1"/>
  <c r="L95" i="1"/>
  <c r="Y1110" i="1" l="1"/>
  <c r="L96" i="1"/>
  <c r="Y1646" i="1" l="1"/>
  <c r="L97" i="1"/>
  <c r="Y2231" i="1" l="1"/>
  <c r="L98" i="1"/>
  <c r="Y3269" i="1" l="1"/>
  <c r="L99" i="1"/>
  <c r="Y1672" i="1" l="1"/>
  <c r="L100" i="1"/>
  <c r="Y2761" i="1" l="1"/>
  <c r="L101" i="1"/>
  <c r="Y1209" i="1" l="1"/>
  <c r="L102" i="1"/>
  <c r="Y1216" i="1" l="1"/>
  <c r="L103" i="1"/>
  <c r="Y2588" i="1" l="1"/>
  <c r="L104" i="1"/>
  <c r="Y1489" i="1" l="1"/>
  <c r="L105" i="1"/>
  <c r="Y1514" i="1" l="1"/>
  <c r="L106" i="1"/>
  <c r="Y314" i="1" l="1"/>
  <c r="L107" i="1"/>
  <c r="Y3176" i="1" l="1"/>
  <c r="L108" i="1"/>
  <c r="Y1569" i="1" l="1"/>
  <c r="L109" i="1"/>
  <c r="Y1588" i="1" l="1"/>
  <c r="L110" i="1"/>
  <c r="Y2093" i="1" l="1"/>
  <c r="L111" i="1"/>
  <c r="Y1042" i="1" l="1"/>
  <c r="L112" i="1"/>
  <c r="Y685" i="1" l="1"/>
  <c r="Y691" i="1"/>
  <c r="L114" i="1"/>
  <c r="L113" i="1"/>
  <c r="Z691" i="1" l="1"/>
  <c r="Y459" i="1"/>
  <c r="L115" i="1"/>
  <c r="Y2593" i="1" l="1"/>
  <c r="L116" i="1"/>
  <c r="Y2602" i="1" l="1"/>
  <c r="L117" i="1"/>
  <c r="Y2088" i="1" l="1"/>
  <c r="L118" i="1"/>
  <c r="Y724" i="1" l="1"/>
  <c r="L119" i="1"/>
  <c r="Y2657" i="1" l="1"/>
  <c r="L120" i="1"/>
  <c r="Y3104" i="1" l="1"/>
  <c r="L121" i="1"/>
  <c r="Y2704" i="1" l="1"/>
  <c r="Y899" i="1"/>
  <c r="L124" i="1"/>
  <c r="L122" i="1"/>
  <c r="L123" i="1"/>
  <c r="Y2408" i="1" l="1"/>
  <c r="L125" i="1"/>
  <c r="Y52" i="1" l="1"/>
  <c r="L126" i="1"/>
  <c r="Y3114" i="1" l="1"/>
  <c r="L127" i="1"/>
  <c r="Y3115" i="1" l="1"/>
  <c r="L128" i="1"/>
  <c r="Y3133" i="1" l="1"/>
  <c r="L129" i="1"/>
  <c r="Y3143" i="1" l="1"/>
  <c r="L130" i="1"/>
  <c r="Y317" i="1" l="1"/>
  <c r="L131" i="1"/>
  <c r="Y785" i="1" l="1"/>
  <c r="L132" i="1"/>
  <c r="Y1073" i="1" l="1"/>
  <c r="L133" i="1"/>
  <c r="Y1081" i="1" l="1"/>
  <c r="L134" i="1"/>
  <c r="Y2662" i="1" l="1"/>
  <c r="L135" i="1"/>
  <c r="Y3343" i="1" l="1"/>
  <c r="L136" i="1"/>
  <c r="Y3344" i="1" l="1"/>
  <c r="L137" i="1"/>
  <c r="Y1718" i="1" l="1"/>
  <c r="L138" i="1"/>
  <c r="Y1472" i="1" l="1"/>
  <c r="L139" i="1"/>
  <c r="Y2075" i="1" l="1"/>
  <c r="L140" i="1"/>
  <c r="Y3185" i="1" l="1"/>
  <c r="L141" i="1"/>
  <c r="Y2225" i="1" l="1"/>
  <c r="L142" i="1"/>
  <c r="Y2217" i="1" l="1"/>
  <c r="L143" i="1"/>
  <c r="Y2809" i="1" l="1"/>
  <c r="Y2614" i="1"/>
  <c r="Y2617" i="1"/>
  <c r="L145" i="1"/>
  <c r="L147" i="1"/>
  <c r="L146" i="1"/>
  <c r="L144" i="1"/>
  <c r="Y1585" i="1" l="1"/>
  <c r="L148" i="1"/>
  <c r="Y207" i="1" l="1"/>
  <c r="Y1758" i="1"/>
  <c r="L150" i="1"/>
  <c r="L149" i="1"/>
  <c r="L151" i="1"/>
  <c r="Y117" i="1" l="1"/>
  <c r="L152" i="1"/>
  <c r="Y1476" i="1" l="1"/>
  <c r="L153" i="1"/>
  <c r="Y1492" i="1" l="1"/>
  <c r="L154" i="1"/>
  <c r="Y1037" i="1" l="1"/>
  <c r="L155" i="1"/>
  <c r="Y3193" i="1" l="1"/>
  <c r="L156" i="1"/>
  <c r="Y2279" i="1" l="1"/>
  <c r="L157" i="1"/>
  <c r="Y547" i="1" l="1"/>
  <c r="L158" i="1"/>
  <c r="Y884" i="1" l="1"/>
  <c r="L159" i="1"/>
  <c r="Y1810" i="1" l="1"/>
  <c r="L160" i="1"/>
  <c r="Y1466" i="1" l="1"/>
  <c r="L161" i="1"/>
  <c r="Y3090" i="1" l="1"/>
  <c r="L162" i="1"/>
  <c r="Y3107" i="1" l="1"/>
  <c r="Y1485" i="1"/>
  <c r="L164" i="1"/>
  <c r="L163" i="1"/>
  <c r="Y3121" i="1" l="1"/>
  <c r="L165" i="1"/>
  <c r="Y470" i="1" l="1"/>
  <c r="L166" i="1"/>
  <c r="Y727" i="1" l="1"/>
  <c r="L167" i="1"/>
  <c r="Y572" i="1" l="1"/>
  <c r="L168" i="1"/>
  <c r="Y3181" i="1" l="1"/>
  <c r="L169" i="1"/>
  <c r="Y327" i="1" l="1"/>
  <c r="L170" i="1"/>
  <c r="Y771" i="1" l="1"/>
  <c r="L171" i="1"/>
  <c r="Y337" i="1" l="1"/>
  <c r="L172" i="1"/>
  <c r="Y3315" i="1" l="1"/>
  <c r="L173" i="1"/>
  <c r="Y3152" i="1" l="1"/>
  <c r="L174" i="1"/>
  <c r="Y1791" i="1" l="1"/>
  <c r="L175" i="1"/>
  <c r="Y395" i="1" l="1"/>
  <c r="L176" i="1"/>
  <c r="Y933" i="1" l="1"/>
  <c r="L177" i="1"/>
  <c r="Y2513" i="1" l="1"/>
  <c r="L178" i="1"/>
  <c r="Y485" i="1" l="1"/>
  <c r="L179" i="1"/>
  <c r="Y848" i="1" l="1"/>
  <c r="L180" i="1"/>
  <c r="Y698" i="1" l="1"/>
  <c r="L181" i="1"/>
  <c r="Y3151" i="1" l="1"/>
  <c r="L182" i="1"/>
  <c r="Y40" i="1" l="1"/>
  <c r="L183" i="1"/>
  <c r="Y2180" i="1" l="1"/>
  <c r="L184" i="1"/>
  <c r="Y2679" i="1" l="1"/>
  <c r="Y2370" i="1"/>
  <c r="L185" i="1"/>
  <c r="L186" i="1"/>
  <c r="L187" i="1"/>
  <c r="Y518" i="1" l="1"/>
  <c r="L188" i="1"/>
  <c r="Y3349" i="1" l="1"/>
  <c r="L189" i="1"/>
  <c r="Y234" i="1" l="1"/>
  <c r="L190" i="1"/>
  <c r="Y3489" i="1" l="1"/>
  <c r="L191" i="1"/>
  <c r="Y2346" i="1" l="1"/>
  <c r="L192" i="1"/>
  <c r="Y3490" i="1" l="1"/>
  <c r="L193" i="1"/>
  <c r="L194" i="1"/>
  <c r="Y161" i="1" l="1"/>
  <c r="L195" i="1"/>
  <c r="Y3116" i="1" l="1"/>
  <c r="L196" i="1"/>
  <c r="Y2627" i="1" l="1"/>
  <c r="L197" i="1"/>
  <c r="Y2659" i="1" l="1"/>
  <c r="L198" i="1"/>
  <c r="Y3248" i="1" l="1"/>
  <c r="L199" i="1"/>
  <c r="Z3248" i="1" l="1"/>
  <c r="Y2649" i="1"/>
  <c r="L200" i="1"/>
  <c r="Y307" i="1" l="1"/>
  <c r="L201" i="1"/>
  <c r="Y1526" i="1" l="1"/>
  <c r="L202" i="1"/>
  <c r="Y1577" i="1" l="1"/>
  <c r="L203" i="1"/>
  <c r="Y3329" i="1" l="1"/>
  <c r="Z1492" i="1" s="1"/>
  <c r="Y3369" i="1"/>
  <c r="L205" i="1"/>
  <c r="L204" i="1"/>
  <c r="Y1774" i="1" l="1"/>
  <c r="L206" i="1"/>
  <c r="Y1564" i="1" l="1"/>
  <c r="Z2671" i="1" s="1"/>
  <c r="Y3140" i="1"/>
  <c r="L207" i="1"/>
  <c r="L208" i="1"/>
  <c r="Y2151" i="1" l="1"/>
  <c r="L209" i="1"/>
  <c r="Y2747" i="1" l="1"/>
  <c r="L210" i="1"/>
  <c r="Y3304" i="1" l="1"/>
  <c r="L211" i="1"/>
  <c r="Y3390" i="1" l="1"/>
  <c r="L212" i="1"/>
  <c r="Y3474" i="1" l="1"/>
  <c r="Y2981" i="1"/>
  <c r="L213" i="1"/>
  <c r="L215" i="1"/>
  <c r="L214" i="1"/>
  <c r="Y1537" i="1" l="1"/>
  <c r="L216" i="1"/>
  <c r="Y3154" i="1" l="1"/>
  <c r="L217" i="1"/>
  <c r="Y3144" i="1" l="1"/>
  <c r="L218" i="1"/>
  <c r="Y766" i="1" l="1"/>
  <c r="L219" i="1"/>
  <c r="Z766" i="1" l="1"/>
  <c r="Y2275" i="1"/>
  <c r="L220" i="1"/>
  <c r="Y3475" i="1" l="1"/>
  <c r="L221" i="1"/>
  <c r="Y1478" i="1" l="1"/>
  <c r="L222" i="1"/>
  <c r="Y1491" i="1" l="1"/>
  <c r="L223" i="1"/>
  <c r="Y3123" i="1" l="1"/>
  <c r="L224" i="1"/>
  <c r="Y2634" i="1" l="1"/>
  <c r="L225" i="1"/>
  <c r="Y2070" i="1" l="1"/>
  <c r="L226" i="1"/>
  <c r="Z2070" i="1" l="1"/>
  <c r="Y2073" i="1"/>
  <c r="L227" i="1"/>
  <c r="Y1040" i="1" l="1"/>
  <c r="L228" i="1"/>
  <c r="Y308" i="1" l="1"/>
  <c r="L229" i="1"/>
  <c r="Y3169" i="1" l="1"/>
  <c r="Z2088" i="1" s="1"/>
  <c r="Y491" i="1"/>
  <c r="L230" i="1"/>
  <c r="L231" i="1"/>
  <c r="Y1609" i="1" l="1"/>
  <c r="L232" i="1"/>
  <c r="Y1654" i="1" l="1"/>
  <c r="L233" i="1"/>
  <c r="Y3374" i="1" l="1"/>
  <c r="L234" i="1"/>
  <c r="Y3429" i="1" l="1"/>
  <c r="L235" i="1"/>
  <c r="Y1525" i="1" l="1"/>
  <c r="L236" i="1"/>
  <c r="Y1093" i="1" l="1"/>
  <c r="L237" i="1"/>
  <c r="Y3264" i="1" l="1"/>
  <c r="L238" i="1"/>
  <c r="Y2240" i="1" l="1"/>
  <c r="Z1466" i="1" s="1"/>
  <c r="Y1247" i="1"/>
  <c r="L240" i="1"/>
  <c r="L239" i="1"/>
  <c r="Y1265" i="1" l="1"/>
  <c r="L241" i="1"/>
  <c r="Y2361" i="1" l="1"/>
  <c r="L242" i="1"/>
  <c r="Z2361" i="1" l="1"/>
  <c r="Y2928" i="1"/>
  <c r="Z2073" i="1" s="1"/>
  <c r="Y2942" i="1"/>
  <c r="L243" i="1"/>
  <c r="L244" i="1"/>
  <c r="Y2092" i="1" l="1"/>
  <c r="Z2408" i="1" s="1"/>
  <c r="Y122" i="1"/>
  <c r="L246" i="1"/>
  <c r="L245" i="1"/>
  <c r="Y782" i="1" l="1"/>
  <c r="Y3517" i="1"/>
  <c r="L248" i="1"/>
  <c r="L249" i="1"/>
  <c r="L247" i="1"/>
  <c r="Y457" i="1" l="1"/>
  <c r="L250" i="1"/>
  <c r="Y2207" i="1" l="1"/>
  <c r="L251" i="1"/>
  <c r="Y3457" i="1" l="1"/>
  <c r="L252" i="1"/>
  <c r="Y2423" i="1" l="1"/>
  <c r="L253" i="1"/>
  <c r="Y2676" i="1" l="1"/>
  <c r="L254" i="1"/>
  <c r="Y2232" i="1" l="1"/>
  <c r="L255" i="1"/>
  <c r="Y581" i="1" l="1"/>
  <c r="L256" i="1"/>
  <c r="Y640" i="1" l="1"/>
  <c r="L257" i="1"/>
  <c r="Y1102" i="1" l="1"/>
  <c r="L258" i="1"/>
  <c r="Y2603" i="1" l="1"/>
  <c r="L259" i="1"/>
  <c r="Y1043" i="1" l="1"/>
  <c r="L260" i="1"/>
  <c r="Y3173" i="1" l="1"/>
  <c r="L261" i="1"/>
  <c r="Y3212" i="1" l="1"/>
  <c r="L262" i="1"/>
  <c r="Y506" i="1" l="1"/>
  <c r="L263" i="1"/>
  <c r="Y1403" i="1" l="1"/>
  <c r="Z2065" i="1" s="1"/>
  <c r="Y460" i="1"/>
  <c r="L264" i="1"/>
  <c r="L265" i="1"/>
  <c r="Y1031" i="1" l="1"/>
  <c r="L266" i="1"/>
  <c r="Y38" i="1" l="1"/>
  <c r="L267" i="1"/>
  <c r="Y2115" i="1" l="1"/>
  <c r="Y2247" i="1"/>
  <c r="Z2593" i="1" s="1"/>
  <c r="Y1636" i="1"/>
  <c r="L272" i="1"/>
  <c r="L269" i="1"/>
  <c r="L271" i="1"/>
  <c r="L268" i="1"/>
  <c r="L270" i="1"/>
  <c r="L273" i="1"/>
  <c r="Y1806" i="1" l="1"/>
  <c r="Y2966" i="1"/>
  <c r="L274" i="1"/>
  <c r="L275" i="1"/>
  <c r="Y2135" i="1" l="1"/>
  <c r="Y467" i="1"/>
  <c r="L278" i="1"/>
  <c r="L276" i="1"/>
  <c r="L277" i="1"/>
  <c r="Y479" i="1" l="1"/>
  <c r="L279" i="1"/>
  <c r="Y3243" i="1" l="1"/>
  <c r="L280" i="1"/>
  <c r="Y3301" i="1" l="1"/>
  <c r="L281" i="1"/>
  <c r="Y1692" i="1" l="1"/>
  <c r="L282" i="1"/>
  <c r="Y3378" i="1" l="1"/>
  <c r="L283" i="1"/>
  <c r="Y3464" i="1" l="1"/>
  <c r="Y873" i="1"/>
  <c r="L284" i="1"/>
  <c r="L285" i="1"/>
  <c r="Y874" i="1" l="1"/>
  <c r="L286" i="1"/>
  <c r="Y3465" i="1" l="1"/>
  <c r="Y2394" i="1"/>
  <c r="L288" i="1"/>
  <c r="L287" i="1"/>
  <c r="Y2658" i="1" l="1"/>
  <c r="L289" i="1"/>
  <c r="Y1621" i="1" l="1"/>
  <c r="Z2074" i="1" s="1"/>
  <c r="Y2325" i="1"/>
  <c r="Y3469" i="1"/>
  <c r="Z1102" i="1" s="1"/>
  <c r="Y2362" i="1"/>
  <c r="L291" i="1"/>
  <c r="L290" i="1"/>
  <c r="L292" i="1"/>
  <c r="L293" i="1"/>
  <c r="Y1827" i="1" l="1"/>
  <c r="L294" i="1"/>
  <c r="Z1827" i="1" l="1"/>
  <c r="Y248" i="1"/>
  <c r="L295" i="1"/>
  <c r="Y1303" i="1" l="1"/>
  <c r="L296" i="1"/>
  <c r="Y255" i="1" l="1"/>
  <c r="L297" i="1"/>
  <c r="Y57" i="1" l="1"/>
  <c r="L298" i="1"/>
  <c r="Y1618" i="1" l="1"/>
  <c r="Z3329" i="1" s="1"/>
  <c r="Y2818" i="1"/>
  <c r="L300" i="1"/>
  <c r="L299" i="1"/>
  <c r="Y2939" i="1" l="1"/>
  <c r="L301" i="1"/>
  <c r="Y2594" i="1" l="1"/>
  <c r="L302" i="1"/>
  <c r="Y705" i="1" l="1"/>
  <c r="L303" i="1"/>
  <c r="Y1522" i="1" l="1"/>
  <c r="Z307" i="1" s="1"/>
  <c r="Y732" i="1"/>
  <c r="L304" i="1"/>
  <c r="L305" i="1"/>
  <c r="Y488" i="1" l="1"/>
  <c r="L306" i="1"/>
  <c r="Y2674" i="1" l="1"/>
  <c r="L307" i="1"/>
  <c r="Y502" i="1" l="1"/>
  <c r="Z2362" i="1" s="1"/>
  <c r="Y2723" i="1"/>
  <c r="L309" i="1"/>
  <c r="L308" i="1"/>
  <c r="Y526" i="1" l="1"/>
  <c r="L310" i="1"/>
  <c r="Y528" i="1" l="1"/>
  <c r="L311" i="1"/>
  <c r="Z528" i="1" l="1"/>
  <c r="Y2108" i="1"/>
  <c r="L312" i="1"/>
  <c r="Y3142" i="1" l="1"/>
  <c r="L313" i="1"/>
  <c r="Y2102" i="1" l="1"/>
  <c r="L314" i="1"/>
  <c r="Y1190" i="1" l="1"/>
  <c r="L315" i="1"/>
  <c r="Y357" i="1" l="1"/>
  <c r="L316" i="1"/>
  <c r="Y824" i="1" l="1"/>
  <c r="L317" i="1"/>
  <c r="Y2260" i="1" l="1"/>
  <c r="L318" i="1"/>
  <c r="Y1192" i="1" l="1"/>
  <c r="L319" i="1"/>
  <c r="Y1193" i="1" l="1"/>
  <c r="L320" i="1"/>
  <c r="Z1193" i="1" l="1"/>
  <c r="Y483" i="1"/>
  <c r="L321" i="1"/>
  <c r="Y2598" i="1" l="1"/>
  <c r="L322" i="1"/>
  <c r="Y473" i="1" l="1"/>
  <c r="L323" i="1"/>
  <c r="Y3204" i="1" l="1"/>
  <c r="L324" i="1"/>
  <c r="Y2672" i="1" l="1"/>
  <c r="L325" i="1"/>
  <c r="Z2672" i="1" l="1"/>
  <c r="Y1528" i="1"/>
  <c r="L326" i="1"/>
  <c r="Y332" i="1" l="1"/>
  <c r="L327" i="1"/>
  <c r="Y2721" i="1" l="1"/>
  <c r="L328" i="1"/>
  <c r="Y2105" i="1" l="1"/>
  <c r="L329" i="1"/>
  <c r="Y1082" i="1" l="1"/>
  <c r="L330" i="1"/>
  <c r="Y1127" i="1" l="1"/>
  <c r="L331" i="1"/>
  <c r="Y213" i="1" l="1"/>
  <c r="L332" i="1"/>
  <c r="Y1754" i="1" l="1"/>
  <c r="L333" i="1"/>
  <c r="Y2317" i="1" l="1"/>
  <c r="L334" i="1"/>
  <c r="Y714" i="1" l="1"/>
  <c r="L335" i="1"/>
  <c r="Y56" i="1" l="1"/>
  <c r="L336" i="1"/>
  <c r="Y1117" i="1" l="1"/>
  <c r="L337" i="1"/>
  <c r="Y2270" i="1" l="1"/>
  <c r="L338" i="1"/>
  <c r="Y3389" i="1" l="1"/>
  <c r="L339" i="1"/>
  <c r="Y2409" i="1" l="1"/>
  <c r="L340" i="1"/>
  <c r="Y2841" i="1" l="1"/>
  <c r="L341" i="1"/>
  <c r="Y1503" i="1" l="1"/>
  <c r="L342" i="1"/>
  <c r="Y1090" i="1" l="1"/>
  <c r="L343" i="1"/>
  <c r="Y1544" i="1" l="1"/>
  <c r="Z3152" i="1" s="1"/>
  <c r="Y2722" i="1"/>
  <c r="Z3489" i="1" s="1"/>
  <c r="Y3127" i="1"/>
  <c r="L346" i="1"/>
  <c r="L345" i="1"/>
  <c r="L344" i="1"/>
  <c r="Y2648" i="1" l="1"/>
  <c r="L347" i="1"/>
  <c r="Y2174" i="1" l="1"/>
  <c r="Z547" i="1" s="1"/>
  <c r="Y1697" i="1"/>
  <c r="Z1697" i="1" s="1"/>
  <c r="Y3415" i="1"/>
  <c r="L350" i="1"/>
  <c r="L348" i="1"/>
  <c r="L349" i="1"/>
  <c r="Y1229" i="1" l="1"/>
  <c r="L351" i="1"/>
  <c r="Y78" i="1" l="1"/>
  <c r="L352" i="1"/>
  <c r="Y2591" i="1" l="1"/>
  <c r="L353" i="1"/>
  <c r="Y2605" i="1" l="1"/>
  <c r="L354" i="1"/>
  <c r="Y1511" i="1" l="1"/>
  <c r="L355" i="1"/>
  <c r="Y3130" i="1" l="1"/>
  <c r="L356" i="1"/>
  <c r="Y1062" i="1" l="1"/>
  <c r="L357" i="1"/>
  <c r="Y2133" i="1" l="1"/>
  <c r="L358" i="1"/>
  <c r="Y3233" i="1" l="1"/>
  <c r="L359" i="1"/>
  <c r="Y1597" i="1" l="1"/>
  <c r="L360" i="1"/>
  <c r="Y3313" i="1" l="1"/>
  <c r="L361" i="1"/>
  <c r="Y2295" i="1" l="1"/>
  <c r="Y3319" i="1"/>
  <c r="L362" i="1"/>
  <c r="L363" i="1"/>
  <c r="L364" i="1"/>
  <c r="Y89" i="1" l="1"/>
  <c r="L365" i="1"/>
  <c r="Y1285" i="1" l="1"/>
  <c r="L366" i="1"/>
  <c r="Y2949" i="1" l="1"/>
  <c r="L367" i="1"/>
  <c r="L368" i="1"/>
  <c r="Y1942" i="1" l="1"/>
  <c r="L369" i="1"/>
  <c r="Y2084" i="1" l="1"/>
  <c r="L370" i="1"/>
  <c r="Y1558" i="1" l="1"/>
  <c r="L371" i="1"/>
  <c r="Z1558" i="1" l="1"/>
  <c r="Y1058" i="1"/>
  <c r="L372" i="1"/>
  <c r="Z1058" i="1" l="1"/>
  <c r="Y494" i="1"/>
  <c r="L373" i="1"/>
  <c r="Y2681" i="1" l="1"/>
  <c r="L374" i="1"/>
  <c r="Y1915" i="1" l="1"/>
  <c r="L375" i="1"/>
  <c r="Y2998" i="1" l="1"/>
  <c r="L376" i="1"/>
  <c r="Y3190" i="1" l="1"/>
  <c r="L377" i="1"/>
  <c r="Y2420" i="1" l="1"/>
  <c r="L378" i="1"/>
  <c r="Y2421" i="1" l="1"/>
  <c r="Z2421" i="1" s="1"/>
  <c r="L379" i="1"/>
  <c r="L380" i="1"/>
  <c r="Y1891" i="1" l="1"/>
  <c r="Z2420" i="1" s="1"/>
  <c r="Y609" i="1"/>
  <c r="L381" i="1"/>
  <c r="L382" i="1"/>
  <c r="Y721" i="1" l="1"/>
  <c r="Y1586" i="1"/>
  <c r="L384" i="1"/>
  <c r="L383" i="1"/>
  <c r="L385" i="1"/>
  <c r="Y3354" i="1" l="1"/>
  <c r="L386" i="1"/>
  <c r="Y3355" i="1" l="1"/>
  <c r="Y2431" i="1"/>
  <c r="L387" i="1"/>
  <c r="L389" i="1"/>
  <c r="L388" i="1"/>
  <c r="Z2431" i="1" l="1"/>
  <c r="Y2432" i="1"/>
  <c r="L390" i="1"/>
  <c r="Z2432" i="1" l="1"/>
  <c r="Y2078" i="1"/>
  <c r="L391" i="1"/>
  <c r="Y2145" i="1" l="1"/>
  <c r="L392" i="1"/>
  <c r="Y3382" i="1" l="1"/>
  <c r="Z3382" i="1" s="1"/>
  <c r="Y2352" i="1"/>
  <c r="L393" i="1"/>
  <c r="L394" i="1"/>
  <c r="Y2881" i="1" l="1"/>
  <c r="L395" i="1"/>
  <c r="Y1274" i="1" l="1"/>
  <c r="Z2270" i="1" s="1"/>
  <c r="Y3292" i="1"/>
  <c r="L396" i="1"/>
  <c r="L397" i="1"/>
  <c r="Y1150" i="1" l="1"/>
  <c r="Z1150" i="1" s="1"/>
  <c r="Y2759" i="1"/>
  <c r="L399" i="1"/>
  <c r="L398" i="1"/>
  <c r="Y1742" i="1" l="1"/>
  <c r="L400" i="1"/>
  <c r="Y1113" i="1" l="1"/>
  <c r="L401" i="1"/>
  <c r="Y837" i="1" l="1"/>
  <c r="L402" i="1"/>
  <c r="Y2859" i="1" l="1"/>
  <c r="L403" i="1"/>
  <c r="Y2619" i="1" l="1"/>
  <c r="L404" i="1"/>
  <c r="Y722" i="1" l="1"/>
  <c r="L405" i="1"/>
  <c r="Y1072" i="1" l="1"/>
  <c r="L406" i="1"/>
  <c r="Y1488" i="1" l="1"/>
  <c r="L407" i="1"/>
  <c r="Y2085" i="1" l="1"/>
  <c r="L408" i="1"/>
  <c r="Y2618" i="1" l="1"/>
  <c r="L409" i="1"/>
  <c r="Y2137" i="1" l="1"/>
  <c r="Y2846" i="1"/>
  <c r="L410" i="1"/>
  <c r="L411" i="1"/>
  <c r="L412" i="1"/>
  <c r="Y315" i="1" l="1"/>
  <c r="L413" i="1"/>
  <c r="Y1060" i="1" l="1"/>
  <c r="L414" i="1"/>
  <c r="Y3210" i="1" l="1"/>
  <c r="L415" i="1"/>
  <c r="Y2172" i="1" l="1"/>
  <c r="L416" i="1"/>
  <c r="Y508" i="1" l="1"/>
  <c r="L417" i="1"/>
  <c r="Y2816" i="1" l="1"/>
  <c r="L418" i="1"/>
  <c r="Y1039" i="1" l="1"/>
  <c r="Z1039" i="1" s="1"/>
  <c r="Y1066" i="1"/>
  <c r="L419" i="1"/>
  <c r="L420" i="1"/>
  <c r="Z1066" i="1" l="1"/>
  <c r="Y1045" i="1"/>
  <c r="L421" i="1"/>
  <c r="Y1529" i="1" l="1"/>
  <c r="L422" i="1"/>
  <c r="Y1141" i="1" l="1"/>
  <c r="L423" i="1"/>
  <c r="Y95" i="1" l="1"/>
  <c r="L424" i="1"/>
  <c r="Y2261" i="1" l="1"/>
  <c r="L425" i="1"/>
  <c r="Y564" i="1" l="1"/>
  <c r="Y1581" i="1"/>
  <c r="L426" i="1"/>
  <c r="L428" i="1"/>
  <c r="L427" i="1"/>
  <c r="Y3365" i="1" l="1"/>
  <c r="L429" i="1"/>
  <c r="Y1187" i="1" l="1"/>
  <c r="L430" i="1"/>
  <c r="Y61" i="1" l="1"/>
  <c r="L431" i="1"/>
  <c r="Y2643" i="1" l="1"/>
  <c r="L432" i="1"/>
  <c r="Y1562" i="1" l="1"/>
  <c r="L433" i="1"/>
  <c r="Y762" i="1" l="1"/>
  <c r="L434" i="1"/>
  <c r="Y2169" i="1" l="1"/>
  <c r="L435" i="1"/>
  <c r="Y3286" i="1" l="1"/>
  <c r="Z1042" i="1" s="1"/>
  <c r="Y3362" i="1"/>
  <c r="Y1134" i="1"/>
  <c r="Z3133" i="1" s="1"/>
  <c r="Y2184" i="1"/>
  <c r="L436" i="1"/>
  <c r="L439" i="1"/>
  <c r="L438" i="1"/>
  <c r="L437" i="1"/>
  <c r="L440" i="1"/>
  <c r="Y3361" i="1" l="1"/>
  <c r="L441" i="1"/>
  <c r="Y3444" i="1" l="1"/>
  <c r="Z1672" i="1" s="1"/>
  <c r="Y2888" i="1"/>
  <c r="L443" i="1"/>
  <c r="L442" i="1"/>
  <c r="Y719" i="1" l="1"/>
  <c r="L444" i="1"/>
  <c r="Y3220" i="1" l="1"/>
  <c r="L445" i="1"/>
  <c r="Y3197" i="1" l="1"/>
  <c r="Z2174" i="1" s="1"/>
  <c r="Y3280" i="1"/>
  <c r="L447" i="1"/>
  <c r="L446" i="1"/>
  <c r="Y2789" i="1" l="1"/>
  <c r="Y2110" i="1"/>
  <c r="Y2302" i="1"/>
  <c r="L451" i="1"/>
  <c r="L453" i="1"/>
  <c r="L449" i="1"/>
  <c r="L448" i="1"/>
  <c r="L452" i="1"/>
  <c r="L450" i="1"/>
  <c r="Y2633" i="1" l="1"/>
  <c r="L454" i="1"/>
  <c r="Y3182" i="1" l="1"/>
  <c r="L455" i="1"/>
  <c r="Y1573" i="1" l="1"/>
  <c r="L456" i="1"/>
  <c r="Y1106" i="1" l="1"/>
  <c r="Z1082" i="1" s="1"/>
  <c r="Y3352" i="1"/>
  <c r="L458" i="1"/>
  <c r="L457" i="1"/>
  <c r="Y3215" i="1" l="1"/>
  <c r="Y1767" i="1"/>
  <c r="L460" i="1"/>
  <c r="L459" i="1"/>
  <c r="Y859" i="1" l="1"/>
  <c r="L461" i="1"/>
  <c r="Y251" i="1" l="1"/>
  <c r="L462" i="1"/>
  <c r="Y2418" i="1" l="1"/>
  <c r="L463" i="1"/>
  <c r="Y132" i="1" l="1"/>
  <c r="L464" i="1"/>
  <c r="Y1224" i="1" l="1"/>
  <c r="L465" i="1"/>
  <c r="Y1504" i="1" l="1"/>
  <c r="L466" i="1"/>
  <c r="Y3160" i="1" l="1"/>
  <c r="Z1806" i="1" s="1"/>
  <c r="Y3205" i="1"/>
  <c r="L467" i="1"/>
  <c r="L468" i="1"/>
  <c r="Y348" i="1" l="1"/>
  <c r="L469" i="1"/>
  <c r="Y2678" i="1" l="1"/>
  <c r="L470" i="1"/>
  <c r="Y706" i="1" l="1"/>
  <c r="L471" i="1"/>
  <c r="Y3158" i="1" l="1"/>
  <c r="L472" i="1"/>
  <c r="Z3158" i="1" l="1"/>
  <c r="Y1071" i="1"/>
  <c r="L473" i="1"/>
  <c r="Y1576" i="1" l="1"/>
  <c r="Z89" i="1" s="1"/>
  <c r="Y2691" i="1"/>
  <c r="L474" i="1"/>
  <c r="L475" i="1"/>
  <c r="Y779" i="1" l="1"/>
  <c r="L476" i="1"/>
  <c r="Y2727" i="1" l="1"/>
  <c r="Y1727" i="1"/>
  <c r="L479" i="1"/>
  <c r="L477" i="1"/>
  <c r="L478" i="1"/>
  <c r="Y3449" i="1" l="1"/>
  <c r="L480" i="1"/>
  <c r="Y480" i="1" l="1"/>
  <c r="L481" i="1"/>
  <c r="Y709" i="1" l="1"/>
  <c r="L482" i="1"/>
  <c r="Y1520" i="1" l="1"/>
  <c r="L483" i="1"/>
  <c r="Y81" i="1" l="1"/>
  <c r="L484" i="1"/>
  <c r="Y2087" i="1" l="1"/>
  <c r="L485" i="1"/>
  <c r="Y2119" i="1" l="1"/>
  <c r="L486" i="1"/>
  <c r="Y2106" i="1" l="1"/>
  <c r="L487" i="1"/>
  <c r="Y3219" i="1" l="1"/>
  <c r="L488" i="1"/>
  <c r="Y715" i="1" l="1"/>
  <c r="L489" i="1"/>
  <c r="Y3186" i="1" l="1"/>
  <c r="L490" i="1"/>
  <c r="Y2705" i="1" l="1"/>
  <c r="L491" i="1"/>
  <c r="Y2796" i="1" l="1"/>
  <c r="Z1403" i="1" s="1"/>
  <c r="Y1553" i="1"/>
  <c r="L492" i="1"/>
  <c r="L493" i="1"/>
  <c r="Y2098" i="1" l="1"/>
  <c r="L494" i="1"/>
  <c r="Y1555" i="1" l="1"/>
  <c r="L495" i="1"/>
  <c r="Z1555" i="1" l="1"/>
  <c r="Y3224" i="1"/>
  <c r="L496" i="1"/>
  <c r="Y2202" i="1" l="1"/>
  <c r="L497" i="1"/>
  <c r="Y523" i="1" l="1"/>
  <c r="L498" i="1"/>
  <c r="Y524" i="1" l="1"/>
  <c r="L499" i="1"/>
  <c r="Y2167" i="1" l="1"/>
  <c r="Z3114" i="1" s="1"/>
  <c r="Y735" i="1"/>
  <c r="L500" i="1"/>
  <c r="L501" i="1"/>
  <c r="Z735" i="1" l="1"/>
  <c r="Y363" i="1"/>
  <c r="Z2928" i="1" s="1"/>
  <c r="Y242" i="1"/>
  <c r="Z1040" i="1" s="1"/>
  <c r="Y2611" i="1"/>
  <c r="L504" i="1"/>
  <c r="L502" i="1"/>
  <c r="L503" i="1"/>
  <c r="Y1547" i="1" l="1"/>
  <c r="Z1547" i="1" s="1"/>
  <c r="Y776" i="1"/>
  <c r="L506" i="1"/>
  <c r="L505" i="1"/>
  <c r="Y1670" i="1" l="1"/>
  <c r="Y2311" i="1"/>
  <c r="L508" i="1"/>
  <c r="L509" i="1"/>
  <c r="L507" i="1"/>
  <c r="Y1276" i="1" l="1"/>
  <c r="L510" i="1"/>
  <c r="Y2109" i="1" l="1"/>
  <c r="L511" i="1"/>
  <c r="Y2711" i="1" l="1"/>
  <c r="Y3265" i="1"/>
  <c r="Y466" i="1"/>
  <c r="L512" i="1"/>
  <c r="L514" i="1"/>
  <c r="L513" i="1"/>
  <c r="Y2086" i="1" l="1"/>
  <c r="L515" i="1"/>
  <c r="Y1533" i="1" l="1"/>
  <c r="L516" i="1"/>
  <c r="Y1552" i="1" l="1"/>
  <c r="Z3496" i="1" s="1"/>
  <c r="Y2136" i="1"/>
  <c r="L517" i="1"/>
  <c r="L518" i="1"/>
  <c r="Y2697" i="1" l="1"/>
  <c r="L519" i="1"/>
  <c r="Y1689" i="1" l="1"/>
  <c r="L520" i="1"/>
  <c r="Y2827" i="1" l="1"/>
  <c r="L521" i="1"/>
  <c r="Y739" i="1" l="1"/>
  <c r="L522" i="1"/>
  <c r="Y1626" i="1" l="1"/>
  <c r="L523" i="1"/>
  <c r="Y1519" i="1" l="1"/>
  <c r="Z95" i="1" s="1"/>
  <c r="Y1080" i="1"/>
  <c r="L524" i="1"/>
  <c r="L525" i="1"/>
  <c r="Y3230" i="1" l="1"/>
  <c r="Y1619" i="1"/>
  <c r="L526" i="1"/>
  <c r="L527" i="1"/>
  <c r="Y2754" i="1" l="1"/>
  <c r="L528" i="1"/>
  <c r="Y3178" i="1" l="1"/>
  <c r="Z3444" i="1" s="1"/>
  <c r="Y768" i="1"/>
  <c r="L529" i="1"/>
  <c r="L530" i="1"/>
  <c r="Y3136" i="1" l="1"/>
  <c r="L531" i="1"/>
  <c r="Y474" i="1" l="1"/>
  <c r="Z2651" i="1" s="1"/>
  <c r="Y2642" i="1"/>
  <c r="L532" i="1"/>
  <c r="L533" i="1"/>
  <c r="Y2214" i="1" l="1"/>
  <c r="L534" i="1"/>
  <c r="Y3411" i="1" l="1"/>
  <c r="Y3435" i="1"/>
  <c r="L535" i="1"/>
  <c r="L536" i="1"/>
  <c r="Z3435" i="1" l="1"/>
  <c r="Y1782" i="1"/>
  <c r="L537" i="1"/>
  <c r="Y1309" i="1" l="1"/>
  <c r="L538" i="1"/>
  <c r="Y3141" i="1" l="1"/>
  <c r="L539" i="1"/>
  <c r="Y1051" i="1" l="1"/>
  <c r="L540" i="1"/>
  <c r="Y2675" i="1" l="1"/>
  <c r="L541" i="1"/>
  <c r="Y2191" i="1" l="1"/>
  <c r="L542" i="1"/>
  <c r="Z2191" i="1" l="1"/>
  <c r="Y543" i="1"/>
  <c r="L543" i="1"/>
  <c r="Z543" i="1" l="1"/>
  <c r="Y1785" i="1"/>
  <c r="L544" i="1"/>
  <c r="Y2096" i="1" l="1"/>
  <c r="L545" i="1"/>
  <c r="Y736" i="1" l="1"/>
  <c r="L546" i="1"/>
  <c r="Z736" i="1" l="1"/>
  <c r="Y1124" i="1"/>
  <c r="L547" i="1"/>
  <c r="Y1705" i="1" l="1"/>
  <c r="L548" i="1"/>
  <c r="Y844" i="1" l="1"/>
  <c r="L549" i="1"/>
  <c r="Y1545" i="1" l="1"/>
  <c r="L550" i="1"/>
  <c r="Y2652" i="1" l="1"/>
  <c r="Y1089" i="1"/>
  <c r="Z2102" i="1" s="1"/>
  <c r="Y2164" i="1"/>
  <c r="L552" i="1"/>
  <c r="L553" i="1"/>
  <c r="L551" i="1"/>
  <c r="Y1038" i="1" l="1"/>
  <c r="L554" i="1"/>
  <c r="Y1188" i="1" l="1"/>
  <c r="Z2087" i="1" s="1"/>
  <c r="Y2293" i="1"/>
  <c r="L555" i="1"/>
  <c r="L556" i="1"/>
  <c r="Y3200" i="1" l="1"/>
  <c r="L557" i="1"/>
  <c r="Y501" i="1" l="1"/>
  <c r="L558" i="1"/>
  <c r="Y1137" i="1" l="1"/>
  <c r="L559" i="1"/>
  <c r="Y3307" i="1" l="1"/>
  <c r="L560" i="1"/>
  <c r="Y2426" i="1" l="1"/>
  <c r="L561" i="1"/>
  <c r="Z2426" i="1" l="1"/>
  <c r="Y2987" i="1"/>
  <c r="L562" i="1"/>
  <c r="Y2997" i="1" l="1"/>
  <c r="L563" i="1"/>
  <c r="Y1972" i="1" l="1"/>
  <c r="Z776" i="1" s="1"/>
  <c r="Y2615" i="1"/>
  <c r="L564" i="1"/>
  <c r="L565" i="1"/>
  <c r="Y2117" i="1" l="1"/>
  <c r="L566" i="1"/>
  <c r="Y748" i="1" l="1"/>
  <c r="L567" i="1"/>
  <c r="Y1580" i="1" l="1"/>
  <c r="Z1475" i="1" s="1"/>
  <c r="Y2689" i="1"/>
  <c r="Z2108" i="1" s="1"/>
  <c r="Y1589" i="1"/>
  <c r="L568" i="1"/>
  <c r="L570" i="1"/>
  <c r="L569" i="1"/>
  <c r="Y82" i="1" l="1"/>
  <c r="Z251" i="1" s="1"/>
  <c r="Y787" i="1"/>
  <c r="Y2740" i="1"/>
  <c r="L572" i="1"/>
  <c r="L571" i="1"/>
  <c r="L573" i="1"/>
  <c r="Y2741" i="1" l="1"/>
  <c r="Z3127" i="1" s="1"/>
  <c r="Y808" i="1"/>
  <c r="L574" i="1"/>
  <c r="L575" i="1"/>
  <c r="Z808" i="1" l="1"/>
  <c r="Y2257" i="1"/>
  <c r="L576" i="1"/>
  <c r="Y43" i="1" l="1"/>
  <c r="L577" i="1"/>
  <c r="Z43" i="1" l="1"/>
  <c r="Y918" i="1"/>
  <c r="L578" i="1"/>
  <c r="Y1563" i="1" l="1"/>
  <c r="L579" i="1"/>
  <c r="Y770" i="1" l="1"/>
  <c r="L580" i="1"/>
  <c r="Y2368" i="1" l="1"/>
  <c r="L581" i="1"/>
  <c r="Z2368" i="1" l="1"/>
  <c r="Y2892" i="1"/>
  <c r="L582" i="1"/>
  <c r="Y2356" i="1" l="1"/>
  <c r="L583" i="1"/>
  <c r="Z2356" i="1" l="1"/>
  <c r="L584" i="1"/>
  <c r="Y2492" i="1" l="1"/>
  <c r="Z2704" i="1" s="1"/>
  <c r="Y3157" i="1"/>
  <c r="L586" i="1"/>
  <c r="L585" i="1"/>
  <c r="Z3157" i="1" l="1"/>
  <c r="Y2100" i="1"/>
  <c r="L587" i="1"/>
  <c r="Y2653" i="1" l="1"/>
  <c r="L588" i="1"/>
  <c r="Y3195" i="1" l="1"/>
  <c r="L589" i="1"/>
  <c r="Y3211" i="1" l="1"/>
  <c r="Z1285" i="1" s="1"/>
  <c r="Y1647" i="1"/>
  <c r="L591" i="1"/>
  <c r="L590" i="1"/>
  <c r="Z1647" i="1" l="1"/>
  <c r="Y3299" i="1"/>
  <c r="L592" i="1"/>
  <c r="Y1667" i="1" l="1"/>
  <c r="L593" i="1"/>
  <c r="Y1698" i="1" l="1"/>
  <c r="L594" i="1"/>
  <c r="Y1530" i="1" l="1"/>
  <c r="L595" i="1"/>
  <c r="Y311" i="1" l="1"/>
  <c r="L596" i="1"/>
  <c r="Y1070" i="1" l="1"/>
  <c r="L597" i="1"/>
  <c r="Y1579" i="1" l="1"/>
  <c r="L598" i="1"/>
  <c r="Y1702" i="1" l="1"/>
  <c r="L599" i="1"/>
  <c r="Y3424" i="1" l="1"/>
  <c r="L600" i="1"/>
  <c r="Y2166" i="1" l="1"/>
  <c r="L601" i="1"/>
  <c r="Y539" i="1" l="1"/>
  <c r="L602" i="1"/>
  <c r="Y2872" i="1" l="1"/>
  <c r="Z2261" i="1" s="1"/>
  <c r="Y1825" i="1"/>
  <c r="L603" i="1"/>
  <c r="L604" i="1"/>
  <c r="Y1321" i="1" l="1"/>
  <c r="L605" i="1"/>
  <c r="Y404" i="1" l="1"/>
  <c r="L606" i="1"/>
  <c r="Y2961" i="1" l="1"/>
  <c r="L607" i="1"/>
  <c r="Y475" i="1" l="1"/>
  <c r="L608" i="1"/>
  <c r="Z3144" i="1" l="1"/>
  <c r="Z475" i="1"/>
  <c r="Y1346" i="1"/>
  <c r="L609" i="1"/>
  <c r="Z1346" i="1" l="1"/>
  <c r="Y1347" i="1"/>
  <c r="Z859" i="1" s="1"/>
  <c r="Y1906" i="1"/>
  <c r="L611" i="1"/>
  <c r="L610" i="1"/>
  <c r="Y262" i="1" l="1"/>
  <c r="L612" i="1"/>
  <c r="Y2954" i="1" l="1"/>
  <c r="L613" i="1"/>
  <c r="Y613" i="1" l="1"/>
  <c r="L614" i="1"/>
  <c r="L615" i="1"/>
  <c r="Y3199" i="1" l="1"/>
  <c r="L616" i="1"/>
  <c r="Y1032" i="1" l="1"/>
  <c r="L617" i="1"/>
  <c r="Y1515" i="1" l="1"/>
  <c r="L618" i="1"/>
  <c r="Z1515" i="1" l="1"/>
  <c r="Y191" i="1"/>
  <c r="L619" i="1"/>
  <c r="Y2124" i="1" l="1"/>
  <c r="L620" i="1"/>
  <c r="Y195" i="1" l="1"/>
  <c r="L621" i="1"/>
  <c r="Y3295" i="1" l="1"/>
  <c r="L622" i="1"/>
  <c r="Z3295" i="1" l="1"/>
  <c r="Y1056" i="1"/>
  <c r="L623" i="1"/>
  <c r="Y1633" i="1" l="1"/>
  <c r="L624" i="1"/>
  <c r="Y1771" i="1" l="1"/>
  <c r="L625" i="1"/>
  <c r="Y2126" i="1" l="1"/>
  <c r="Y764" i="1"/>
  <c r="L626" i="1"/>
  <c r="L627" i="1"/>
  <c r="Y1635" i="1" l="1"/>
  <c r="L628" i="1"/>
  <c r="Y3394" i="1" l="1"/>
  <c r="L629" i="1"/>
  <c r="Y2638" i="1" l="1"/>
  <c r="Z884" i="1" s="1"/>
  <c r="Y723" i="1"/>
  <c r="L630" i="1"/>
  <c r="L631" i="1"/>
  <c r="Y1179" i="1" l="1"/>
  <c r="L632" i="1"/>
  <c r="Y1709" i="1" l="1"/>
  <c r="L633" i="1"/>
  <c r="Y1737" i="1" l="1"/>
  <c r="L634" i="1"/>
  <c r="Y2900" i="1" l="1"/>
  <c r="L635" i="1"/>
  <c r="Y712" i="1" l="1"/>
  <c r="L636" i="1"/>
  <c r="Y1510" i="1" l="1"/>
  <c r="L637" i="1"/>
  <c r="Y1517" i="1" l="1"/>
  <c r="L638" i="1"/>
  <c r="Y2621" i="1" l="1"/>
  <c r="L639" i="1"/>
  <c r="Y2660" i="1" l="1"/>
  <c r="L640" i="1"/>
  <c r="Y2686" i="1" l="1"/>
  <c r="L641" i="1"/>
  <c r="Z2686" i="1" l="1"/>
  <c r="Y2176" i="1"/>
  <c r="L642" i="1"/>
  <c r="Z2619" i="1" l="1"/>
  <c r="Z2176" i="1"/>
  <c r="Y2171" i="1"/>
  <c r="L643" i="1"/>
  <c r="Z2171" i="1" l="1"/>
  <c r="Y1551" i="1"/>
  <c r="Z916" i="1" s="1"/>
  <c r="Y751" i="1"/>
  <c r="L644" i="1"/>
  <c r="L645" i="1"/>
  <c r="Y125" i="1" l="1"/>
  <c r="L646" i="1"/>
  <c r="Y2189" i="1" l="1"/>
  <c r="L647" i="1"/>
  <c r="Z2189" i="1" l="1"/>
  <c r="Y2237" i="1"/>
  <c r="Z1276" i="1" s="1"/>
  <c r="Y226" i="1"/>
  <c r="L649" i="1"/>
  <c r="L648" i="1"/>
  <c r="Y2286" i="1" l="1"/>
  <c r="L650" i="1"/>
  <c r="Y861" i="1" l="1"/>
  <c r="Z1504" i="1" s="1"/>
  <c r="Y3501" i="1"/>
  <c r="L651" i="1"/>
  <c r="L652" i="1"/>
  <c r="Z3501" i="1" l="1"/>
  <c r="Y2412" i="1"/>
  <c r="L653" i="1"/>
  <c r="Y2952" i="1" l="1"/>
  <c r="L654" i="1"/>
  <c r="Y263" i="1" l="1"/>
  <c r="L655" i="1"/>
  <c r="Y2709" i="1" l="1"/>
  <c r="L656" i="1"/>
  <c r="Y345" i="1" l="1"/>
  <c r="Z2660" i="1" s="1"/>
  <c r="Y1704" i="1"/>
  <c r="L658" i="1"/>
  <c r="L657" i="1"/>
  <c r="Y544" i="1" l="1"/>
  <c r="L659" i="1"/>
  <c r="Z544" i="1" l="1"/>
  <c r="Y550" i="1"/>
  <c r="L660" i="1"/>
  <c r="Y1226" i="1" l="1"/>
  <c r="L661" i="1"/>
  <c r="Z1226" i="1" l="1"/>
  <c r="Y3477" i="1"/>
  <c r="Z2653" i="1" s="1"/>
  <c r="Y1288" i="1"/>
  <c r="L663" i="1"/>
  <c r="L662" i="1"/>
  <c r="Y1314" i="1" l="1"/>
  <c r="L664" i="1"/>
  <c r="Y253" i="1" l="1"/>
  <c r="L665" i="1"/>
  <c r="Y3514" i="1" l="1"/>
  <c r="L666" i="1"/>
  <c r="Y3538" i="1" l="1"/>
  <c r="L667" i="1"/>
  <c r="Y2937" i="1" l="1"/>
  <c r="L668" i="1"/>
  <c r="Y101" i="1" l="1"/>
  <c r="L669" i="1"/>
  <c r="Y1897" i="1" l="1"/>
  <c r="L670" i="1"/>
  <c r="Y1357" i="1" l="1"/>
  <c r="L671" i="1"/>
  <c r="Z1357" i="1" l="1"/>
  <c r="L672" i="1"/>
  <c r="Y935" i="1" l="1"/>
  <c r="L673" i="1"/>
  <c r="Z935" i="1" l="1"/>
  <c r="Y2951" i="1"/>
  <c r="L674" i="1"/>
  <c r="Y1999" i="1" l="1"/>
  <c r="L675" i="1"/>
  <c r="Z1999" i="1" l="1"/>
  <c r="Y975" i="1"/>
  <c r="L676" i="1"/>
  <c r="Z975" i="1" l="1"/>
  <c r="Y3011" i="1"/>
  <c r="L677" i="1"/>
  <c r="Y655" i="1" l="1"/>
  <c r="L678" i="1"/>
  <c r="Z1056" i="1" l="1"/>
  <c r="Y176" i="1"/>
  <c r="L679" i="1"/>
  <c r="L680" i="1"/>
  <c r="Z176" i="1" l="1"/>
  <c r="Y201" i="1"/>
  <c r="L681" i="1"/>
  <c r="Y3251" i="1" l="1"/>
  <c r="L682" i="1"/>
  <c r="Z3251" i="1" l="1"/>
  <c r="Y42" i="1"/>
  <c r="L683" i="1"/>
  <c r="Y821" i="1" l="1"/>
  <c r="L684" i="1"/>
  <c r="Y1725" i="1" l="1"/>
  <c r="L685" i="1"/>
  <c r="Y1788" i="1" l="1"/>
  <c r="L686" i="1"/>
  <c r="Y91" i="1" l="1"/>
  <c r="Z3200" i="1" s="1"/>
  <c r="Y1561" i="1"/>
  <c r="L687" i="1"/>
  <c r="L688" i="1"/>
  <c r="Y1610" i="1" l="1"/>
  <c r="Z1610" i="1" s="1"/>
  <c r="Y784" i="1"/>
  <c r="L689" i="1"/>
  <c r="L690" i="1"/>
  <c r="Y780" i="1" l="1"/>
  <c r="L691" i="1"/>
  <c r="Y2157" i="1" l="1"/>
  <c r="L692" i="1"/>
  <c r="Y2249" i="1" l="1"/>
  <c r="L693" i="1"/>
  <c r="Y1087" i="1" l="1"/>
  <c r="Z2937" i="1" s="1"/>
  <c r="Y521" i="1"/>
  <c r="L695" i="1"/>
  <c r="L694" i="1"/>
  <c r="Y83" i="1" l="1"/>
  <c r="Z1487" i="1" s="1"/>
  <c r="Y2353" i="1"/>
  <c r="L697" i="1"/>
  <c r="L696" i="1"/>
  <c r="Z2353" i="1" l="1"/>
  <c r="Y3384" i="1"/>
  <c r="L698" i="1"/>
  <c r="Z3384" i="1" l="1"/>
  <c r="Y1841" i="1"/>
  <c r="Z314" i="1" s="1"/>
  <c r="Y2975" i="1"/>
  <c r="L699" i="1"/>
  <c r="L700" i="1"/>
  <c r="Y2107" i="1" l="1"/>
  <c r="L701" i="1"/>
  <c r="Y1546" i="1" l="1"/>
  <c r="L702" i="1"/>
  <c r="Y1064" i="1" l="1"/>
  <c r="L703" i="1"/>
  <c r="Y742" i="1" l="1"/>
  <c r="L704" i="1"/>
  <c r="Y2693" i="1" l="1"/>
  <c r="L705" i="1"/>
  <c r="Z2594" i="1" l="1"/>
  <c r="Z2693" i="1"/>
  <c r="Y3242" i="1"/>
  <c r="L706" i="1"/>
  <c r="Y2223" i="1" l="1"/>
  <c r="L707" i="1"/>
  <c r="Y820" i="1" l="1"/>
  <c r="L708" i="1"/>
  <c r="Z820" i="1" l="1"/>
  <c r="Y3237" i="1"/>
  <c r="Z1585" i="1" s="1"/>
  <c r="Y3422" i="1"/>
  <c r="L711" i="1"/>
  <c r="L709" i="1"/>
  <c r="L710" i="1"/>
  <c r="Y1627" i="1" l="1"/>
  <c r="L712" i="1"/>
  <c r="Y45" i="1" l="1"/>
  <c r="L713" i="1"/>
  <c r="Y1641" i="1" l="1"/>
  <c r="L714" i="1"/>
  <c r="Y1716" i="1" l="1"/>
  <c r="L715" i="1"/>
  <c r="Y725" i="1" l="1"/>
  <c r="L716" i="1"/>
  <c r="Y3163" i="1" l="1"/>
  <c r="L717" i="1"/>
  <c r="Z1621" i="1" l="1"/>
  <c r="Z3163" i="1"/>
  <c r="Y80" i="1"/>
  <c r="L718" i="1"/>
  <c r="Y2683" i="1" l="1"/>
  <c r="L719" i="1"/>
  <c r="Y775" i="1" l="1"/>
  <c r="L720" i="1"/>
  <c r="Z775" i="1" l="1"/>
  <c r="Y2719" i="1"/>
  <c r="L721" i="1"/>
  <c r="Y415" i="1" l="1"/>
  <c r="L722" i="1"/>
  <c r="Y3010" i="1" l="1"/>
  <c r="Z315" i="1" s="1"/>
  <c r="L723" i="1"/>
  <c r="L724" i="1"/>
  <c r="Z1788" i="1" l="1"/>
  <c r="Y654" i="1"/>
  <c r="L725" i="1"/>
  <c r="Y1572" i="1" l="1"/>
  <c r="L726" i="1"/>
  <c r="Y3288" i="1" l="1"/>
  <c r="L727" i="1"/>
  <c r="Z3288" i="1" l="1"/>
  <c r="Y1177" i="1"/>
  <c r="L728" i="1"/>
  <c r="Z1177" i="1" l="1"/>
  <c r="Y1244" i="1"/>
  <c r="L729" i="1"/>
  <c r="Y1284" i="1" l="1"/>
  <c r="L730" i="1"/>
  <c r="Y1874" i="1" l="1"/>
  <c r="L731" i="1"/>
  <c r="L732" i="1"/>
  <c r="Y795" i="1" l="1"/>
  <c r="L733" i="1"/>
  <c r="Z3362" i="1" l="1"/>
  <c r="Z795" i="1"/>
  <c r="Y567" i="1"/>
  <c r="L734" i="1"/>
  <c r="Z567" i="1" l="1"/>
  <c r="Y1845" i="1"/>
  <c r="L735" i="1"/>
  <c r="Y1989" i="1" l="1"/>
  <c r="Y1769" i="1"/>
  <c r="L736" i="1"/>
  <c r="L737" i="1"/>
  <c r="Y1263" i="1" l="1"/>
  <c r="Z207" i="1" s="1"/>
  <c r="Y2902" i="1"/>
  <c r="L738" i="1"/>
  <c r="L739" i="1"/>
  <c r="Y1870" i="1" l="1"/>
  <c r="Z488" i="1" s="1"/>
  <c r="Y399" i="1"/>
  <c r="L740" i="1"/>
  <c r="L741" i="1"/>
  <c r="Y618" i="1" l="1"/>
  <c r="L742" i="1"/>
  <c r="Y3201" i="1" l="1"/>
  <c r="L743" i="1"/>
  <c r="Y3291" i="1" l="1"/>
  <c r="L744" i="1"/>
  <c r="Z1572" i="1" l="1"/>
  <c r="Z3291" i="1"/>
  <c r="Y2305" i="1"/>
  <c r="L745" i="1"/>
  <c r="Y938" i="1" l="1"/>
  <c r="L746" i="1"/>
  <c r="Z938" i="1" l="1"/>
  <c r="Y1650" i="1"/>
  <c r="L747" i="1"/>
  <c r="Y477" i="1" l="1"/>
  <c r="L748" i="1"/>
  <c r="Y2138" i="1" l="1"/>
  <c r="L749" i="1"/>
  <c r="Y2870" i="1" l="1"/>
  <c r="L750" i="1"/>
  <c r="Y1554" i="1" l="1"/>
  <c r="L751" i="1"/>
  <c r="Y497" i="1" l="1"/>
  <c r="L752" i="1"/>
  <c r="Y2787" i="1" l="1"/>
  <c r="Z655" i="1" s="1"/>
  <c r="Y356" i="1"/>
  <c r="Y3399" i="1"/>
  <c r="L754" i="1"/>
  <c r="L753" i="1"/>
  <c r="L755" i="1"/>
  <c r="L756" i="1"/>
  <c r="Z3399" i="1" l="1"/>
  <c r="Y2334" i="1"/>
  <c r="Z564" i="1" s="1"/>
  <c r="Y1339" i="1"/>
  <c r="L757" i="1"/>
  <c r="L758" i="1"/>
  <c r="Y1380" i="1" l="1"/>
  <c r="L759" i="1"/>
  <c r="Y3164" i="1" l="1"/>
  <c r="L760" i="1"/>
  <c r="Y1085" i="1" l="1"/>
  <c r="L761" i="1"/>
  <c r="Z1551" i="1" l="1"/>
  <c r="Z1085" i="1"/>
  <c r="Y231" i="1"/>
  <c r="L762" i="1"/>
  <c r="Y871" i="1" l="1"/>
  <c r="L763" i="1"/>
  <c r="Z871" i="1" l="1"/>
  <c r="Y3227" i="1"/>
  <c r="Z242" i="1" s="1"/>
  <c r="Y362" i="1"/>
  <c r="L764" i="1"/>
  <c r="L765" i="1"/>
  <c r="Z362" i="1" l="1"/>
  <c r="Y2868" i="1"/>
  <c r="L766" i="1"/>
  <c r="Y2466" i="1" l="1"/>
  <c r="L767" i="1"/>
  <c r="Y3179" i="1" l="1"/>
  <c r="Z3514" i="1" s="1"/>
  <c r="Y1784" i="1"/>
  <c r="L768" i="1"/>
  <c r="L770" i="1"/>
  <c r="L769" i="1"/>
  <c r="Y1557" i="1" l="1"/>
  <c r="Z3307" i="1" s="1"/>
  <c r="Y495" i="1"/>
  <c r="L771" i="1"/>
  <c r="L772" i="1"/>
  <c r="Y338" i="1" l="1"/>
  <c r="L773" i="1"/>
  <c r="Y716" i="1" l="1"/>
  <c r="L774" i="1"/>
  <c r="Y3161" i="1" l="1"/>
  <c r="Z2229" i="1" s="1"/>
  <c r="Y489" i="1"/>
  <c r="L775" i="1"/>
  <c r="L776" i="1"/>
  <c r="Y2699" i="1" l="1"/>
  <c r="L777" i="1"/>
  <c r="Y2113" i="1" l="1"/>
  <c r="L778" i="1"/>
  <c r="Y522" i="1" l="1"/>
  <c r="L779" i="1"/>
  <c r="Y393" i="1" l="1"/>
  <c r="L780" i="1"/>
  <c r="Y2626" i="1" l="1"/>
  <c r="L781" i="1"/>
  <c r="Y3165" i="1" l="1"/>
  <c r="L782" i="1"/>
  <c r="Y1076" i="1" l="1"/>
  <c r="L783" i="1"/>
  <c r="Y747" i="1" l="1"/>
  <c r="L784" i="1"/>
  <c r="Z747" i="1" l="1"/>
  <c r="Y1584" i="1"/>
  <c r="L785" i="1"/>
  <c r="Z1584" i="1" l="1"/>
  <c r="Y2694" i="1"/>
  <c r="L786" i="1"/>
  <c r="Y309" i="1" l="1"/>
  <c r="L787" i="1"/>
  <c r="Y3148" i="1" l="1"/>
  <c r="L788" i="1"/>
  <c r="Z1533" i="1" l="1"/>
  <c r="Z3148" i="1"/>
  <c r="Y492" i="1"/>
  <c r="Z1552" i="1" s="1"/>
  <c r="Y1122" i="1"/>
  <c r="L790" i="1"/>
  <c r="L789" i="1"/>
  <c r="Z1122" i="1" l="1"/>
  <c r="Y797" i="1"/>
  <c r="L791" i="1"/>
  <c r="Y499" i="1" l="1"/>
  <c r="L792" i="1"/>
  <c r="Y2646" i="1" l="1"/>
  <c r="L793" i="1"/>
  <c r="Y1158" i="1" l="1"/>
  <c r="Z191" i="1" s="1"/>
  <c r="Y1724" i="1"/>
  <c r="L795" i="1"/>
  <c r="L794" i="1"/>
  <c r="Y2148" i="1" l="1"/>
  <c r="L796" i="1"/>
  <c r="Y1103" i="1" l="1"/>
  <c r="L797" i="1"/>
  <c r="Y1659" i="1" l="1"/>
  <c r="L798" i="1"/>
  <c r="Y2351" i="1" l="1"/>
  <c r="L799" i="1"/>
  <c r="Y472" i="1" l="1"/>
  <c r="L800" i="1"/>
  <c r="Y734" i="1" l="1"/>
  <c r="L801" i="1"/>
  <c r="Y1088" i="1" l="1"/>
  <c r="L802" i="1"/>
  <c r="Y1681" i="1" l="1"/>
  <c r="L803" i="1"/>
  <c r="Z3449" i="1" l="1"/>
  <c r="Z1681" i="1"/>
  <c r="Y3434" i="1"/>
  <c r="L804" i="1"/>
  <c r="Y1833" i="1" l="1"/>
  <c r="L805" i="1"/>
  <c r="Y318" i="1" l="1"/>
  <c r="L806" i="1"/>
  <c r="Y1773" i="1" l="1"/>
  <c r="Y3155" i="1"/>
  <c r="L807" i="1"/>
  <c r="L808" i="1"/>
  <c r="Z3155" i="1" l="1"/>
  <c r="Y3239" i="1"/>
  <c r="Z762" i="1" s="1"/>
  <c r="Y2244" i="1"/>
  <c r="L810" i="1"/>
  <c r="L809" i="1"/>
  <c r="Y845" i="1" l="1"/>
  <c r="L811" i="1"/>
  <c r="Z845" i="1" l="1"/>
  <c r="Y2914" i="1"/>
  <c r="L812" i="1"/>
  <c r="Y1054" i="1" l="1"/>
  <c r="Z327" i="1" s="1"/>
  <c r="Y2139" i="1"/>
  <c r="Y548" i="1"/>
  <c r="L815" i="1"/>
  <c r="L816" i="1"/>
  <c r="L814" i="1"/>
  <c r="L813" i="1"/>
  <c r="Y3440" i="1" l="1"/>
  <c r="L817" i="1"/>
  <c r="Y2373" i="1" l="1"/>
  <c r="L818" i="1"/>
  <c r="Y260" i="1" l="1"/>
  <c r="L819" i="1"/>
  <c r="L820" i="1"/>
  <c r="Y418" i="1" l="1"/>
  <c r="L821" i="1"/>
  <c r="Y2506" i="1" l="1"/>
  <c r="L822" i="1"/>
  <c r="Y749" i="1" l="1"/>
  <c r="L823" i="1"/>
  <c r="Y2715" i="1" l="1"/>
  <c r="L824" i="1"/>
  <c r="Y1059" i="1" l="1"/>
  <c r="Y2665" i="1"/>
  <c r="L825" i="1"/>
  <c r="L826" i="1"/>
  <c r="Z2665" i="1" l="1"/>
  <c r="Y3184" i="1"/>
  <c r="Z1563" i="1" s="1"/>
  <c r="Y3328" i="1"/>
  <c r="L827" i="1"/>
  <c r="L829" i="1"/>
  <c r="L828" i="1"/>
  <c r="Z3328" i="1" l="1"/>
  <c r="Y359" i="1"/>
  <c r="L830" i="1"/>
  <c r="L831" i="1"/>
  <c r="Y1508" i="1" l="1"/>
  <c r="Z1689" i="1" s="1"/>
  <c r="Y2410" i="1"/>
  <c r="L832" i="1"/>
  <c r="L833" i="1"/>
  <c r="Z2410" i="1" l="1"/>
  <c r="Y1509" i="1"/>
  <c r="L834" i="1"/>
  <c r="Y3128" i="1" l="1"/>
  <c r="L835" i="1"/>
  <c r="Y3013" i="1" l="1"/>
  <c r="L836" i="1"/>
  <c r="Z3013" i="1" l="1"/>
  <c r="Y1541" i="1"/>
  <c r="L837" i="1"/>
  <c r="Z1541" i="1" l="1"/>
  <c r="Y3419" i="1"/>
  <c r="L838" i="1"/>
  <c r="Z231" i="1" l="1"/>
  <c r="Z3419" i="1"/>
  <c r="Y1282" i="1"/>
  <c r="L839" i="1"/>
  <c r="Z1282" i="1" l="1"/>
  <c r="Y333" i="1"/>
  <c r="L840" i="1"/>
  <c r="Y3308" i="1" l="1"/>
  <c r="L841" i="1"/>
  <c r="Y500" i="1" l="1"/>
  <c r="Z1076" i="1" s="1"/>
  <c r="Y2876" i="1"/>
  <c r="L842" i="1"/>
  <c r="L843" i="1"/>
  <c r="Y3146" i="1" l="1"/>
  <c r="Z2638" i="1" s="1"/>
  <c r="Y3149" i="1"/>
  <c r="L844" i="1"/>
  <c r="L845" i="1"/>
  <c r="Y3183" i="1" l="1"/>
  <c r="Z3477" i="1" s="1"/>
  <c r="Y2125" i="1"/>
  <c r="Z1190" i="1" s="1"/>
  <c r="Y1570" i="1"/>
  <c r="L847" i="1"/>
  <c r="L846" i="1"/>
  <c r="L848" i="1"/>
  <c r="Y1068" i="1" l="1"/>
  <c r="L849" i="1"/>
  <c r="Y400" i="1" l="1"/>
  <c r="L850" i="1"/>
  <c r="Z400" i="1" l="1"/>
  <c r="Y1527" i="1"/>
  <c r="Z500" i="1" s="1"/>
  <c r="Y3168" i="1"/>
  <c r="Z2376" i="1" s="1"/>
  <c r="Y1139" i="1"/>
  <c r="Z1725" i="1" s="1"/>
  <c r="Y527" i="1"/>
  <c r="L854" i="1"/>
  <c r="L851" i="1"/>
  <c r="L853" i="1"/>
  <c r="L852" i="1"/>
  <c r="Y1336" i="1" l="1"/>
  <c r="L855" i="1"/>
  <c r="Z1336" i="1" l="1"/>
  <c r="Y3187" i="1"/>
  <c r="L856" i="1"/>
  <c r="Z3187" i="1" l="1"/>
  <c r="Y2144" i="1"/>
  <c r="L857" i="1"/>
  <c r="Y3271" i="1" l="1"/>
  <c r="L858" i="1"/>
  <c r="Y1098" i="1" l="1"/>
  <c r="L859" i="1"/>
  <c r="Y1763" i="1" l="1"/>
  <c r="L860" i="1"/>
  <c r="Y1846" i="1" l="1"/>
  <c r="L861" i="1"/>
  <c r="Y2436" i="1" l="1"/>
  <c r="L862" i="1"/>
  <c r="Y2339" i="1" l="1"/>
  <c r="L863" i="1"/>
  <c r="Y2510" i="1" l="1"/>
  <c r="Z1769" i="1" s="1"/>
  <c r="Y638" i="1"/>
  <c r="L864" i="1"/>
  <c r="L865" i="1"/>
  <c r="Y1397" i="1" l="1"/>
  <c r="L866" i="1"/>
  <c r="Z1397" i="1" l="1"/>
  <c r="Y197" i="1"/>
  <c r="L867" i="1"/>
  <c r="Z197" i="1" l="1"/>
  <c r="Y2213" i="1"/>
  <c r="L868" i="1"/>
  <c r="Y3486" i="1" l="1"/>
  <c r="L869" i="1"/>
  <c r="Y252" i="1" l="1"/>
  <c r="Z1517" i="1" s="1"/>
  <c r="Y1595" i="1"/>
  <c r="L870" i="1"/>
  <c r="L871" i="1"/>
  <c r="Y3335" i="1" l="1"/>
  <c r="L872" i="1"/>
  <c r="Y3503" i="1" l="1"/>
  <c r="Y617" i="1"/>
  <c r="L874" i="1"/>
  <c r="L873" i="1"/>
  <c r="Y1180" i="1" l="1"/>
  <c r="Z3464" i="1" s="1"/>
  <c r="Y2791" i="1"/>
  <c r="L875" i="1"/>
  <c r="L876" i="1"/>
  <c r="Y2147" i="1" l="1"/>
  <c r="L877" i="1"/>
  <c r="Z195" i="1" l="1"/>
  <c r="Z2147" i="1"/>
  <c r="Y760" i="1"/>
  <c r="L878" i="1"/>
  <c r="Z760" i="1" l="1"/>
  <c r="Y3247" i="1"/>
  <c r="L879" i="1"/>
  <c r="Y803" i="1" l="1"/>
  <c r="Z399" i="1" s="1"/>
  <c r="Y3360" i="1"/>
  <c r="Z2105" i="1" s="1"/>
  <c r="Y1587" i="1"/>
  <c r="L880" i="1"/>
  <c r="L881" i="1"/>
  <c r="L882" i="1"/>
  <c r="Y3284" i="1" l="1"/>
  <c r="L883" i="1"/>
  <c r="Y1711" i="1" l="1"/>
  <c r="L884" i="1"/>
  <c r="Z1711" i="1" l="1"/>
  <c r="Y2338" i="1"/>
  <c r="Z1580" i="1" s="1"/>
  <c r="Y881" i="1"/>
  <c r="L886" i="1"/>
  <c r="L885" i="1"/>
  <c r="L887" i="1"/>
  <c r="Y2938" i="1" l="1"/>
  <c r="Z38" i="1" s="1"/>
  <c r="Z1134" i="1"/>
  <c r="Y1138" i="1"/>
  <c r="Z2691" i="1" s="1"/>
  <c r="Y1233" i="1"/>
  <c r="L888" i="1"/>
  <c r="L891" i="1"/>
  <c r="L889" i="1"/>
  <c r="L890" i="1"/>
  <c r="Y271" i="1" l="1"/>
  <c r="L892" i="1"/>
  <c r="Y955" i="1" l="1"/>
  <c r="L893" i="1"/>
  <c r="Z1626" i="1" l="1"/>
  <c r="Z955" i="1"/>
  <c r="Y1605" i="1"/>
  <c r="Y3316" i="1"/>
  <c r="L895" i="1"/>
  <c r="L896" i="1"/>
  <c r="L894" i="1"/>
  <c r="Z3316" i="1" l="1"/>
  <c r="Y2290" i="1"/>
  <c r="Z2290" i="1" s="1"/>
  <c r="Y1821" i="1"/>
  <c r="L898" i="1"/>
  <c r="L897" i="1"/>
  <c r="Y2905" i="1" l="1"/>
  <c r="Z1577" i="1" s="1"/>
  <c r="Y904" i="1"/>
  <c r="Z3227" i="1" s="1"/>
  <c r="Y934" i="1"/>
  <c r="Z3517" i="1" s="1"/>
  <c r="Y2507" i="1"/>
  <c r="L900" i="1"/>
  <c r="L902" i="1"/>
  <c r="L899" i="1"/>
  <c r="L901" i="1"/>
  <c r="Z2507" i="1" l="1"/>
  <c r="Y174" i="1"/>
  <c r="Z1586" i="1" s="1"/>
  <c r="Y2523" i="1"/>
  <c r="Z2084" i="1" s="1"/>
  <c r="Y2524" i="1"/>
  <c r="L905" i="1"/>
  <c r="L903" i="1"/>
  <c r="L904" i="1"/>
  <c r="Y969" i="1" l="1"/>
  <c r="L906" i="1"/>
  <c r="Z485" i="1" l="1"/>
  <c r="Z969" i="1"/>
  <c r="Y1401" i="1"/>
  <c r="Z2678" i="1" s="1"/>
  <c r="Y1362" i="1"/>
  <c r="L907" i="1"/>
  <c r="L908" i="1"/>
  <c r="Y1148" i="1" l="1"/>
  <c r="L909" i="1"/>
  <c r="Z1539" i="1" l="1"/>
  <c r="Z1148" i="1"/>
  <c r="Y3337" i="1"/>
  <c r="Z3440" i="1" s="1"/>
  <c r="Y1185" i="1"/>
  <c r="L910" i="1"/>
  <c r="L911" i="1"/>
  <c r="Y3423" i="1" l="1"/>
  <c r="L912" i="1"/>
  <c r="Z3423" i="1" l="1"/>
  <c r="Y2862" i="1"/>
  <c r="L913" i="1"/>
  <c r="Y1583" i="1" l="1"/>
  <c r="L914" i="1"/>
  <c r="Z1583" i="1" l="1"/>
  <c r="Y1780" i="1"/>
  <c r="L915" i="1"/>
  <c r="Y1606" i="1" l="1"/>
  <c r="L916" i="1"/>
  <c r="Y1140" i="1" l="1"/>
  <c r="Z1784" i="1" s="1"/>
  <c r="Y3159" i="1"/>
  <c r="L917" i="1"/>
  <c r="L918" i="1"/>
  <c r="Z2951" i="1" l="1"/>
  <c r="Z3159" i="1"/>
  <c r="Y2116" i="1"/>
  <c r="Z1702" i="1" s="1"/>
  <c r="Y1079" i="1"/>
  <c r="L920" i="1"/>
  <c r="L919" i="1"/>
  <c r="Y3202" i="1" l="1"/>
  <c r="L921" i="1"/>
  <c r="Y3222" i="1" l="1"/>
  <c r="L922" i="1"/>
  <c r="Z3242" i="1" l="1"/>
  <c r="Z3222" i="1"/>
  <c r="Y2156" i="1"/>
  <c r="L923" i="1"/>
  <c r="Y1135" i="1" l="1"/>
  <c r="L924" i="1"/>
  <c r="Y2745" i="1" l="1"/>
  <c r="L925" i="1"/>
  <c r="Y353" i="1" l="1"/>
  <c r="Z1562" i="1" s="1"/>
  <c r="Y2819" i="1"/>
  <c r="L927" i="1"/>
  <c r="L926" i="1"/>
  <c r="Z2819" i="1" l="1"/>
  <c r="Y3231" i="1"/>
  <c r="L928" i="1"/>
  <c r="Z3361" i="1" l="1"/>
  <c r="Z3231" i="1"/>
  <c r="Y519" i="1"/>
  <c r="L929" i="1"/>
  <c r="Y1202" i="1" l="1"/>
  <c r="L930" i="1"/>
  <c r="Y139" i="1" l="1"/>
  <c r="Y2342" i="1"/>
  <c r="L931" i="1"/>
  <c r="L932" i="1"/>
  <c r="Z3319" i="1" l="1"/>
  <c r="Z2342" i="1"/>
  <c r="Y2008" i="1"/>
  <c r="L933" i="1"/>
  <c r="Y1592" i="1" l="1"/>
  <c r="L934" i="1"/>
  <c r="Z904" i="1" l="1"/>
  <c r="Z1592" i="1"/>
  <c r="Y1644" i="1"/>
  <c r="Z751" i="1" s="1"/>
  <c r="Y876" i="1"/>
  <c r="L935" i="1"/>
  <c r="L936" i="1"/>
  <c r="Y867" i="1" l="1"/>
  <c r="L937" i="1"/>
  <c r="Y590" i="1" l="1"/>
  <c r="L938" i="1"/>
  <c r="Z590" i="1" l="1"/>
  <c r="Y3198" i="1"/>
  <c r="L939" i="1"/>
  <c r="Z3198" i="1" l="1"/>
  <c r="Y3252" i="1"/>
  <c r="L940" i="1"/>
  <c r="Y1240" i="1" l="1"/>
  <c r="L941" i="1"/>
  <c r="Y1830" i="1" l="1"/>
  <c r="L942" i="1"/>
  <c r="Z1830" i="1" l="1"/>
  <c r="Y1678" i="1"/>
  <c r="L943" i="1"/>
  <c r="Y2835" i="1" l="1"/>
  <c r="L944" i="1"/>
  <c r="Z1589" i="1" l="1"/>
  <c r="Z2835" i="1"/>
  <c r="Y851" i="1"/>
  <c r="L945" i="1"/>
  <c r="Y378" i="1" l="1"/>
  <c r="L946" i="1"/>
  <c r="Z378" i="1" l="1"/>
  <c r="Y1153" i="1"/>
  <c r="L947" i="1"/>
  <c r="Y3483" i="1" l="1"/>
  <c r="Z345" i="1" s="1"/>
  <c r="L948" i="1"/>
  <c r="L949" i="1"/>
  <c r="Y2465" i="1" l="1"/>
  <c r="L950" i="1"/>
  <c r="Y2978" i="1" l="1"/>
  <c r="L951" i="1"/>
  <c r="Y750" i="1" l="1"/>
  <c r="Z2862" i="1" s="1"/>
  <c r="Y142" i="1"/>
  <c r="L952" i="1"/>
  <c r="L953" i="1"/>
  <c r="Y560" i="1" l="1"/>
  <c r="L954" i="1"/>
  <c r="Y2422" i="1" l="1"/>
  <c r="L955" i="1"/>
  <c r="L956" i="1"/>
  <c r="Z2723" i="1" l="1"/>
  <c r="Y2753" i="1"/>
  <c r="Y366" i="1"/>
  <c r="Z418" i="1" s="1"/>
  <c r="Y574" i="1"/>
  <c r="L957" i="1"/>
  <c r="L958" i="1"/>
  <c r="L959" i="1"/>
  <c r="Z3220" i="1" l="1"/>
  <c r="Y943" i="1"/>
  <c r="L960" i="1"/>
  <c r="L961" i="1"/>
  <c r="Y3276" i="1" l="1"/>
  <c r="Z1810" i="1" s="1"/>
  <c r="Y559" i="1"/>
  <c r="L963" i="1"/>
  <c r="L962" i="1"/>
  <c r="Z559" i="1" l="1"/>
  <c r="Y1805" i="1"/>
  <c r="Z472" i="1" s="1"/>
  <c r="Y1909" i="1"/>
  <c r="L964" i="1"/>
  <c r="L965" i="1"/>
  <c r="Z1909" i="1" l="1"/>
  <c r="L966" i="1"/>
  <c r="Y2514" i="1" l="1"/>
  <c r="L967" i="1"/>
  <c r="Y2526" i="1" l="1"/>
  <c r="L968" i="1"/>
  <c r="Y650" i="1" l="1"/>
  <c r="Y471" i="1"/>
  <c r="Y1531" i="1"/>
  <c r="L969" i="1"/>
  <c r="L971" i="1"/>
  <c r="L970" i="1"/>
  <c r="Z1531" i="1" l="1"/>
  <c r="Y3172" i="1"/>
  <c r="Z2404" i="1" s="1"/>
  <c r="Y738" i="1"/>
  <c r="L972" i="1"/>
  <c r="L973" i="1"/>
  <c r="Z2422" i="1" l="1"/>
  <c r="Z738" i="1"/>
  <c r="Y3226" i="1"/>
  <c r="L974" i="1"/>
  <c r="Y777" i="1" l="1"/>
  <c r="L975" i="1"/>
  <c r="Z777" i="1" l="1"/>
  <c r="Y783" i="1"/>
  <c r="Z1727" i="1" s="1"/>
  <c r="Y1840" i="1"/>
  <c r="Z1090" i="1" s="1"/>
  <c r="L976" i="1"/>
  <c r="L977" i="1"/>
  <c r="L978" i="1"/>
  <c r="Y1947" i="1" l="1"/>
  <c r="L979" i="1"/>
  <c r="Y2250" i="1" l="1"/>
  <c r="Y2329" i="1"/>
  <c r="L981" i="1"/>
  <c r="L980" i="1"/>
  <c r="L982" i="1"/>
  <c r="Y1817" i="1" l="1"/>
  <c r="L984" i="1"/>
  <c r="L983" i="1"/>
  <c r="Y1948" i="1" l="1"/>
  <c r="Z3116" i="1" s="1"/>
  <c r="Y2130" i="1"/>
  <c r="L986" i="1"/>
  <c r="L985" i="1"/>
  <c r="Y481" i="1" l="1"/>
  <c r="L987" i="1"/>
  <c r="Y1566" i="1" l="1"/>
  <c r="Z2232" i="1" s="1"/>
  <c r="Y96" i="1"/>
  <c r="L988" i="1"/>
  <c r="L989" i="1"/>
  <c r="Z2987" i="1" l="1"/>
  <c r="Z96" i="1"/>
  <c r="Y852" i="1"/>
  <c r="L990" i="1"/>
  <c r="Z852" i="1" l="1"/>
  <c r="Y1786" i="1"/>
  <c r="L991" i="1"/>
  <c r="Y924" i="1" l="1"/>
  <c r="Z2841" i="1" s="1"/>
  <c r="Y2996" i="1"/>
  <c r="L992" i="1"/>
  <c r="L993" i="1"/>
  <c r="Z2996" i="1" l="1"/>
  <c r="Y1402" i="1"/>
  <c r="L994" i="1"/>
  <c r="Y2701" i="1" l="1"/>
  <c r="L995" i="1"/>
  <c r="Z2701" i="1" l="1"/>
  <c r="Y2262" i="1"/>
  <c r="L996" i="1"/>
  <c r="Y152" i="1" l="1"/>
  <c r="Y2950" i="1"/>
  <c r="L998" i="1"/>
  <c r="L997" i="1"/>
  <c r="Y3297" i="1" l="1"/>
  <c r="L999" i="1"/>
  <c r="Y802" i="1" l="1"/>
  <c r="L1000" i="1"/>
  <c r="Z802" i="1" l="1"/>
  <c r="Y1861" i="1"/>
  <c r="L1001" i="1"/>
  <c r="Y1365" i="1" l="1"/>
  <c r="L1002" i="1"/>
  <c r="Y370" i="1" l="1"/>
  <c r="Z2978" i="1" s="1"/>
  <c r="Y2631" i="1"/>
  <c r="Z519" i="1" s="1"/>
  <c r="Y1601" i="1"/>
  <c r="Y476" i="1"/>
  <c r="L1006" i="1"/>
  <c r="L1004" i="1"/>
  <c r="L1005" i="1"/>
  <c r="L1003" i="1"/>
  <c r="Y3278" i="1" l="1"/>
  <c r="L1007" i="1"/>
  <c r="Y800" i="1" l="1"/>
  <c r="L1008" i="1"/>
  <c r="Y149" i="1" l="1"/>
  <c r="L1009" i="1"/>
  <c r="Y2934" i="1" l="1"/>
  <c r="Z1508" i="1" s="1"/>
  <c r="Y2502" i="1"/>
  <c r="Y636" i="1"/>
  <c r="L1010" i="1"/>
  <c r="L1011" i="1"/>
  <c r="L1013" i="1"/>
  <c r="L1012" i="1"/>
  <c r="Y2677" i="1" l="1"/>
  <c r="L1014" i="1"/>
  <c r="Y3216" i="1" l="1"/>
  <c r="L1015" i="1"/>
  <c r="Z3146" i="1" l="1"/>
  <c r="Z3216" i="1"/>
  <c r="Y3522" i="1"/>
  <c r="L1016" i="1"/>
  <c r="Y737" i="1" l="1"/>
  <c r="L1017" i="1"/>
  <c r="Z737" i="1" l="1"/>
  <c r="Y2839" i="1"/>
  <c r="Z2892" i="1" s="1"/>
  <c r="Y2982" i="1"/>
  <c r="L1018" i="1"/>
  <c r="L1019" i="1"/>
  <c r="Y434" i="1" l="1"/>
  <c r="L1020" i="1"/>
  <c r="Y351" i="1" l="1"/>
  <c r="Z1093" i="1" s="1"/>
  <c r="Y1747" i="1"/>
  <c r="L1022" i="1"/>
  <c r="L1021" i="1"/>
  <c r="Y3225" i="1" l="1"/>
  <c r="L1023" i="1"/>
  <c r="Y3448" i="1" l="1"/>
  <c r="L1024" i="1"/>
  <c r="Y2104" i="1" l="1"/>
  <c r="Z1088" i="1" s="1"/>
  <c r="Y1162" i="1"/>
  <c r="L1025" i="1"/>
  <c r="L1026" i="1"/>
  <c r="Y1218" i="1" l="1"/>
  <c r="L1027" i="1"/>
  <c r="Z640" i="1" l="1"/>
  <c r="Z1218" i="1"/>
  <c r="Y3450" i="1"/>
  <c r="L1028" i="1"/>
  <c r="Z3450" i="1" l="1"/>
  <c r="Y1261" i="1"/>
  <c r="Z3271" i="1" s="1"/>
  <c r="Y2390" i="1"/>
  <c r="L1029" i="1"/>
  <c r="L1030" i="1"/>
  <c r="Z83" i="1" l="1"/>
  <c r="Z2390" i="1"/>
  <c r="Y324" i="1"/>
  <c r="L1031" i="1"/>
  <c r="Y60" i="1" l="1"/>
  <c r="Z581" i="1" s="1"/>
  <c r="Y3147" i="1"/>
  <c r="L1032" i="1"/>
  <c r="L1033" i="1"/>
  <c r="L1034" i="1"/>
  <c r="Y1136" i="1" l="1"/>
  <c r="L1035" i="1"/>
  <c r="Y2273" i="1" l="1"/>
  <c r="L1036" i="1"/>
  <c r="Y1783" i="1" l="1"/>
  <c r="L1037" i="1"/>
  <c r="Z1783" i="1" l="1"/>
  <c r="Y1166" i="1"/>
  <c r="L1038" i="1"/>
  <c r="Z1166" i="1" l="1"/>
  <c r="Y1885" i="1"/>
  <c r="L1039" i="1"/>
  <c r="Y2992" i="1" l="1"/>
  <c r="L1040" i="1"/>
  <c r="Y1147" i="1" l="1"/>
  <c r="L1041" i="1"/>
  <c r="Y2774" i="1" l="1"/>
  <c r="L1042" i="1"/>
  <c r="Y553" i="1" l="1"/>
  <c r="L1043" i="1"/>
  <c r="Z553" i="1" l="1"/>
  <c r="Y2371" i="1"/>
  <c r="L1044" i="1"/>
  <c r="Y1868" i="1" l="1"/>
  <c r="L1045" i="1"/>
  <c r="Z1868" i="1" l="1"/>
  <c r="Z1314" i="1"/>
  <c r="Y1049" i="1"/>
  <c r="L1046" i="1"/>
  <c r="L1047" i="1"/>
  <c r="Z1049" i="1" l="1"/>
  <c r="Y2636" i="1"/>
  <c r="L1048" i="1"/>
  <c r="Y1324" i="1" l="1"/>
  <c r="Z1139" i="1" s="1"/>
  <c r="Y160" i="1"/>
  <c r="L1050" i="1"/>
  <c r="L1049" i="1"/>
  <c r="L1051" i="1"/>
  <c r="Z2423" i="1" l="1"/>
  <c r="Y334" i="1"/>
  <c r="L1052" i="1"/>
  <c r="Y503" i="1" l="1"/>
  <c r="L1053" i="1"/>
  <c r="Y212" i="1" l="1"/>
  <c r="L1054" i="1"/>
  <c r="Y498" i="1" l="1"/>
  <c r="L1055" i="1"/>
  <c r="Z2207" i="1" l="1"/>
  <c r="Z498" i="1"/>
  <c r="Y1101" i="1"/>
  <c r="L1056" i="1"/>
  <c r="Z1101" i="1" l="1"/>
  <c r="Y1600" i="1"/>
  <c r="Y2821" i="1"/>
  <c r="L1058" i="1"/>
  <c r="L1057" i="1"/>
  <c r="Y2439" i="1" l="1"/>
  <c r="L1059" i="1"/>
  <c r="Y1178" i="1" l="1"/>
  <c r="L1060" i="1"/>
  <c r="Y1604" i="1" l="1"/>
  <c r="L1061" i="1"/>
  <c r="Y2393" i="1" l="1"/>
  <c r="L1062" i="1"/>
  <c r="Y585" i="1" l="1"/>
  <c r="L1063" i="1"/>
  <c r="Y162" i="1" l="1"/>
  <c r="L1064" i="1"/>
  <c r="Y624" i="1" l="1"/>
  <c r="L1065" i="1"/>
  <c r="Z1659" i="1" l="1"/>
  <c r="Z624" i="1"/>
  <c r="Y1655" i="1"/>
  <c r="Y382" i="1"/>
  <c r="L1067" i="1"/>
  <c r="L1066" i="1"/>
  <c r="L1068" i="1"/>
  <c r="Z3224" i="1" l="1"/>
  <c r="Z382" i="1"/>
  <c r="Y1911" i="1"/>
  <c r="L1069" i="1"/>
  <c r="Y364" i="1" l="1"/>
  <c r="Z2603" i="1" s="1"/>
  <c r="Y917" i="1"/>
  <c r="L1070" i="1"/>
  <c r="L1071" i="1"/>
  <c r="Z917" i="1" l="1"/>
  <c r="Y1560" i="1"/>
  <c r="L1072" i="1"/>
  <c r="Y3191" i="1" l="1"/>
  <c r="Z3276" i="1" s="1"/>
  <c r="Y486" i="1"/>
  <c r="L1074" i="1"/>
  <c r="L1073" i="1"/>
  <c r="Y1086" i="1" l="1"/>
  <c r="Z1491" i="1" s="1"/>
  <c r="Y2153" i="1"/>
  <c r="Z1043" i="1" s="1"/>
  <c r="Y127" i="1"/>
  <c r="Z784" i="1" s="1"/>
  <c r="Y86" i="1"/>
  <c r="L1077" i="1"/>
  <c r="L1075" i="1"/>
  <c r="L1078" i="1"/>
  <c r="L1076" i="1"/>
  <c r="Y206" i="1" l="1"/>
  <c r="L1079" i="1"/>
  <c r="Y2923" i="1" l="1"/>
  <c r="Z2679" i="1" s="1"/>
  <c r="Y2489" i="1"/>
  <c r="Z3247" i="1" s="1"/>
  <c r="Y1938" i="1"/>
  <c r="Z2325" i="1" s="1"/>
  <c r="Y2204" i="1"/>
  <c r="L1080" i="1"/>
  <c r="L1082" i="1"/>
  <c r="L1083" i="1"/>
  <c r="L1081" i="1"/>
  <c r="Y339" i="1" l="1"/>
  <c r="L1084" i="1"/>
  <c r="Y1936" i="1" l="1"/>
  <c r="L1085" i="1"/>
  <c r="Y3267" i="1" l="1"/>
  <c r="L1086" i="1"/>
  <c r="Y1813" i="1" l="1"/>
  <c r="L1087" i="1"/>
  <c r="Z1813" i="1" l="1"/>
  <c r="Y2768" i="1"/>
  <c r="Z1216" i="1" s="1"/>
  <c r="Y592" i="1"/>
  <c r="L1089" i="1"/>
  <c r="L1088" i="1"/>
  <c r="Y2983" i="1" l="1"/>
  <c r="L1090" i="1"/>
  <c r="Z851" i="1" l="1"/>
  <c r="Z2983" i="1"/>
  <c r="Y3229" i="1"/>
  <c r="L1091" i="1"/>
  <c r="Y1123" i="1" l="1"/>
  <c r="Z3349" i="1" s="1"/>
  <c r="Y842" i="1"/>
  <c r="L1092" i="1"/>
  <c r="L1093" i="1"/>
  <c r="Y903" i="1" l="1"/>
  <c r="L1094" i="1"/>
  <c r="Y1880" i="1" l="1"/>
  <c r="L1095" i="1"/>
  <c r="Z2151" i="1" l="1"/>
  <c r="Z1880" i="1"/>
  <c r="Y1979" i="1"/>
  <c r="L1096" i="1"/>
  <c r="Y525" i="1" l="1"/>
  <c r="L1097" i="1"/>
  <c r="Y2757" i="1" l="1"/>
  <c r="Z1698" i="1" s="1"/>
  <c r="Y2255" i="1"/>
  <c r="L1098" i="1"/>
  <c r="L1099" i="1"/>
  <c r="Z2255" i="1" l="1"/>
  <c r="Y3493" i="1"/>
  <c r="L1100" i="1"/>
  <c r="Z2882" i="1" l="1"/>
  <c r="Z3493" i="1"/>
  <c r="Y3537" i="1"/>
  <c r="L1101" i="1"/>
  <c r="Y1099" i="1" l="1"/>
  <c r="L1102" i="1"/>
  <c r="Z1099" i="1" l="1"/>
  <c r="Y254" i="1"/>
  <c r="L1103" i="1"/>
  <c r="L1104" i="1"/>
  <c r="Y2932" i="1" l="1"/>
  <c r="L1105" i="1"/>
  <c r="Y2457" i="1" l="1"/>
  <c r="L1106" i="1"/>
  <c r="Z2457" i="1" l="1"/>
  <c r="Y2988" i="1"/>
  <c r="L1107" i="1"/>
  <c r="Y3221" i="1" l="1"/>
  <c r="L1108" i="1"/>
  <c r="Y331" i="1" l="1"/>
  <c r="L1109" i="1"/>
  <c r="Z255" i="1" l="1"/>
  <c r="Z331" i="1"/>
  <c r="Y3401" i="1"/>
  <c r="L1110" i="1"/>
  <c r="Y758" i="1" l="1"/>
  <c r="L1111" i="1"/>
  <c r="Y336" i="1" l="1"/>
  <c r="L1112" i="1"/>
  <c r="Y781" i="1" l="1"/>
  <c r="L1113" i="1"/>
  <c r="Y1154" i="1" l="1"/>
  <c r="L1114" i="1"/>
  <c r="Y365" i="1" l="1"/>
  <c r="L1115" i="1"/>
  <c r="Z365" i="1" l="1"/>
  <c r="Y1748" i="1"/>
  <c r="L1116" i="1"/>
  <c r="Y316" i="1" l="1"/>
  <c r="Z192" i="1" s="1"/>
  <c r="Y1155" i="1"/>
  <c r="Z1402" i="1" s="1"/>
  <c r="Y1648" i="1"/>
  <c r="Y3332" i="1"/>
  <c r="L1119" i="1"/>
  <c r="L1117" i="1"/>
  <c r="L1118" i="1"/>
  <c r="L1120" i="1"/>
  <c r="Y1741" i="1" l="1"/>
  <c r="L1121" i="1"/>
  <c r="Z1741" i="1" l="1"/>
  <c r="Y2428" i="1"/>
  <c r="L1122" i="1"/>
  <c r="Z2428" i="1" l="1"/>
  <c r="Y65" i="1"/>
  <c r="L1123" i="1"/>
  <c r="Y1862" i="1" l="1"/>
  <c r="L1124" i="1"/>
  <c r="Y1863" i="1" l="1"/>
  <c r="Z501" i="1" s="1"/>
  <c r="L1125" i="1"/>
  <c r="L1126" i="1"/>
  <c r="Y1933" i="1" l="1"/>
  <c r="Z508" i="1" s="1"/>
  <c r="Y1542" i="1"/>
  <c r="L1127" i="1"/>
  <c r="L1128" i="1"/>
  <c r="Z1542" i="1" l="1"/>
  <c r="Y1543" i="1"/>
  <c r="L1129" i="1"/>
  <c r="Z1543" i="1" l="1"/>
  <c r="Y1296" i="1"/>
  <c r="L1130" i="1"/>
  <c r="Z797" i="1" l="1"/>
  <c r="Z1296" i="1"/>
  <c r="Y743" i="1"/>
  <c r="L1131" i="1"/>
  <c r="Z1053" i="1" l="1"/>
  <c r="Z743" i="1"/>
  <c r="Y490" i="1"/>
  <c r="L1132" i="1"/>
  <c r="Y767" i="1" l="1"/>
  <c r="L1133" i="1"/>
  <c r="Y1603" i="1" l="1"/>
  <c r="L1134" i="1"/>
  <c r="Z1603" i="1" l="1"/>
  <c r="Y1632" i="1"/>
  <c r="L1135" i="1"/>
  <c r="Z1632" i="1" l="1"/>
  <c r="Y2743" i="1"/>
  <c r="Z850" i="1" s="1"/>
  <c r="Y2238" i="1"/>
  <c r="Z2870" i="1" s="1"/>
  <c r="Y1777" i="1"/>
  <c r="L1138" i="1"/>
  <c r="L1136" i="1"/>
  <c r="L1137" i="1"/>
  <c r="Z1777" i="1" l="1"/>
  <c r="Y1268" i="1"/>
  <c r="L1140" i="1"/>
  <c r="L1139" i="1"/>
  <c r="Z2329" i="1" l="1"/>
  <c r="Y3001" i="1"/>
  <c r="Z3457" i="1" s="1"/>
  <c r="Y493" i="1"/>
  <c r="L1141" i="1"/>
  <c r="L1142" i="1"/>
  <c r="L1143" i="1"/>
  <c r="Y2154" i="1" l="1"/>
  <c r="L1144" i="1"/>
  <c r="Y510" i="1" l="1"/>
  <c r="L1145" i="1"/>
  <c r="Z3219" i="1" l="1"/>
  <c r="Z510" i="1"/>
  <c r="Y2212" i="1"/>
  <c r="Z1979" i="1" s="1"/>
  <c r="Y2790" i="1"/>
  <c r="L1146" i="1"/>
  <c r="L1147" i="1"/>
  <c r="Z2790" i="1" l="1"/>
  <c r="Y563" i="1"/>
  <c r="L1148" i="1"/>
  <c r="Z563" i="1" l="1"/>
  <c r="Y2867" i="1"/>
  <c r="L1149" i="1"/>
  <c r="Z2867" i="1" l="1"/>
  <c r="Y1799" i="1"/>
  <c r="L1150" i="1"/>
  <c r="Z1799" i="1" l="1"/>
  <c r="Y155" i="1"/>
  <c r="Z1472" i="1" s="1"/>
  <c r="Y773" i="1"/>
  <c r="Z592" i="1" s="1"/>
  <c r="Y1651" i="1"/>
  <c r="L1151" i="1"/>
  <c r="L1152" i="1"/>
  <c r="L1153" i="1"/>
  <c r="Z1651" i="1" l="1"/>
  <c r="Y131" i="1"/>
  <c r="L1154" i="1"/>
  <c r="Y2742" i="1" l="1"/>
  <c r="Y761" i="1"/>
  <c r="L1155" i="1"/>
  <c r="L1158" i="1"/>
  <c r="L1157" i="1"/>
  <c r="L1156" i="1"/>
  <c r="Y2178" i="1" l="1"/>
  <c r="Z3107" i="1" s="1"/>
  <c r="Y3345" i="1"/>
  <c r="L1159" i="1"/>
  <c r="L1160" i="1"/>
  <c r="Y1850" i="1" l="1"/>
  <c r="Z785" i="1" s="1"/>
  <c r="Y250" i="1"/>
  <c r="L1162" i="1"/>
  <c r="L1161" i="1"/>
  <c r="Y386" i="1" l="1"/>
  <c r="Z1478" i="1" s="1"/>
  <c r="Y3488" i="1"/>
  <c r="L1163" i="1"/>
  <c r="L1164" i="1"/>
  <c r="Y3333" i="1" l="1"/>
  <c r="L1165" i="1"/>
  <c r="Z2618" i="1" l="1"/>
  <c r="Z3333" i="1"/>
  <c r="Y843" i="1"/>
  <c r="L1166" i="1"/>
  <c r="Y3463" i="1" l="1"/>
  <c r="Z1162" i="1" s="1"/>
  <c r="Y2875" i="1"/>
  <c r="L1167" i="1"/>
  <c r="L1168" i="1"/>
  <c r="Z2875" i="1" l="1"/>
  <c r="Y3020" i="1"/>
  <c r="L1169" i="1"/>
  <c r="Z1724" i="1" l="1"/>
  <c r="Z3020" i="1"/>
  <c r="Y2011" i="1"/>
  <c r="L1170" i="1"/>
  <c r="Z393" i="1" l="1"/>
  <c r="Z2011" i="1"/>
  <c r="Y1413" i="1"/>
  <c r="L1171" i="1"/>
  <c r="Z1413" i="1" l="1"/>
  <c r="Y443" i="1"/>
  <c r="L1172" i="1"/>
  <c r="Y3021" i="1" l="1"/>
  <c r="L1173" i="1"/>
  <c r="Z3021" i="1" l="1"/>
  <c r="Y2542" i="1"/>
  <c r="L1174" i="1"/>
  <c r="Y2010" i="1" l="1"/>
  <c r="Z2010" i="1" s="1"/>
  <c r="Y2014" i="1"/>
  <c r="L1176" i="1"/>
  <c r="L1175" i="1"/>
  <c r="Z2014" i="1" l="1"/>
  <c r="Y1384" i="1"/>
  <c r="L1177" i="1"/>
  <c r="Y2403" i="1" l="1"/>
  <c r="Z2117" i="1" s="1"/>
  <c r="Y569" i="1"/>
  <c r="Z3097" i="1" s="1"/>
  <c r="Y2931" i="1"/>
  <c r="L1179" i="1"/>
  <c r="L1180" i="1"/>
  <c r="L1178" i="1"/>
  <c r="Y1990" i="1" l="1"/>
  <c r="L1181" i="1"/>
  <c r="Y1599" i="1" l="1"/>
  <c r="Z524" i="1" s="1"/>
  <c r="Y2203" i="1"/>
  <c r="Z40" i="1" s="1"/>
  <c r="Y542" i="1"/>
  <c r="L1183" i="1"/>
  <c r="L1182" i="1"/>
  <c r="L1184" i="1"/>
  <c r="Y2863" i="1" l="1"/>
  <c r="L1185" i="1"/>
  <c r="Y757" i="1" l="1"/>
  <c r="L1186" i="1"/>
  <c r="Y1614" i="1" l="1"/>
  <c r="Z3195" i="1" s="1"/>
  <c r="Y1170" i="1"/>
  <c r="L1187" i="1"/>
  <c r="L1188" i="1"/>
  <c r="Y1100" i="1" l="1"/>
  <c r="L1189" i="1"/>
  <c r="Z1100" i="1" l="1"/>
  <c r="Y2708" i="1"/>
  <c r="L1190" i="1"/>
  <c r="Z1154" i="1" l="1"/>
  <c r="Z2708" i="1"/>
  <c r="Y815" i="1"/>
  <c r="L1191" i="1"/>
  <c r="Y1797" i="1" l="1"/>
  <c r="L1192" i="1"/>
  <c r="Z1476" i="1" l="1"/>
  <c r="Z1797" i="1"/>
  <c r="L1193" i="1"/>
  <c r="Y931" i="1" l="1"/>
  <c r="Z1606" i="1"/>
  <c r="L1194" i="1"/>
  <c r="L1195" i="1"/>
  <c r="L1196" i="1"/>
  <c r="Y570" i="1" l="1"/>
  <c r="Z460" i="1" s="1"/>
  <c r="Y1181" i="1"/>
  <c r="L1197" i="1"/>
  <c r="L1198" i="1"/>
  <c r="Z1181" i="1" l="1"/>
  <c r="Y2852" i="1"/>
  <c r="L1199" i="1"/>
  <c r="Z2852" i="1" l="1"/>
  <c r="Y1342" i="1"/>
  <c r="L1200" i="1"/>
  <c r="Z2949" i="1" l="1"/>
  <c r="Z1342" i="1"/>
  <c r="Y2456" i="1"/>
  <c r="L1201" i="1"/>
  <c r="Y409" i="1" l="1"/>
  <c r="L1202" i="1"/>
  <c r="Y2475" i="1" l="1"/>
  <c r="Z1716" i="1" s="1"/>
  <c r="Y1928" i="1"/>
  <c r="L1203" i="1"/>
  <c r="L1204" i="1"/>
  <c r="Z1928" i="1" l="1"/>
  <c r="Y2485" i="1"/>
  <c r="L1205" i="1"/>
  <c r="Y3254" i="1" l="1"/>
  <c r="L1206" i="1"/>
  <c r="Z2295" i="1" l="1"/>
  <c r="Z3254" i="1"/>
  <c r="Y1717" i="1"/>
  <c r="L1207" i="1"/>
  <c r="Z1717" i="1" l="1"/>
  <c r="Y2359" i="1"/>
  <c r="Z815" i="1" s="1"/>
  <c r="Y588" i="1"/>
  <c r="Z706" i="1" s="1"/>
  <c r="Y3413" i="1"/>
  <c r="L1209" i="1"/>
  <c r="L1211" i="1"/>
  <c r="L1212" i="1"/>
  <c r="L1210" i="1"/>
  <c r="L1208" i="1"/>
  <c r="Z3413" i="1" l="1"/>
  <c r="Y243" i="1"/>
  <c r="Z308" i="1" s="1"/>
  <c r="Y3452" i="1"/>
  <c r="L1213" i="1"/>
  <c r="L1214" i="1"/>
  <c r="Z2257" i="1" l="1"/>
  <c r="Z3452" i="1"/>
  <c r="Y2843" i="1"/>
  <c r="L1215" i="1"/>
  <c r="Y1894" i="1" l="1"/>
  <c r="L1216" i="1"/>
  <c r="Z1894" i="1" l="1"/>
  <c r="Y1340" i="1"/>
  <c r="L1217" i="1"/>
  <c r="Y2948" i="1" l="1"/>
  <c r="L1218" i="1"/>
  <c r="Y2391" i="1" l="1"/>
  <c r="L1219" i="1"/>
  <c r="Y2190" i="1" l="1"/>
  <c r="Z476" i="1" s="1"/>
  <c r="Y1649" i="1"/>
  <c r="L1220" i="1"/>
  <c r="L1221" i="1"/>
  <c r="Y3323" i="1" l="1"/>
  <c r="Z1773" i="1" s="1"/>
  <c r="Y3171" i="1"/>
  <c r="L1222" i="1"/>
  <c r="L1223" i="1"/>
  <c r="Y2165" i="1" l="1"/>
  <c r="L1224" i="1"/>
  <c r="Y3279" i="1" l="1"/>
  <c r="L1225" i="1"/>
  <c r="Y1660" i="1" l="1"/>
  <c r="L1226" i="1"/>
  <c r="Z1660" i="1" l="1"/>
  <c r="Y90" i="1"/>
  <c r="L1227" i="1"/>
  <c r="Z2153" i="1" l="1"/>
  <c r="Z90" i="1"/>
  <c r="Y532" i="1"/>
  <c r="Z1748" i="1" s="1"/>
  <c r="Y3363" i="1"/>
  <c r="Z2863" i="1" s="1"/>
  <c r="Y1195" i="1"/>
  <c r="L1228" i="1"/>
  <c r="L1230" i="1"/>
  <c r="L1229" i="1"/>
  <c r="Y2799" i="1" l="1"/>
  <c r="L1231" i="1"/>
  <c r="Y2381" i="1" l="1"/>
  <c r="L1232" i="1"/>
  <c r="Z1505" i="1" l="1"/>
  <c r="Z2381" i="1"/>
  <c r="Y3214" i="1"/>
  <c r="L1233" i="1"/>
  <c r="Y2333" i="1" l="1"/>
  <c r="Z3252" i="1" s="1"/>
  <c r="Y2143" i="1"/>
  <c r="L1234" i="1"/>
  <c r="L1235" i="1"/>
  <c r="Y2120" i="1" l="1"/>
  <c r="L1236" i="1"/>
  <c r="Z2120" i="1" l="1"/>
  <c r="Y2726" i="1"/>
  <c r="L1237" i="1"/>
  <c r="Y840" i="1" l="1"/>
  <c r="L1238" i="1"/>
  <c r="Y1720" i="1" l="1"/>
  <c r="Y1819" i="1"/>
  <c r="Z132" i="1" s="1"/>
  <c r="Y3259" i="1"/>
  <c r="L1240" i="1"/>
  <c r="L1241" i="1"/>
  <c r="L1239" i="1"/>
  <c r="L1242" i="1"/>
  <c r="Y2201" i="1" l="1"/>
  <c r="L1243" i="1"/>
  <c r="Z1561" i="1" l="1"/>
  <c r="Z2201" i="1"/>
  <c r="Y531" i="1"/>
  <c r="L1244" i="1"/>
  <c r="Y92" i="1" l="1"/>
  <c r="Z473" i="1" s="1"/>
  <c r="Y3393" i="1"/>
  <c r="L1245" i="1"/>
  <c r="L1246" i="1"/>
  <c r="Y2282" i="1" l="1"/>
  <c r="L1247" i="1"/>
  <c r="Y2825" i="1" l="1"/>
  <c r="L1248" i="1"/>
  <c r="Z1763" i="1" l="1"/>
  <c r="Z2825" i="1"/>
  <c r="Y1092" i="1"/>
  <c r="L1249" i="1"/>
  <c r="Y809" i="1" l="1"/>
  <c r="L1250" i="1"/>
  <c r="Y85" i="1" l="1"/>
  <c r="Z2394" i="1" s="1"/>
  <c r="Y1143" i="1"/>
  <c r="L1251" i="1"/>
  <c r="L1252" i="1"/>
  <c r="Z1143" i="1" l="1"/>
  <c r="Y2764" i="1"/>
  <c r="L1253" i="1"/>
  <c r="Z2764" i="1" l="1"/>
  <c r="Y1823" i="1"/>
  <c r="L1255" i="1"/>
  <c r="L1254" i="1"/>
  <c r="Y2687" i="1" l="1"/>
  <c r="L1256" i="1"/>
  <c r="Z2687" i="1" l="1"/>
  <c r="Y126" i="1"/>
  <c r="L1257" i="1"/>
  <c r="Y3257" i="1" l="1"/>
  <c r="Z316" i="1" s="1"/>
  <c r="Y2185" i="1"/>
  <c r="Z1529" i="1" s="1"/>
  <c r="Y792" i="1"/>
  <c r="L1258" i="1"/>
  <c r="L1259" i="1"/>
  <c r="L1260" i="1"/>
  <c r="Z1324" i="1" l="1"/>
  <c r="Z792" i="1"/>
  <c r="Y752" i="1"/>
  <c r="L1261" i="1"/>
  <c r="Y1637" i="1" l="1"/>
  <c r="L1262" i="1"/>
  <c r="Z1637" i="1" l="1"/>
  <c r="Y1118" i="1"/>
  <c r="L1263" i="1"/>
  <c r="Y2811" i="1" l="1"/>
  <c r="L1264" i="1"/>
  <c r="Z2513" i="1" l="1"/>
  <c r="Z2811" i="1"/>
  <c r="Y1872" i="1"/>
  <c r="L1265" i="1"/>
  <c r="Z1554" i="1" l="1"/>
  <c r="Z1872" i="1"/>
  <c r="Y1910" i="1"/>
  <c r="Y786" i="1"/>
  <c r="Z1692" i="1" s="1"/>
  <c r="Y870" i="1"/>
  <c r="L1266" i="1"/>
  <c r="L1268" i="1"/>
  <c r="L1267" i="1"/>
  <c r="Z870" i="1" l="1"/>
  <c r="Y1271" i="1"/>
  <c r="L1269" i="1"/>
  <c r="Y1327" i="1" l="1"/>
  <c r="Z1570" i="1" s="1"/>
  <c r="Y73" i="1"/>
  <c r="L1270" i="1"/>
  <c r="L1271" i="1"/>
  <c r="Z73" i="1" l="1"/>
  <c r="Y2720" i="1"/>
  <c r="L1272" i="1"/>
  <c r="Y2360" i="1" l="1"/>
  <c r="Z3136" i="1" s="1"/>
  <c r="Y2434" i="1"/>
  <c r="L1273" i="1"/>
  <c r="L1274" i="1"/>
  <c r="Y952" i="1" l="1"/>
  <c r="L1275" i="1"/>
  <c r="Z952" i="1" l="1"/>
  <c r="Y511" i="1"/>
  <c r="Z1321" i="1" s="1"/>
  <c r="Y325" i="1"/>
  <c r="L1277" i="1"/>
  <c r="L1276" i="1"/>
  <c r="Y763" i="1" l="1"/>
  <c r="L1278" i="1"/>
  <c r="Y2692" i="1" l="1"/>
  <c r="Z2932" i="1" s="1"/>
  <c r="Y1109" i="1"/>
  <c r="L1279" i="1"/>
  <c r="L1280" i="1"/>
  <c r="Z1109" i="1" l="1"/>
  <c r="Y1596" i="1"/>
  <c r="L1281" i="1"/>
  <c r="Y1112" i="1" l="1"/>
  <c r="L1282" i="1"/>
  <c r="Z1112" i="1" l="1"/>
  <c r="Y1624" i="1"/>
  <c r="L1283" i="1"/>
  <c r="Y1703" i="1" l="1"/>
  <c r="L1284" i="1"/>
  <c r="Z3001" i="1" l="1"/>
  <c r="Z1703" i="1"/>
  <c r="Y361" i="1"/>
  <c r="L1285" i="1"/>
  <c r="Z650" i="1" l="1"/>
  <c r="Z361" i="1"/>
  <c r="Y3347" i="1"/>
  <c r="L1286" i="1"/>
  <c r="Z3347" i="1" l="1"/>
  <c r="Y1760" i="1"/>
  <c r="L1287" i="1"/>
  <c r="Y1812" i="1" l="1"/>
  <c r="Y2398" i="1"/>
  <c r="L1289" i="1"/>
  <c r="L1288" i="1"/>
  <c r="Z2398" i="1" l="1"/>
  <c r="Y2444" i="1"/>
  <c r="L1290" i="1"/>
  <c r="Z2444" i="1" l="1"/>
  <c r="Y2177" i="1"/>
  <c r="L1291" i="1"/>
  <c r="Y1182" i="1" l="1"/>
  <c r="L1292" i="1"/>
  <c r="Y1223" i="1" l="1"/>
  <c r="Z2339" i="1" s="1"/>
  <c r="Y151" i="1"/>
  <c r="Y1890" i="1"/>
  <c r="Z135" i="1" s="1"/>
  <c r="Y914" i="1"/>
  <c r="L1293" i="1"/>
  <c r="L1294" i="1"/>
  <c r="L1296" i="1"/>
  <c r="L1295" i="1"/>
  <c r="Y71" i="1" l="1"/>
  <c r="Z3354" i="1" s="1"/>
  <c r="Y2746" i="1"/>
  <c r="L1298" i="1"/>
  <c r="L1297" i="1"/>
  <c r="Y3326" i="1" l="1"/>
  <c r="L1299" i="1"/>
  <c r="Y1174" i="1" l="1"/>
  <c r="Z2107" i="1" s="1"/>
  <c r="Y384" i="1"/>
  <c r="L1301" i="1"/>
  <c r="L1300" i="1"/>
  <c r="Y2904" i="1" l="1"/>
  <c r="L1302" i="1"/>
  <c r="Y949" i="1" l="1"/>
  <c r="L1303" i="1"/>
  <c r="Y932" i="1" l="1"/>
  <c r="Z2418" i="1" s="1"/>
  <c r="Y1934" i="1"/>
  <c r="L1305" i="1"/>
  <c r="L1304" i="1"/>
  <c r="Y2995" i="1" l="1"/>
  <c r="L1306" i="1"/>
  <c r="Z3178" i="1" l="1"/>
  <c r="Z2995" i="1"/>
  <c r="Y171" i="1"/>
  <c r="L1307" i="1"/>
  <c r="Z1650" i="1" l="1"/>
  <c r="Z171" i="1"/>
  <c r="Y430" i="1"/>
  <c r="L1308" i="1"/>
  <c r="Y2162" i="1" l="1"/>
  <c r="Y979" i="1"/>
  <c r="L1309" i="1"/>
  <c r="Z3537" i="1" l="1"/>
  <c r="Z2162" i="1"/>
  <c r="Y2173" i="1"/>
  <c r="L1310" i="1"/>
  <c r="Y3273" i="1" l="1"/>
  <c r="L1311" i="1"/>
  <c r="Y3300" i="1" l="1"/>
  <c r="L1312" i="1"/>
  <c r="Y561" i="1" l="1"/>
  <c r="L1313" i="1"/>
  <c r="Z2465" i="1" l="1"/>
  <c r="Z561" i="1"/>
  <c r="Y3441" i="1"/>
  <c r="L1314" i="1"/>
  <c r="Y2248" i="1" l="1"/>
  <c r="L1315" i="1"/>
  <c r="Z2248" i="1" l="1"/>
  <c r="Y3356" i="1"/>
  <c r="L1316" i="1"/>
  <c r="Z3356" i="1" l="1"/>
  <c r="Y1699" i="1"/>
  <c r="L1317" i="1"/>
  <c r="Y2878" i="1" l="1"/>
  <c r="Z3130" i="1" s="1"/>
  <c r="Y1301" i="1"/>
  <c r="L1319" i="1"/>
  <c r="L1318" i="1"/>
  <c r="Z1522" i="1" l="1"/>
  <c r="Z1301" i="1"/>
  <c r="Y600" i="1"/>
  <c r="L1320" i="1"/>
  <c r="Y3534" i="1" l="1"/>
  <c r="L1321" i="1"/>
  <c r="Z725" i="1" l="1"/>
  <c r="Y2447" i="1"/>
  <c r="L1323" i="1"/>
  <c r="L1322" i="1"/>
  <c r="Z2982" i="1" l="1"/>
  <c r="Z2447" i="1"/>
  <c r="Y2458" i="1"/>
  <c r="L1324" i="1"/>
  <c r="Z2458" i="1" l="1"/>
  <c r="Z2859" i="1"/>
  <c r="Y346" i="1"/>
  <c r="Z2213" i="1" s="1"/>
  <c r="Y3322" i="1"/>
  <c r="L1327" i="1"/>
  <c r="L1325" i="1"/>
  <c r="L1326" i="1"/>
  <c r="Z3322" i="1" l="1"/>
  <c r="Y2341" i="1"/>
  <c r="L1328" i="1"/>
  <c r="Z2341" i="1" l="1"/>
  <c r="Y2348" i="1"/>
  <c r="L1329" i="1"/>
  <c r="Z2348" i="1" l="1"/>
  <c r="Y1877" i="1"/>
  <c r="Z1670" i="1" s="1"/>
  <c r="Y2957" i="1"/>
  <c r="Z3323" i="1" s="1"/>
  <c r="Y3188" i="1"/>
  <c r="L1331" i="1"/>
  <c r="L1332" i="1"/>
  <c r="L1330" i="1"/>
  <c r="Y3189" i="1" l="1"/>
  <c r="L1333" i="1"/>
  <c r="Y3298" i="1" l="1"/>
  <c r="L1334" i="1"/>
  <c r="Y93" i="1" l="1"/>
  <c r="L1335" i="1"/>
  <c r="Z2148" i="1" l="1"/>
  <c r="Z93" i="1"/>
  <c r="Y1715" i="1"/>
  <c r="L1336" i="1"/>
  <c r="Y3438" i="1" l="1"/>
  <c r="L1337" i="1"/>
  <c r="Y2429" i="1" l="1"/>
  <c r="L1338" i="1"/>
  <c r="Z3010" i="1" l="1"/>
  <c r="Z2429" i="1"/>
  <c r="Y2945" i="1"/>
  <c r="L1339" i="1"/>
  <c r="Z2945" i="1" l="1"/>
  <c r="L1340" i="1"/>
  <c r="Y2181" i="1" l="1"/>
  <c r="L1341" i="1"/>
  <c r="Z3243" i="1" l="1"/>
  <c r="Z2181" i="1"/>
  <c r="Y1613" i="1"/>
  <c r="L1342" i="1"/>
  <c r="Y1189" i="1" l="1"/>
  <c r="L1343" i="1"/>
  <c r="Y220" i="1" l="1"/>
  <c r="L1344" i="1"/>
  <c r="Z161" i="1" l="1"/>
  <c r="Z220" i="1"/>
  <c r="Y1726" i="1"/>
  <c r="L1345" i="1"/>
  <c r="Z1726" i="1" l="1"/>
  <c r="Y1852" i="1"/>
  <c r="L1346" i="1"/>
  <c r="Z1852" i="1" l="1"/>
  <c r="Y1297" i="1"/>
  <c r="Z2173" i="1" s="1"/>
  <c r="Y66" i="1"/>
  <c r="L1348" i="1"/>
  <c r="L1347" i="1"/>
  <c r="Y1953" i="1" l="1"/>
  <c r="L1349" i="1"/>
  <c r="Z2694" i="1" l="1"/>
  <c r="Z1953" i="1"/>
  <c r="Y405" i="1"/>
  <c r="L1350" i="1"/>
  <c r="Z405" i="1" l="1"/>
  <c r="Y256" i="1"/>
  <c r="L1351" i="1"/>
  <c r="Y2969" i="1" l="1"/>
  <c r="L1352" i="1"/>
  <c r="Z1071" i="1" l="1"/>
  <c r="Z2969" i="1"/>
  <c r="Y172" i="1"/>
  <c r="L1353" i="1"/>
  <c r="Y649" i="1" l="1"/>
  <c r="L1354" i="1"/>
  <c r="Z2351" i="1" l="1"/>
  <c r="Z649" i="1"/>
  <c r="Y1693" i="1"/>
  <c r="Y3506" i="1"/>
  <c r="Z2116" i="1" s="1"/>
  <c r="Y266" i="1"/>
  <c r="L1358" i="1"/>
  <c r="L1355" i="1"/>
  <c r="L1356" i="1"/>
  <c r="L1357" i="1"/>
  <c r="Z3164" i="1" l="1"/>
  <c r="Z266" i="1"/>
  <c r="Y1376" i="1"/>
  <c r="L1359" i="1"/>
  <c r="Z2109" i="1" l="1"/>
  <c r="Z1376" i="1"/>
  <c r="Y1077" i="1"/>
  <c r="L1360" i="1"/>
  <c r="Y482" i="1" l="1"/>
  <c r="L1361" i="1"/>
  <c r="Y1677" i="1" l="1"/>
  <c r="L1362" i="1"/>
  <c r="Y568" i="1" l="1"/>
  <c r="L1363" i="1"/>
  <c r="Z568" i="1" l="1"/>
  <c r="Y1879" i="1"/>
  <c r="L1364" i="1"/>
  <c r="Y410" i="1" l="1"/>
  <c r="Z3257" i="1" s="1"/>
  <c r="Y102" i="1"/>
  <c r="L1366" i="1"/>
  <c r="L1365" i="1"/>
  <c r="Y104" i="1" l="1"/>
  <c r="L1367" i="1"/>
  <c r="Y512" i="1" l="1"/>
  <c r="Z2231" i="1" s="1"/>
  <c r="Y1213" i="1"/>
  <c r="L1368" i="1"/>
  <c r="L1369" i="1"/>
  <c r="Y388" i="1" l="1"/>
  <c r="L1370" i="1"/>
  <c r="Z2676" i="1" l="1"/>
  <c r="Z388" i="1"/>
  <c r="Y2306" i="1"/>
  <c r="L1371" i="1"/>
  <c r="Y2848" i="1" l="1"/>
  <c r="L1372" i="1"/>
  <c r="Y381" i="1" l="1"/>
  <c r="Z1754" i="1" s="1"/>
  <c r="Y772" i="1"/>
  <c r="L1373" i="1"/>
  <c r="L1374" i="1"/>
  <c r="Y3256" i="1" l="1"/>
  <c r="L1375" i="1"/>
  <c r="Y1111" i="1" l="1"/>
  <c r="Y774" i="1"/>
  <c r="L1376" i="1"/>
  <c r="L1377" i="1"/>
  <c r="Y2706" i="1" l="1"/>
  <c r="Z230" i="1" s="1"/>
  <c r="Y2725" i="1"/>
  <c r="Z823" i="1" s="1"/>
  <c r="Y209" i="1"/>
  <c r="L1380" i="1"/>
  <c r="L1379" i="1"/>
  <c r="L1378" i="1"/>
  <c r="Z209" i="1" l="1"/>
  <c r="Y1126" i="1"/>
  <c r="L1381" i="1"/>
  <c r="Z2110" i="1" l="1"/>
  <c r="Z1126" i="1"/>
  <c r="Y2254" i="1"/>
  <c r="L1382" i="1"/>
  <c r="Z2096" i="1" l="1"/>
  <c r="Z2254" i="1"/>
  <c r="Y883" i="1"/>
  <c r="L1383" i="1"/>
  <c r="Z883" i="1" l="1"/>
  <c r="Y153" i="1"/>
  <c r="Z3210" i="1" s="1"/>
  <c r="Y2396" i="1"/>
  <c r="L1385" i="1"/>
  <c r="L1384" i="1"/>
  <c r="Z2396" i="1" l="1"/>
  <c r="Y2925" i="1"/>
  <c r="L1386" i="1"/>
  <c r="Y1332" i="1" l="1"/>
  <c r="Z1060" i="1" s="1"/>
  <c r="Y926" i="1"/>
  <c r="L1387" i="1"/>
  <c r="L1388" i="1"/>
  <c r="Z2514" i="1" l="1"/>
  <c r="Z926" i="1"/>
  <c r="Y2459" i="1"/>
  <c r="Z3337" i="1" s="1"/>
  <c r="Y411" i="1"/>
  <c r="Z918" i="1" s="1"/>
  <c r="Z199" i="1"/>
  <c r="Y2497" i="1"/>
  <c r="Z3138" i="1" s="1"/>
  <c r="Y3209" i="1"/>
  <c r="Z309" i="1" s="1"/>
  <c r="Y1225" i="1"/>
  <c r="L1393" i="1"/>
  <c r="L1394" i="1"/>
  <c r="L1392" i="1"/>
  <c r="L1390" i="1"/>
  <c r="L1389" i="1"/>
  <c r="L1391" i="1"/>
  <c r="Z1225" i="1" l="1"/>
  <c r="Y1281" i="1"/>
  <c r="L1395" i="1"/>
  <c r="Y1310" i="1" l="1"/>
  <c r="L1396" i="1"/>
  <c r="Y909" i="1" l="1"/>
  <c r="L1397" i="1"/>
  <c r="Y2438" i="1" l="1"/>
  <c r="L1398" i="1"/>
  <c r="Y413" i="1" l="1"/>
  <c r="L1399" i="1"/>
  <c r="Y124" i="1" l="1"/>
  <c r="L1400" i="1"/>
  <c r="Y204" i="1" l="1"/>
  <c r="Z873" i="1" s="1"/>
  <c r="Y1662" i="1"/>
  <c r="Y1730" i="1"/>
  <c r="L1403" i="1"/>
  <c r="L1401" i="1"/>
  <c r="L1404" i="1"/>
  <c r="L1402" i="1"/>
  <c r="Z1730" i="1" l="1"/>
  <c r="Y2294" i="1"/>
  <c r="L1405" i="1"/>
  <c r="Z2294" i="1" l="1"/>
  <c r="Y2297" i="1"/>
  <c r="L1406" i="1"/>
  <c r="Z2297" i="1" l="1"/>
  <c r="Y2385" i="1"/>
  <c r="L1407" i="1"/>
  <c r="Z2385" i="1" l="1"/>
  <c r="Y1864" i="1"/>
  <c r="Z52" i="1" s="1"/>
  <c r="Z2092" i="1"/>
  <c r="Y1337" i="1"/>
  <c r="Z638" i="1" s="1"/>
  <c r="Y1982" i="1"/>
  <c r="L1411" i="1"/>
  <c r="L1410" i="1"/>
  <c r="L1409" i="1"/>
  <c r="L1408" i="1"/>
  <c r="Y3006" i="1" l="1"/>
  <c r="L1412" i="1"/>
  <c r="Z3006" i="1" l="1"/>
  <c r="Y335" i="1"/>
  <c r="L1413" i="1"/>
  <c r="Z156" i="1" l="1"/>
  <c r="Z335" i="1"/>
  <c r="Y2194" i="1"/>
  <c r="L1414" i="1"/>
  <c r="Y3519" i="1" l="1"/>
  <c r="L1415" i="1"/>
  <c r="Z3519" i="1" l="1"/>
  <c r="Y1917" i="1"/>
  <c r="L1416" i="1"/>
  <c r="L1417" i="1"/>
  <c r="Y369" i="1" l="1"/>
  <c r="L1418" i="1"/>
  <c r="Z1819" i="1" l="1"/>
  <c r="Z369" i="1"/>
  <c r="Y849" i="1"/>
  <c r="L1419" i="1"/>
  <c r="Y3505" i="1" l="1"/>
  <c r="L1420" i="1"/>
  <c r="Z3505" i="1" l="1"/>
  <c r="Y2392" i="1"/>
  <c r="L1421" i="1"/>
  <c r="Z2392" i="1" l="1"/>
  <c r="Y1857" i="1"/>
  <c r="L1422" i="1"/>
  <c r="Z1857" i="1" l="1"/>
  <c r="Y1307" i="1"/>
  <c r="Z495" i="1" s="1"/>
  <c r="Y2916" i="1"/>
  <c r="L1424" i="1"/>
  <c r="L1423" i="1"/>
  <c r="Y2713" i="1" l="1"/>
  <c r="L1425" i="1"/>
  <c r="Z2713" i="1" l="1"/>
  <c r="Y3320" i="1"/>
  <c r="L1426" i="1"/>
  <c r="Z3161" i="1" l="1"/>
  <c r="Z3320" i="1"/>
  <c r="Y1175" i="1"/>
  <c r="L1427" i="1"/>
  <c r="Z560" i="1" l="1"/>
  <c r="Z1175" i="1"/>
  <c r="Y2798" i="1"/>
  <c r="L1428" i="1"/>
  <c r="Y3417" i="1" l="1"/>
  <c r="L1429" i="1"/>
  <c r="Y811" i="1" l="1"/>
  <c r="Z3326" i="1" s="1"/>
  <c r="Y1230" i="1"/>
  <c r="L1430" i="1"/>
  <c r="L1431" i="1"/>
  <c r="Z1230" i="1" l="1"/>
  <c r="Y222" i="1"/>
  <c r="L1432" i="1"/>
  <c r="Z222" i="1" l="1"/>
  <c r="Y3480" i="1"/>
  <c r="L1433" i="1"/>
  <c r="Y1688" i="1" l="1"/>
  <c r="L1434" i="1"/>
  <c r="Z1688" i="1" l="1"/>
  <c r="Y839" i="1"/>
  <c r="Z1863" i="1" s="1"/>
  <c r="Y816" i="1"/>
  <c r="L1435" i="1"/>
  <c r="L1436" i="1"/>
  <c r="Z1174" i="1" l="1"/>
  <c r="Y3529" i="1"/>
  <c r="Z3197" i="1" s="1"/>
  <c r="Y549" i="1"/>
  <c r="L1439" i="1"/>
  <c r="L1437" i="1"/>
  <c r="L1438" i="1"/>
  <c r="Y232" i="1" l="1"/>
  <c r="L1440" i="1"/>
  <c r="Z232" i="1" l="1"/>
  <c r="Y3462" i="1"/>
  <c r="L1441" i="1"/>
  <c r="Y2324" i="1" l="1"/>
  <c r="L1442" i="1"/>
  <c r="Z480" i="1" l="1"/>
  <c r="Z2324" i="1"/>
  <c r="Y3453" i="1"/>
  <c r="Z117" i="1" s="1"/>
  <c r="Y2857" i="1"/>
  <c r="L1444" i="1"/>
  <c r="L1443" i="1"/>
  <c r="Y2737" i="1" l="1"/>
  <c r="L1445" i="1"/>
  <c r="Y1865" i="1" l="1"/>
  <c r="L1446" i="1"/>
  <c r="Y3535" i="1" l="1"/>
  <c r="L1447" i="1"/>
  <c r="Z3535" i="1" l="1"/>
  <c r="Y257" i="1"/>
  <c r="L1448" i="1"/>
  <c r="Z2725" i="1" l="1"/>
  <c r="Z257" i="1"/>
  <c r="Y1808" i="1"/>
  <c r="L1449" i="1"/>
  <c r="Y2908" i="1" l="1"/>
  <c r="Z837" i="1" s="1"/>
  <c r="Y2918" i="1"/>
  <c r="L1450" i="1"/>
  <c r="L1451" i="1"/>
  <c r="Y1157" i="1" l="1"/>
  <c r="Y3023" i="1"/>
  <c r="Y664" i="1"/>
  <c r="Z260" i="1" s="1"/>
  <c r="Y3025" i="1"/>
  <c r="Y3022" i="1"/>
  <c r="Y2002" i="1"/>
  <c r="Y440" i="1"/>
  <c r="Z1597" i="1" s="1"/>
  <c r="L1452" i="1"/>
  <c r="Z3023" i="1" l="1"/>
  <c r="Y3029" i="1"/>
  <c r="L1453" i="1"/>
  <c r="Y2550" i="1" l="1"/>
  <c r="L1454" i="1"/>
  <c r="Z2550" i="1" l="1"/>
  <c r="Y1415" i="1"/>
  <c r="L1455" i="1"/>
  <c r="Z1415" i="1" l="1"/>
  <c r="Y2015" i="1"/>
  <c r="L1456" i="1"/>
  <c r="Y3031" i="1" l="1"/>
  <c r="Z2788" i="1" s="1"/>
  <c r="Y2030" i="1"/>
  <c r="L1457" i="1"/>
  <c r="L1458" i="1"/>
  <c r="Y2570" i="1" l="1"/>
  <c r="Y2012" i="1"/>
  <c r="L1459" i="1"/>
  <c r="L1460" i="1"/>
  <c r="Y3024" i="1" l="1"/>
  <c r="L1461" i="1"/>
  <c r="Z1934" i="1" l="1"/>
  <c r="Z3024" i="1"/>
  <c r="Y444" i="1"/>
  <c r="L1462" i="1"/>
  <c r="Z444" i="1" l="1"/>
  <c r="Y984" i="1"/>
  <c r="L1463" i="1"/>
  <c r="Y2020" i="1" l="1"/>
  <c r="L1464" i="1"/>
  <c r="Z2020" i="1" l="1"/>
  <c r="Y3049" i="1"/>
  <c r="L1465" i="1"/>
  <c r="Y1055" i="1" l="1"/>
  <c r="L1466" i="1"/>
  <c r="Z1055" i="1" l="1"/>
  <c r="Y3027" i="1"/>
  <c r="L1467" i="1"/>
  <c r="Z3027" i="1" l="1"/>
  <c r="Y986" i="1"/>
  <c r="L1468" i="1"/>
  <c r="Y2023" i="1" l="1"/>
  <c r="L1469" i="1"/>
  <c r="Z2023" i="1" l="1"/>
  <c r="Y1506" i="1"/>
  <c r="Z1506" i="1" s="1"/>
  <c r="Y2688" i="1"/>
  <c r="Z2370" i="1" s="1"/>
  <c r="Y2018" i="1"/>
  <c r="Z3536" i="1" s="1"/>
  <c r="Y1003" i="1"/>
  <c r="L1470" i="1"/>
  <c r="L1472" i="1"/>
  <c r="L1471" i="1"/>
  <c r="L1473" i="1"/>
  <c r="Y680" i="1" l="1"/>
  <c r="L1474" i="1"/>
  <c r="Z680" i="1" l="1"/>
  <c r="Y1416" i="1"/>
  <c r="L1475" i="1"/>
  <c r="Z1416" i="1" l="1"/>
  <c r="Y180" i="1"/>
  <c r="L1476" i="1"/>
  <c r="Z180" i="1" l="1"/>
  <c r="Y988" i="1"/>
  <c r="Y989" i="1"/>
  <c r="Z3486" i="1" s="1"/>
  <c r="Y2555" i="1"/>
  <c r="L1479" i="1"/>
  <c r="L1477" i="1"/>
  <c r="L1478" i="1"/>
  <c r="Z2167" i="1" l="1"/>
  <c r="Z2555" i="1"/>
  <c r="Y2556" i="1"/>
  <c r="L1480" i="1"/>
  <c r="Y2548" i="1" l="1"/>
  <c r="Y110" i="1"/>
  <c r="Z1933" i="1" s="1"/>
  <c r="Y2122" i="1"/>
  <c r="L1483" i="1"/>
  <c r="L1481" i="1"/>
  <c r="L1482" i="1"/>
  <c r="Y3095" i="1" l="1"/>
  <c r="L1484" i="1"/>
  <c r="Z56" i="1" l="1"/>
  <c r="Z3095" i="1"/>
  <c r="Y3096" i="1"/>
  <c r="L1485" i="1"/>
  <c r="Y694" i="1" l="1"/>
  <c r="L1486" i="1"/>
  <c r="Y1095" i="1" l="1"/>
  <c r="L1487" i="1"/>
  <c r="Y3253" i="1" l="1"/>
  <c r="Z1223" i="1" s="1"/>
  <c r="Y509" i="1"/>
  <c r="L1489" i="1"/>
  <c r="L1488" i="1"/>
  <c r="Z45" i="1" l="1"/>
  <c r="Z509" i="1"/>
  <c r="Y218" i="1"/>
  <c r="Y2424" i="1"/>
  <c r="Z2311" i="1" s="1"/>
  <c r="Y1881" i="1"/>
  <c r="Z2275" i="1" s="1"/>
  <c r="Y2525" i="1"/>
  <c r="L1493" i="1"/>
  <c r="L1491" i="1"/>
  <c r="L1492" i="1"/>
  <c r="L1490" i="1"/>
  <c r="Z2525" i="1" l="1"/>
  <c r="Y1267" i="1"/>
  <c r="L1494" i="1"/>
  <c r="Z1267" i="1" l="1"/>
  <c r="Y1988" i="1"/>
  <c r="Z1530" i="1" s="1"/>
  <c r="Y1656" i="1"/>
  <c r="L1495" i="1"/>
  <c r="L1496" i="1"/>
  <c r="Y2806" i="1" l="1"/>
  <c r="Z2523" i="1" s="1"/>
  <c r="Y1775" i="1"/>
  <c r="L1497" i="1"/>
  <c r="L1498" i="1"/>
  <c r="Y868" i="1" l="1"/>
  <c r="Z1742" i="1" s="1"/>
  <c r="Y3481" i="1"/>
  <c r="L1499" i="1"/>
  <c r="L1500" i="1"/>
  <c r="Y3513" i="1" l="1"/>
  <c r="L1501" i="1"/>
  <c r="L1502" i="1"/>
  <c r="Z3304" i="1" l="1"/>
  <c r="Z1332" i="1"/>
  <c r="Y788" i="1"/>
  <c r="L1503" i="1"/>
  <c r="L1504" i="1"/>
  <c r="Y1735" i="1" l="1"/>
  <c r="L1505" i="1"/>
  <c r="Y194" i="1" l="1"/>
  <c r="Z1503" i="1" s="1"/>
  <c r="Y1925" i="1"/>
  <c r="L1506" i="1"/>
  <c r="L1507" i="1"/>
  <c r="Y1114" i="1" l="1"/>
  <c r="Z353" i="1" s="1"/>
  <c r="Y2703" i="1"/>
  <c r="L1508" i="1"/>
  <c r="L1509" i="1"/>
  <c r="Z2703" i="1" l="1"/>
  <c r="Y3262" i="1"/>
  <c r="L1510" i="1"/>
  <c r="Y2776" i="1" l="1"/>
  <c r="Z724" i="1" s="1"/>
  <c r="Y3447" i="1"/>
  <c r="L1511" i="1"/>
  <c r="L1512" i="1"/>
  <c r="Z3447" i="1" l="1"/>
  <c r="Y2386" i="1"/>
  <c r="Z1704" i="1" s="1"/>
  <c r="Y46" i="1"/>
  <c r="Z1693" i="1" s="1"/>
  <c r="Y610" i="1"/>
  <c r="L1514" i="1"/>
  <c r="L1516" i="1"/>
  <c r="L1515" i="1"/>
  <c r="L1513" i="1"/>
  <c r="Y2222" i="1" l="1"/>
  <c r="L1517" i="1"/>
  <c r="Y2357" i="1" l="1"/>
  <c r="L1518" i="1"/>
  <c r="Z2357" i="1" l="1"/>
  <c r="Y2820" i="1"/>
  <c r="Z3481" i="1" s="1"/>
  <c r="Y270" i="1"/>
  <c r="L1519" i="1"/>
  <c r="L1520" i="1"/>
  <c r="Z801" i="1" l="1"/>
  <c r="Z270" i="1"/>
  <c r="Y425" i="1"/>
  <c r="Z3205" i="1" s="1"/>
  <c r="Y1398" i="1"/>
  <c r="L1522" i="1"/>
  <c r="L1521" i="1"/>
  <c r="Z1398" i="1" l="1"/>
  <c r="L1523" i="1"/>
  <c r="Y58" i="1" l="1"/>
  <c r="L1524" i="1"/>
  <c r="Z58" i="1" l="1"/>
  <c r="Y3346" i="1"/>
  <c r="L1525" i="1"/>
  <c r="Y2666" i="1" l="1"/>
  <c r="L1526" i="1"/>
  <c r="Z2666" i="1" l="1"/>
  <c r="Y320" i="1"/>
  <c r="L1527" i="1"/>
  <c r="Z881" i="1" l="1"/>
  <c r="Z320" i="1"/>
  <c r="Y1237" i="1"/>
  <c r="L1528" i="1"/>
  <c r="Y1892" i="1" l="1"/>
  <c r="L1529" i="1"/>
  <c r="Z1892" i="1" l="1"/>
  <c r="Y2183" i="1"/>
  <c r="L1530" i="1"/>
  <c r="Y1853" i="1" l="1"/>
  <c r="Z2145" i="1" s="1"/>
  <c r="Y1228" i="1"/>
  <c r="L1531" i="1"/>
  <c r="L1532" i="1"/>
  <c r="Z1228" i="1" l="1"/>
  <c r="Y897" i="1"/>
  <c r="L1533" i="1"/>
  <c r="Z897" i="1" l="1"/>
  <c r="L1534" i="1"/>
  <c r="Z2286" i="1" l="1"/>
  <c r="Y902" i="1"/>
  <c r="Z2737" i="1" s="1"/>
  <c r="Y936" i="1"/>
  <c r="Z253" i="1" s="1"/>
  <c r="Z1521" i="1"/>
  <c r="Y3418" i="1"/>
  <c r="Z263" i="1" s="1"/>
  <c r="Y3509" i="1"/>
  <c r="Z2202" i="1" s="1"/>
  <c r="Y611" i="1"/>
  <c r="L1536" i="1"/>
  <c r="L1539" i="1"/>
  <c r="L1535" i="1"/>
  <c r="L1541" i="1"/>
  <c r="L1538" i="1"/>
  <c r="L1540" i="1"/>
  <c r="L1537" i="1"/>
  <c r="Y1372" i="1" l="1"/>
  <c r="L1542" i="1"/>
  <c r="Y1943" i="1" l="1"/>
  <c r="L1543" i="1"/>
  <c r="Z1943" i="1" l="1"/>
  <c r="Y1945" i="1"/>
  <c r="L1545" i="1"/>
  <c r="L1544" i="1"/>
  <c r="Y2509" i="1" l="1"/>
  <c r="Z2652" i="1" s="1"/>
  <c r="Y3002" i="1"/>
  <c r="Z1825" i="1" s="1"/>
  <c r="Y433" i="1"/>
  <c r="L1546" i="1"/>
  <c r="L1547" i="1"/>
  <c r="L1548" i="1"/>
  <c r="Y1996" i="1" l="1"/>
  <c r="L1549" i="1"/>
  <c r="Z788" i="1" l="1"/>
  <c r="Z1996" i="1"/>
  <c r="Y41" i="1"/>
  <c r="L1550" i="1"/>
  <c r="Y1638" i="1" l="1"/>
  <c r="L1551" i="1"/>
  <c r="Z1638" i="1" l="1"/>
  <c r="Y2771" i="1"/>
  <c r="Z1114" i="1" s="1"/>
  <c r="Y224" i="1"/>
  <c r="L1552" i="1"/>
  <c r="L1553" i="1"/>
  <c r="Y3405" i="1" l="1"/>
  <c r="Z772" i="1" s="1"/>
  <c r="Y1239" i="1"/>
  <c r="L1554" i="1"/>
  <c r="L1555" i="1"/>
  <c r="Y3454" i="1" l="1"/>
  <c r="L1556" i="1"/>
  <c r="Z3454" i="1" l="1"/>
  <c r="Y578" i="1"/>
  <c r="L1557" i="1"/>
  <c r="Z578" i="1" l="1"/>
  <c r="Y2700" i="1"/>
  <c r="L1558" i="1"/>
  <c r="Y1129" i="1" l="1"/>
  <c r="L1559" i="1"/>
  <c r="Z1129" i="1" l="1"/>
  <c r="Y1664" i="1"/>
  <c r="L1560" i="1"/>
  <c r="Z497" i="1" l="1"/>
  <c r="Z1664" i="1"/>
  <c r="Y1752" i="1"/>
  <c r="L1561" i="1"/>
  <c r="Y1242" i="1" l="1"/>
  <c r="L1562" i="1"/>
  <c r="Y1809" i="1" l="1"/>
  <c r="L1563" i="1"/>
  <c r="Z2692" i="1" l="1"/>
  <c r="Z1809" i="1"/>
  <c r="Y591" i="1"/>
  <c r="L1564" i="1"/>
  <c r="Z591" i="1" l="1"/>
  <c r="Y1642" i="1"/>
  <c r="L1565" i="1"/>
  <c r="Z1642" i="1" l="1"/>
  <c r="Y2832" i="1"/>
  <c r="L1566" i="1"/>
  <c r="Z2954" i="1" l="1"/>
  <c r="Z2832" i="1"/>
  <c r="Y593" i="1"/>
  <c r="L1567" i="1"/>
  <c r="Y1946" i="1" l="1"/>
  <c r="L1568" i="1"/>
  <c r="Z1946" i="1" l="1"/>
  <c r="Y599" i="1"/>
  <c r="L1569" i="1"/>
  <c r="L1570" i="1"/>
  <c r="Z599" i="1" l="1"/>
  <c r="Y608" i="1"/>
  <c r="L1571" i="1"/>
  <c r="Z608" i="1" l="1"/>
  <c r="Y3281" i="1"/>
  <c r="L1572" i="1"/>
  <c r="Z3281" i="1" l="1"/>
  <c r="Y2224" i="1"/>
  <c r="L1573" i="1"/>
  <c r="Y3358" i="1" l="1"/>
  <c r="L1574" i="1"/>
  <c r="Z1588" i="1" l="1"/>
  <c r="Z3358" i="1"/>
  <c r="Y223" i="1"/>
  <c r="L1575" i="1"/>
  <c r="Z223" i="1" l="1"/>
  <c r="Y3372" i="1"/>
  <c r="L1576" i="1"/>
  <c r="Y143" i="1" l="1"/>
  <c r="L1577" i="1"/>
  <c r="Z143" i="1" l="1"/>
  <c r="Y607" i="1"/>
  <c r="L1578" i="1"/>
  <c r="Z607" i="1" l="1"/>
  <c r="Y2974" i="1"/>
  <c r="Z2974" i="1" s="1"/>
  <c r="Y1743" i="1"/>
  <c r="L1579" i="1"/>
  <c r="L1580" i="1"/>
  <c r="Z1743" i="1" l="1"/>
  <c r="Y558" i="1"/>
  <c r="L1581" i="1"/>
  <c r="Y2883" i="1" l="1"/>
  <c r="Z1037" i="1" s="1"/>
  <c r="Y1257" i="1"/>
  <c r="L1582" i="1"/>
  <c r="L1583" i="1"/>
  <c r="Z1737" i="1" l="1"/>
  <c r="Z1257" i="1"/>
  <c r="Y70" i="1"/>
  <c r="L1584" i="1"/>
  <c r="Y69" i="1" l="1"/>
  <c r="L1585" i="1"/>
  <c r="Z3237" i="1" l="1"/>
  <c r="Z69" i="1"/>
  <c r="Y1755" i="1"/>
  <c r="L1586" i="1"/>
  <c r="Y258" i="1" l="1"/>
  <c r="L1587" i="1"/>
  <c r="Y1963" i="1" l="1"/>
  <c r="L1588" i="1"/>
  <c r="Z1127" i="1" l="1"/>
  <c r="Z1963" i="1"/>
  <c r="Y1400" i="1"/>
  <c r="L1589" i="1"/>
  <c r="Y3309" i="1" l="1"/>
  <c r="L1590" i="1"/>
  <c r="Y3392" i="1" l="1"/>
  <c r="Z2526" i="1" s="1"/>
  <c r="Y576" i="1"/>
  <c r="Z1573" i="1" s="1"/>
  <c r="Y2397" i="1"/>
  <c r="Z694" i="1" s="1"/>
  <c r="Y860" i="1"/>
  <c r="L1594" i="1"/>
  <c r="L1592" i="1"/>
  <c r="L1591" i="1"/>
  <c r="L1593" i="1"/>
  <c r="Z57" i="1" l="1"/>
  <c r="Z860" i="1"/>
  <c r="Y891" i="1"/>
  <c r="L1595" i="1"/>
  <c r="Z891" i="1" l="1"/>
  <c r="Y3400" i="1"/>
  <c r="Z271" i="1" s="1"/>
  <c r="Y1779" i="1"/>
  <c r="L1596" i="1"/>
  <c r="L1597" i="1"/>
  <c r="Z2127" i="1" l="1"/>
  <c r="Z1779" i="1"/>
  <c r="Y1733" i="1"/>
  <c r="L1598" i="1"/>
  <c r="Z1733" i="1" l="1"/>
  <c r="Y2215" i="1"/>
  <c r="L1599" i="1"/>
  <c r="Z3284" i="1" l="1"/>
  <c r="Z2215" i="1"/>
  <c r="Y545" i="1"/>
  <c r="L1600" i="1"/>
  <c r="Z545" i="1" l="1"/>
  <c r="Z988" i="1"/>
  <c r="Y1292" i="1"/>
  <c r="L1601" i="1"/>
  <c r="L1602" i="1"/>
  <c r="Z3267" i="1" l="1"/>
  <c r="Z1292" i="1"/>
  <c r="Y3533" i="1"/>
  <c r="L1603" i="1"/>
  <c r="Y347" i="1" l="1"/>
  <c r="L1604" i="1"/>
  <c r="Y805" i="1" l="1"/>
  <c r="L1605" i="1"/>
  <c r="Z805" i="1" l="1"/>
  <c r="Y219" i="1"/>
  <c r="L1606" i="1"/>
  <c r="L1607" i="1"/>
  <c r="Y238" i="1" l="1"/>
  <c r="L1608" i="1"/>
  <c r="Z466" i="1" l="1"/>
  <c r="Z238" i="1"/>
  <c r="Y907" i="1"/>
  <c r="L1609" i="1"/>
  <c r="Z2611" i="1" l="1"/>
  <c r="Z907" i="1"/>
  <c r="Y937" i="1"/>
  <c r="L1610" i="1"/>
  <c r="Y1629" i="1" l="1"/>
  <c r="Z844" i="1" s="1"/>
  <c r="Y2372" i="1"/>
  <c r="L1611" i="1"/>
  <c r="L1612" i="1"/>
  <c r="Z2372" i="1" l="1"/>
  <c r="Y893" i="1"/>
  <c r="Z1138" i="1" s="1"/>
  <c r="Y246" i="1"/>
  <c r="L1613" i="1"/>
  <c r="L1614" i="1"/>
  <c r="Z1601" i="1" l="1"/>
  <c r="Z246" i="1"/>
  <c r="L1615" i="1"/>
  <c r="Z909" i="1" l="1"/>
  <c r="Y429" i="1"/>
  <c r="L1616" i="1"/>
  <c r="Y1205" i="1" l="1"/>
  <c r="L1617" i="1"/>
  <c r="Z3256" i="1" l="1"/>
  <c r="Z1205" i="1"/>
  <c r="Y2430" i="1"/>
  <c r="L1618" i="1"/>
  <c r="Z433" i="1" l="1"/>
  <c r="Z2430" i="1"/>
  <c r="Y3303" i="1"/>
  <c r="L1619" i="1"/>
  <c r="Z3303" i="1" l="1"/>
  <c r="Y1119" i="1"/>
  <c r="Z3090" i="1" s="1"/>
  <c r="Y2739" i="1"/>
  <c r="L1621" i="1"/>
  <c r="L1620" i="1"/>
  <c r="Z2998" i="1" l="1"/>
  <c r="Y2464" i="1"/>
  <c r="Z511" i="1" s="1"/>
  <c r="Y48" i="1"/>
  <c r="L1623" i="1"/>
  <c r="L1622" i="1"/>
  <c r="L1624" i="1"/>
  <c r="Z1485" i="1" l="1"/>
  <c r="Z48" i="1"/>
  <c r="Y2245" i="1"/>
  <c r="Y1236" i="1"/>
  <c r="L1625" i="1"/>
  <c r="L1626" i="1"/>
  <c r="Z1236" i="1" l="1"/>
  <c r="Y2896" i="1"/>
  <c r="L1627" i="1"/>
  <c r="Y911" i="1" l="1"/>
  <c r="L1628" i="1"/>
  <c r="Z3389" i="1" l="1"/>
  <c r="Z911" i="1"/>
  <c r="L1629" i="1"/>
  <c r="L1630" i="1"/>
  <c r="Y1160" i="1" l="1"/>
  <c r="L1631" i="1"/>
  <c r="Z2918" i="1" l="1"/>
  <c r="Z1160" i="1"/>
  <c r="Y838" i="1"/>
  <c r="Z1365" i="1" s="1"/>
  <c r="Y2193" i="1"/>
  <c r="L1632" i="1"/>
  <c r="L1633" i="1"/>
  <c r="Z2086" i="1" l="1"/>
  <c r="Z2193" i="1"/>
  <c r="Y2206" i="1"/>
  <c r="L1634" i="1"/>
  <c r="Y3541" i="1" l="1"/>
  <c r="L1635" i="1"/>
  <c r="Y1884" i="1" l="1"/>
  <c r="L1636" i="1"/>
  <c r="Z1884" i="1" l="1"/>
  <c r="Y2413" i="1"/>
  <c r="Z2705" i="1" s="1"/>
  <c r="Y1328" i="1"/>
  <c r="L1637" i="1"/>
  <c r="L1638" i="1"/>
  <c r="Z1328" i="1" l="1"/>
  <c r="Y1343" i="1"/>
  <c r="Z1881" i="1" s="1"/>
  <c r="L1639" i="1"/>
  <c r="Y1615" i="1" l="1"/>
  <c r="L1640" i="1"/>
  <c r="Y3275" i="1" l="1"/>
  <c r="Z1271" i="1" s="1"/>
  <c r="Y2755" i="1"/>
  <c r="Z3225" i="1" s="1"/>
  <c r="Y831" i="1"/>
  <c r="Y1201" i="1"/>
  <c r="Y277" i="1"/>
  <c r="L1641" i="1"/>
  <c r="L1646" i="1"/>
  <c r="L1643" i="1"/>
  <c r="L1642" i="1"/>
  <c r="L1645" i="1"/>
  <c r="L1644" i="1"/>
  <c r="Z277" i="1" l="1"/>
  <c r="Z1201" i="1"/>
  <c r="Y3268" i="1"/>
  <c r="Z705" i="1" s="1"/>
  <c r="Y3317" i="1"/>
  <c r="L1647" i="1"/>
  <c r="L1648" i="1"/>
  <c r="Z768" i="1" l="1"/>
  <c r="Z3317" i="1"/>
  <c r="Y62" i="1"/>
  <c r="L1649" i="1"/>
  <c r="Y148" i="1" l="1"/>
  <c r="Z1124" i="1" s="1"/>
  <c r="Y896" i="1"/>
  <c r="Z709" i="1" s="1"/>
  <c r="Y2276" i="1"/>
  <c r="Z1337" i="1" s="1"/>
  <c r="Y2844" i="1"/>
  <c r="L1650" i="1"/>
  <c r="L1653" i="1"/>
  <c r="L1652" i="1"/>
  <c r="L1651" i="1"/>
  <c r="Z2844" i="1" l="1"/>
  <c r="Y1259" i="1"/>
  <c r="Z767" i="1" s="1"/>
  <c r="Y941" i="1"/>
  <c r="L1654" i="1"/>
  <c r="L1655" i="1"/>
  <c r="Y656" i="1" l="1"/>
  <c r="L1656" i="1"/>
  <c r="Z656" i="1" l="1"/>
  <c r="Z1581" i="1"/>
  <c r="Y920" i="1"/>
  <c r="L1657" i="1"/>
  <c r="Y130" i="1" l="1"/>
  <c r="Z493" i="1" s="1"/>
  <c r="Y862" i="1"/>
  <c r="L1659" i="1"/>
  <c r="L1658" i="1"/>
  <c r="Y2388" i="1" l="1"/>
  <c r="Z3128" i="1" s="1"/>
  <c r="Y598" i="1"/>
  <c r="L1660" i="1"/>
  <c r="L1662" i="1"/>
  <c r="L1661" i="1"/>
  <c r="Z2119" i="1" l="1"/>
  <c r="Y1927" i="1"/>
  <c r="Z2436" i="1" s="1"/>
  <c r="Y2717" i="1"/>
  <c r="Z153" i="1" s="1"/>
  <c r="Y571" i="1"/>
  <c r="L1663" i="1"/>
  <c r="L1665" i="1"/>
  <c r="L1664" i="1"/>
  <c r="Z2556" i="1" l="1"/>
  <c r="Z571" i="1"/>
  <c r="Y1663" i="1"/>
  <c r="L1666" i="1"/>
  <c r="Z1663" i="1" l="1"/>
  <c r="Y825" i="1"/>
  <c r="L1667" i="1"/>
  <c r="Y1838" i="1" l="1"/>
  <c r="L1668" i="1"/>
  <c r="Z3280" i="1" l="1"/>
  <c r="Z1838" i="1"/>
  <c r="Y915" i="1"/>
  <c r="Z2166" i="1" s="1"/>
  <c r="Y2980" i="1"/>
  <c r="L1670" i="1"/>
  <c r="L1669" i="1"/>
  <c r="Y1960" i="1" l="1"/>
  <c r="L1671" i="1"/>
  <c r="Y966" i="1" l="1"/>
  <c r="Z2169" i="1" s="1"/>
  <c r="Z1141" i="1"/>
  <c r="Y1295" i="1"/>
  <c r="L1674" i="1"/>
  <c r="L1672" i="1"/>
  <c r="L1673" i="1"/>
  <c r="Z839" i="1" l="1"/>
  <c r="Z1295" i="1"/>
  <c r="Y3466" i="1"/>
  <c r="L1675" i="1"/>
  <c r="Z3466" i="1" l="1"/>
  <c r="Y1867" i="1"/>
  <c r="Z1113" i="1" s="1"/>
  <c r="Y326" i="1"/>
  <c r="L1677" i="1"/>
  <c r="L1676" i="1"/>
  <c r="Y2823" i="1" l="1"/>
  <c r="L1678" i="1"/>
  <c r="Z2823" i="1" l="1"/>
  <c r="Y3484" i="1"/>
  <c r="Z2774" i="1" s="1"/>
  <c r="Y1859" i="1"/>
  <c r="L1680" i="1"/>
  <c r="L1679" i="1"/>
  <c r="Z2636" i="1" l="1"/>
  <c r="Z1859" i="1"/>
  <c r="Y2187" i="1"/>
  <c r="Z840" i="1" s="1"/>
  <c r="Y3272" i="1"/>
  <c r="Z1564" i="1" s="1"/>
  <c r="Y1630" i="1"/>
  <c r="L1682" i="1"/>
  <c r="L1683" i="1"/>
  <c r="L1681" i="1"/>
  <c r="Z2113" i="1" l="1"/>
  <c r="Z1630" i="1"/>
  <c r="Y1294" i="1"/>
  <c r="L1684" i="1"/>
  <c r="Z1294" i="1" l="1"/>
  <c r="Y3494" i="1"/>
  <c r="L1685" i="1"/>
  <c r="L1686" i="1"/>
  <c r="Z3494" i="1" l="1"/>
  <c r="Y3285" i="1"/>
  <c r="Z3169" i="1" s="1"/>
  <c r="Y2366" i="1"/>
  <c r="L1687" i="1"/>
  <c r="L1688" i="1"/>
  <c r="Z2366" i="1" l="1"/>
  <c r="Y394" i="1"/>
  <c r="L1689" i="1"/>
  <c r="Y1341" i="1" l="1"/>
  <c r="L1690" i="1"/>
  <c r="Y3293" i="1" l="1"/>
  <c r="Y612" i="1"/>
  <c r="Z2224" i="1" s="1"/>
  <c r="Y1937" i="1"/>
  <c r="L1692" i="1"/>
  <c r="L1691" i="1"/>
  <c r="L1693" i="1"/>
  <c r="Z234" i="1" l="1"/>
  <c r="Z1937" i="1"/>
  <c r="Y2781" i="1"/>
  <c r="Z3179" i="1" s="1"/>
  <c r="Y3431" i="1"/>
  <c r="L1694" i="1"/>
  <c r="L1695" i="1"/>
  <c r="Z3431" i="1" l="1"/>
  <c r="Y1831" i="1"/>
  <c r="L1696" i="1"/>
  <c r="Z1831" i="1" l="1"/>
  <c r="Y1848" i="1"/>
  <c r="L1697" i="1"/>
  <c r="Z1591" i="1" l="1"/>
  <c r="Z1848" i="1"/>
  <c r="Y908" i="1"/>
  <c r="L1698" i="1"/>
  <c r="Z908" i="1" l="1"/>
  <c r="Y958" i="1"/>
  <c r="L1699" i="1"/>
  <c r="Z2621" i="1" l="1"/>
  <c r="Z958" i="1"/>
  <c r="Y1975" i="1"/>
  <c r="L1700" i="1"/>
  <c r="Z2184" i="1" l="1"/>
  <c r="Z838" i="1"/>
  <c r="Z1975" i="1"/>
  <c r="Y2218" i="1"/>
  <c r="L1701" i="1"/>
  <c r="Z752" i="1" l="1"/>
  <c r="Z2218" i="1"/>
  <c r="Y2765" i="1"/>
  <c r="L1702" i="1"/>
  <c r="Z2765" i="1" l="1"/>
  <c r="Y3342" i="1"/>
  <c r="L1703" i="1"/>
  <c r="Y2460" i="1" l="1"/>
  <c r="Y2003" i="1"/>
  <c r="Z3199" i="1" s="1"/>
  <c r="L1704" i="1"/>
  <c r="Z80" i="1" l="1"/>
  <c r="Z2460" i="1"/>
  <c r="Y2205" i="1"/>
  <c r="Z2204" i="1" s="1"/>
  <c r="Y44" i="1"/>
  <c r="L1705" i="1"/>
  <c r="L1706" i="1"/>
  <c r="Z44" i="1" l="1"/>
  <c r="Y2382" i="1"/>
  <c r="L1707" i="1"/>
  <c r="Y1142" i="1" l="1"/>
  <c r="Z1520" i="1" s="1"/>
  <c r="Y2735" i="1"/>
  <c r="L1708" i="1"/>
  <c r="L1709" i="1"/>
  <c r="Z2735" i="1" l="1"/>
  <c r="Y1645" i="1"/>
  <c r="L1710" i="1"/>
  <c r="Z1560" i="1" l="1"/>
  <c r="Z1645" i="1"/>
  <c r="Y1159" i="1"/>
  <c r="L1711" i="1"/>
  <c r="Y882" i="1" l="1"/>
  <c r="Z2133" i="1" s="1"/>
  <c r="Y398" i="1"/>
  <c r="Z2135" i="1" s="1"/>
  <c r="Y1944" i="1"/>
  <c r="L1713" i="1"/>
  <c r="L1714" i="1"/>
  <c r="L1715" i="1"/>
  <c r="L1712" i="1"/>
  <c r="Z42" i="1" l="1"/>
  <c r="Y2856" i="1"/>
  <c r="L1717" i="1"/>
  <c r="L1716" i="1"/>
  <c r="L1718" i="1"/>
  <c r="Y392" i="1" l="1"/>
  <c r="Z325" i="1" s="1"/>
  <c r="Y928" i="1"/>
  <c r="L1719" i="1"/>
  <c r="L1720" i="1"/>
  <c r="Z2434" i="1" l="1"/>
  <c r="Z928" i="1"/>
  <c r="Y3306" i="1"/>
  <c r="Z337" i="1" s="1"/>
  <c r="Y1734" i="1"/>
  <c r="L1722" i="1"/>
  <c r="L1721" i="1"/>
  <c r="Z1734" i="1" l="1"/>
  <c r="Y1764" i="1"/>
  <c r="Z949" i="1" s="1"/>
  <c r="Y551" i="1"/>
  <c r="L1723" i="1"/>
  <c r="L1724" i="1"/>
  <c r="Z551" i="1" l="1"/>
  <c r="Y2965" i="1"/>
  <c r="L1725" i="1"/>
  <c r="Y268" i="1" l="1"/>
  <c r="L1726" i="1"/>
  <c r="Z268" i="1" l="1"/>
  <c r="Y2518" i="1"/>
  <c r="Z333" i="1" s="1"/>
  <c r="L1727" i="1"/>
  <c r="L1728" i="1"/>
  <c r="Z1038" i="1" l="1"/>
  <c r="Y555" i="1"/>
  <c r="Z395" i="1" s="1"/>
  <c r="Y1772" i="1"/>
  <c r="L1729" i="1"/>
  <c r="L1730" i="1"/>
  <c r="Z771" i="1" l="1"/>
  <c r="Z1772" i="1"/>
  <c r="Y1793" i="1"/>
  <c r="Z2809" i="1" s="1"/>
  <c r="Y2446" i="1"/>
  <c r="L1732" i="1"/>
  <c r="L1731" i="1"/>
  <c r="Y2461" i="1" l="1"/>
  <c r="L1733" i="1"/>
  <c r="Z1032" i="1" l="1"/>
  <c r="Z2461" i="1"/>
  <c r="Y1978" i="1"/>
  <c r="Z2726" i="1" s="1"/>
  <c r="Y428" i="1"/>
  <c r="L1735" i="1"/>
  <c r="L1734" i="1"/>
  <c r="Y2963" i="1" l="1"/>
  <c r="Z2914" i="1" s="1"/>
  <c r="Y3409" i="1"/>
  <c r="Z152" i="1" s="1"/>
  <c r="Y1293" i="1"/>
  <c r="L1738" i="1"/>
  <c r="L1737" i="1"/>
  <c r="L1736" i="1"/>
  <c r="Z1293" i="1" l="1"/>
  <c r="Y1665" i="1"/>
  <c r="L1739" i="1"/>
  <c r="Y3397" i="1" l="1"/>
  <c r="Y3487" i="1"/>
  <c r="L1741" i="1"/>
  <c r="L1740" i="1"/>
  <c r="L1742" i="1"/>
  <c r="Y601" i="1" l="1"/>
  <c r="L1743" i="1"/>
  <c r="Y2230" i="1" l="1"/>
  <c r="L1744" i="1"/>
  <c r="Z2883" i="1" l="1"/>
  <c r="Z2230" i="1"/>
  <c r="Y3520" i="1"/>
  <c r="Z1202" i="1" s="1"/>
  <c r="Y1628" i="1"/>
  <c r="L1746" i="1"/>
  <c r="L1745" i="1"/>
  <c r="Y537" i="1" l="1"/>
  <c r="L1747" i="1"/>
  <c r="Z537" i="1" l="1"/>
  <c r="Z2509" i="1"/>
  <c r="Y1275" i="1"/>
  <c r="L1748" i="1"/>
  <c r="L1749" i="1"/>
  <c r="Z3140" i="1" l="1"/>
  <c r="Z1275" i="1"/>
  <c r="Y1305" i="1"/>
  <c r="Z471" i="1" s="1"/>
  <c r="Y1824" i="1"/>
  <c r="Z539" i="1" s="1"/>
  <c r="Y385" i="1"/>
  <c r="L1750" i="1"/>
  <c r="L1752" i="1"/>
  <c r="L1751" i="1"/>
  <c r="Y2416" i="1" l="1"/>
  <c r="Z82" i="1" s="1"/>
  <c r="Y2327" i="1"/>
  <c r="L1754" i="1"/>
  <c r="L1753" i="1"/>
  <c r="Y67" i="1" l="1"/>
  <c r="L1755" i="1"/>
  <c r="Z61" i="1" l="1"/>
  <c r="Z67" i="1"/>
  <c r="Y1334" i="1"/>
  <c r="L1756" i="1"/>
  <c r="Z1334" i="1" l="1"/>
  <c r="Y1922" i="1"/>
  <c r="Y412" i="1"/>
  <c r="L1758" i="1"/>
  <c r="L1757" i="1"/>
  <c r="Z160" i="1" l="1"/>
  <c r="Y1940" i="1"/>
  <c r="L1759" i="1"/>
  <c r="L1760" i="1"/>
  <c r="Z1940" i="1" l="1"/>
  <c r="Y514" i="1"/>
  <c r="L1761" i="1"/>
  <c r="Z514" i="1" l="1"/>
  <c r="Y1164" i="1"/>
  <c r="Z312" i="1" s="1"/>
  <c r="Y2815" i="1"/>
  <c r="L1763" i="1"/>
  <c r="L1762" i="1"/>
  <c r="Y1804" i="1" l="1"/>
  <c r="L1764" i="1"/>
  <c r="Z2524" i="1" l="1"/>
  <c r="Y1816" i="1"/>
  <c r="L1766" i="1"/>
  <c r="L1765" i="1"/>
  <c r="Z1764" i="1" l="1"/>
  <c r="Z1816" i="1"/>
  <c r="Y2309" i="1"/>
  <c r="L1767" i="1"/>
  <c r="Z2309" i="1" l="1"/>
  <c r="Y144" i="1"/>
  <c r="L1768" i="1"/>
  <c r="Z144" i="1" l="1"/>
  <c r="Y2445" i="1"/>
  <c r="L1769" i="1"/>
  <c r="Y1290" i="1" l="1"/>
  <c r="L1770" i="1"/>
  <c r="Z1118" i="1" l="1"/>
  <c r="Z1290" i="1"/>
  <c r="Y2468" i="1"/>
  <c r="L1771" i="1"/>
  <c r="Y1921" i="1" l="1"/>
  <c r="Z2787" i="1" s="1"/>
  <c r="Y1021" i="1"/>
  <c r="L1772" i="1"/>
  <c r="L1773" i="1"/>
  <c r="Z787" i="1" l="1"/>
  <c r="Z1021" i="1"/>
  <c r="Y1050" i="1"/>
  <c r="L1774" i="1"/>
  <c r="Y2017" i="1" l="1"/>
  <c r="L1775" i="1"/>
  <c r="Z2017" i="1" l="1"/>
  <c r="Y665" i="1"/>
  <c r="L1776" i="1"/>
  <c r="Z665" i="1" l="1"/>
  <c r="Y2547" i="1"/>
  <c r="L1777" i="1"/>
  <c r="Y3036" i="1" l="1"/>
  <c r="Y108" i="1"/>
  <c r="Z1840" i="1" s="1"/>
  <c r="Y2552" i="1"/>
  <c r="Z2552" i="1" s="1"/>
  <c r="Y1433" i="1"/>
  <c r="Y441" i="1"/>
  <c r="L1778" i="1"/>
  <c r="L1779" i="1"/>
  <c r="L1780" i="1"/>
  <c r="L1781" i="1"/>
  <c r="Y2545" i="1" l="1"/>
  <c r="L1782" i="1"/>
  <c r="Z2545" i="1" l="1"/>
  <c r="Y1419" i="1"/>
  <c r="L1783" i="1"/>
  <c r="Z1419" i="1" l="1"/>
  <c r="Y2543" i="1"/>
  <c r="Z744" i="1" s="1"/>
  <c r="Y3065" i="1"/>
  <c r="L1784" i="1"/>
  <c r="L1785" i="1"/>
  <c r="Z1062" i="1" l="1"/>
  <c r="Z3065" i="1"/>
  <c r="Y3028" i="1"/>
  <c r="Z3028" i="1" s="1"/>
  <c r="Y2546" i="1"/>
  <c r="L1786" i="1"/>
  <c r="L1787" i="1"/>
  <c r="Z924" i="1" l="1"/>
  <c r="Z2546" i="1"/>
  <c r="Y3026" i="1"/>
  <c r="L1788" i="1"/>
  <c r="Z3026" i="1" l="1"/>
  <c r="Y1417" i="1"/>
  <c r="L1789" i="1"/>
  <c r="Z2217" i="1" l="1"/>
  <c r="Z1417" i="1"/>
  <c r="Y985" i="1"/>
  <c r="Z1948" i="1" s="1"/>
  <c r="Y1418" i="1"/>
  <c r="Z411" i="1" s="1"/>
  <c r="Y3032" i="1"/>
  <c r="L1791" i="1"/>
  <c r="L1792" i="1"/>
  <c r="L1790" i="1"/>
  <c r="Z3032" i="1" l="1"/>
  <c r="Y667" i="1"/>
  <c r="L1793" i="1"/>
  <c r="Z667" i="1" l="1"/>
  <c r="Y449" i="1"/>
  <c r="L1794" i="1"/>
  <c r="Z542" i="1" l="1"/>
  <c r="Z449" i="1"/>
  <c r="Y673" i="1"/>
  <c r="L1795" i="1"/>
  <c r="Z512" i="1" l="1"/>
  <c r="Z673" i="1"/>
  <c r="Y1482" i="1"/>
  <c r="L1796" i="1"/>
  <c r="Y281" i="1" l="1"/>
  <c r="Z1758" i="1" s="1"/>
  <c r="Y3046" i="1"/>
  <c r="Z937" i="1" s="1"/>
  <c r="Y3064" i="1"/>
  <c r="L1799" i="1"/>
  <c r="L1798" i="1"/>
  <c r="L1797" i="1"/>
  <c r="Z3064" i="1" l="1"/>
  <c r="Y1423" i="1"/>
  <c r="L1800" i="1"/>
  <c r="Y445" i="1" l="1"/>
  <c r="L1801" i="1"/>
  <c r="Y3033" i="1" l="1"/>
  <c r="L1802" i="1"/>
  <c r="Y3037" i="1" l="1"/>
  <c r="Y109" i="1"/>
  <c r="L1803" i="1"/>
  <c r="L1804" i="1"/>
  <c r="Z1239" i="1" l="1"/>
  <c r="Z109" i="1"/>
  <c r="Y3040" i="1"/>
  <c r="Z1910" i="1" s="1"/>
  <c r="Y3054" i="1"/>
  <c r="L1805" i="1"/>
  <c r="L1806" i="1"/>
  <c r="Z3054" i="1" l="1"/>
  <c r="Y286" i="1"/>
  <c r="Z779" i="1" s="1"/>
  <c r="Y2045" i="1"/>
  <c r="L1808" i="1"/>
  <c r="L1807" i="1"/>
  <c r="Z122" i="1" l="1"/>
  <c r="Z2045" i="1"/>
  <c r="Y185" i="1"/>
  <c r="L1809" i="1"/>
  <c r="Z3483" i="1" l="1"/>
  <c r="Z185" i="1"/>
  <c r="Y3196" i="1"/>
  <c r="L1810" i="1"/>
  <c r="Y3240" i="1" l="1"/>
  <c r="L1811" i="1"/>
  <c r="Y1623" i="1" l="1"/>
  <c r="Z3309" i="1" s="1"/>
  <c r="Y993" i="1"/>
  <c r="L1812" i="1"/>
  <c r="L1813" i="1"/>
  <c r="Y2158" i="1" l="1"/>
  <c r="Z467" i="1" s="1"/>
  <c r="Y2544" i="1"/>
  <c r="Z1705" i="1" s="1"/>
  <c r="Y2549" i="1"/>
  <c r="Z1817" i="1" s="1"/>
  <c r="Y3034" i="1"/>
  <c r="L1817" i="1"/>
  <c r="L1815" i="1"/>
  <c r="L1814" i="1"/>
  <c r="L1816" i="1"/>
  <c r="Z3034" i="1" l="1"/>
  <c r="Y1421" i="1"/>
  <c r="L1818" i="1"/>
  <c r="Z1347" i="1" l="1"/>
  <c r="Z1421" i="1"/>
  <c r="Y1428" i="1"/>
  <c r="L1819" i="1"/>
  <c r="Y996" i="1" l="1"/>
  <c r="L1820" i="1"/>
  <c r="Z2143" i="1" l="1"/>
  <c r="Z996" i="1"/>
  <c r="Y2562" i="1"/>
  <c r="L1821" i="1"/>
  <c r="Z813" i="1" l="1"/>
  <c r="Z2562" i="1"/>
  <c r="Y1000" i="1"/>
  <c r="L1822" i="1"/>
  <c r="Z1000" i="1" l="1"/>
  <c r="Y3058" i="1"/>
  <c r="L1823" i="1"/>
  <c r="Y2021" i="1" l="1"/>
  <c r="L1824" i="1"/>
  <c r="Y1023" i="1" l="1"/>
  <c r="L1825" i="1"/>
  <c r="Z2931" i="1" l="1"/>
  <c r="Z1023" i="1"/>
  <c r="Y2592" i="1"/>
  <c r="L1826" i="1"/>
  <c r="Y3105" i="1" l="1"/>
  <c r="Z522" i="1" s="1"/>
  <c r="Y1661" i="1"/>
  <c r="L1827" i="1"/>
  <c r="L1828" i="1"/>
  <c r="Z1281" i="1" l="1"/>
  <c r="Z1661" i="1"/>
  <c r="Y3030" i="1"/>
  <c r="Y3035" i="1"/>
  <c r="L1829" i="1"/>
  <c r="L1830" i="1"/>
  <c r="Y184" i="1" l="1"/>
  <c r="L1831" i="1"/>
  <c r="Z3298" i="1" l="1"/>
  <c r="Z184" i="1"/>
  <c r="Y987" i="1"/>
  <c r="L1832" i="1"/>
  <c r="Z987" i="1" l="1"/>
  <c r="Y2019" i="1"/>
  <c r="Z2642" i="1" s="1"/>
  <c r="Y50" i="1"/>
  <c r="L1834" i="1"/>
  <c r="L1833" i="1"/>
  <c r="Z50" i="1" l="1"/>
  <c r="Y2553" i="1"/>
  <c r="L1835" i="1"/>
  <c r="Y991" i="1" l="1"/>
  <c r="L1836" i="1"/>
  <c r="Z3335" i="1" l="1"/>
  <c r="Z991" i="1"/>
  <c r="Y3075" i="1"/>
  <c r="L1837" i="1"/>
  <c r="Y2062" i="1" l="1"/>
  <c r="L1838" i="1"/>
  <c r="Z2062" i="1" l="1"/>
  <c r="Y1011" i="1"/>
  <c r="L1839" i="1"/>
  <c r="Z1011" i="1" l="1"/>
  <c r="Y666" i="1"/>
  <c r="Z1086" i="1" s="1"/>
  <c r="Y670" i="1"/>
  <c r="L1840" i="1"/>
  <c r="L1841" i="1"/>
  <c r="Y1245" i="1" l="1"/>
  <c r="L1842" i="1"/>
  <c r="Z1245" i="1" l="1"/>
  <c r="Y2845" i="1"/>
  <c r="Z2359" i="1" s="1"/>
  <c r="Y2314" i="1"/>
  <c r="L1844" i="1"/>
  <c r="L1843" i="1"/>
  <c r="Y2344" i="1" l="1"/>
  <c r="L1845" i="1"/>
  <c r="Y2612" i="1" l="1"/>
  <c r="L1846" i="1"/>
  <c r="Z2612" i="1" l="1"/>
  <c r="Y3053" i="1"/>
  <c r="Z1600" i="1" s="1"/>
  <c r="Y322" i="1"/>
  <c r="L1847" i="1"/>
  <c r="L1848" i="1"/>
  <c r="Z356" i="1" l="1"/>
  <c r="Z322" i="1"/>
  <c r="Y285" i="1"/>
  <c r="L1849" i="1"/>
  <c r="Y1459" i="1" l="1"/>
  <c r="L1850" i="1"/>
  <c r="Z1459" i="1" l="1"/>
  <c r="Y2022" i="1"/>
  <c r="Z3429" i="1" s="1"/>
  <c r="Y1044" i="1"/>
  <c r="Z721" i="1" s="1"/>
  <c r="Y190" i="1"/>
  <c r="Z3529" i="1" s="1"/>
  <c r="Y1535" i="1"/>
  <c r="L1854" i="1"/>
  <c r="L1851" i="1"/>
  <c r="L1853" i="1"/>
  <c r="L1852" i="1"/>
  <c r="Z1423" i="1" l="1"/>
  <c r="Z1535" i="1"/>
  <c r="Y1069" i="1"/>
  <c r="Z1595" i="1" s="1"/>
  <c r="Y3218" i="1"/>
  <c r="L1856" i="1"/>
  <c r="L1855" i="1"/>
  <c r="Z392" i="1" l="1"/>
  <c r="Z3218" i="1"/>
  <c r="Y3311" i="1"/>
  <c r="L1857" i="1"/>
  <c r="Z3311" i="1" l="1"/>
  <c r="Y1673" i="1"/>
  <c r="L1858" i="1"/>
  <c r="Z516" i="1" l="1"/>
  <c r="Z1673" i="1"/>
  <c r="Y3376" i="1"/>
  <c r="L1859" i="1"/>
  <c r="Y376" i="1" l="1"/>
  <c r="L1860" i="1"/>
  <c r="Z1031" i="1" l="1"/>
  <c r="Z376" i="1"/>
  <c r="Y3515" i="1"/>
  <c r="Z2626" i="1" s="1"/>
  <c r="Y1319" i="1"/>
  <c r="L1862" i="1"/>
  <c r="L1861" i="1"/>
  <c r="Z130" i="1" l="1"/>
  <c r="Z1319" i="1"/>
  <c r="Y1888" i="1"/>
  <c r="Z1888" i="1" s="1"/>
  <c r="Y1333" i="1"/>
  <c r="L1863" i="1"/>
  <c r="L1864" i="1"/>
  <c r="Z1333" i="1" l="1"/>
  <c r="Y3043" i="1"/>
  <c r="Z3480" i="1" s="1"/>
  <c r="Y115" i="1"/>
  <c r="Z3533" i="1" s="1"/>
  <c r="Y2557" i="1"/>
  <c r="L1865" i="1"/>
  <c r="L1867" i="1"/>
  <c r="L1866" i="1"/>
  <c r="Z3469" i="1" l="1"/>
  <c r="Z2557" i="1"/>
  <c r="Y1435" i="1"/>
  <c r="L1868" i="1"/>
  <c r="Z1435" i="1" l="1"/>
  <c r="Y2044" i="1"/>
  <c r="L1869" i="1"/>
  <c r="Y3070" i="1" l="1"/>
  <c r="L1870" i="1"/>
  <c r="Y463" i="1" l="1"/>
  <c r="L1871" i="1"/>
  <c r="Z463" i="1" l="1"/>
  <c r="Y2029" i="1"/>
  <c r="L1872" i="1"/>
  <c r="Y1442" i="1" l="1"/>
  <c r="L1873" i="1"/>
  <c r="Z1442" i="1" l="1"/>
  <c r="Y1001" i="1"/>
  <c r="L1874" i="1"/>
  <c r="Z1001" i="1" l="1"/>
  <c r="Y2558" i="1"/>
  <c r="L1875" i="1"/>
  <c r="Z2558" i="1" l="1"/>
  <c r="Y994" i="1"/>
  <c r="L1876" i="1"/>
  <c r="Y2037" i="1" l="1"/>
  <c r="Z2485" i="1" s="1"/>
  <c r="Y1447" i="1"/>
  <c r="L1877" i="1"/>
  <c r="L1878" i="1"/>
  <c r="Y1451" i="1" l="1"/>
  <c r="L1879" i="1"/>
  <c r="Z1451" i="1" l="1"/>
  <c r="Y1022" i="1"/>
  <c r="Z2857" i="1" s="1"/>
  <c r="Y2628" i="1"/>
  <c r="Z1897" i="1" s="1"/>
  <c r="Y2656" i="1"/>
  <c r="L1882" i="1"/>
  <c r="L1880" i="1"/>
  <c r="L1881" i="1"/>
  <c r="Y1429" i="1" l="1"/>
  <c r="L1883" i="1"/>
  <c r="Z104" i="1" l="1"/>
  <c r="Z1429" i="1"/>
  <c r="Y2025" i="1"/>
  <c r="Z254" i="1" s="1"/>
  <c r="Y2559" i="1"/>
  <c r="L1885" i="1"/>
  <c r="L1884" i="1"/>
  <c r="Y2027" i="1" l="1"/>
  <c r="L1886" i="1"/>
  <c r="Z2027" i="1" l="1"/>
  <c r="Y992" i="1"/>
  <c r="L1887" i="1"/>
  <c r="Z2475" i="1" l="1"/>
  <c r="Z992" i="1"/>
  <c r="Y995" i="1"/>
  <c r="L1888" i="1"/>
  <c r="Z995" i="1" l="1"/>
  <c r="Y671" i="1"/>
  <c r="L1889" i="1"/>
  <c r="Z671" i="1" l="1"/>
  <c r="Y2042" i="1"/>
  <c r="L1890" i="1"/>
  <c r="Y678" i="1" l="1"/>
  <c r="Z1947" i="1" s="1"/>
  <c r="Y2573" i="1"/>
  <c r="L1891" i="1"/>
  <c r="L1892" i="1"/>
  <c r="Z2573" i="1" l="1"/>
  <c r="Y456" i="1"/>
  <c r="L1893" i="1"/>
  <c r="Y3100" i="1" l="1"/>
  <c r="Z941" i="1" s="1"/>
  <c r="Y708" i="1"/>
  <c r="L1894" i="1"/>
  <c r="L1895" i="1"/>
  <c r="Z2938" i="1" l="1"/>
  <c r="Z708" i="1"/>
  <c r="Y730" i="1"/>
  <c r="L1896" i="1"/>
  <c r="Z124" i="1" l="1"/>
  <c r="Z730" i="1"/>
  <c r="Y3039" i="1"/>
  <c r="L1897" i="1"/>
  <c r="Y2028" i="1" l="1"/>
  <c r="Y676" i="1"/>
  <c r="Z613" i="1" s="1"/>
  <c r="Y3062" i="1"/>
  <c r="L1900" i="1"/>
  <c r="L1898" i="1"/>
  <c r="L1899" i="1"/>
  <c r="Z3062" i="1" l="1"/>
  <c r="Y182" i="1"/>
  <c r="L1901" i="1"/>
  <c r="Z182" i="1" l="1"/>
  <c r="Y1448" i="1"/>
  <c r="L1902" i="1"/>
  <c r="Z1448" i="1" l="1"/>
  <c r="Y2063" i="1"/>
  <c r="L1903" i="1"/>
  <c r="Y2635" i="1" l="1"/>
  <c r="L1904" i="1"/>
  <c r="Y1436" i="1" l="1"/>
  <c r="Z1436" i="1" s="1"/>
  <c r="Y1437" i="1"/>
  <c r="L1905" i="1"/>
  <c r="L1906" i="1"/>
  <c r="Y999" i="1" l="1"/>
  <c r="L1907" i="1"/>
  <c r="Z3374" i="1" l="1"/>
  <c r="Z999" i="1"/>
  <c r="Y1444" i="1"/>
  <c r="L1908" i="1"/>
  <c r="Y284" i="1" l="1"/>
  <c r="L1909" i="1"/>
  <c r="Y672" i="1" l="1"/>
  <c r="Y1002" i="1"/>
  <c r="L1911" i="1"/>
  <c r="L1910" i="1"/>
  <c r="Z1002" i="1" l="1"/>
  <c r="Y2576" i="1"/>
  <c r="Z876" i="1" s="1"/>
  <c r="Y1458" i="1"/>
  <c r="L1912" i="1"/>
  <c r="L1913" i="1"/>
  <c r="Y116" i="1" l="1"/>
  <c r="L1914" i="1"/>
  <c r="Z2722" i="1" l="1"/>
  <c r="Z116" i="1"/>
  <c r="Y1479" i="1"/>
  <c r="L1915" i="1"/>
  <c r="Z1479" i="1" l="1"/>
  <c r="Y3094" i="1"/>
  <c r="Z1845" i="1" s="1"/>
  <c r="Y469" i="1"/>
  <c r="L1916" i="1"/>
  <c r="L1917" i="1"/>
  <c r="Z3522" i="1" l="1"/>
  <c r="Z469" i="1"/>
  <c r="Y3117" i="1"/>
  <c r="L1918" i="1"/>
  <c r="Z609" i="1" l="1"/>
  <c r="Z3117" i="1"/>
  <c r="Y1047" i="1"/>
  <c r="L1919" i="1"/>
  <c r="Z3039" i="1" l="1"/>
  <c r="Z1047" i="1"/>
  <c r="Y669" i="1"/>
  <c r="L1920" i="1"/>
  <c r="Y453" i="1" l="1"/>
  <c r="L1921" i="1"/>
  <c r="Z453" i="1" l="1"/>
  <c r="Y1424" i="1"/>
  <c r="L1922" i="1"/>
  <c r="Z1841" i="1" l="1"/>
  <c r="Z1424" i="1"/>
  <c r="Y3112" i="1"/>
  <c r="Z384" i="1" s="1"/>
  <c r="Y681" i="1"/>
  <c r="L1924" i="1"/>
  <c r="L1923" i="1"/>
  <c r="Y2606" i="1" l="1"/>
  <c r="L1925" i="1"/>
  <c r="Z2606" i="1" l="1"/>
  <c r="Y1034" i="1"/>
  <c r="L1926" i="1"/>
  <c r="Z933" i="1" l="1"/>
  <c r="Z1034" i="1"/>
  <c r="Y1065" i="1"/>
  <c r="L1927" i="1"/>
  <c r="Y1107" i="1" l="1"/>
  <c r="L1928" i="1"/>
  <c r="Z2656" i="1" l="1"/>
  <c r="Z1107" i="1"/>
  <c r="Y280" i="1"/>
  <c r="L1929" i="1"/>
  <c r="Z280" i="1" l="1"/>
  <c r="Y990" i="1"/>
  <c r="Z102" i="1" s="1"/>
  <c r="Y1425" i="1"/>
  <c r="Z2466" i="1" s="1"/>
  <c r="Y1431" i="1"/>
  <c r="L1932" i="1"/>
  <c r="L1930" i="1"/>
  <c r="L1931" i="1"/>
  <c r="K1931" i="1"/>
  <c r="K1932" i="1"/>
  <c r="Y3041" i="1" l="1"/>
  <c r="K1933" i="1"/>
  <c r="L1933" i="1"/>
  <c r="Y3042" i="1" l="1"/>
  <c r="K1934" i="1"/>
  <c r="L1934" i="1"/>
  <c r="Z3042" i="1" l="1"/>
  <c r="Y2091" i="1"/>
  <c r="K1935" i="1"/>
  <c r="L1935" i="1"/>
  <c r="Y3203" i="1" l="1"/>
  <c r="K1936" i="1"/>
  <c r="L1936" i="1"/>
  <c r="Z2164" i="1" l="1"/>
  <c r="Z3203" i="1"/>
  <c r="Y51" i="1"/>
  <c r="K1937" i="1"/>
  <c r="L1937" i="1"/>
  <c r="Y1470" i="1" l="1"/>
  <c r="K1938" i="1"/>
  <c r="L1938" i="1"/>
  <c r="Z2245" i="1" l="1"/>
  <c r="Z1470" i="1"/>
  <c r="Y3131" i="1"/>
  <c r="L1939" i="1"/>
  <c r="Y1540" i="1" l="1"/>
  <c r="Z2896" i="1" s="1"/>
  <c r="Y2155" i="1"/>
  <c r="Y105" i="1"/>
  <c r="Y2034" i="1"/>
  <c r="Y289" i="1"/>
  <c r="Z1615" i="1" s="1"/>
  <c r="Y300" i="1"/>
  <c r="Z1609" i="1" s="1"/>
  <c r="Y2667" i="1"/>
  <c r="Z1636" i="1"/>
  <c r="Y3098" i="1"/>
  <c r="Y1404" i="1"/>
  <c r="Z749" i="1" s="1"/>
  <c r="Y1405" i="1"/>
  <c r="Z2617" i="1" s="1"/>
  <c r="Y2004" i="1"/>
  <c r="Y2535" i="1"/>
  <c r="Y1467" i="1"/>
  <c r="Y1406" i="1"/>
  <c r="Y836" i="1"/>
  <c r="Z1938" i="1" s="1"/>
  <c r="Y3014" i="1"/>
  <c r="Y1440" i="1"/>
  <c r="Y2563" i="1"/>
  <c r="Y1550" i="1"/>
  <c r="Y657" i="1"/>
  <c r="L1941" i="1"/>
  <c r="L1940" i="1"/>
  <c r="K1941" i="1"/>
  <c r="K1940" i="1"/>
  <c r="Z3014" i="1" l="1"/>
  <c r="Z3098" i="1"/>
  <c r="Z1406" i="1"/>
  <c r="Z2667" i="1"/>
  <c r="Z2535" i="1"/>
  <c r="Z2106" i="1"/>
  <c r="Z657" i="1"/>
  <c r="Z332" i="1"/>
  <c r="Z105" i="1"/>
  <c r="Z2413" i="1"/>
  <c r="Z2563" i="1"/>
  <c r="Z258" i="1"/>
  <c r="Z1440" i="1"/>
  <c r="Z2155" i="1"/>
  <c r="Y1446" i="1"/>
  <c r="Z862" i="1" s="1"/>
  <c r="Y1518" i="1"/>
  <c r="L1942" i="1"/>
  <c r="K1942" i="1"/>
  <c r="L1943" i="1"/>
  <c r="K1943" i="1"/>
  <c r="Z1327" i="1" l="1"/>
  <c r="Z1518" i="1"/>
  <c r="Y1455" i="1"/>
  <c r="Z1303" i="1" s="1"/>
  <c r="Y2071" i="1"/>
  <c r="Y2099" i="1"/>
  <c r="Z3139" i="1" s="1"/>
  <c r="Y1407" i="1"/>
  <c r="Y112" i="1"/>
  <c r="Y3102" i="1"/>
  <c r="Y2005" i="1"/>
  <c r="Y2560" i="1"/>
  <c r="Y3045" i="1"/>
  <c r="Z3045" i="1" s="1"/>
  <c r="Y186" i="1"/>
  <c r="Z2438" i="1" s="1"/>
  <c r="Y658" i="1"/>
  <c r="Y2536" i="1"/>
  <c r="Y1438" i="1"/>
  <c r="Y2041" i="1"/>
  <c r="Z943" i="1" s="1"/>
  <c r="Y679" i="1"/>
  <c r="Z409" i="1" s="1"/>
  <c r="Y455" i="1"/>
  <c r="Y3015" i="1"/>
  <c r="Y1439" i="1"/>
  <c r="Y659" i="1"/>
  <c r="Y2048" i="1"/>
  <c r="Y688" i="1"/>
  <c r="Y3083" i="1"/>
  <c r="Z3390" i="1" s="1"/>
  <c r="Y2072" i="1"/>
  <c r="Y1408" i="1"/>
  <c r="Z3306" i="1" s="1"/>
  <c r="Y2024" i="1"/>
  <c r="L1944" i="1"/>
  <c r="K1944" i="1"/>
  <c r="Z1438" i="1" l="1"/>
  <c r="Z1407" i="1"/>
  <c r="Z3186" i="1"/>
  <c r="Z658" i="1"/>
  <c r="Z1439" i="1"/>
  <c r="Z2212" i="1"/>
  <c r="Z2071" i="1"/>
  <c r="Z531" i="1"/>
  <c r="Z659" i="1"/>
  <c r="Z1641" i="1"/>
  <c r="Z825" i="1"/>
  <c r="Z2024" i="1"/>
  <c r="Z3372" i="1"/>
  <c r="Z3015" i="1"/>
  <c r="Z2846" i="1"/>
  <c r="Z455" i="1"/>
  <c r="Z2952" i="1"/>
  <c r="Z2048" i="1"/>
  <c r="Z3363" i="1"/>
  <c r="Z2072" i="1"/>
  <c r="Z1003" i="1"/>
  <c r="Z2005" i="1"/>
  <c r="Y287" i="1"/>
  <c r="Z2649" i="1" s="1"/>
  <c r="Y2565" i="1"/>
  <c r="Z2961" i="1" s="1"/>
  <c r="Y451" i="1"/>
  <c r="K1946" i="1"/>
  <c r="K1945" i="1"/>
  <c r="K1947" i="1"/>
  <c r="L1946" i="1"/>
  <c r="L1947" i="1"/>
  <c r="L1945" i="1"/>
  <c r="Z451" i="1" l="1"/>
  <c r="Y3059" i="1"/>
  <c r="Y290" i="1"/>
  <c r="K1948" i="1"/>
  <c r="L1948" i="1"/>
  <c r="L1949" i="1"/>
  <c r="K1949" i="1"/>
  <c r="Y294" i="1" l="1"/>
  <c r="Z2916" i="1" s="1"/>
  <c r="Y2132" i="1"/>
  <c r="K1950" i="1"/>
  <c r="L1950" i="1"/>
  <c r="K1951" i="1"/>
  <c r="L1951" i="1"/>
  <c r="Z2041" i="1" l="1"/>
  <c r="Z2132" i="1"/>
  <c r="Y2160" i="1"/>
  <c r="Z2136" i="1" s="1"/>
  <c r="Z2008" i="1"/>
  <c r="Y2056" i="1"/>
  <c r="L1953" i="1"/>
  <c r="L1952" i="1"/>
  <c r="L1954" i="1"/>
  <c r="Y3068" i="1" l="1"/>
  <c r="L1955" i="1"/>
  <c r="Y1009" i="1" l="1"/>
  <c r="Y684" i="1"/>
  <c r="Z1782" i="1" s="1"/>
  <c r="Y293" i="1"/>
  <c r="Y3016" i="1"/>
  <c r="Y1409" i="1"/>
  <c r="Y1410" i="1"/>
  <c r="Y2141" i="1"/>
  <c r="Y2031" i="1"/>
  <c r="Y2043" i="1"/>
  <c r="Z2886" i="1" s="1"/>
  <c r="Y1450" i="1"/>
  <c r="Z1274" i="1" s="1"/>
  <c r="Y278" i="1"/>
  <c r="Y754" i="1"/>
  <c r="K1956" i="1"/>
  <c r="L1956" i="1"/>
  <c r="Z1410" i="1" l="1"/>
  <c r="Z3268" i="1"/>
  <c r="Z3016" i="1"/>
  <c r="Z293" i="1"/>
  <c r="Z3422" i="1"/>
  <c r="Z2031" i="1"/>
  <c r="Y2567" i="1"/>
  <c r="L1957" i="1"/>
  <c r="Z593" i="1" l="1"/>
  <c r="Z2567" i="1"/>
  <c r="Y3099" i="1"/>
  <c r="K1958" i="1"/>
  <c r="L1958" i="1"/>
  <c r="Z3099" i="1" l="1"/>
  <c r="Y3101" i="1"/>
  <c r="K1959" i="1"/>
  <c r="L1959" i="1"/>
  <c r="Z3101" i="1" l="1"/>
  <c r="Y118" i="1"/>
  <c r="K1960" i="1"/>
  <c r="L1960" i="1"/>
  <c r="Z1917" i="1" l="1"/>
  <c r="Z118" i="1"/>
  <c r="Y1493" i="1"/>
  <c r="K1961" i="1"/>
  <c r="L1961" i="1"/>
  <c r="Z2338" i="1" l="1"/>
  <c r="Z1493" i="1"/>
  <c r="Y3052" i="1"/>
  <c r="Y306" i="1"/>
  <c r="Z1862" i="1" s="1"/>
  <c r="Y753" i="1"/>
  <c r="Z2905" i="1" s="1"/>
  <c r="Y2061" i="1"/>
  <c r="Z1309" i="1" s="1"/>
  <c r="Y3063" i="1"/>
  <c r="Z617" i="1" s="1"/>
  <c r="Y3080" i="1"/>
  <c r="Z612" i="1" s="1"/>
  <c r="Y2026" i="1"/>
  <c r="K1964" i="1"/>
  <c r="L1968" i="1"/>
  <c r="K1963" i="1"/>
  <c r="L1964" i="1"/>
  <c r="L1965" i="1"/>
  <c r="L1962" i="1"/>
  <c r="L1966" i="1"/>
  <c r="K1965" i="1"/>
  <c r="L1963" i="1"/>
  <c r="K1966" i="1"/>
  <c r="K1962" i="1"/>
  <c r="L1967" i="1"/>
  <c r="Y111" i="1" l="1"/>
  <c r="Z1613" i="1" s="1"/>
  <c r="Y3056" i="1"/>
  <c r="Z3515" i="1" s="1"/>
  <c r="Y1453" i="1"/>
  <c r="L1969" i="1"/>
  <c r="L1971" i="1"/>
  <c r="L1970" i="1"/>
  <c r="Z1453" i="1" l="1"/>
  <c r="Y2581" i="1"/>
  <c r="L1972" i="1"/>
  <c r="Y3074" i="1" l="1"/>
  <c r="Y2582" i="1"/>
  <c r="Z1247" i="1" s="1"/>
  <c r="Y298" i="1"/>
  <c r="Z298" i="1" s="1"/>
  <c r="Y1012" i="1"/>
  <c r="L1973" i="1"/>
  <c r="L1976" i="1"/>
  <c r="L1975" i="1"/>
  <c r="L1974" i="1"/>
  <c r="Z598" i="1" l="1"/>
  <c r="Z1012" i="1"/>
  <c r="Y1473" i="1"/>
  <c r="L1977" i="1"/>
  <c r="Z1473" i="1" l="1"/>
  <c r="Y1477" i="1"/>
  <c r="L1978" i="1"/>
  <c r="Y187" i="1" l="1"/>
  <c r="L1979" i="1"/>
  <c r="Z1678" i="1" l="1"/>
  <c r="Z187" i="1"/>
  <c r="Y702" i="1"/>
  <c r="L1980" i="1"/>
  <c r="Z702" i="1" l="1"/>
  <c r="Y1516" i="1"/>
  <c r="L1981" i="1"/>
  <c r="Z1516" i="1" l="1"/>
  <c r="Y3162" i="1"/>
  <c r="Z3300" i="1" s="1"/>
  <c r="Y3175" i="1"/>
  <c r="L1983" i="1"/>
  <c r="L1982" i="1"/>
  <c r="Z3175" i="1" l="1"/>
  <c r="Y741" i="1"/>
  <c r="Z1864" i="1" s="1"/>
  <c r="Y746" i="1"/>
  <c r="L1985" i="1"/>
  <c r="L1984" i="1"/>
  <c r="Z746" i="1" l="1"/>
  <c r="Y759" i="1"/>
  <c r="L1986" i="1"/>
  <c r="Z1557" i="1" l="1"/>
  <c r="Z759" i="1"/>
  <c r="Y1590" i="1"/>
  <c r="Z381" i="1" s="1"/>
  <c r="Y2695" i="1"/>
  <c r="Z3411" i="1" s="1"/>
  <c r="Y342" i="1"/>
  <c r="L1987" i="1"/>
  <c r="L1989" i="1"/>
  <c r="L1988" i="1"/>
  <c r="Z2609" i="1" l="1"/>
  <c r="Z342" i="1"/>
  <c r="Y3235" i="1"/>
  <c r="L1990" i="1"/>
  <c r="Z3259" i="1" l="1"/>
  <c r="Z3235" i="1"/>
  <c r="Y1607" i="1"/>
  <c r="L1991" i="1"/>
  <c r="Z3184" i="1" l="1"/>
  <c r="Z1607" i="1"/>
  <c r="Y3387" i="1"/>
  <c r="L1992" i="1"/>
  <c r="Z3387" i="1" l="1"/>
  <c r="Y301" i="1"/>
  <c r="Z301" i="1" s="1"/>
  <c r="Y2668" i="1"/>
  <c r="L1993" i="1"/>
  <c r="L1994" i="1"/>
  <c r="L1995" i="1"/>
  <c r="Z385" i="1" l="1"/>
  <c r="Z2668" i="1"/>
  <c r="Y229" i="1"/>
  <c r="L1996" i="1"/>
  <c r="Z2900" i="1" l="1"/>
  <c r="Z229" i="1"/>
  <c r="Y1837" i="1"/>
  <c r="L1997" i="1"/>
  <c r="Z2755" i="1" l="1"/>
  <c r="Z1837" i="1"/>
  <c r="Y1454" i="1"/>
  <c r="Z1454" i="1" s="1"/>
  <c r="Y3118" i="1"/>
  <c r="L1999" i="1"/>
  <c r="L1998" i="1"/>
  <c r="Z3118" i="1" l="1"/>
  <c r="Y745" i="1"/>
  <c r="L2000" i="1"/>
  <c r="Z2152" i="1" l="1"/>
  <c r="Z745" i="1"/>
  <c r="Y2732" i="1"/>
  <c r="Z2818" i="1" s="1"/>
  <c r="Y898" i="1"/>
  <c r="L2001" i="1"/>
  <c r="L2003" i="1"/>
  <c r="L2002" i="1"/>
  <c r="Z898" i="1" l="1"/>
  <c r="Y1931" i="1"/>
  <c r="L2004" i="1"/>
  <c r="Z2592" i="1" l="1"/>
  <c r="Z1931" i="1"/>
  <c r="Y1449" i="1"/>
  <c r="L2005" i="1"/>
  <c r="Z2459" i="1" l="1"/>
  <c r="Z1449" i="1"/>
  <c r="Y77" i="1"/>
  <c r="L2006" i="1"/>
  <c r="Z549" i="1" l="1"/>
  <c r="Z77" i="1"/>
  <c r="Y2082" i="1"/>
  <c r="Y1686" i="1"/>
  <c r="L2008" i="1"/>
  <c r="L2007" i="1"/>
  <c r="Z1686" i="1" l="1"/>
  <c r="Z936" i="1"/>
  <c r="Y3086" i="1"/>
  <c r="L2009" i="1"/>
  <c r="L2010" i="1"/>
  <c r="Z3345" i="1" l="1"/>
  <c r="Z3086" i="1"/>
  <c r="Y1463" i="1"/>
  <c r="Y288" i="1"/>
  <c r="L2012" i="1"/>
  <c r="L2011" i="1"/>
  <c r="Y2076" i="1" l="1"/>
  <c r="L2013" i="1"/>
  <c r="Y2663" i="1" l="1"/>
  <c r="Z2029" i="1" s="1"/>
  <c r="Y2128" i="1"/>
  <c r="Y3305" i="1"/>
  <c r="Z2214" i="1" s="1"/>
  <c r="Y3492" i="1"/>
  <c r="L2014" i="1"/>
  <c r="L2015" i="1"/>
  <c r="L2017" i="1"/>
  <c r="L2016" i="1"/>
  <c r="Z3492" i="1" l="1"/>
  <c r="Y1889" i="1"/>
  <c r="Z110" i="1" s="1"/>
  <c r="Y1696" i="1"/>
  <c r="L2018" i="1"/>
  <c r="L2019" i="1"/>
  <c r="Z2137" i="1" l="1"/>
  <c r="Z1696" i="1"/>
  <c r="Y674" i="1"/>
  <c r="L2020" i="1"/>
  <c r="Z674" i="1" l="1"/>
  <c r="Y677" i="1"/>
  <c r="Y3055" i="1"/>
  <c r="L2021" i="1"/>
  <c r="L2022" i="1"/>
  <c r="Z3055" i="1" l="1"/>
  <c r="Y3066" i="1"/>
  <c r="L2023" i="1"/>
  <c r="Z1925" i="1" l="1"/>
  <c r="Z3066" i="1"/>
  <c r="Y2066" i="1"/>
  <c r="Z1870" i="1" s="1"/>
  <c r="Y1020" i="1"/>
  <c r="L2024" i="1"/>
  <c r="L2025" i="1"/>
  <c r="Z1590" i="1" l="1"/>
  <c r="Z1020" i="1"/>
  <c r="Y2140" i="1"/>
  <c r="L2026" i="1"/>
  <c r="Z2140" i="1" l="1"/>
  <c r="Y1128" i="1"/>
  <c r="L2027" i="1"/>
  <c r="Y2751" i="1" l="1"/>
  <c r="L2028" i="1"/>
  <c r="Y3093" i="1" l="1"/>
  <c r="L2029" i="1"/>
  <c r="Y1083" i="1" l="1"/>
  <c r="L2030" i="1"/>
  <c r="Z1083" i="1" l="1"/>
  <c r="Y2179" i="1"/>
  <c r="L2031" i="1"/>
  <c r="Z800" i="1" l="1"/>
  <c r="Z2179" i="1"/>
  <c r="Y87" i="1"/>
  <c r="L2032" i="1"/>
  <c r="Z761" i="1" l="1"/>
  <c r="Z87" i="1"/>
  <c r="Y283" i="1"/>
  <c r="L2033" i="1"/>
  <c r="Y383" i="1" l="1"/>
  <c r="L2034" i="1"/>
  <c r="Z383" i="1" l="1"/>
  <c r="Y296" i="1"/>
  <c r="Z2141" i="1" s="1"/>
  <c r="Y3077" i="1"/>
  <c r="Z3077" i="1" s="1"/>
  <c r="Y2114" i="1"/>
  <c r="L2035" i="1"/>
  <c r="L2036" i="1"/>
  <c r="L2037" i="1"/>
  <c r="Z2397" i="1" l="1"/>
  <c r="Z2114" i="1"/>
  <c r="Y3047" i="1"/>
  <c r="Z2711" i="1" s="1"/>
  <c r="Y3050" i="1"/>
  <c r="L2039" i="1"/>
  <c r="L2038" i="1"/>
  <c r="Z3050" i="1" l="1"/>
  <c r="Y1457" i="1"/>
  <c r="L2040" i="1"/>
  <c r="Z2185" i="1" l="1"/>
  <c r="Z1457" i="1"/>
  <c r="Y2583" i="1"/>
  <c r="L2041" i="1"/>
  <c r="Z2583" i="1" l="1"/>
  <c r="Y3091" i="1"/>
  <c r="L2042" i="1"/>
  <c r="Y458" i="1" l="1"/>
  <c r="L2043" i="1"/>
  <c r="Z585" i="1" l="1"/>
  <c r="Z458" i="1"/>
  <c r="Y2767" i="1"/>
  <c r="Z3297" i="1" s="1"/>
  <c r="Y2058" i="1"/>
  <c r="Z1628" i="1" s="1"/>
  <c r="Y1574" i="1"/>
  <c r="Y1801" i="1"/>
  <c r="Z213" i="1" s="1"/>
  <c r="Z101" i="1"/>
  <c r="Y2630" i="1"/>
  <c r="L2047" i="1"/>
  <c r="L2045" i="1"/>
  <c r="L2044" i="1"/>
  <c r="L2046" i="1"/>
  <c r="L2049" i="1"/>
  <c r="L2048" i="1"/>
  <c r="Z2630" i="1" l="1"/>
  <c r="Y3073" i="1"/>
  <c r="L2050" i="1"/>
  <c r="Z3073" i="1" l="1"/>
  <c r="Y1980" i="1"/>
  <c r="L2051" i="1"/>
  <c r="Z3221" i="1" l="1"/>
  <c r="Z1980" i="1"/>
  <c r="Y2533" i="1"/>
  <c r="L2052" i="1"/>
  <c r="Z502" i="1" l="1"/>
  <c r="Z2533" i="1"/>
  <c r="Y1006" i="1"/>
  <c r="Z482" i="1" s="1"/>
  <c r="Y700" i="1"/>
  <c r="Z3315" i="1" s="1"/>
  <c r="Y3124" i="1"/>
  <c r="L2053" i="1"/>
  <c r="L2055" i="1"/>
  <c r="L2054" i="1"/>
  <c r="Z3124" i="1" l="1"/>
  <c r="Y3381" i="1"/>
  <c r="Z2302" i="1" s="1"/>
  <c r="Y997" i="1"/>
  <c r="L2057" i="1"/>
  <c r="L2056" i="1"/>
  <c r="Y1497" i="1" l="1"/>
  <c r="L2058" i="1"/>
  <c r="Z2327" i="1" l="1"/>
  <c r="Z1497" i="1"/>
  <c r="Y1556" i="1"/>
  <c r="L2059" i="1"/>
  <c r="Y1723" i="1" l="1"/>
  <c r="L2060" i="1"/>
  <c r="Y3072" i="1" l="1"/>
  <c r="L2061" i="1"/>
  <c r="Y1675" i="1" l="1"/>
  <c r="L2062" i="1"/>
  <c r="Z1675" i="1" l="1"/>
  <c r="Y2059" i="1"/>
  <c r="Z3273" i="1" s="1"/>
  <c r="Y1480" i="1"/>
  <c r="L2063" i="1"/>
  <c r="L2064" i="1"/>
  <c r="Y3135" i="1" l="1"/>
  <c r="L2065" i="1"/>
  <c r="Z3135" i="1" l="1"/>
  <c r="Y2650" i="1"/>
  <c r="Z491" i="1" s="1"/>
  <c r="Y2168" i="1"/>
  <c r="L2066" i="1"/>
  <c r="L2067" i="1"/>
  <c r="Z2168" i="1" l="1"/>
  <c r="Y3318" i="1"/>
  <c r="L2068" i="1"/>
  <c r="Z3094" i="1" l="1"/>
  <c r="Z3318" i="1"/>
  <c r="Y2561" i="1"/>
  <c r="L2069" i="1"/>
  <c r="Z2561" i="1" l="1"/>
  <c r="Y120" i="1"/>
  <c r="Z3395" i="1" s="1"/>
  <c r="Y1091" i="1"/>
  <c r="Z1649" i="1" s="1"/>
  <c r="Y3471" i="1"/>
  <c r="L2072" i="1"/>
  <c r="L2071" i="1"/>
  <c r="L2070" i="1"/>
  <c r="Y247" i="1" l="1"/>
  <c r="L2073" i="1"/>
  <c r="Z247" i="1" l="1"/>
  <c r="Y2610" i="1"/>
  <c r="Z1767" i="1" s="1"/>
  <c r="Y1125" i="1"/>
  <c r="L2075" i="1"/>
  <c r="L2074" i="1"/>
  <c r="Z1537" i="1" l="1"/>
  <c r="Z1125" i="1"/>
  <c r="Y1254" i="1"/>
  <c r="Z206" i="1" s="1"/>
  <c r="Y1900" i="1"/>
  <c r="L2077" i="1"/>
  <c r="L2076" i="1"/>
  <c r="Z1972" i="1" l="1"/>
  <c r="Z1900" i="1"/>
  <c r="Y3110" i="1"/>
  <c r="L2078" i="1"/>
  <c r="Z574" i="1" l="1"/>
  <c r="Z3110" i="1"/>
  <c r="Y3246" i="1"/>
  <c r="L2079" i="1"/>
  <c r="Z1646" i="1" l="1"/>
  <c r="Z3246" i="1"/>
  <c r="Y448" i="1"/>
  <c r="Z1699" i="1" s="1"/>
  <c r="Y1004" i="1"/>
  <c r="Z1760" i="1" s="1"/>
  <c r="Y2055" i="1"/>
  <c r="Z3475" i="1" s="1"/>
  <c r="Y461" i="1"/>
  <c r="Y1096" i="1"/>
  <c r="L2084" i="1"/>
  <c r="L2082" i="1"/>
  <c r="L2083" i="1"/>
  <c r="L2080" i="1"/>
  <c r="L2081" i="1"/>
  <c r="Y869" i="1" l="1"/>
  <c r="Z486" i="1" s="1"/>
  <c r="Y1873" i="1"/>
  <c r="L2085" i="1"/>
  <c r="L2086" i="1"/>
  <c r="Z112" i="1" l="1"/>
  <c r="Z1873" i="1"/>
  <c r="Y447" i="1"/>
  <c r="Z569" i="1" s="1"/>
  <c r="Y1026" i="1"/>
  <c r="L2087" i="1"/>
  <c r="L2088" i="1"/>
  <c r="Y1084" i="1" l="1"/>
  <c r="Z527" i="1" s="1"/>
  <c r="Y2289" i="1"/>
  <c r="L2089" i="1"/>
  <c r="L2090" i="1"/>
  <c r="Z2289" i="1" l="1"/>
  <c r="Y697" i="1"/>
  <c r="L2091" i="1"/>
  <c r="Y1523" i="1" l="1"/>
  <c r="L2092" i="1"/>
  <c r="Z2628" i="1" l="1"/>
  <c r="Z1523" i="1"/>
  <c r="Y3192" i="1"/>
  <c r="L2093" i="1"/>
  <c r="Z2382" i="1" l="1"/>
  <c r="Z3192" i="1"/>
  <c r="Y1682" i="1"/>
  <c r="L2094" i="1"/>
  <c r="Y2239" i="1" l="1"/>
  <c r="Y817" i="1"/>
  <c r="L2095" i="1"/>
  <c r="L2097" i="1"/>
  <c r="L2096" i="1"/>
  <c r="Y2766" i="1" l="1"/>
  <c r="Z1654" i="1" s="1"/>
  <c r="Y687" i="1"/>
  <c r="L2098" i="1"/>
  <c r="L2099" i="1"/>
  <c r="Y3087" i="1" l="1"/>
  <c r="L2100" i="1"/>
  <c r="Y1027" i="1" l="1"/>
  <c r="L2101" i="1"/>
  <c r="Y1028" i="1" l="1"/>
  <c r="L2102" i="1"/>
  <c r="Z386" i="1" l="1"/>
  <c r="Z1028" i="1"/>
  <c r="Y3166" i="1"/>
  <c r="L2103" i="1"/>
  <c r="Z1545" i="1" l="1"/>
  <c r="Z3166" i="1"/>
  <c r="Y1094" i="1"/>
  <c r="L2104" i="1"/>
  <c r="Z1623" i="1" l="1"/>
  <c r="Z1094" i="1"/>
  <c r="Y1612" i="1"/>
  <c r="L2105" i="1"/>
  <c r="Z1612" i="1" l="1"/>
  <c r="Y3348" i="1"/>
  <c r="L2106" i="1"/>
  <c r="Z1096" i="1" l="1"/>
  <c r="Z3348" i="1"/>
  <c r="Y1243" i="1"/>
  <c r="Z1243" i="1" s="1"/>
  <c r="Y1941" i="1"/>
  <c r="L2108" i="1"/>
  <c r="L2107" i="1"/>
  <c r="Y1046" i="1" l="1"/>
  <c r="L2109" i="1"/>
  <c r="Z1224" i="1" l="1"/>
  <c r="Z1046" i="1"/>
  <c r="Y2760" i="1"/>
  <c r="L2110" i="1"/>
  <c r="Y450" i="1" l="1"/>
  <c r="Z1775" i="1" s="1"/>
  <c r="Y2051" i="1"/>
  <c r="L2111" i="1"/>
  <c r="L2112" i="1"/>
  <c r="Z1942" i="1" l="1"/>
  <c r="Z2051" i="1"/>
  <c r="Y683" i="1"/>
  <c r="L2113" i="1"/>
  <c r="Y454" i="1" l="1"/>
  <c r="L2114" i="1"/>
  <c r="Z454" i="1" l="1"/>
  <c r="Y690" i="1"/>
  <c r="L2115" i="1"/>
  <c r="Z690" i="1" l="1"/>
  <c r="Y1018" i="1"/>
  <c r="Z1065" i="1" s="1"/>
  <c r="Y3111" i="1"/>
  <c r="L2117" i="1"/>
  <c r="L2116" i="1"/>
  <c r="Z3111" i="1" l="1"/>
  <c r="Y2616" i="1"/>
  <c r="L2118" i="1"/>
  <c r="Y1549" i="1" l="1"/>
  <c r="L2119" i="1"/>
  <c r="Z456" i="1" l="1"/>
  <c r="Z1549" i="1"/>
  <c r="Y2274" i="1"/>
  <c r="L2120" i="1"/>
  <c r="Y387" i="1" l="1"/>
  <c r="L2121" i="1"/>
  <c r="Z219" i="1" l="1"/>
  <c r="Z387" i="1"/>
  <c r="Y1358" i="1"/>
  <c r="L2122" i="1"/>
  <c r="Y2595" i="1" l="1"/>
  <c r="L2123" i="1"/>
  <c r="Z2595" i="1" l="1"/>
  <c r="Y1024" i="1"/>
  <c r="Z1808" i="1" s="1"/>
  <c r="Y3120" i="1"/>
  <c r="L2124" i="1"/>
  <c r="L2125" i="1"/>
  <c r="Z3120" i="1" l="1"/>
  <c r="Y2083" i="1"/>
  <c r="L2126" i="1"/>
  <c r="Z2083" i="1" l="1"/>
  <c r="Y3145" i="1"/>
  <c r="L2127" i="1"/>
  <c r="Z3145" i="1" l="1"/>
  <c r="Y1057" i="1"/>
  <c r="L2128" i="1"/>
  <c r="Z1057" i="1" l="1"/>
  <c r="Y3207" i="1"/>
  <c r="L2129" i="1"/>
  <c r="Z347" i="1" l="1"/>
  <c r="Z3207" i="1"/>
  <c r="Y695" i="1"/>
  <c r="Y1469" i="1"/>
  <c r="Z2464" i="1" s="1"/>
  <c r="Y3119" i="1"/>
  <c r="Z3490" i="1" s="1"/>
  <c r="Y106" i="1"/>
  <c r="Y689" i="1"/>
  <c r="Y53" i="1"/>
  <c r="Y2639" i="1"/>
  <c r="Y1620" i="1"/>
  <c r="Y1253" i="1"/>
  <c r="Z3142" i="1" s="1"/>
  <c r="Z3285" i="1"/>
  <c r="Y292" i="1"/>
  <c r="Y1461" i="1"/>
  <c r="Y3092" i="1"/>
  <c r="Y1494" i="1"/>
  <c r="Y660" i="1"/>
  <c r="Y2537" i="1"/>
  <c r="Y1005" i="1"/>
  <c r="Z506" i="1" s="1"/>
  <c r="Y1465" i="1"/>
  <c r="Y2608" i="1"/>
  <c r="Y3174" i="1"/>
  <c r="Y3236" i="1"/>
  <c r="Y980" i="1"/>
  <c r="Z1544" i="1" s="1"/>
  <c r="L2130" i="1"/>
  <c r="Z1494" i="1" l="1"/>
  <c r="Z53" i="1"/>
  <c r="Z3092" i="1"/>
  <c r="Z1906" i="1"/>
  <c r="Z689" i="1"/>
  <c r="Z288" i="1"/>
  <c r="Z106" i="1"/>
  <c r="Z2445" i="1"/>
  <c r="Z3174" i="1"/>
  <c r="Z2456" i="1"/>
  <c r="Z292" i="1"/>
  <c r="Z1465" i="1"/>
  <c r="Z1624" i="1"/>
  <c r="Z3236" i="1"/>
  <c r="Z695" i="1"/>
  <c r="Z2608" i="1"/>
  <c r="Z786" i="1"/>
  <c r="Z2537" i="1"/>
  <c r="Z1620" i="1"/>
  <c r="Z660" i="1"/>
  <c r="Y3057" i="1"/>
  <c r="Y2572" i="1"/>
  <c r="Z780" i="1" s="1"/>
  <c r="Y2050" i="1"/>
  <c r="Z2950" i="1" s="1"/>
  <c r="Y1007" i="1"/>
  <c r="L2134" i="1"/>
  <c r="L2133" i="1"/>
  <c r="L2131" i="1"/>
  <c r="L2132" i="1"/>
  <c r="Y2064" i="1" l="1"/>
  <c r="L2135" i="1"/>
  <c r="Y3088" i="1" l="1"/>
  <c r="L2136" i="1"/>
  <c r="Z1240" i="1" l="1"/>
  <c r="Z3088" i="1"/>
  <c r="Y2079" i="1"/>
  <c r="L2137" i="1"/>
  <c r="Z2079" i="1" l="1"/>
  <c r="Y2673" i="1"/>
  <c r="Z558" i="1" s="1"/>
  <c r="Y3085" i="1"/>
  <c r="L2139" i="1"/>
  <c r="L2138" i="1"/>
  <c r="Z398" i="1" l="1"/>
  <c r="Z3085" i="1"/>
  <c r="Y2057" i="1"/>
  <c r="L2140" i="1"/>
  <c r="Y2585" i="1" l="1"/>
  <c r="L2141" i="1"/>
  <c r="Z2585" i="1" l="1"/>
  <c r="Y1211" i="1"/>
  <c r="L2142" i="1"/>
  <c r="Y1445" i="1" l="1"/>
  <c r="Z2925" i="1" s="1"/>
  <c r="Y2040" i="1"/>
  <c r="L2143" i="1"/>
  <c r="L2144" i="1"/>
  <c r="Z1170" i="1" l="1"/>
  <c r="Z2040" i="1"/>
  <c r="Y1513" i="1"/>
  <c r="L2145" i="1"/>
  <c r="Z1513" i="1" l="1"/>
  <c r="Y3051" i="1"/>
  <c r="L2146" i="1"/>
  <c r="Z3051" i="1" l="1"/>
  <c r="Y1015" i="1"/>
  <c r="L2147" i="1"/>
  <c r="Y304" i="1" l="1"/>
  <c r="Z2957" i="1" s="1"/>
  <c r="Y1594" i="1"/>
  <c r="L2149" i="1"/>
  <c r="L2148" i="1"/>
  <c r="Y3069" i="1" l="1"/>
  <c r="L2150" i="1"/>
  <c r="Z1911" i="1" l="1"/>
  <c r="Z3069" i="1"/>
  <c r="Y2111" i="1"/>
  <c r="Z3487" i="1" s="1"/>
  <c r="Y39" i="1"/>
  <c r="L2151" i="1"/>
  <c r="L2152" i="1"/>
  <c r="Z39" i="1" l="1"/>
  <c r="Y1731" i="1"/>
  <c r="Z1731" i="1" s="1"/>
  <c r="Y1802" i="1"/>
  <c r="L2153" i="1"/>
  <c r="L2154" i="1"/>
  <c r="Z1802" i="1" l="1"/>
  <c r="Y1456" i="1"/>
  <c r="L2155" i="1"/>
  <c r="Z1456" i="1" l="1"/>
  <c r="Y2586" i="1"/>
  <c r="L2156" i="1"/>
  <c r="Z2963" i="1" l="1"/>
  <c r="Z2586" i="1"/>
  <c r="Y2601" i="1"/>
  <c r="Z410" i="1" s="1"/>
  <c r="Y3132" i="1"/>
  <c r="L2158" i="1"/>
  <c r="L2157" i="1"/>
  <c r="Z722" i="1" l="1"/>
  <c r="Z3132" i="1"/>
  <c r="Y2640" i="1"/>
  <c r="L2159" i="1"/>
  <c r="Z521" i="1" l="1"/>
  <c r="Z2640" i="1"/>
  <c r="Y2149" i="1"/>
  <c r="L2160" i="1"/>
  <c r="Z1069" i="1" l="1"/>
  <c r="Z2149" i="1"/>
  <c r="Y2175" i="1"/>
  <c r="L2161" i="1"/>
  <c r="Z1629" i="1" l="1"/>
  <c r="Z2175" i="1"/>
  <c r="Y3312" i="1"/>
  <c r="L2162" i="1"/>
  <c r="Z2068" i="1" l="1"/>
  <c r="Z3312" i="1"/>
  <c r="Y1197" i="1"/>
  <c r="Z2002" i="1" s="1"/>
  <c r="Y2287" i="1"/>
  <c r="L2163" i="1"/>
  <c r="L2164" i="1"/>
  <c r="Y452" i="1" l="1"/>
  <c r="L2165" i="1"/>
  <c r="Z1619" i="1" l="1"/>
  <c r="Z452" i="1"/>
  <c r="Y2101" i="1"/>
  <c r="L2166" i="1"/>
  <c r="Z2101" i="1" l="1"/>
  <c r="Y1622" i="1"/>
  <c r="Z1450" i="1" s="1"/>
  <c r="Y1683" i="1"/>
  <c r="Y1460" i="1"/>
  <c r="Y1063" i="1"/>
  <c r="Y193" i="1"/>
  <c r="Y3017" i="1"/>
  <c r="Y2577" i="1"/>
  <c r="Y2080" i="1"/>
  <c r="Y1602" i="1"/>
  <c r="Y1232" i="1"/>
  <c r="Y2885" i="1"/>
  <c r="Y2378" i="1"/>
  <c r="Y1366" i="1"/>
  <c r="Y177" i="1"/>
  <c r="Y733" i="1"/>
  <c r="Y1183" i="1"/>
  <c r="Y1273" i="1"/>
  <c r="Z3105" i="1"/>
  <c r="L2167" i="1"/>
  <c r="L2168" i="1"/>
  <c r="Z326" i="1" l="1"/>
  <c r="Z1602" i="1"/>
  <c r="Z1183" i="1"/>
  <c r="Z151" i="1"/>
  <c r="Z1366" i="1"/>
  <c r="Z3017" i="1"/>
  <c r="Z2754" i="1"/>
  <c r="Z193" i="1"/>
  <c r="Z2559" i="1"/>
  <c r="Z177" i="1"/>
  <c r="Z2378" i="1"/>
  <c r="Z698" i="1"/>
  <c r="Z2885" i="1"/>
  <c r="Z733" i="1"/>
  <c r="Z3053" i="1"/>
  <c r="Z1273" i="1"/>
  <c r="Z1683" i="1"/>
  <c r="Y1041" i="1"/>
  <c r="L2169" i="1"/>
  <c r="Z2881" i="1" l="1"/>
  <c r="Z1041" i="1"/>
  <c r="Y3103" i="1"/>
  <c r="Z3465" i="1" s="1"/>
  <c r="Y718" i="1"/>
  <c r="Z1528" i="1" s="1"/>
  <c r="Y2770" i="1"/>
  <c r="L2171" i="1"/>
  <c r="L2170" i="1"/>
  <c r="L2173" i="1"/>
  <c r="L2172" i="1"/>
  <c r="Z149" i="1" l="1"/>
  <c r="Z2770" i="1"/>
  <c r="Y3420" i="1"/>
  <c r="L2174" i="1"/>
  <c r="Z3420" i="1" l="1"/>
  <c r="Y1839" i="1"/>
  <c r="L2175" i="1"/>
  <c r="Z1839" i="1" l="1"/>
  <c r="Y158" i="1"/>
  <c r="L2176" i="1"/>
  <c r="Z3100" i="1" l="1"/>
  <c r="Z158" i="1"/>
  <c r="Y930" i="1"/>
  <c r="L2177" i="1"/>
  <c r="Z930" i="1" l="1"/>
  <c r="Y1025" i="1"/>
  <c r="L2178" i="1"/>
  <c r="Z1025" i="1" l="1"/>
  <c r="Y707" i="1"/>
  <c r="L2179" i="1"/>
  <c r="Y3067" i="1" l="1"/>
  <c r="L2180" i="1"/>
  <c r="Y3079" i="1" l="1"/>
  <c r="L2181" i="1"/>
  <c r="Z1723" i="1" l="1"/>
  <c r="Z3079" i="1"/>
  <c r="Y2090" i="1"/>
  <c r="L2182" i="1"/>
  <c r="Z2090" i="1" l="1"/>
  <c r="Y1464" i="1"/>
  <c r="L2183" i="1"/>
  <c r="Y2680" i="1" l="1"/>
  <c r="Z310" i="1" s="1"/>
  <c r="Y1220" i="1"/>
  <c r="Z111" i="1"/>
  <c r="L2184" i="1"/>
  <c r="L2185" i="1"/>
  <c r="Z2225" i="1" l="1"/>
  <c r="Z1220" i="1"/>
  <c r="Y202" i="1"/>
  <c r="L2186" i="1"/>
  <c r="Z2904" i="1" l="1"/>
  <c r="Z202" i="1"/>
  <c r="Y2123" i="1"/>
  <c r="L2187" i="1"/>
  <c r="Y2702" i="1" l="1"/>
  <c r="L2188" i="1"/>
  <c r="Z2702" i="1" l="1"/>
  <c r="Y2054" i="1"/>
  <c r="L2189" i="1"/>
  <c r="Z2054" i="1" l="1"/>
  <c r="Y3082" i="1"/>
  <c r="Z2763" i="1" s="1"/>
  <c r="Y303" i="1"/>
  <c r="Z842" i="1" s="1"/>
  <c r="Y1571" i="1"/>
  <c r="L2190" i="1"/>
  <c r="L2192" i="1"/>
  <c r="L2191" i="1"/>
  <c r="Z1571" i="1" l="1"/>
  <c r="Y2752" i="1"/>
  <c r="L2193" i="1"/>
  <c r="Y2792" i="1" l="1"/>
  <c r="Z440" i="1" s="1"/>
  <c r="Y2303" i="1"/>
  <c r="L2195" i="1"/>
  <c r="L2194" i="1"/>
  <c r="Z2303" i="1" l="1"/>
  <c r="Y379" i="1"/>
  <c r="L2196" i="1"/>
  <c r="Z379" i="1" l="1"/>
  <c r="Y3109" i="1"/>
  <c r="L2197" i="1"/>
  <c r="Y740" i="1" l="1"/>
  <c r="L2198" i="1"/>
  <c r="Z1890" i="1" l="1"/>
  <c r="Z740" i="1"/>
  <c r="Y2589" i="1"/>
  <c r="L2199" i="1"/>
  <c r="Z2589" i="1" l="1"/>
  <c r="Y3108" i="1"/>
  <c r="L2200" i="1"/>
  <c r="Z1850" i="1" l="1"/>
  <c r="Z3108" i="1"/>
  <c r="Y3228" i="1"/>
  <c r="L2201" i="1"/>
  <c r="Z457" i="1" l="1"/>
  <c r="Z3228" i="1"/>
  <c r="Y1008" i="1"/>
  <c r="L2202" i="1"/>
  <c r="Y1462" i="1" l="1"/>
  <c r="L2203" i="1"/>
  <c r="Z1462" i="1" l="1"/>
  <c r="Y1501" i="1"/>
  <c r="L2204" i="1"/>
  <c r="Z1501" i="1" l="1"/>
  <c r="Y2620" i="1"/>
  <c r="L2205" i="1"/>
  <c r="Y1582" i="1" l="1"/>
  <c r="L2206" i="1"/>
  <c r="Z1582" i="1" l="1"/>
  <c r="Y3217" i="1"/>
  <c r="Z3262" i="1" s="1"/>
  <c r="Y2803" i="1"/>
  <c r="L2208" i="1"/>
  <c r="L2207" i="1"/>
  <c r="Z2803" i="1" l="1"/>
  <c r="Y1300" i="1"/>
  <c r="L2209" i="1"/>
  <c r="Z1300" i="1" l="1"/>
  <c r="Y2710" i="1"/>
  <c r="L2210" i="1"/>
  <c r="Z370" i="1" l="1"/>
  <c r="Z2710" i="1"/>
  <c r="Y1184" i="1"/>
  <c r="L2211" i="1"/>
  <c r="Y2596" i="1" l="1"/>
  <c r="L2212" i="1"/>
  <c r="Z2596" i="1" l="1"/>
  <c r="Y2682" i="1"/>
  <c r="L2213" i="1"/>
  <c r="Z2682" i="1" l="1"/>
  <c r="Y196" i="1"/>
  <c r="Z404" i="1" s="1"/>
  <c r="Y3234" i="1"/>
  <c r="Z1574" i="1" s="1"/>
  <c r="Y3245" i="1"/>
  <c r="Z1502" i="1" s="1"/>
  <c r="Y2716" i="1"/>
  <c r="L2216" i="1"/>
  <c r="L2215" i="1"/>
  <c r="L2214" i="1"/>
  <c r="L2217" i="1"/>
  <c r="Z2716" i="1" l="1"/>
  <c r="Y1019" i="1"/>
  <c r="L2218" i="1"/>
  <c r="Y2170" i="1" l="1"/>
  <c r="L2219" i="1"/>
  <c r="Z330" i="1" l="1"/>
  <c r="Z2170" i="1"/>
  <c r="Y829" i="1"/>
  <c r="L2220" i="1"/>
  <c r="Y2336" i="1" l="1"/>
  <c r="L2221" i="1"/>
  <c r="Z3137" i="1" l="1"/>
  <c r="Z2336" i="1"/>
  <c r="Y2568" i="1"/>
  <c r="L2222" i="1"/>
  <c r="Z732" i="1" l="1"/>
  <c r="Z2568" i="1"/>
  <c r="Y1668" i="1"/>
  <c r="Z2194" i="1" s="1"/>
  <c r="Y3089" i="1"/>
  <c r="L2223" i="1"/>
  <c r="L2224" i="1"/>
  <c r="Z3089" i="1" l="1"/>
  <c r="Y3459" i="1"/>
  <c r="Z343" i="1" s="1"/>
  <c r="Y1847" i="1"/>
  <c r="L2225" i="1"/>
  <c r="L2226" i="1"/>
  <c r="Z2059" i="1" l="1"/>
  <c r="Z1847" i="1"/>
  <c r="Y3540" i="1"/>
  <c r="L2227" i="1"/>
  <c r="Z742" i="1" l="1"/>
  <c r="Z3540" i="1"/>
  <c r="Y623" i="1"/>
  <c r="L2228" i="1"/>
  <c r="Y421" i="1" l="1"/>
  <c r="L2229" i="1"/>
  <c r="Z1718" i="1" l="1"/>
  <c r="Z421" i="1"/>
  <c r="Y2389" i="1"/>
  <c r="Z2389" i="1" s="1"/>
  <c r="Y2496" i="1"/>
  <c r="L2231" i="1"/>
  <c r="L2230" i="1"/>
  <c r="Z2037" i="1" l="1"/>
  <c r="Z2496" i="1"/>
  <c r="Y214" i="1"/>
  <c r="L2232" i="1"/>
  <c r="Z214" i="1" l="1"/>
  <c r="Y3512" i="1"/>
  <c r="L2233" i="1"/>
  <c r="Z1074" i="1" l="1"/>
  <c r="Z3512" i="1"/>
  <c r="Y1330" i="1"/>
  <c r="L2234" i="1"/>
  <c r="Z1330" i="1" l="1"/>
  <c r="Y259" i="1"/>
  <c r="Z1428" i="1" s="1"/>
  <c r="Y2778" i="1"/>
  <c r="Y1800" i="1"/>
  <c r="Z2717" i="1" s="1"/>
  <c r="Y1320" i="1"/>
  <c r="L2238" i="1"/>
  <c r="L2239" i="1"/>
  <c r="L2235" i="1"/>
  <c r="L2237" i="1"/>
  <c r="L2236" i="1"/>
  <c r="Z726" i="1" l="1"/>
  <c r="Z1320" i="1"/>
  <c r="Y1640" i="1"/>
  <c r="L2240" i="1"/>
  <c r="Z1640" i="1" l="1"/>
  <c r="Y847" i="1"/>
  <c r="L2241" i="1"/>
  <c r="Y3364" i="1" l="1"/>
  <c r="Y864" i="1"/>
  <c r="L2242" i="1"/>
  <c r="L2243" i="1"/>
  <c r="Z2183" i="1" l="1"/>
  <c r="Z864" i="1"/>
  <c r="Y3530" i="1"/>
  <c r="Z1519" i="1" s="1"/>
  <c r="Y620" i="1"/>
  <c r="Z1915" i="1" s="1"/>
  <c r="Y1369" i="1"/>
  <c r="Z364" i="1" s="1"/>
  <c r="L2246" i="1"/>
  <c r="L2247" i="1"/>
  <c r="L2244" i="1"/>
  <c r="L2245" i="1"/>
  <c r="Z489" i="1" l="1"/>
  <c r="Y1974" i="1"/>
  <c r="L2248" i="1"/>
  <c r="Z1006" i="1" l="1"/>
  <c r="Z1974" i="1"/>
  <c r="Y1985" i="1"/>
  <c r="L2249" i="1"/>
  <c r="Z3143" i="1" l="1"/>
  <c r="Z1985" i="1"/>
  <c r="Y2521" i="1"/>
  <c r="L2250" i="1"/>
  <c r="Z688" i="1" l="1"/>
  <c r="Z2521" i="1"/>
  <c r="Y1993" i="1"/>
  <c r="L2251" i="1"/>
  <c r="Z1993" i="1" l="1"/>
  <c r="Y2198" i="1"/>
  <c r="L2252" i="1"/>
  <c r="Y3339" i="1" l="1"/>
  <c r="L2253" i="1"/>
  <c r="Z3339" i="1" l="1"/>
  <c r="Y2864" i="1"/>
  <c r="L2254" i="1"/>
  <c r="Y1316" i="1" l="1"/>
  <c r="L2255" i="1"/>
  <c r="Z1050" i="1" l="1"/>
  <c r="Z1316" i="1"/>
  <c r="L2256" i="1"/>
  <c r="Z212" i="1" l="1"/>
  <c r="Y165" i="1"/>
  <c r="L2257" i="1"/>
  <c r="Y2850" i="1" l="1"/>
  <c r="Z3214" i="1" s="1"/>
  <c r="Y235" i="1"/>
  <c r="L2258" i="1"/>
  <c r="L2259" i="1"/>
  <c r="Z470" i="1" l="1"/>
  <c r="Z235" i="1"/>
  <c r="Y939" i="1"/>
  <c r="L2260" i="1"/>
  <c r="Z3102" i="1" l="1"/>
  <c r="Z939" i="1"/>
  <c r="Y2516" i="1"/>
  <c r="Z2797" i="1" s="1"/>
  <c r="Y971" i="1"/>
  <c r="Z1018" i="1" s="1"/>
  <c r="L2262" i="1"/>
  <c r="L2263" i="1"/>
  <c r="L2261" i="1"/>
  <c r="Z92" i="1" l="1"/>
  <c r="Y438" i="1"/>
  <c r="Z3109" i="1" s="1"/>
  <c r="Y1172" i="1"/>
  <c r="L2265" i="1"/>
  <c r="L2264" i="1"/>
  <c r="Z3182" i="1" l="1"/>
  <c r="Z1172" i="1"/>
  <c r="Y575" i="1"/>
  <c r="L2266" i="1"/>
  <c r="Z575" i="1" l="1"/>
  <c r="Y3353" i="1"/>
  <c r="Z3171" i="1" s="1"/>
  <c r="Y1680" i="1"/>
  <c r="Z1070" i="1" s="1"/>
  <c r="Y2784" i="1"/>
  <c r="Z2720" i="1" s="1"/>
  <c r="Y2277" i="1"/>
  <c r="L2267" i="1"/>
  <c r="L2268" i="1"/>
  <c r="L2269" i="1"/>
  <c r="L2270" i="1"/>
  <c r="Z2277" i="1" l="1"/>
  <c r="Y1219" i="1"/>
  <c r="L2271" i="1"/>
  <c r="Y3476" i="1" l="1"/>
  <c r="L2272" i="1"/>
  <c r="Y1266" i="1" l="1"/>
  <c r="L2273" i="1"/>
  <c r="Z1266" i="1" l="1"/>
  <c r="Y3526" i="1"/>
  <c r="L2274" i="1"/>
  <c r="Z3036" i="1" l="1"/>
  <c r="Z3526" i="1"/>
  <c r="Z1068" i="1"/>
  <c r="Y1957" i="1"/>
  <c r="L2275" i="1"/>
  <c r="L2276" i="1"/>
  <c r="Z1957" i="1" l="1"/>
  <c r="Y341" i="1"/>
  <c r="Z341" i="1" s="1"/>
  <c r="Y2349" i="1"/>
  <c r="Z2064" i="1" s="1"/>
  <c r="Y2491" i="1"/>
  <c r="L2279" i="1"/>
  <c r="L2278" i="1"/>
  <c r="L2277" i="1"/>
  <c r="Z893" i="1" l="1"/>
  <c r="Z2491" i="1"/>
  <c r="Y1907" i="1"/>
  <c r="L2280" i="1"/>
  <c r="Z1907" i="1" l="1"/>
  <c r="Y138" i="1"/>
  <c r="L2281" i="1"/>
  <c r="Z1877" i="1" l="1"/>
  <c r="Z138" i="1"/>
  <c r="Y2947" i="1"/>
  <c r="L2282" i="1"/>
  <c r="Y417" i="1" l="1"/>
  <c r="L2283" i="1"/>
  <c r="Z417" i="1" l="1"/>
  <c r="Y1151" i="1"/>
  <c r="L2284" i="1"/>
  <c r="Z1151" i="1" l="1"/>
  <c r="Y1231" i="1"/>
  <c r="L2285" i="1"/>
  <c r="Z1231" i="1" l="1"/>
  <c r="Y99" i="1"/>
  <c r="Z997" i="1" s="1"/>
  <c r="Y922" i="1"/>
  <c r="Z869" i="1" s="1"/>
  <c r="Y2972" i="1"/>
  <c r="L2286" i="1"/>
  <c r="L2288" i="1"/>
  <c r="L2287" i="1"/>
  <c r="Y2498" i="1" l="1"/>
  <c r="L2289" i="1"/>
  <c r="Y1977" i="1" l="1"/>
  <c r="L2290" i="1"/>
  <c r="Z2206" i="1" l="1"/>
  <c r="Z1977" i="1"/>
  <c r="Y1395" i="1"/>
  <c r="L2291" i="1"/>
  <c r="Z324" i="1" l="1"/>
  <c r="Z1395" i="1"/>
  <c r="Y1280" i="1"/>
  <c r="L2292" i="1"/>
  <c r="Y2917" i="1" l="1"/>
  <c r="Z3037" i="1" s="1"/>
  <c r="Y2441" i="1"/>
  <c r="L2293" i="1"/>
  <c r="L2294" i="1"/>
  <c r="Z2441" i="1" l="1"/>
  <c r="Y1919" i="1"/>
  <c r="Z2965" i="1" s="1"/>
  <c r="Y1722" i="1"/>
  <c r="L2296" i="1"/>
  <c r="L2295" i="1"/>
  <c r="Z1722" i="1" l="1"/>
  <c r="Y2842" i="1"/>
  <c r="L2297" i="1"/>
  <c r="Z2842" i="1" l="1"/>
  <c r="Y1262" i="1"/>
  <c r="L2298" i="1"/>
  <c r="Z3265" i="1" l="1"/>
  <c r="Z1262" i="1"/>
  <c r="Y2358" i="1"/>
  <c r="L2299" i="1"/>
  <c r="Z281" i="1" l="1"/>
  <c r="Z2358" i="1"/>
  <c r="Y2186" i="1"/>
  <c r="Z2673" i="1" s="1"/>
  <c r="Y2728" i="1"/>
  <c r="L2301" i="1"/>
  <c r="L2300" i="1"/>
  <c r="Z700" i="1" l="1"/>
  <c r="Z2728" i="1"/>
  <c r="Y2354" i="1"/>
  <c r="L2302" i="1"/>
  <c r="Y1352" i="1" l="1"/>
  <c r="L2303" i="1"/>
  <c r="Z1352" i="1" l="1"/>
  <c r="L2304" i="1"/>
  <c r="Z1288" i="1" l="1"/>
  <c r="Y2271" i="1"/>
  <c r="L2305" i="1"/>
  <c r="Y2300" i="1" l="1"/>
  <c r="L2306" i="1"/>
  <c r="Z2300" i="1" l="1"/>
  <c r="Y1842" i="1"/>
  <c r="Z2034" i="1" s="1"/>
  <c r="Y1367" i="1"/>
  <c r="Z2864" i="1" s="1"/>
  <c r="Y1207" i="1"/>
  <c r="L2307" i="1"/>
  <c r="L2309" i="1"/>
  <c r="L2308" i="1"/>
  <c r="Z1207" i="1" l="1"/>
  <c r="Y2769" i="1"/>
  <c r="L2310" i="1"/>
  <c r="Z2565" i="1" l="1"/>
  <c r="Z2769" i="1"/>
  <c r="Y2940" i="1"/>
  <c r="Z2940" i="1" s="1"/>
  <c r="Y380" i="1"/>
  <c r="L2312" i="1"/>
  <c r="L2311" i="1"/>
  <c r="Z380" i="1" l="1"/>
  <c r="Y942" i="1"/>
  <c r="L2313" i="1"/>
  <c r="Y1643" i="1" l="1"/>
  <c r="L2314" i="1"/>
  <c r="Z3279" i="1" l="1"/>
  <c r="Z1643" i="1"/>
  <c r="Y3367" i="1"/>
  <c r="L2315" i="1"/>
  <c r="Z3367" i="1" l="1"/>
  <c r="Y3437" i="1"/>
  <c r="L2316" i="1"/>
  <c r="Z3437" i="1" l="1"/>
  <c r="Y2866" i="1"/>
  <c r="Z3249" i="1" s="1"/>
  <c r="Y241" i="1"/>
  <c r="L2317" i="1"/>
  <c r="L2318" i="1"/>
  <c r="Z2098" i="1" l="1"/>
  <c r="Z241" i="1"/>
  <c r="Y2898" i="1"/>
  <c r="L2319" i="1"/>
  <c r="Z1054" i="1" l="1"/>
  <c r="Z2898" i="1"/>
  <c r="Y3521" i="1"/>
  <c r="L2320" i="1"/>
  <c r="Z2721" i="1" l="1"/>
  <c r="Z3521" i="1"/>
  <c r="Y1904" i="1"/>
  <c r="Y622" i="1"/>
  <c r="L2321" i="1"/>
  <c r="L2322" i="1"/>
  <c r="Z622" i="1" l="1"/>
  <c r="Z3160" i="1"/>
  <c r="Y3406" i="1"/>
  <c r="L2323" i="1"/>
  <c r="L2324" i="1"/>
  <c r="Z1091" i="1" l="1"/>
  <c r="Z3406" i="1"/>
  <c r="Y534" i="1"/>
  <c r="L2325" i="1"/>
  <c r="Z534" i="1" l="1"/>
  <c r="Y237" i="1"/>
  <c r="L2326" i="1"/>
  <c r="Z2075" i="1" l="1"/>
  <c r="Z237" i="1"/>
  <c r="Y3523" i="1"/>
  <c r="L2327" i="1"/>
  <c r="Z2334" i="1" l="1"/>
  <c r="Z3523" i="1"/>
  <c r="L2328" i="1"/>
  <c r="Z2223" i="1" l="1"/>
  <c r="Y2738" i="1"/>
  <c r="L2329" i="1"/>
  <c r="Z753" i="1" l="1"/>
  <c r="Z2738" i="1"/>
  <c r="Y2246" i="1"/>
  <c r="L2330" i="1"/>
  <c r="Z1556" i="1" l="1"/>
  <c r="Z2246" i="1"/>
  <c r="Y2263" i="1"/>
  <c r="Z620" i="1" s="1"/>
  <c r="Y2822" i="1"/>
  <c r="L2331" i="1"/>
  <c r="L2332" i="1"/>
  <c r="Z2822" i="1" l="1"/>
  <c r="Y233" i="1"/>
  <c r="L2333" i="1"/>
  <c r="Z233" i="1" l="1"/>
  <c r="Y2312" i="1"/>
  <c r="Z1635" i="1" s="1"/>
  <c r="Y2330" i="1"/>
  <c r="L2334" i="1"/>
  <c r="L2335" i="1"/>
  <c r="Z2076" i="1" l="1"/>
  <c r="Z2330" i="1"/>
  <c r="Y582" i="1"/>
  <c r="L2336" i="1"/>
  <c r="Z2028" i="1" l="1"/>
  <c r="Z582" i="1"/>
  <c r="Y1317" i="1"/>
  <c r="L2337" i="1"/>
  <c r="Z3376" i="1" l="1"/>
  <c r="Z1317" i="1"/>
  <c r="Y1260" i="1"/>
  <c r="L2338" i="1"/>
  <c r="Z2582" i="1" l="1"/>
  <c r="Z1260" i="1"/>
  <c r="Y1132" i="1"/>
  <c r="L2339" i="1"/>
  <c r="Z2876" i="1" l="1"/>
  <c r="Z1132" i="1"/>
  <c r="Y203" i="1"/>
  <c r="Z2719" i="1" s="1"/>
  <c r="Y3302" i="1"/>
  <c r="L2340" i="1"/>
  <c r="L2341" i="1"/>
  <c r="Z1941" i="1" l="1"/>
  <c r="Z3302" i="1"/>
  <c r="Y812" i="1"/>
  <c r="L2342" i="1"/>
  <c r="Z712" i="1" l="1"/>
  <c r="Z812" i="1"/>
  <c r="Y2236" i="1"/>
  <c r="Z3052" i="1" s="1"/>
  <c r="Y1203" i="1"/>
  <c r="Z1341" i="1" s="1"/>
  <c r="Y2315" i="1"/>
  <c r="Z535" i="1" s="1"/>
  <c r="Y880" i="1"/>
  <c r="Z847" i="1" s="1"/>
  <c r="Y2407" i="1"/>
  <c r="L2347" i="1"/>
  <c r="L2344" i="1"/>
  <c r="L2343" i="1"/>
  <c r="L2345" i="1"/>
  <c r="L2346" i="1"/>
  <c r="Z2273" i="1" l="1"/>
  <c r="Z2407" i="1"/>
  <c r="L2348" i="1"/>
  <c r="Z2066" i="1" l="1"/>
  <c r="Y2955" i="1"/>
  <c r="L2349" i="1"/>
  <c r="Z1945" i="1" l="1"/>
  <c r="Z2955" i="1"/>
  <c r="Y88" i="1"/>
  <c r="L2350" i="1"/>
  <c r="Y2785" i="1" l="1"/>
  <c r="L2351" i="1"/>
  <c r="Z2785" i="1" l="1"/>
  <c r="Y798" i="1"/>
  <c r="L2352" i="1"/>
  <c r="Z798" i="1" l="1"/>
  <c r="Y577" i="1"/>
  <c r="L2353" i="1"/>
  <c r="Y1289" i="1" l="1"/>
  <c r="Z3040" i="1" s="1"/>
  <c r="Y2406" i="1"/>
  <c r="L2354" i="1"/>
  <c r="L2355" i="1"/>
  <c r="Z1460" i="1" l="1"/>
  <c r="Z2406" i="1"/>
  <c r="Y1815" i="1"/>
  <c r="Z1815" i="1" s="1"/>
  <c r="Y895" i="1"/>
  <c r="Z2615" i="1" s="1"/>
  <c r="Z716" i="1"/>
  <c r="Y265" i="1"/>
  <c r="Z2276" i="1" s="1"/>
  <c r="Y1685" i="1"/>
  <c r="L2358" i="1"/>
  <c r="L2360" i="1"/>
  <c r="L2356" i="1"/>
  <c r="L2361" i="1"/>
  <c r="L2359" i="1"/>
  <c r="L2357" i="1"/>
  <c r="Z518" i="1" l="1"/>
  <c r="Z1685" i="1"/>
  <c r="Y2252" i="1"/>
  <c r="L2362" i="1"/>
  <c r="Z1644" i="1" l="1"/>
  <c r="Z2252" i="1"/>
  <c r="Y2253" i="1"/>
  <c r="Z2677" i="1" s="1"/>
  <c r="Z443" i="1"/>
  <c r="Y3427" i="1"/>
  <c r="Z2972" i="1" s="1"/>
  <c r="Y1776" i="1"/>
  <c r="L2364" i="1"/>
  <c r="L2363" i="1"/>
  <c r="L2365" i="1"/>
  <c r="L2366" i="1"/>
  <c r="Z758" i="1" l="1"/>
  <c r="Z1776" i="1"/>
  <c r="Y1679" i="1"/>
  <c r="L2367" i="1"/>
  <c r="Z1720" i="1" l="1"/>
  <c r="Z1679" i="1"/>
  <c r="Y2264" i="1"/>
  <c r="Z2264" i="1" s="1"/>
  <c r="Z3030" i="1"/>
  <c r="Y2858" i="1"/>
  <c r="L2369" i="1"/>
  <c r="L2370" i="1"/>
  <c r="L2368" i="1"/>
  <c r="Z2858" i="1" l="1"/>
  <c r="Y3507" i="1"/>
  <c r="Z3378" i="1" s="1"/>
  <c r="Y1608" i="1"/>
  <c r="L2371" i="1"/>
  <c r="L2372" i="1"/>
  <c r="Z1307" i="1" l="1"/>
  <c r="Z1608" i="1"/>
  <c r="Y863" i="1"/>
  <c r="L2373" i="1"/>
  <c r="Y948" i="1" l="1"/>
  <c r="L2374" i="1"/>
  <c r="Z120" i="1" l="1"/>
  <c r="Z948" i="1"/>
  <c r="Y2527" i="1"/>
  <c r="Z2187" i="1" s="1"/>
  <c r="Y1965" i="1"/>
  <c r="L2375" i="1"/>
  <c r="L2376" i="1"/>
  <c r="Z1064" i="1" l="1"/>
  <c r="Z1965" i="1"/>
  <c r="Y3287" i="1"/>
  <c r="Z311" i="1" s="1"/>
  <c r="Y2750" i="1"/>
  <c r="Z2240" i="1" s="1"/>
  <c r="Y2772" i="1"/>
  <c r="L2378" i="1"/>
  <c r="L2379" i="1"/>
  <c r="L2377" i="1"/>
  <c r="Z3427" i="1" l="1"/>
  <c r="Z2772" i="1"/>
  <c r="Y1217" i="1"/>
  <c r="L2380" i="1"/>
  <c r="Z1217" i="1" l="1"/>
  <c r="Y3436" i="1"/>
  <c r="L2381" i="1"/>
  <c r="Z1833" i="1" l="1"/>
  <c r="Z3436" i="1"/>
  <c r="Y146" i="1"/>
  <c r="L2382" i="1"/>
  <c r="Z1812" i="1" l="1"/>
  <c r="Z146" i="1"/>
  <c r="Y3377" i="1"/>
  <c r="L2383" i="1"/>
  <c r="Z3377" i="1" l="1"/>
  <c r="Y2824" i="1"/>
  <c r="L2384" i="1"/>
  <c r="Z2824" i="1" l="1"/>
  <c r="Y2512" i="1"/>
  <c r="Z697" i="1" s="1"/>
  <c r="Z915" i="1"/>
  <c r="L2387" i="1"/>
  <c r="L2385" i="1"/>
  <c r="L2386" i="1"/>
  <c r="Y562" i="1" l="1"/>
  <c r="Y1191" i="1"/>
  <c r="Y981" i="1"/>
  <c r="L2388" i="1"/>
  <c r="Z1594" i="1" l="1"/>
  <c r="Z981" i="1"/>
  <c r="Z286" i="1"/>
  <c r="Z278" i="1"/>
  <c r="Z1191" i="1"/>
  <c r="Z127" i="1"/>
  <c r="Z562" i="1"/>
  <c r="Y1712" i="1"/>
  <c r="L2389" i="1"/>
  <c r="Z971" i="1" l="1"/>
  <c r="Z1712" i="1"/>
  <c r="Y2865" i="1"/>
  <c r="Z3393" i="1" s="1"/>
  <c r="Y1264" i="1"/>
  <c r="L2390" i="1"/>
  <c r="L2392" i="1"/>
  <c r="L2391" i="1"/>
  <c r="Z1187" i="1" l="1"/>
  <c r="Z1264" i="1"/>
  <c r="Y2350" i="1"/>
  <c r="Y1826" i="1"/>
  <c r="L2393" i="1"/>
  <c r="L2394" i="1"/>
  <c r="Z3484" i="1" l="1"/>
  <c r="Z1826" i="1"/>
  <c r="Y3498" i="1"/>
  <c r="L2395" i="1"/>
  <c r="Z1072" i="1" l="1"/>
  <c r="Z3498" i="1"/>
  <c r="Y249" i="1"/>
  <c r="L2396" i="1"/>
  <c r="Y2399" i="1" l="1"/>
  <c r="L2397" i="1"/>
  <c r="Z1481" i="1" l="1"/>
  <c r="Z2399" i="1"/>
  <c r="Y2924" i="1"/>
  <c r="L2398" i="1"/>
  <c r="Z1455" i="1" l="1"/>
  <c r="Z2924" i="1"/>
  <c r="Y1878" i="1"/>
  <c r="L2399" i="1"/>
  <c r="Z3047" i="1" l="1"/>
  <c r="Z1878" i="1"/>
  <c r="Y541" i="1"/>
  <c r="L2400" i="1"/>
  <c r="Z1405" i="1" l="1"/>
  <c r="Z541" i="1"/>
  <c r="Y1227" i="1"/>
  <c r="L2401" i="1"/>
  <c r="Z1861" i="1" l="1"/>
  <c r="Z1227" i="1"/>
  <c r="Y2318" i="1"/>
  <c r="Z2042" i="1" s="1"/>
  <c r="Y602" i="1"/>
  <c r="L2402" i="1"/>
  <c r="L2403" i="1"/>
  <c r="Z1444" i="1" l="1"/>
  <c r="Z602" i="1"/>
  <c r="Y1356" i="1"/>
  <c r="Z256" i="1" s="1"/>
  <c r="Y407" i="1"/>
  <c r="Z2498" i="1" s="1"/>
  <c r="Y422" i="1"/>
  <c r="L2405" i="1"/>
  <c r="L2406" i="1"/>
  <c r="L2404" i="1"/>
  <c r="Z1209" i="1" l="1"/>
  <c r="Z422" i="1"/>
  <c r="Y2504" i="1"/>
  <c r="Y2814" i="1"/>
  <c r="L2408" i="1"/>
  <c r="L2407" i="1"/>
  <c r="Z2814" i="1" l="1"/>
  <c r="Y1792" i="1"/>
  <c r="L2409" i="1"/>
  <c r="Z2878" i="1" l="1"/>
  <c r="Z1792" i="1"/>
  <c r="Y3482" i="1"/>
  <c r="L2410" i="1"/>
  <c r="Y1849" i="1" l="1"/>
  <c r="Z2741" i="1" s="1"/>
  <c r="L2412" i="1"/>
  <c r="L2411" i="1"/>
  <c r="Z2751" i="1" l="1"/>
  <c r="Y2829" i="1"/>
  <c r="Z2888" i="1" s="1"/>
  <c r="Y1241" i="1"/>
  <c r="L2413" i="1"/>
  <c r="L2414" i="1"/>
  <c r="Z1241" i="1" l="1"/>
  <c r="Y2335" i="1"/>
  <c r="L2415" i="1"/>
  <c r="Z1136" i="1" l="1"/>
  <c r="Z2335" i="1"/>
  <c r="Y1903" i="1"/>
  <c r="L2416" i="1"/>
  <c r="Z1509" i="1" l="1"/>
  <c r="Z1903" i="1"/>
  <c r="Y2971" i="1"/>
  <c r="L2417" i="1"/>
  <c r="Z3278" i="1" l="1"/>
  <c r="Z2971" i="1"/>
  <c r="Y1949" i="1"/>
  <c r="L2418" i="1"/>
  <c r="Z677" i="1" l="1"/>
  <c r="Z1949" i="1"/>
  <c r="Y637" i="1"/>
  <c r="L2419" i="1"/>
  <c r="Z2026" i="1" l="1"/>
  <c r="Z637" i="1"/>
  <c r="Y1399" i="1"/>
  <c r="L2420" i="1"/>
  <c r="Z1399" i="1" l="1"/>
  <c r="Y972" i="1"/>
  <c r="L2421" i="1"/>
  <c r="Z2627" i="1" l="1"/>
  <c r="Z972" i="1"/>
  <c r="Y807" i="1"/>
  <c r="L2422" i="1"/>
  <c r="Z2349" i="1" l="1"/>
  <c r="Z807" i="1"/>
  <c r="Y830" i="1"/>
  <c r="L2423" i="1"/>
  <c r="Z2346" i="1" l="1"/>
  <c r="Y3407" i="1"/>
  <c r="L2424" i="1"/>
  <c r="L2425" i="1"/>
  <c r="Z3407" i="1" l="1"/>
  <c r="Y2879" i="1"/>
  <c r="L2426" i="1"/>
  <c r="Z2879" i="1" l="1"/>
  <c r="Y2415" i="1"/>
  <c r="L2427" i="1"/>
  <c r="Z2415" i="1" l="1"/>
  <c r="Y1348" i="1"/>
  <c r="L2428" i="1"/>
  <c r="Z115" i="1" l="1"/>
  <c r="Z1348" i="1"/>
  <c r="Y2483" i="1"/>
  <c r="Z2742" i="1" s="1"/>
  <c r="Y633" i="1"/>
  <c r="L2429" i="1"/>
  <c r="L2430" i="1"/>
  <c r="Z633" i="1" l="1"/>
  <c r="Y1739" i="1"/>
  <c r="L2431" i="1"/>
  <c r="Z71" i="1" l="1"/>
  <c r="Z1739" i="1"/>
  <c r="Z2542" i="1"/>
  <c r="Y133" i="1"/>
  <c r="Z3058" i="1" s="1"/>
  <c r="Y3310" i="1"/>
  <c r="Z190" i="1" s="1"/>
  <c r="Y1163" i="1"/>
  <c r="Z2602" i="1" s="1"/>
  <c r="Y2775" i="1"/>
  <c r="L2436" i="1"/>
  <c r="L2433" i="1"/>
  <c r="L2435" i="1"/>
  <c r="L2434" i="1"/>
  <c r="L2432" i="1"/>
  <c r="Z2056" i="1" l="1"/>
  <c r="Z2775" i="1"/>
  <c r="Y1634" i="1"/>
  <c r="L2437" i="1"/>
  <c r="Z3091" i="1" l="1"/>
  <c r="Z1634" i="1"/>
  <c r="Y3296" i="1"/>
  <c r="Z3293" i="1" s="1"/>
  <c r="Y1165" i="1"/>
  <c r="Z287" i="1" s="1"/>
  <c r="Y1291" i="1"/>
  <c r="Z1735" i="1" s="1"/>
  <c r="Y3528" i="1"/>
  <c r="L2438" i="1"/>
  <c r="L2439" i="1"/>
  <c r="L2440" i="1"/>
  <c r="L2441" i="1"/>
  <c r="L2442" i="1"/>
  <c r="Z3528" i="1" l="1"/>
  <c r="Y396" i="1"/>
  <c r="L2443" i="1"/>
  <c r="Z3049" i="1" l="1"/>
  <c r="Z396" i="1"/>
  <c r="Y890" i="1"/>
  <c r="L2444" i="1"/>
  <c r="Z2160" i="1" l="1"/>
  <c r="Z890" i="1"/>
  <c r="Y2503" i="1"/>
  <c r="L2445" i="1"/>
  <c r="Z459" i="1" l="1"/>
  <c r="Z2503" i="1"/>
  <c r="Y3005" i="1"/>
  <c r="L2446" i="1"/>
  <c r="Z1550" i="1" l="1"/>
  <c r="Z3005" i="1"/>
  <c r="Y1997" i="1"/>
  <c r="L2447" i="1"/>
  <c r="Z3392" i="1" l="1"/>
  <c r="Z1997" i="1"/>
  <c r="Y1781" i="1"/>
  <c r="Z1437" i="1" s="1"/>
  <c r="Y1871" i="1"/>
  <c r="Z3150" i="1" s="1"/>
  <c r="Y1364" i="1"/>
  <c r="L2449" i="1"/>
  <c r="L2448" i="1"/>
  <c r="L2450" i="1"/>
  <c r="Z1364" i="1" l="1"/>
  <c r="Y167" i="1"/>
  <c r="L2451" i="1"/>
  <c r="Z167" i="1" l="1"/>
  <c r="Y3371" i="1"/>
  <c r="L2452" i="1"/>
  <c r="Y810" i="1" l="1"/>
  <c r="Z142" i="1" s="1"/>
  <c r="Y372" i="1"/>
  <c r="L2453" i="1"/>
  <c r="L2454" i="1"/>
  <c r="Z3417" i="1" l="1"/>
  <c r="Z372" i="1"/>
  <c r="Y3439" i="1"/>
  <c r="Z2483" i="1" s="1"/>
  <c r="Y3396" i="1"/>
  <c r="L2455" i="1"/>
  <c r="L2456" i="1"/>
  <c r="Z3396" i="1" l="1"/>
  <c r="Y2291" i="1"/>
  <c r="Y2887" i="1"/>
  <c r="L2457" i="1"/>
  <c r="L2459" i="1"/>
  <c r="L2458" i="1"/>
  <c r="Z781" i="1" l="1"/>
  <c r="Z2887" i="1"/>
  <c r="Y1325" i="1"/>
  <c r="L2460" i="1"/>
  <c r="Z1325" i="1" l="1"/>
  <c r="Y2467" i="1"/>
  <c r="Z1821" i="1" s="1"/>
  <c r="Y2970" i="1"/>
  <c r="L2461" i="1"/>
  <c r="L2462" i="1"/>
  <c r="Z2260" i="1" l="1"/>
  <c r="Z2970" i="1"/>
  <c r="Y631" i="1"/>
  <c r="L2463" i="1"/>
  <c r="Z3453" i="1" l="1"/>
  <c r="Z631" i="1"/>
  <c r="Z783" i="1"/>
  <c r="L2464" i="1"/>
  <c r="L2465" i="1"/>
  <c r="Z2740" i="1" l="1"/>
  <c r="Y976" i="1"/>
  <c r="Z2752" i="1" s="1"/>
  <c r="Z3035" i="1"/>
  <c r="Y1131" i="1"/>
  <c r="L2467" i="1"/>
  <c r="L2466" i="1"/>
  <c r="L2468" i="1"/>
  <c r="Z1131" i="1" l="1"/>
  <c r="Y211" i="1"/>
  <c r="Z3438" i="1" s="1"/>
  <c r="Y63" i="1"/>
  <c r="L2469" i="1"/>
  <c r="L2470" i="1"/>
  <c r="Z63" i="1" l="1"/>
  <c r="Y1756" i="1"/>
  <c r="Z3415" i="1" s="1"/>
  <c r="Y854" i="1"/>
  <c r="L2471" i="1"/>
  <c r="L2472" i="1"/>
  <c r="Z854" i="1" l="1"/>
  <c r="Y1329" i="1"/>
  <c r="L2473" i="1"/>
  <c r="Z51" i="1" l="1"/>
  <c r="Z1329" i="1"/>
  <c r="Y2448" i="1"/>
  <c r="Z2966" i="1" s="1"/>
  <c r="Y1359" i="1"/>
  <c r="L2475" i="1"/>
  <c r="L2474" i="1"/>
  <c r="Z1158" i="1" l="1"/>
  <c r="Z1359" i="1"/>
  <c r="Y632" i="1"/>
  <c r="L2476" i="1"/>
  <c r="Z2650" i="1" l="1"/>
  <c r="Z632" i="1"/>
  <c r="Y1383" i="1"/>
  <c r="L2477" i="1"/>
  <c r="Z1383" i="1" l="1"/>
  <c r="Y1396" i="1"/>
  <c r="Z2247" i="1" s="1"/>
  <c r="Y641" i="1"/>
  <c r="L2478" i="1"/>
  <c r="L2479" i="1"/>
  <c r="Z641" i="1" l="1"/>
  <c r="Y431" i="1"/>
  <c r="L2480" i="1"/>
  <c r="Z1469" i="1" l="1"/>
  <c r="Z431" i="1"/>
  <c r="Z1265" i="1"/>
  <c r="Z778" i="1"/>
  <c r="Y3009" i="1"/>
  <c r="L2483" i="1"/>
  <c r="L2482" i="1"/>
  <c r="L2481" i="1"/>
  <c r="Z1015" i="1" l="1"/>
  <c r="Z3009" i="1"/>
  <c r="Y2534" i="1"/>
  <c r="Z2743" i="1" s="1"/>
  <c r="Y834" i="1"/>
  <c r="L2484" i="1"/>
  <c r="L2485" i="1"/>
  <c r="Z834" i="1" l="1"/>
  <c r="Y2834" i="1"/>
  <c r="L2486" i="1"/>
  <c r="Z2834" i="1" l="1"/>
  <c r="Y1304" i="1"/>
  <c r="L2487" i="1"/>
  <c r="Z2591" i="1" l="1"/>
  <c r="Z1304" i="1"/>
  <c r="L2488" i="1"/>
  <c r="Y505" i="1" l="1"/>
  <c r="L2489" i="1"/>
  <c r="Z46" i="1" l="1"/>
  <c r="Z505" i="1"/>
  <c r="Y2216" i="1"/>
  <c r="L2490" i="1"/>
  <c r="Y3325" i="1" l="1"/>
  <c r="L2491" i="1"/>
  <c r="Z2675" i="1" l="1"/>
  <c r="Z3325" i="1"/>
  <c r="Y210" i="1"/>
  <c r="L2492" i="1"/>
  <c r="Z210" i="1" l="1"/>
  <c r="Y2826" i="1"/>
  <c r="L2493" i="1"/>
  <c r="Z2826" i="1" l="1"/>
  <c r="Y1676" i="1"/>
  <c r="Y1687" i="1"/>
  <c r="L2494" i="1"/>
  <c r="L2495" i="1"/>
  <c r="Z250" i="1" l="1"/>
  <c r="Z1687" i="1"/>
  <c r="Y2786" i="1"/>
  <c r="Z1408" i="1" s="1"/>
  <c r="Y1714" i="1"/>
  <c r="L2496" i="1"/>
  <c r="L2497" i="1"/>
  <c r="Z1714" i="1" l="1"/>
  <c r="Y1749" i="1"/>
  <c r="Z3352" i="1" s="1"/>
  <c r="Y2855" i="1"/>
  <c r="L2498" i="1"/>
  <c r="L2499" i="1"/>
  <c r="L2500" i="1"/>
  <c r="Z3292" i="1" l="1"/>
  <c r="Z2855" i="1"/>
  <c r="Y2323" i="1"/>
  <c r="L2501" i="1"/>
  <c r="Z1614" i="1" l="1"/>
  <c r="Z2323" i="1"/>
  <c r="Y1795" i="1"/>
  <c r="L2502" i="1"/>
  <c r="Z1795" i="1" l="1"/>
  <c r="Y377" i="1"/>
  <c r="L2503" i="1"/>
  <c r="Z1425" i="1" l="1"/>
  <c r="Z377" i="1"/>
  <c r="Y2380" i="1"/>
  <c r="L2504" i="1"/>
  <c r="Z3059" i="1" l="1"/>
  <c r="Z2380" i="1"/>
  <c r="Y3539" i="1"/>
  <c r="L2505" i="1"/>
  <c r="Z2570" i="1" l="1"/>
  <c r="Z3539" i="1"/>
  <c r="L2506" i="1"/>
  <c r="Y2477" i="1" l="1"/>
  <c r="L2507" i="1"/>
  <c r="Z1254" i="1" l="1"/>
  <c r="Z2477" i="1"/>
  <c r="Y554" i="1"/>
  <c r="L2508" i="1"/>
  <c r="Z554" i="1" l="1"/>
  <c r="Y367" i="1"/>
  <c r="Z3147" i="1" s="1"/>
  <c r="Y2195" i="1"/>
  <c r="Z2085" i="1" s="1"/>
  <c r="Y804" i="1"/>
  <c r="Z441" i="1" s="1"/>
  <c r="Y2243" i="1"/>
  <c r="L2511" i="1"/>
  <c r="L2510" i="1"/>
  <c r="L2509" i="1"/>
  <c r="L2512" i="1"/>
  <c r="Z2190" i="1" l="1"/>
  <c r="Z2243" i="1"/>
  <c r="Y3383" i="1"/>
  <c r="L2513" i="1"/>
  <c r="Z3167" i="1" l="1"/>
  <c r="Z3383" i="1"/>
  <c r="Y3433" i="1"/>
  <c r="Z1936" i="1" s="1"/>
  <c r="Y140" i="1"/>
  <c r="L2515" i="1"/>
  <c r="L2514" i="1"/>
  <c r="Y1836" i="1" l="1"/>
  <c r="L2516" i="1"/>
  <c r="Z2776" i="1" l="1"/>
  <c r="Z1836" i="1"/>
  <c r="Y1740" i="1"/>
  <c r="Z2981" i="1" s="1"/>
  <c r="Y423" i="1"/>
  <c r="L2517" i="1"/>
  <c r="L2518" i="1"/>
  <c r="Z3082" i="1" l="1"/>
  <c r="Z423" i="1"/>
  <c r="L2519" i="1"/>
  <c r="Z1005" i="1" l="1"/>
  <c r="Y94" i="1"/>
  <c r="Z1019" i="1" s="1"/>
  <c r="Y2807" i="1"/>
  <c r="L2521" i="1"/>
  <c r="L2520" i="1"/>
  <c r="Z2807" i="1" l="1"/>
  <c r="Y2873" i="1"/>
  <c r="L2522" i="1"/>
  <c r="L2523" i="1"/>
  <c r="Z1512" i="1" l="1"/>
  <c r="Z2873" i="1"/>
  <c r="Y2838" i="1"/>
  <c r="Z2393" i="1" s="1"/>
  <c r="Z2543" i="1"/>
  <c r="Y887" i="1"/>
  <c r="L2525" i="1"/>
  <c r="L2524" i="1"/>
  <c r="L2526" i="1"/>
  <c r="Z887" i="1" l="1"/>
  <c r="Y2912" i="1"/>
  <c r="L2527" i="1"/>
  <c r="Z3176" i="1" l="1"/>
  <c r="Z2912" i="1"/>
  <c r="Y352" i="1"/>
  <c r="L2528" i="1"/>
  <c r="Z2856" i="1" l="1"/>
  <c r="Z352" i="1"/>
  <c r="Y1198" i="1"/>
  <c r="L2529" i="1"/>
  <c r="Z1198" i="1" l="1"/>
  <c r="Z984" i="1"/>
  <c r="Y878" i="1"/>
  <c r="L2530" i="1"/>
  <c r="L2532" i="1"/>
  <c r="L2531" i="1"/>
  <c r="Z1474" i="1" l="1"/>
  <c r="Z878" i="1"/>
  <c r="Y1883" i="1"/>
  <c r="L2533" i="1"/>
  <c r="Z1680" i="1" l="1"/>
  <c r="Z1883" i="1"/>
  <c r="Y1902" i="1"/>
  <c r="L2534" i="1"/>
  <c r="Z2386" i="1" l="1"/>
  <c r="Z1902" i="1"/>
  <c r="Y1611" i="1"/>
  <c r="L2535" i="1"/>
  <c r="Z1611" i="1" l="1"/>
  <c r="Y2889" i="1"/>
  <c r="L2536" i="1"/>
  <c r="L2538" i="1"/>
  <c r="L2537" i="1"/>
  <c r="Z2747" i="1" l="1"/>
  <c r="Z2889" i="1"/>
  <c r="Y1844" i="1"/>
  <c r="L2539" i="1"/>
  <c r="Y2067" i="1" l="1"/>
  <c r="L2540" i="1"/>
  <c r="Z3173" i="1" l="1"/>
  <c r="Z2067" i="1"/>
  <c r="Y2077" i="1"/>
  <c r="L2541" i="1"/>
  <c r="Z810" i="1" l="1"/>
  <c r="Z2077" i="1"/>
  <c r="Y1498" i="1"/>
  <c r="L2542" i="1"/>
  <c r="Z1498" i="1" l="1"/>
  <c r="Y54" i="1"/>
  <c r="L2543" i="1"/>
  <c r="Z54" i="1" l="1"/>
  <c r="Y3250" i="1"/>
  <c r="L2544" i="1"/>
  <c r="Z3154" i="1" l="1"/>
  <c r="Z3250" i="1"/>
  <c r="Y900" i="1"/>
  <c r="L2546" i="1"/>
  <c r="L2545" i="1"/>
  <c r="Z3332" i="1" l="1"/>
  <c r="Z900" i="1"/>
  <c r="Y901" i="1"/>
  <c r="L2547" i="1"/>
  <c r="Z901" i="1" l="1"/>
  <c r="Y2395" i="1"/>
  <c r="Z474" i="1" s="1"/>
  <c r="Y696" i="1"/>
  <c r="L2548" i="1"/>
  <c r="L2549" i="1"/>
  <c r="Z3409" i="1" l="1"/>
  <c r="Z696" i="1"/>
  <c r="Y1496" i="1"/>
  <c r="Z1496" i="1" s="1"/>
  <c r="Y1843" i="1"/>
  <c r="L2550" i="1"/>
  <c r="L2551" i="1"/>
  <c r="Z2271" i="1" l="1"/>
  <c r="Z1843" i="1"/>
  <c r="Y305" i="1"/>
  <c r="L2552" i="1"/>
  <c r="Z1195" i="1" l="1"/>
  <c r="Z305" i="1"/>
  <c r="Y121" i="1"/>
  <c r="L2553" i="1"/>
  <c r="Y3208" i="1" l="1"/>
  <c r="Z2249" i="1" s="1"/>
  <c r="Y1120" i="1"/>
  <c r="L2554" i="1"/>
  <c r="L2555" i="1"/>
  <c r="Z2634" i="1" l="1"/>
  <c r="Z1120" i="1"/>
  <c r="Y2724" i="1"/>
  <c r="L2556" i="1"/>
  <c r="Z836" i="1" l="1"/>
  <c r="Z2724" i="1"/>
  <c r="Y2268" i="1"/>
  <c r="Y1882" i="1"/>
  <c r="L2557" i="1"/>
  <c r="L2558" i="1"/>
  <c r="Z672" i="1" l="1"/>
  <c r="Z1882" i="1"/>
  <c r="Z1771" i="1"/>
  <c r="Y2484" i="1"/>
  <c r="L2559" i="1"/>
  <c r="L2560" i="1"/>
  <c r="Y1375" i="1" l="1"/>
  <c r="L2561" i="1"/>
  <c r="Z1375" i="1" l="1"/>
  <c r="Y1956" i="1"/>
  <c r="Y2985" i="1"/>
  <c r="L2562" i="1"/>
  <c r="L2563" i="1"/>
  <c r="Z2732" i="1" l="1"/>
  <c r="Z2985" i="1"/>
  <c r="Y2505" i="1"/>
  <c r="Z2043" i="1" s="1"/>
  <c r="Y1033" i="1"/>
  <c r="L2564" i="1"/>
  <c r="L2565" i="1"/>
  <c r="Y2095" i="1" l="1"/>
  <c r="Z3253" i="1" s="1"/>
  <c r="Y3134" i="1"/>
  <c r="L2566" i="1"/>
  <c r="L2567" i="1"/>
  <c r="Z3134" i="1" l="1"/>
  <c r="Y3122" i="1"/>
  <c r="L2568" i="1"/>
  <c r="Z243" i="1" l="1"/>
  <c r="Z3122" i="1"/>
  <c r="Y755" i="1"/>
  <c r="L2569" i="1"/>
  <c r="Z2236" i="1" l="1"/>
  <c r="Z755" i="1"/>
  <c r="Y1115" i="1"/>
  <c r="L2570" i="1"/>
  <c r="Z1115" i="1" l="1"/>
  <c r="Y1186" i="1"/>
  <c r="L2571" i="1"/>
  <c r="Z1123" i="1" l="1"/>
  <c r="Z1186" i="1"/>
  <c r="Y3497" i="1"/>
  <c r="Z3497" i="1" s="1"/>
  <c r="Y1338" i="1"/>
  <c r="L2573" i="1"/>
  <c r="L2572" i="1"/>
  <c r="L2574" i="1"/>
  <c r="Z1338" i="1" l="1"/>
  <c r="Y1593" i="1"/>
  <c r="L2575" i="1"/>
  <c r="Z2344" i="1" l="1"/>
  <c r="Z1593" i="1"/>
  <c r="Y2234" i="1"/>
  <c r="L2576" i="1"/>
  <c r="Z2234" i="1" l="1"/>
  <c r="Y2847" i="1"/>
  <c r="L2577" i="1"/>
  <c r="Z2847" i="1" l="1"/>
  <c r="Y2903" i="1"/>
  <c r="L2578" i="1"/>
  <c r="Z1666" i="1" l="1"/>
  <c r="Z2903" i="1"/>
  <c r="Y1896" i="1"/>
  <c r="L2579" i="1"/>
  <c r="Y328" i="1" l="1"/>
  <c r="L2580" i="1"/>
  <c r="Z328" i="1" l="1"/>
  <c r="Y128" i="1"/>
  <c r="L2581" i="1"/>
  <c r="Z128" i="1" l="1"/>
  <c r="Y1674" i="1"/>
  <c r="Z2753" i="1" s="1"/>
  <c r="Y540" i="1"/>
  <c r="L2582" i="1"/>
  <c r="L2583" i="1"/>
  <c r="Z428" i="1" l="1"/>
  <c r="Z540" i="1"/>
  <c r="Y3410" i="1"/>
  <c r="L2584" i="1"/>
  <c r="Z1108" i="1" l="1"/>
  <c r="Z3410" i="1"/>
  <c r="Y1803" i="1"/>
  <c r="L2585" i="1"/>
  <c r="Z1458" i="1" l="1"/>
  <c r="Z1803" i="1"/>
  <c r="Y3495" i="1"/>
  <c r="L2586" i="1"/>
  <c r="Z3495" i="1" l="1"/>
  <c r="Y1326" i="1"/>
  <c r="L2587" i="1"/>
  <c r="Z62" i="1" l="1"/>
  <c r="Z1326" i="1"/>
  <c r="Y1901" i="1"/>
  <c r="L2588" i="1"/>
  <c r="Z1901" i="1" l="1"/>
  <c r="Y1363" i="1"/>
  <c r="L2589" i="1"/>
  <c r="Z1363" i="1" l="1"/>
  <c r="Y822" i="1"/>
  <c r="Z3239" i="1" s="1"/>
  <c r="Y1751" i="1"/>
  <c r="L2590" i="1"/>
  <c r="L2591" i="1"/>
  <c r="Z1751" i="1" l="1"/>
  <c r="Y2369" i="1"/>
  <c r="L2592" i="1"/>
  <c r="Z224" i="1" l="1"/>
  <c r="Z2369" i="1"/>
  <c r="Y2433" i="1"/>
  <c r="L2593" i="1"/>
  <c r="Z3121" i="1" l="1"/>
  <c r="Z2433" i="1"/>
  <c r="Z3046" i="1"/>
  <c r="Y173" i="1"/>
  <c r="Z450" i="1" s="1"/>
  <c r="Y276" i="1"/>
  <c r="L2596" i="1"/>
  <c r="L2595" i="1"/>
  <c r="L2594" i="1"/>
  <c r="Z276" i="1" l="1"/>
  <c r="Z2610" i="1"/>
  <c r="Y652" i="1"/>
  <c r="L2597" i="1"/>
  <c r="L2598" i="1"/>
  <c r="Z2768" i="1" l="1"/>
  <c r="Z652" i="1"/>
  <c r="Y2530" i="1"/>
  <c r="Z363" i="1" s="1"/>
  <c r="Y2531" i="1"/>
  <c r="L2599" i="1"/>
  <c r="L2600" i="1"/>
  <c r="Z2262" i="1" l="1"/>
  <c r="Z2531" i="1"/>
  <c r="Y3008" i="1"/>
  <c r="L2601" i="1"/>
  <c r="Z1259" i="1" l="1"/>
  <c r="Z3008" i="1"/>
  <c r="Y2188" i="1"/>
  <c r="L2602" i="1"/>
  <c r="L2603" i="1"/>
  <c r="Z2188" i="1" l="1"/>
  <c r="Y2729" i="1"/>
  <c r="L2604" i="1"/>
  <c r="Z2689" i="1" l="1"/>
  <c r="Z2729" i="1"/>
  <c r="Y1652" i="1"/>
  <c r="L2605" i="1"/>
  <c r="Z3509" i="1" l="1"/>
  <c r="Z1652" i="1"/>
  <c r="Y2233" i="1"/>
  <c r="L2606" i="1"/>
  <c r="Z1080" i="1" l="1"/>
  <c r="Z2233" i="1"/>
  <c r="Y228" i="1"/>
  <c r="Z2403" i="1" s="1"/>
  <c r="Y1208" i="1"/>
  <c r="L2607" i="1"/>
  <c r="L2608" i="1"/>
  <c r="Z1208" i="1" l="1"/>
  <c r="Y2284" i="1"/>
  <c r="L2609" i="1"/>
  <c r="Z3112" i="1" l="1"/>
  <c r="Z2284" i="1"/>
  <c r="Y1765" i="1"/>
  <c r="L2610" i="1"/>
  <c r="Y2854" i="1" l="1"/>
  <c r="L2611" i="1"/>
  <c r="Z2616" i="1" l="1"/>
  <c r="Z2854" i="1"/>
  <c r="Y1794" i="1"/>
  <c r="L2612" i="1"/>
  <c r="Z1794" i="1" l="1"/>
  <c r="Y3255" i="1"/>
  <c r="Z1233" i="1" s="1"/>
  <c r="Y2322" i="1"/>
  <c r="Z1756" i="1" s="1"/>
  <c r="Y1279" i="1"/>
  <c r="Z811" i="1" s="1"/>
  <c r="Y100" i="1"/>
  <c r="L2613" i="1"/>
  <c r="L2614" i="1"/>
  <c r="L2616" i="1"/>
  <c r="L2615" i="1"/>
  <c r="Z3364" i="1" l="1"/>
  <c r="Z100" i="1"/>
  <c r="Y1318" i="1"/>
  <c r="L2617" i="1"/>
  <c r="Y625" i="1" l="1"/>
  <c r="L2618" i="1"/>
  <c r="Z1343" i="1" l="1"/>
  <c r="Z625" i="1"/>
  <c r="L2619" i="1"/>
  <c r="Z679" i="1" l="1"/>
  <c r="Y170" i="1"/>
  <c r="Z3381" i="1" s="1"/>
  <c r="Y2800" i="1"/>
  <c r="L2621" i="1"/>
  <c r="L2620" i="1"/>
  <c r="Z3313" i="1" l="1"/>
  <c r="Z2800" i="1"/>
  <c r="Y584" i="1"/>
  <c r="Z3230" i="1" s="1"/>
  <c r="Y2933" i="1"/>
  <c r="L2622" i="1"/>
  <c r="L2623" i="1"/>
  <c r="Z204" i="1" l="1"/>
  <c r="Z2933" i="1"/>
  <c r="Y921" i="1"/>
  <c r="L2625" i="1"/>
  <c r="L2624" i="1"/>
  <c r="Z1380" i="1" l="1"/>
  <c r="Z921" i="1"/>
  <c r="Y2469" i="1"/>
  <c r="L2626" i="1"/>
  <c r="Y2482" i="1" l="1"/>
  <c r="L2627" i="1"/>
  <c r="Z2424" i="1" l="1"/>
  <c r="Z2482" i="1"/>
  <c r="Y1967" i="1"/>
  <c r="L2628" i="1"/>
  <c r="Y963" i="1" l="1"/>
  <c r="Z1467" i="1" s="1"/>
  <c r="Y3003" i="1"/>
  <c r="Z283" i="1" s="1"/>
  <c r="Y1770" i="1"/>
  <c r="L2631" i="1"/>
  <c r="L2630" i="1"/>
  <c r="L2629" i="1"/>
  <c r="Z1770" i="1" l="1"/>
  <c r="Y3524" i="1"/>
  <c r="Z2333" i="1" s="1"/>
  <c r="Y1920" i="1"/>
  <c r="Z623" i="1" s="1"/>
  <c r="Y2481" i="1"/>
  <c r="L2634" i="1"/>
  <c r="L2632" i="1"/>
  <c r="L2633" i="1"/>
  <c r="Z2250" i="1" l="1"/>
  <c r="Z2481" i="1"/>
  <c r="Y947" i="1"/>
  <c r="Z2186" i="1" s="1"/>
  <c r="Y3266" i="1"/>
  <c r="L2636" i="1"/>
  <c r="L2635" i="1"/>
  <c r="Z3229" i="1" l="1"/>
  <c r="Z3266" i="1"/>
  <c r="Y3357" i="1"/>
  <c r="Z1511" i="1" s="1"/>
  <c r="Y3470" i="1"/>
  <c r="L2638" i="1"/>
  <c r="L2637" i="1"/>
  <c r="Z2658" i="1" l="1"/>
  <c r="Z3470" i="1"/>
  <c r="Y597" i="1"/>
  <c r="L2639" i="1"/>
  <c r="Z3397" i="1" l="1"/>
  <c r="Z597" i="1"/>
  <c r="Y2435" i="1"/>
  <c r="L2640" i="1"/>
  <c r="Z2435" i="1" l="1"/>
  <c r="Y2319" i="1"/>
  <c r="L2641" i="1"/>
  <c r="Z1749" i="1" l="1"/>
  <c r="Z2319" i="1"/>
  <c r="Y1818" i="1"/>
  <c r="L2642" i="1"/>
  <c r="Z1163" i="1" l="1"/>
  <c r="Z1818" i="1"/>
  <c r="Y3516" i="1"/>
  <c r="Z3516" i="1" s="1"/>
  <c r="Y1959" i="1"/>
  <c r="Y2006" i="1"/>
  <c r="L2643" i="1"/>
  <c r="L2644" i="1"/>
  <c r="Z2050" i="1" l="1"/>
  <c r="Z2006" i="1"/>
  <c r="Z770" i="1"/>
  <c r="Z1959" i="1"/>
  <c r="L2645" i="1"/>
  <c r="Y1728" i="1" l="1"/>
  <c r="L2646" i="1"/>
  <c r="Y1306" i="1" l="1"/>
  <c r="L2647" i="1"/>
  <c r="Z494" i="1" l="1"/>
  <c r="Z1306" i="1"/>
  <c r="Y2920" i="1"/>
  <c r="L2648" i="1"/>
  <c r="Z714" i="1" l="1"/>
  <c r="Z2920" i="1"/>
  <c r="Y1950" i="1"/>
  <c r="Z1045" i="1" s="1"/>
  <c r="Y1973" i="1"/>
  <c r="L2649" i="1"/>
  <c r="L2651" i="1"/>
  <c r="L2650" i="1"/>
  <c r="Z2057" i="1" l="1"/>
  <c r="Z1973" i="1"/>
  <c r="Y2511" i="1"/>
  <c r="L2652" i="1"/>
  <c r="Z3217" i="1" l="1"/>
  <c r="Z2511" i="1"/>
  <c r="Y2272" i="1"/>
  <c r="L2653" i="1"/>
  <c r="Z2272" i="1" l="1"/>
  <c r="Y879" i="1"/>
  <c r="L2654" i="1"/>
  <c r="Z879" i="1" l="1"/>
  <c r="Y3532" i="1"/>
  <c r="L2655" i="1"/>
  <c r="Z3532" i="1" l="1"/>
  <c r="Z2850" i="1"/>
  <c r="Y651" i="1"/>
  <c r="L2656" i="1"/>
  <c r="L2657" i="1"/>
  <c r="Z848" i="1" l="1"/>
  <c r="Z651" i="1"/>
  <c r="Y2258" i="1"/>
  <c r="Z336" i="1" s="1"/>
  <c r="Y3385" i="1"/>
  <c r="L2659" i="1"/>
  <c r="L2658" i="1"/>
  <c r="Z1401" i="1" l="1"/>
  <c r="Z3385" i="1"/>
  <c r="Z3524" i="1"/>
  <c r="Y1729" i="1"/>
  <c r="L2660" i="1"/>
  <c r="L2661" i="1"/>
  <c r="Z1729" i="1" l="1"/>
  <c r="Y3425" i="1"/>
  <c r="Y178" i="1"/>
  <c r="L2662" i="1"/>
  <c r="Z829" i="1" l="1"/>
  <c r="Z178" i="1"/>
  <c r="Z3425" i="1"/>
  <c r="Z3022" i="1"/>
  <c r="Y145" i="1"/>
  <c r="L2663" i="1"/>
  <c r="L2664" i="1"/>
  <c r="Z145" i="1" l="1"/>
  <c r="Y1796" i="1"/>
  <c r="L2665" i="1"/>
  <c r="Z1796" i="1" l="1"/>
  <c r="Y1929" i="1"/>
  <c r="L2666" i="1"/>
  <c r="Z1253" i="1" l="1"/>
  <c r="Z1929" i="1"/>
  <c r="Y1382" i="1"/>
  <c r="L2667" i="1"/>
  <c r="Z1382" i="1" l="1"/>
  <c r="Y1930" i="1"/>
  <c r="Y2538" i="1"/>
  <c r="Y2539" i="1"/>
  <c r="Y661" i="1"/>
  <c r="Z2648" i="1"/>
  <c r="L2668" i="1"/>
  <c r="Z1137" i="1" l="1"/>
  <c r="Z2539" i="1"/>
  <c r="Z131" i="1"/>
  <c r="Z2538" i="1"/>
  <c r="Z1930" i="1"/>
  <c r="Y2256" i="1"/>
  <c r="Z2256" i="1" s="1"/>
  <c r="Y3504" i="1"/>
  <c r="Z2709" i="1" s="1"/>
  <c r="Y371" i="1"/>
  <c r="Z1026" i="1" s="1"/>
  <c r="Y2860" i="1"/>
  <c r="L2671" i="1"/>
  <c r="L2672" i="1"/>
  <c r="L2670" i="1"/>
  <c r="L2669" i="1"/>
  <c r="Y2861" i="1" l="1"/>
  <c r="Z2044" i="1" s="1"/>
  <c r="Y1272" i="1"/>
  <c r="L2673" i="1"/>
  <c r="L2674" i="1"/>
  <c r="Z1272" i="1" l="1"/>
  <c r="Y595" i="1"/>
  <c r="L2675" i="1"/>
  <c r="Z595" i="1" l="1"/>
  <c r="Z2506" i="1"/>
  <c r="Z3025" i="1"/>
  <c r="Y2367" i="1"/>
  <c r="L2677" i="1"/>
  <c r="L2676" i="1"/>
  <c r="L2678" i="1"/>
  <c r="L2679" i="1"/>
  <c r="Z1117" i="1" l="1"/>
  <c r="Z2367" i="1"/>
  <c r="Y2919" i="1"/>
  <c r="L2680" i="1"/>
  <c r="Z868" i="1" l="1"/>
  <c r="Z2919" i="1"/>
  <c r="Y1822" i="1"/>
  <c r="L2681" i="1"/>
  <c r="Z1822" i="1" l="1"/>
  <c r="Y2910" i="1"/>
  <c r="L2682" i="1"/>
  <c r="Z447" i="1" l="1"/>
  <c r="Z2910" i="1"/>
  <c r="Y596" i="1"/>
  <c r="L2683" i="1"/>
  <c r="Z3418" i="1" l="1"/>
  <c r="Z596" i="1"/>
  <c r="Y2979" i="1"/>
  <c r="Z2979" i="1" s="1"/>
  <c r="Y1916" i="1"/>
  <c r="L2684" i="1"/>
  <c r="L2685" i="1"/>
  <c r="Z1916" i="1" l="1"/>
  <c r="Y621" i="1"/>
  <c r="L2686" i="1"/>
  <c r="Z621" i="1" l="1"/>
  <c r="Y2235" i="1"/>
  <c r="L2687" i="1"/>
  <c r="Z2128" i="1" l="1"/>
  <c r="Z2235" i="1"/>
  <c r="Y141" i="1"/>
  <c r="L2688" i="1"/>
  <c r="Z1356" i="1" l="1"/>
  <c r="Z141" i="1"/>
  <c r="Y1286" i="1"/>
  <c r="L2689" i="1"/>
  <c r="Z1286" i="1" l="1"/>
  <c r="Y47" i="1"/>
  <c r="L2690" i="1"/>
  <c r="Z3104" i="1" l="1"/>
  <c r="Z47" i="1"/>
  <c r="Y1932" i="1"/>
  <c r="L2691" i="1"/>
  <c r="Z1932" i="1" l="1"/>
  <c r="Y647" i="1"/>
  <c r="L2692" i="1"/>
  <c r="Z2761" i="1" l="1"/>
  <c r="Z647" i="1"/>
  <c r="Y3370" i="1"/>
  <c r="L2693" i="1"/>
  <c r="Z3370" i="1" l="1"/>
  <c r="Y2449" i="1"/>
  <c r="L2694" i="1"/>
  <c r="Z3503" i="1" l="1"/>
  <c r="Z2449" i="1"/>
  <c r="L2695" i="1"/>
  <c r="Z2908" i="1" l="1"/>
  <c r="Y2450" i="1"/>
  <c r="L2696" i="1"/>
  <c r="Z1842" i="1" l="1"/>
  <c r="Z2450" i="1"/>
  <c r="Y2451" i="1"/>
  <c r="L2697" i="1"/>
  <c r="Z412" i="1" l="1"/>
  <c r="Z2451" i="1"/>
  <c r="Y2452" i="1"/>
  <c r="L2698" i="1"/>
  <c r="Z2452" i="1" l="1"/>
  <c r="Y1353" i="1"/>
  <c r="L2699" i="1"/>
  <c r="Z2268" i="1" l="1"/>
  <c r="Z1353" i="1"/>
  <c r="Y954" i="1"/>
  <c r="L2700" i="1"/>
  <c r="Z954" i="1" l="1"/>
  <c r="Y273" i="1"/>
  <c r="L2701" i="1"/>
  <c r="Y2522" i="1" l="1"/>
  <c r="Z3183" i="1" s="1"/>
  <c r="Y970" i="1"/>
  <c r="Z525" i="1" s="1"/>
  <c r="Y2836" i="1"/>
  <c r="Z2484" i="1" s="1"/>
  <c r="Y3461" i="1"/>
  <c r="L2702" i="1"/>
  <c r="L2704" i="1"/>
  <c r="L2703" i="1"/>
  <c r="L2705" i="1"/>
  <c r="Z804" i="1" l="1"/>
  <c r="Z3461" i="1"/>
  <c r="Y2241" i="1"/>
  <c r="L2706" i="1"/>
  <c r="Z676" i="1" l="1"/>
  <c r="Z2241" i="1"/>
  <c r="Y2265" i="1"/>
  <c r="Z1885" i="1" s="1"/>
  <c r="Y1204" i="1"/>
  <c r="L2707" i="1"/>
  <c r="L2708" i="1"/>
  <c r="Z1204" i="1" l="1"/>
  <c r="Y349" i="1"/>
  <c r="Z2003" i="1" s="1"/>
  <c r="Y1691" i="1"/>
  <c r="Z3234" i="1" s="1"/>
  <c r="Y826" i="1"/>
  <c r="L2711" i="1"/>
  <c r="L2709" i="1"/>
  <c r="L2710" i="1"/>
  <c r="Y2930" i="1" l="1"/>
  <c r="L2712" i="1"/>
  <c r="Z2739" i="1" l="1"/>
  <c r="Z2930" i="1"/>
  <c r="Y1379" i="1"/>
  <c r="Y2453" i="1"/>
  <c r="Y594" i="1"/>
  <c r="Y403" i="1"/>
  <c r="Y982" i="1"/>
  <c r="L2713" i="1"/>
  <c r="Z1445" i="1" l="1"/>
  <c r="Z982" i="1"/>
  <c r="Z1185" i="1"/>
  <c r="Z594" i="1"/>
  <c r="Z3357" i="1"/>
  <c r="Z2453" i="1"/>
  <c r="Z483" i="1"/>
  <c r="Z403" i="1"/>
  <c r="Z1800" i="1"/>
  <c r="Z1379" i="1"/>
  <c r="Y1210" i="1"/>
  <c r="L2714" i="1"/>
  <c r="Y2307" i="1" l="1"/>
  <c r="L2715" i="1"/>
  <c r="Z1801" i="1" l="1"/>
  <c r="Z2307" i="1"/>
  <c r="L2716" i="1"/>
  <c r="Z3056" i="1" l="1"/>
  <c r="Y2479" i="1"/>
  <c r="L2717" i="1"/>
  <c r="Z3151" i="1" l="1"/>
  <c r="Z2479" i="1"/>
  <c r="Y2493" i="1"/>
  <c r="L2718" i="1"/>
  <c r="Z2099" i="1" l="1"/>
  <c r="Z2493" i="1"/>
  <c r="Y169" i="1"/>
  <c r="L2719" i="1"/>
  <c r="Y1983" i="1" l="1"/>
  <c r="L2720" i="1"/>
  <c r="Z1627" i="1" l="1"/>
  <c r="Z1983" i="1"/>
  <c r="Y3510" i="1"/>
  <c r="L2721" i="1"/>
  <c r="Z2791" i="1" l="1"/>
  <c r="Z3510" i="1"/>
  <c r="Y1759" i="1"/>
  <c r="L2722" i="1"/>
  <c r="Z1759" i="1" l="1"/>
  <c r="Y2427" i="1"/>
  <c r="L2723" i="1"/>
  <c r="Z2427" i="1" l="1"/>
  <c r="Y1344" i="1"/>
  <c r="L2724" i="1"/>
  <c r="Z3193" i="1" l="1"/>
  <c r="Z1344" i="1"/>
  <c r="Y1350" i="1"/>
  <c r="L2725" i="1"/>
  <c r="Z140" i="1" l="1"/>
  <c r="Z1350" i="1"/>
  <c r="Y2956" i="1"/>
  <c r="L2726" i="1"/>
  <c r="Z3504" i="1" l="1"/>
  <c r="Z2956" i="1"/>
  <c r="Y3336" i="1"/>
  <c r="Z3075" i="1" s="1"/>
  <c r="Y536" i="1"/>
  <c r="L2727" i="1"/>
  <c r="L2728" i="1"/>
  <c r="Z536" i="1" l="1"/>
  <c r="Y573" i="1"/>
  <c r="L2729" i="1"/>
  <c r="Z2715" i="1" l="1"/>
  <c r="Z573" i="1"/>
  <c r="Y1811" i="1"/>
  <c r="L2730" i="1"/>
  <c r="Z1811" i="1" l="1"/>
  <c r="Y1298" i="1"/>
  <c r="L2731" i="1"/>
  <c r="Z1073" i="1" l="1"/>
  <c r="Z1298" i="1"/>
  <c r="Y1855" i="1"/>
  <c r="L2732" i="1"/>
  <c r="Z1489" i="1" l="1"/>
  <c r="Z1855" i="1"/>
  <c r="Y1299" i="1"/>
  <c r="L2733" i="1"/>
  <c r="L2734" i="1"/>
  <c r="Y1370" i="1" l="1"/>
  <c r="L2735" i="1"/>
  <c r="Z290" i="1" l="1"/>
  <c r="Z1370" i="1"/>
  <c r="Y1371" i="1"/>
  <c r="Z1371" i="1" s="1"/>
  <c r="Y2977" i="1"/>
  <c r="L2737" i="1"/>
  <c r="L2736" i="1"/>
  <c r="Z1111" i="1" l="1"/>
  <c r="Z2977" i="1"/>
  <c r="L2738" i="1"/>
  <c r="Z1182" i="1" l="1"/>
  <c r="Y215" i="1"/>
  <c r="L2739" i="1"/>
  <c r="Z3119" i="1" l="1"/>
  <c r="Z215" i="1"/>
  <c r="Y3404" i="1"/>
  <c r="Z218" i="1" s="1"/>
  <c r="Y3485" i="1"/>
  <c r="L2740" i="1"/>
  <c r="L2741" i="1"/>
  <c r="Z3344" i="1" l="1"/>
  <c r="Z3485" i="1"/>
  <c r="Y2442" i="1"/>
  <c r="L2742" i="1"/>
  <c r="Z2442" i="1" l="1"/>
  <c r="Y2495" i="1"/>
  <c r="L2743" i="1"/>
  <c r="Z1576" i="1" l="1"/>
  <c r="Z2495" i="1"/>
  <c r="Y1194" i="1"/>
  <c r="L2744" i="1"/>
  <c r="Z1280" i="1" l="1"/>
  <c r="Z1194" i="1"/>
  <c r="Y1886" i="1"/>
  <c r="L2745" i="1"/>
  <c r="Z1886" i="1" l="1"/>
  <c r="Y1912" i="1"/>
  <c r="Z1179" i="1" s="1"/>
  <c r="Y2219" i="1"/>
  <c r="L2747" i="1"/>
  <c r="L2746" i="1"/>
  <c r="Z1180" i="1" l="1"/>
  <c r="Z2219" i="1"/>
  <c r="L2748" i="1"/>
  <c r="Y2958" i="1" l="1"/>
  <c r="L2749" i="1"/>
  <c r="Z2958" i="1" l="1"/>
  <c r="Y2959" i="1"/>
  <c r="L2750" i="1"/>
  <c r="Z2959" i="1" l="1"/>
  <c r="Y2454" i="1"/>
  <c r="L2751" i="1"/>
  <c r="Z3441" i="1" l="1"/>
  <c r="Z2454" i="1"/>
  <c r="L2752" i="1"/>
  <c r="Y1700" i="1" l="1"/>
  <c r="L2753" i="1"/>
  <c r="Z1990" i="1" l="1"/>
  <c r="Z1700" i="1"/>
  <c r="Y3398" i="1"/>
  <c r="L2754" i="1"/>
  <c r="Z3398" i="1" l="1"/>
  <c r="Y2345" i="1"/>
  <c r="Z2345" i="1" s="1"/>
  <c r="Y375" i="1"/>
  <c r="L2756" i="1"/>
  <c r="L2755" i="1"/>
  <c r="Y225" i="1" l="1"/>
  <c r="L2757" i="1"/>
  <c r="Z1922" i="1" l="1"/>
  <c r="Z225" i="1"/>
  <c r="Y1738" i="1"/>
  <c r="Z3168" i="1" s="1"/>
  <c r="Y957" i="1"/>
  <c r="L2758" i="1"/>
  <c r="L2759" i="1"/>
  <c r="Y1971" i="1" l="1"/>
  <c r="L2760" i="1"/>
  <c r="Z2865" i="1" l="1"/>
  <c r="Z1971" i="1"/>
  <c r="Y635" i="1"/>
  <c r="L2761" i="1"/>
  <c r="Z824" i="1" l="1"/>
  <c r="Z635" i="1"/>
  <c r="Y1388" i="1"/>
  <c r="Z351" i="1" s="1"/>
  <c r="Y154" i="1"/>
  <c r="L2763" i="1"/>
  <c r="L2762" i="1"/>
  <c r="Z317" i="1" l="1"/>
  <c r="Z154" i="1"/>
  <c r="Y3282" i="1"/>
  <c r="Z2588" i="1" s="1"/>
  <c r="Y2196" i="1"/>
  <c r="Z1791" i="1" s="1"/>
  <c r="L2766" i="1"/>
  <c r="L2765" i="1"/>
  <c r="L2764" i="1"/>
  <c r="Z2274" i="1" l="1"/>
  <c r="Y3000" i="1"/>
  <c r="L2767" i="1"/>
  <c r="Z3404" i="1" l="1"/>
  <c r="Z3000" i="1"/>
  <c r="Y1994" i="1"/>
  <c r="Z711" i="1" s="1"/>
  <c r="Y3012" i="1"/>
  <c r="L2769" i="1"/>
  <c r="L2768" i="1"/>
  <c r="Z3012" i="1" l="1"/>
  <c r="Y3283" i="1"/>
  <c r="Z503" i="1" s="1"/>
  <c r="Y227" i="1"/>
  <c r="Z1994" i="1" s="1"/>
  <c r="Y2490" i="1"/>
  <c r="Z2587" i="1" s="1"/>
  <c r="Y533" i="1"/>
  <c r="L2773" i="1"/>
  <c r="L2770" i="1"/>
  <c r="L2772" i="1"/>
  <c r="L2771" i="1"/>
  <c r="Z822" i="1" l="1"/>
  <c r="Z533" i="1"/>
  <c r="Y137" i="1"/>
  <c r="L2774" i="1"/>
  <c r="Z867" i="1" l="1"/>
  <c r="Z137" i="1"/>
  <c r="Z3033" i="1"/>
  <c r="Y1958" i="1"/>
  <c r="L2775" i="1"/>
  <c r="L2776" i="1"/>
  <c r="Z1958" i="1" l="1"/>
  <c r="Y2499" i="1"/>
  <c r="L2777" i="1"/>
  <c r="Z2198" i="1" l="1"/>
  <c r="Z2499" i="1"/>
  <c r="Y1721" i="1"/>
  <c r="L2778" i="1"/>
  <c r="Z976" i="1" l="1"/>
  <c r="Z1721" i="1"/>
  <c r="Y2817" i="1"/>
  <c r="L2779" i="1"/>
  <c r="Z576" i="1" l="1"/>
  <c r="Z2817" i="1"/>
  <c r="Y1235" i="1"/>
  <c r="L2780" i="1"/>
  <c r="Z1668" i="1" l="1"/>
  <c r="Z1235" i="1"/>
  <c r="Y1146" i="1"/>
  <c r="Z2848" i="1" s="1"/>
  <c r="Y2199" i="1"/>
  <c r="L2781" i="1"/>
  <c r="L2782" i="1"/>
  <c r="Z2360" i="1" l="1"/>
  <c r="Z2199" i="1"/>
  <c r="Y513" i="1"/>
  <c r="Z2139" i="1" s="1"/>
  <c r="Y2733" i="1"/>
  <c r="L2783" i="1"/>
  <c r="L2784" i="1"/>
  <c r="Z318" i="1" l="1"/>
  <c r="Z2733" i="1"/>
  <c r="Y2894" i="1"/>
  <c r="L2785" i="1"/>
  <c r="Z2894" i="1" l="1"/>
  <c r="Y2000" i="1"/>
  <c r="Z1084" i="1" s="1"/>
  <c r="Y3527" i="1"/>
  <c r="L2786" i="1"/>
  <c r="L2787" i="1"/>
  <c r="L2788" i="1"/>
  <c r="Y2989" i="1" l="1"/>
  <c r="L2789" i="1"/>
  <c r="Z1747" i="1" l="1"/>
  <c r="Z2989" i="1"/>
  <c r="Y3386" i="1"/>
  <c r="L2790" i="1"/>
  <c r="Z173" i="1" l="1"/>
  <c r="Z3386" i="1"/>
  <c r="Y3458" i="1"/>
  <c r="L2791" i="1"/>
  <c r="Z2322" i="1" l="1"/>
  <c r="Z3458" i="1"/>
  <c r="Y1835" i="1"/>
  <c r="L2792" i="1"/>
  <c r="Z1188" i="1" l="1"/>
  <c r="Z1835" i="1"/>
  <c r="Y2437" i="1"/>
  <c r="L2793" i="1"/>
  <c r="Z429" i="1" l="1"/>
  <c r="Z2437" i="1"/>
  <c r="Y1914" i="1"/>
  <c r="L2794" i="1"/>
  <c r="Z1871" i="1" l="1"/>
  <c r="Z1914" i="1"/>
  <c r="Y2801" i="1"/>
  <c r="L2795" i="1"/>
  <c r="Z2516" i="1" l="1"/>
  <c r="Z2801" i="1"/>
  <c r="Y1746" i="1"/>
  <c r="L2796" i="1"/>
  <c r="Y2921" i="1" l="1"/>
  <c r="Z3083" i="1" s="1"/>
  <c r="Y2440" i="1"/>
  <c r="L2798" i="1"/>
  <c r="L2797" i="1"/>
  <c r="Z1400" i="1" l="1"/>
  <c r="Z2440" i="1"/>
  <c r="L2799" i="1"/>
  <c r="Y1954" i="1" l="1"/>
  <c r="L2800" i="1"/>
  <c r="Z681" i="1" l="1"/>
  <c r="Z1954" i="1"/>
  <c r="Y951" i="1"/>
  <c r="L2801" i="1"/>
  <c r="Z684" i="1" l="1"/>
  <c r="Z951" i="1"/>
  <c r="Y2508" i="1"/>
  <c r="L2802" i="1"/>
  <c r="Z989" i="1" l="1"/>
  <c r="Z2508" i="1"/>
  <c r="Y68" i="1"/>
  <c r="L2803" i="1"/>
  <c r="Z70" i="1" l="1"/>
  <c r="Z68" i="1"/>
  <c r="Y2377" i="1"/>
  <c r="L2804" i="1"/>
  <c r="Z741" i="1" l="1"/>
  <c r="Z2377" i="1"/>
  <c r="Y2922" i="1"/>
  <c r="L2805" i="1"/>
  <c r="Z3070" i="1" l="1"/>
  <c r="Z2922" i="1"/>
  <c r="Y406" i="1"/>
  <c r="L2806" i="1"/>
  <c r="Z821" i="1" l="1"/>
  <c r="Z406" i="1"/>
  <c r="Z1587" i="1"/>
  <c r="Y2936" i="1"/>
  <c r="L2807" i="1"/>
  <c r="L2809" i="1"/>
  <c r="L2808" i="1"/>
  <c r="Z3080" i="1" l="1"/>
  <c r="Z2936" i="1"/>
  <c r="Z303" i="1"/>
  <c r="Y1987" i="1"/>
  <c r="Z3141" i="1" s="1"/>
  <c r="Y648" i="1"/>
  <c r="L2812" i="1"/>
  <c r="L2811" i="1"/>
  <c r="L2810" i="1"/>
  <c r="Z648" i="1" l="1"/>
  <c r="Y1387" i="1"/>
  <c r="L2813" i="1"/>
  <c r="Z572" i="1" l="1"/>
  <c r="Z1387" i="1"/>
  <c r="L2814" i="1"/>
  <c r="Z448" i="1" l="1"/>
  <c r="Y1991" i="1"/>
  <c r="L2815" i="1"/>
  <c r="Z1035" i="1" l="1"/>
  <c r="Z1991" i="1"/>
  <c r="Y2953" i="1"/>
  <c r="L2816" i="1"/>
  <c r="Z2953" i="1" l="1"/>
  <c r="Y1926" i="1"/>
  <c r="L2817" i="1"/>
  <c r="Z3513" i="1" l="1"/>
  <c r="Z1926" i="1"/>
  <c r="L2818" i="1"/>
  <c r="L2819" i="1"/>
  <c r="Z1569" i="1" l="1"/>
  <c r="Y974" i="1"/>
  <c r="Z1540" i="1" s="1"/>
  <c r="Y2259" i="1"/>
  <c r="L2820" i="1"/>
  <c r="L2821" i="1"/>
  <c r="Z1482" i="1" l="1"/>
  <c r="Z2259" i="1"/>
  <c r="Y1719" i="1"/>
  <c r="L2822" i="1"/>
  <c r="Z947" i="1" l="1"/>
  <c r="Z1719" i="1"/>
  <c r="Y2812" i="1"/>
  <c r="L2823" i="1"/>
  <c r="Z2812" i="1" l="1"/>
  <c r="Y3416" i="1"/>
  <c r="L2824" i="1"/>
  <c r="Z394" i="1" l="1"/>
  <c r="Z3416" i="1"/>
  <c r="Y2304" i="1"/>
  <c r="Z1867" i="1" s="1"/>
  <c r="Y368" i="1"/>
  <c r="L2826" i="1"/>
  <c r="L2825" i="1"/>
  <c r="Z407" i="1" l="1"/>
  <c r="Z368" i="1"/>
  <c r="Y1256" i="1"/>
  <c r="L2827" i="1"/>
  <c r="Z1786" i="1" l="1"/>
  <c r="Z1256" i="1"/>
  <c r="Y64" i="1"/>
  <c r="L2828" i="1"/>
  <c r="Z1367" i="1" l="1"/>
  <c r="Z64" i="1"/>
  <c r="Y1899" i="1"/>
  <c r="L2829" i="1"/>
  <c r="Z1899" i="1" l="1"/>
  <c r="Z666" i="1"/>
  <c r="Y1768" i="1"/>
  <c r="Z1358" i="1" s="1"/>
  <c r="Y2455" i="1"/>
  <c r="L2830" i="1"/>
  <c r="L2832" i="1"/>
  <c r="L2831" i="1"/>
  <c r="Z843" i="1" l="1"/>
  <c r="Z2455" i="1"/>
  <c r="L2833" i="1"/>
  <c r="Y919" i="1" l="1"/>
  <c r="L2834" i="1"/>
  <c r="Z1853" i="1" l="1"/>
  <c r="Z919" i="1"/>
  <c r="Y74" i="1"/>
  <c r="Z1655" i="1" s="1"/>
  <c r="Y646" i="1"/>
  <c r="L2835" i="1"/>
  <c r="L2836" i="1"/>
  <c r="L2837" i="1"/>
  <c r="Y3007" i="1" l="1"/>
  <c r="L2838" i="1"/>
  <c r="Z3244" i="1" l="1"/>
  <c r="Z3007" i="1"/>
  <c r="Y163" i="1"/>
  <c r="L2839" i="1"/>
  <c r="Z163" i="1" l="1"/>
  <c r="Y630" i="1"/>
  <c r="L2840" i="1"/>
  <c r="Z630" i="1" l="1"/>
  <c r="Y2906" i="1"/>
  <c r="L2841" i="1"/>
  <c r="Z3260" i="1" l="1"/>
  <c r="Z2906" i="1"/>
  <c r="Y2471" i="1"/>
  <c r="L2842" i="1"/>
  <c r="Z2471" i="1" l="1"/>
  <c r="Y538" i="1"/>
  <c r="L2843" i="1"/>
  <c r="Z538" i="1" l="1"/>
  <c r="Y913" i="1"/>
  <c r="L2844" i="1"/>
  <c r="Z913" i="1" l="1"/>
  <c r="Y401" i="1"/>
  <c r="L2845" i="1"/>
  <c r="Z2553" i="1" l="1"/>
  <c r="Z401" i="1"/>
  <c r="Y1893" i="1"/>
  <c r="L2846" i="1"/>
  <c r="Z3003" i="1" l="1"/>
  <c r="Z1893" i="1"/>
  <c r="Z1889" i="1"/>
  <c r="Y1787" i="1"/>
  <c r="L2848" i="1"/>
  <c r="L2847" i="1"/>
  <c r="Z718" i="1" l="1"/>
  <c r="Z1787" i="1"/>
  <c r="Y3467" i="1"/>
  <c r="L2849" i="1"/>
  <c r="Z1715" i="1" l="1"/>
  <c r="Z3467" i="1"/>
  <c r="Y1206" i="1"/>
  <c r="Z3172" i="1" s="1"/>
  <c r="Y827" i="1"/>
  <c r="L2850" i="1"/>
  <c r="L2851" i="1"/>
  <c r="Z827" i="1" l="1"/>
  <c r="Y833" i="1"/>
  <c r="L2852" i="1"/>
  <c r="Z3002" i="1" l="1"/>
  <c r="Z833" i="1"/>
  <c r="Y2384" i="1"/>
  <c r="L2853" i="1"/>
  <c r="Z2384" i="1" l="1"/>
  <c r="Y2994" i="1"/>
  <c r="L2854" i="1"/>
  <c r="Z3201" i="1" l="1"/>
  <c r="Z2994" i="1"/>
  <c r="Y642" i="1"/>
  <c r="L2855" i="1"/>
  <c r="Z642" i="1" l="1"/>
  <c r="Y3428" i="1"/>
  <c r="L2856" i="1"/>
  <c r="Z3428" i="1" l="1"/>
  <c r="Y3456" i="1"/>
  <c r="L2857" i="1"/>
  <c r="Z3149" i="1" l="1"/>
  <c r="Z3456" i="1"/>
  <c r="Y2411" i="1"/>
  <c r="L2858" i="1"/>
  <c r="Z3299" i="1" l="1"/>
  <c r="Z2411" i="1"/>
  <c r="L2859" i="1"/>
  <c r="Z88" i="1" l="1"/>
  <c r="Y2907" i="1"/>
  <c r="L2860" i="1"/>
  <c r="Z2659" i="1" l="1"/>
  <c r="Z2907" i="1"/>
  <c r="Y872" i="1"/>
  <c r="L2861" i="1"/>
  <c r="Z3342" i="1" l="1"/>
  <c r="Z872" i="1"/>
  <c r="Y1790" i="1"/>
  <c r="Y546" i="1"/>
  <c r="Y2301" i="1"/>
  <c r="L2864" i="1"/>
  <c r="L2862" i="1"/>
  <c r="L2863" i="1"/>
  <c r="Z2301" i="1" l="1"/>
  <c r="Y416" i="1"/>
  <c r="L2865" i="1"/>
  <c r="Z416" i="1" l="1"/>
  <c r="Y846" i="1"/>
  <c r="Z2352" i="1" s="1"/>
  <c r="Y2316" i="1"/>
  <c r="L2867" i="1"/>
  <c r="L2866" i="1"/>
  <c r="Z2316" i="1" l="1"/>
  <c r="Y3391" i="1"/>
  <c r="L2868" i="1"/>
  <c r="Z966" i="1" l="1"/>
  <c r="Z3391" i="1"/>
  <c r="Y2374" i="1"/>
  <c r="Z1007" i="1" s="1"/>
  <c r="Y2383" i="1"/>
  <c r="L2870" i="1"/>
  <c r="L2869" i="1"/>
  <c r="Z2383" i="1" l="1"/>
  <c r="Y389" i="1"/>
  <c r="L2871" i="1"/>
  <c r="Z2746" i="1" l="1"/>
  <c r="Z389" i="1"/>
  <c r="Y3468" i="1"/>
  <c r="Z2700" i="1" s="1"/>
  <c r="Y419" i="1"/>
  <c r="L2872" i="1"/>
  <c r="L2873" i="1"/>
  <c r="Z338" i="1" l="1"/>
  <c r="Z419" i="1"/>
  <c r="L2874" i="1"/>
  <c r="Y1278" i="1" l="1"/>
  <c r="L2875" i="1"/>
  <c r="Z1165" i="1" l="1"/>
  <c r="Z1278" i="1"/>
  <c r="Y1856" i="1"/>
  <c r="L2876" i="1"/>
  <c r="Z1044" i="1" l="1"/>
  <c r="Z1856" i="1"/>
  <c r="Y1866" i="1"/>
  <c r="L2877" i="1"/>
  <c r="Z1866" i="1" l="1"/>
  <c r="Y2340" i="1"/>
  <c r="L2878" i="1"/>
  <c r="L2879" i="1"/>
  <c r="Z2340" i="1" l="1"/>
  <c r="Y1918" i="1"/>
  <c r="Z618" i="1" s="1"/>
  <c r="Y1390" i="1"/>
  <c r="L2881" i="1"/>
  <c r="L2880" i="1"/>
  <c r="Y436" i="1" l="1"/>
  <c r="L2882" i="1"/>
  <c r="Z436" i="1" l="1"/>
  <c r="Y634" i="1"/>
  <c r="L2883" i="1"/>
  <c r="Z2078" i="1" l="1"/>
  <c r="Z634" i="1"/>
  <c r="Y1778" i="1"/>
  <c r="L2884" i="1"/>
  <c r="Z896" i="1" l="1"/>
  <c r="Z1778" i="1"/>
  <c r="Y3511" i="1"/>
  <c r="Z2760" i="1" s="1"/>
  <c r="Y1887" i="1"/>
  <c r="L2885" i="1"/>
  <c r="L2886" i="1"/>
  <c r="Z133" i="1" l="1"/>
  <c r="Z1887" i="1"/>
  <c r="Y2960" i="1"/>
  <c r="L2887" i="1"/>
  <c r="Z2576" i="1" l="1"/>
  <c r="Z2960" i="1"/>
  <c r="Y2500" i="1"/>
  <c r="L2888" i="1"/>
  <c r="Z1237" i="1" l="1"/>
  <c r="Z2500" i="1"/>
  <c r="Y644" i="1"/>
  <c r="L2889" i="1"/>
  <c r="Z644" i="1" l="1"/>
  <c r="Y3004" i="1"/>
  <c r="Z707" i="1" s="1"/>
  <c r="Y2810" i="1"/>
  <c r="L2891" i="1"/>
  <c r="L2890" i="1"/>
  <c r="Z1396" i="1" l="1"/>
  <c r="Z2810" i="1"/>
  <c r="Y3430" i="1"/>
  <c r="Z963" i="1" s="1"/>
  <c r="Y147" i="1"/>
  <c r="L2893" i="1"/>
  <c r="L2892" i="1"/>
  <c r="Z1110" i="1" l="1"/>
  <c r="Z147" i="1"/>
  <c r="Y1820" i="1"/>
  <c r="L2894" i="1"/>
  <c r="Z1178" i="1" l="1"/>
  <c r="Z1820" i="1"/>
  <c r="Y2899" i="1"/>
  <c r="L2895" i="1"/>
  <c r="Z1431" i="1" l="1"/>
  <c r="Z2899" i="1"/>
  <c r="Y1234" i="1"/>
  <c r="L2896" i="1"/>
  <c r="Y1851" i="1" l="1"/>
  <c r="L2897" i="1"/>
  <c r="Z3240" i="1" l="1"/>
  <c r="Z1851" i="1"/>
  <c r="Y1924" i="1"/>
  <c r="L2898" i="1"/>
  <c r="Z1077" i="1" l="1"/>
  <c r="Z1924" i="1"/>
  <c r="Y1984" i="1"/>
  <c r="L2899" i="1"/>
  <c r="Z3439" i="1" l="1"/>
  <c r="Z1984" i="1"/>
  <c r="L2900" i="1"/>
  <c r="Z2504" i="1" l="1"/>
  <c r="Y1939" i="1"/>
  <c r="L2901" i="1"/>
  <c r="Z94" i="1" l="1"/>
  <c r="Z1939" i="1"/>
  <c r="Y629" i="1"/>
  <c r="L2902" i="1"/>
  <c r="Z60" i="1" l="1"/>
  <c r="Z629" i="1"/>
  <c r="Y272" i="1"/>
  <c r="L2903" i="1"/>
  <c r="Z1790" i="1" l="1"/>
  <c r="Z272" i="1"/>
  <c r="Y959" i="1"/>
  <c r="L2904" i="1"/>
  <c r="Z959" i="1" l="1"/>
  <c r="L2905" i="1"/>
  <c r="Y3379" i="1" l="1"/>
  <c r="L2906" i="1"/>
  <c r="Z1157" i="1" l="1"/>
  <c r="Z3379" i="1"/>
  <c r="Y2943" i="1"/>
  <c r="L2907" i="1"/>
  <c r="Z1982" i="1" l="1"/>
  <c r="Z2943" i="1"/>
  <c r="Y2968" i="1"/>
  <c r="L2908" i="1"/>
  <c r="Z2391" i="1" l="1"/>
  <c r="Z2968" i="1"/>
  <c r="Y950" i="1"/>
  <c r="L2909" i="1"/>
  <c r="Z2291" i="1" l="1"/>
  <c r="Z950" i="1"/>
  <c r="L2910" i="1"/>
  <c r="Z2055" i="1" l="1"/>
  <c r="Y2793" i="1"/>
  <c r="L2911" i="1"/>
  <c r="Z2793" i="1" l="1"/>
  <c r="Y557" i="1"/>
  <c r="L2912" i="1"/>
  <c r="Z1310" i="1" l="1"/>
  <c r="Z557" i="1"/>
  <c r="Y866" i="1"/>
  <c r="L2913" i="1"/>
  <c r="Z1480" i="1" l="1"/>
  <c r="Z866" i="1"/>
  <c r="Y2267" i="1"/>
  <c r="L2914" i="1"/>
  <c r="Z81" i="1" l="1"/>
  <c r="Z2267" i="1"/>
  <c r="Y1215" i="1"/>
  <c r="Y2280" i="1"/>
  <c r="L2915" i="1"/>
  <c r="L2916" i="1"/>
  <c r="Z2280" i="1" l="1"/>
  <c r="Y2281" i="1"/>
  <c r="L2917" i="1"/>
  <c r="Z2412" i="1" l="1"/>
  <c r="Z2281" i="1"/>
  <c r="Y3402" i="1"/>
  <c r="L2918" i="1"/>
  <c r="Z2371" i="1" l="1"/>
  <c r="Z3402" i="1"/>
  <c r="Y1750" i="1"/>
  <c r="Y3445" i="1"/>
  <c r="L2919" i="1"/>
  <c r="L2920" i="1"/>
  <c r="Z3445" i="1" l="1"/>
  <c r="Y1798" i="1"/>
  <c r="L2921" i="1"/>
  <c r="Z1159" i="1" l="1"/>
  <c r="Z1798" i="1"/>
  <c r="Y360" i="1"/>
  <c r="L2922" i="1"/>
  <c r="Z2530" i="1" l="1"/>
  <c r="Z360" i="1"/>
  <c r="Y3443" i="1"/>
  <c r="Z2306" i="1" s="1"/>
  <c r="Y2355" i="1"/>
  <c r="L2924" i="1"/>
  <c r="L2923" i="1"/>
  <c r="Z3074" i="1" l="1"/>
  <c r="Z2355" i="1"/>
  <c r="Y1828" i="1"/>
  <c r="L2925" i="1"/>
  <c r="Z1279" i="1" l="1"/>
  <c r="Z1828" i="1"/>
  <c r="Y98" i="1"/>
  <c r="Z3041" i="1" s="1"/>
  <c r="Y2419" i="1"/>
  <c r="L2927" i="1"/>
  <c r="L2926" i="1"/>
  <c r="Z3115" i="1" l="1"/>
  <c r="Z2419" i="1"/>
  <c r="Z1418" i="1"/>
  <c r="Y1657" i="1"/>
  <c r="L2929" i="1"/>
  <c r="L2928" i="1"/>
  <c r="Z2142" i="1" l="1"/>
  <c r="Z1657" i="1"/>
  <c r="Z1879" i="1"/>
  <c r="Y968" i="1"/>
  <c r="L2930" i="1"/>
  <c r="L2931" i="1"/>
  <c r="Z3275" i="1" l="1"/>
  <c r="Z968" i="1"/>
  <c r="L2932" i="1"/>
  <c r="Z2239" i="1" l="1"/>
  <c r="Y653" i="1"/>
  <c r="Y973" i="1"/>
  <c r="Y2540" i="1"/>
  <c r="Y179" i="1"/>
  <c r="Y1411" i="1"/>
  <c r="Y662" i="1"/>
  <c r="Y3018" i="1"/>
  <c r="Z2263" i="1" s="1"/>
  <c r="Y663" i="1"/>
  <c r="L2933" i="1"/>
  <c r="Z1527" i="1" l="1"/>
  <c r="Z179" i="1"/>
  <c r="Z754" i="1"/>
  <c r="Z2540" i="1"/>
  <c r="Z2115" i="1"/>
  <c r="Z973" i="1"/>
  <c r="Z734" i="1"/>
  <c r="Z653" i="1"/>
  <c r="Z3057" i="1"/>
  <c r="Z1411" i="1"/>
  <c r="Z931" i="1"/>
  <c r="Z663" i="1"/>
  <c r="Z2156" i="1"/>
  <c r="Z662" i="1"/>
  <c r="Y442" i="1"/>
  <c r="L2934" i="1"/>
  <c r="Z1912" i="1" l="1"/>
  <c r="Z442" i="1"/>
  <c r="Y983" i="1"/>
  <c r="L2935" i="1"/>
  <c r="Z983" i="1" l="1"/>
  <c r="Y2009" i="1"/>
  <c r="L2936" i="1"/>
  <c r="Z1318" i="1" l="1"/>
  <c r="Z2009" i="1"/>
  <c r="Y279" i="1"/>
  <c r="L2937" i="1"/>
  <c r="Z279" i="1" l="1"/>
  <c r="Y2541" i="1"/>
  <c r="L2938" i="1"/>
  <c r="Z863" i="1" l="1"/>
  <c r="Z2541" i="1"/>
  <c r="Y446" i="1"/>
  <c r="L2939" i="1"/>
  <c r="Z2942" i="1" l="1"/>
  <c r="Z446" i="1"/>
  <c r="Y1067" i="1"/>
  <c r="L2940" i="1"/>
  <c r="Z1067" i="1" l="1"/>
  <c r="Y1414" i="1"/>
  <c r="L2941" i="1"/>
  <c r="Z1369" i="1" l="1"/>
  <c r="Z1414" i="1"/>
  <c r="Y668" i="1"/>
  <c r="L2942" i="1"/>
  <c r="Z611" i="1" l="1"/>
  <c r="Z668" i="1"/>
  <c r="Y1432" i="1"/>
  <c r="L2943" i="1"/>
  <c r="Z1927" i="1" l="1"/>
  <c r="Z1432" i="1"/>
  <c r="Y2569" i="1"/>
  <c r="L2944" i="1"/>
  <c r="Z2948" i="1" l="1"/>
  <c r="Z2569" i="1"/>
  <c r="Y2013" i="1"/>
  <c r="L2945" i="1"/>
  <c r="Z2013" i="1" l="1"/>
  <c r="Y107" i="1"/>
  <c r="Z107" i="1" s="1"/>
  <c r="Y2016" i="1"/>
  <c r="L2947" i="1"/>
  <c r="L2946" i="1"/>
  <c r="Z1648" i="1" l="1"/>
  <c r="Z2016" i="1"/>
  <c r="Y1420" i="1"/>
  <c r="L2948" i="1"/>
  <c r="Z920" i="1" l="1"/>
  <c r="Z1420" i="1"/>
  <c r="Y181" i="1"/>
  <c r="L2949" i="1"/>
  <c r="Z942" i="1" l="1"/>
  <c r="Z181" i="1"/>
  <c r="Y1434" i="1"/>
  <c r="L2950" i="1"/>
  <c r="Y2036" i="1" l="1"/>
  <c r="L2951" i="1"/>
  <c r="Z2467" i="1" l="1"/>
  <c r="Z2036" i="1"/>
  <c r="Y2046" i="1"/>
  <c r="L2952" i="1"/>
  <c r="Y2566" i="1" l="1"/>
  <c r="L2953" i="1"/>
  <c r="Z2566" i="1" l="1"/>
  <c r="Y2060" i="1"/>
  <c r="L2954" i="1"/>
  <c r="Z2178" i="1" l="1"/>
  <c r="Z2060" i="1"/>
  <c r="L2956" i="1"/>
  <c r="L2955" i="1"/>
  <c r="Z914" i="1" l="1"/>
  <c r="Y2480" i="1"/>
  <c r="L2957" i="1"/>
  <c r="Z1904" i="1" l="1"/>
  <c r="Z2480" i="1"/>
  <c r="Y1389" i="1"/>
  <c r="Z321" i="1" s="1"/>
  <c r="Y175" i="1"/>
  <c r="Z175" i="1" s="1"/>
  <c r="Z2657" i="1"/>
  <c r="Z1106" i="1"/>
  <c r="Y439" i="1"/>
  <c r="L2959" i="1"/>
  <c r="L2960" i="1"/>
  <c r="L2958" i="1"/>
  <c r="L2961" i="1"/>
  <c r="Z3212" i="1" l="1"/>
  <c r="Z439" i="1"/>
  <c r="Y977" i="1"/>
  <c r="Z977" i="1" s="1"/>
  <c r="Z2138" i="1"/>
  <c r="Y2001" i="1"/>
  <c r="Z2001" i="1" s="1"/>
  <c r="Z492" i="1"/>
  <c r="Y978" i="1"/>
  <c r="Z978" i="1" s="1"/>
  <c r="Z477" i="1"/>
  <c r="Y1422" i="1"/>
  <c r="Z2180" i="1" s="1"/>
  <c r="Y2554" i="1"/>
  <c r="L2964" i="1"/>
  <c r="L2966" i="1"/>
  <c r="L2965" i="1"/>
  <c r="L2962" i="1"/>
  <c r="L2963" i="1"/>
  <c r="Z1291" i="1" l="1"/>
  <c r="Z2554" i="1"/>
  <c r="Y3038" i="1"/>
  <c r="L2967" i="1"/>
  <c r="Z162" i="1" l="1"/>
  <c r="Z3038" i="1"/>
  <c r="Y1426" i="1"/>
  <c r="L2968" i="1"/>
  <c r="Z1780" i="1" l="1"/>
  <c r="Z1426" i="1"/>
  <c r="Y183" i="1"/>
  <c r="L2969" i="1"/>
  <c r="Z1960" i="1" l="1"/>
  <c r="Z183" i="1"/>
  <c r="Y2047" i="1"/>
  <c r="L2970" i="1"/>
  <c r="Z2047" i="1" l="1"/>
  <c r="Y114" i="1"/>
  <c r="Z2757" i="1" s="1"/>
  <c r="Y2081" i="1"/>
  <c r="L2972" i="1"/>
  <c r="L2971" i="1"/>
  <c r="Z2468" i="1" l="1"/>
  <c r="Z2081" i="1"/>
  <c r="Y2647" i="1"/>
  <c r="L2973" i="1"/>
  <c r="Y2551" i="1" l="1"/>
  <c r="L2974" i="1"/>
  <c r="Z1920" i="1" l="1"/>
  <c r="Z2551" i="1"/>
  <c r="Y2032" i="1"/>
  <c r="L2975" i="1"/>
  <c r="Z2839" i="1" l="1"/>
  <c r="Z2032" i="1"/>
  <c r="Y3060" i="1"/>
  <c r="L2976" i="1"/>
  <c r="Z3060" i="1" l="1"/>
  <c r="Y682" i="1"/>
  <c r="L2977" i="1"/>
  <c r="Z861" i="1" l="1"/>
  <c r="Z682" i="1"/>
  <c r="Y1016" i="1"/>
  <c r="L2978" i="1"/>
  <c r="Z1016" i="1" l="1"/>
  <c r="Y1017" i="1"/>
  <c r="L2979" i="1"/>
  <c r="Z2091" i="1" l="1"/>
  <c r="Z1017" i="1"/>
  <c r="Y1427" i="1"/>
  <c r="L2980" i="1"/>
  <c r="Z1242" i="1" l="1"/>
  <c r="Z1427" i="1"/>
  <c r="Y1430" i="1"/>
  <c r="L2981" i="1"/>
  <c r="Z2939" i="1" l="1"/>
  <c r="Z1430" i="1"/>
  <c r="Y282" i="1"/>
  <c r="L2982" i="1"/>
  <c r="Z748" i="1" l="1"/>
  <c r="Z282" i="1"/>
  <c r="Y1441" i="1"/>
  <c r="L2983" i="1"/>
  <c r="Z1441" i="1" l="1"/>
  <c r="Y2564" i="1"/>
  <c r="L2984" i="1"/>
  <c r="Z2564" i="1" l="1"/>
  <c r="Y2039" i="1"/>
  <c r="L2985" i="1"/>
  <c r="Z1896" i="1" l="1"/>
  <c r="Z2039" i="1"/>
  <c r="Y1484" i="1"/>
  <c r="Z1484" i="1" s="1"/>
  <c r="Y1532" i="1"/>
  <c r="Z1532" i="1" s="1"/>
  <c r="Y1443" i="1"/>
  <c r="L2986" i="1"/>
  <c r="L2988" i="1"/>
  <c r="L2987" i="1"/>
  <c r="Z3534" i="1" l="1"/>
  <c r="Z1443" i="1"/>
  <c r="Y3061" i="1"/>
  <c r="L2989" i="1"/>
  <c r="Z3061" i="1" l="1"/>
  <c r="Y1486" i="1"/>
  <c r="L2990" i="1"/>
  <c r="Z2216" i="1" l="1"/>
  <c r="Z1486" i="1"/>
  <c r="Y703" i="1"/>
  <c r="L2991" i="1"/>
  <c r="Z2395" i="1" l="1"/>
  <c r="Z703" i="1"/>
  <c r="Y2089" i="1"/>
  <c r="L2992" i="1"/>
  <c r="Z1691" i="1" l="1"/>
  <c r="Z2089" i="1"/>
  <c r="Y1061" i="1"/>
  <c r="L2993" i="1"/>
  <c r="Z2226" i="1" l="1"/>
  <c r="Z1061" i="1"/>
  <c r="Y496" i="1"/>
  <c r="L2994" i="1"/>
  <c r="Z994" i="1" l="1"/>
  <c r="Z496" i="1"/>
  <c r="Y2209" i="1"/>
  <c r="L2995" i="1"/>
  <c r="Z3004" i="1" l="1"/>
  <c r="Z2209" i="1"/>
  <c r="Y3044" i="1"/>
  <c r="L2996" i="1"/>
  <c r="Z3044" i="1" l="1"/>
  <c r="Y2052" i="1"/>
  <c r="L2997" i="1"/>
  <c r="Y468" i="1" l="1"/>
  <c r="Z1340" i="1" s="1"/>
  <c r="Y487" i="1"/>
  <c r="L2998" i="1"/>
  <c r="L2999" i="1"/>
  <c r="Z487" i="1" l="1"/>
  <c r="Y1116" i="1"/>
  <c r="L3000" i="1"/>
  <c r="Z1153" i="1" l="1"/>
  <c r="Z1116" i="1"/>
  <c r="Y515" i="1"/>
  <c r="L3001" i="1"/>
  <c r="Z1164" i="1" l="1"/>
  <c r="Z515" i="1"/>
  <c r="Y2780" i="1"/>
  <c r="L3002" i="1"/>
  <c r="Z874" i="1" l="1"/>
  <c r="Z2780" i="1"/>
  <c r="Y998" i="1"/>
  <c r="L3003" i="1"/>
  <c r="Z367" i="1" l="1"/>
  <c r="Z998" i="1"/>
  <c r="Y2033" i="1"/>
  <c r="L3004" i="1"/>
  <c r="Z1203" i="1" l="1"/>
  <c r="Z2033" i="1"/>
  <c r="Y2035" i="1"/>
  <c r="L3005" i="1"/>
  <c r="Z2798" i="1" l="1"/>
  <c r="Z2035" i="1"/>
  <c r="Y3048" i="1"/>
  <c r="L3006" i="1"/>
  <c r="Z2439" i="1" l="1"/>
  <c r="Z3048" i="1"/>
  <c r="Y2038" i="1"/>
  <c r="L3007" i="1"/>
  <c r="Z1768" i="1" l="1"/>
  <c r="Z2038" i="1"/>
  <c r="Y2097" i="1"/>
  <c r="Z550" i="1" s="1"/>
  <c r="Y2182" i="1"/>
  <c r="L3008" i="1"/>
  <c r="L3009" i="1"/>
  <c r="Z1268" i="1" l="1"/>
  <c r="Z2182" i="1"/>
  <c r="Y1452" i="1"/>
  <c r="L3010" i="1"/>
  <c r="Z1452" i="1" l="1"/>
  <c r="Y2574" i="1"/>
  <c r="L3011" i="1"/>
  <c r="Z902" i="1" l="1"/>
  <c r="Z2574" i="1"/>
  <c r="Y2575" i="1"/>
  <c r="L3012" i="1"/>
  <c r="Z2575" i="1" l="1"/>
  <c r="Y2579" i="1"/>
  <c r="L3013" i="1"/>
  <c r="Z1140" i="1" l="1"/>
  <c r="Z2579" i="1"/>
  <c r="Y1524" i="1"/>
  <c r="L3014" i="1"/>
  <c r="Z1526" i="1" l="1"/>
  <c r="Z1524" i="1"/>
  <c r="Y3076" i="1"/>
  <c r="L3015" i="1"/>
  <c r="Z2304" i="1" l="1"/>
  <c r="Z3076" i="1"/>
  <c r="Y675" i="1"/>
  <c r="Y2053" i="1"/>
  <c r="L3016" i="1"/>
  <c r="L3017" i="1"/>
  <c r="Z1135" i="1" l="1"/>
  <c r="Z2053" i="1"/>
  <c r="Y297" i="1"/>
  <c r="L3018" i="1"/>
  <c r="Y710" i="1" l="1"/>
  <c r="L3019" i="1"/>
  <c r="Z710" i="1" l="1"/>
  <c r="Y1048" i="1"/>
  <c r="L3020" i="1"/>
  <c r="Z2021" i="1" l="1"/>
  <c r="Z1048" i="1"/>
  <c r="Y319" i="1"/>
  <c r="L3021" i="1"/>
  <c r="Z2806" i="1" l="1"/>
  <c r="Z319" i="1"/>
  <c r="Y1471" i="1"/>
  <c r="L3022" i="1"/>
  <c r="Z1471" i="1" l="1"/>
  <c r="Y1575" i="1"/>
  <c r="L3023" i="1"/>
  <c r="Z3527" i="1" l="1"/>
  <c r="Z1575" i="1"/>
  <c r="Y1013" i="1"/>
  <c r="L3024" i="1"/>
  <c r="Z1013" i="1" l="1"/>
  <c r="Y686" i="1"/>
  <c r="Z481" i="1" s="1"/>
  <c r="Y3129" i="1"/>
  <c r="Z3129" i="1" s="1"/>
  <c r="Y1078" i="1"/>
  <c r="L3025" i="1"/>
  <c r="L3026" i="1"/>
  <c r="L3027" i="1"/>
  <c r="Z2706" i="1" l="1"/>
  <c r="Z1078" i="1"/>
  <c r="Y2197" i="1"/>
  <c r="L3028" i="1"/>
  <c r="Z348" i="1" l="1"/>
  <c r="Z2197" i="1"/>
  <c r="Y2590" i="1"/>
  <c r="L3029" i="1"/>
  <c r="Y2654" i="1" l="1"/>
  <c r="L3030" i="1"/>
  <c r="Z1865" i="1" l="1"/>
  <c r="Z2654" i="1"/>
  <c r="Y2299" i="1"/>
  <c r="L3031" i="1"/>
  <c r="Z2446" i="1" l="1"/>
  <c r="Z2299" i="1"/>
  <c r="Y462" i="1"/>
  <c r="L3032" i="1"/>
  <c r="Z462" i="1" l="1"/>
  <c r="Y261" i="1"/>
  <c r="Z261" i="1" s="1"/>
  <c r="Z2980" i="1"/>
  <c r="Y2584" i="1"/>
  <c r="L3033" i="1"/>
  <c r="L3034" i="1"/>
  <c r="Y2714" i="1" l="1"/>
  <c r="L3035" i="1"/>
  <c r="Z2866" i="1" l="1"/>
  <c r="Z2714" i="1"/>
  <c r="Y2927" i="1"/>
  <c r="L3036" i="1"/>
  <c r="Z1146" i="1" l="1"/>
  <c r="Z2927" i="1"/>
  <c r="Y1495" i="1"/>
  <c r="L3037" i="1"/>
  <c r="Z1297" i="1" l="1"/>
  <c r="Z1495" i="1"/>
  <c r="Y2685" i="1"/>
  <c r="L3038" i="1"/>
  <c r="Z1189" i="1" l="1"/>
  <c r="Z2685" i="1"/>
  <c r="Y3451" i="1"/>
  <c r="L3039" i="1"/>
  <c r="Z1446" i="1" l="1"/>
  <c r="Z3451" i="1"/>
  <c r="Y2463" i="1"/>
  <c r="Z2463" i="1" s="1"/>
  <c r="Z1215" i="1"/>
  <c r="Y701" i="1"/>
  <c r="Z701" i="1" s="1"/>
  <c r="Y814" i="1"/>
  <c r="L3041" i="1"/>
  <c r="L3040" i="1"/>
  <c r="L3042" i="1"/>
  <c r="Z1197" i="1" l="1"/>
  <c r="Z814" i="1"/>
  <c r="Y692" i="1"/>
  <c r="L3043" i="1"/>
  <c r="Z3305" i="1" l="1"/>
  <c r="Z692" i="1"/>
  <c r="Y2613" i="1"/>
  <c r="L3044" i="1"/>
  <c r="Z2613" i="1" l="1"/>
  <c r="Y2131" i="1"/>
  <c r="Z2131" i="1" s="1"/>
  <c r="Y3241" i="1"/>
  <c r="L3046" i="1"/>
  <c r="L3045" i="1"/>
  <c r="Z661" i="1" l="1"/>
  <c r="Z3241" i="1"/>
  <c r="Y1653" i="1"/>
  <c r="L3047" i="1"/>
  <c r="Z2030" i="1" l="1"/>
  <c r="Z1653" i="1"/>
  <c r="Z1824" i="1"/>
  <c r="Y2007" i="1"/>
  <c r="L3048" i="1"/>
  <c r="Z3063" i="1" l="1"/>
  <c r="Z2007" i="1"/>
  <c r="Y2308" i="1"/>
  <c r="L3049" i="1"/>
  <c r="Z2124" i="1" l="1"/>
  <c r="Z2308" i="1"/>
  <c r="Y2094" i="1"/>
  <c r="L3050" i="1"/>
  <c r="Z1219" i="1" l="1"/>
  <c r="Z2094" i="1"/>
  <c r="Y2744" i="1"/>
  <c r="L3051" i="1"/>
  <c r="Z980" i="1" l="1"/>
  <c r="Z2744" i="1"/>
  <c r="Y1854" i="1"/>
  <c r="L3052" i="1"/>
  <c r="Z306" i="1" l="1"/>
  <c r="Z1854" i="1"/>
  <c r="Y302" i="1"/>
  <c r="L3053" i="1"/>
  <c r="Z302" i="1" l="1"/>
  <c r="Y2991" i="1"/>
  <c r="L3054" i="1"/>
  <c r="Z3346" i="1" l="1"/>
  <c r="Z2991" i="1"/>
  <c r="Y2600" i="1"/>
  <c r="L3055" i="1"/>
  <c r="Z252" i="1" l="1"/>
  <c r="Z2600" i="1"/>
  <c r="Y1500" i="1"/>
  <c r="L3056" i="1"/>
  <c r="Z1119" i="1" l="1"/>
  <c r="Z1500" i="1"/>
  <c r="Y729" i="1"/>
  <c r="L3057" i="1"/>
  <c r="Z2923" i="1" l="1"/>
  <c r="Z729" i="1"/>
  <c r="Y3078" i="1"/>
  <c r="L3058" i="1"/>
  <c r="Z3078" i="1" l="1"/>
  <c r="Y295" i="1"/>
  <c r="L3059" i="1"/>
  <c r="Z1599" i="1" l="1"/>
  <c r="Z295" i="1"/>
  <c r="Y806" i="1"/>
  <c r="L3060" i="1"/>
  <c r="Z359" i="1" l="1"/>
  <c r="Z806" i="1"/>
  <c r="Y350" i="1"/>
  <c r="L3061" i="1"/>
  <c r="Z350" i="1" l="1"/>
  <c r="Y2748" i="1"/>
  <c r="Z2748" i="1" s="1"/>
  <c r="Y720" i="1"/>
  <c r="L3062" i="1"/>
  <c r="L3063" i="1"/>
  <c r="Z3355" i="1" l="1"/>
  <c r="Z720" i="1"/>
  <c r="Y2664" i="1"/>
  <c r="L3064" i="1"/>
  <c r="Z2664" i="1" l="1"/>
  <c r="Y3261" i="1"/>
  <c r="L3065" i="1"/>
  <c r="Z86" i="1" l="1"/>
  <c r="Z3261" i="1"/>
  <c r="Y2069" i="1"/>
  <c r="L3066" i="1"/>
  <c r="Z1738" i="1" l="1"/>
  <c r="Z2069" i="1"/>
  <c r="Y3106" i="1"/>
  <c r="L3067" i="1"/>
  <c r="Z3371" i="1" l="1"/>
  <c r="Z3106" i="1"/>
  <c r="Y731" i="1"/>
  <c r="Z731" i="1" s="1"/>
  <c r="Y2049" i="1"/>
  <c r="L3069" i="1"/>
  <c r="L3068" i="1"/>
  <c r="Z1846" i="1" l="1"/>
  <c r="Z2049" i="1"/>
  <c r="Y2599" i="1"/>
  <c r="L3070" i="1"/>
  <c r="Z2599" i="1" l="1"/>
  <c r="Y3223" i="1"/>
  <c r="L3071" i="1"/>
  <c r="Z3223" i="1" l="1"/>
  <c r="Y1145" i="1"/>
  <c r="L3072" i="1"/>
  <c r="Z1098" i="1" l="1"/>
  <c r="Z1145" i="1"/>
  <c r="Y819" i="1"/>
  <c r="L3073" i="1"/>
  <c r="Z78" i="1" l="1"/>
  <c r="Z819" i="1"/>
  <c r="Y1250" i="1"/>
  <c r="L3074" i="1"/>
  <c r="Z1250" i="1" l="1"/>
  <c r="Y1014" i="1"/>
  <c r="L3075" i="1"/>
  <c r="Z2497" i="1" l="1"/>
  <c r="Z1014" i="1"/>
  <c r="Y2690" i="1"/>
  <c r="L3076" i="1"/>
  <c r="Z2697" i="1" l="1"/>
  <c r="Z2690" i="1"/>
  <c r="Y1097" i="1"/>
  <c r="L3077" i="1"/>
  <c r="Z3189" i="1" l="1"/>
  <c r="Z1097" i="1"/>
  <c r="Y769" i="1"/>
  <c r="L3078" i="1"/>
  <c r="Z2680" i="1" l="1"/>
  <c r="Z769" i="1"/>
  <c r="Y113" i="1"/>
  <c r="L3079" i="1"/>
  <c r="Z2843" i="1" l="1"/>
  <c r="Z113" i="1"/>
  <c r="Y704" i="1"/>
  <c r="Z2845" i="1" s="1"/>
  <c r="Y217" i="1"/>
  <c r="Z217" i="1" s="1"/>
  <c r="Y1212" i="1"/>
  <c r="L3080" i="1"/>
  <c r="L3082" i="1"/>
  <c r="L3081" i="1"/>
  <c r="Z1384" i="1" l="1"/>
  <c r="Z1212" i="1"/>
  <c r="Y76" i="1"/>
  <c r="L3083" i="1"/>
  <c r="Z155" i="1" l="1"/>
  <c r="Z76" i="1"/>
  <c r="Y2571" i="1"/>
  <c r="Z3471" i="1" s="1"/>
  <c r="Z3029" i="1"/>
  <c r="Y2285" i="1"/>
  <c r="L3084" i="1"/>
  <c r="L3086" i="1"/>
  <c r="L3085" i="1"/>
  <c r="Z2512" i="1" l="1"/>
  <c r="Z2285" i="1"/>
  <c r="Y1736" i="1"/>
  <c r="L3087" i="1"/>
  <c r="Z2827" i="1" l="1"/>
  <c r="Z1736" i="1"/>
  <c r="Y1222" i="1"/>
  <c r="L3088" i="1"/>
  <c r="Z1605" i="1" l="1"/>
  <c r="Z1222" i="1"/>
  <c r="Y841" i="1"/>
  <c r="L3089" i="1"/>
  <c r="Z841" i="1" l="1"/>
  <c r="Y1468" i="1"/>
  <c r="L3090" i="1"/>
  <c r="Z1468" i="1" l="1"/>
  <c r="Y464" i="1"/>
  <c r="L3091" i="1"/>
  <c r="Z809" i="1" l="1"/>
  <c r="Z464" i="1"/>
  <c r="Y693" i="1"/>
  <c r="Z1362" i="1" s="1"/>
  <c r="Y299" i="1"/>
  <c r="L3092" i="1"/>
  <c r="L3093" i="1"/>
  <c r="Z375" i="1" l="1"/>
  <c r="Z299" i="1"/>
  <c r="Y2707" i="1"/>
  <c r="L3094" i="1"/>
  <c r="Z114" i="1" l="1"/>
  <c r="Z2707" i="1"/>
  <c r="Y2749" i="1"/>
  <c r="Z3068" i="1" s="1"/>
  <c r="Y2580" i="1"/>
  <c r="L3096" i="1"/>
  <c r="L3095" i="1"/>
  <c r="Z1263" i="1" l="1"/>
  <c r="Z2580" i="1"/>
  <c r="Y2655" i="1"/>
  <c r="Z262" i="1" s="1"/>
  <c r="Y2134" i="1"/>
  <c r="L3098" i="1"/>
  <c r="L3097" i="1"/>
  <c r="Z1728" i="1" l="1"/>
  <c r="Z2134" i="1"/>
  <c r="Y1658" i="1"/>
  <c r="Z2646" i="1" s="1"/>
  <c r="Y123" i="1"/>
  <c r="L3099" i="1"/>
  <c r="L3100" i="1"/>
  <c r="Z2318" i="1" l="1"/>
  <c r="Z123" i="1"/>
  <c r="Y1548" i="1"/>
  <c r="L3101" i="1"/>
  <c r="Z2196" i="1" l="1"/>
  <c r="Z1548" i="1"/>
  <c r="Y2641" i="1"/>
  <c r="L3102" i="1"/>
  <c r="Z1422" i="1" l="1"/>
  <c r="Z2641" i="1"/>
  <c r="Y134" i="1"/>
  <c r="L3103" i="1"/>
  <c r="Z683" i="1" l="1"/>
  <c r="Z134" i="1"/>
  <c r="Y291" i="1"/>
  <c r="L3104" i="1"/>
  <c r="Z895" i="1" l="1"/>
  <c r="Z291" i="1"/>
  <c r="Y2637" i="1"/>
  <c r="Z880" i="1" s="1"/>
  <c r="Y1538" i="1"/>
  <c r="L3105" i="1"/>
  <c r="L3106" i="1"/>
  <c r="Z2767" i="1" l="1"/>
  <c r="Z1538" i="1"/>
  <c r="Y2644" i="1"/>
  <c r="L3107" i="1"/>
  <c r="Z2195" i="1" l="1"/>
  <c r="Z2644" i="1"/>
  <c r="Y1483" i="1"/>
  <c r="L3108" i="1"/>
  <c r="Z3520" i="1" l="1"/>
  <c r="Z1483" i="1"/>
  <c r="Y3113" i="1"/>
  <c r="L3109" i="1"/>
  <c r="Z899" i="1" l="1"/>
  <c r="Z3113" i="1"/>
  <c r="Y1030" i="1"/>
  <c r="L3110" i="1"/>
  <c r="Z1030" i="1" l="1"/>
  <c r="Y1200" i="1"/>
  <c r="L3111" i="1"/>
  <c r="Z1200" i="1" l="1"/>
  <c r="Y3412" i="1"/>
  <c r="L3112" i="1"/>
  <c r="Z646" i="1" l="1"/>
  <c r="Z3412" i="1"/>
  <c r="Y2830" i="1"/>
  <c r="L3113" i="1"/>
  <c r="Z1566" i="1" l="1"/>
  <c r="Z2830" i="1"/>
  <c r="Y2833" i="1"/>
  <c r="L3114" i="1"/>
  <c r="Z3433" i="1" l="1"/>
  <c r="Z2833" i="1"/>
  <c r="Y855" i="1"/>
  <c r="L3115" i="1"/>
  <c r="Z855" i="1" l="1"/>
  <c r="Y566" i="1"/>
  <c r="L3116" i="1"/>
  <c r="Z2122" i="1" l="1"/>
  <c r="Z566" i="1"/>
  <c r="Y2578" i="1"/>
  <c r="L3117" i="1"/>
  <c r="Z1142" i="1" l="1"/>
  <c r="Z2578" i="1"/>
  <c r="Y3084" i="1"/>
  <c r="L3118" i="1"/>
  <c r="Z2816" i="1" l="1"/>
  <c r="Z3084" i="1"/>
  <c r="Y1568" i="1"/>
  <c r="L3119" i="1"/>
  <c r="Z3196" i="1" l="1"/>
  <c r="Z1568" i="1"/>
  <c r="Y129" i="1"/>
  <c r="L3120" i="1"/>
  <c r="Z129" i="1" l="1"/>
  <c r="Z2505" i="1"/>
  <c r="Y1010" i="1"/>
  <c r="L3121" i="1"/>
  <c r="L3122" i="1"/>
  <c r="Y3071" i="1" l="1"/>
  <c r="Z1804" i="1" s="1"/>
  <c r="Y1214" i="1"/>
  <c r="Z265" i="1" s="1"/>
  <c r="Y3531" i="1"/>
  <c r="L3125" i="1"/>
  <c r="L3124" i="1"/>
  <c r="L3123" i="1"/>
  <c r="Z1010" i="1" l="1"/>
  <c r="Z3531" i="1"/>
  <c r="Y2476" i="1"/>
  <c r="Z99" i="1"/>
  <c r="Y2622" i="1"/>
  <c r="L3126" i="1"/>
  <c r="L3127" i="1"/>
  <c r="Z2766" i="1" l="1"/>
  <c r="Z2622" i="1"/>
  <c r="Y728" i="1"/>
  <c r="L3128" i="1"/>
  <c r="Z728" i="1" l="1"/>
  <c r="Y2698" i="1"/>
  <c r="L3129" i="1"/>
  <c r="Z763" i="1" l="1"/>
  <c r="Z2698" i="1"/>
  <c r="Y358" i="1"/>
  <c r="L3130" i="1"/>
  <c r="Z2510" i="1" l="1"/>
  <c r="Z358" i="1"/>
  <c r="Y2337" i="1"/>
  <c r="L3131" i="1"/>
  <c r="Z3459" i="1" l="1"/>
  <c r="Z2337" i="1"/>
  <c r="Y1490" i="1"/>
  <c r="L3132" i="1"/>
  <c r="Z922" i="1" l="1"/>
  <c r="Z1490" i="1"/>
  <c r="Y3126" i="1"/>
  <c r="Z3126" i="1" s="1"/>
  <c r="Y1075" i="1"/>
  <c r="L3133" i="1"/>
  <c r="L3134" i="1"/>
  <c r="Z3541" i="1" l="1"/>
  <c r="Z1075" i="1"/>
  <c r="Y2661" i="1"/>
  <c r="L3135" i="1"/>
  <c r="Z1033" i="1" l="1"/>
  <c r="Z2661" i="1"/>
  <c r="Y2150" i="1"/>
  <c r="L3136" i="1"/>
  <c r="Z1008" i="1" l="1"/>
  <c r="Z2150" i="1"/>
  <c r="Y892" i="1"/>
  <c r="L3137" i="1"/>
  <c r="Z3301" i="1" l="1"/>
  <c r="Z892" i="1"/>
  <c r="Y1908" i="1"/>
  <c r="L3138" i="1"/>
  <c r="Z1908" i="1" l="1"/>
  <c r="Y1029" i="1"/>
  <c r="L3139" i="1"/>
  <c r="Z2829" i="1" l="1"/>
  <c r="Z1029" i="1"/>
  <c r="Y188" i="1"/>
  <c r="Z1676" i="1" s="1"/>
  <c r="Y2629" i="1"/>
  <c r="L3140" i="1"/>
  <c r="L3141" i="1"/>
  <c r="Z1918" i="1" l="1"/>
  <c r="Z2629" i="1"/>
  <c r="Y2645" i="1"/>
  <c r="L3142" i="1"/>
  <c r="Z2934" i="1" l="1"/>
  <c r="Z2645" i="1"/>
  <c r="Y3277" i="1"/>
  <c r="Z2279" i="1" s="1"/>
  <c r="Y3414" i="1"/>
  <c r="L3144" i="1"/>
  <c r="L3143" i="1"/>
  <c r="Z2502" i="1" l="1"/>
  <c r="Z3414" i="1"/>
  <c r="Y397" i="1"/>
  <c r="L3145" i="1"/>
  <c r="Z397" i="1" l="1"/>
  <c r="Y3321" i="1"/>
  <c r="L3146" i="1"/>
  <c r="Z2771" i="1" l="1"/>
  <c r="Z3321" i="1"/>
  <c r="Y2756" i="1"/>
  <c r="L3147" i="1"/>
  <c r="Z3185" i="1" l="1"/>
  <c r="Z2756" i="1"/>
  <c r="Y1536" i="1"/>
  <c r="L3148" i="1"/>
  <c r="Y84" i="1" l="1"/>
  <c r="Z3476" i="1" s="1"/>
  <c r="Y794" i="1"/>
  <c r="L3149" i="1"/>
  <c r="L3150" i="1"/>
  <c r="Z1024" i="1" l="1"/>
  <c r="Z794" i="1"/>
  <c r="Y1713" i="1"/>
  <c r="L3151" i="1"/>
  <c r="Z1967" i="1" l="1"/>
  <c r="Z1713" i="1"/>
  <c r="Z3226" i="1"/>
  <c r="Y1970" i="1"/>
  <c r="L3152" i="1"/>
  <c r="L3153" i="1"/>
  <c r="Z1750" i="1" l="1"/>
  <c r="Z1970" i="1"/>
  <c r="Y1173" i="1"/>
  <c r="L3154" i="1"/>
  <c r="Z3474" i="1" l="1"/>
  <c r="Z1173" i="1"/>
  <c r="Y3403" i="1"/>
  <c r="L3155" i="1"/>
  <c r="Z831" i="1" l="1"/>
  <c r="Z3403" i="1"/>
  <c r="Y465" i="1"/>
  <c r="L3156" i="1"/>
  <c r="Z465" i="1" l="1"/>
  <c r="Y2211" i="1"/>
  <c r="L3157" i="1"/>
  <c r="Z3506" i="1" l="1"/>
  <c r="Z2211" i="1"/>
  <c r="Y2779" i="1"/>
  <c r="Z750" i="1" s="1"/>
  <c r="Y606" i="1"/>
  <c r="Z606" i="1" s="1"/>
  <c r="Z970" i="1"/>
  <c r="Y1335" i="1"/>
  <c r="Z1335" i="1" s="1"/>
  <c r="Z1027" i="1"/>
  <c r="Z499" i="1"/>
  <c r="Y1507" i="1"/>
  <c r="L3161" i="1"/>
  <c r="L3159" i="1"/>
  <c r="L3158" i="1"/>
  <c r="L3160" i="1"/>
  <c r="L3162" i="1"/>
  <c r="Z1919" i="1" l="1"/>
  <c r="Z1507" i="1"/>
  <c r="Y713" i="1"/>
  <c r="Y1269" i="1"/>
  <c r="Z479" i="1" s="1"/>
  <c r="L3163" i="1"/>
  <c r="Z85" i="1" l="1"/>
  <c r="Z2469" i="1"/>
  <c r="Z713" i="1"/>
  <c r="Y2118" i="1"/>
  <c r="L3164" i="1"/>
  <c r="Z1633" i="1" l="1"/>
  <c r="Z2118" i="1"/>
  <c r="Y59" i="1"/>
  <c r="L3165" i="1"/>
  <c r="Z803" i="1" l="1"/>
  <c r="Z59" i="1"/>
  <c r="Y1105" i="1"/>
  <c r="L3166" i="1"/>
  <c r="Z1105" i="1" l="1"/>
  <c r="Y1807" i="1"/>
  <c r="L3167" i="1"/>
  <c r="Z1807" i="1" l="1"/>
  <c r="Y717" i="1"/>
  <c r="L3168" i="1"/>
  <c r="Z717" i="1" l="1"/>
  <c r="Y267" i="1"/>
  <c r="Z267" i="1" s="1"/>
  <c r="Z1477" i="1"/>
  <c r="Y478" i="1"/>
  <c r="L3169" i="1"/>
  <c r="L3170" i="1"/>
  <c r="Z2861" i="1" l="1"/>
  <c r="Z478" i="1"/>
  <c r="Y504" i="1"/>
  <c r="L3171" i="1"/>
  <c r="Z2144" i="1" l="1"/>
  <c r="Z504" i="1"/>
  <c r="Y1690" i="1"/>
  <c r="Z764" i="1"/>
  <c r="Y1499" i="1"/>
  <c r="L3172" i="1"/>
  <c r="L3173" i="1"/>
  <c r="Z1656" i="1" l="1"/>
  <c r="Z1499" i="1"/>
  <c r="Y484" i="1"/>
  <c r="L3174" i="1"/>
  <c r="Z2820" i="1" l="1"/>
  <c r="Z484" i="1"/>
  <c r="Y1578" i="1"/>
  <c r="L3175" i="1"/>
  <c r="Z1578" i="1" l="1"/>
  <c r="Z903" i="1"/>
  <c r="Y2624" i="1"/>
  <c r="L3177" i="1"/>
  <c r="L3176" i="1"/>
  <c r="Z3191" i="1" l="1"/>
  <c r="Z2624" i="1"/>
  <c r="Y2310" i="1"/>
  <c r="L3178" i="1"/>
  <c r="Z2902" i="1" l="1"/>
  <c r="Z2310" i="1"/>
  <c r="Y3446" i="1"/>
  <c r="Z1211" i="1" s="1"/>
  <c r="Y2625" i="1"/>
  <c r="Z2476" i="1" s="1"/>
  <c r="Y2112" i="1"/>
  <c r="Z98" i="1" s="1"/>
  <c r="Y756" i="1"/>
  <c r="L3182" i="1"/>
  <c r="L3180" i="1"/>
  <c r="L3181" i="1"/>
  <c r="L3179" i="1"/>
  <c r="Z756" i="1" l="1"/>
  <c r="Y2884" i="1"/>
  <c r="Z3310" i="1" s="1"/>
  <c r="Y313" i="1"/>
  <c r="L3183" i="1"/>
  <c r="L3184" i="1"/>
  <c r="Z2796" i="1" l="1"/>
  <c r="Z313" i="1"/>
  <c r="Y3177" i="1"/>
  <c r="L3185" i="1"/>
  <c r="Z249" i="1" l="1"/>
  <c r="Z3177" i="1"/>
  <c r="Y3206" i="1"/>
  <c r="L3186" i="1"/>
  <c r="Z601" i="1" l="1"/>
  <c r="Z3206" i="1"/>
  <c r="Y2269" i="1"/>
  <c r="L3187" i="1"/>
  <c r="Z434" i="1" l="1"/>
  <c r="Z2269" i="1"/>
  <c r="Y1036" i="1"/>
  <c r="L3188" i="1"/>
  <c r="Z1874" i="1" l="1"/>
  <c r="Z1036" i="1"/>
  <c r="Y1534" i="1"/>
  <c r="L3189" i="1"/>
  <c r="Z2607" i="1" l="1"/>
  <c r="Z1534" i="1"/>
  <c r="Y1052" i="1"/>
  <c r="L3190" i="1"/>
  <c r="Z1052" i="1" l="1"/>
  <c r="Y1567" i="1"/>
  <c r="L3191" i="1"/>
  <c r="Z2727" i="1" l="1"/>
  <c r="Z1567" i="1"/>
  <c r="Y2632" i="1"/>
  <c r="L3192" i="1"/>
  <c r="Z3365" i="1" l="1"/>
  <c r="Z2632" i="1"/>
  <c r="Y2670" i="1"/>
  <c r="L3193" i="1"/>
  <c r="Z41" i="1" l="1"/>
  <c r="Z2670" i="1"/>
  <c r="Y2221" i="1"/>
  <c r="L3194" i="1"/>
  <c r="Z1690" i="1" l="1"/>
  <c r="Z2221" i="1"/>
  <c r="Y1753" i="1"/>
  <c r="L3195" i="1"/>
  <c r="Z2988" i="1" l="1"/>
  <c r="Z1753" i="1"/>
  <c r="Y1322" i="1"/>
  <c r="L3196" i="1"/>
  <c r="Z2639" i="1" l="1"/>
  <c r="Z1322" i="1"/>
  <c r="Y1391" i="1"/>
  <c r="Z2130" i="1" s="1"/>
  <c r="Y189" i="1"/>
  <c r="Z1785" i="1" s="1"/>
  <c r="Y3153" i="1"/>
  <c r="L3199" i="1"/>
  <c r="L3197" i="1"/>
  <c r="L3198" i="1"/>
  <c r="Z1305" i="1" l="1"/>
  <c r="Z3153" i="1"/>
  <c r="Y1559" i="1"/>
  <c r="L3200" i="1"/>
  <c r="Z2792" i="1" l="1"/>
  <c r="Z1559" i="1"/>
  <c r="Y2129" i="1"/>
  <c r="L3201" i="1"/>
  <c r="Z2112" i="1" l="1"/>
  <c r="Z2129" i="1"/>
  <c r="Y323" i="1"/>
  <c r="L3202" i="1"/>
  <c r="Z2749" i="1" l="1"/>
  <c r="Z323" i="1"/>
  <c r="Y507" i="1"/>
  <c r="L3203" i="1"/>
  <c r="Z1740" i="1" l="1"/>
  <c r="Z507" i="1"/>
  <c r="Y2200" i="1"/>
  <c r="L3204" i="1"/>
  <c r="Z126" i="1" l="1"/>
  <c r="Z2200" i="1"/>
  <c r="Y520" i="1"/>
  <c r="L3205" i="1"/>
  <c r="Z1391" i="1" l="1"/>
  <c r="Z520" i="1"/>
  <c r="Y3125" i="1"/>
  <c r="L3206" i="1"/>
  <c r="Z66" i="1" l="1"/>
  <c r="Z3125" i="1"/>
  <c r="Y3156" i="1"/>
  <c r="L3207" i="1"/>
  <c r="Z1284" i="1" l="1"/>
  <c r="Z3156" i="1"/>
  <c r="Y2669" i="1"/>
  <c r="L3208" i="1"/>
  <c r="Z3286" i="1" l="1"/>
  <c r="Z2669" i="1"/>
  <c r="Y765" i="1"/>
  <c r="Z1709" i="1" s="1"/>
  <c r="Y1104" i="1"/>
  <c r="L3210" i="1"/>
  <c r="L3209" i="1"/>
  <c r="Z3255" i="1" l="1"/>
  <c r="Z1104" i="1"/>
  <c r="Y1744" i="1"/>
  <c r="L3211" i="1"/>
  <c r="Y2121" i="1" l="1"/>
  <c r="L3212" i="1"/>
  <c r="Z3530" i="1" l="1"/>
  <c r="Z2121" i="1"/>
  <c r="Y2684" i="1"/>
  <c r="L3213" i="1"/>
  <c r="Z3511" i="1" l="1"/>
  <c r="Z2684" i="1"/>
  <c r="Y2730" i="1"/>
  <c r="L3214" i="1"/>
  <c r="Z2350" i="1" l="1"/>
  <c r="Z2730" i="1"/>
  <c r="Y2783" i="1"/>
  <c r="L3215" i="1"/>
  <c r="Z704" i="1" l="1"/>
  <c r="Z2783" i="1"/>
  <c r="Y2734" i="1"/>
  <c r="L3216" i="1"/>
  <c r="Z1525" i="1" l="1"/>
  <c r="Z2734" i="1"/>
  <c r="Y1167" i="1"/>
  <c r="L3217" i="1"/>
  <c r="Z687" i="1" l="1"/>
  <c r="Z1167" i="1"/>
  <c r="Y2266" i="1"/>
  <c r="Z699" i="1"/>
  <c r="Y2364" i="1"/>
  <c r="L3220" i="1"/>
  <c r="L3218" i="1"/>
  <c r="L3219" i="1"/>
  <c r="Z1793" i="1" l="1"/>
  <c r="Z2364" i="1"/>
  <c r="Z2921" i="1"/>
  <c r="Y1412" i="1"/>
  <c r="L3221" i="1"/>
  <c r="Z289" i="1" l="1"/>
  <c r="Z1412" i="1"/>
  <c r="Y3194" i="1"/>
  <c r="L3222" i="1"/>
  <c r="Z2388" i="1" l="1"/>
  <c r="Z3194" i="1"/>
  <c r="Y2146" i="1"/>
  <c r="Y796" i="1"/>
  <c r="L3223" i="1"/>
  <c r="Z2046" i="1" l="1"/>
  <c r="Z796" i="1"/>
  <c r="Z2080" i="1"/>
  <c r="Z2146" i="1"/>
  <c r="Y240" i="1"/>
  <c r="L3224" i="1"/>
  <c r="Z240" i="1" l="1"/>
  <c r="Y603" i="1"/>
  <c r="L3225" i="1"/>
  <c r="Z1596" i="1" l="1"/>
  <c r="Z603" i="1"/>
  <c r="Y2488" i="1"/>
  <c r="L3226" i="1"/>
  <c r="Z3369" i="1" l="1"/>
  <c r="Z2488" i="1"/>
  <c r="Y1368" i="1"/>
  <c r="L3227" i="1"/>
  <c r="Z2203" i="1" l="1"/>
  <c r="Z1368" i="1"/>
  <c r="Y946" i="1"/>
  <c r="L3228" i="1"/>
  <c r="Z3190" i="1" l="1"/>
  <c r="Z946" i="1"/>
  <c r="Y2103" i="1"/>
  <c r="L3229" i="1"/>
  <c r="Z2158" i="1" l="1"/>
  <c r="Z2103" i="1"/>
  <c r="Y3232" i="1"/>
  <c r="L3230" i="1"/>
  <c r="Z570" i="1" l="1"/>
  <c r="Z3232" i="1"/>
  <c r="Y835" i="1"/>
  <c r="Z170" i="1" s="1"/>
  <c r="Y3314" i="1"/>
  <c r="Z1682" i="1" s="1"/>
  <c r="Y3408" i="1"/>
  <c r="L3231" i="1"/>
  <c r="L3233" i="1"/>
  <c r="L3232" i="1"/>
  <c r="Z3408" i="1" l="1"/>
  <c r="Y1757" i="1"/>
  <c r="L3234" i="1"/>
  <c r="Z3096" i="1" l="1"/>
  <c r="Z1757" i="1"/>
  <c r="Y2871" i="1"/>
  <c r="L3235" i="1"/>
  <c r="Z194" i="1" l="1"/>
  <c r="Z2871" i="1"/>
  <c r="Y3170" i="1"/>
  <c r="L3236" i="1"/>
  <c r="Z2416" i="1" l="1"/>
  <c r="Z3170" i="1"/>
  <c r="Y3258" i="1"/>
  <c r="L3237" i="1"/>
  <c r="Z3258" i="1" l="1"/>
  <c r="Y344" i="1"/>
  <c r="L3238" i="1"/>
  <c r="Z1232" i="1" l="1"/>
  <c r="Z344" i="1"/>
  <c r="Y3289" i="1"/>
  <c r="L3239" i="1"/>
  <c r="Z765" i="1" l="1"/>
  <c r="Z3289" i="1"/>
  <c r="Y1238" i="1"/>
  <c r="L3240" i="1"/>
  <c r="Z2997" i="1" l="1"/>
  <c r="Z1238" i="1"/>
  <c r="Y2343" i="1"/>
  <c r="L3241" i="1"/>
  <c r="Z2052" i="1" l="1"/>
  <c r="Z2343" i="1"/>
  <c r="Y2964" i="1"/>
  <c r="Z2964" i="1" s="1"/>
  <c r="Y3274" i="1"/>
  <c r="L3242" i="1"/>
  <c r="L3243" i="1"/>
  <c r="Z3274" i="1" l="1"/>
  <c r="Y2328" i="1"/>
  <c r="L3244" i="1"/>
  <c r="Z2572" i="1" l="1"/>
  <c r="Z2328" i="1"/>
  <c r="Y3455" i="1"/>
  <c r="L3245" i="1"/>
  <c r="Z3202" i="1" l="1"/>
  <c r="Z3455" i="1"/>
  <c r="Y1829" i="1"/>
  <c r="L3246" i="1"/>
  <c r="Z2815" i="1" l="1"/>
  <c r="Z1829" i="1"/>
  <c r="Y2486" i="1"/>
  <c r="L3247" i="1"/>
  <c r="Z1565" i="1" l="1"/>
  <c r="Z2486" i="1"/>
  <c r="Y168" i="1"/>
  <c r="L3248" i="1"/>
  <c r="Z774" i="1" l="1"/>
  <c r="Z168" i="1"/>
  <c r="Y1631" i="1"/>
  <c r="L3249" i="1"/>
  <c r="Z723" i="1" l="1"/>
  <c r="Z1631" i="1"/>
  <c r="Y586" i="1"/>
  <c r="L3250" i="1"/>
  <c r="Z934" i="1" l="1"/>
  <c r="Z586" i="1"/>
  <c r="Y2915" i="1"/>
  <c r="L3251" i="1"/>
  <c r="Z2620" i="1" l="1"/>
  <c r="Z2915" i="1"/>
  <c r="Y1876" i="1"/>
  <c r="L3252" i="1"/>
  <c r="Z2244" i="1" l="1"/>
  <c r="Z1876" i="1"/>
  <c r="L3253" i="1"/>
  <c r="Z3462" i="1" l="1"/>
  <c r="Y3019" i="1"/>
  <c r="Z3071" i="1" s="1"/>
  <c r="Y1199" i="1"/>
  <c r="L3255" i="1"/>
  <c r="L3254" i="1"/>
  <c r="Z349" i="1" l="1"/>
  <c r="Z1199" i="1"/>
  <c r="Y198" i="1"/>
  <c r="L3256" i="1"/>
  <c r="Z2849" i="1" l="1"/>
  <c r="Z198" i="1"/>
  <c r="Y1706" i="1"/>
  <c r="L3257" i="1"/>
  <c r="Z172" i="1" l="1"/>
  <c r="Z1706" i="1"/>
  <c r="Y2321" i="1"/>
  <c r="L3258" i="1"/>
  <c r="Z513" i="1" l="1"/>
  <c r="Z2321" i="1"/>
  <c r="Y157" i="1"/>
  <c r="L3259" i="1"/>
  <c r="Z157" i="1" l="1"/>
  <c r="Y1248" i="1"/>
  <c r="L3260" i="1"/>
  <c r="Z1388" i="1" l="1"/>
  <c r="Z1248" i="1"/>
  <c r="Y1789" i="1"/>
  <c r="L3261" i="1"/>
  <c r="Z1667" i="1" l="1"/>
  <c r="Z1789" i="1"/>
  <c r="Y3180" i="1"/>
  <c r="L3262" i="1"/>
  <c r="Z2947" i="1" l="1"/>
  <c r="Z3180" i="1"/>
  <c r="Y1616" i="1"/>
  <c r="L3263" i="1"/>
  <c r="Z2373" i="1" l="1"/>
  <c r="Z1616" i="1"/>
  <c r="Y1964" i="1"/>
  <c r="Z1964" i="1" s="1"/>
  <c r="Y1394" i="1"/>
  <c r="Z1394" i="1" s="1"/>
  <c r="Z354" i="1"/>
  <c r="Y329" i="1"/>
  <c r="L3265" i="1"/>
  <c r="L3264" i="1"/>
  <c r="L3266" i="1"/>
  <c r="Z1051" i="1" l="1"/>
  <c r="Z329" i="1"/>
  <c r="Y208" i="1"/>
  <c r="L3267" i="1"/>
  <c r="Z208" i="1" l="1"/>
  <c r="Y865" i="1"/>
  <c r="L3268" i="1"/>
  <c r="L3269" i="1"/>
  <c r="Z2633" i="1" l="1"/>
  <c r="Z865" i="1"/>
  <c r="Y2363" i="1"/>
  <c r="L3270" i="1"/>
  <c r="Z3188" i="1" l="1"/>
  <c r="Z2363" i="1"/>
  <c r="Y905" i="1"/>
  <c r="Z55" i="1" s="1"/>
  <c r="Y2462" i="1"/>
  <c r="L3272" i="1"/>
  <c r="L3271" i="1"/>
  <c r="Z1891" i="1" l="1"/>
  <c r="Z2462" i="1"/>
  <c r="Y1377" i="1"/>
  <c r="Z1377" i="1" s="1"/>
  <c r="Z228" i="1"/>
  <c r="Y2161" i="1"/>
  <c r="Z1063" i="1" s="1"/>
  <c r="Y799" i="1"/>
  <c r="Z799" i="1" s="1"/>
  <c r="Y2773" i="1"/>
  <c r="L3273" i="1"/>
  <c r="L3276" i="1"/>
  <c r="L3274" i="1"/>
  <c r="L3275" i="1"/>
  <c r="Z2838" i="1" l="1"/>
  <c r="Z2773" i="1"/>
  <c r="Y2288" i="1"/>
  <c r="L3277" i="1"/>
  <c r="Z2288" i="1" l="1"/>
  <c r="Y2890" i="1"/>
  <c r="L3278" i="1"/>
  <c r="Z2126" i="1" l="1"/>
  <c r="Z2890" i="1"/>
  <c r="Y3525" i="1"/>
  <c r="L3279" i="1"/>
  <c r="Z2238" i="1" l="1"/>
  <c r="Z3525" i="1"/>
  <c r="Y614" i="1"/>
  <c r="Z614" i="1" s="1"/>
  <c r="Z2317" i="1"/>
  <c r="Y2494" i="1"/>
  <c r="Z2494" i="1" s="1"/>
  <c r="Z304" i="1"/>
  <c r="Y424" i="1"/>
  <c r="L3281" i="1"/>
  <c r="L3283" i="1"/>
  <c r="L3282" i="1"/>
  <c r="L3280" i="1"/>
  <c r="Z1059" i="1" l="1"/>
  <c r="Z424" i="1"/>
  <c r="Y1695" i="1"/>
  <c r="L3284" i="1"/>
  <c r="Z139" i="1" l="1"/>
  <c r="Z1695" i="1"/>
  <c r="Y1860" i="1"/>
  <c r="L3285" i="1"/>
  <c r="Z3269" i="1" l="1"/>
  <c r="Z1860" i="1"/>
  <c r="Y944" i="1"/>
  <c r="L3286" i="1"/>
  <c r="Z548" i="1" l="1"/>
  <c r="Z944" i="1"/>
  <c r="Y1385" i="1"/>
  <c r="L3287" i="1"/>
  <c r="Z727" i="1" l="1"/>
  <c r="Z1385" i="1"/>
  <c r="Y960" i="1"/>
  <c r="L3288" i="1"/>
  <c r="Z2061" i="1" l="1"/>
  <c r="Z960" i="1"/>
  <c r="L3289" i="1"/>
  <c r="Z2123" i="1" l="1"/>
  <c r="Y3375" i="1"/>
  <c r="L3290" i="1"/>
  <c r="Z979" i="1" l="1"/>
  <c r="Z3375" i="1"/>
  <c r="Y589" i="1"/>
  <c r="L3291" i="1"/>
  <c r="Z669" i="1" l="1"/>
  <c r="Z589" i="1"/>
  <c r="Z445" i="1"/>
  <c r="Y645" i="1"/>
  <c r="Z188" i="1"/>
  <c r="Y2529" i="1"/>
  <c r="Z296" i="1" s="1"/>
  <c r="Y2696" i="1"/>
  <c r="L3295" i="1"/>
  <c r="L3293" i="1"/>
  <c r="L3292" i="1"/>
  <c r="L3294" i="1"/>
  <c r="Z2251" i="1" l="1"/>
  <c r="Z2696" i="1"/>
  <c r="Y1221" i="1"/>
  <c r="L3296" i="1"/>
  <c r="Z1950" i="1" l="1"/>
  <c r="Z1221" i="1"/>
  <c r="Y1374" i="1"/>
  <c r="L3297" i="1"/>
  <c r="Z849" i="1" l="1"/>
  <c r="Z1374" i="1"/>
  <c r="Y2986" i="1"/>
  <c r="L3298" i="1"/>
  <c r="Z1781" i="1" l="1"/>
  <c r="Z2986" i="1"/>
  <c r="Y1176" i="1"/>
  <c r="L3299" i="1"/>
  <c r="Z91" i="1" l="1"/>
  <c r="Z1176" i="1"/>
  <c r="Y1639" i="1"/>
  <c r="L3300" i="1"/>
  <c r="L3301" i="1"/>
  <c r="Z3208" i="1" l="1"/>
  <c r="Z1639" i="1"/>
  <c r="Y2813" i="1"/>
  <c r="L3302" i="1"/>
  <c r="Z932" i="1" l="1"/>
  <c r="Z2813" i="1"/>
  <c r="Y150" i="1"/>
  <c r="Z186" i="1" s="1"/>
  <c r="Y3508" i="1"/>
  <c r="L3303" i="1"/>
  <c r="L3304" i="1"/>
  <c r="Z3277" i="1" l="1"/>
  <c r="Z3508" i="1"/>
  <c r="Y1913" i="1"/>
  <c r="Z1913" i="1" s="1"/>
  <c r="Z1155" i="1"/>
  <c r="Y2984" i="1"/>
  <c r="Z2984" i="1" s="1"/>
  <c r="Z490" i="1"/>
  <c r="Y2519" i="1"/>
  <c r="Z2519" i="1" s="1"/>
  <c r="Y1152" i="1"/>
  <c r="L3308" i="1"/>
  <c r="L3306" i="1"/>
  <c r="L3305" i="1"/>
  <c r="L3307" i="1"/>
  <c r="Z196" i="1" l="1"/>
  <c r="Z1152" i="1"/>
  <c r="Y3334" i="1"/>
  <c r="L3309" i="1"/>
  <c r="Z2293" i="1" l="1"/>
  <c r="Z3334" i="1"/>
  <c r="Y3491" i="1"/>
  <c r="L3310" i="1"/>
  <c r="L3311" i="1"/>
  <c r="Z2799" i="1" l="1"/>
  <c r="Z3491" i="1"/>
  <c r="Y1895" i="1"/>
  <c r="Z1895" i="1" s="1"/>
  <c r="Y619" i="1"/>
  <c r="Z619" i="1" s="1"/>
  <c r="Z1765" i="1"/>
  <c r="Y2967" i="1"/>
  <c r="L3314" i="1"/>
  <c r="L3313" i="1"/>
  <c r="L3312" i="1"/>
  <c r="Z2409" i="1" l="1"/>
  <c r="Z2967" i="1"/>
  <c r="Y1981" i="1"/>
  <c r="Z1981" i="1" s="1"/>
  <c r="Z3434" i="1"/>
  <c r="Y2163" i="1"/>
  <c r="L3315" i="1"/>
  <c r="L3316" i="1"/>
  <c r="Z2917" i="1" l="1"/>
  <c r="Z2163" i="1"/>
  <c r="Y3350" i="1"/>
  <c r="L3317" i="1"/>
  <c r="Z1774" i="1" l="1"/>
  <c r="Z3350" i="1"/>
  <c r="Y853" i="1"/>
  <c r="Y1252" i="1"/>
  <c r="L3318" i="1"/>
  <c r="L3319" i="1"/>
  <c r="Z3272" i="1" l="1"/>
  <c r="Z1252" i="1"/>
  <c r="Y3478" i="1"/>
  <c r="L3320" i="1"/>
  <c r="Z2022" i="1" l="1"/>
  <c r="Z3478" i="1"/>
  <c r="Y2909" i="1"/>
  <c r="L3321" i="1"/>
  <c r="Z3394" i="1" l="1"/>
  <c r="Z2909" i="1"/>
  <c r="Y923" i="1"/>
  <c r="Z923" i="1" s="1"/>
  <c r="Z2840" i="1"/>
  <c r="Y1625" i="1"/>
  <c r="L3322" i="1"/>
  <c r="L3323" i="1"/>
  <c r="L3324" i="1"/>
  <c r="Z203" i="1" l="1"/>
  <c r="Z1625" i="1"/>
  <c r="Y3366" i="1"/>
  <c r="L3325" i="1"/>
  <c r="Z1404" i="1" l="1"/>
  <c r="Z3366" i="1"/>
  <c r="Y2880" i="1"/>
  <c r="Z2880" i="1" s="1"/>
  <c r="Y1308" i="1"/>
  <c r="L3326" i="1"/>
  <c r="L3327" i="1"/>
  <c r="Z2683" i="1" l="1"/>
  <c r="Z1308" i="1"/>
  <c r="Z2448" i="1"/>
  <c r="Y2976" i="1"/>
  <c r="Z2976" i="1" s="1"/>
  <c r="Z294" i="1"/>
  <c r="L3330" i="1"/>
  <c r="L3328" i="1"/>
  <c r="L3329" i="1"/>
  <c r="Z1461" i="1" l="1"/>
  <c r="Y790" i="1"/>
  <c r="L3331" i="1"/>
  <c r="Z3162" i="1" l="1"/>
  <c r="Z790" i="1"/>
  <c r="Y3368" i="1"/>
  <c r="L3332" i="1"/>
  <c r="Z1409" i="1" l="1"/>
  <c r="Z3368" i="1"/>
  <c r="Y1251" i="1"/>
  <c r="Z789" i="1" s="1"/>
  <c r="Y1311" i="1"/>
  <c r="Z201" i="1" s="1"/>
  <c r="Y927" i="1"/>
  <c r="Z927" i="1" s="1"/>
  <c r="Y1998" i="1"/>
  <c r="Z1998" i="1" s="1"/>
  <c r="Z1618" i="1"/>
  <c r="Y2762" i="1"/>
  <c r="L3336" i="1"/>
  <c r="L3334" i="1"/>
  <c r="L3337" i="1"/>
  <c r="L3335" i="1"/>
  <c r="L3333" i="1"/>
  <c r="Z3181" i="1" l="1"/>
  <c r="Z2762" i="1"/>
  <c r="Y2901" i="1"/>
  <c r="L3338" i="1"/>
  <c r="Z1210" i="1" l="1"/>
  <c r="Z2901" i="1"/>
  <c r="L3339" i="1"/>
  <c r="Z125" i="1" l="1"/>
  <c r="Y1133" i="1"/>
  <c r="L3340" i="1"/>
  <c r="Z2789" i="1" l="1"/>
  <c r="Z1133" i="1"/>
  <c r="Y1169" i="1"/>
  <c r="L3341" i="1"/>
  <c r="Z2778" i="1" l="1"/>
  <c r="Z1169" i="1"/>
  <c r="Y3351" i="1"/>
  <c r="L3342" i="1"/>
  <c r="Z1510" i="1" l="1"/>
  <c r="Z3351" i="1"/>
  <c r="Y857" i="1"/>
  <c r="L3343" i="1"/>
  <c r="Z1944" i="1" l="1"/>
  <c r="Z857" i="1"/>
  <c r="Z1536" i="1"/>
  <c r="Y956" i="1"/>
  <c r="Z2860" i="1" s="1"/>
  <c r="Y1121" i="1"/>
  <c r="L3345" i="1"/>
  <c r="L3344" i="1"/>
  <c r="L3346" i="1"/>
  <c r="Z2601" i="1" l="1"/>
  <c r="Z1121" i="1"/>
  <c r="Y3270" i="1"/>
  <c r="Z3448" i="1" s="1"/>
  <c r="Y216" i="1"/>
  <c r="L3347" i="1"/>
  <c r="L3348" i="1"/>
  <c r="Z3282" i="1" l="1"/>
  <c r="Z216" i="1"/>
  <c r="Y2332" i="1"/>
  <c r="Z2332" i="1" s="1"/>
  <c r="Z2745" i="1"/>
  <c r="Y2375" i="1"/>
  <c r="L3349" i="1"/>
  <c r="L3350" i="1"/>
  <c r="Z2082" i="1" l="1"/>
  <c r="Z2375" i="1"/>
  <c r="Y530" i="1"/>
  <c r="L3351" i="1"/>
  <c r="Z461" i="1" l="1"/>
  <c r="Z530" i="1"/>
  <c r="Y3338" i="1"/>
  <c r="L3352" i="1"/>
  <c r="Z2258" i="1" l="1"/>
  <c r="Z3338" i="1"/>
  <c r="Y2877" i="1"/>
  <c r="L3353" i="1"/>
  <c r="Z3233" i="1" l="1"/>
  <c r="Z2877" i="1"/>
  <c r="Z2759" i="1"/>
  <c r="Y2712" i="1"/>
  <c r="L3354" i="1"/>
  <c r="L3355" i="1"/>
  <c r="Z3283" i="1" l="1"/>
  <c r="Z2712" i="1"/>
  <c r="Y856" i="1"/>
  <c r="L3356" i="1"/>
  <c r="Z856" i="1" l="1"/>
  <c r="Y2401" i="1"/>
  <c r="L3357" i="1"/>
  <c r="Z2265" i="1" l="1"/>
  <c r="Z2401" i="1"/>
  <c r="Y164" i="1"/>
  <c r="L3358" i="1"/>
  <c r="Z2992" i="1" l="1"/>
  <c r="Z164" i="1"/>
  <c r="Y200" i="1"/>
  <c r="L3359" i="1"/>
  <c r="Z371" i="1" l="1"/>
  <c r="Z200" i="1"/>
  <c r="Y3330" i="1"/>
  <c r="Z2159" i="1" s="1"/>
  <c r="Z985" i="1"/>
  <c r="Y1255" i="1"/>
  <c r="L3360" i="1"/>
  <c r="L3361" i="1"/>
  <c r="L3362" i="1"/>
  <c r="Z2614" i="1" l="1"/>
  <c r="Z1255" i="1"/>
  <c r="Y2208" i="1"/>
  <c r="L3363" i="1"/>
  <c r="Z2536" i="1" l="1"/>
  <c r="Z2208" i="1"/>
  <c r="Y1710" i="1"/>
  <c r="L3364" i="1"/>
  <c r="Z2518" i="1" l="1"/>
  <c r="Z1710" i="1"/>
  <c r="Y3442" i="1"/>
  <c r="L3365" i="1"/>
  <c r="Z957" i="1" l="1"/>
  <c r="Z3442" i="1"/>
  <c r="Y885" i="1"/>
  <c r="L3366" i="1"/>
  <c r="Z1579" i="1" l="1"/>
  <c r="Z885" i="1"/>
  <c r="Y2935" i="1"/>
  <c r="L3367" i="1"/>
  <c r="Z523" i="1" l="1"/>
  <c r="Z2935" i="1"/>
  <c r="Y828" i="1"/>
  <c r="L3368" i="1"/>
  <c r="Z438" i="1" l="1"/>
  <c r="Z828" i="1"/>
  <c r="Y2853" i="1"/>
  <c r="Z577" i="1" s="1"/>
  <c r="L3369" i="1"/>
  <c r="Z678" i="1" l="1"/>
  <c r="Y791" i="1"/>
  <c r="L3370" i="1"/>
  <c r="Z3308" i="1" l="1"/>
  <c r="Z791" i="1"/>
  <c r="Y2802" i="1"/>
  <c r="L3371" i="1"/>
  <c r="Z645" i="1" l="1"/>
  <c r="Z2802" i="1"/>
  <c r="Y2278" i="1"/>
  <c r="L3372" i="1"/>
  <c r="Z425" i="1" l="1"/>
  <c r="Z2278" i="1"/>
  <c r="Y159" i="1"/>
  <c r="L3373" i="1"/>
  <c r="Z1658" i="1" l="1"/>
  <c r="Z159" i="1"/>
  <c r="Y340" i="1"/>
  <c r="L3374" i="1"/>
  <c r="Z3538" i="1" l="1"/>
  <c r="Z340" i="1"/>
  <c r="Y2242" i="1"/>
  <c r="L3375" i="1"/>
  <c r="Z1095" i="1" l="1"/>
  <c r="Z2242" i="1"/>
  <c r="Y2326" i="1"/>
  <c r="L3376" i="1"/>
  <c r="Z1022" i="1" l="1"/>
  <c r="Z2326" i="1"/>
  <c r="Y72" i="1"/>
  <c r="Z72" i="1" s="1"/>
  <c r="Y3294" i="1"/>
  <c r="L3377" i="1"/>
  <c r="L3378" i="1"/>
  <c r="Z1128" i="1" l="1"/>
  <c r="Z3294" i="1"/>
  <c r="Y2794" i="1"/>
  <c r="L3379" i="1"/>
  <c r="Z3011" i="1" l="1"/>
  <c r="Z2794" i="1"/>
  <c r="Y2946" i="1"/>
  <c r="L3380" i="1"/>
  <c r="Z654" i="1" l="1"/>
  <c r="Z2946" i="1"/>
  <c r="Y2993" i="1"/>
  <c r="L3381" i="1"/>
  <c r="Z3424" i="1" l="1"/>
  <c r="Z2993" i="1"/>
  <c r="Y355" i="1"/>
  <c r="L3382" i="1"/>
  <c r="Z2000" i="1" l="1"/>
  <c r="Z355" i="1"/>
  <c r="Y1684" i="1"/>
  <c r="L3383" i="1"/>
  <c r="Z1488" i="1" l="1"/>
  <c r="Z1684" i="1"/>
  <c r="Y1707" i="1"/>
  <c r="L3384" i="1"/>
  <c r="Z1079" i="1" l="1"/>
  <c r="Z1707" i="1"/>
  <c r="Y2379" i="1"/>
  <c r="L3385" i="1"/>
  <c r="Z297" i="1" l="1"/>
  <c r="Z2379" i="1"/>
  <c r="Y912" i="1"/>
  <c r="L3386" i="1"/>
  <c r="Z284" i="1" l="1"/>
  <c r="Z912" i="1"/>
  <c r="Y2443" i="1"/>
  <c r="L3387" i="1"/>
  <c r="Z2884" i="1" l="1"/>
  <c r="Z2443" i="1"/>
  <c r="Y940" i="1"/>
  <c r="L3388" i="1"/>
  <c r="Z3103" i="1" l="1"/>
  <c r="Z940" i="1"/>
  <c r="Y166" i="1"/>
  <c r="L3389" i="1"/>
  <c r="Z1662" i="1" l="1"/>
  <c r="Z166" i="1"/>
  <c r="Y2515" i="1"/>
  <c r="L3390" i="1"/>
  <c r="Z2655" i="1" l="1"/>
  <c r="Z2515" i="1"/>
  <c r="Y274" i="1"/>
  <c r="L3391" i="1"/>
  <c r="Z2161" i="1" l="1"/>
  <c r="Z274" i="1"/>
  <c r="Y2731" i="1"/>
  <c r="L3392" i="1"/>
  <c r="Z2731" i="1" l="1"/>
  <c r="Y556" i="1"/>
  <c r="L3393" i="1"/>
  <c r="Y3500" i="1" l="1"/>
  <c r="L3394" i="1"/>
  <c r="Z3401" i="1" l="1"/>
  <c r="Z3500" i="1"/>
  <c r="Y3388" i="1"/>
  <c r="L3395" i="1"/>
  <c r="Z2527" i="1" l="1"/>
  <c r="Z3388" i="1"/>
  <c r="Y1168" i="1"/>
  <c r="Z1168" i="1" s="1"/>
  <c r="Y1762" i="1"/>
  <c r="L3396" i="1"/>
  <c r="L3397" i="1"/>
  <c r="Z1762" i="1" l="1"/>
  <c r="Y2929" i="1"/>
  <c r="Z2929" i="1" s="1"/>
  <c r="Y1378" i="1"/>
  <c r="L3398" i="1"/>
  <c r="L3399" i="1"/>
  <c r="Z3270" i="1" l="1"/>
  <c r="Z1378" i="1"/>
  <c r="Y2999" i="1"/>
  <c r="L3400" i="1"/>
  <c r="Z1433" i="1" l="1"/>
  <c r="Z2999" i="1"/>
  <c r="Y967" i="1"/>
  <c r="L3401" i="1"/>
  <c r="Z2605" i="1" l="1"/>
  <c r="Z967" i="1"/>
  <c r="Y2532" i="1"/>
  <c r="L3402" i="1"/>
  <c r="Z3087" i="1" l="1"/>
  <c r="Z2532" i="1"/>
  <c r="Y437" i="1"/>
  <c r="L3403" i="1"/>
  <c r="Z84" i="1" l="1"/>
  <c r="Z437" i="1"/>
  <c r="Y49" i="1"/>
  <c r="Z49" i="1" s="1"/>
  <c r="L3404" i="1"/>
  <c r="L3405" i="1"/>
  <c r="Z3314" i="1" l="1"/>
  <c r="Y793" i="1"/>
  <c r="Z1206" i="1" s="1"/>
  <c r="Y2895" i="1"/>
  <c r="Z2577" i="1" s="1"/>
  <c r="L3406" i="1"/>
  <c r="L3407" i="1"/>
  <c r="L3408" i="1"/>
  <c r="Z3018" i="1" l="1"/>
  <c r="L3409" i="1"/>
  <c r="Z2625" i="1" l="1"/>
  <c r="Y1161" i="1"/>
  <c r="L3410" i="1"/>
  <c r="Z600" i="1" l="1"/>
  <c r="Z1161" i="1"/>
  <c r="Y3380" i="1"/>
  <c r="L3411" i="1"/>
  <c r="Z339" i="1" l="1"/>
  <c r="Z3380" i="1"/>
  <c r="Z2544" i="1"/>
  <c r="Y3340" i="1"/>
  <c r="L3412" i="1"/>
  <c r="L3413" i="1"/>
  <c r="Z2305" i="1" l="1"/>
  <c r="Z3340" i="1"/>
  <c r="Y517" i="1"/>
  <c r="L3414" i="1"/>
  <c r="Z757" i="1" l="1"/>
  <c r="Z517" i="1"/>
  <c r="Y2808" i="1"/>
  <c r="L3415" i="1"/>
  <c r="Z2534" i="1" l="1"/>
  <c r="Z2808" i="1"/>
  <c r="Y1312" i="1"/>
  <c r="L3416" i="1"/>
  <c r="Z3131" i="1" l="1"/>
  <c r="Z1312" i="1"/>
  <c r="Y402" i="1"/>
  <c r="L3417" i="1"/>
  <c r="Z2315" i="1" l="1"/>
  <c r="Z402" i="1"/>
  <c r="Y929" i="1"/>
  <c r="L3418" i="1"/>
  <c r="Z189" i="1" l="1"/>
  <c r="Z929" i="1"/>
  <c r="Y2478" i="1"/>
  <c r="L3419" i="1"/>
  <c r="Z2478" i="1" l="1"/>
  <c r="Y103" i="1"/>
  <c r="L3420" i="1"/>
  <c r="Z3093" i="1" l="1"/>
  <c r="Z103" i="1"/>
  <c r="Y1968" i="1"/>
  <c r="L3421" i="1"/>
  <c r="Z3400" i="1" l="1"/>
  <c r="Z1968" i="1"/>
  <c r="Y1149" i="1"/>
  <c r="L3422" i="1"/>
  <c r="Z2560" i="1" l="1"/>
  <c r="Z1149" i="1"/>
  <c r="Y1598" i="1"/>
  <c r="L3423" i="1"/>
  <c r="Z3507" i="1" l="1"/>
  <c r="Z1598" i="1"/>
  <c r="Y2736" i="1"/>
  <c r="L3424" i="1"/>
  <c r="Z3468" i="1" l="1"/>
  <c r="Z2736" i="1"/>
  <c r="Z956" i="1"/>
  <c r="Y1246" i="1"/>
  <c r="L3425" i="1"/>
  <c r="L3426" i="1"/>
  <c r="Z2853" i="1" l="1"/>
  <c r="Z1246" i="1"/>
  <c r="Y2331" i="1"/>
  <c r="Z2331" i="1" s="1"/>
  <c r="Y889" i="1"/>
  <c r="L3427" i="1"/>
  <c r="L3428" i="1"/>
  <c r="Z1464" i="1" l="1"/>
  <c r="Z889" i="1"/>
  <c r="Y3518" i="1"/>
  <c r="L3429" i="1"/>
  <c r="Z468" i="1" l="1"/>
  <c r="Z3518" i="1"/>
  <c r="Y604" i="1"/>
  <c r="L3430" i="1"/>
  <c r="Z2688" i="1" l="1"/>
  <c r="Z604" i="1"/>
  <c r="Y615" i="1"/>
  <c r="Z3353" i="1" s="1"/>
  <c r="Y627" i="1"/>
  <c r="L3431" i="1"/>
  <c r="L3432" i="1"/>
  <c r="Z588" i="1" l="1"/>
  <c r="Z627" i="1"/>
  <c r="Y1966" i="1"/>
  <c r="L3433" i="1"/>
  <c r="Z2662" i="1" l="1"/>
  <c r="Z1966" i="1"/>
  <c r="Y75" i="1"/>
  <c r="Z75" i="1" s="1"/>
  <c r="Y961" i="1"/>
  <c r="Z961" i="1" s="1"/>
  <c r="Y275" i="1"/>
  <c r="L3435" i="1"/>
  <c r="L3436" i="1"/>
  <c r="L3434" i="1"/>
  <c r="Z2237" i="1" l="1"/>
  <c r="Z275" i="1"/>
  <c r="Y1669" i="1"/>
  <c r="Z1669" i="1" s="1"/>
  <c r="Y2782" i="1"/>
  <c r="L3438" i="1"/>
  <c r="L3437" i="1"/>
  <c r="Z1546" i="1" l="1"/>
  <c r="Z2782" i="1"/>
  <c r="Y2795" i="1"/>
  <c r="L3439" i="1"/>
  <c r="Z853" i="1" l="1"/>
  <c r="Z2795" i="1"/>
  <c r="Y3426" i="1"/>
  <c r="L3440" i="1"/>
  <c r="Z2522" i="1" l="1"/>
  <c r="Z3426" i="1"/>
  <c r="Y2320" i="1"/>
  <c r="L3441" i="1"/>
  <c r="Z846" i="1" l="1"/>
  <c r="Z2320" i="1"/>
  <c r="Y3327" i="1"/>
  <c r="L3442" i="1"/>
  <c r="Z1089" i="1" l="1"/>
  <c r="Z3327" i="1"/>
  <c r="Y818" i="1"/>
  <c r="L3443" i="1"/>
  <c r="Z2584" i="1" l="1"/>
  <c r="Z818" i="1"/>
  <c r="Y2851" i="1"/>
  <c r="L3444" i="1"/>
  <c r="Z3336" i="1" l="1"/>
  <c r="Z2851" i="1"/>
  <c r="L3445" i="1"/>
  <c r="Z226" i="1" l="1"/>
  <c r="Y579" i="1"/>
  <c r="L3446" i="1"/>
  <c r="Z556" i="1" l="1"/>
  <c r="Z579" i="1"/>
  <c r="Y583" i="1"/>
  <c r="L3447" i="1"/>
  <c r="Z2154" i="1" l="1"/>
  <c r="Z583" i="1"/>
  <c r="Y3499" i="1"/>
  <c r="L3448" i="1"/>
  <c r="Z2104" i="1" l="1"/>
  <c r="Z3499" i="1"/>
  <c r="Y2402" i="1"/>
  <c r="Z366" i="1" s="1"/>
  <c r="Y906" i="1"/>
  <c r="L3449" i="1"/>
  <c r="L3450" i="1"/>
  <c r="Z3081" i="1" l="1"/>
  <c r="Z906" i="1"/>
  <c r="Y2417" i="1"/>
  <c r="L3451" i="1"/>
  <c r="Z2635" i="1" l="1"/>
  <c r="Z2417" i="1"/>
  <c r="Y205" i="1"/>
  <c r="L3452" i="1"/>
  <c r="Z1289" i="1" l="1"/>
  <c r="Z205" i="1"/>
  <c r="Y390" i="1"/>
  <c r="Z390" i="1" s="1"/>
  <c r="Z1988" i="1"/>
  <c r="Y2487" i="1"/>
  <c r="L3453" i="1"/>
  <c r="L3455" i="1"/>
  <c r="L3454" i="1"/>
  <c r="Z1447" i="1" l="1"/>
  <c r="Z2487" i="1"/>
  <c r="Y628" i="1"/>
  <c r="L3456" i="1"/>
  <c r="Z2821" i="1" l="1"/>
  <c r="Z628" i="1"/>
  <c r="Y1951" i="1"/>
  <c r="L3457" i="1"/>
  <c r="Z3209" i="1" l="1"/>
  <c r="Z1951" i="1"/>
  <c r="Y1961" i="1"/>
  <c r="L3458" i="1"/>
  <c r="Z65" i="1" l="1"/>
  <c r="Z1961" i="1"/>
  <c r="L3459" i="1"/>
  <c r="Z555" i="1" l="1"/>
  <c r="Y1313" i="1"/>
  <c r="L3460" i="1"/>
  <c r="Z2097" i="1" l="1"/>
  <c r="Z1313" i="1"/>
  <c r="Y2425" i="1"/>
  <c r="L3461" i="1"/>
  <c r="Z1665" i="1" l="1"/>
  <c r="Z2425" i="1"/>
  <c r="Y1355" i="1"/>
  <c r="L3462" i="1"/>
  <c r="Z2253" i="1" l="1"/>
  <c r="Z1355" i="1"/>
  <c r="Y1671" i="1"/>
  <c r="L3463" i="1"/>
  <c r="Z1671" i="1" l="1"/>
  <c r="Y2718" i="1"/>
  <c r="L3464" i="1"/>
  <c r="Z584" i="1" l="1"/>
  <c r="Z2718" i="1"/>
  <c r="Y2283" i="1"/>
  <c r="L3465" i="1"/>
  <c r="Z1389" i="1" l="1"/>
  <c r="Z2283" i="1"/>
  <c r="Y2192" i="1"/>
  <c r="L3466" i="1"/>
  <c r="Z285" i="1" l="1"/>
  <c r="Z2192" i="1"/>
  <c r="Y2777" i="1"/>
  <c r="L3467" i="1"/>
  <c r="Z2571" i="1" l="1"/>
  <c r="Z2777" i="1"/>
  <c r="Y435" i="1"/>
  <c r="Z435" i="1" s="1"/>
  <c r="Z2681" i="1"/>
  <c r="Y432" i="1"/>
  <c r="Z432" i="1" s="1"/>
  <c r="Z719" i="1"/>
  <c r="Y2528" i="1"/>
  <c r="Z2528" i="1" s="1"/>
  <c r="Z3245" i="1"/>
  <c r="Y1386" i="1"/>
  <c r="L3470" i="1"/>
  <c r="L3469" i="1"/>
  <c r="L3471" i="1"/>
  <c r="L3468" i="1"/>
  <c r="Z2590" i="1" l="1"/>
  <c r="Z1386" i="1"/>
  <c r="Z2547" i="1"/>
  <c r="Y552" i="1"/>
  <c r="L3472" i="1"/>
  <c r="L3473" i="1"/>
  <c r="Z1299" i="1" l="1"/>
  <c r="Z552" i="1"/>
  <c r="Y3359" i="1"/>
  <c r="L3474" i="1"/>
  <c r="Z2266" i="1" l="1"/>
  <c r="Z3359" i="1"/>
  <c r="Y3331" i="1"/>
  <c r="L3475" i="1"/>
  <c r="Z334" i="1" l="1"/>
  <c r="Z3331" i="1"/>
  <c r="Z1956" i="1"/>
  <c r="Y1354" i="1"/>
  <c r="Z1354" i="1" s="1"/>
  <c r="Z1978" i="1"/>
  <c r="L3477" i="1"/>
  <c r="L3476" i="1"/>
  <c r="L3478" i="1"/>
  <c r="Z526" i="1" l="1"/>
  <c r="Y1331" i="1"/>
  <c r="L3479" i="1"/>
  <c r="Z221" i="1" l="1"/>
  <c r="Z1331" i="1"/>
  <c r="Y1323" i="1"/>
  <c r="L3480" i="1"/>
  <c r="Z2222" i="1" l="1"/>
  <c r="Z1323" i="1"/>
  <c r="Y2387" i="1"/>
  <c r="L3481" i="1"/>
  <c r="Z3215" i="1" l="1"/>
  <c r="Z2387" i="1"/>
  <c r="Y2891" i="1"/>
  <c r="L3482" i="1"/>
  <c r="Z3211" i="1" l="1"/>
  <c r="Z2891" i="1"/>
  <c r="Y875" i="1"/>
  <c r="L3483" i="1"/>
  <c r="Z793" i="1" l="1"/>
  <c r="Z875" i="1"/>
  <c r="Y374" i="1"/>
  <c r="L3484" i="1"/>
  <c r="Z2227" i="1" l="1"/>
  <c r="Z374" i="1"/>
  <c r="Y239" i="1"/>
  <c r="Z3287" i="1" s="1"/>
  <c r="Y136" i="1"/>
  <c r="L3486" i="1"/>
  <c r="L3485" i="1"/>
  <c r="Z1390" i="1" l="1"/>
  <c r="Z136" i="1"/>
  <c r="Y1694" i="1"/>
  <c r="L3487" i="1"/>
  <c r="Z1677" i="1" l="1"/>
  <c r="Z1694" i="1"/>
  <c r="Y2220" i="1"/>
  <c r="L3488" i="1"/>
  <c r="Z2402" i="1" l="1"/>
  <c r="Z2220" i="1"/>
  <c r="Y3290" i="1"/>
  <c r="L3489" i="1"/>
  <c r="Z2895" i="1" l="1"/>
  <c r="Z3290" i="1"/>
  <c r="Y3238" i="1"/>
  <c r="L3490" i="1"/>
  <c r="Z3238" i="1" l="1"/>
  <c r="Y2313" i="1"/>
  <c r="L3491" i="1"/>
  <c r="Z2313" i="1" l="1"/>
  <c r="Y565" i="1"/>
  <c r="L3492" i="1"/>
  <c r="Z1244" i="1" l="1"/>
  <c r="Z565" i="1"/>
  <c r="Y2520" i="1"/>
  <c r="Z2520" i="1" s="1"/>
  <c r="Z2095" i="1"/>
  <c r="Y269" i="1"/>
  <c r="Z269" i="1" s="1"/>
  <c r="Z121" i="1"/>
  <c r="Y2911" i="1"/>
  <c r="L3493" i="1"/>
  <c r="L3494" i="1"/>
  <c r="L3495" i="1"/>
  <c r="Z227" i="1" l="1"/>
  <c r="Z2911" i="1"/>
  <c r="Z2012" i="1"/>
  <c r="Y2292" i="1"/>
  <c r="L3496" i="1"/>
  <c r="L3497" i="1"/>
  <c r="Z1746" i="1" l="1"/>
  <c r="Z2292" i="1"/>
  <c r="Y888" i="1"/>
  <c r="L3498" i="1"/>
  <c r="Z1087" i="1" l="1"/>
  <c r="Z888" i="1"/>
  <c r="Y245" i="1"/>
  <c r="L3499" i="1"/>
  <c r="Z3482" i="1" l="1"/>
  <c r="Z245" i="1"/>
  <c r="Y1923" i="1"/>
  <c r="Z1923" i="1" s="1"/>
  <c r="Z816" i="1"/>
  <c r="Z1372" i="1"/>
  <c r="Y2210" i="1"/>
  <c r="L3501" i="1"/>
  <c r="L3502" i="1"/>
  <c r="L3500" i="1"/>
  <c r="Z2004" i="1" l="1"/>
  <c r="Z2210" i="1"/>
  <c r="Y529" i="1"/>
  <c r="Z529" i="1" s="1"/>
  <c r="Y832" i="1"/>
  <c r="L3503" i="1"/>
  <c r="L3504" i="1"/>
  <c r="Z2529" i="1" l="1"/>
  <c r="Z832" i="1"/>
  <c r="Z2282" i="1"/>
  <c r="Y3472" i="1"/>
  <c r="Z3343" i="1" s="1"/>
  <c r="Y1834" i="1"/>
  <c r="Z1834" i="1" s="1"/>
  <c r="Y1345" i="1"/>
  <c r="Z1345" i="1" s="1"/>
  <c r="Z905" i="1"/>
  <c r="Y1905" i="1"/>
  <c r="Z1905" i="1" s="1"/>
  <c r="Z1823" i="1"/>
  <c r="Y1992" i="1"/>
  <c r="Z1992" i="1" s="1"/>
  <c r="Z211" i="1"/>
  <c r="Z3213" i="1"/>
  <c r="L3507" i="1"/>
  <c r="L3512" i="1"/>
  <c r="L3509" i="1"/>
  <c r="L3506" i="1"/>
  <c r="L3510" i="1"/>
  <c r="L3511" i="1"/>
  <c r="L3505" i="1"/>
  <c r="L3508" i="1"/>
  <c r="Z2581" i="1" l="1"/>
  <c r="Y1962" i="1"/>
  <c r="Z1514" i="1"/>
  <c r="Y1969" i="1"/>
  <c r="L3513" i="1"/>
  <c r="L3514" i="1"/>
  <c r="Z1004" i="1" l="1"/>
  <c r="Z1969" i="1"/>
  <c r="Y626" i="1"/>
  <c r="L3515" i="1"/>
  <c r="Z2374" i="1" l="1"/>
  <c r="Z626" i="1"/>
  <c r="Z2549" i="1"/>
  <c r="Y1832" i="1"/>
  <c r="L3516" i="1"/>
  <c r="L3517" i="1"/>
  <c r="Z2025" i="1" l="1"/>
  <c r="Z1832" i="1"/>
  <c r="Y2837" i="1"/>
  <c r="L3518" i="1"/>
  <c r="Z1744" i="1" l="1"/>
  <c r="Z2837" i="1"/>
  <c r="Y2758" i="1"/>
  <c r="L3519" i="1"/>
  <c r="Z3446" i="1" l="1"/>
  <c r="Z2758" i="1"/>
  <c r="Y1361" i="1"/>
  <c r="Z1361" i="1" s="1"/>
  <c r="Z1755" i="1"/>
  <c r="Y587" i="1"/>
  <c r="Z587" i="1" s="1"/>
  <c r="Y2405" i="1"/>
  <c r="L3521" i="1"/>
  <c r="L3520" i="1"/>
  <c r="L3522" i="1"/>
  <c r="Z1081" i="1" l="1"/>
  <c r="Z2405" i="1"/>
  <c r="Z415" i="1"/>
  <c r="Y962" i="1"/>
  <c r="L3524" i="1"/>
  <c r="L3525" i="1"/>
  <c r="L3523" i="1"/>
  <c r="Z239" i="1" l="1"/>
  <c r="Z962" i="1"/>
  <c r="Y1373" i="1"/>
  <c r="Z1373" i="1" s="1"/>
  <c r="Z2063" i="1"/>
  <c r="Y264" i="1"/>
  <c r="Z264" i="1" s="1"/>
  <c r="Z610" i="1"/>
  <c r="Y2897" i="1"/>
  <c r="L3526" i="1"/>
  <c r="L3527" i="1"/>
  <c r="L3528" i="1"/>
  <c r="Z1805" i="1" l="1"/>
  <c r="Z2897" i="1"/>
  <c r="Y97" i="1"/>
  <c r="Z97" i="1" s="1"/>
  <c r="Y2298" i="1"/>
  <c r="L3530" i="1"/>
  <c r="L3529" i="1"/>
  <c r="Z413" i="1" l="1"/>
  <c r="Z2298" i="1"/>
  <c r="Y1393" i="1"/>
  <c r="Z1393" i="1" s="1"/>
  <c r="Z1184" i="1"/>
  <c r="Y420" i="1"/>
  <c r="Z420" i="1" s="1"/>
  <c r="Z3488" i="1"/>
  <c r="Y414" i="1"/>
  <c r="Z414" i="1" s="1"/>
  <c r="Z1261" i="1"/>
  <c r="Z986" i="1"/>
  <c r="Y2414" i="1"/>
  <c r="L3533" i="1"/>
  <c r="L3531" i="1"/>
  <c r="L3534" i="1"/>
  <c r="L3535" i="1"/>
  <c r="L3532" i="1"/>
  <c r="Z1092" i="1" l="1"/>
  <c r="Z2414" i="1"/>
  <c r="Y858" i="1"/>
  <c r="L3536" i="1"/>
  <c r="Z2287" i="1" l="1"/>
  <c r="Z858" i="1"/>
  <c r="Y2831" i="1"/>
  <c r="L3537" i="1"/>
  <c r="Z1849" i="1" l="1"/>
  <c r="Z2831" i="1"/>
  <c r="Y1955" i="1"/>
  <c r="Z1955" i="1" s="1"/>
  <c r="Z1269" i="1"/>
  <c r="Y2470" i="1"/>
  <c r="Z2470" i="1" s="1"/>
  <c r="Z3123" i="1"/>
  <c r="Y2472" i="1"/>
  <c r="Z2472" i="1" s="1"/>
  <c r="Z1229" i="1"/>
  <c r="Z2018" i="1"/>
  <c r="Z2548" i="1"/>
  <c r="Y1258" i="1"/>
  <c r="L3540" i="1"/>
  <c r="L3539" i="1"/>
  <c r="L3538" i="1"/>
  <c r="L3541" i="1"/>
  <c r="Z1214" i="1" l="1"/>
  <c r="Z1258" i="1"/>
  <c r="Y2296" i="1"/>
  <c r="Z1752" i="1" l="1"/>
  <c r="Z2296" i="1"/>
  <c r="Y953" i="1"/>
  <c r="Z953" i="1" s="1"/>
  <c r="Z830" i="1"/>
  <c r="Y1130" i="1"/>
  <c r="Z2779" i="1" l="1"/>
  <c r="Z1130" i="1"/>
  <c r="Z2786" i="1"/>
  <c r="Y2874" i="1"/>
  <c r="Z2836" i="1" l="1"/>
  <c r="Z2874" i="1"/>
  <c r="Y2926" i="1"/>
  <c r="Z2100" i="1" l="1"/>
  <c r="Z2926" i="1"/>
  <c r="Y1351" i="1"/>
  <c r="Z1351" i="1" s="1"/>
  <c r="Z2205" i="1"/>
  <c r="Y25" i="1"/>
  <c r="Z1196" i="1" l="1"/>
  <c r="Z25" i="1"/>
  <c r="Y1708" i="1"/>
  <c r="Z1708" i="1" l="1"/>
  <c r="Y1745" i="1"/>
  <c r="Z3264" i="1" l="1"/>
  <c r="Z1745" i="1"/>
  <c r="Y3432" i="1"/>
  <c r="Z3432" i="1" s="1"/>
  <c r="Y1156" i="1"/>
  <c r="Y3324" i="1"/>
  <c r="Z3324" i="1" l="1"/>
  <c r="Y1171" i="1"/>
  <c r="Z2125" i="1" l="1"/>
  <c r="Z1171" i="1"/>
  <c r="Y2804" i="1"/>
  <c r="Z430" i="1" l="1"/>
  <c r="Z2804" i="1"/>
  <c r="Y1249" i="1"/>
  <c r="Z2975" i="1" l="1"/>
  <c r="Z1249" i="1"/>
  <c r="Y2347" i="1"/>
  <c r="Z2631" i="1" l="1"/>
  <c r="Z2347" i="1"/>
  <c r="Y886" i="1"/>
  <c r="Z685" i="1" l="1"/>
  <c r="Z886" i="1"/>
  <c r="Y2913" i="1"/>
  <c r="Z675" i="1" l="1"/>
  <c r="Z2913" i="1"/>
  <c r="Y3263" i="1"/>
  <c r="Z532" i="1" l="1"/>
  <c r="Z3263" i="1"/>
  <c r="Y1277" i="1"/>
  <c r="Z2058" i="1" l="1"/>
  <c r="Z1277" i="1"/>
  <c r="Y643" i="1"/>
  <c r="Z643" i="1" s="1"/>
  <c r="Z119" i="1"/>
  <c r="Y1381" i="1"/>
  <c r="Z2637" i="1" l="1"/>
  <c r="Z1381" i="1"/>
  <c r="Z2093" i="1"/>
  <c r="Y1360" i="1"/>
  <c r="Z1360" i="1" s="1"/>
  <c r="Z3019" i="1"/>
  <c r="Y1732" i="1"/>
  <c r="Z2489" i="1" l="1"/>
  <c r="Z1732" i="1"/>
  <c r="Y244" i="1"/>
  <c r="Z670" i="1" l="1"/>
  <c r="Z244" i="1"/>
  <c r="Y391" i="1"/>
  <c r="Z2314" i="1" l="1"/>
  <c r="Z391" i="1"/>
  <c r="Y2474" i="1"/>
  <c r="Z2474" i="1" s="1"/>
  <c r="Y3421" i="1"/>
  <c r="Z773" i="1" l="1"/>
  <c r="Z3421" i="1"/>
  <c r="Y1701" i="1"/>
  <c r="Z1987" i="1" s="1"/>
  <c r="Z2015" i="1"/>
  <c r="Y925" i="1"/>
  <c r="Z925" i="1" s="1"/>
  <c r="Z150" i="1"/>
  <c r="Y1144" i="1"/>
  <c r="Z2643" i="1" l="1"/>
  <c r="Z1144" i="1"/>
  <c r="Z3165" i="1"/>
  <c r="Y3373" i="1"/>
  <c r="Z2492" i="1" l="1"/>
  <c r="Z3373" i="1"/>
  <c r="Y605" i="1"/>
  <c r="Z2781" i="1" l="1"/>
  <c r="Z605" i="1"/>
  <c r="Y580" i="1"/>
  <c r="Z2598" i="1" l="1"/>
  <c r="Z580" i="1"/>
  <c r="Y1283" i="1"/>
  <c r="Z1311" i="1" l="1"/>
  <c r="Z1283" i="1"/>
  <c r="Y2" i="1"/>
  <c r="Z826" i="1" l="1"/>
  <c r="Z2" i="1"/>
  <c r="Y4" i="1"/>
  <c r="Z4" i="1" s="1"/>
  <c r="Z974" i="1"/>
  <c r="Y3" i="1"/>
  <c r="Z882" i="1" l="1"/>
  <c r="Z3" i="1"/>
  <c r="Y5" i="1"/>
  <c r="Z5" i="1" s="1"/>
  <c r="Y6" i="1"/>
  <c r="Z3463" i="1" l="1"/>
  <c r="Z6" i="1"/>
  <c r="Y7" i="1"/>
  <c r="Z1622" i="1" l="1"/>
  <c r="Z7" i="1"/>
  <c r="Y8" i="1"/>
  <c r="Z1617" i="1" l="1"/>
  <c r="Z8" i="1"/>
  <c r="Y9" i="1"/>
  <c r="Z2490" i="1" l="1"/>
  <c r="Z9" i="1"/>
  <c r="Y10" i="1"/>
  <c r="Z10" i="1" s="1"/>
  <c r="Z3472" i="1"/>
  <c r="Y11" i="1"/>
  <c r="Z11" i="1" s="1"/>
  <c r="Z3405" i="1"/>
  <c r="Y12" i="1"/>
  <c r="Z12" i="1" l="1"/>
  <c r="Y15" i="1"/>
  <c r="Z1251" i="1" l="1"/>
  <c r="Z15" i="1"/>
  <c r="Y13" i="1"/>
  <c r="Z13" i="1" l="1"/>
  <c r="Y14" i="1"/>
  <c r="Y24" i="1"/>
  <c r="Z3360" i="1" l="1"/>
  <c r="Z14" i="1"/>
  <c r="Z3072" i="1"/>
  <c r="Z24" i="1"/>
  <c r="Y17" i="1"/>
  <c r="Z1339" i="1" l="1"/>
  <c r="Z17" i="1"/>
  <c r="Y19" i="1"/>
  <c r="Z993" i="1" l="1"/>
  <c r="Z19" i="1"/>
  <c r="Y16" i="1"/>
  <c r="Z3443" i="1" l="1"/>
  <c r="Z16" i="1"/>
  <c r="Y20" i="1"/>
  <c r="Z990" i="1" l="1"/>
  <c r="Z20" i="1"/>
  <c r="Y22" i="1"/>
  <c r="Z22" i="1" s="1"/>
  <c r="Y18" i="1"/>
  <c r="Z346" i="1" l="1"/>
  <c r="Z18" i="1"/>
  <c r="Y23" i="1"/>
  <c r="Z2872" i="1" l="1"/>
  <c r="Z23" i="1"/>
  <c r="Y21" i="1"/>
  <c r="Z739" i="1" l="1"/>
  <c r="Z21" i="1"/>
  <c r="Y36" i="1"/>
  <c r="Z1192" i="1" l="1"/>
  <c r="Z36" i="1"/>
  <c r="Y37" i="1"/>
  <c r="Z37" i="1" s="1"/>
  <c r="Z2354" i="1"/>
  <c r="Y27" i="1"/>
  <c r="Z1604" i="1" l="1"/>
  <c r="Z27" i="1"/>
  <c r="Y28" i="1"/>
  <c r="Z2228" i="1" l="1"/>
  <c r="Z28" i="1"/>
  <c r="Y29" i="1"/>
  <c r="Z300" i="1" l="1"/>
  <c r="Z29" i="1"/>
  <c r="Y30" i="1"/>
  <c r="Z30" i="1" s="1"/>
  <c r="Y31" i="1"/>
  <c r="Z1553" i="1" l="1"/>
  <c r="Z31" i="1"/>
  <c r="Y32" i="1"/>
  <c r="Z32" i="1" l="1"/>
  <c r="Y33" i="1"/>
  <c r="Z33" i="1" s="1"/>
  <c r="Y34" i="1"/>
  <c r="Z615" i="1" l="1"/>
  <c r="Z34" i="1"/>
  <c r="Y35" i="1"/>
  <c r="Z35" i="1" s="1"/>
  <c r="Z835" i="1"/>
  <c r="Z2674" i="1"/>
  <c r="Z1962" i="1"/>
  <c r="Y2473" i="1"/>
  <c r="Z74" i="1" l="1"/>
  <c r="Z2473" i="1"/>
  <c r="Z664" i="1"/>
  <c r="Y1287" i="1"/>
  <c r="Z1844" i="1" l="1"/>
  <c r="Z1287" i="1"/>
  <c r="Y616" i="1"/>
  <c r="Z616" i="1" s="1"/>
  <c r="Z169" i="1"/>
  <c r="Y3341" i="1"/>
  <c r="Z546" i="1" l="1"/>
  <c r="Z3341" i="1"/>
  <c r="Z259" i="1" l="1"/>
  <c r="Z2019" i="1"/>
  <c r="Y1270" i="1"/>
  <c r="Z2165" i="1" l="1"/>
  <c r="Z1270" i="1"/>
  <c r="Y1869" i="1"/>
  <c r="Z2157" i="1" l="1"/>
  <c r="Z1869" i="1"/>
  <c r="Y2893" i="1"/>
  <c r="Z2604" i="1" l="1"/>
  <c r="Z2893" i="1"/>
  <c r="Y3502" i="1"/>
  <c r="Z1009" i="1" l="1"/>
  <c r="Z3502" i="1"/>
  <c r="Y373" i="1"/>
  <c r="Z2663" i="1" l="1"/>
  <c r="Z373" i="1"/>
  <c r="Y1315" i="1"/>
  <c r="Z2111" i="1" l="1"/>
  <c r="Z1315" i="1"/>
  <c r="Y408" i="1"/>
  <c r="Z408" i="1" s="1"/>
  <c r="Z165" i="1"/>
  <c r="Y2973" i="1"/>
  <c r="Z2699" i="1" l="1"/>
  <c r="Z2973" i="1"/>
  <c r="Y426" i="1"/>
  <c r="Z2177" i="1" l="1"/>
  <c r="Z426" i="1"/>
  <c r="Y1302" i="1"/>
  <c r="Z1434" i="1" l="1"/>
  <c r="Z1302" i="1"/>
  <c r="Y1766" i="1"/>
  <c r="Z273" i="1" s="1"/>
  <c r="Y1898" i="1"/>
  <c r="Z1898" i="1" s="1"/>
  <c r="Z1989" i="1"/>
  <c r="Y1952" i="1"/>
  <c r="Z1952" i="1" s="1"/>
  <c r="Z1234" i="1"/>
  <c r="Y2517" i="1"/>
  <c r="Z2517" i="1" s="1"/>
  <c r="Z2695" i="1"/>
  <c r="Y910" i="1"/>
  <c r="Z1674" i="1" l="1"/>
  <c r="Z910" i="1"/>
  <c r="Y945" i="1"/>
  <c r="Z945" i="1" s="1"/>
  <c r="Z1463" i="1"/>
  <c r="Y2828" i="1"/>
  <c r="Z1147" i="1" l="1"/>
  <c r="Z2828" i="1"/>
  <c r="Z3031" i="1"/>
  <c r="Y236" i="1"/>
  <c r="Z2172" i="1" l="1"/>
  <c r="Z236" i="1"/>
  <c r="Y877" i="1"/>
  <c r="Z715" i="1" l="1"/>
  <c r="Z877" i="1"/>
  <c r="Y1858" i="1"/>
  <c r="Z3430" i="1" l="1"/>
  <c r="Z1858" i="1"/>
  <c r="Y2501" i="1"/>
  <c r="Z357" i="1" l="1"/>
  <c r="Z2501" i="1"/>
  <c r="Y2962" i="1"/>
  <c r="Z2962" i="1" s="1"/>
  <c r="Z248" i="1"/>
  <c r="Z3043" i="1"/>
  <c r="Y3460" i="1"/>
  <c r="Z2597" i="1" l="1"/>
  <c r="Z3460" i="1"/>
  <c r="Y2365" i="1"/>
  <c r="Z2312" i="1" l="1"/>
  <c r="Z2365" i="1"/>
  <c r="Y3479" i="1"/>
  <c r="Z2784" i="1" l="1"/>
  <c r="Z3479" i="1"/>
  <c r="Y2944" i="1"/>
  <c r="Z2944" i="1" s="1"/>
  <c r="Z108" i="1"/>
  <c r="Y965" i="1"/>
  <c r="Z3067" i="1" l="1"/>
  <c r="Z965" i="1"/>
  <c r="Y1995" i="1"/>
  <c r="Z1995" i="1" s="1"/>
  <c r="Z782" i="1"/>
  <c r="Y1935" i="1"/>
  <c r="Z3296" i="1" l="1"/>
  <c r="Z1935" i="1"/>
  <c r="Z3330" i="1"/>
  <c r="Y427" i="1"/>
  <c r="Z427" i="1" s="1"/>
  <c r="Z1156" i="1"/>
  <c r="Y26" i="1"/>
  <c r="Z148" i="1" l="1"/>
  <c r="Z26" i="1"/>
  <c r="Y964" i="1"/>
  <c r="Z3204" i="1" l="1"/>
  <c r="Z964" i="1"/>
  <c r="Y2805" i="1"/>
  <c r="Z636" i="1" l="1"/>
  <c r="Z2805" i="1"/>
  <c r="Y1761" i="1"/>
  <c r="Z1761" i="1" l="1"/>
  <c r="Y3473" i="1"/>
  <c r="Z79" i="1" l="1"/>
  <c r="Z3473" i="1"/>
  <c r="Y2941" i="1"/>
  <c r="Z693" i="1" l="1"/>
  <c r="Z2941" i="1"/>
  <c r="Y1875" i="1"/>
  <c r="Z1701" i="1" l="1"/>
  <c r="Z1875" i="1"/>
  <c r="Y1986" i="1"/>
  <c r="Z1986" i="1" s="1"/>
  <c r="Z2750" i="1"/>
  <c r="Y2400" i="1"/>
  <c r="Z2868" i="1" l="1"/>
  <c r="Z2400" i="1"/>
  <c r="Y1349" i="1"/>
  <c r="Z1349" i="1" s="1"/>
  <c r="Z1921" i="1"/>
  <c r="Y639" i="1"/>
  <c r="Z639" i="1" s="1"/>
  <c r="Z2647" i="1"/>
  <c r="Y894" i="1"/>
  <c r="Z894" i="1" s="1"/>
  <c r="Z174" i="1"/>
  <c r="Y1976" i="1"/>
  <c r="Z817" i="1" l="1"/>
  <c r="Z1976" i="1"/>
  <c r="Y1814" i="1"/>
  <c r="Z686" i="1" l="1"/>
  <c r="Z1814" i="1"/>
  <c r="Z2623" i="1" l="1"/>
  <c r="Y2990" i="1"/>
  <c r="Z1213" i="1" l="1"/>
  <c r="Z2990" i="1"/>
  <c r="Y1392" i="1"/>
  <c r="Z1766" i="1" l="1"/>
  <c r="Z1392" i="1"/>
  <c r="Z1103" i="1" l="1"/>
  <c r="E111" i="3"/>
  <c r="D111" i="3"/>
  <c r="C111"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E5" i="2"/>
  <c r="D5" i="2"/>
  <c r="C5" i="2"/>
  <c r="B5" i="2"/>
  <c r="F4" i="2"/>
  <c r="F3" i="2"/>
  <c r="F2" i="2"/>
  <c r="F111" i="3" l="1"/>
</calcChain>
</file>

<file path=xl/sharedStrings.xml><?xml version="1.0" encoding="utf-8"?>
<sst xmlns="http://schemas.openxmlformats.org/spreadsheetml/2006/main" count="72764" uniqueCount="12453">
  <si>
    <t>e</t>
  </si>
  <si>
    <t>no. video</t>
  </si>
  <si>
    <t>Student ID</t>
  </si>
  <si>
    <t>id</t>
  </si>
  <si>
    <t>standardized dish</t>
  </si>
  <si>
    <t xml:space="preserve">      dish occurence (based on transcript)</t>
  </si>
  <si>
    <t>dish imply</t>
  </si>
  <si>
    <t>start time</t>
  </si>
  <si>
    <t>end time</t>
  </si>
  <si>
    <t>standardized ingredient (from column L)</t>
  </si>
  <si>
    <t>ingredient (based on transcript)</t>
  </si>
  <si>
    <t>standardized sauce ingredients</t>
  </si>
  <si>
    <t>standardized sauce</t>
  </si>
  <si>
    <t>sauce (based on transcript)</t>
  </si>
  <si>
    <t>venue</t>
  </si>
  <si>
    <t>container</t>
  </si>
  <si>
    <t>describe how to make it</t>
  </si>
  <si>
    <t>viewer feeling of presented food</t>
  </si>
  <si>
    <t>YouTuber feeling</t>
  </si>
  <si>
    <t>location</t>
  </si>
  <si>
    <t>foreigner</t>
  </si>
  <si>
    <t>5OzrpNCyXqs</t>
  </si>
  <si>
    <t>snail vermicelli soup</t>
  </si>
  <si>
    <t>bun oc</t>
  </si>
  <si>
    <t>1:05</t>
  </si>
  <si>
    <t>3:21</t>
  </si>
  <si>
    <t>rice noodles, bun, oc, snails, tomato, cilantro, green onions, Vietnamese herbs, basil, mint</t>
  </si>
  <si>
    <t>street restaurant</t>
  </si>
  <si>
    <t>bowl</t>
  </si>
  <si>
    <t>HN</t>
  </si>
  <si>
    <t>vermicelli with fried tofu and shrimp paste</t>
  </si>
  <si>
    <t>bun dau mam tom</t>
  </si>
  <si>
    <t>3:32</t>
  </si>
  <si>
    <t>6:10</t>
  </si>
  <si>
    <t>fried spring roll, tofu, fish cake, rice noodles, herbs, fish paste, vermicelli, pork, mushroom, onion, garlic</t>
  </si>
  <si>
    <t>fried spring rolls, tofu, fish cakes, rice noodles, herbs, fish paste, vermicelli, pork and mushroom, onion, garlic</t>
  </si>
  <si>
    <t>tray</t>
  </si>
  <si>
    <t>fried spring roll</t>
  </si>
  <si>
    <t>spring roll</t>
  </si>
  <si>
    <t>5:23</t>
  </si>
  <si>
    <t>pork, mushroom, onion, garlic</t>
  </si>
  <si>
    <t>fish sauce with spices</t>
  </si>
  <si>
    <t>fish sauce, sweet spicy garlic sauce</t>
  </si>
  <si>
    <t>plate</t>
  </si>
  <si>
    <t>steamed rolled rice pancake</t>
  </si>
  <si>
    <t>banh cuon</t>
  </si>
  <si>
    <t>6:22</t>
  </si>
  <si>
    <t>9:23</t>
  </si>
  <si>
    <t>rice flour, pork, mushroom, cilantro, fried scallions</t>
  </si>
  <si>
    <t>shrimp cake</t>
  </si>
  <si>
    <t>9:42</t>
  </si>
  <si>
    <t>11:55</t>
  </si>
  <si>
    <t>tapioca starch, sweet potato, shrimp, herbs</t>
  </si>
  <si>
    <t>chili, sweet spicy sauce</t>
  </si>
  <si>
    <t>boiled snail</t>
  </si>
  <si>
    <t>snails cooked in lemongrass</t>
  </si>
  <si>
    <t>ốc bươu hấp sả</t>
  </si>
  <si>
    <t>12:28</t>
  </si>
  <si>
    <t>15:17</t>
  </si>
  <si>
    <t>snail, lemongrass, ginger, lime leaves, escargot</t>
  </si>
  <si>
    <t>snails, lemongrass, ginger, lime leaves, escargot</t>
  </si>
  <si>
    <t>fish sauce, chili, lime leaves, garlic, lemongrass, ginger, sugar</t>
  </si>
  <si>
    <t>casual restaurant</t>
  </si>
  <si>
    <t>rolling pho</t>
  </si>
  <si>
    <t>pho cuon</t>
  </si>
  <si>
    <t>15:20</t>
  </si>
  <si>
    <t>18:25</t>
  </si>
  <si>
    <t>beef, mint, cilantro, basil, lemongrass, herb, rice paper</t>
  </si>
  <si>
    <t>pho</t>
  </si>
  <si>
    <t>pho tron</t>
  </si>
  <si>
    <t>phở gà trộn</t>
  </si>
  <si>
    <t>19:10</t>
  </si>
  <si>
    <t>22:33</t>
  </si>
  <si>
    <t>rice noodle, herbs, chicken, bean sprouts, cilantro, herbs, mint, garlic water, fish sauce, soy, scallions, fried scallions, broth, soy sauce, pepper, chili, lime</t>
  </si>
  <si>
    <t>3qfTtx3yG5U</t>
  </si>
  <si>
    <t>banh mi</t>
  </si>
  <si>
    <t>2:03</t>
  </si>
  <si>
    <t>2:18</t>
  </si>
  <si>
    <t>bag</t>
  </si>
  <si>
    <t>egg coffee</t>
  </si>
  <si>
    <t>coffee</t>
  </si>
  <si>
    <t>2:26</t>
  </si>
  <si>
    <t>2:52</t>
  </si>
  <si>
    <t>glass</t>
  </si>
  <si>
    <t>vermicelli and grilled chopped meat</t>
  </si>
  <si>
    <t>bun cha</t>
  </si>
  <si>
    <t>5:04</t>
  </si>
  <si>
    <t>6:29</t>
  </si>
  <si>
    <t>noodles, tofu, tomato, beef</t>
  </si>
  <si>
    <t>fried rice</t>
  </si>
  <si>
    <t>xx</t>
  </si>
  <si>
    <t>8:32</t>
  </si>
  <si>
    <t>8:40</t>
  </si>
  <si>
    <t>beef, chicken, fried rice</t>
  </si>
  <si>
    <t>beer</t>
  </si>
  <si>
    <t>Ha Noi beer</t>
  </si>
  <si>
    <t>8:45</t>
  </si>
  <si>
    <t>8:52</t>
  </si>
  <si>
    <t>bottle</t>
  </si>
  <si>
    <t>wrap</t>
  </si>
  <si>
    <t>phở cuốn</t>
  </si>
  <si>
    <t>9:16</t>
  </si>
  <si>
    <t>9:32</t>
  </si>
  <si>
    <t>chili, garlic</t>
  </si>
  <si>
    <t>rSTBg8w7F8I</t>
  </si>
  <si>
    <t>sweet cake</t>
  </si>
  <si>
    <t>sweets</t>
  </si>
  <si>
    <t>sweet, các món bánh ngọt nói chung</t>
  </si>
  <si>
    <t>2:15</t>
  </si>
  <si>
    <t>2:20</t>
  </si>
  <si>
    <t>other</t>
  </si>
  <si>
    <t>fishcake</t>
  </si>
  <si>
    <t>chả cá</t>
  </si>
  <si>
    <t>2:22</t>
  </si>
  <si>
    <t>2:55</t>
  </si>
  <si>
    <t>greens, herbs, onion, chili</t>
  </si>
  <si>
    <t>3:08</t>
  </si>
  <si>
    <t>8yBn-c8__Tk</t>
  </si>
  <si>
    <t>barbecue</t>
  </si>
  <si>
    <t>0:21</t>
  </si>
  <si>
    <t>3:15</t>
  </si>
  <si>
    <t>grilled beef</t>
  </si>
  <si>
    <t>grilling cow</t>
  </si>
  <si>
    <t>bò nướng</t>
  </si>
  <si>
    <t>cucumber, radish, okra, eggplant, veggie, organ</t>
  </si>
  <si>
    <t>cucumber, radish, okra, eggplant, veggie</t>
  </si>
  <si>
    <t>prawn cracker</t>
  </si>
  <si>
    <t>shrimp cracker</t>
  </si>
  <si>
    <t>bánh phồng tôm</t>
  </si>
  <si>
    <t>2:58</t>
  </si>
  <si>
    <t>bia Ha Noi</t>
  </si>
  <si>
    <t>3:01</t>
  </si>
  <si>
    <t>iljkdsw4JfA</t>
  </si>
  <si>
    <t>Deep Fried Sticky Rice Stuffed With Pigeon Meat Inside</t>
  </si>
  <si>
    <t>bird</t>
  </si>
  <si>
    <t>Chim bồ câu bó xôi</t>
  </si>
  <si>
    <t>2:33</t>
  </si>
  <si>
    <t>4:29</t>
  </si>
  <si>
    <t>fried sticky rice, bird, pigeon</t>
  </si>
  <si>
    <t>fried sticky rice, bird</t>
  </si>
  <si>
    <t>peanut, salt</t>
  </si>
  <si>
    <t>peanut and salt</t>
  </si>
  <si>
    <t>blood pudding</t>
  </si>
  <si>
    <t>tiet canh</t>
  </si>
  <si>
    <t>tiết canh chim</t>
  </si>
  <si>
    <t>5:43</t>
  </si>
  <si>
    <t>6:56</t>
  </si>
  <si>
    <t>bird gizzard, fresh shallot, blood, water, fish sauce, herb, lime, peanut</t>
  </si>
  <si>
    <t>hot pot</t>
  </si>
  <si>
    <t>heron</t>
  </si>
  <si>
    <t>heron hot pot</t>
  </si>
  <si>
    <t>7:01</t>
  </si>
  <si>
    <t>9:08</t>
  </si>
  <si>
    <t>pot</t>
  </si>
  <si>
    <t>blood cake</t>
  </si>
  <si>
    <t>raw blood</t>
  </si>
  <si>
    <t>12:01</t>
  </si>
  <si>
    <t>12:22</t>
  </si>
  <si>
    <t>gizzard minced pork, pork cartilage, coriander, shallot</t>
  </si>
  <si>
    <t>black chicken soup</t>
  </si>
  <si>
    <t>eurasian teal pot</t>
  </si>
  <si>
    <t>gà ác hầm thuốc bắc</t>
  </si>
  <si>
    <t>12:32</t>
  </si>
  <si>
    <t>15:16</t>
  </si>
  <si>
    <t>bird, cashew nut oil, radish, lotus root, mushroom, eight types of traditional medicines, mugwort, blood, bird heart, herbs</t>
  </si>
  <si>
    <t>QXR-hOL5fFs</t>
  </si>
  <si>
    <t>0:33</t>
  </si>
  <si>
    <t>1:51</t>
  </si>
  <si>
    <t>pho ga, chicken noodle soup</t>
  </si>
  <si>
    <t>2:24</t>
  </si>
  <si>
    <t>5:06</t>
  </si>
  <si>
    <t>lemon leaf, chicken, spring onion, coriander, herb, little spring onion, chives, chicken broth, lime, chili, white pepper black pepper</t>
  </si>
  <si>
    <t xml:space="preserve"> Vietnamese mixed rice paper</t>
  </si>
  <si>
    <t>banh trang tron</t>
  </si>
  <si>
    <t>5:18</t>
  </si>
  <si>
    <t>6:57</t>
  </si>
  <si>
    <t>fish, quail egg, beef, salad, vegetable, green mango, papaya</t>
  </si>
  <si>
    <t>chả giò</t>
  </si>
  <si>
    <t>8:10</t>
  </si>
  <si>
    <t>8:56</t>
  </si>
  <si>
    <t>salad, coriander</t>
  </si>
  <si>
    <t>fish sauce</t>
  </si>
  <si>
    <t>Vietnamese donuts</t>
  </si>
  <si>
    <t>doughnut</t>
  </si>
  <si>
    <t>9:00</t>
  </si>
  <si>
    <t>9:52</t>
  </si>
  <si>
    <t>sesame, white bean paste</t>
  </si>
  <si>
    <t>10:15</t>
  </si>
  <si>
    <t>10:52</t>
  </si>
  <si>
    <t>11:05</t>
  </si>
  <si>
    <t>12:56</t>
  </si>
  <si>
    <t>pork, pork belly, rice noodles</t>
  </si>
  <si>
    <t>pork, pork belly, rice noodle</t>
  </si>
  <si>
    <t>little spring roll</t>
  </si>
  <si>
    <t>12:09</t>
  </si>
  <si>
    <t>13:06</t>
  </si>
  <si>
    <t>vegetable, pork, salad, coriander salad, mint, bean sprout, chili</t>
  </si>
  <si>
    <t>ice cream</t>
  </si>
  <si>
    <t>coconut ice cream</t>
  </si>
  <si>
    <t>13:31</t>
  </si>
  <si>
    <t>14:30</t>
  </si>
  <si>
    <t>ice cream, shredded coconut, jackfruit, toasted coconut</t>
  </si>
  <si>
    <t>rib</t>
  </si>
  <si>
    <t>15:35</t>
  </si>
  <si>
    <t>16:35</t>
  </si>
  <si>
    <t>rib, rice, broth, vegetable, greens, broth, pork rib, fried rice, pickled cabbage, bone</t>
  </si>
  <si>
    <t>pork rib, fried rice, cabbage, vegetable</t>
  </si>
  <si>
    <t>hyxBv3WGoF4</t>
  </si>
  <si>
    <t>phở</t>
  </si>
  <si>
    <t>1:04</t>
  </si>
  <si>
    <t>2:36</t>
  </si>
  <si>
    <t>meat, broth, chicken stock, lime, sprouts, basil, meet, noodles</t>
  </si>
  <si>
    <t>meat, broth, chicken stock, lime, sprout, basil, meet, noodle</t>
  </si>
  <si>
    <t>3:00</t>
  </si>
  <si>
    <t>4:20</t>
  </si>
  <si>
    <t>pork, pork patty</t>
  </si>
  <si>
    <t>cha gio</t>
  </si>
  <si>
    <t>4:11</t>
  </si>
  <si>
    <t>4:44</t>
  </si>
  <si>
    <t>sugar, fish sauce</t>
  </si>
  <si>
    <t>sweet fish sauce</t>
  </si>
  <si>
    <t>rU5DYb2sZPw</t>
  </si>
  <si>
    <t>1:10</t>
  </si>
  <si>
    <t>3:58</t>
  </si>
  <si>
    <t>vegetable, noodles, pork, chili, garlic, vinegar</t>
  </si>
  <si>
    <t>vegetable, noodle, pork, chili, garlic, vinegar</t>
  </si>
  <si>
    <t>steam pan cake</t>
  </si>
  <si>
    <t>steam rice pancake ( bánh cuốn)</t>
  </si>
  <si>
    <t>4:26</t>
  </si>
  <si>
    <t>6:45</t>
  </si>
  <si>
    <t>pork, mushroom, herbs</t>
  </si>
  <si>
    <t>pork, mushroom, herb</t>
  </si>
  <si>
    <t>fish sauce, chili, lime</t>
  </si>
  <si>
    <t>rice noodle soup</t>
  </si>
  <si>
    <t>fish noodle</t>
  </si>
  <si>
    <t>8:07</t>
  </si>
  <si>
    <t>fried tofu, rice noodles, little lime, chili, vinegar, herbs, fish</t>
  </si>
  <si>
    <t>fried tofu, rice noodle, little lime, chili, vinegar, herb</t>
  </si>
  <si>
    <t>fried fermented pork roll</t>
  </si>
  <si>
    <t>nem chua rán</t>
  </si>
  <si>
    <t>8:33</t>
  </si>
  <si>
    <t>9:38</t>
  </si>
  <si>
    <t>green papaya, fish sauce</t>
  </si>
  <si>
    <t>9:55</t>
  </si>
  <si>
    <t>11:04</t>
  </si>
  <si>
    <t>egg, coffee</t>
  </si>
  <si>
    <t>bUg5DRoFhPk</t>
  </si>
  <si>
    <t>0:17</t>
  </si>
  <si>
    <t>16:15</t>
  </si>
  <si>
    <t>squid, frog, vegetable, mushroom, okra, shrimp, beef, chicken, eggplant, chicken cartilage, oyster, salmon, crab, snail, bread</t>
  </si>
  <si>
    <t>squid, frog, vegetable, mushroom, okra, shrimp, beef, chicken</t>
  </si>
  <si>
    <t>chili sauce, basil white sauce</t>
  </si>
  <si>
    <t>chili sauce with spices</t>
  </si>
  <si>
    <t>6:27</t>
  </si>
  <si>
    <t>7:22</t>
  </si>
  <si>
    <t>idHgmPyriD4</t>
  </si>
  <si>
    <t>Vietnamese beef stew</t>
  </si>
  <si>
    <t>bread</t>
  </si>
  <si>
    <t>bánh mì sốt vang</t>
  </si>
  <si>
    <t>6:24</t>
  </si>
  <si>
    <t>stewed beef, wine sauce, wine, bread, cornstarch</t>
  </si>
  <si>
    <t>beef stew, sot vang, wine, bread, cornstarch</t>
  </si>
  <si>
    <t>Vietnamese steamed pork bun</t>
  </si>
  <si>
    <t>banh bao</t>
  </si>
  <si>
    <t>6:28</t>
  </si>
  <si>
    <t>8:13</t>
  </si>
  <si>
    <t>egg yolk</t>
  </si>
  <si>
    <t>pizza</t>
  </si>
  <si>
    <t>9:10</t>
  </si>
  <si>
    <t>10:07</t>
  </si>
  <si>
    <t>enchiladas</t>
  </si>
  <si>
    <t>bánh ngô trộn</t>
  </si>
  <si>
    <t>grilled chicken</t>
  </si>
  <si>
    <t>chicken</t>
  </si>
  <si>
    <t>9:24</t>
  </si>
  <si>
    <t>box</t>
  </si>
  <si>
    <t>popcorn</t>
  </si>
  <si>
    <t>10:23</t>
  </si>
  <si>
    <t>11:06</t>
  </si>
  <si>
    <t>rzPnySCgaB8</t>
  </si>
  <si>
    <t>pho ga</t>
  </si>
  <si>
    <t>1:09</t>
  </si>
  <si>
    <t>chicken, broth, noodles, herbs, fried breadsticks</t>
  </si>
  <si>
    <t>chicken, broth, noodle, herb</t>
  </si>
  <si>
    <t>tea</t>
  </si>
  <si>
    <t>tra da</t>
  </si>
  <si>
    <t>2:44</t>
  </si>
  <si>
    <t>fruit juice</t>
  </si>
  <si>
    <t>3:06</t>
  </si>
  <si>
    <t>3:25</t>
  </si>
  <si>
    <t>5:45</t>
  </si>
  <si>
    <t>vermicelli, meat, veggie, nem</t>
  </si>
  <si>
    <t>bun, meat, veggie, nem</t>
  </si>
  <si>
    <t>otns7IbEAaY</t>
  </si>
  <si>
    <t>sandwich</t>
  </si>
  <si>
    <t>bánh mì</t>
  </si>
  <si>
    <t>1:43</t>
  </si>
  <si>
    <t>3:14</t>
  </si>
  <si>
    <t>vermicelli and sour crab soup</t>
  </si>
  <si>
    <t>bun rieu</t>
  </si>
  <si>
    <t>3:51</t>
  </si>
  <si>
    <t>4:59</t>
  </si>
  <si>
    <t>eZCiJihCPUE</t>
  </si>
  <si>
    <t>jelly</t>
  </si>
  <si>
    <t>fruit and jelly</t>
  </si>
  <si>
    <t>1:01</t>
  </si>
  <si>
    <t>2:41</t>
  </si>
  <si>
    <t>fruit, jelly, ice, kiwi, jackfruit, melon, watermelon, milk</t>
  </si>
  <si>
    <t>5:41</t>
  </si>
  <si>
    <t>egg, coffee, sugar, hot water</t>
  </si>
  <si>
    <t>floating cake</t>
  </si>
  <si>
    <t>banh troi nuoc</t>
  </si>
  <si>
    <t>6:01</t>
  </si>
  <si>
    <t>red sesame, flour, ginger sugar soup, ginger</t>
  </si>
  <si>
    <t>black sesame soup</t>
  </si>
  <si>
    <t>chí mà phù</t>
  </si>
  <si>
    <t>7:12</t>
  </si>
  <si>
    <t>sesame</t>
  </si>
  <si>
    <t>sweet soup</t>
  </si>
  <si>
    <t>mung bean soup</t>
  </si>
  <si>
    <t>lục tào xá</t>
  </si>
  <si>
    <t>7:20</t>
  </si>
  <si>
    <t>bean, carrot, porridge, mung bean, green bean, ginger</t>
  </si>
  <si>
    <t>9:03</t>
  </si>
  <si>
    <t>10:55</t>
  </si>
  <si>
    <t>longan, peanut, coconut milk, coconut, milk</t>
  </si>
  <si>
    <t>longan, peanut, coconut, fried coconut, milk</t>
  </si>
  <si>
    <t>sticky jackfruit</t>
  </si>
  <si>
    <t>jackfruit, sticky rice, greens, sesame</t>
  </si>
  <si>
    <t>13:02</t>
  </si>
  <si>
    <t>corn, coconut, bean, rice</t>
  </si>
  <si>
    <t>corn, fried coconut, beans, rice</t>
  </si>
  <si>
    <t>0BVPs22v2kg</t>
  </si>
  <si>
    <t>fried noodles</t>
  </si>
  <si>
    <t>eel noodle</t>
  </si>
  <si>
    <t>0:29</t>
  </si>
  <si>
    <t>1:53</t>
  </si>
  <si>
    <t>eel, bacon, cheese, eel burger, noodles</t>
  </si>
  <si>
    <t>2:10</t>
  </si>
  <si>
    <t>2:29</t>
  </si>
  <si>
    <t>custard</t>
  </si>
  <si>
    <t>4:00</t>
  </si>
  <si>
    <t>4:43</t>
  </si>
  <si>
    <t>chocolate</t>
  </si>
  <si>
    <t>bia hoi</t>
  </si>
  <si>
    <t>square sticky rice cake</t>
  </si>
  <si>
    <t>fried rice cake</t>
  </si>
  <si>
    <t>bánh chưng rán</t>
  </si>
  <si>
    <t>7:16</t>
  </si>
  <si>
    <t>7:58</t>
  </si>
  <si>
    <t>sticky rice</t>
  </si>
  <si>
    <t>chicken feet</t>
  </si>
  <si>
    <t>10:53</t>
  </si>
  <si>
    <t>chicken feet, chicken wing</t>
  </si>
  <si>
    <t>grilled banana wrapped in sticky rice</t>
  </si>
  <si>
    <t>fried banana wrapped in sticky rice grilled</t>
  </si>
  <si>
    <t>chuối nếp nướng</t>
  </si>
  <si>
    <t>13:10</t>
  </si>
  <si>
    <t>coconut milk, banana, sticky rice, peanut, coconut</t>
  </si>
  <si>
    <t>coconut, banana, sticky rice, peanut, shredded coconut</t>
  </si>
  <si>
    <t>sugarcane juice</t>
  </si>
  <si>
    <t>pure juice</t>
  </si>
  <si>
    <t>14:23</t>
  </si>
  <si>
    <t>15:12</t>
  </si>
  <si>
    <t>baked sweet potato</t>
  </si>
  <si>
    <t>sweet potato</t>
  </si>
  <si>
    <t>15:32</t>
  </si>
  <si>
    <t>16:28</t>
  </si>
  <si>
    <t>PkZt3ljyn4M</t>
  </si>
  <si>
    <t>pho xao</t>
  </si>
  <si>
    <t>1:24</t>
  </si>
  <si>
    <t>3:11</t>
  </si>
  <si>
    <t>rice noodles, morning glory, beef, herbs, lettuce, cilantro, basil, mint</t>
  </si>
  <si>
    <t>rice noodle, morning glory, beef, herb, lettuce, cilantro, basil, mint</t>
  </si>
  <si>
    <t>Vietnamese egg coffee</t>
  </si>
  <si>
    <t>3:13</t>
  </si>
  <si>
    <t>5:10</t>
  </si>
  <si>
    <t>6:26</t>
  </si>
  <si>
    <t>11:40</t>
  </si>
  <si>
    <t>grilled pork, pork belly, patties of pork, herbs, lemon juice, fish sauce, sugar, green papaya, carrot, vermicelli, calamansi, lettuce</t>
  </si>
  <si>
    <t>grilled pork, pork belly, patties of pork, herb, lemon juice, fish sauce, sugar, green papaya, carrot, bun (Vietnamese rice noodle), calamansi, lettuce</t>
  </si>
  <si>
    <t>nem ran</t>
  </si>
  <si>
    <t>10:12</t>
  </si>
  <si>
    <t>11:33</t>
  </si>
  <si>
    <t>vermicelli, noodles, mushroom, carrot, rice paper</t>
  </si>
  <si>
    <t>bun, noodle, mushroom, carrot, rice paper</t>
  </si>
  <si>
    <t>YVU73shWxH0</t>
  </si>
  <si>
    <t>2:01</t>
  </si>
  <si>
    <t>4:50</t>
  </si>
  <si>
    <t>pork, mushroom, fried shallot, vermicelli rice roll</t>
  </si>
  <si>
    <t>fish sauce, herb, lime</t>
  </si>
  <si>
    <t>fish sauce, herb, calamansi juice</t>
  </si>
  <si>
    <t>steamed sausage</t>
  </si>
  <si>
    <t>2:38</t>
  </si>
  <si>
    <t>sausage</t>
  </si>
  <si>
    <t>7:07</t>
  </si>
  <si>
    <t>9:14</t>
  </si>
  <si>
    <t>half done beef, broth, scallion, cilantro, onion, rice noodles, lemongrass, chili sauce, garlic vinegar</t>
  </si>
  <si>
    <t>coconut ice cream in coconut</t>
  </si>
  <si>
    <t>9:37</t>
  </si>
  <si>
    <t>10:33</t>
  </si>
  <si>
    <t>coconut, chocolate sauce, vanilla ice cream, chocolate drizzled</t>
  </si>
  <si>
    <t>mango pudding with coconut milk</t>
  </si>
  <si>
    <t>10:38</t>
  </si>
  <si>
    <t>11:19</t>
  </si>
  <si>
    <t>jelly mango, coconut milk</t>
  </si>
  <si>
    <t>8-2XcUzHtIo</t>
  </si>
  <si>
    <t>0:22</t>
  </si>
  <si>
    <t>3:55</t>
  </si>
  <si>
    <t>tomato, egg, bread, cilantro</t>
  </si>
  <si>
    <t>tomato cilantro, egg, bread, cilantro</t>
  </si>
  <si>
    <t>Vietnamese crispy dumpling</t>
  </si>
  <si>
    <t>deep fried ruffle</t>
  </si>
  <si>
    <t>bánh gối</t>
  </si>
  <si>
    <t>4:37</t>
  </si>
  <si>
    <t>9:53</t>
  </si>
  <si>
    <t>shrimp and sweet potato fritters</t>
  </si>
  <si>
    <t>shrimp</t>
  </si>
  <si>
    <t>bánh tôm chiên</t>
  </si>
  <si>
    <t>4:46</t>
  </si>
  <si>
    <t>TvnavJ5QJC4</t>
  </si>
  <si>
    <t>yellow sticky rice</t>
  </si>
  <si>
    <t>0:36</t>
  </si>
  <si>
    <t>2:00</t>
  </si>
  <si>
    <t>turmeric, sticky rice, mung bean paste, fried shallot, pork floss, cooking oil, gac fruit, peanut, mung bean, little red bean, bean</t>
  </si>
  <si>
    <t>turmeric sticky rice, mung bean paste, fried shallot, pork floss, cooking oil, gac fruit, peanut, mung bean, little red bean, another bean</t>
  </si>
  <si>
    <t>variety of sticky rice</t>
  </si>
  <si>
    <t>2:19</t>
  </si>
  <si>
    <t>3:46</t>
  </si>
  <si>
    <t>gac fruit, peanut, mung bean, little red bean, bean, sticky rice</t>
  </si>
  <si>
    <t>gac fruit, peanut, mung bean, little red bean, another bean</t>
  </si>
  <si>
    <t>banh tom</t>
  </si>
  <si>
    <t>4:56</t>
  </si>
  <si>
    <t>5:25</t>
  </si>
  <si>
    <t>fried pancake, shrimp</t>
  </si>
  <si>
    <t>fish sauce, green papaya</t>
  </si>
  <si>
    <t>fish sauce, papaya</t>
  </si>
  <si>
    <t>cake</t>
  </si>
  <si>
    <t>5:29</t>
  </si>
  <si>
    <t>6:17</t>
  </si>
  <si>
    <t>pork, mushroom, herbs, lettuce</t>
  </si>
  <si>
    <t>pork, mushroom, herb, lettuce</t>
  </si>
  <si>
    <t>Vietnamese empanadas</t>
  </si>
  <si>
    <t>7:05</t>
  </si>
  <si>
    <t>pork, mushroom, noodles</t>
  </si>
  <si>
    <t>pork, mushroom, noodle</t>
  </si>
  <si>
    <t>bloating fern-shaped cake</t>
  </si>
  <si>
    <t>banh beo</t>
  </si>
  <si>
    <t>7:09</t>
  </si>
  <si>
    <t>7:41</t>
  </si>
  <si>
    <t>steamed vermicelli, sugar, pork, mushroom</t>
  </si>
  <si>
    <t>steamed bun, sugar, pork, mushroom</t>
  </si>
  <si>
    <t>crab and pork spring roll</t>
  </si>
  <si>
    <t>7:49</t>
  </si>
  <si>
    <t>8:11</t>
  </si>
  <si>
    <t>crab, pork</t>
  </si>
  <si>
    <t>9:20</t>
  </si>
  <si>
    <t>11:25</t>
  </si>
  <si>
    <t>mayo, pate, meat, sauce, pickle veg, pickled daikon, carrot, cucumber, pepper</t>
  </si>
  <si>
    <t>mayo, pate, meat, sauce, pickle veg, 
pickle daikon,
 carrot, cucumber, pepper</t>
  </si>
  <si>
    <t>mam tom</t>
  </si>
  <si>
    <t>15:43</t>
  </si>
  <si>
    <t>fried little pork, fried tofu, rice noodles, vegetable, fresh veggie, cucumber</t>
  </si>
  <si>
    <t>fried little pork, fried tofu, the rice noodle, 
the vegetable, fresh veggie, cucumber</t>
  </si>
  <si>
    <t>shrimp paste</t>
  </si>
  <si>
    <t>shrimp paste with spices</t>
  </si>
  <si>
    <t>man tom sauce</t>
  </si>
  <si>
    <t>15:57</t>
  </si>
  <si>
    <t>17:13</t>
  </si>
  <si>
    <t>durian, vanilla, blueberry, strawberry</t>
  </si>
  <si>
    <t>vanila- durian, vanila, blueberry, strawberry, durian</t>
  </si>
  <si>
    <t>mSJLTdftJsc</t>
  </si>
  <si>
    <t>Vietnamese pork organ porridge</t>
  </si>
  <si>
    <t>chao long</t>
  </si>
  <si>
    <t>0:54</t>
  </si>
  <si>
    <t>5:54</t>
  </si>
  <si>
    <t>pork, rice, blood sausage, white innards, ginger, lemongrass, pork skin fat, liver, blood cake</t>
  </si>
  <si>
    <t>pork, rice, blood sausage ( doi ), white innards, ginger, lemongrass, pork skin fat, liver, blood cake (blood pudding)</t>
  </si>
  <si>
    <t>fried donut</t>
  </si>
  <si>
    <t>bánh rán</t>
  </si>
  <si>
    <t>6:08</t>
  </si>
  <si>
    <t>6:50</t>
  </si>
  <si>
    <t>sesame, fried glutinous rice, sweet yellow bean, coconut milk</t>
  </si>
  <si>
    <t>sesame, fried glutinous rice, sweet yellow bean, coconut</t>
  </si>
  <si>
    <t>eLAnrkkkLTw</t>
  </si>
  <si>
    <t>herbs, salad, rice noodles, meat, fatty pork, papaya</t>
  </si>
  <si>
    <t>herb, salad, rice noodle, meat, fatty pork, papaya</t>
  </si>
  <si>
    <t>3:38</t>
  </si>
  <si>
    <t>4:47</t>
  </si>
  <si>
    <t>onion, pork, glass noodles</t>
  </si>
  <si>
    <t>onion, pork, glass noodle</t>
  </si>
  <si>
    <t>pickled jellyfish</t>
  </si>
  <si>
    <t>jellyfish</t>
  </si>
  <si>
    <t>6:52</t>
  </si>
  <si>
    <t>9:02</t>
  </si>
  <si>
    <t>tofu, coconut, jellyfish, herbs</t>
  </si>
  <si>
    <t>tofu, coconut, jellyfish, herb</t>
  </si>
  <si>
    <t>flan</t>
  </si>
  <si>
    <t>caramel</t>
  </si>
  <si>
    <t>9:05</t>
  </si>
  <si>
    <t>10:50</t>
  </si>
  <si>
    <t>egg, milk, brown liquid from sugar, caramel</t>
  </si>
  <si>
    <t>egg, milk, brown liquid from sugar,</t>
  </si>
  <si>
    <t>xoi ga</t>
  </si>
  <si>
    <t>12:52</t>
  </si>
  <si>
    <t>14:02</t>
  </si>
  <si>
    <t>green bean, chicken, crunchy onion, cucumber, chili, sticky rice, meat, pate, sausage, sticky yellow rice, potato</t>
  </si>
  <si>
    <t>green bean,chicken, crunchy onion, cucumber with chili, sticky rice</t>
  </si>
  <si>
    <t>TFGgOwCBP3g</t>
  </si>
  <si>
    <t>soybeans sticky rice</t>
  </si>
  <si>
    <t>2:32</t>
  </si>
  <si>
    <t>4:25</t>
  </si>
  <si>
    <t>corn, cucumber, fried onion, green bean, soybean, sticky rice</t>
  </si>
  <si>
    <t>corn, cucumber, fried onion, green beans</t>
  </si>
  <si>
    <t>soy milk</t>
  </si>
  <si>
    <t>3:53</t>
  </si>
  <si>
    <t>soy milk, soybean</t>
  </si>
  <si>
    <t>Vietnamese steamed vegetarian bun</t>
  </si>
  <si>
    <t>vegetarian dumpling</t>
  </si>
  <si>
    <t>bánh bao chiên chay</t>
  </si>
  <si>
    <t>6:54</t>
  </si>
  <si>
    <t>rice ball sweet soup with coconut milk</t>
  </si>
  <si>
    <t>bánh trôi nước</t>
  </si>
  <si>
    <t>8:27</t>
  </si>
  <si>
    <t>10:43</t>
  </si>
  <si>
    <t>ice, coconut milk</t>
  </si>
  <si>
    <t>sweet lotus seeds</t>
  </si>
  <si>
    <t>8:30</t>
  </si>
  <si>
    <t>powder, ice, coconut milk, lotus seed</t>
  </si>
  <si>
    <t>powder, ice, coconut</t>
  </si>
  <si>
    <t>11:13</t>
  </si>
  <si>
    <t>13:25</t>
  </si>
  <si>
    <t>egg, coffee, milk</t>
  </si>
  <si>
    <t>YrMdSvixbGk</t>
  </si>
  <si>
    <t>1:03</t>
  </si>
  <si>
    <t>2:57</t>
  </si>
  <si>
    <t>vermicelli noodles, spring roll, pork, veggie, mint, pork fatty</t>
  </si>
  <si>
    <t>vermicelli noodle, spring roll, pork, veggie, mint, pork fatty</t>
  </si>
  <si>
    <t>xôi xéo</t>
  </si>
  <si>
    <t>3:23</t>
  </si>
  <si>
    <t>mung bean, fried onion, shrimp, sausage, papaya, pate, meat paste, meat, sticky rice</t>
  </si>
  <si>
    <t>mung bean, fried Vietnamese onion, meat shrimp, sausage, papaya, pate, meat paste, meat</t>
  </si>
  <si>
    <t>grilled shrimp paste</t>
  </si>
  <si>
    <t>chạo tôm bọc mía</t>
  </si>
  <si>
    <t>4:45</t>
  </si>
  <si>
    <t>5:09</t>
  </si>
  <si>
    <t>shrimp, lettuce, pickled veggie, sugarcane</t>
  </si>
  <si>
    <t>rice paper</t>
  </si>
  <si>
    <t>bánh cuốn trứng</t>
  </si>
  <si>
    <t>5:47</t>
  </si>
  <si>
    <t>5:58</t>
  </si>
  <si>
    <t>rice paper, egg, mushroom, sausage</t>
  </si>
  <si>
    <t>grilled lemongrass beef sticks</t>
  </si>
  <si>
    <t>lemongrass with pork</t>
  </si>
  <si>
    <t>lemongrass drumstick, lemongrass corn dog</t>
  </si>
  <si>
    <t>5:59</t>
  </si>
  <si>
    <t>lemongrass, pork</t>
  </si>
  <si>
    <t>papaya salad</t>
  </si>
  <si>
    <t>6:03</t>
  </si>
  <si>
    <t>papaya</t>
  </si>
  <si>
    <t>roll</t>
  </si>
  <si>
    <t>bánh cuốn</t>
  </si>
  <si>
    <t>6:20</t>
  </si>
  <si>
    <t>7:57</t>
  </si>
  <si>
    <t>rice paper, onion, mushroom, egg, sausage</t>
  </si>
  <si>
    <t>noodle soup</t>
  </si>
  <si>
    <t>10:02</t>
  </si>
  <si>
    <t>egg, pork liver, seafood, shrimp paste, noodles, tripe, shrimp, veggie</t>
  </si>
  <si>
    <t>egg, pork liver, seafood, shrimp paste, noodle, tripe, shrimp, veggie</t>
  </si>
  <si>
    <t>10:08</t>
  </si>
  <si>
    <t>crab, noodles, chili, vinegar, garlic, vegetable, tofu, tomato</t>
  </si>
  <si>
    <t>crab, noodle, chili, vinegar, garlic, vegetable, tofu, tomato</t>
  </si>
  <si>
    <t>Ay8xR5JwgTE</t>
  </si>
  <si>
    <t>che</t>
  </si>
  <si>
    <t>1:29</t>
  </si>
  <si>
    <t>rice, corn, red bean, black bean, cream bean paste, mung bean, black-eyed peas, kidney bean, tapioca, jelly, fruit, coconut milk</t>
  </si>
  <si>
    <t>rice, corn, red bean, black bean, cream bean paste, mung bean, black-eyed peas, kidney bean, tapioca, jelly, fruit, coconut cream</t>
  </si>
  <si>
    <t>cheese sticks</t>
  </si>
  <si>
    <t>pho mai que</t>
  </si>
  <si>
    <t>3:44</t>
  </si>
  <si>
    <t>3:54</t>
  </si>
  <si>
    <t>cheese, powder</t>
  </si>
  <si>
    <t>nem chua ran</t>
  </si>
  <si>
    <t>3:47</t>
  </si>
  <si>
    <t>powder, pork, shredded pork skin, flour, olive oil</t>
  </si>
  <si>
    <t>powder, pork, shredded pork skin,flour, olive oil</t>
  </si>
  <si>
    <t>chili sauce</t>
  </si>
  <si>
    <t>banh cuon nong</t>
  </si>
  <si>
    <t>6:42</t>
  </si>
  <si>
    <t>steamed fermented rice, rice flour, vegetable oil, chicken, pork</t>
  </si>
  <si>
    <t>steamed fermented rice, rice flour, vegetable oil, chicken, pork,</t>
  </si>
  <si>
    <t>fish sauce, lime, herbs</t>
  </si>
  <si>
    <t>fish sauce, kumquat, herb</t>
  </si>
  <si>
    <t>seafood</t>
  </si>
  <si>
    <t>snail</t>
  </si>
  <si>
    <t>9:56</t>
  </si>
  <si>
    <t>snail, oyster</t>
  </si>
  <si>
    <t>chilli, lime, salt</t>
  </si>
  <si>
    <t>chili, lime, salt, fish sauce</t>
  </si>
  <si>
    <t>chili, lime, salt</t>
  </si>
  <si>
    <t>11:50</t>
  </si>
  <si>
    <t>12:08</t>
  </si>
  <si>
    <t>egg, condensed milk, butter, cheese, coffee, sugar</t>
  </si>
  <si>
    <t>egg cream, egg with cinnamon, egg with coke, egg with matcha, egg with rum</t>
  </si>
  <si>
    <t>egg with beer</t>
  </si>
  <si>
    <t>14:34</t>
  </si>
  <si>
    <t>egg, condensed milk, butter, cheese, beer</t>
  </si>
  <si>
    <t>egg yolk, condensed milk, butter, cheese, beer, egg cream</t>
  </si>
  <si>
    <t>5uxWtdd5-8s</t>
  </si>
  <si>
    <t>Vietnamese spinach sticky rice balls</t>
  </si>
  <si>
    <t>banh khuc</t>
  </si>
  <si>
    <t>1:33</t>
  </si>
  <si>
    <t>2:06</t>
  </si>
  <si>
    <t>glutinous rice ball, sticky rice, spinach leaf, green bean paste, pig fat, pepper</t>
  </si>
  <si>
    <t>3:27</t>
  </si>
  <si>
    <t>noodles</t>
  </si>
  <si>
    <t>noodle</t>
  </si>
  <si>
    <t>3:57</t>
  </si>
  <si>
    <t>5:20</t>
  </si>
  <si>
    <t>7:29</t>
  </si>
  <si>
    <t>9:07</t>
  </si>
  <si>
    <t>tQ-sZLeix8w</t>
  </si>
  <si>
    <t>pancake</t>
  </si>
  <si>
    <t>8:08</t>
  </si>
  <si>
    <t>8:26</t>
  </si>
  <si>
    <t>bánh khúc</t>
  </si>
  <si>
    <t>9:29</t>
  </si>
  <si>
    <t>nộm thịt bò khô</t>
  </si>
  <si>
    <t>9:48</t>
  </si>
  <si>
    <t>10:40</t>
  </si>
  <si>
    <t>11:15</t>
  </si>
  <si>
    <t>mSDRsSLbN0I</t>
  </si>
  <si>
    <t>balut</t>
  </si>
  <si>
    <t>duck egg with baby inside</t>
  </si>
  <si>
    <t>vịt lộn</t>
  </si>
  <si>
    <t>0:19</t>
  </si>
  <si>
    <t>ginger, duck egg</t>
  </si>
  <si>
    <t>ginger</t>
  </si>
  <si>
    <t>2:51</t>
  </si>
  <si>
    <t>steamed pork, dried meat, cucumber, pate, banh mi, chili sauce</t>
  </si>
  <si>
    <t>steamed pork, dry meat, cucumber, pate, banh mi, chili sauce</t>
  </si>
  <si>
    <t>4:07</t>
  </si>
  <si>
    <t>bacon, dried meat, steamed pork, pate, butter, chicken, egg, dried pork, sticky rice</t>
  </si>
  <si>
    <t>bacon, dried meat, steamed pork, pate, butter, chicken, egg, dried pork</t>
  </si>
  <si>
    <t>iced egg coffee</t>
  </si>
  <si>
    <t>5:03</t>
  </si>
  <si>
    <t>ice, egg, coffee</t>
  </si>
  <si>
    <t>grilled pork skewers</t>
  </si>
  <si>
    <t>pork</t>
  </si>
  <si>
    <t>BBQ pork</t>
  </si>
  <si>
    <t>5:17</t>
  </si>
  <si>
    <t>5:34</t>
  </si>
  <si>
    <t>fermented pork roll</t>
  </si>
  <si>
    <t>Vietnamese fish cake (nem chua)</t>
  </si>
  <si>
    <t>5:46</t>
  </si>
  <si>
    <t>rice power</t>
  </si>
  <si>
    <t>6:31</t>
  </si>
  <si>
    <t>7:04</t>
  </si>
  <si>
    <t>rice powder, mushroom, pork, onion</t>
  </si>
  <si>
    <t>TfP3TSml0E4</t>
  </si>
  <si>
    <t>bánh tôm</t>
  </si>
  <si>
    <t>0:55</t>
  </si>
  <si>
    <t>3:56</t>
  </si>
  <si>
    <t>salad, shrimp, potato, sweet potato</t>
  </si>
  <si>
    <t>salad, shrimp, potato</t>
  </si>
  <si>
    <t>fish sauce, green papaya, carrot</t>
  </si>
  <si>
    <t>fish sauce, papaya, carrot</t>
  </si>
  <si>
    <t>3:39</t>
  </si>
  <si>
    <t>gCVnzXm09Jo</t>
  </si>
  <si>
    <t>0:07</t>
  </si>
  <si>
    <t>0:40</t>
  </si>
  <si>
    <t>meat, veggie, bread</t>
  </si>
  <si>
    <t>0:52</t>
  </si>
  <si>
    <t>1:25</t>
  </si>
  <si>
    <t>cha ca</t>
  </si>
  <si>
    <t>1:31</t>
  </si>
  <si>
    <t>1:54</t>
  </si>
  <si>
    <t>fish, turmeric, dill</t>
  </si>
  <si>
    <t>2:04</t>
  </si>
  <si>
    <t>2:21</t>
  </si>
  <si>
    <t>sticky rice, pork, corn</t>
  </si>
  <si>
    <t>2:40</t>
  </si>
  <si>
    <t>3:07</t>
  </si>
  <si>
    <t>kem Trang Tien</t>
  </si>
  <si>
    <t>3:41</t>
  </si>
  <si>
    <t>4:21</t>
  </si>
  <si>
    <t>4:36</t>
  </si>
  <si>
    <t>pizza for pieces</t>
  </si>
  <si>
    <t>5:35</t>
  </si>
  <si>
    <t>5:50</t>
  </si>
  <si>
    <t>fine restaurant</t>
  </si>
  <si>
    <t>dEuQ2SqmxqA</t>
  </si>
  <si>
    <t>coconut coffee</t>
  </si>
  <si>
    <t>1:15</t>
  </si>
  <si>
    <t>2:25</t>
  </si>
  <si>
    <t>coconut milk, coffee</t>
  </si>
  <si>
    <t>4:22</t>
  </si>
  <si>
    <t>7:36</t>
  </si>
  <si>
    <t>egg</t>
  </si>
  <si>
    <t>10:00</t>
  </si>
  <si>
    <t>11:10</t>
  </si>
  <si>
    <t>brisket beef, flank beef</t>
  </si>
  <si>
    <t>half done with beef brisket, brisket with flank beef</t>
  </si>
  <si>
    <t>donut</t>
  </si>
  <si>
    <t>12:15</t>
  </si>
  <si>
    <t>15:08</t>
  </si>
  <si>
    <t>15:31</t>
  </si>
  <si>
    <t>15:41</t>
  </si>
  <si>
    <t>je9PmQhyHDk</t>
  </si>
  <si>
    <t>1:20</t>
  </si>
  <si>
    <t>chili, kumquat, garlic, chicken</t>
  </si>
  <si>
    <t>chilli, kumquat, garlic</t>
  </si>
  <si>
    <t>1:30</t>
  </si>
  <si>
    <t>2:49</t>
  </si>
  <si>
    <t>soup, grilled pork, vermicelli, greens, lettuce, bean sprouts, shiso</t>
  </si>
  <si>
    <t>soup, grilled pork, bun (vermicelli noodle), greens, lettuce, bean sprout, shiso</t>
  </si>
  <si>
    <t>2:07</t>
  </si>
  <si>
    <t>black coffee</t>
  </si>
  <si>
    <t>Vietnamese coffee</t>
  </si>
  <si>
    <t>3:05</t>
  </si>
  <si>
    <t>4:10</t>
  </si>
  <si>
    <t>5:39</t>
  </si>
  <si>
    <t>lemongrass, black pepper</t>
  </si>
  <si>
    <t>chocolate tart</t>
  </si>
  <si>
    <t>chocolate and cream</t>
  </si>
  <si>
    <t>6:30</t>
  </si>
  <si>
    <t>7:51</t>
  </si>
  <si>
    <t>chocolate, cake, mango</t>
  </si>
  <si>
    <t>AknMdiMU_L0</t>
  </si>
  <si>
    <t>5:32</t>
  </si>
  <si>
    <t>5:38</t>
  </si>
  <si>
    <t>5:48</t>
  </si>
  <si>
    <t>6:05</t>
  </si>
  <si>
    <t>5:51</t>
  </si>
  <si>
    <t>8:36</t>
  </si>
  <si>
    <t>9:46</t>
  </si>
  <si>
    <t>egg, coffee, egg cream</t>
  </si>
  <si>
    <t>egg chocolate</t>
  </si>
  <si>
    <t>9:36</t>
  </si>
  <si>
    <t>chocolate, cream, egg</t>
  </si>
  <si>
    <t>chocolate, cream</t>
  </si>
  <si>
    <t>9:57</t>
  </si>
  <si>
    <t>mMKOW0Eoyxo</t>
  </si>
  <si>
    <t>0:46</t>
  </si>
  <si>
    <t>1:41</t>
  </si>
  <si>
    <t>1:47</t>
  </si>
  <si>
    <t>pork, cilantro, spicy sauce</t>
  </si>
  <si>
    <t>potato</t>
  </si>
  <si>
    <t>khoai ngọt</t>
  </si>
  <si>
    <t>4:40</t>
  </si>
  <si>
    <t>9:18</t>
  </si>
  <si>
    <t>chili, garlic, lemongrass, ginger, fish sauce</t>
  </si>
  <si>
    <t>chilli, garlic, lemongrass, ginger</t>
  </si>
  <si>
    <t>soup</t>
  </si>
  <si>
    <t>8:29</t>
  </si>
  <si>
    <t>9:06</t>
  </si>
  <si>
    <t>10:46</t>
  </si>
  <si>
    <t>egg, tomato, cilantro, meat, chicken</t>
  </si>
  <si>
    <t>egg, tomato, cilantro, meat,Torito chicken</t>
  </si>
  <si>
    <t>congee</t>
  </si>
  <si>
    <t>chao</t>
  </si>
  <si>
    <t>10:49</t>
  </si>
  <si>
    <t>rice porridge, fried bread</t>
  </si>
  <si>
    <t>l5H6jl_g2XE</t>
  </si>
  <si>
    <t>steamed rice, minced pork, wood ear mushroom, fried onion</t>
  </si>
  <si>
    <t>fish sauce, bug</t>
  </si>
  <si>
    <t>boiled waterbug</t>
  </si>
  <si>
    <t>bug</t>
  </si>
  <si>
    <t>giant water bug</t>
  </si>
  <si>
    <t>1:50</t>
  </si>
  <si>
    <t>3:33</t>
  </si>
  <si>
    <t>sand worm omelette</t>
  </si>
  <si>
    <t>pancake with worm</t>
  </si>
  <si>
    <t>chả rươi</t>
  </si>
  <si>
    <t>3:40</t>
  </si>
  <si>
    <t>6:41</t>
  </si>
  <si>
    <t>dill, herbs, worm</t>
  </si>
  <si>
    <t>dill, herb, worm</t>
  </si>
  <si>
    <t>fried quail</t>
  </si>
  <si>
    <t>quail</t>
  </si>
  <si>
    <t>7:00</t>
  </si>
  <si>
    <t>8:48</t>
  </si>
  <si>
    <t>quail, mac mat</t>
  </si>
  <si>
    <t>moc mat</t>
  </si>
  <si>
    <t>grilled pork</t>
  </si>
  <si>
    <t>cow pinis</t>
  </si>
  <si>
    <t>8:59</t>
  </si>
  <si>
    <t>garlic, sugar, marinade, urethra, cow pinis</t>
  </si>
  <si>
    <t>garlic, sugar, marinade, urethra</t>
  </si>
  <si>
    <t>pig urethra</t>
  </si>
  <si>
    <t>10:32</t>
  </si>
  <si>
    <t>11:49</t>
  </si>
  <si>
    <t>pig urethra, pork</t>
  </si>
  <si>
    <t>PUnKvRTvAjc</t>
  </si>
  <si>
    <t>1:14</t>
  </si>
  <si>
    <t>egg, sugar, milk, coffee</t>
  </si>
  <si>
    <t>egg yolk, sugar, milk, Vietnamese coffee</t>
  </si>
  <si>
    <t>1:27</t>
  </si>
  <si>
    <t>1:46</t>
  </si>
  <si>
    <t>beef nut, vegetable, greens, fish sauce, vinegar, sugar, chili sauce, papaya</t>
  </si>
  <si>
    <t>beef nut, vegetable, greens, fish sauce, vinegar, sugar, chili sauce</t>
  </si>
  <si>
    <t>pho bo</t>
  </si>
  <si>
    <t>2:02</t>
  </si>
  <si>
    <t>noodles, beef, beef bone broth, sugar, cinnamon, cardamom, fish sauce, coriander, sea worm, chili sauce</t>
  </si>
  <si>
    <t>noodle, beef, beef bone broth, sugar, cinnamon, cardamom, fish sauce, coriander, sea worm, chili sauce</t>
  </si>
  <si>
    <t>IyguP0MEMso</t>
  </si>
  <si>
    <t>rice cracker</t>
  </si>
  <si>
    <t>banh da ca</t>
  </si>
  <si>
    <t>bánh đa cá</t>
  </si>
  <si>
    <t>0:31</t>
  </si>
  <si>
    <t>3:26</t>
  </si>
  <si>
    <t>flat noodles, red rice, fried fish, bean sprouts, morning glory, tofu, dill, calamansi, chili sauce</t>
  </si>
  <si>
    <t>flat noodle, red rice, deep-fried fish, bean sprout, morning glory, tofu, dill, calamansi, chili sauce</t>
  </si>
  <si>
    <t>3:37</t>
  </si>
  <si>
    <t>carrot, pickled veg, sausage, egg, pickled cucumber, chili, lime juice, soya sauce, rice, pickled veggie</t>
  </si>
  <si>
    <t>carrot, pickled veg, Chinese sausage, Vietnamese sausage, egg, pickled cucumber with chili, lime juice, soya sauce, rice, pickled veggie</t>
  </si>
  <si>
    <t>Vietnamese pancake</t>
  </si>
  <si>
    <t>fried rice pancake</t>
  </si>
  <si>
    <t>bánh xèo</t>
  </si>
  <si>
    <t>10:59</t>
  </si>
  <si>
    <t>pork, rice batter, dried shrimp, ground pork, bean sprouts, oil, herbs, vegetable, star fruit, cucumber, green banana, rice paper</t>
  </si>
  <si>
    <t>pork, rice batter, dried shrimp, ground pork, bean sprout, oil, herb, vegetable, star fruit, cucumber, green banana, rice paper</t>
  </si>
  <si>
    <t>fish sauce, radish, carrot</t>
  </si>
  <si>
    <t>grilled meat roll</t>
  </si>
  <si>
    <t>pork satay</t>
  </si>
  <si>
    <t>nem nuong</t>
  </si>
  <si>
    <t>10:41</t>
  </si>
  <si>
    <t>chicken barbecue</t>
  </si>
  <si>
    <t>11:14</t>
  </si>
  <si>
    <t>13:35</t>
  </si>
  <si>
    <t>chicken wing, chicken feet, butter, honey, vegetable, cucumber, morning glory, potato, honey</t>
  </si>
  <si>
    <t>chicken wing, chicken feet, butter, honey, vegetable, cucumber, Morning Glory, potato with honey</t>
  </si>
  <si>
    <t>grilled bread</t>
  </si>
  <si>
    <t>grilled flatbread with honey</t>
  </si>
  <si>
    <t>13:13</t>
  </si>
  <si>
    <t>13:26</t>
  </si>
  <si>
    <t>honey, flatbread</t>
  </si>
  <si>
    <t>PCMomiiobXw</t>
  </si>
  <si>
    <t>rice noodle with chicken</t>
  </si>
  <si>
    <t>1:02</t>
  </si>
  <si>
    <t>noodles, chicken, peanut, herbs, chicken broth, rice wine vinegar, soya sauce, garlic, chili sauce</t>
  </si>
  <si>
    <t>noodle, chicken, peanut, herb, chicken broth, rice wine vinegar, soya sauce, garlic, chili sauce</t>
  </si>
  <si>
    <t>1:08</t>
  </si>
  <si>
    <t>lemon leaf, lemongrass, chili, ginger, snail</t>
  </si>
  <si>
    <t>lemon leaf, lemongrass, chili, ginger</t>
  </si>
  <si>
    <t>fish sauce, sugar, vinegar, chili, garlic, lemongrass, lemon leaf, water</t>
  </si>
  <si>
    <t>1:44</t>
  </si>
  <si>
    <t>coffee, egg, condensed milk, sugar, butter, cheese</t>
  </si>
  <si>
    <t>robusta coffee,egg yolk, condensed milk, sugar, butter, cheese</t>
  </si>
  <si>
    <t>egg hot chocolate</t>
  </si>
  <si>
    <t>1:56</t>
  </si>
  <si>
    <t>egg, chocolate</t>
  </si>
  <si>
    <t>banh xeo</t>
  </si>
  <si>
    <t>2:43</t>
  </si>
  <si>
    <t>3:03</t>
  </si>
  <si>
    <t>rice flour, shrimp, bean sprouts, pork, rice paper, herbs</t>
  </si>
  <si>
    <t>rice flour, shrimp, bean sprout, pork, rice paper, herb</t>
  </si>
  <si>
    <t>fish sauce, radish</t>
  </si>
  <si>
    <t>3:35</t>
  </si>
  <si>
    <t>4:05</t>
  </si>
  <si>
    <t>green papaya, carrot, prawn, Thai basil, mint, coriander, onion, chili, peanut</t>
  </si>
  <si>
    <t>green papaya, carrot, prawn, Thai basil, mint, coriander, onion, chili, roasted peanut</t>
  </si>
  <si>
    <t>vermicelli and beef</t>
  </si>
  <si>
    <t>bun bo Nam bo</t>
  </si>
  <si>
    <t>4:09</t>
  </si>
  <si>
    <t>4:33</t>
  </si>
  <si>
    <t>rump steak, rice vermicelli, bean sprouts, cucumber, carrot, lettuce, mint, coriander, onion, meat</t>
  </si>
  <si>
    <t>rump steak, rice vermicelli, bean sprout, cucumber, carrot, lettuce, mint, coriander, onion, meat</t>
  </si>
  <si>
    <t>h9qgh9CZYho</t>
  </si>
  <si>
    <t>banh da ca ro dong</t>
  </si>
  <si>
    <t>8:24</t>
  </si>
  <si>
    <t>12:38</t>
  </si>
  <si>
    <r>
      <rPr>
        <sz val="11"/>
        <color theme="1"/>
        <rFont val="Calibri"/>
      </rPr>
      <t>anabas, vermicelli, vegetable, fish stock,</t>
    </r>
    <r>
      <rPr>
        <b/>
        <sz val="11"/>
        <color theme="1"/>
        <rFont val="Calibri"/>
      </rPr>
      <t xml:space="preserve"> </t>
    </r>
    <r>
      <rPr>
        <sz val="11"/>
        <color theme="1"/>
        <rFont val="Calibri"/>
      </rPr>
      <t>banana blossom, mint, pickled garlic, kumquat, chili, fish meat, broth</t>
    </r>
  </si>
  <si>
    <r>
      <rPr>
        <sz val="11"/>
        <color theme="1"/>
        <rFont val="Calibri"/>
      </rPr>
      <t>ca ro dong, bun ( rice noodle), rau cải, vegetable, fish stock,</t>
    </r>
    <r>
      <rPr>
        <b/>
        <sz val="11"/>
        <color theme="1"/>
        <rFont val="Calibri"/>
      </rPr>
      <t xml:space="preserve"> </t>
    </r>
    <r>
      <rPr>
        <sz val="11"/>
        <color theme="1"/>
        <rFont val="Calibri"/>
      </rPr>
      <t>banana blossom, mint,pickled garlic, kumquat, chili, fish meat, broth</t>
    </r>
  </si>
  <si>
    <t>QZ_PhvS3FGY</t>
  </si>
  <si>
    <t>fried pork cake</t>
  </si>
  <si>
    <t>5:11</t>
  </si>
  <si>
    <t>soy sauce, mayo, tomato sauce, chili sauce</t>
  </si>
  <si>
    <t>soy sauce with spices</t>
  </si>
  <si>
    <t>pate, barbecue pork, gravy</t>
  </si>
  <si>
    <t>deep fried glutinous rice ball (bánh rán)</t>
  </si>
  <si>
    <t>6:48</t>
  </si>
  <si>
    <t>7:15</t>
  </si>
  <si>
    <t>7:34</t>
  </si>
  <si>
    <t>tofu, noodles, cucumber, coriander</t>
  </si>
  <si>
    <t>tofu, noodle, cucumber, coriander</t>
  </si>
  <si>
    <t>smoothie</t>
  </si>
  <si>
    <t>pandan leaf jelly with yogurt and other yum stuff</t>
  </si>
  <si>
    <t>jelly, pandan leaf, jackfruit, strawberry, coconut milk, yogurt, condensed milk</t>
  </si>
  <si>
    <t>TeE0xUNdtK4</t>
  </si>
  <si>
    <t>2:12</t>
  </si>
  <si>
    <t>beef, chicken, rice noodles, lemon, vinegar garlic, rice, meat, soup</t>
  </si>
  <si>
    <t>beef, chicken, rice noodle, lemon, vinegar garlic, rice, meat, soup</t>
  </si>
  <si>
    <t>grilled chopped fish</t>
  </si>
  <si>
    <t>8:53</t>
  </si>
  <si>
    <t>12:50</t>
  </si>
  <si>
    <t>herbs, dill, coriander, peanut, noodles, fish, greens, chili, basil</t>
  </si>
  <si>
    <t>herb, dill, coriander, peanut, noodle,fish, greens, chili, basil</t>
  </si>
  <si>
    <t>15:07</t>
  </si>
  <si>
    <t>condensed milk, chocolate</t>
  </si>
  <si>
    <t>hotpot</t>
  </si>
  <si>
    <t>16:24</t>
  </si>
  <si>
    <t>18:11</t>
  </si>
  <si>
    <t>shrimp, clam, beef, veggie, fish, meat, vegetable</t>
  </si>
  <si>
    <t>shrimp, clam, beef, veggie, fish, meat, vegetable,</t>
  </si>
  <si>
    <t>vodka</t>
  </si>
  <si>
    <t>Cobra vodka</t>
  </si>
  <si>
    <t>19:17</t>
  </si>
  <si>
    <t>22:10</t>
  </si>
  <si>
    <t>cobra, vodka</t>
  </si>
  <si>
    <t>cobra</t>
  </si>
  <si>
    <t>YTFR6-ZN9kg</t>
  </si>
  <si>
    <t>Vietnamese noodle</t>
  </si>
  <si>
    <t>0:06</t>
  </si>
  <si>
    <t>5:44</t>
  </si>
  <si>
    <t>beef, soup, rice noodles, broth, greens, lime, vinegar, chili</t>
  </si>
  <si>
    <t>beef, soup, rice noodle, broth, greens, lime, vinegar with chili,</t>
  </si>
  <si>
    <t>6:12</t>
  </si>
  <si>
    <t>11:37</t>
  </si>
  <si>
    <t>broth, fried pork, rice vermicelli, garlic, chili</t>
  </si>
  <si>
    <t>1wuhyQjpczE</t>
  </si>
  <si>
    <t>bbq</t>
  </si>
  <si>
    <t>0:00</t>
  </si>
  <si>
    <t>2:17</t>
  </si>
  <si>
    <t>beef, ladies finger, sugar, chili</t>
  </si>
  <si>
    <t>RJyyho7bfkg</t>
  </si>
  <si>
    <t>simmered chicken</t>
  </si>
  <si>
    <t>stomach</t>
  </si>
  <si>
    <t>chicken stuff inside pig stomach</t>
  </si>
  <si>
    <t>medicinal herbs, caterpillar fungus, barley seed, chicken, broth, stomach</t>
  </si>
  <si>
    <t>medicinal herb, caterpillar fungus, barley seed, chicken, broth, stomach</t>
  </si>
  <si>
    <t>fried fish</t>
  </si>
  <si>
    <t>crystal-eyed catfish</t>
  </si>
  <si>
    <t>cá lăng</t>
  </si>
  <si>
    <t>5:08</t>
  </si>
  <si>
    <t>fish fillet, onion, shallot, parsley, spicy sauce, salt, pepper, sugar</t>
  </si>
  <si>
    <t>fried fish stomach</t>
  </si>
  <si>
    <t>5:26</t>
  </si>
  <si>
    <t>7:35</t>
  </si>
  <si>
    <t>fish sauce, spice paste, pickled mustard greens, dill, chili, intestine, greens, fish stomach</t>
  </si>
  <si>
    <t>fish sauce, spice paste, pickled mustard greens, dill, chili, intestine, greens</t>
  </si>
  <si>
    <t>5:52</t>
  </si>
  <si>
    <t>seasoned filet, rice powder</t>
  </si>
  <si>
    <t>beef offal stew</t>
  </si>
  <si>
    <t>cow</t>
  </si>
  <si>
    <t>8:25</t>
  </si>
  <si>
    <t>10:35</t>
  </si>
  <si>
    <t>ginger, wine, minced onion, garlic, seasoning, paprika, herbs, pork stock, butter, wheat flour, water, beef tripe stock, bread, stomach</t>
  </si>
  <si>
    <t>ginger, wine,minced onion, garlic, seasoning, paprika, herb (majoranka), pork stock, butter, wheat flour, water, beef tripe stock, bread, stomach</t>
  </si>
  <si>
    <t>stewed goat stomach</t>
  </si>
  <si>
    <t>goat stomach</t>
  </si>
  <si>
    <t>11:26</t>
  </si>
  <si>
    <t>13:59</t>
  </si>
  <si>
    <t>goat meat, goat stomach, root vegetable, ice cold beer, potato, lemongrass, capsicum, carrot, garlic</t>
  </si>
  <si>
    <t>goat meat, goat stomach, root vegetable, hot stone, ice cold beer, potato, lemongrass, capsicum, carrot, garlic,</t>
  </si>
  <si>
    <t>soy sauce, tofu sauce</t>
  </si>
  <si>
    <t>soybean sauce, tofu sauce</t>
  </si>
  <si>
    <t>zcJuiziyy-E</t>
  </si>
  <si>
    <t>thach den tran chau an kem nuoc hoa nhai</t>
  </si>
  <si>
    <t>black jelly with topping and flower</t>
  </si>
  <si>
    <t>black jelly, coconut, coconut water, bean</t>
  </si>
  <si>
    <t>black jelly, coconut ball, coconut water</t>
  </si>
  <si>
    <t>8:38</t>
  </si>
  <si>
    <t>bacon, pork, noodles, salad, chili, garlic</t>
  </si>
  <si>
    <t>bacon, pork, noodle, salad, chili, garlic</t>
  </si>
  <si>
    <t>12:19</t>
  </si>
  <si>
    <t>pillow cake</t>
  </si>
  <si>
    <t>10:42</t>
  </si>
  <si>
    <t>13:43</t>
  </si>
  <si>
    <t>pork, mushroom, rice noodles</t>
  </si>
  <si>
    <t>pork, mushroom, rice noodle</t>
  </si>
  <si>
    <t>11:38</t>
  </si>
  <si>
    <t>13:07</t>
  </si>
  <si>
    <t>beef</t>
  </si>
  <si>
    <t>14:31</t>
  </si>
  <si>
    <t>15:55</t>
  </si>
  <si>
    <t>onion</t>
  </si>
  <si>
    <t>garlic, chili, fish sauce</t>
  </si>
  <si>
    <t>garlic chili sauce</t>
  </si>
  <si>
    <t>16:21</t>
  </si>
  <si>
    <t>16:40</t>
  </si>
  <si>
    <t>fried onion, bean, rice, sticky rice</t>
  </si>
  <si>
    <t>fried onion, bean, rice</t>
  </si>
  <si>
    <t>ny9kMIDMre4</t>
  </si>
  <si>
    <t>2:30</t>
  </si>
  <si>
    <t>chicken, pork</t>
  </si>
  <si>
    <t>3:31</t>
  </si>
  <si>
    <t>sugar, egg, condensed milk, coffee</t>
  </si>
  <si>
    <t>sugar, egg, condensed milk</t>
  </si>
  <si>
    <t>steamed rice roll, rice powder, minced meat, rice ball, fried garlic, onion</t>
  </si>
  <si>
    <t>steamed rice roll, rice powder,minced meat, rice ball, fried garlic, onion</t>
  </si>
  <si>
    <t>fish sauce, chili</t>
  </si>
  <si>
    <t>fish sauce, chili, mango</t>
  </si>
  <si>
    <t>79PQqt5whN0</t>
  </si>
  <si>
    <t>phở gà</t>
  </si>
  <si>
    <t>chicken, noodles</t>
  </si>
  <si>
    <t>chicken, noodle</t>
  </si>
  <si>
    <t>mfXlFpnduoA</t>
  </si>
  <si>
    <t>bun cha ta</t>
  </si>
  <si>
    <t>2:37</t>
  </si>
  <si>
    <t>rice noodles, herbs, basil, lettuce</t>
  </si>
  <si>
    <t>rice noodle, herb, basil, lettuce</t>
  </si>
  <si>
    <t>coffee, egg</t>
  </si>
  <si>
    <t>nom thit bo kho</t>
  </si>
  <si>
    <t>4:17</t>
  </si>
  <si>
    <t>6:07</t>
  </si>
  <si>
    <t>green papaya, dried beef, beef jerky, peanut, basil</t>
  </si>
  <si>
    <t>soy sauce, chili sauce, vinegar</t>
  </si>
  <si>
    <t>soya sauce, chili sauce, vinegar</t>
  </si>
  <si>
    <t>fresh rice pancake</t>
  </si>
  <si>
    <t>9:04</t>
  </si>
  <si>
    <t>9:13</t>
  </si>
  <si>
    <t>Hanoi beer</t>
  </si>
  <si>
    <t>9:22</t>
  </si>
  <si>
    <t>9:59</t>
  </si>
  <si>
    <t>fried vermicelli</t>
  </si>
  <si>
    <t>miến xào bò</t>
  </si>
  <si>
    <t>11:48</t>
  </si>
  <si>
    <t>12:00</t>
  </si>
  <si>
    <t>wood ear mushroom, glass noodles</t>
  </si>
  <si>
    <t>wood ear mushroom, glass noodle</t>
  </si>
  <si>
    <t>ciYkhV_KyYM</t>
  </si>
  <si>
    <t>red jellyfish with shrimp paste</t>
  </si>
  <si>
    <t>1:18</t>
  </si>
  <si>
    <t>coconut, tofu, jellyfish</t>
  </si>
  <si>
    <t>coconuts, tofu</t>
  </si>
  <si>
    <t>fish sauce, shrimp paste</t>
  </si>
  <si>
    <t>fish sauce with spices, shrimp paste with spices</t>
  </si>
  <si>
    <t>fish sauce, shrimp sauce</t>
  </si>
  <si>
    <t>x1j8wB0P2g8</t>
  </si>
  <si>
    <t>1:49</t>
  </si>
  <si>
    <t>pho broth, vermicelli noodle, beef,spring onion, rice noodle, chili, garlic</t>
  </si>
  <si>
    <t>4:04</t>
  </si>
  <si>
    <t>6:32</t>
  </si>
  <si>
    <t>pork ball, sliced pork, sliced papaya, carrot, pepper, fish sauce, grilled pork, sugar, garlic, rice noodles, herbs, bean sprouts, herbs basil, chili</t>
  </si>
  <si>
    <t>pork ball, sliced pork, sliced papaya, carrot, 
pepper, fish sauce, grilled pork, sugar, 
garlic, rice noodle,Vietnamese herb,
bean sprout, herb basil, chili</t>
  </si>
  <si>
    <t>fresh spring roll</t>
  </si>
  <si>
    <t>7:25</t>
  </si>
  <si>
    <t>pork, bean sprouts, shrimp, fried rice flour, batter, herbs, basil, scallion</t>
  </si>
  <si>
    <t>pork, bean sprout, shrimp, 
fried rice flour batter, herb, basil</t>
  </si>
  <si>
    <t>garlic, fish sauce</t>
  </si>
  <si>
    <t>garlic fish sauce</t>
  </si>
  <si>
    <t>8:50</t>
  </si>
  <si>
    <t>egg, condensed milk, sugar, ice, coffee</t>
  </si>
  <si>
    <t>whisked egg yolk, condensed milk, sugar, ice</t>
  </si>
  <si>
    <t>bun ca</t>
  </si>
  <si>
    <t>10:24</t>
  </si>
  <si>
    <t>dried fish, rice noodles, veg, dill, scallion, fish tomato sauce</t>
  </si>
  <si>
    <t>dried fish, rice noodle, veg, dill, spring onion,
fish tomato sauce</t>
  </si>
  <si>
    <t>một loại chè</t>
  </si>
  <si>
    <t>16:05</t>
  </si>
  <si>
    <t>jelly, corn, red bean, fruit, pandan leaf, coconut milk, condensed milk, ice</t>
  </si>
  <si>
    <t>jelly, corn, red bean, fruit, pandan leaf,
coconut milk, condensed milk, ice</t>
  </si>
  <si>
    <t>16:17</t>
  </si>
  <si>
    <t>20:08</t>
  </si>
  <si>
    <t>meat, sausage, fried tofu, blood sausage, herbs, organ, spring roll, tongue, fried tofu, sausage</t>
  </si>
  <si>
    <t>meat, sausage, fried tofu, blood sausage,
herb, organ, spring roll, tongue, fried tofu,
sausage,</t>
  </si>
  <si>
    <t>shrimp paste, lime, chili</t>
  </si>
  <si>
    <t>zHq4pNRskxw</t>
  </si>
  <si>
    <t>0:49</t>
  </si>
  <si>
    <t>pho noodles, beef, onion, pepper, chili sauce, vinegar, garlic</t>
  </si>
  <si>
    <t>pho noodle, beef, onion,pepper, chili sauce, vinegar, garlic</t>
  </si>
  <si>
    <t>fried breadsticks</t>
  </si>
  <si>
    <t>quay ran</t>
  </si>
  <si>
    <t>quẩy rán</t>
  </si>
  <si>
    <t>wheat flour</t>
  </si>
  <si>
    <t>j-USg2l-Akc</t>
  </si>
  <si>
    <t>snail, broth, rice noodles, tomato, herbs</t>
  </si>
  <si>
    <t>snail, broth, rice noodle, tomato, herbs</t>
  </si>
  <si>
    <t>6:23</t>
  </si>
  <si>
    <t>pork, grilled pork, wild betel leaf, carrot, papaya, sweet fish sauce, vermicelli, rice noodles, garlic, chili, herbs, fried crab roll</t>
  </si>
  <si>
    <t>pork, grilled pork, grilled pork wrapped in a wild betel leaf, carrot, papaya, sweet fish sauce, bun, rice noodle, garlic, chili, herb, fried crab roll</t>
  </si>
  <si>
    <t>6:37</t>
  </si>
  <si>
    <t>10:18</t>
  </si>
  <si>
    <t>shrimp paste, tofu, pork, intestine, pig leg, rice noodles, vermicelli, pig organ, blood sausage, pork cake, young rice, tofu, herbs, fine rice vermicelli</t>
  </si>
  <si>
    <t>shrimp paste, tofu, pork, intestine, pig leg, rice noodle, bun noodle, pig organ, blood sausage, pork cake, young rice, tofu, herbs, banh hoi</t>
  </si>
  <si>
    <t>shrimp paste, lime, chili, sugar</t>
  </si>
  <si>
    <t>shrimp paste, lime, chili, kumquat, sugar</t>
  </si>
  <si>
    <t>bamboo shoots noodle soup</t>
  </si>
  <si>
    <t>bun mang vit</t>
  </si>
  <si>
    <t>10:30</t>
  </si>
  <si>
    <t>duck meat, gizzard, herbs, meat, bamboo shoots, savory broth, noodles, blood cake, broth</t>
  </si>
  <si>
    <t>duck meat, gizzard, herb, meat, bamboo shoots, savory broth, noodle, blood cake, broth</t>
  </si>
  <si>
    <t>DCedBuOsQrg</t>
  </si>
  <si>
    <t>salad</t>
  </si>
  <si>
    <t>beef salad</t>
  </si>
  <si>
    <t>1:26</t>
  </si>
  <si>
    <t>beef jerky, young papaya, chili, pepper, rice vinegar</t>
  </si>
  <si>
    <t>2:46</t>
  </si>
  <si>
    <t>bond me</t>
  </si>
  <si>
    <t>4:02</t>
  </si>
  <si>
    <t>grilled chicken, pickles, egg</t>
  </si>
  <si>
    <t>grilled chicken, pickles, egg, chili sauce</t>
  </si>
  <si>
    <t>SA-Nq84Cmok</t>
  </si>
  <si>
    <t>boom born um home</t>
  </si>
  <si>
    <t>bún bò Nam Bộ</t>
  </si>
  <si>
    <t>0:20</t>
  </si>
  <si>
    <t>1:32</t>
  </si>
  <si>
    <t>noodle, vegetable, beef, bean, peanut</t>
  </si>
  <si>
    <t>noodle, vegetables, beef, bean, crushed peanuts</t>
  </si>
  <si>
    <t>lamb chop</t>
  </si>
  <si>
    <t>nem chua</t>
  </si>
  <si>
    <t>1:52</t>
  </si>
  <si>
    <t>bouchard</t>
  </si>
  <si>
    <t>bún chả</t>
  </si>
  <si>
    <t>3:16</t>
  </si>
  <si>
    <t>grilled pork, rice noodle, garlic, chili, black pepper</t>
  </si>
  <si>
    <t>nem rán</t>
  </si>
  <si>
    <t>3:43</t>
  </si>
  <si>
    <t>4:41</t>
  </si>
  <si>
    <t>grilled pork, papaya</t>
  </si>
  <si>
    <t>foamy cream</t>
  </si>
  <si>
    <t>foamy creamy</t>
  </si>
  <si>
    <t>toys still</t>
  </si>
  <si>
    <t>yellow sticky rice, turmeric powder, fried shallot, mung bean, meat</t>
  </si>
  <si>
    <t>you cha bong-gun</t>
  </si>
  <si>
    <t>bún chả Hương Liên (bún chả Obama)</t>
  </si>
  <si>
    <t>garlic, chili, noodles, deal</t>
  </si>
  <si>
    <t>fried crab roll</t>
  </si>
  <si>
    <t>right cracker</t>
  </si>
  <si>
    <t>onion, carrot, fungus</t>
  </si>
  <si>
    <t>onions, carrots, fungus</t>
  </si>
  <si>
    <t>10:06</t>
  </si>
  <si>
    <t>rice rolls, black fungus, fried shallot</t>
  </si>
  <si>
    <t>rice rolls, black fungus, fried shallots</t>
  </si>
  <si>
    <t>nước mắm</t>
  </si>
  <si>
    <t>r1BzB2-Cx7k</t>
  </si>
  <si>
    <t>roasted frog</t>
  </si>
  <si>
    <t>roasted frog, vine leaves</t>
  </si>
  <si>
    <t>ếch rang muối lá lốt</t>
  </si>
  <si>
    <t>frog, salt</t>
  </si>
  <si>
    <t>beef tendon</t>
  </si>
  <si>
    <t>beef vein</t>
  </si>
  <si>
    <t>gân bò</t>
  </si>
  <si>
    <t>6:11</t>
  </si>
  <si>
    <t>vein</t>
  </si>
  <si>
    <t>rice dumpling cake</t>
  </si>
  <si>
    <t>whole shrimp dumpling</t>
  </si>
  <si>
    <t>bánh bột lọc</t>
  </si>
  <si>
    <t>6:35</t>
  </si>
  <si>
    <t>7:33</t>
  </si>
  <si>
    <t>fermented pork</t>
  </si>
  <si>
    <t>nem chua cuốn</t>
  </si>
  <si>
    <t>7:38</t>
  </si>
  <si>
    <t>fermented pork, pork skin, green papaya, herbs</t>
  </si>
  <si>
    <t>fermented pork, pork skins, green papayas, herbs</t>
  </si>
  <si>
    <t>cha ruoi</t>
  </si>
  <si>
    <t>11:44</t>
  </si>
  <si>
    <t>worm, pork, egg yolk, dill</t>
  </si>
  <si>
    <t>worms, pork,egg yolk, dill</t>
  </si>
  <si>
    <t>seafood hotpot</t>
  </si>
  <si>
    <t>12:21</t>
  </si>
  <si>
    <t>12:51</t>
  </si>
  <si>
    <t>vinegar, fish sauce, banana, shrimp</t>
  </si>
  <si>
    <t>vinegar, fish sauce banana, shrimp</t>
  </si>
  <si>
    <t>13:16</t>
  </si>
  <si>
    <t>ốc bươu hấp</t>
  </si>
  <si>
    <t>13:54</t>
  </si>
  <si>
    <t>15:14</t>
  </si>
  <si>
    <t>snail, chili</t>
  </si>
  <si>
    <t>steamed clams</t>
  </si>
  <si>
    <t>steam clams in pineapple broth</t>
  </si>
  <si>
    <t>nghêu hấp</t>
  </si>
  <si>
    <t>15:26</t>
  </si>
  <si>
    <t>16:02</t>
  </si>
  <si>
    <t>lemongrass, chili, pineapple, clam</t>
  </si>
  <si>
    <t>lemongrass, chili, pineapple, clams</t>
  </si>
  <si>
    <t>CN3amREEDag</t>
  </si>
  <si>
    <t>fried duck tongues</t>
  </si>
  <si>
    <t>crispy duck tongue</t>
  </si>
  <si>
    <t>lưỡi vịt chiên</t>
  </si>
  <si>
    <t>3:09</t>
  </si>
  <si>
    <t>egg yolk, chicken powder, oyster sauce, cornstarch, lemongrass</t>
  </si>
  <si>
    <t>egg yolk, chicken powder, oyster sauce, corn starch, lemongrass</t>
  </si>
  <si>
    <t>stir-fried duck tongues</t>
  </si>
  <si>
    <t>duck tongue</t>
  </si>
  <si>
    <t>lưỡi vịt xào</t>
  </si>
  <si>
    <t>sugar, msg, pineapple, scallion, chili, vinegar, tongue</t>
  </si>
  <si>
    <t>sugar, msg diced pineapple, scallion, chili's, vinegar, tongue meat</t>
  </si>
  <si>
    <t>fried pig tongues</t>
  </si>
  <si>
    <t>pig tongue</t>
  </si>
  <si>
    <t>lưỡi heo</t>
  </si>
  <si>
    <t>4:06</t>
  </si>
  <si>
    <t>7:10</t>
  </si>
  <si>
    <t>tongue, garlic, chili, sugar, fried garlic, onion</t>
  </si>
  <si>
    <t>porky tongue cubes, minced garlic, sauteed chilies, sugar, fries garlic, diced onión</t>
  </si>
  <si>
    <t>fried horse organs</t>
  </si>
  <si>
    <t>horse organs</t>
  </si>
  <si>
    <t>nội tạng ngựa</t>
  </si>
  <si>
    <t>10:13</t>
  </si>
  <si>
    <t>organ, ginger, lemongrass, salt, herbal powder, pumpkin blossom, mustard leaves</t>
  </si>
  <si>
    <t>organs, ginger, lemongrass, salt, herbal powder, pumpkin blossom, mustard leaves</t>
  </si>
  <si>
    <t>fried buffalo tongues</t>
  </si>
  <si>
    <t>buffalo tongue</t>
  </si>
  <si>
    <t>lưỡi trâu</t>
  </si>
  <si>
    <t>14:39</t>
  </si>
  <si>
    <t>lemongrass, ginger, chili, black cardamom, cinnamon, soy sauce, chicken powder, sugar</t>
  </si>
  <si>
    <t>lemongrass, ginger, chili's, black cardamom, cinnamon, local soy sauce, chicken powder, sugar</t>
  </si>
  <si>
    <t>soy sauce</t>
  </si>
  <si>
    <t>Ht8zjBL6hcw</t>
  </si>
  <si>
    <t>0:35</t>
  </si>
  <si>
    <t>N3TS4OWrfpE</t>
  </si>
  <si>
    <t>egg cream</t>
  </si>
  <si>
    <t>kem trứng</t>
  </si>
  <si>
    <t>3:29</t>
  </si>
  <si>
    <t>bread, beer, egg, sugar, sesame</t>
  </si>
  <si>
    <t>bread, beer, egg, sugar, sesame seed</t>
  </si>
  <si>
    <t>xôi thịt kho trứng ốp la</t>
  </si>
  <si>
    <t>8:14</t>
  </si>
  <si>
    <t>12:11</t>
  </si>
  <si>
    <t>pork, cucumber, sticky rice, egg</t>
  </si>
  <si>
    <t>boil snail</t>
  </si>
  <si>
    <t>12:25</t>
  </si>
  <si>
    <t>15:48</t>
  </si>
  <si>
    <t>snail, lemongrass</t>
  </si>
  <si>
    <t>fish sauce, lemongrass, kumquat</t>
  </si>
  <si>
    <t>oPkNq4RjOWU</t>
  </si>
  <si>
    <t>fried chicken</t>
  </si>
  <si>
    <t>4:18</t>
  </si>
  <si>
    <t>sushi</t>
  </si>
  <si>
    <t>6:13</t>
  </si>
  <si>
    <t>seaweed, salmon, rice</t>
  </si>
  <si>
    <t>12:54</t>
  </si>
  <si>
    <t>beef, rice noodle, garlic</t>
  </si>
  <si>
    <t>hot sauce</t>
  </si>
  <si>
    <t>_L6uA_kKldc</t>
  </si>
  <si>
    <t>vegetarian buffet</t>
  </si>
  <si>
    <t>buffet chay</t>
  </si>
  <si>
    <t>0:37</t>
  </si>
  <si>
    <t>23:16</t>
  </si>
  <si>
    <t>rice, salad, tofu, mushroom, cucumber, pumpkin soup, chili</t>
  </si>
  <si>
    <t>rice, salad, vegan, tofu, mushrooms, cucumber, pumpkin soup, chili</t>
  </si>
  <si>
    <t>scallion, oil</t>
  </si>
  <si>
    <t>scallion sauce</t>
  </si>
  <si>
    <t>QXGyszq4pic</t>
  </si>
  <si>
    <t>6:25</t>
  </si>
  <si>
    <t>coriander, meat, chili, papaya, carrot</t>
  </si>
  <si>
    <t>F15RijUo1_U</t>
  </si>
  <si>
    <t>fired stink bugs</t>
  </si>
  <si>
    <t>stink bugs</t>
  </si>
  <si>
    <t>fried bee larvae</t>
  </si>
  <si>
    <t>steamed larvae</t>
  </si>
  <si>
    <t>giant steam larva</t>
  </si>
  <si>
    <t>buffalo skin salad</t>
  </si>
  <si>
    <t>4:48</t>
  </si>
  <si>
    <t>herbs, carrot, meat, bean, pepper</t>
  </si>
  <si>
    <t>herbs,carrots, buffalo meat, beans, pepper</t>
  </si>
  <si>
    <t>fried ant egg</t>
  </si>
  <si>
    <t>ant egg sticky rice</t>
  </si>
  <si>
    <t>5:53</t>
  </si>
  <si>
    <t>7:19</t>
  </si>
  <si>
    <t>shallot, garlic, pork, fried onion</t>
  </si>
  <si>
    <t>shallots, garlic, minced pork, fried onion</t>
  </si>
  <si>
    <t>stir-fried ant eggs</t>
  </si>
  <si>
    <t>ant egg stir-fry</t>
  </si>
  <si>
    <t>lemongrass, chili, shallot, pork, mushroom</t>
  </si>
  <si>
    <t>lemongrass, chilies, shallots, minced pork, wood ear mushroom</t>
  </si>
  <si>
    <t>fried turtle</t>
  </si>
  <si>
    <t>turtle</t>
  </si>
  <si>
    <t>8:15</t>
  </si>
  <si>
    <t>z_KIAz00kuQ</t>
  </si>
  <si>
    <t>herbs, rice noodle, spring roll</t>
  </si>
  <si>
    <t>fresh herbs, rice noodle, veggie spring roll</t>
  </si>
  <si>
    <t>4:19</t>
  </si>
  <si>
    <t>papaya salad, dried beef</t>
  </si>
  <si>
    <t>papaya salad, dried beef,</t>
  </si>
  <si>
    <t>steamed rice pancake</t>
  </si>
  <si>
    <t>bánh cuốn nóng</t>
  </si>
  <si>
    <t>7:27</t>
  </si>
  <si>
    <t>fish sauce, kumquat</t>
  </si>
  <si>
    <t>glass noodle</t>
  </si>
  <si>
    <t>miến xào</t>
  </si>
  <si>
    <t>7:59</t>
  </si>
  <si>
    <t>8:04</t>
  </si>
  <si>
    <t>nem</t>
  </si>
  <si>
    <t>sticky cream</t>
  </si>
  <si>
    <t>kem xoi</t>
  </si>
  <si>
    <t>kem xôi</t>
  </si>
  <si>
    <t>9:34</t>
  </si>
  <si>
    <t>10:04</t>
  </si>
  <si>
    <t>coconut</t>
  </si>
  <si>
    <t>huWGHQrpxL0</t>
  </si>
  <si>
    <t>7:42</t>
  </si>
  <si>
    <t>rice flour, prawn, meat, egg, cinnamon, sausage, pork, sugar, mushroom, salt, fried shallot, vegetable, egg, garlic</t>
  </si>
  <si>
    <t>rice flour, prawn, meat, egg,cinnamon, sausage, pork, sugar, mushrooms, salt, fried shallots, vegetables, egg, garlic</t>
  </si>
  <si>
    <t>bún cá</t>
  </si>
  <si>
    <t>12:45</t>
  </si>
  <si>
    <t>fried fish, noodles, vegetable, bamboo shoots, chili, calamansi</t>
  </si>
  <si>
    <t>fried fish, noodles, vegetables, bamboo shoots, chili, calamansi</t>
  </si>
  <si>
    <t>kumquat</t>
  </si>
  <si>
    <t>?</t>
  </si>
  <si>
    <t>13:55</t>
  </si>
  <si>
    <t>18:07</t>
  </si>
  <si>
    <t>pork, glass noodle, mushroom, sesame</t>
  </si>
  <si>
    <t>pork, glass noodle, mushroom, sesame seeds</t>
  </si>
  <si>
    <t>chili</t>
  </si>
  <si>
    <t>JDvUGM_jRvk</t>
  </si>
  <si>
    <t>0:18</t>
  </si>
  <si>
    <t>herbs, onion</t>
  </si>
  <si>
    <t>_GXEmQj6CkY</t>
  </si>
  <si>
    <t>11:09</t>
  </si>
  <si>
    <t>shrimp, beef, pork, onion, tomato, vegetable, mushroom</t>
  </si>
  <si>
    <t>GL3mfWvsF24</t>
  </si>
  <si>
    <t>bún ốc</t>
  </si>
  <si>
    <t>1:36</t>
  </si>
  <si>
    <t>3:02</t>
  </si>
  <si>
    <t>vermicelli, snail, scallion, herbs, msg, salt, pork, snail, tomato</t>
  </si>
  <si>
    <t>vermicelli noodle, snail, scallion, herb, MSG, salt, pork stock, snail stock, tomato</t>
  </si>
  <si>
    <t>chili, oil, rice vinegar</t>
  </si>
  <si>
    <t>chili oil, fermented rice vinegar</t>
  </si>
  <si>
    <t>pork, pate, pepper, stewed pork sauce, coriander, pickled carrot</t>
  </si>
  <si>
    <t>barbecued pork, pate, pepper, stewed pork sauce, coriander, pickled carrot</t>
  </si>
  <si>
    <t>bun dau</t>
  </si>
  <si>
    <t>6:44</t>
  </si>
  <si>
    <t>fried tofu, vermicelli, young rice, pork cake, herbs, cucumber</t>
  </si>
  <si>
    <t>fried tofu, rice vermicelli cake, young rice minced pork cake, herb, cucumber</t>
  </si>
  <si>
    <t>shrimp paste, kumquat, chili, sugar</t>
  </si>
  <si>
    <t>fermented shrimp paste, kumquat, chili, sugar</t>
  </si>
  <si>
    <t>green jelly</t>
  </si>
  <si>
    <t>6:51</t>
  </si>
  <si>
    <t>yogurt, pandan jelly, pineapple, watermelon, mango, jackfruit, cheese jelly, condensed milk, coconut milk</t>
  </si>
  <si>
    <t>yogurt, pandan jelly, pineapple, watermelon, mango, jackfruit, cheese jelly, condensed milk, coconut milk, chips</t>
  </si>
  <si>
    <t>8:28</t>
  </si>
  <si>
    <t>fish sauce, papaya, water, vinegar</t>
  </si>
  <si>
    <t>Chinese sausage, mushroom, glass noodle, carrot, cassava</t>
  </si>
  <si>
    <t>fried potato</t>
  </si>
  <si>
    <t>pork cake</t>
  </si>
  <si>
    <t>fried minced pork cake</t>
  </si>
  <si>
    <t>mango</t>
  </si>
  <si>
    <t>chili salt</t>
  </si>
  <si>
    <t>fried sticky rice</t>
  </si>
  <si>
    <t>14:15</t>
  </si>
  <si>
    <t>rice, Chinese sausage, Vietnamese pork sausage, egg, pate</t>
  </si>
  <si>
    <t>rice paddy, Chinese sausage, Vietnamese pork sausage, egg, pate</t>
  </si>
  <si>
    <t>0g_ko195cLQ</t>
  </si>
  <si>
    <t>5:02</t>
  </si>
  <si>
    <t>shrimp, banana leaf, pork</t>
  </si>
  <si>
    <t>fish, fish stomach</t>
  </si>
  <si>
    <t>dill, scallion, herbs, noodles</t>
  </si>
  <si>
    <t>dill, scallion, herbs, noodle</t>
  </si>
  <si>
    <t>pork bologna</t>
  </si>
  <si>
    <t>chả lụa</t>
  </si>
  <si>
    <t>11:30</t>
  </si>
  <si>
    <t>11:51</t>
  </si>
  <si>
    <t>roasted pork</t>
  </si>
  <si>
    <t>11:53</t>
  </si>
  <si>
    <t>12:27</t>
  </si>
  <si>
    <t>fried pork skin</t>
  </si>
  <si>
    <t>pork skin</t>
  </si>
  <si>
    <t>12:34</t>
  </si>
  <si>
    <t>12:58</t>
  </si>
  <si>
    <t>pigeon abalone soup</t>
  </si>
  <si>
    <t>pigeon soup</t>
  </si>
  <si>
    <t>13:00</t>
  </si>
  <si>
    <t>13:23</t>
  </si>
  <si>
    <t>pepper, pork skin, vegetable, carrot, ginger, mushroom</t>
  </si>
  <si>
    <t>13:39</t>
  </si>
  <si>
    <t>vegetable, meat ball</t>
  </si>
  <si>
    <t>dense sticky rice</t>
  </si>
  <si>
    <t>14:17</t>
  </si>
  <si>
    <t>14:56</t>
  </si>
  <si>
    <t>sesame seeds, coconut, ginger</t>
  </si>
  <si>
    <t>sesame seeds, coconut shaving, ginger</t>
  </si>
  <si>
    <t>LOo2gkuecYg</t>
  </si>
  <si>
    <t>5:07</t>
  </si>
  <si>
    <t>pate, pork, fried onion, ham, cilantro, cucumber</t>
  </si>
  <si>
    <t>pate, pork floss, fried onion, ham, cilantro, cucumber</t>
  </si>
  <si>
    <t>meat, ham, barbecue pork, pate, pickled carrot, cucumber, cilantro</t>
  </si>
  <si>
    <t>7:13</t>
  </si>
  <si>
    <t>lemongrass</t>
  </si>
  <si>
    <t>lime, garlic, ginger, lemongrass, fish sauce</t>
  </si>
  <si>
    <t>lime, garlic, ginger, lemongrass</t>
  </si>
  <si>
    <t>fgfEhKvOebM</t>
  </si>
  <si>
    <t>red rice noodles with crab</t>
  </si>
  <si>
    <t>bánh đa cua</t>
  </si>
  <si>
    <t>15:23</t>
  </si>
  <si>
    <t>fish cake, fried tofu, beef, pate, fried shallot, noodle, crab roe, broth, pork bologna</t>
  </si>
  <si>
    <t>fish cake, fried tofu, beef, pate, fried shallot, noodle, crab roe, broth, mini cha lua,</t>
  </si>
  <si>
    <t>cR7PGbFPPtg</t>
  </si>
  <si>
    <t>1:22</t>
  </si>
  <si>
    <t>1:58</t>
  </si>
  <si>
    <t>noodles, soup, pork</t>
  </si>
  <si>
    <t>noodle, soup, pork</t>
  </si>
  <si>
    <t>2:42</t>
  </si>
  <si>
    <t>meat, sticky rice</t>
  </si>
  <si>
    <t>nộm khô bò</t>
  </si>
  <si>
    <t>4:13</t>
  </si>
  <si>
    <t>herbs, meat</t>
  </si>
  <si>
    <t>herb, meat</t>
  </si>
  <si>
    <t>bánh tôm (Spring rolls and fries)</t>
  </si>
  <si>
    <t>shrimp meat</t>
  </si>
  <si>
    <t>fish sauce, spicy sauce</t>
  </si>
  <si>
    <t>vermicelli and chicken soup</t>
  </si>
  <si>
    <t>bún thang</t>
  </si>
  <si>
    <t>5:12</t>
  </si>
  <si>
    <t>5:27</t>
  </si>
  <si>
    <t>7:17</t>
  </si>
  <si>
    <t>7:32</t>
  </si>
  <si>
    <t>JxEi_xEFHWg</t>
  </si>
  <si>
    <t>NKF6AlR5OfY</t>
  </si>
  <si>
    <t>condensed milk coffee</t>
  </si>
  <si>
    <t>3:28</t>
  </si>
  <si>
    <t>coffee, condensed milk</t>
  </si>
  <si>
    <t>DnHa</t>
  </si>
  <si>
    <t>HjqXMl4mJ6E</t>
  </si>
  <si>
    <t>thit xien nuong</t>
  </si>
  <si>
    <t>1:48</t>
  </si>
  <si>
    <t>rice paper, pickled veggie</t>
  </si>
  <si>
    <t>bo la lot</t>
  </si>
  <si>
    <t>7:30</t>
  </si>
  <si>
    <t>9:15</t>
  </si>
  <si>
    <t>lemongrass, lolot leaf</t>
  </si>
  <si>
    <t>garlic fried rice</t>
  </si>
  <si>
    <t>garlic, rice</t>
  </si>
  <si>
    <t>Cao Lau noodles</t>
  </si>
  <si>
    <t>cao lau</t>
  </si>
  <si>
    <t>8:42</t>
  </si>
  <si>
    <t>noodles, water, wonton</t>
  </si>
  <si>
    <t>noodle, water, wonton</t>
  </si>
  <si>
    <t>fried morning glory</t>
  </si>
  <si>
    <t>stir fried morning glory</t>
  </si>
  <si>
    <t>morning glory</t>
  </si>
  <si>
    <t>fried peanut eggplant</t>
  </si>
  <si>
    <t>peanut eggplant</t>
  </si>
  <si>
    <t>peanut, eggplant</t>
  </si>
  <si>
    <t>9:01</t>
  </si>
  <si>
    <t>TAvQFOmmj0A</t>
  </si>
  <si>
    <t>jackfruit salad</t>
  </si>
  <si>
    <t>mít trộn</t>
  </si>
  <si>
    <t>jackfruit, pigskin, vegetable, peanut, sesame, rice cracker</t>
  </si>
  <si>
    <t>sugar, lime, chili sauce</t>
  </si>
  <si>
    <t>sweet and sour chili sauce</t>
  </si>
  <si>
    <t>MWcavRI4Vng</t>
  </si>
  <si>
    <t>bun bo Hue</t>
  </si>
  <si>
    <t>1:34</t>
  </si>
  <si>
    <t>2:48</t>
  </si>
  <si>
    <t>3:19</t>
  </si>
  <si>
    <t>pate, sauce, cucumber, onion, herbs, chili, ham, pork</t>
  </si>
  <si>
    <t>vegetable, herbs, pickled veggie, rice paper</t>
  </si>
  <si>
    <t>peanut sauce</t>
  </si>
  <si>
    <t>grill meat</t>
  </si>
  <si>
    <t>kbzaGYSR1W0</t>
  </si>
  <si>
    <t>fried snail</t>
  </si>
  <si>
    <t>3:18</t>
  </si>
  <si>
    <t>papaya, lemongrass, snail</t>
  </si>
  <si>
    <t>6:02</t>
  </si>
  <si>
    <t>pork, onion, mushroom, noodles, rice paper, carrot, papaya, vegetable, lettuce</t>
  </si>
  <si>
    <t>pork, onion, mushroom, noodle, rice paper, carrot, papaya, vegetable, lettuce</t>
  </si>
  <si>
    <t>sugar, lime, fish sauce</t>
  </si>
  <si>
    <t>fish sauce sweet and sour</t>
  </si>
  <si>
    <t>yogurt</t>
  </si>
  <si>
    <t>6:40</t>
  </si>
  <si>
    <t>7:06</t>
  </si>
  <si>
    <t>ajRTBECDu0o</t>
  </si>
  <si>
    <t>Vietnamese chicken rice</t>
  </si>
  <si>
    <t>com ga</t>
  </si>
  <si>
    <t>papaya, oil, rice, chicken, carrot</t>
  </si>
  <si>
    <t>sweet sauce</t>
  </si>
  <si>
    <t>white rose dumplings</t>
  </si>
  <si>
    <t>banh vac</t>
  </si>
  <si>
    <t>shrimp, meat, garlic</t>
  </si>
  <si>
    <t>Quang style noodle</t>
  </si>
  <si>
    <t>mì Quảng</t>
  </si>
  <si>
    <t>rice noodles</t>
  </si>
  <si>
    <t>rice noodle</t>
  </si>
  <si>
    <t>7:40</t>
  </si>
  <si>
    <t>water, veggies, noodles, rice noodles</t>
  </si>
  <si>
    <t>water, veggies, noodle, rice noodle</t>
  </si>
  <si>
    <t>mango cake</t>
  </si>
  <si>
    <t>banh xoai</t>
  </si>
  <si>
    <t>9:21</t>
  </si>
  <si>
    <t>peanut, sugar, rice</t>
  </si>
  <si>
    <t>11:29</t>
  </si>
  <si>
    <t>cao lau, sticky rice</t>
  </si>
  <si>
    <t>_0pCTjCanR8</t>
  </si>
  <si>
    <t>0:53</t>
  </si>
  <si>
    <t>wGqXQMmI7Jg</t>
  </si>
  <si>
    <t>kumquats with lemongrass tea</t>
  </si>
  <si>
    <t>3:52</t>
  </si>
  <si>
    <t>kumquat, lemongrass, tea</t>
  </si>
  <si>
    <t>scrambled egg</t>
  </si>
  <si>
    <t>5:55</t>
  </si>
  <si>
    <t>tofu, egg</t>
  </si>
  <si>
    <t>tofu</t>
  </si>
  <si>
    <t>wonton soup</t>
  </si>
  <si>
    <t>8:54</t>
  </si>
  <si>
    <t>wonton</t>
  </si>
  <si>
    <t>ginger beer</t>
  </si>
  <si>
    <t>14:36</t>
  </si>
  <si>
    <t>ginger, lime, sugarcane juice</t>
  </si>
  <si>
    <t>ginger, lime, sugar cane juice</t>
  </si>
  <si>
    <t>eHuORLSqmVc</t>
  </si>
  <si>
    <t>sauce, bread, meat, vegetable, pork, ham, egg, pate, egg sauce, papaya, cucumber, carrot, mint, mayo, chili, herbs, coriander</t>
  </si>
  <si>
    <t>xa-w2ZinkTU</t>
  </si>
  <si>
    <t>cà phê sữa dừa</t>
  </si>
  <si>
    <t>coffee, coconut milk</t>
  </si>
  <si>
    <t>coffee, coconut</t>
  </si>
  <si>
    <t>avocado coconut ice cream</t>
  </si>
  <si>
    <t>4:27</t>
  </si>
  <si>
    <t>avocado, coconut ice cream, coconut</t>
  </si>
  <si>
    <t>avocado, coconut ice cream, coconut chip</t>
  </si>
  <si>
    <t>BNOsuTAEkQM</t>
  </si>
  <si>
    <t>1:59</t>
  </si>
  <si>
    <t>3:49</t>
  </si>
  <si>
    <t>7:03</t>
  </si>
  <si>
    <t>q2mArd-gwr4</t>
  </si>
  <si>
    <t>0:56</t>
  </si>
  <si>
    <t>rice flour, turmeric, water, lettuce, cucumber, mint, shrimp, pork, rice paper</t>
  </si>
  <si>
    <t>2:47</t>
  </si>
  <si>
    <t>Vietnamese sandwich</t>
  </si>
  <si>
    <t>4:38</t>
  </si>
  <si>
    <t>meat, cucumber, coriander, mint, chili, chives</t>
  </si>
  <si>
    <t>mi Quang</t>
  </si>
  <si>
    <t>shrimp, pork, egg, noodles, rice noodles, peanut, soup, green lime, chili, pickled onion, greens</t>
  </si>
  <si>
    <t>shrimp, pork, egg, noodle, rice noodle, peanut, soup, green lime, chili, pickled onion, greens</t>
  </si>
  <si>
    <t>10:21</t>
  </si>
  <si>
    <t>rice noodles, bean sprouts, soup, pork, vinegar, lemon juice, ginger, chili, sugar</t>
  </si>
  <si>
    <t>rice noodle, bean sprouts, soup, pork, vinegar, lemon juice, ginger, chili, sugar</t>
  </si>
  <si>
    <t>orange juice</t>
  </si>
  <si>
    <t>10:14</t>
  </si>
  <si>
    <t>Td55SEUw-WY</t>
  </si>
  <si>
    <t>0:10</t>
  </si>
  <si>
    <t>0:25</t>
  </si>
  <si>
    <t>dried shrimp, scallion, fried shallot, mung bean paste, rice cake</t>
  </si>
  <si>
    <t>dried shrimp, green onions, fried shallots, mung bean paste, rice cake</t>
  </si>
  <si>
    <t>fishcake noodle soup</t>
  </si>
  <si>
    <t>bun cha ca</t>
  </si>
  <si>
    <t>0:30</t>
  </si>
  <si>
    <t>fish cake, rice noodles, vegetable, fish, broth, bean sprouts, herbs, chili, pickled vegetable, lime, soup</t>
  </si>
  <si>
    <t>1:07</t>
  </si>
  <si>
    <t>turmeric powder, rice flour, water, shrimp, scallion, mung bean paste, bean sprouts, greens, pork, rice paper</t>
  </si>
  <si>
    <t>turmeric powder, rice flour, water, shrimp, green onion, mung bean paste, bean sprouts, greens, pork, rice paper</t>
  </si>
  <si>
    <t>mayo, pate, pork floss, cucumber, cilantro, pork</t>
  </si>
  <si>
    <t>kgo6wyMpCvI</t>
  </si>
  <si>
    <t>0:27</t>
  </si>
  <si>
    <t>Quang noodle</t>
  </si>
  <si>
    <t>3:45</t>
  </si>
  <si>
    <t>4:01</t>
  </si>
  <si>
    <t>husband and wife cake</t>
  </si>
  <si>
    <t>bánh phu thê</t>
  </si>
  <si>
    <t>6:04</t>
  </si>
  <si>
    <t>mung bean</t>
  </si>
  <si>
    <t>little cake</t>
  </si>
  <si>
    <t>banh it</t>
  </si>
  <si>
    <t>5:05</t>
  </si>
  <si>
    <t>white rose cake</t>
  </si>
  <si>
    <t>bánh vạc Hội An</t>
  </si>
  <si>
    <t>6:15</t>
  </si>
  <si>
    <t>8:05</t>
  </si>
  <si>
    <t>rice flour, pork, shrimp</t>
  </si>
  <si>
    <t>bun bo</t>
  </si>
  <si>
    <t>9:26</t>
  </si>
  <si>
    <t>Vietnamese gumbo</t>
  </si>
  <si>
    <t>bun mam</t>
  </si>
  <si>
    <t>vStzF83DQY8</t>
  </si>
  <si>
    <t>6:58</t>
  </si>
  <si>
    <t>ice, coffee</t>
  </si>
  <si>
    <t>ice</t>
  </si>
  <si>
    <t>white coffee</t>
  </si>
  <si>
    <t>7:02</t>
  </si>
  <si>
    <t>condensed milk, ice, coffee</t>
  </si>
  <si>
    <t>condensed milk, ice</t>
  </si>
  <si>
    <t>gỏi đu đủ</t>
  </si>
  <si>
    <t>12:05</t>
  </si>
  <si>
    <t>12:59</t>
  </si>
  <si>
    <t>green papaya, carrot, green mango, lettuce</t>
  </si>
  <si>
    <t>green papaya, carrot, green mango</t>
  </si>
  <si>
    <t>tự nấu ăn</t>
  </si>
  <si>
    <t>spring rolls</t>
  </si>
  <si>
    <t>13:18</t>
  </si>
  <si>
    <t>15:45</t>
  </si>
  <si>
    <t>pork, rice noodles, mushroom, scallion, carrot, chicken powder, black pepper, rice paper</t>
  </si>
  <si>
    <t>pork, rice noodle, mushroom, spring onion, carrot, chicken powder, black pepper, rice paper</t>
  </si>
  <si>
    <t>fish sauce chicken wings</t>
  </si>
  <si>
    <t>cánh gà chiên nước mắm</t>
  </si>
  <si>
    <t>15:51</t>
  </si>
  <si>
    <t>17:24</t>
  </si>
  <si>
    <t>chicken wing, chicken powder, chili powder, pepper, curry powder, sesame oil</t>
  </si>
  <si>
    <t>chicken wings, chicken powder, chili powder, pepper, curry powder, sesame oil</t>
  </si>
  <si>
    <t>canh chua cá</t>
  </si>
  <si>
    <t>17:44</t>
  </si>
  <si>
    <t>18:43</t>
  </si>
  <si>
    <t>fish</t>
  </si>
  <si>
    <t>tYb_ZlWnwVc</t>
  </si>
  <si>
    <t>bánh mì chay</t>
  </si>
  <si>
    <t>2:08</t>
  </si>
  <si>
    <t>tofu, avocado, cucumber, chili sauce</t>
  </si>
  <si>
    <t>fried spring rolls vegetarian</t>
  </si>
  <si>
    <t>3:04</t>
  </si>
  <si>
    <t>4:14</t>
  </si>
  <si>
    <t>coconut avocado coffee smoothie</t>
  </si>
  <si>
    <t>3:48</t>
  </si>
  <si>
    <t>coffee, coconut, avocado</t>
  </si>
  <si>
    <t>4:34</t>
  </si>
  <si>
    <t>5:24</t>
  </si>
  <si>
    <t>aWI4SdrY6Qo</t>
  </si>
  <si>
    <t>shrimp, pork, bean sprouts, rice flour, oil, egg, herbs, greens, pickled vegetable, Vietnamese kimchi, rice paper, cabbage, carrot</t>
  </si>
  <si>
    <t>peanut sauce, chili sauce</t>
  </si>
  <si>
    <t>GdQ0gAFWEHY</t>
  </si>
  <si>
    <t>16:29</t>
  </si>
  <si>
    <t>rice paper, vegetable, herbs, pickled goods, shrimp, beef, egg</t>
  </si>
  <si>
    <t>coconut jelly</t>
  </si>
  <si>
    <t>rau câu dừa</t>
  </si>
  <si>
    <t>20:47</t>
  </si>
  <si>
    <t>21:19</t>
  </si>
  <si>
    <t>VDgLFAl5u5k</t>
  </si>
  <si>
    <t>mango, sticky rice, sugar, peanut, peanut butter</t>
  </si>
  <si>
    <t>pork on skewers</t>
  </si>
  <si>
    <t>15:02</t>
  </si>
  <si>
    <t>sprouts, rice paper, lettuce, ginger, pork, salad, vegetable, greens, Vietnamese kimchi</t>
  </si>
  <si>
    <t>chili sauce, shrimp paste</t>
  </si>
  <si>
    <t>chili sauce with spices, shrimp paste with spices</t>
  </si>
  <si>
    <t>rice pancake, sprouts, shrimp, rice paper, lettuce, pork, salad, vegetable, greens, Vietnamese kimchi</t>
  </si>
  <si>
    <t>mango gooey</t>
  </si>
  <si>
    <t>15:13</t>
  </si>
  <si>
    <t>15:29</t>
  </si>
  <si>
    <t>chocolate gooey</t>
  </si>
  <si>
    <t>15:15</t>
  </si>
  <si>
    <t>I1YNBhjXCGo</t>
  </si>
  <si>
    <t>1:39</t>
  </si>
  <si>
    <t>rice cake with quail egg</t>
  </si>
  <si>
    <t>banh can</t>
  </si>
  <si>
    <t>10:36</t>
  </si>
  <si>
    <t>onion, egg, scallion, greens, lettuce, savory</t>
  </si>
  <si>
    <t>onions, egg, scallions, greens, lettuce, savory</t>
  </si>
  <si>
    <t>fish sauce, chili sauce</t>
  </si>
  <si>
    <t>fish sauce with spices, chili sauce with spices</t>
  </si>
  <si>
    <t>5:31</t>
  </si>
  <si>
    <t>onion, peanut, greens, lettuce, savory</t>
  </si>
  <si>
    <t>onions, peanuts, greens, lettuce, savory</t>
  </si>
  <si>
    <t>DzAhfvIbNp8</t>
  </si>
  <si>
    <t>steamed chicken</t>
  </si>
  <si>
    <t>5:16</t>
  </si>
  <si>
    <t>steamed pork</t>
  </si>
  <si>
    <t>pork feet</t>
  </si>
  <si>
    <t>8:43</t>
  </si>
  <si>
    <t>13:22</t>
  </si>
  <si>
    <t>albacore, snapper, shrimp, tuna</t>
  </si>
  <si>
    <t>wasabi</t>
  </si>
  <si>
    <t>ice, coffee, condensed milk</t>
  </si>
  <si>
    <t>13:53</t>
  </si>
  <si>
    <t>mango, milk, whipped cream</t>
  </si>
  <si>
    <t>ZhRJitA1qbg</t>
  </si>
  <si>
    <t>Vietnamese thick noodle soup</t>
  </si>
  <si>
    <t>bánh canh cá lóc</t>
  </si>
  <si>
    <t>0:42</t>
  </si>
  <si>
    <t>1:45</t>
  </si>
  <si>
    <t>5:15</t>
  </si>
  <si>
    <t>bread, veggies, egg, herbs</t>
  </si>
  <si>
    <t>bread, garlic, morning glory</t>
  </si>
  <si>
    <t>bread, garlic</t>
  </si>
  <si>
    <t>garlic sauce</t>
  </si>
  <si>
    <t>soursop smoothie</t>
  </si>
  <si>
    <t>11:16</t>
  </si>
  <si>
    <t>12:14</t>
  </si>
  <si>
    <t>pineapple juice</t>
  </si>
  <si>
    <t>11:28</t>
  </si>
  <si>
    <t>IU2f9WHLgYw</t>
  </si>
  <si>
    <t>12:24</t>
  </si>
  <si>
    <t>milk</t>
  </si>
  <si>
    <t>R8RM9dGwEVg</t>
  </si>
  <si>
    <t>rice flour, pork, sausage, rice roll, shallot</t>
  </si>
  <si>
    <t>fish sauce, garlic, carrot, chili</t>
  </si>
  <si>
    <t>tQqzjk-auec</t>
  </si>
  <si>
    <t>grilled frog</t>
  </si>
  <si>
    <t>frog</t>
  </si>
  <si>
    <t>legs frog</t>
  </si>
  <si>
    <t>coconut water</t>
  </si>
  <si>
    <t>8:16</t>
  </si>
  <si>
    <t>q_O184K7szw</t>
  </si>
  <si>
    <t>rice paper, egg</t>
  </si>
  <si>
    <t>7:55</t>
  </si>
  <si>
    <t>9:41</t>
  </si>
  <si>
    <t>croutons, barbecue pork, noodles, bean sprouts, greens, soy sauce</t>
  </si>
  <si>
    <t>crispy fried croutons, barbecue pork, noodles, bean sprouts, Vietnamese greens, soy sauce</t>
  </si>
  <si>
    <t>stretched sugar candy</t>
  </si>
  <si>
    <t>sweet</t>
  </si>
  <si>
    <t>kẹo chỉ tơ</t>
  </si>
  <si>
    <t>biscuit base, coconut, candy, powdered sugar, cocoa syrup, chocolate syrup</t>
  </si>
  <si>
    <t>biscuit base, shredded coconut, candy, powdered sugar, cocoa syrup, chocolate syrup</t>
  </si>
  <si>
    <t>lGnQ4K3TuEs</t>
  </si>
  <si>
    <t>0:51</t>
  </si>
  <si>
    <t>rice, tapioca starch, salt, water</t>
  </si>
  <si>
    <t>fermented anchovy</t>
  </si>
  <si>
    <t>fermented anchovy with spices</t>
  </si>
  <si>
    <t>anchovy sauce</t>
  </si>
  <si>
    <t>peanut, sugar, coconut, banana leaf, black bean, sticky rice</t>
  </si>
  <si>
    <t>crushed peanuts, sugar, grated coconut, banana leaf, black beans</t>
  </si>
  <si>
    <t>cinnamon wafers</t>
  </si>
  <si>
    <t>kẹo chỉ tơ / bánh kiến tơ</t>
  </si>
  <si>
    <t>2:56</t>
  </si>
  <si>
    <t>coconut, malt, grain</t>
  </si>
  <si>
    <t>grated coconut, mixed malted grain</t>
  </si>
  <si>
    <t>KH0ICbtMpIU</t>
  </si>
  <si>
    <t>1:06</t>
  </si>
  <si>
    <t>draft beer</t>
  </si>
  <si>
    <t>crepes</t>
  </si>
  <si>
    <t>crepe cake</t>
  </si>
  <si>
    <t>bánh crepe Thái, bánh crepe chuối</t>
  </si>
  <si>
    <t>4:31</t>
  </si>
  <si>
    <t>e0_ys3QwrTw</t>
  </si>
  <si>
    <t>steamed rice cake</t>
  </si>
  <si>
    <t>7:18</t>
  </si>
  <si>
    <t>orange sauce, shrimp, pork, fried noodles</t>
  </si>
  <si>
    <t>fried clam</t>
  </si>
  <si>
    <t>clam stir frying</t>
  </si>
  <si>
    <t>8:47</t>
  </si>
  <si>
    <t>10:57</t>
  </si>
  <si>
    <t>smashing rice paper, rice cake, clam stir-frying, onion, peanut, mint, savory, rice cracker</t>
  </si>
  <si>
    <t>smashing rice paper, rice cake, clam stir-frying, onion, peanut, Vietnamese mint, savory, rice cracker</t>
  </si>
  <si>
    <t>chili, fermented anchovy</t>
  </si>
  <si>
    <t>fermented anchovy sauce, shrimp paste, chili</t>
  </si>
  <si>
    <t>jNCY7F5Kj9E</t>
  </si>
  <si>
    <t>curry</t>
  </si>
  <si>
    <t>coconut rice</t>
  </si>
  <si>
    <t>pineapple, coconut, rice, mushroom</t>
  </si>
  <si>
    <t>pineapple, coconut, rice</t>
  </si>
  <si>
    <t>lotus salad</t>
  </si>
  <si>
    <t>lotus</t>
  </si>
  <si>
    <t>cauliflower potato and cashew</t>
  </si>
  <si>
    <t>4:55</t>
  </si>
  <si>
    <t>cauliflower, potato, cashew</t>
  </si>
  <si>
    <t>cauliflower, potato</t>
  </si>
  <si>
    <t>vegan pizza</t>
  </si>
  <si>
    <t>5:42</t>
  </si>
  <si>
    <t>cafe latte</t>
  </si>
  <si>
    <t>caramel water, nut milk, cashew, condensed milk, coffee</t>
  </si>
  <si>
    <t>vegan dumpling</t>
  </si>
  <si>
    <t>9:31</t>
  </si>
  <si>
    <t>rice flour</t>
  </si>
  <si>
    <t>n1-Frkqg6Og</t>
  </si>
  <si>
    <t>mi xao</t>
  </si>
  <si>
    <t>mì xào bò</t>
  </si>
  <si>
    <t>beef, noodles</t>
  </si>
  <si>
    <t>chicken wing</t>
  </si>
  <si>
    <t>garlic, chili, pepper, watercress, chicken wing</t>
  </si>
  <si>
    <t>garlic, chili, pepper, watercress</t>
  </si>
  <si>
    <t>chicken cartilage</t>
  </si>
  <si>
    <t>sụn gà chiên</t>
  </si>
  <si>
    <t>2:28</t>
  </si>
  <si>
    <t>omYjYA5XA7g</t>
  </si>
  <si>
    <t>0:09</t>
  </si>
  <si>
    <t>2:45</t>
  </si>
  <si>
    <t>pork, bread, herbs, chili, meat, sauce</t>
  </si>
  <si>
    <t>pork, bread, herb, chili, meat, sauce</t>
  </si>
  <si>
    <t>rice flour, salt, turmeric, shrimp, lettuce, cucumber, pickled veggie, vegetable, rice paper, cabbage, carrot, pork, bean sprouts</t>
  </si>
  <si>
    <t>rice flour, salt, turmeric, shrimp, lettuce, cucumber, pickled veggie, vegetable, rice paper, cabbage, carrot, pork, bean sprout</t>
  </si>
  <si>
    <t>white rose dumpling</t>
  </si>
  <si>
    <t>9:17</t>
  </si>
  <si>
    <t>bean, white rice paper, pork, shrimp, shallot, pork, onion, scallion, vinegar sauce</t>
  </si>
  <si>
    <t>dipping sauce</t>
  </si>
  <si>
    <t>HfkZ3I83Ntc</t>
  </si>
  <si>
    <t>fried squid</t>
  </si>
  <si>
    <t>squid</t>
  </si>
  <si>
    <t>onion, tomato, pineapple, squid</t>
  </si>
  <si>
    <t>onion, tomato, pineapple</t>
  </si>
  <si>
    <t>ăn trên thuyền đánh bắt cá</t>
  </si>
  <si>
    <t>6:47</t>
  </si>
  <si>
    <t>bird fish, snail, onion, tomato, pineapple, herbs, noodles, rice noodles, rice paper</t>
  </si>
  <si>
    <t>bird fish, snail, onion, tomato, pineapple, herbs, noodle, rice noodle, rice paper</t>
  </si>
  <si>
    <t>buffalo tongue fish</t>
  </si>
  <si>
    <t>WrMikg-ZRlY</t>
  </si>
  <si>
    <t>Vietnamese tea</t>
  </si>
  <si>
    <t>4:51</t>
  </si>
  <si>
    <t>7:44</t>
  </si>
  <si>
    <t>8:31</t>
  </si>
  <si>
    <t>7:47</t>
  </si>
  <si>
    <t>HWOImVeH69o</t>
  </si>
  <si>
    <t>cơm chiên bò lúc lắc</t>
  </si>
  <si>
    <t>3:12</t>
  </si>
  <si>
    <t>beef, vegetable, rice</t>
  </si>
  <si>
    <t>cheese</t>
  </si>
  <si>
    <t>burger</t>
  </si>
  <si>
    <t>burger bros</t>
  </si>
  <si>
    <t>cheese, lettuce, tomato</t>
  </si>
  <si>
    <t>seafood fried rice</t>
  </si>
  <si>
    <t>seafood, rice</t>
  </si>
  <si>
    <t>baguette</t>
  </si>
  <si>
    <t>6:36</t>
  </si>
  <si>
    <t>sausage, bacon, grilled pork</t>
  </si>
  <si>
    <t>lasagna</t>
  </si>
  <si>
    <t>8:22</t>
  </si>
  <si>
    <t>garlic bread, salad, fries</t>
  </si>
  <si>
    <t>butter chicken</t>
  </si>
  <si>
    <t>10:11</t>
  </si>
  <si>
    <t>basmati rice, curry, chicken</t>
  </si>
  <si>
    <t>3HDFFCYW7WE</t>
  </si>
  <si>
    <t>fried rice cake with quail egg</t>
  </si>
  <si>
    <t>1:12</t>
  </si>
  <si>
    <t>rice, quail egg</t>
  </si>
  <si>
    <t>banh bot loc</t>
  </si>
  <si>
    <t>2:39</t>
  </si>
  <si>
    <t>pork, shrimp, green bean, herbs, rice flour</t>
  </si>
  <si>
    <t>pork, shrimp, green bean, herb, rice flour</t>
  </si>
  <si>
    <t>grilled shrimp, clam, herbs, lemongrass</t>
  </si>
  <si>
    <t>noodles soup</t>
  </si>
  <si>
    <t>bún chả cá</t>
  </si>
  <si>
    <t>10:37</t>
  </si>
  <si>
    <t>lime, shrimp paste, chili, pickles, greens</t>
  </si>
  <si>
    <t>11:54</t>
  </si>
  <si>
    <t>red bean, green mushy bean, coconut milk, ice</t>
  </si>
  <si>
    <t>red bean, green mushy bean, coconut cream, ice</t>
  </si>
  <si>
    <t>YFlyMu0kFiY</t>
  </si>
  <si>
    <t>cold-pressed juice</t>
  </si>
  <si>
    <t>2:23</t>
  </si>
  <si>
    <t>morning glory, lettuce, celery, apple, cucumber, lime</t>
  </si>
  <si>
    <t>White Rose dumpling</t>
  </si>
  <si>
    <t>4:58</t>
  </si>
  <si>
    <t>4:15</t>
  </si>
  <si>
    <t>leaf, vegetable, rice paper, herbs</t>
  </si>
  <si>
    <t>squid leg</t>
  </si>
  <si>
    <t>salad, vegetable, oil, coconut</t>
  </si>
  <si>
    <t>salad, vegetable, oil, young coconut</t>
  </si>
  <si>
    <t>gỏi cuốn thay thế bún bằng cọng dừa non</t>
  </si>
  <si>
    <t>10:10</t>
  </si>
  <si>
    <t>bacon, soy, marinated egg, pear, sunflower seed, chrysanthemum, bell pepper pickled</t>
  </si>
  <si>
    <t>bacon, soy, marinated egg, pear, sunflower seed, chrysanthemum, bell pepper pickled, cabbage, long bean, sugar</t>
  </si>
  <si>
    <t>chicken rice</t>
  </si>
  <si>
    <t>7:21</t>
  </si>
  <si>
    <t>sesame, chicken, cabbage, long bean, sugar, rice</t>
  </si>
  <si>
    <t>h9RvI35wjXk</t>
  </si>
  <si>
    <t>rice porridge</t>
  </si>
  <si>
    <t>rice, water, salt, tuna, sausage, fish, shrimp, pork, cabbage</t>
  </si>
  <si>
    <t>H4F0wPu0Bzg</t>
  </si>
  <si>
    <t>rice paper rolls</t>
  </si>
  <si>
    <t>thit heo cuon banh trang</t>
  </si>
  <si>
    <t>rice paper, pork, bacon, vegetable, bean sprouts, young papaya, unripened banana, cucumber, fruit, greenery, salad, green lettuce, herbs, celery</t>
  </si>
  <si>
    <t>rice paper, pork, bacon, vegetable, bean sprout, young papaya, unripened banana, cucumber, fruit, greenery, salad, green lettuce, herbs, celery</t>
  </si>
  <si>
    <t>chili, garlic, fermented anchovy</t>
  </si>
  <si>
    <t>chili, garlic, fermented fish sauce</t>
  </si>
  <si>
    <t>fU6UZtcvlYM</t>
  </si>
  <si>
    <t>vermicelli, meat, boiled pork, peanut, chili, salad, shrimp paste, veggie, fried scallion</t>
  </si>
  <si>
    <t>bún mắm ở Đà Nẵng giống như bún xào khô ở SG chan thêm mắm tôm ( Bún mắm nêm )</t>
  </si>
  <si>
    <t>BE_hHopKqQ8</t>
  </si>
  <si>
    <t>bread, cilantro, pork, pate, savory</t>
  </si>
  <si>
    <t>3:30</t>
  </si>
  <si>
    <t>3:42</t>
  </si>
  <si>
    <t>giống há cảo</t>
  </si>
  <si>
    <t>shrimp, pea</t>
  </si>
  <si>
    <t>fish sauce, pepper</t>
  </si>
  <si>
    <t>5:19</t>
  </si>
  <si>
    <t>rice paper, roast, beef</t>
  </si>
  <si>
    <t>EFbxgnqqblE</t>
  </si>
  <si>
    <t>nem nướng</t>
  </si>
  <si>
    <t>8:09</t>
  </si>
  <si>
    <t>salad, leafy green, rice paper, pork, lettuce</t>
  </si>
  <si>
    <t>Người phương Tây khó dùng đũa</t>
  </si>
  <si>
    <t>rice noodles with grilled meat</t>
  </si>
  <si>
    <t>bun thit nuong</t>
  </si>
  <si>
    <t>noodles, lettuce, beef, papaya, fish, peanut</t>
  </si>
  <si>
    <t>noodle, lettuce, beef, papaya, fish, peanut</t>
  </si>
  <si>
    <t>banh nam</t>
  </si>
  <si>
    <t>10:17</t>
  </si>
  <si>
    <t>banana leaf, salt pepper, spicy, rice flour, beef</t>
  </si>
  <si>
    <t>rice flour, shrimp</t>
  </si>
  <si>
    <t>12:35</t>
  </si>
  <si>
    <t>13:11</t>
  </si>
  <si>
    <t>mussel, squid, pepper, cabbage, tomato, mushroom, oyster, tofu, shrimp, noodles</t>
  </si>
  <si>
    <t>mussel, squid, pepper, cabbage, tomato, mushroom, oyster, tofu, shrimp, noodle</t>
  </si>
  <si>
    <t>rau cau dua</t>
  </si>
  <si>
    <t>14:29</t>
  </si>
  <si>
    <t>coconut, cold milk</t>
  </si>
  <si>
    <t>coconut, cold milk,</t>
  </si>
  <si>
    <t>I-AgZrTwmzE</t>
  </si>
  <si>
    <t>7:45</t>
  </si>
  <si>
    <t>ice, sugar, coffee</t>
  </si>
  <si>
    <t>ice, sugar</t>
  </si>
  <si>
    <t>Người nước ngoài thích việc ngồi vào bàn, chọn món và ghi vào order sheet</t>
  </si>
  <si>
    <t>dragon fruit beer</t>
  </si>
  <si>
    <t>rượu thanh long</t>
  </si>
  <si>
    <t>9:33</t>
  </si>
  <si>
    <t>dragon fruit</t>
  </si>
  <si>
    <t>w8f4mRCLrdU</t>
  </si>
  <si>
    <t>grilled coconut cake</t>
  </si>
  <si>
    <t>bánh dừa nướng</t>
  </si>
  <si>
    <t>1:38</t>
  </si>
  <si>
    <t>rice paper, condensed milk, coconut, peanut, chocolate, syrup, flour</t>
  </si>
  <si>
    <t>barbecue pig</t>
  </si>
  <si>
    <t>pig, pepper</t>
  </si>
  <si>
    <t>chili paste</t>
  </si>
  <si>
    <t>lemongrass, spice, tomato, meat, pork, lettuce</t>
  </si>
  <si>
    <t>lemongrass, spices, tomato, meat, pork</t>
  </si>
  <si>
    <t>boiled mussel</t>
  </si>
  <si>
    <t>4:35</t>
  </si>
  <si>
    <t>mussel broth, chili, salt, onion, pepper, herbs, mussel</t>
  </si>
  <si>
    <t>mussel broth, chili, salt, onion, pepper, herbs</t>
  </si>
  <si>
    <t>nUNoO7kbxrI</t>
  </si>
  <si>
    <t>sinh tố trái cây</t>
  </si>
  <si>
    <t>dragon fruit, granola, coconut, banana, mango, chia seed</t>
  </si>
  <si>
    <t>ImXVg79fy94</t>
  </si>
  <si>
    <t>mi quang</t>
  </si>
  <si>
    <t>0:34</t>
  </si>
  <si>
    <t>noodles, chicken, snakehead fish, jellyfish, vegetable, pork, shrimp, roast, peanut, lemon</t>
  </si>
  <si>
    <t>noodle, chicken, snakehead fish, jellyfish, vegetables, pork, shrimp, roast, crushed roasted peanut, lemons</t>
  </si>
  <si>
    <t>clam, chili crab, fruit, tamarind crab, banh mi, bread</t>
  </si>
  <si>
    <t>rice flour, turmeric powder, fatty pork, shrimp, bean sprouts, savory</t>
  </si>
  <si>
    <t>rice flour, turmeric powder, fatty pork, shrimp, bean sprout</t>
  </si>
  <si>
    <t>liver, garlic, lemongrass, fish sauce</t>
  </si>
  <si>
    <t>liver, garlic, lemongrass</t>
  </si>
  <si>
    <t>roasted pork, vegetable, rice jackfruit, peanut, noodles</t>
  </si>
  <si>
    <t>roasted pork, vegetable, rice jackfruit, peanut</t>
  </si>
  <si>
    <t>bánh bột lọc, bánh nậm, bánh bèo</t>
  </si>
  <si>
    <t>4:28</t>
  </si>
  <si>
    <t>powder, noodles, banana leaf</t>
  </si>
  <si>
    <t>powder, noodles, banana leaves</t>
  </si>
  <si>
    <t>broth, beef, cow, lemongrass, cow bone, noodles</t>
  </si>
  <si>
    <t>broth, beef, cow, lemongrass, cow bone</t>
  </si>
  <si>
    <t>banh trang cuon thit heo</t>
  </si>
  <si>
    <t>pork, vegetable, herbs, peppermint, banana blossom</t>
  </si>
  <si>
    <t>anchovy fish sauce</t>
  </si>
  <si>
    <t>6:46</t>
  </si>
  <si>
    <t>vermicelli, salad, grilled pork, cucumber, peanut, herbs, greens</t>
  </si>
  <si>
    <t>vermicelli, salad, grilled pork, cucumber, roasted peanut, herbs, green, liver, fermented soybean, peanut</t>
  </si>
  <si>
    <t>liver, fermented soybean, peanut</t>
  </si>
  <si>
    <t>banh canh</t>
  </si>
  <si>
    <t>rice flour, fish cake, meat, crab, snakehead fish, rice noodles</t>
  </si>
  <si>
    <t>rice flour, fish cake, meat, crab, snakehead fish</t>
  </si>
  <si>
    <t>fish cake, broth, tomato, pineapple, bamboo shoots, herbs, noodles</t>
  </si>
  <si>
    <t>fish cake, broth, tomato, pineapple, bamboo shoots, herb</t>
  </si>
  <si>
    <t>iDCC0SEHDY8</t>
  </si>
  <si>
    <t>xôi gà</t>
  </si>
  <si>
    <t>sticky rice, shredded chicken, spice, egg, fried shallot, chili sauce</t>
  </si>
  <si>
    <t>sticky rice, shredded chicken, spices, egg, fried shallot, chili sauce</t>
  </si>
  <si>
    <t>các clip ở ĐN-HN thường ngắn và ít đầu tư</t>
  </si>
  <si>
    <t>6aepW0fDW0g</t>
  </si>
  <si>
    <t>1:57</t>
  </si>
  <si>
    <t>2:09</t>
  </si>
  <si>
    <t>xiên que</t>
  </si>
  <si>
    <t>Vietnamese pizza</t>
  </si>
  <si>
    <t>bánh tráng nướng</t>
  </si>
  <si>
    <t>rice paper, vegetable</t>
  </si>
  <si>
    <t>aqaD4IDQNcM</t>
  </si>
  <si>
    <t>savory, chicken, rice, shredded carrot, green papaya, broth, cilantro</t>
  </si>
  <si>
    <t>JRLuq0-ctgA</t>
  </si>
  <si>
    <t>sizzling beef steak</t>
  </si>
  <si>
    <t>bo ne</t>
  </si>
  <si>
    <t>bò né</t>
  </si>
  <si>
    <t>0:03</t>
  </si>
  <si>
    <t>3:20</t>
  </si>
  <si>
    <t>steak, egg, beef, potato, pate, black corn huge pepper</t>
  </si>
  <si>
    <t>steak, egg, beef, potatoes, pate, black corn huge peppers</t>
  </si>
  <si>
    <t>OkbgEHmbmkA</t>
  </si>
  <si>
    <t>ca phe sua</t>
  </si>
  <si>
    <t>coffee, milk, ice</t>
  </si>
  <si>
    <t>o1ajIArgiBw</t>
  </si>
  <si>
    <t>ca phe den da</t>
  </si>
  <si>
    <t>popsicles</t>
  </si>
  <si>
    <t>kem ong</t>
  </si>
  <si>
    <t>9vqIcs-fPug</t>
  </si>
  <si>
    <t>bunching them</t>
  </si>
  <si>
    <t>banh trang nuong</t>
  </si>
  <si>
    <t>0:05</t>
  </si>
  <si>
    <t>pork, shrimp paste, fried onion, shallot, chicken egg, chili sauce, mayonnaise, rice paper, cheese, hot dog, quail egg</t>
  </si>
  <si>
    <t>JG_LLt3QYbs</t>
  </si>
  <si>
    <t>chicken, salad, herbs, greens, onion, salt, pepper, rice</t>
  </si>
  <si>
    <t>mi xa xiu</t>
  </si>
  <si>
    <t>2:05</t>
  </si>
  <si>
    <t>char siu, egg noodles, fried shallot, scallion, herbs, chili, bean sprouts</t>
  </si>
  <si>
    <t>char siu, egg noodles, fried shallot, scallion, herbs, chili, bean sprout</t>
  </si>
  <si>
    <t>lime, spicy, broth</t>
  </si>
  <si>
    <t>che nep cam xoai</t>
  </si>
  <si>
    <t>5:37</t>
  </si>
  <si>
    <t>mango, sticky rice</t>
  </si>
  <si>
    <t>black sesame</t>
  </si>
  <si>
    <t>che me den</t>
  </si>
  <si>
    <t>coconut milk with jackfruit</t>
  </si>
  <si>
    <t>mit dua</t>
  </si>
  <si>
    <t>coconut milk, jackfruit</t>
  </si>
  <si>
    <t>i1ngXAnS34s</t>
  </si>
  <si>
    <t>uncooked little fish wrapped in rice paper</t>
  </si>
  <si>
    <t>banh trang cuon ca song</t>
  </si>
  <si>
    <t>5:21</t>
  </si>
  <si>
    <t>fish, rice paper, cumin, sesame powder, herbs, cucumber, banana, green papaya, vegetables, chili, garlic, vinegar, lemon juice, shrimp, mustard, ginger</t>
  </si>
  <si>
    <t>fish, rice paper, cumin, sesame powder, herbs, cucumber, unripened banana, green papaya, vegetables, chili, garlic, vinegar, lemon juice, shrimp, mustard, ginger</t>
  </si>
  <si>
    <t>peanut sauce, sashimi, soy sauce, wasabi</t>
  </si>
  <si>
    <t>peanut sauce, sashimi with spices, soy sauce with spices, wasabi</t>
  </si>
  <si>
    <t>B1zTL3RLlkg</t>
  </si>
  <si>
    <t>chili, noodles</t>
  </si>
  <si>
    <t>8:57</t>
  </si>
  <si>
    <t>11:20</t>
  </si>
  <si>
    <t>sandwich, bread</t>
  </si>
  <si>
    <t>uK2-dN0UqLY</t>
  </si>
  <si>
    <t>bread, rice flour, wheat flour, pork, sausage, liver, egg, vegetable, carrot, cucumber</t>
  </si>
  <si>
    <t>bread, rice flour, wheat flour, pork, sausage, liver, fried egg, vegetable, carrot, cucumber</t>
  </si>
  <si>
    <t>tomato sauce</t>
  </si>
  <si>
    <t>White Rose Dumpling</t>
  </si>
  <si>
    <t>shrimp, pork fat, peanut oil, bean sprouts</t>
  </si>
  <si>
    <t>fish sauce, chili, lime, garlic, onion</t>
  </si>
  <si>
    <t>fish sauce, chili, lime, dried garlic, dried onion</t>
  </si>
  <si>
    <t>smashing rice paper</t>
  </si>
  <si>
    <t>smash pancake</t>
  </si>
  <si>
    <t>banh dap</t>
  </si>
  <si>
    <t>rice, rice paper, rice cracker, corn, sugar</t>
  </si>
  <si>
    <t>rice, rice paper, rice cracker, corns, sugar</t>
  </si>
  <si>
    <t>noodles, herbs, broth, soup, pork, lemongrass, salad, soy sauce, lettuce, lemon basil, mint, rice cracker, chili</t>
  </si>
  <si>
    <t>8:55</t>
  </si>
  <si>
    <t>herbs, green papaya, chicken, rice, onion</t>
  </si>
  <si>
    <t>lime, chili, soy sauce</t>
  </si>
  <si>
    <t>Quang noodles</t>
  </si>
  <si>
    <t>10:20</t>
  </si>
  <si>
    <t>noodles, rice flour, meat, shrimp, pork, rice cracker, soup, lime, chili</t>
  </si>
  <si>
    <t>roasted veal</t>
  </si>
  <si>
    <t>Cau Mong Barbecue veal</t>
  </si>
  <si>
    <t>be thui</t>
  </si>
  <si>
    <t>beef, rice flour, vegetable, banana, mango, cucumber, lettuce</t>
  </si>
  <si>
    <t>fish sauce, ginger, sesame</t>
  </si>
  <si>
    <t>umhYUSmtkIw</t>
  </si>
  <si>
    <t>2:35</t>
  </si>
  <si>
    <t>condensed milk, coffee</t>
  </si>
  <si>
    <t>vegetable, shrimp, quail egg, pork, pepper</t>
  </si>
  <si>
    <t>chili, vinegar</t>
  </si>
  <si>
    <t>5:57</t>
  </si>
  <si>
    <t>6:00</t>
  </si>
  <si>
    <t>PLvjuNKms0M</t>
  </si>
  <si>
    <t>0:16</t>
  </si>
  <si>
    <t>1:13</t>
  </si>
  <si>
    <t>noodles, pork, vegetable, cracker</t>
  </si>
  <si>
    <t>mango shake</t>
  </si>
  <si>
    <t>sinh to xoai</t>
  </si>
  <si>
    <t>G9uP3B8nDzY</t>
  </si>
  <si>
    <t>0:45</t>
  </si>
  <si>
    <t>coffee, condensed milk, ice</t>
  </si>
  <si>
    <t>coconut ice</t>
  </si>
  <si>
    <t>coconut ice coffee</t>
  </si>
  <si>
    <t>coconut, ice, coffee</t>
  </si>
  <si>
    <t>popsicle</t>
  </si>
  <si>
    <t>grass jelly &amp; tapioca</t>
  </si>
  <si>
    <t>meat</t>
  </si>
  <si>
    <t>7:43</t>
  </si>
  <si>
    <t>pork, vegetable, soup, rice paper</t>
  </si>
  <si>
    <t>8:18</t>
  </si>
  <si>
    <t>9:28</t>
  </si>
  <si>
    <t>chicken, rice, onion, green papaya, vegetable, lime</t>
  </si>
  <si>
    <t>soy sauce, chili</t>
  </si>
  <si>
    <t>TZWU8Y9QbZY</t>
  </si>
  <si>
    <t>bread, barbecue, greens, onion, savory</t>
  </si>
  <si>
    <t>atHAabNpQEI</t>
  </si>
  <si>
    <t>NgX99Cljm0c</t>
  </si>
  <si>
    <t>chicken, rice, onion, coriander, pickled onion, carrot</t>
  </si>
  <si>
    <t>noodles, pork, vegetable, bean sprout</t>
  </si>
  <si>
    <t>clams with rice crackers</t>
  </si>
  <si>
    <t>banh da hen tron</t>
  </si>
  <si>
    <t>clams, rice crackers</t>
  </si>
  <si>
    <t>clams, crispy rice cake</t>
  </si>
  <si>
    <t>rice tapioca, fried shallot, pork, rice cake, fish sauce</t>
  </si>
  <si>
    <t>fermented fish, sugar</t>
  </si>
  <si>
    <t>T4lSN47hwA4</t>
  </si>
  <si>
    <t>ga ran</t>
  </si>
  <si>
    <t>mSg4AmqvT0I</t>
  </si>
  <si>
    <t>rice noodles, beef, onion, broth</t>
  </si>
  <si>
    <t>spicy stir fried lemongrass pork on rice vermicelli</t>
  </si>
  <si>
    <t>vermicelli rice noodles</t>
  </si>
  <si>
    <t>bun thit xao</t>
  </si>
  <si>
    <t>2:11</t>
  </si>
  <si>
    <t>vermicelli, rice noodles, pork, cucumber, carrot, coriander</t>
  </si>
  <si>
    <t>mango juice</t>
  </si>
  <si>
    <t>9:09</t>
  </si>
  <si>
    <t>9:43</t>
  </si>
  <si>
    <t>chicken, rice</t>
  </si>
  <si>
    <t>banana pancake</t>
  </si>
  <si>
    <t>tVuIhMN9FKw</t>
  </si>
  <si>
    <t>grilled fish</t>
  </si>
  <si>
    <t>grilled stingray fish</t>
  </si>
  <si>
    <t>fish, pepper, rice</t>
  </si>
  <si>
    <t>6x9TT-C2Ygs</t>
  </si>
  <si>
    <t>0:43</t>
  </si>
  <si>
    <t>durian</t>
  </si>
  <si>
    <t>vodka Hanoi</t>
  </si>
  <si>
    <t>fried crab</t>
  </si>
  <si>
    <t>crab</t>
  </si>
  <si>
    <t>banana, sugar, red bean, green bean, coconut, batter, rice flour, sesame</t>
  </si>
  <si>
    <t>1 loai banh</t>
  </si>
  <si>
    <t>potato, coconut, green bean</t>
  </si>
  <si>
    <t>keo yen to</t>
  </si>
  <si>
    <t>8:23</t>
  </si>
  <si>
    <t>flour powder, chocolate, cracker, coconut</t>
  </si>
  <si>
    <t>3gJ_14U5mdY</t>
  </si>
  <si>
    <t>0:28</t>
  </si>
  <si>
    <t>noodles, fish, peanut, broth, vegetable, cracker, curry powder, basil</t>
  </si>
  <si>
    <t>rice with pork and fish</t>
  </si>
  <si>
    <t>com phan nhieu mon</t>
  </si>
  <si>
    <t>egg, mint, scallion, eggplant, pork, garlic, prawn</t>
  </si>
  <si>
    <t>5:22</t>
  </si>
  <si>
    <t>rice paper, vegetable, meat, mango, leaves</t>
  </si>
  <si>
    <t>6:34</t>
  </si>
  <si>
    <t>8:01</t>
  </si>
  <si>
    <t>rice paper, sizzling crepe, vegetable, lime, herbs, prawn, meat</t>
  </si>
  <si>
    <t>fish ball noodles</t>
  </si>
  <si>
    <t>8:06</t>
  </si>
  <si>
    <t>noodles, soup, fish cake, bamboo shoots</t>
  </si>
  <si>
    <t>29tXNTWv9_E</t>
  </si>
  <si>
    <t>pork skewer</t>
  </si>
  <si>
    <t>pork, cilantro, fish sauce</t>
  </si>
  <si>
    <t>prawn pancake</t>
  </si>
  <si>
    <t>3:17</t>
  </si>
  <si>
    <t>pepper</t>
  </si>
  <si>
    <t>chili sauce, mayonnaise</t>
  </si>
  <si>
    <t>chili sauce with spices, mayonnaise</t>
  </si>
  <si>
    <t>beef in a leaf</t>
  </si>
  <si>
    <t>beef, leaves, chili</t>
  </si>
  <si>
    <t>z5j8rKWPCcU</t>
  </si>
  <si>
    <t>0:59</t>
  </si>
  <si>
    <t>banh chuoi Thai</t>
  </si>
  <si>
    <t>banana, batter, chocolate sauce</t>
  </si>
  <si>
    <t>hu tieu</t>
  </si>
  <si>
    <t>noodles, soup, rice noodles, pork</t>
  </si>
  <si>
    <t>qH9Q3ee0LQY</t>
  </si>
  <si>
    <t>shrimp dumpling</t>
  </si>
  <si>
    <t>ha cao / xiu mai</t>
  </si>
  <si>
    <t>pork, sauce</t>
  </si>
  <si>
    <t>black vinegar, chili</t>
  </si>
  <si>
    <t>HCM</t>
  </si>
  <si>
    <t>banh bot</t>
  </si>
  <si>
    <t>3:50</t>
  </si>
  <si>
    <t>5:01</t>
  </si>
  <si>
    <t>coconut milk, scallion, oil, peanut, rice flour, salad, cassava</t>
  </si>
  <si>
    <t>coconut milk, scallions, oil, peanuts, rice flour, salad, cassava</t>
  </si>
  <si>
    <t>mì xào</t>
  </si>
  <si>
    <t>veg, peanut, noodles, omelette</t>
  </si>
  <si>
    <t>veg, crushed peanut, noodles, omelette</t>
  </si>
  <si>
    <t>xoi</t>
  </si>
  <si>
    <t>shallot, garlic, scallion, peanut, cassava, pickled radish, sticky rice</t>
  </si>
  <si>
    <t>shallots, garlic, scallion, peanut, cassava, pickled radish</t>
  </si>
  <si>
    <t>duck curry</t>
  </si>
  <si>
    <t>14:03</t>
  </si>
  <si>
    <t>spice, duck, curry sauce, long bean, cassava, blood cake, egg, bread, coconut milk, coconut, gizzard, oil, spicy, sauce, fish sauce, sugar</t>
  </si>
  <si>
    <t>spices, duck leg, curry sauce, long bean, cassava, blood cake, egg, bread, coconut milk, coconut, gizzard, oil, spicy, sauce, fish sauce, sugar</t>
  </si>
  <si>
    <t>sauce</t>
  </si>
  <si>
    <t>nem bo</t>
  </si>
  <si>
    <t>nem bò nướng sả</t>
  </si>
  <si>
    <t>14:18</t>
  </si>
  <si>
    <t>18:23</t>
  </si>
  <si>
    <t>beef, lemongrass, pepper, chili, coriander, pickled morning glory, sate sauce, fried garlic, sweet chili</t>
  </si>
  <si>
    <t>beef, lemongrass, green peppercorn, bird eye chili, rau ram, pickled morning glory, sa te, fried garlic, sweet chili</t>
  </si>
  <si>
    <t>18:49</t>
  </si>
  <si>
    <t>20:00</t>
  </si>
  <si>
    <t>takoyaki</t>
  </si>
  <si>
    <t>fish cone mold</t>
  </si>
  <si>
    <t>kem cá phô mai</t>
  </si>
  <si>
    <t>18:52</t>
  </si>
  <si>
    <t>19:26</t>
  </si>
  <si>
    <t>sweet cheese</t>
  </si>
  <si>
    <t>th-efp8Kb_w</t>
  </si>
  <si>
    <t>vegan option</t>
  </si>
  <si>
    <t>bún xào chay</t>
  </si>
  <si>
    <t>mung bean with sticky rice</t>
  </si>
  <si>
    <t>xôi ngọt</t>
  </si>
  <si>
    <t>mung bean, sticky rice, salt, sugar</t>
  </si>
  <si>
    <t>sticky rice with the corn</t>
  </si>
  <si>
    <t>xôi bắp</t>
  </si>
  <si>
    <t>sticky rice, corn, fried onion, coconut milk</t>
  </si>
  <si>
    <t>sticky rice, corn, fried onions, coconut,</t>
  </si>
  <si>
    <t>freshly pressed sugar cane juice</t>
  </si>
  <si>
    <t>nước mía</t>
  </si>
  <si>
    <t>4:03</t>
  </si>
  <si>
    <t>pomelos</t>
  </si>
  <si>
    <t>pomegranate</t>
  </si>
  <si>
    <t>pomegranate juice</t>
  </si>
  <si>
    <t>apple banana wrapped in sticky rice and wrapped in a banana leaf</t>
  </si>
  <si>
    <t>banana, sticky rice, banana leaf, coconut milk, rice flour, sesame</t>
  </si>
  <si>
    <t>apple banana, sticky rice, banana leaf, coconut milk, rice flour, sesame</t>
  </si>
  <si>
    <t>fried banana</t>
  </si>
  <si>
    <t>5:49</t>
  </si>
  <si>
    <t>banana</t>
  </si>
  <si>
    <t>fried sweet potatoes</t>
  </si>
  <si>
    <t>vegan cake</t>
  </si>
  <si>
    <t>vegan cheesecake</t>
  </si>
  <si>
    <t>cashew, cheese</t>
  </si>
  <si>
    <t>cashews</t>
  </si>
  <si>
    <t>tofu pudding</t>
  </si>
  <si>
    <t>7:39</t>
  </si>
  <si>
    <t>tofu, tapioca pearls, ginger, lemongrass syrup, coconut milk</t>
  </si>
  <si>
    <t>Vietnamese doughnut / fried bread</t>
  </si>
  <si>
    <t>bánh tiêu</t>
  </si>
  <si>
    <t>ao5FEhQQ1IY</t>
  </si>
  <si>
    <t>14:20</t>
  </si>
  <si>
    <t>crab, coconut milk, lemongrass, blood cockles, chili, sugar, shrimp, scallops, scallion, peanut, oyster, cheese, garlic, satay, lemongrass</t>
  </si>
  <si>
    <t>crab, coconut milk, lemongrass, blood cockles, chili, sugar, shrimp, scallops, green onion, peanuts, oysters, cheese, garlic, satay, lemongrass</t>
  </si>
  <si>
    <t>7dDh3i5qYt4</t>
  </si>
  <si>
    <t>0:08</t>
  </si>
  <si>
    <t>butter, chili, cucumber, pork, ham, onion, scallion, old bread, vegetable, liver</t>
  </si>
  <si>
    <t>butter, chili, cucumber, pork, ham, onion, green onion, old bread, vegetable, liver</t>
  </si>
  <si>
    <t>centella juice</t>
  </si>
  <si>
    <t>rau má</t>
  </si>
  <si>
    <t>beef noodles</t>
  </si>
  <si>
    <t>hủ tiếu bò kho</t>
  </si>
  <si>
    <t>vegetable, soup, lemon, beef, noodles</t>
  </si>
  <si>
    <t>vegetable, soup, lemon, beef</t>
  </si>
  <si>
    <t>chili sauce, hoisin sauce</t>
  </si>
  <si>
    <t>chili sauce with spices, hoisin sauce with spices</t>
  </si>
  <si>
    <t>broken rice</t>
  </si>
  <si>
    <t>pork rice</t>
  </si>
  <si>
    <t>cơm sườn</t>
  </si>
  <si>
    <t>soup, pork, broken rice</t>
  </si>
  <si>
    <t>soup, pork, broken rice,</t>
  </si>
  <si>
    <t>fish sauce with chili</t>
  </si>
  <si>
    <t>oranges juice</t>
  </si>
  <si>
    <t>10:54</t>
  </si>
  <si>
    <t>11:11</t>
  </si>
  <si>
    <t>14:38</t>
  </si>
  <si>
    <t>banana, powder</t>
  </si>
  <si>
    <t>pork chops</t>
  </si>
  <si>
    <t>14:58</t>
  </si>
  <si>
    <t>17:17</t>
  </si>
  <si>
    <t>pork chop, soup, rice</t>
  </si>
  <si>
    <t>pork chops, soup, rice,</t>
  </si>
  <si>
    <t>h2_-1a7dFzc</t>
  </si>
  <si>
    <t>fried frog</t>
  </si>
  <si>
    <t>braised bamboo shoots</t>
  </si>
  <si>
    <t>bamboo shoots</t>
  </si>
  <si>
    <t>măng kho</t>
  </si>
  <si>
    <t>sour sauce, bamboo shoots</t>
  </si>
  <si>
    <t>fried vegetable</t>
  </si>
  <si>
    <t>vegetable</t>
  </si>
  <si>
    <t>garlic fried, broccoli</t>
  </si>
  <si>
    <t>iced teas</t>
  </si>
  <si>
    <t>bánh bèo</t>
  </si>
  <si>
    <t>6:19</t>
  </si>
  <si>
    <t>strawberry and soursop smoothie</t>
  </si>
  <si>
    <t>strawberry, soursop</t>
  </si>
  <si>
    <t>ice sweet soup</t>
  </si>
  <si>
    <t>chè thập cẩm tự chọn</t>
  </si>
  <si>
    <t>6:55</t>
  </si>
  <si>
    <t>7:37</t>
  </si>
  <si>
    <t>coconut milk, jellies, red bean, white bean</t>
  </si>
  <si>
    <t>Jc6jWEppIUM</t>
  </si>
  <si>
    <t>pancakes</t>
  </si>
  <si>
    <t>nước ép trái cây</t>
  </si>
  <si>
    <t>lẩu</t>
  </si>
  <si>
    <t>2:54</t>
  </si>
  <si>
    <t>cà phê sữa</t>
  </si>
  <si>
    <t>3:10</t>
  </si>
  <si>
    <t>corn, cabbage, oyster, fish sauce</t>
  </si>
  <si>
    <t>corn, cabbage, oyster, fish sauce,</t>
  </si>
  <si>
    <t>taco</t>
  </si>
  <si>
    <t>tacos</t>
  </si>
  <si>
    <t>8:19</t>
  </si>
  <si>
    <t>9R8LzNUW4s4</t>
  </si>
  <si>
    <t>fried lobster</t>
  </si>
  <si>
    <t>lobster</t>
  </si>
  <si>
    <t>tôm sốt me</t>
  </si>
  <si>
    <t>garlic, chili, tamarind sauce, herbs, pork, lobster</t>
  </si>
  <si>
    <t>garlic, chili, tamarind sauce, fresh herbs, pork fat</t>
  </si>
  <si>
    <t>grilled squid teeth</t>
  </si>
  <si>
    <t>giant squid teeth</t>
  </si>
  <si>
    <t>4:57</t>
  </si>
  <si>
    <t>7:46</t>
  </si>
  <si>
    <t>cashew oil, chili, butter garlic sauce, cashew oil, onion, fish sauce, shrimp salt, squid teeth</t>
  </si>
  <si>
    <t>glazed with cashew oil, chili, butter garlic sauce, cashew oil, onions, fish sauce syrup, shrimp salt</t>
  </si>
  <si>
    <t>lobster blood</t>
  </si>
  <si>
    <t>9:49</t>
  </si>
  <si>
    <t>10:28</t>
  </si>
  <si>
    <t>salted duck eggs</t>
  </si>
  <si>
    <t>10:47</t>
  </si>
  <si>
    <t>duck egg, salt</t>
  </si>
  <si>
    <t>salted egg lobster</t>
  </si>
  <si>
    <t>11:46</t>
  </si>
  <si>
    <t>salted egg, water, thick rich savory yoki sauce</t>
  </si>
  <si>
    <t>salted egg</t>
  </si>
  <si>
    <t>salted egg sauce</t>
  </si>
  <si>
    <t>lobster claw</t>
  </si>
  <si>
    <t>butter garlic sauce, in-house sauce blend, lobster claw</t>
  </si>
  <si>
    <t>butter garlic sauce, in-house sauce blend</t>
  </si>
  <si>
    <t>butter, garlic, fish sauce</t>
  </si>
  <si>
    <t>butter garlic sauce</t>
  </si>
  <si>
    <t>lobster giant claw with fried garlic</t>
  </si>
  <si>
    <t>14:26</t>
  </si>
  <si>
    <t>fried garlic, chili powder, bell pepper, onion, lobster claw</t>
  </si>
  <si>
    <t>fried garlic, chili powder, bell, pepper onions,</t>
  </si>
  <si>
    <t>green chili sauce</t>
  </si>
  <si>
    <t>green chili sauce with spices</t>
  </si>
  <si>
    <t>Vietnamese green seafood sauce</t>
  </si>
  <si>
    <t>MGBeh10L_Ck</t>
  </si>
  <si>
    <t>meat, grill egg, scallion, butter, rice paper</t>
  </si>
  <si>
    <t>meat, grill egg, scallions, butter</t>
  </si>
  <si>
    <t>tViXaXuwqFc</t>
  </si>
  <si>
    <t>sour chicken soup</t>
  </si>
  <si>
    <t>pickled bamboo, picked greens, pork, egg, coconut water, greens, herbs, chicken, chili, broth</t>
  </si>
  <si>
    <t>pickled bamboo, home-picked greens, pork, eggs, coconut water, greens, herbs, chicken</t>
  </si>
  <si>
    <t>braised fish</t>
  </si>
  <si>
    <t>cá kho tộ</t>
  </si>
  <si>
    <t>vegetable, pepper, snakehead fish</t>
  </si>
  <si>
    <t>vegetable, pepper</t>
  </si>
  <si>
    <t>fried breadfruit</t>
  </si>
  <si>
    <t>breadfruit</t>
  </si>
  <si>
    <t>trái sake chiên</t>
  </si>
  <si>
    <t>braised pork</t>
  </si>
  <si>
    <t>braised pork belly with duck eggs</t>
  </si>
  <si>
    <t>thịt kho trứng</t>
  </si>
  <si>
    <t>pepper, chili, coconut water, egg, pepper, pork</t>
  </si>
  <si>
    <t>pepper, chili, coconut water, eggs, pepper</t>
  </si>
  <si>
    <t>simmered duck</t>
  </si>
  <si>
    <t>vịt tiềm</t>
  </si>
  <si>
    <t>duck, herbs, lotus seed, date</t>
  </si>
  <si>
    <t>duck, herbs, lotus seeds</t>
  </si>
  <si>
    <t>10:51</t>
  </si>
  <si>
    <t>ygmhxCyUfBk</t>
  </si>
  <si>
    <t>cháo lòng</t>
  </si>
  <si>
    <t>0:01</t>
  </si>
  <si>
    <t>rice porridge, sausage, pork, organ, pepper, meat, sprouts, blood clot, liver</t>
  </si>
  <si>
    <t>rice porridge, sausage, pork, organ, peppers, meat, sprouts, blood clot, liver</t>
  </si>
  <si>
    <t>jIn-9E0jVpY</t>
  </si>
  <si>
    <t>cà phê sữa đá</t>
  </si>
  <si>
    <t>0:13</t>
  </si>
  <si>
    <t>0:26</t>
  </si>
  <si>
    <t>gỏi cuốn</t>
  </si>
  <si>
    <t>0:50</t>
  </si>
  <si>
    <t>shrimp, rice noodles, cilantro</t>
  </si>
  <si>
    <t>Vietnamese mini pancake</t>
  </si>
  <si>
    <t>banh khot</t>
  </si>
  <si>
    <t>pancake, rice flour, spice, coconut milk</t>
  </si>
  <si>
    <t>pate, vegetable</t>
  </si>
  <si>
    <t>g2XL4Km5HXY</t>
  </si>
  <si>
    <t>crab cake</t>
  </si>
  <si>
    <t>2:16</t>
  </si>
  <si>
    <t>shrimp, crab, pork, mixed vegetable</t>
  </si>
  <si>
    <t>fish sauce, vinegar, sugar</t>
  </si>
  <si>
    <t>rice noodles, herbs, leaves, mixed greens, vegetable, pork, fish sauce, vinegar, pepper, sugar, pickled vegetable</t>
  </si>
  <si>
    <t>DceuZyI6rHk</t>
  </si>
  <si>
    <t>bun dau met</t>
  </si>
  <si>
    <t>bún đậu mắm tôm</t>
  </si>
  <si>
    <t>leaf, rice noodles, tofu, fried roll, salt, carrot, mushroom</t>
  </si>
  <si>
    <t>Xp7s5KjkOb8</t>
  </si>
  <si>
    <t>cheese toast</t>
  </si>
  <si>
    <t>2:50</t>
  </si>
  <si>
    <t>egg, cheese</t>
  </si>
  <si>
    <t>grapefruit juice</t>
  </si>
  <si>
    <t>thick noodles and creamy coconut milk</t>
  </si>
  <si>
    <t>banh tam bi</t>
  </si>
  <si>
    <t>4:12</t>
  </si>
  <si>
    <t>rice noodles, coconut milk, herbs</t>
  </si>
  <si>
    <t>rice noodles, coconut sauce, herb</t>
  </si>
  <si>
    <t>ice cream sandwich</t>
  </si>
  <si>
    <t>condensed milk, powder, coconut milk</t>
  </si>
  <si>
    <t>condensed milk, powder, coconut</t>
  </si>
  <si>
    <t>GP2qD48z4HA</t>
  </si>
  <si>
    <t>duck tongues</t>
  </si>
  <si>
    <t>0:15</t>
  </si>
  <si>
    <t>1:55</t>
  </si>
  <si>
    <t>spicy sweet sauce, coriander, onion, tomato, duck tongues</t>
  </si>
  <si>
    <t>spicy sweet sauce, coriander onions, tomatoes</t>
  </si>
  <si>
    <t>QCnEX-w5EJg</t>
  </si>
  <si>
    <t>iced coffees down</t>
  </si>
  <si>
    <t>1:19</t>
  </si>
  <si>
    <t>sweet condensed milk</t>
  </si>
  <si>
    <t>- Họ đều uống cafe sữa khi trải nghiệm cafe VN?</t>
  </si>
  <si>
    <t>noodles, pork, vegetable, bean sprouts</t>
  </si>
  <si>
    <t>prawns, pork, pean, onions, bean sprouts, mung beans, rice flour</t>
  </si>
  <si>
    <t>chả giò, summer roll</t>
  </si>
  <si>
    <t>vermicelli, mushroom, carrot</t>
  </si>
  <si>
    <t>vermicelli, mushrooms, carrot</t>
  </si>
  <si>
    <t>chicken wings</t>
  </si>
  <si>
    <t>7:56</t>
  </si>
  <si>
    <t>8:35</t>
  </si>
  <si>
    <t>HEYLbIedh9s</t>
  </si>
  <si>
    <t>avocado smoothie with coffee</t>
  </si>
  <si>
    <t>avocado, coffee</t>
  </si>
  <si>
    <t>- Người nước ngoài thích uống cafe sữa!</t>
  </si>
  <si>
    <t>avocado smoothie</t>
  </si>
  <si>
    <t>avocado</t>
  </si>
  <si>
    <t>1:11</t>
  </si>
  <si>
    <t>Vietnamese taco</t>
  </si>
  <si>
    <t>ice, condensed milk, coffee</t>
  </si>
  <si>
    <t>ice, sweetened condensed milk</t>
  </si>
  <si>
    <t>meat, spicy</t>
  </si>
  <si>
    <t>coke</t>
  </si>
  <si>
    <t>coffee coke</t>
  </si>
  <si>
    <t>coffee, coke</t>
  </si>
  <si>
    <t>wEvPTflukfw</t>
  </si>
  <si>
    <t>hot dog</t>
  </si>
  <si>
    <t>hotdogs</t>
  </si>
  <si>
    <t>batter, hot dog, cheese, cow cheese, sandwich</t>
  </si>
  <si>
    <t>dGU9wkhW-Ms</t>
  </si>
  <si>
    <t>1:28</t>
  </si>
  <si>
    <t>trong phở có cọng tóc</t>
  </si>
  <si>
    <t>Saigon beer</t>
  </si>
  <si>
    <t>4:16</t>
  </si>
  <si>
    <t>sâm bổ lượng</t>
  </si>
  <si>
    <t>5:00</t>
  </si>
  <si>
    <t>bean, ice, juice</t>
  </si>
  <si>
    <t>bean, ice</t>
  </si>
  <si>
    <t>bread, mix meat, meatball</t>
  </si>
  <si>
    <t>6:49</t>
  </si>
  <si>
    <t>pancake, shrimp, pork, bean sprouts, vegetable</t>
  </si>
  <si>
    <t>pancake, shrimp, pork, bean sprout, vegetable</t>
  </si>
  <si>
    <t>cà phê kem dừa</t>
  </si>
  <si>
    <t>8:00</t>
  </si>
  <si>
    <t>coffee, coconut milk, ice cream</t>
  </si>
  <si>
    <t>luôn có sữa</t>
  </si>
  <si>
    <t>grilled quail egg</t>
  </si>
  <si>
    <t>quail eggs</t>
  </si>
  <si>
    <t>chén trứng nướng</t>
  </si>
  <si>
    <t>pork, vegetable, chili sauce, mayonnaise, butter, quail egg</t>
  </si>
  <si>
    <t>pork, vegetable, chili sauce, mayonnaise, butter</t>
  </si>
  <si>
    <t>oil jelly</t>
  </si>
  <si>
    <t>11:22</t>
  </si>
  <si>
    <t>11:35</t>
  </si>
  <si>
    <t>fish deep fried</t>
  </si>
  <si>
    <t>13:09</t>
  </si>
  <si>
    <t>14:13</t>
  </si>
  <si>
    <t>com tam</t>
  </si>
  <si>
    <t>14:21</t>
  </si>
  <si>
    <t>14:42</t>
  </si>
  <si>
    <t>pork chop, cucumber, broken rice</t>
  </si>
  <si>
    <t>_buEVJ8fDj4</t>
  </si>
  <si>
    <t>chili, crab, egg, lobster</t>
  </si>
  <si>
    <t>chili, crab, egg</t>
  </si>
  <si>
    <t>chili, egg</t>
  </si>
  <si>
    <t>chili eggy sauce</t>
  </si>
  <si>
    <t>boiled crab</t>
  </si>
  <si>
    <t>spicy mayo, crab</t>
  </si>
  <si>
    <t>spicy mayo</t>
  </si>
  <si>
    <t>salt, pepper, lime</t>
  </si>
  <si>
    <t>salt with pepper and lime</t>
  </si>
  <si>
    <t>7:28</t>
  </si>
  <si>
    <t>cheese, chili, lobster</t>
  </si>
  <si>
    <t>cheese, chili</t>
  </si>
  <si>
    <t>cocktail shrimp</t>
  </si>
  <si>
    <t>shrimp, lime, mayo, ketchup</t>
  </si>
  <si>
    <t>cheese sandwich</t>
  </si>
  <si>
    <t>7:48</t>
  </si>
  <si>
    <t>onion, sandwich, cheese</t>
  </si>
  <si>
    <t>onions, sandwich</t>
  </si>
  <si>
    <t>spring roll, gỏi cuốn</t>
  </si>
  <si>
    <t>8:34</t>
  </si>
  <si>
    <t>shrimp, beef, noodles</t>
  </si>
  <si>
    <t>shrimp, beef, noodless</t>
  </si>
  <si>
    <t>10:45</t>
  </si>
  <si>
    <t>scallion, gel Thai, chili, pepper, lime, corn, rice noodles</t>
  </si>
  <si>
    <t>scallions, gel Thai, chili, pepper corn, lime, corn, rice noodles</t>
  </si>
  <si>
    <t>noodles, mì xào</t>
  </si>
  <si>
    <t>11:31</t>
  </si>
  <si>
    <t>mushroom, onion, beef, egg noodles, salty sauce</t>
  </si>
  <si>
    <t>Vietnamese chili sauce</t>
  </si>
  <si>
    <t>pork neck</t>
  </si>
  <si>
    <t>12:18</t>
  </si>
  <si>
    <t>12:29</t>
  </si>
  <si>
    <t>mustard, pork neck</t>
  </si>
  <si>
    <t>mustard</t>
  </si>
  <si>
    <t>12:12</t>
  </si>
  <si>
    <t>12:16</t>
  </si>
  <si>
    <t>rice</t>
  </si>
  <si>
    <t>grilled shrimp</t>
  </si>
  <si>
    <t>prawns</t>
  </si>
  <si>
    <t>12:49</t>
  </si>
  <si>
    <t>prawn</t>
  </si>
  <si>
    <t>grilled octopus</t>
  </si>
  <si>
    <t>octopus</t>
  </si>
  <si>
    <t>shabu-shabu</t>
  </si>
  <si>
    <t>13:20</t>
  </si>
  <si>
    <t>13:51</t>
  </si>
  <si>
    <t>cappuccino</t>
  </si>
  <si>
    <t>green bean soup</t>
  </si>
  <si>
    <t>14:12</t>
  </si>
  <si>
    <t>peanut, green bean</t>
  </si>
  <si>
    <t>14:40</t>
  </si>
  <si>
    <t>14:55</t>
  </si>
  <si>
    <t>bánh</t>
  </si>
  <si>
    <t>14:59</t>
  </si>
  <si>
    <t>15:34</t>
  </si>
  <si>
    <t>raspberry jam, cake, fruit</t>
  </si>
  <si>
    <t>CGN5FJHzKls</t>
  </si>
  <si>
    <t>phá lấu</t>
  </si>
  <si>
    <t>14:08</t>
  </si>
  <si>
    <t>banh mi, lemongrass, liver, lemon, bread, blood</t>
  </si>
  <si>
    <t>fried rice flour cake</t>
  </si>
  <si>
    <t>bột chiên</t>
  </si>
  <si>
    <t>23:14</t>
  </si>
  <si>
    <t>31:44</t>
  </si>
  <si>
    <t>egg, macaroni, onion, peanut, mango, powder, egg</t>
  </si>
  <si>
    <t>egg, macaroni, onion, peanuts, mango</t>
  </si>
  <si>
    <t>27:54</t>
  </si>
  <si>
    <t>29:52</t>
  </si>
  <si>
    <t>sausage, cheese, powder, octopus ball</t>
  </si>
  <si>
    <t>31:47</t>
  </si>
  <si>
    <t>34:09</t>
  </si>
  <si>
    <t>rice, tomato, chicken</t>
  </si>
  <si>
    <t>soya sauce</t>
  </si>
  <si>
    <t>fried macaroni</t>
  </si>
  <si>
    <t>macaroni</t>
  </si>
  <si>
    <t>nui xào bò</t>
  </si>
  <si>
    <t>34:12</t>
  </si>
  <si>
    <t>35:38</t>
  </si>
  <si>
    <t>beef, macaroni</t>
  </si>
  <si>
    <t>banana cake</t>
  </si>
  <si>
    <t>38:19</t>
  </si>
  <si>
    <t>48:54</t>
  </si>
  <si>
    <t>powder, egg, banana, butter, cheese, condensed tea, chocolate, condensed milk</t>
  </si>
  <si>
    <t>powder, egg, banana, butter, cheese</t>
  </si>
  <si>
    <t>bánh plan</t>
  </si>
  <si>
    <t>49:26</t>
  </si>
  <si>
    <t>50:00</t>
  </si>
  <si>
    <t>K-yJX0ekkc4</t>
  </si>
  <si>
    <t>shrimp paste, tofu, fried pork, rice noodles, vermicelli, cucumber, steamed pork, herbs, perilla</t>
  </si>
  <si>
    <t>shrimp paste, tofu, fried pork, rice noodles, vermicelli, cucumber, steamed pork, mixed herbs, perilla</t>
  </si>
  <si>
    <t>shrimp paste, oil, sugar, lime</t>
  </si>
  <si>
    <t>shrimp paste, oil, sugar, kumquat</t>
  </si>
  <si>
    <t>Trong cùng 1 channel: các video giới thiệu 1 món ăn thường ít view hơn các video tổng hợp nhiều món</t>
  </si>
  <si>
    <t>1N2P1XFaiFA</t>
  </si>
  <si>
    <t>fried onion</t>
  </si>
  <si>
    <t>bot chien</t>
  </si>
  <si>
    <t>fried rice flour</t>
  </si>
  <si>
    <t>- Người nước ngoài thích cảm giác ngồi ăn ngoài lề đường</t>
  </si>
  <si>
    <t>Vietnamese baguette</t>
  </si>
  <si>
    <t>8:03</t>
  </si>
  <si>
    <t>pickle stuff</t>
  </si>
  <si>
    <t>9:27</t>
  </si>
  <si>
    <t>gO4WB_Py2vs</t>
  </si>
  <si>
    <t>octopus snail noodles</t>
  </si>
  <si>
    <t>octopus snail noodles, mì ốc hến bạch tuộc</t>
  </si>
  <si>
    <t>1:40</t>
  </si>
  <si>
    <t>octopus, mussel, noodles, morning glory, snail, instant noodles, clam, vegetable</t>
  </si>
  <si>
    <t>octopus, mussel, noodles, Morning Glory, snail, instant noodles, slam, vegetable</t>
  </si>
  <si>
    <t>HWfbVEUuc1U</t>
  </si>
  <si>
    <t>hủ tiếu sa tế</t>
  </si>
  <si>
    <t>sate sauce, venison stew, fried noodles, basil, venison meat, coconut milk, broth, lime, herbs</t>
  </si>
  <si>
    <t>sa te sauce, venison stew, dry noodles, venison pho, basil, venison beef</t>
  </si>
  <si>
    <t>ravioli soup</t>
  </si>
  <si>
    <t>sui cao</t>
  </si>
  <si>
    <t>sủi cảo</t>
  </si>
  <si>
    <t>04:45</t>
  </si>
  <si>
    <t>noodless</t>
  </si>
  <si>
    <t>mì xào xá xíu</t>
  </si>
  <si>
    <t>meat, noodles</t>
  </si>
  <si>
    <t>PDqnueWObMI</t>
  </si>
  <si>
    <t>bánh bột chiên</t>
  </si>
  <si>
    <t>rice cake, oil, egg, scallion, green papaya, chili sauce, vinegar, soy sauce, omelet, chili</t>
  </si>
  <si>
    <t>rice cake, oil, egg, green onion, green papaya, chili sauce, vinegar, soy sauce, omelet, chili</t>
  </si>
  <si>
    <t>XX0BagsYdW0</t>
  </si>
  <si>
    <t>beef meat</t>
  </si>
  <si>
    <t>bò lá lốt, grilled beef wrapped in betel leaf</t>
  </si>
  <si>
    <t>0:24</t>
  </si>
  <si>
    <t>lettuce, cucumber, young banana, star fruit, purple leaf, fish leaf, bean sprouts, wedding cake, beef</t>
  </si>
  <si>
    <t>lettuce, cucumber, young banana, starfruit, purple leaf, fish leaf, beansprouts, wedding cake,</t>
  </si>
  <si>
    <t>Vietnamese balut</t>
  </si>
  <si>
    <t>vịt lộn, balut, developing bird embryo</t>
  </si>
  <si>
    <t>4:49</t>
  </si>
  <si>
    <t>pepper, salt</t>
  </si>
  <si>
    <t>mix pepper with salt</t>
  </si>
  <si>
    <t>- Hơi sợ ăn vịt lộn</t>
  </si>
  <si>
    <t>KVUKosOOK2A</t>
  </si>
  <si>
    <t>grilled beef and grilled shrimp</t>
  </si>
  <si>
    <t>grilled beef, grilled shrimp</t>
  </si>
  <si>
    <t>03:44</t>
  </si>
  <si>
    <t>05:50</t>
  </si>
  <si>
    <t>sesame rice paper, sesame rice cracker, chicken, cabbage, sausage, shrimp, dried shrimp</t>
  </si>
  <si>
    <t>sesame banh trang, banh da, chicken, cabbage, Chinese sausage, shrimp, dried shrimp</t>
  </si>
  <si>
    <t>Thai and juices blends</t>
  </si>
  <si>
    <t>coconut ice cream thing</t>
  </si>
  <si>
    <t>04:02</t>
  </si>
  <si>
    <t>04:14</t>
  </si>
  <si>
    <t>chè mâm</t>
  </si>
  <si>
    <t>06:02</t>
  </si>
  <si>
    <t>tofu, corn, green bean, white bean, red bean, black bean, floating cake, sticky rice, jelly, coconut milk, sesame</t>
  </si>
  <si>
    <t>Baba, tao xoan, che bap, che i, dau xanh, dau den, dau trang, dau do, che xoi nuoc, che xoi, rau cau, coconut milk cream, sesame</t>
  </si>
  <si>
    <t>Oih6UnOkyEg</t>
  </si>
  <si>
    <t>beefsteak</t>
  </si>
  <si>
    <t>00:29</t>
  </si>
  <si>
    <t>07:31</t>
  </si>
  <si>
    <t>bread, meat, egg, pork bologna, meatball, oil, sausage, canned sardine, butter, cow cheese</t>
  </si>
  <si>
    <t>bread, bunch of meet, eggs, cha lua, meatball, oil, sausages, canned sardine, butter, cow cheese</t>
  </si>
  <si>
    <t>goi bo</t>
  </si>
  <si>
    <t>gỏi khô bò</t>
  </si>
  <si>
    <t>07:51</t>
  </si>
  <si>
    <t>black beef jerky, green papaya, peanut, beef juices, prawn cracker</t>
  </si>
  <si>
    <t>black beef jerky, green papaya salad, peanut, beef juices, banh phong tom</t>
  </si>
  <si>
    <t>waffle</t>
  </si>
  <si>
    <t>14:27</t>
  </si>
  <si>
    <t>16:25</t>
  </si>
  <si>
    <t>EFZzQykjgz8</t>
  </si>
  <si>
    <t>01:09</t>
  </si>
  <si>
    <t>vegetable, shrimp</t>
  </si>
  <si>
    <t>vegetables, shrimp</t>
  </si>
  <si>
    <t>bún riêu</t>
  </si>
  <si>
    <t>01:35</t>
  </si>
  <si>
    <t>dừa</t>
  </si>
  <si>
    <t>02:18</t>
  </si>
  <si>
    <t>03:55</t>
  </si>
  <si>
    <t>beef stew with rice</t>
  </si>
  <si>
    <t>cơm bò kho</t>
  </si>
  <si>
    <t>04:07</t>
  </si>
  <si>
    <t>rice, beef</t>
  </si>
  <si>
    <t>mì trộn</t>
  </si>
  <si>
    <t>05:49</t>
  </si>
  <si>
    <t>trứng vịt lộn</t>
  </si>
  <si>
    <t>06:16</t>
  </si>
  <si>
    <t>BvXYmCKMscs</t>
  </si>
  <si>
    <t>gà nướng</t>
  </si>
  <si>
    <t>chili sauce, chili</t>
  </si>
  <si>
    <t>chili sauce, chili pepper, red chili</t>
  </si>
  <si>
    <t>1efyjUyR1rk</t>
  </si>
  <si>
    <t>thịt heo quay và sốt trứng muối</t>
  </si>
  <si>
    <t>roasted pork, salted egg sauce</t>
  </si>
  <si>
    <t>- Phương Tây không có trứng muối</t>
  </si>
  <si>
    <t>green bean porridge</t>
  </si>
  <si>
    <t>cháo đậu xanh</t>
  </si>
  <si>
    <t>green bean</t>
  </si>
  <si>
    <t>steamed thin rice pancake</t>
  </si>
  <si>
    <t>banh uot</t>
  </si>
  <si>
    <t>bánh ướt / bánh hỏi mâm cuốn bánh tráng</t>
  </si>
  <si>
    <t>steamed rice pancake, steamed meat, pork bologna, cucumber, sausage, greenery</t>
  </si>
  <si>
    <t>steamed rice paper, steamed meat, vietnamese sausage (cha lua), cucumber</t>
  </si>
  <si>
    <t>to3aBVlHvx4</t>
  </si>
  <si>
    <t>crab tapioca</t>
  </si>
  <si>
    <t>banh canh cua</t>
  </si>
  <si>
    <t>02:44</t>
  </si>
  <si>
    <t>5:33</t>
  </si>
  <si>
    <t>che mam</t>
  </si>
  <si>
    <t>tumd6DwRJ4s</t>
  </si>
  <si>
    <t>oc len xao dua</t>
  </si>
  <si>
    <t>snail cooked in coconut milk</t>
  </si>
  <si>
    <t>0:58</t>
  </si>
  <si>
    <t>coconut milk, snail, chili</t>
  </si>
  <si>
    <t>fried razor clam</t>
  </si>
  <si>
    <t>oc mong tay</t>
  </si>
  <si>
    <t>morning glory, garlic, tamarind</t>
  </si>
  <si>
    <t>cua xao sa te</t>
  </si>
  <si>
    <t>wok-tossed crab with sate sauce</t>
  </si>
  <si>
    <t>crab, chili, garlic, butter, sate sauce</t>
  </si>
  <si>
    <t>crab, chili, garlic, butter</t>
  </si>
  <si>
    <t>pepper, salt, lime, chili</t>
  </si>
  <si>
    <t>pepper, salt, lime and chili</t>
  </si>
  <si>
    <t>grilled scallop</t>
  </si>
  <si>
    <t>so diep nuong mo hanh</t>
  </si>
  <si>
    <t>scallop grilled with green onion and peanut</t>
  </si>
  <si>
    <t>ngheu hap thai</t>
  </si>
  <si>
    <t>clams cooked Thai style</t>
  </si>
  <si>
    <t>lemongrass, chili, sugar, tamarind</t>
  </si>
  <si>
    <t>KvIwU-Um7EM</t>
  </si>
  <si>
    <t>thịt nướng</t>
  </si>
  <si>
    <t>pork meat, honey sauce</t>
  </si>
  <si>
    <t>meat pork, honey sauce</t>
  </si>
  <si>
    <t>14:19</t>
  </si>
  <si>
    <t>15:39</t>
  </si>
  <si>
    <t>spicy Thai noodle soup</t>
  </si>
  <si>
    <t>bún thái</t>
  </si>
  <si>
    <t>30:12</t>
  </si>
  <si>
    <t>32:10</t>
  </si>
  <si>
    <t>31:00</t>
  </si>
  <si>
    <t>31:22</t>
  </si>
  <si>
    <t>bamboo-tube rice</t>
  </si>
  <si>
    <t>rice in bamboo tree</t>
  </si>
  <si>
    <t>cơm lam</t>
  </si>
  <si>
    <t>32:33</t>
  </si>
  <si>
    <t>33:33</t>
  </si>
  <si>
    <t>qdBhctdpRpo</t>
  </si>
  <si>
    <t>banh trang cuon</t>
  </si>
  <si>
    <t>shrimp, rice paper, green mango</t>
  </si>
  <si>
    <t>pork, broken rice, sauce, egg</t>
  </si>
  <si>
    <t>10:56</t>
  </si>
  <si>
    <t>cream cheese, caramel, sugar</t>
  </si>
  <si>
    <t>3MBqzpsDBUg</t>
  </si>
  <si>
    <t>vegetable, fish, tuna, onion, egg</t>
  </si>
  <si>
    <t>kem cuộn</t>
  </si>
  <si>
    <t>9:19</t>
  </si>
  <si>
    <t>biscuit</t>
  </si>
  <si>
    <t>9:25</t>
  </si>
  <si>
    <t>11:36</t>
  </si>
  <si>
    <t>meat, vegetable, chicken, pate, onion, salad, carrot</t>
  </si>
  <si>
    <t>roasted quail</t>
  </si>
  <si>
    <t>little chicken</t>
  </si>
  <si>
    <t>cút quay</t>
  </si>
  <si>
    <t>12:07</t>
  </si>
  <si>
    <t>21:39</t>
  </si>
  <si>
    <t>vegetable, egg, bird, chicken</t>
  </si>
  <si>
    <t>bEV3wlxA_Y0</t>
  </si>
  <si>
    <t>che thap cam</t>
  </si>
  <si>
    <t>chè thập cẩm</t>
  </si>
  <si>
    <t>bean, ice, sticky rice, peanut, coconut milk, glutinous rice</t>
  </si>
  <si>
    <t>bean, ice, sticky rice, peanut, coconut milk</t>
  </si>
  <si>
    <t>mochi balls</t>
  </si>
  <si>
    <t>chè trôi nước</t>
  </si>
  <si>
    <t>coconut milk, ginger syrup, sesame, bean, savory flavor, sweet syrup, bean paste</t>
  </si>
  <si>
    <t>coconut milk, ginger syrup, sesame, bean, savory flavor</t>
  </si>
  <si>
    <t>purple rice cake</t>
  </si>
  <si>
    <t>xôi lá cẩm</t>
  </si>
  <si>
    <t>11:18</t>
  </si>
  <si>
    <t>rice cake, bean, banana leaf, sticky rice</t>
  </si>
  <si>
    <t>rice cake, bean, banana leaf</t>
  </si>
  <si>
    <t>pig skin cake</t>
  </si>
  <si>
    <t>bánh da lợn</t>
  </si>
  <si>
    <t>sticky rice, glutinous rice, coconut</t>
  </si>
  <si>
    <t>glutinous rice</t>
  </si>
  <si>
    <t>bánh chuối</t>
  </si>
  <si>
    <t>13:27</t>
  </si>
  <si>
    <t>red banana, rice flour</t>
  </si>
  <si>
    <t>banh flan</t>
  </si>
  <si>
    <t>bánh flan</t>
  </si>
  <si>
    <t>13:40</t>
  </si>
  <si>
    <t>egg cake, caramel sauce, ice</t>
  </si>
  <si>
    <t>6lCkSKn2SwY</t>
  </si>
  <si>
    <t>durian sticky rice</t>
  </si>
  <si>
    <t>xôi sầu riêng</t>
  </si>
  <si>
    <t>01:31</t>
  </si>
  <si>
    <t>sticky rice, green bean, durian</t>
  </si>
  <si>
    <t>sticky rice cooked with green bean, durian</t>
  </si>
  <si>
    <t>pork penis</t>
  </si>
  <si>
    <t>cu heo</t>
  </si>
  <si>
    <t>04:08</t>
  </si>
  <si>
    <t>okra, morning glory, pork penis</t>
  </si>
  <si>
    <t>okra, morning glory</t>
  </si>
  <si>
    <t>green chili sauce, tamarind sauce</t>
  </si>
  <si>
    <t>green chili sauce with spices, tamarind sauce with spices</t>
  </si>
  <si>
    <t>duck offal stew</t>
  </si>
  <si>
    <t>rich spiced duck</t>
  </si>
  <si>
    <t>phá lấu vịt</t>
  </si>
  <si>
    <t>6:59</t>
  </si>
  <si>
    <t>spiced duck, savory broth, wings, neck, blood cake, ginger, duck head</t>
  </si>
  <si>
    <t>isopod</t>
  </si>
  <si>
    <t>gián biển</t>
  </si>
  <si>
    <t>10:03</t>
  </si>
  <si>
    <t>15:44</t>
  </si>
  <si>
    <t>flour, salt, isopod</t>
  </si>
  <si>
    <t>Hong Kong Salted, flour, salty seasoned</t>
  </si>
  <si>
    <t>h3SM1LTlzM0</t>
  </si>
  <si>
    <t>pig brain soup</t>
  </si>
  <si>
    <t>súp cua óc heo</t>
  </si>
  <si>
    <t>05:43</t>
  </si>
  <si>
    <t>brain, egg drop, quail egg, mushroom, crab, little snacks, century egg, egg-white</t>
  </si>
  <si>
    <t>brain, egg drop, quail egg, mushroom, crab, little snacks, century egg, white egg yolk</t>
  </si>
  <si>
    <t>OFDawRvd8I8</t>
  </si>
  <si>
    <t>pancake sandwich</t>
  </si>
  <si>
    <t>butter, strawberry jam</t>
  </si>
  <si>
    <t>tofu, coconut milk</t>
  </si>
  <si>
    <t>tofu, coconut milk, sugar, ginger</t>
  </si>
  <si>
    <t>pork, lettuce, shallot, noodles, greens, mint, bacon, meat, sausage, salami, shrimp, chicken, onion, shredded pork</t>
  </si>
  <si>
    <t>pork, lettuce, shallots, noodles, greens, mint, bacon, meat, sausage, salami, shrimp, chicken, onions, shredded pork</t>
  </si>
  <si>
    <t>fish sauce, shallot, chili, soy sauce, vinegary mustard sauce, carrot, onion, white cabbage</t>
  </si>
  <si>
    <t>fish sauce with spices, soy sauce with spices</t>
  </si>
  <si>
    <t>fish sauce, fried shallot, chili paste, soy sauce, vinegary mustard sauce, carrot, onion, white cabbage</t>
  </si>
  <si>
    <t>UVasq9dkass</t>
  </si>
  <si>
    <t>steamed vegetable</t>
  </si>
  <si>
    <t>crab soup</t>
  </si>
  <si>
    <t>crab soup, snail soup</t>
  </si>
  <si>
    <t>chicken tendon</t>
  </si>
  <si>
    <t>chicken feet, chicken tendon, chicken stomach</t>
  </si>
  <si>
    <t>9eia-UYOTCg</t>
  </si>
  <si>
    <t>Crab Paste Vermicelli Soup</t>
  </si>
  <si>
    <t>crab broth, crab paste, veggies, tofu, noodles, tomato, herbs, vegetable, scallion, garlic chives, congealed blood cake, fish sausage, pork sausage, balm, water spinach tendril, shrimp paste, chili, lime, bean sprouts</t>
  </si>
  <si>
    <t>crab broth, crab paste, veggies, tofu, noodle, tomato, herb, vegetable, spring onion, garlic chives, congealed blood cake, fish sausage, pork sausage, Vietnamese balm, water spinach tendril, shrimp paste, chili, lime, bean sprout</t>
  </si>
  <si>
    <t>sugar cane</t>
  </si>
  <si>
    <t>9:44</t>
  </si>
  <si>
    <t>sugarcane, kumquat</t>
  </si>
  <si>
    <t>sugar cane, calamansi</t>
  </si>
  <si>
    <t>10:48</t>
  </si>
  <si>
    <t>13:33</t>
  </si>
  <si>
    <t>rice flour, turmeric, prawn, coconut milk, herbs, fresh vegetable, lettuce, mustard green, perilla leaves, coriander, basil, fish</t>
  </si>
  <si>
    <t>rice flour, turmeric, prawn, coconut milk sauce, herb, fresh vegetable, lettuce, mustard green, perilla leaves, coriander, basil, fish herb</t>
  </si>
  <si>
    <t>fish sauce, vinegar, sugar, carrot, daikon</t>
  </si>
  <si>
    <t>13:46</t>
  </si>
  <si>
    <t>green papaya, herbs, beef liver jerky, peanut, prawn cracker, basil, beef jerky, papaya</t>
  </si>
  <si>
    <t>shaved green papaya, herb, beef liver jerky, peanut shrimp cracker (prawn cracker), basil</t>
  </si>
  <si>
    <t>fish sauce, vinegar</t>
  </si>
  <si>
    <t>4SB9AHOW7X0</t>
  </si>
  <si>
    <t>iced coffee</t>
  </si>
  <si>
    <t>có sữa</t>
  </si>
  <si>
    <t>soup, broth, rice noodles, herbs, meat, sprouts, basil leaves, pepper</t>
  </si>
  <si>
    <t>soup, broth, rice noodle, herb, meat, sprout, basil leaves, pepper</t>
  </si>
  <si>
    <t>roast, barbecue pork, egg noodles, scallion</t>
  </si>
  <si>
    <t>roast, barbecue pork, egg noodle, scallion</t>
  </si>
  <si>
    <t>8:58</t>
  </si>
  <si>
    <t>pepper, cilantro, cucumber</t>
  </si>
  <si>
    <t>peppers, cilantro, cucumber, chili sauce, soy sauce</t>
  </si>
  <si>
    <t>chili sauce, soy sauce</t>
  </si>
  <si>
    <t>y0E-cGIhcDo</t>
  </si>
  <si>
    <t>pigtail noodles</t>
  </si>
  <si>
    <t>blanched thick rice noodles, pigtail, scallion, fried shallot, broth, savory, bone</t>
  </si>
  <si>
    <t>blanched thick rice noodle, pigtail, scallion, fried shallot, broth, savory, bone</t>
  </si>
  <si>
    <t>oxtail stew</t>
  </si>
  <si>
    <t>oxtail soup</t>
  </si>
  <si>
    <t>7:26</t>
  </si>
  <si>
    <t>onion, carrot, celery, veggies, tomato sauce, rosemary, red wine, water, vertebrae, bone, oxtail</t>
  </si>
  <si>
    <t>onion, carrot, celery, veggies, tomato sauce, rosemary, red wine, water, vertebrae, bone</t>
  </si>
  <si>
    <t>chicken ass</t>
  </si>
  <si>
    <t>marinade, sauce, chicken ass</t>
  </si>
  <si>
    <t>marinade, signature sauce</t>
  </si>
  <si>
    <t>grilled crocodile</t>
  </si>
  <si>
    <t>crocodile tail</t>
  </si>
  <si>
    <t>14:37</t>
  </si>
  <si>
    <t>chicken powder, crocodile tail</t>
  </si>
  <si>
    <t>chicken powder</t>
  </si>
  <si>
    <t>qXNpAaB51U0</t>
  </si>
  <si>
    <t>sweet snail</t>
  </si>
  <si>
    <t>ốc hương</t>
  </si>
  <si>
    <t>lemongrass, chili, ginger, sweet snail</t>
  </si>
  <si>
    <t>mkxF-yh1YuA</t>
  </si>
  <si>
    <t>milk, ice, coffee</t>
  </si>
  <si>
    <t>SE160773</t>
  </si>
  <si>
    <t>P3qxUw7uYu0</t>
  </si>
  <si>
    <t>Pomelo sweet soup</t>
  </si>
  <si>
    <t>chè bưởi</t>
  </si>
  <si>
    <t>0:48</t>
  </si>
  <si>
    <t>pomelo skin, mung bean, sugar milk, ice, coconut milk</t>
  </si>
  <si>
    <t>Nha Trang</t>
  </si>
  <si>
    <t>y</t>
  </si>
  <si>
    <t>dE76yx2WRrU</t>
  </si>
  <si>
    <t>Soft rice ball coated in coconut, crushed peanuts and sugar</t>
  </si>
  <si>
    <t>bánh bòn bon</t>
  </si>
  <si>
    <t>rice ball, coconut, peanuts, sugar</t>
  </si>
  <si>
    <t>Passion fruit juice</t>
  </si>
  <si>
    <t>Nước ép chanh dây</t>
  </si>
  <si>
    <t>4:30</t>
  </si>
  <si>
    <t>Passion fruit, sugar water, ice</t>
  </si>
  <si>
    <t>Banh Mi</t>
  </si>
  <si>
    <t>Bread, egg, vegetable</t>
  </si>
  <si>
    <t>Đà Nẵng Hội An</t>
  </si>
  <si>
    <t>Bánh bao</t>
  </si>
  <si>
    <t>Dough, egg, meat</t>
  </si>
  <si>
    <t>fried Banana pancake</t>
  </si>
  <si>
    <t>Banana pancake</t>
  </si>
  <si>
    <t>bánh chuối chiên</t>
  </si>
  <si>
    <t>Banana, chocolate, butter</t>
  </si>
  <si>
    <t>Cow lao</t>
  </si>
  <si>
    <t>Cao lầu</t>
  </si>
  <si>
    <t>Noodle, pork, lectuce</t>
  </si>
  <si>
    <t>fdnM3I7w8iQ</t>
  </si>
  <si>
    <t>Tofu pudding</t>
  </si>
  <si>
    <t>đậu hủ nóng</t>
  </si>
  <si>
    <t>Tofu, sugar sauce, ginger</t>
  </si>
  <si>
    <t>Cao Lau</t>
  </si>
  <si>
    <t>Coffee</t>
  </si>
  <si>
    <t>Coffee, condensed milk, ice</t>
  </si>
  <si>
    <t>6Im6KGGRGOc</t>
  </si>
  <si>
    <t>Bánh mì</t>
  </si>
  <si>
    <t>Egg coffee</t>
  </si>
  <si>
    <t>cà phê trứng</t>
  </si>
  <si>
    <t>1:35</t>
  </si>
  <si>
    <t>coffee, condensed milk, egg</t>
  </si>
  <si>
    <t>Boonstra</t>
  </si>
  <si>
    <t>Vermicelli noodles, sour broth, vegetables, pork belly</t>
  </si>
  <si>
    <t>Ice cream</t>
  </si>
  <si>
    <t>Ice cream and fruits</t>
  </si>
  <si>
    <t>kem trái cây</t>
  </si>
  <si>
    <t>2:27</t>
  </si>
  <si>
    <t>Ice cream, melon, jack fruit, banana, avocado</t>
  </si>
  <si>
    <t>Papaya salad</t>
  </si>
  <si>
    <t>Nộm</t>
  </si>
  <si>
    <t>papaya, peanuts, dried beef</t>
  </si>
  <si>
    <t>Crispy pancake</t>
  </si>
  <si>
    <t>Bánh xèo</t>
  </si>
  <si>
    <t>pork, bean sprouts</t>
  </si>
  <si>
    <t>kFsTnQ4m_7k</t>
  </si>
  <si>
    <t>Vietnamese steamed rice rolls</t>
  </si>
  <si>
    <t>Bottom corner</t>
  </si>
  <si>
    <t>Bánh cuốn</t>
  </si>
  <si>
    <t>0:38</t>
  </si>
  <si>
    <t>Hn</t>
  </si>
  <si>
    <t>Punta</t>
  </si>
  <si>
    <t>Pho</t>
  </si>
  <si>
    <t>Phở</t>
  </si>
  <si>
    <t>Noodle, beef, vegetables</t>
  </si>
  <si>
    <t>Ksvt0ABROEw</t>
  </si>
  <si>
    <t>Watermelon juice</t>
  </si>
  <si>
    <t>nước ép dưa hấu</t>
  </si>
  <si>
    <t>5:13</t>
  </si>
  <si>
    <t>watermelon juice</t>
  </si>
  <si>
    <t>l-BbN2eU3C8</t>
  </si>
  <si>
    <t>Cilanto</t>
  </si>
  <si>
    <t>Đà Nẵng</t>
  </si>
  <si>
    <t>tSeBRaxnfMM</t>
  </si>
  <si>
    <t>crab tapioca noodle soup</t>
  </si>
  <si>
    <t>Banh canh</t>
  </si>
  <si>
    <t>bánh canh cua</t>
  </si>
  <si>
    <t>Crab cake, noodles</t>
  </si>
  <si>
    <t>Vietnamese Grilled rice paper</t>
  </si>
  <si>
    <t>Banh trang nuong</t>
  </si>
  <si>
    <t>Coconut ice cream</t>
  </si>
  <si>
    <t>Kem dừa</t>
  </si>
  <si>
    <t>Coconut, ice cream, peanuts, sticky rice, pumkin</t>
  </si>
  <si>
    <t>fHZwXgxh0X4</t>
  </si>
  <si>
    <t>Fish cake noodle soup</t>
  </si>
  <si>
    <t>Bánh canh chả cá</t>
  </si>
  <si>
    <t>fish cake, jack, broth, sweet onion, vegetables</t>
  </si>
  <si>
    <t>cha, jack, broth, sweet onion, vegetables</t>
  </si>
  <si>
    <t>vietnamese iced coffee</t>
  </si>
  <si>
    <t>3:36</t>
  </si>
  <si>
    <t>jackfruit</t>
  </si>
  <si>
    <t>jack fruit</t>
  </si>
  <si>
    <t>mít</t>
  </si>
  <si>
    <t>5:36</t>
  </si>
  <si>
    <t>Fried Chicken Cartilage</t>
  </si>
  <si>
    <t>Sụn gà chiên</t>
  </si>
  <si>
    <t>Chiken cartilage, egg</t>
  </si>
  <si>
    <t>eYH90BdeCyc</t>
  </si>
  <si>
    <t>by metal claw hoopla</t>
  </si>
  <si>
    <t>banh mi op la</t>
  </si>
  <si>
    <t>tampon cake</t>
  </si>
  <si>
    <t>Banh cuon</t>
  </si>
  <si>
    <t>chilli, vegetable, steam rice rolls, pork,mushroom</t>
  </si>
  <si>
    <t>Vietnamese fish noodle soup</t>
  </si>
  <si>
    <t>Fish rice noodle</t>
  </si>
  <si>
    <t>Bún cá</t>
  </si>
  <si>
    <t>Rice noodles, fish cake, lectuce, chili, lime, spicy oil</t>
  </si>
  <si>
    <t>aids coffee</t>
  </si>
  <si>
    <t>ca phê trứng</t>
  </si>
  <si>
    <t>10:09</t>
  </si>
  <si>
    <t>10:58</t>
  </si>
  <si>
    <t>PEild3U92rM</t>
  </si>
  <si>
    <t>Chicken stew with herbs</t>
  </si>
  <si>
    <t>Black sauce chicken</t>
  </si>
  <si>
    <t>Gà tiềm thuốc bắc</t>
  </si>
  <si>
    <t>chicken, herbs</t>
  </si>
  <si>
    <t>Sweet soup</t>
  </si>
  <si>
    <t>Chè</t>
  </si>
  <si>
    <t>8:21</t>
  </si>
  <si>
    <t>9h3mYX45YKc</t>
  </si>
  <si>
    <t>xoài lắc</t>
  </si>
  <si>
    <t>1:17</t>
  </si>
  <si>
    <t>glutinous rice doughnut</t>
  </si>
  <si>
    <t>math 1a</t>
  </si>
  <si>
    <t>Bánh rán</t>
  </si>
  <si>
    <t>powder, syrup, sugar, sticky rice</t>
  </si>
  <si>
    <t>bump me</t>
  </si>
  <si>
    <t>Banh mi chay</t>
  </si>
  <si>
    <t>6:18</t>
  </si>
  <si>
    <t>bread, vegetable, bologna</t>
  </si>
  <si>
    <t>chè</t>
  </si>
  <si>
    <t>7:11</t>
  </si>
  <si>
    <t>Ice, jelly</t>
  </si>
  <si>
    <t>Sweet sticky rice gruel</t>
  </si>
  <si>
    <t>xôi chè</t>
  </si>
  <si>
    <t>9:51</t>
  </si>
  <si>
    <t>Sticky rice, syrup, coconut</t>
  </si>
  <si>
    <t>rice, syrup, coconut</t>
  </si>
  <si>
    <t>Awppe4YZYpg</t>
  </si>
  <si>
    <t>Phnom Penh Noodle Soup</t>
  </si>
  <si>
    <t>hủ tiếu nam vang</t>
  </si>
  <si>
    <t>Noodles, soy sauce</t>
  </si>
  <si>
    <t>Cutie Noodles, soy sauce</t>
  </si>
  <si>
    <t>nung</t>
  </si>
  <si>
    <t>Vegetation, herbs, fried spring rolls, meat, pickle vegetables</t>
  </si>
  <si>
    <t>Vegetation, herbs, fried spring rolls, meat, pickle veg</t>
  </si>
  <si>
    <t>bon kong cool</t>
  </si>
  <si>
    <t>Banh canh cua</t>
  </si>
  <si>
    <t>Noodle, shrimp, fish cake, pork nuckle</t>
  </si>
  <si>
    <t>Spicy beef noodle soup</t>
  </si>
  <si>
    <t>Boom boy</t>
  </si>
  <si>
    <t>Bun Bo Hue</t>
  </si>
  <si>
    <t>beef, meat, chilli,  vegetable</t>
  </si>
  <si>
    <t>Snail vermicelli soup</t>
  </si>
  <si>
    <t>Bun oc</t>
  </si>
  <si>
    <t>snail, noodlles, chilli, and tomato</t>
  </si>
  <si>
    <t>vermicelli soup</t>
  </si>
  <si>
    <t>boon noodle</t>
  </si>
  <si>
    <t>bún gánh</t>
  </si>
  <si>
    <t>crab cake, fried shallots, tomato, noodle, fish cake, beef meat</t>
  </si>
  <si>
    <t>crab cake, fried shallots, tomato, noodle, chat cat, beef meat</t>
  </si>
  <si>
    <t>Y</t>
  </si>
  <si>
    <t>Eel noodle</t>
  </si>
  <si>
    <t>mien luon</t>
  </si>
  <si>
    <t>12:23</t>
  </si>
  <si>
    <t>13:05</t>
  </si>
  <si>
    <t>eels, glass noodles, cilantro, mung beans</t>
  </si>
  <si>
    <t>Mixed noodle soup</t>
  </si>
  <si>
    <t>top cam</t>
  </si>
  <si>
    <t>mi thap cam</t>
  </si>
  <si>
    <t>egg, chicken, noodle, chicken intestine, mustard green</t>
  </si>
  <si>
    <t>egg, chicken, noodle, intestine, mustard green</t>
  </si>
  <si>
    <t>hotel</t>
  </si>
  <si>
    <t>Hu tieu my tho</t>
  </si>
  <si>
    <t>16:00</t>
  </si>
  <si>
    <t>pork, noodle</t>
  </si>
  <si>
    <t>My Tho</t>
  </si>
  <si>
    <t>Vietnamese Rice Vermicelli Noodle Soup in Savory Broth</t>
  </si>
  <si>
    <t>bun nuoc leo</t>
  </si>
  <si>
    <t>17:08</t>
  </si>
  <si>
    <t>17:50</t>
  </si>
  <si>
    <t>snake head fish, vegetable, seafood</t>
  </si>
  <si>
    <t>Tra Vinh</t>
  </si>
  <si>
    <t>HF-SiayiLhQ</t>
  </si>
  <si>
    <t>Dried beef salade</t>
  </si>
  <si>
    <t>Nom bo</t>
  </si>
  <si>
    <t>Dried beef, green papaya, beef jerky, fish sauce, lemon mints, peanut, water</t>
  </si>
  <si>
    <t>one chat</t>
  </si>
  <si>
    <t>FT9am7DHz58</t>
  </si>
  <si>
    <t>pooja</t>
  </si>
  <si>
    <t>n</t>
  </si>
  <si>
    <t>Fried fermented pork</t>
  </si>
  <si>
    <t>try fermented pork</t>
  </si>
  <si>
    <t>VGJb9nurBhw</t>
  </si>
  <si>
    <t>Crab and snail Paste Vermicelli Soup</t>
  </si>
  <si>
    <t>Boom real up</t>
  </si>
  <si>
    <t>Bun rieu oc</t>
  </si>
  <si>
    <t>7M7WQzXuK3k</t>
  </si>
  <si>
    <t>Sandwich</t>
  </si>
  <si>
    <t>Banh mi</t>
  </si>
  <si>
    <t>tomato, onion, steak, mayo, cucumber</t>
  </si>
  <si>
    <t>hmsKuyHsoOw</t>
  </si>
  <si>
    <t>Chiken pho</t>
  </si>
  <si>
    <t>Chicken, fresh herbs, noodle</t>
  </si>
  <si>
    <t>Rb2bZ25LAr0</t>
  </si>
  <si>
    <t>meat, herbs, cucumber, pickle carot</t>
  </si>
  <si>
    <t>W-jMaiU0x1c</t>
  </si>
  <si>
    <t>ca phe trung</t>
  </si>
  <si>
    <t>6:43</t>
  </si>
  <si>
    <t>Coffee, egg</t>
  </si>
  <si>
    <t>climbing perch fish Vermicelli soup</t>
  </si>
  <si>
    <t>Bent that guy rolled on</t>
  </si>
  <si>
    <t>Bún cá rô đồng</t>
  </si>
  <si>
    <t>Fish, vegetables, noodles</t>
  </si>
  <si>
    <t>Fish, vegetables, boom</t>
  </si>
  <si>
    <t>me4G1HCdTQM</t>
  </si>
  <si>
    <t>Bún ốc</t>
  </si>
  <si>
    <t>35:24</t>
  </si>
  <si>
    <t>51:23</t>
  </si>
  <si>
    <t>snails, vermicelli, shallots, dills</t>
  </si>
  <si>
    <t>SE160030</t>
  </si>
  <si>
    <t>TPHCM</t>
  </si>
  <si>
    <t>NiRz7TsZO65</t>
  </si>
  <si>
    <t xml:space="preserve">Rice with Red braised pork belly </t>
  </si>
  <si>
    <t>Stewed pork rice</t>
  </si>
  <si>
    <t>cơm thịt kho</t>
  </si>
  <si>
    <t>stewed pork</t>
  </si>
  <si>
    <t>could be dude into a clock</t>
  </si>
  <si>
    <t>NiRz7TsZO66</t>
  </si>
  <si>
    <t>Vietnamese fermented fish noodles soup</t>
  </si>
  <si>
    <t>tribune mom</t>
  </si>
  <si>
    <t>Bún mắm</t>
  </si>
  <si>
    <t>fermented fish soup, shrimps, noodles</t>
  </si>
  <si>
    <t>QGqrto0n21Q</t>
  </si>
  <si>
    <t>Quang style noodles</t>
  </si>
  <si>
    <t>Mì Quảng</t>
  </si>
  <si>
    <t>rice noodles, eggs noodles, duck, chilis, peanuts, mint, lemons</t>
  </si>
  <si>
    <t>Phan Thiet</t>
  </si>
  <si>
    <t>Vietnamese Crispy Dumplings</t>
  </si>
  <si>
    <t>Quai Vat cake</t>
  </si>
  <si>
    <t>bánh quai vạt</t>
  </si>
  <si>
    <t>4:53</t>
  </si>
  <si>
    <t>5:30</t>
  </si>
  <si>
    <t>chilis, cooking oil, rice flour, pork, shrimp</t>
  </si>
  <si>
    <t>WehMzJ5KhRs</t>
  </si>
  <si>
    <t>Pillow cake</t>
  </si>
  <si>
    <t>Bánh gối</t>
  </si>
  <si>
    <t>0:23</t>
  </si>
  <si>
    <t>flour, eggs, pork, sausages, carrot, mushroom, noodles</t>
  </si>
  <si>
    <t>flour, trứng chim cút, pork, xúc xích, carrot, mushroom, noodles</t>
  </si>
  <si>
    <t>Vermicelli with Anchovy Sauce</t>
  </si>
  <si>
    <t xml:space="preserve">Bún mắm </t>
  </si>
  <si>
    <t>Bún mắm nêm</t>
  </si>
  <si>
    <t>9:30</t>
  </si>
  <si>
    <t>noodles, boiled pork belly, peanuts, deep fried onions, mint, chilis, vegetables</t>
  </si>
  <si>
    <t>Da Nang</t>
  </si>
  <si>
    <t>5Kt3Ip15kUA</t>
  </si>
  <si>
    <t>Cao Lầu</t>
  </si>
  <si>
    <t>Hoi An</t>
  </si>
  <si>
    <t>Wonton</t>
  </si>
  <si>
    <t>Hoành thánh</t>
  </si>
  <si>
    <t xml:space="preserve">Hoi An </t>
  </si>
  <si>
    <t>Donut</t>
  </si>
  <si>
    <t>Bánh vòng</t>
  </si>
  <si>
    <t>Crab fried cake</t>
  </si>
  <si>
    <t>Bánh xèo cua Hội An</t>
  </si>
  <si>
    <t>Bánh Mì</t>
  </si>
  <si>
    <t>Xu1fvIWqqSM</t>
  </si>
  <si>
    <t>snakehead tapioca noodle soup</t>
  </si>
  <si>
    <t>Banh canh ca loc</t>
  </si>
  <si>
    <t>Bánh canh cá lóc</t>
  </si>
  <si>
    <t>Fish, meat, noodles, fried bread</t>
  </si>
  <si>
    <t>12:10</t>
  </si>
  <si>
    <t>pork, shrimps, noodles, chicken</t>
  </si>
  <si>
    <t>hVYqdOWMsoc</t>
  </si>
  <si>
    <t>rice pancake</t>
  </si>
  <si>
    <t>Bánh cuốn nóng</t>
  </si>
  <si>
    <t>1:23</t>
  </si>
  <si>
    <t>flour steamed sheet, pork, mushroom, shrimps, fried oninon, mint</t>
  </si>
  <si>
    <t>QytAjJKYBW0</t>
  </si>
  <si>
    <t>Shrimp and Sweet Potato Fritters</t>
  </si>
  <si>
    <t>Shrimp &amp; Sweet Potato Fritters</t>
  </si>
  <si>
    <t>Bánh tôm</t>
  </si>
  <si>
    <t xml:space="preserve">sweet potatoes, flour, rice flour, sugar, salt, pepper, eggs, water, garlic clove, fish sauce, peeled and deveined shrimp, Vegetable oil, Salt </t>
  </si>
  <si>
    <t>Home</t>
  </si>
  <si>
    <t>oG8ugzZaslc</t>
  </si>
  <si>
    <t>Vietnamese Kimchi</t>
  </si>
  <si>
    <t>Kimchi Vietnamese</t>
  </si>
  <si>
    <t>Cải muối</t>
  </si>
  <si>
    <t>vegetable, meat, chilies</t>
  </si>
  <si>
    <t>Hue</t>
  </si>
  <si>
    <t>beef noodles soup</t>
  </si>
  <si>
    <t>beef, flavor, noodles,</t>
  </si>
  <si>
    <t>papaya salad beef vegetable</t>
  </si>
  <si>
    <t>nộm</t>
  </si>
  <si>
    <t>beef, papaya, fish sauce, vinegar, sugar</t>
  </si>
  <si>
    <t>Pho bo</t>
  </si>
  <si>
    <t>Phở bò</t>
  </si>
  <si>
    <t>2:53</t>
  </si>
  <si>
    <t>beef, cinnamon, cardamom, fish sauce, coriander, sea worms</t>
  </si>
  <si>
    <t>SE150934</t>
  </si>
  <si>
    <t>WFDfqpi-95Q</t>
  </si>
  <si>
    <t>GRILLED PORK WITH STEAMED RICE PAPER</t>
  </si>
  <si>
    <t>Bánh ướt thịt nướng</t>
  </si>
  <si>
    <t>pork, fresh local herbs, rice paper</t>
  </si>
  <si>
    <t>peanut, chillies</t>
  </si>
  <si>
    <t>Hội An</t>
  </si>
  <si>
    <t>Ban mi</t>
  </si>
  <si>
    <t xml:space="preserve">place mayonnaise, liver pate,  charsiu sauce, herbs, pickles, chả lụa, jambon, charsiu meat, grilled meat, roasted pork, shumai, chillies, fried egg, bread </t>
  </si>
  <si>
    <t xml:space="preserve">Place mayonnaise, liver pate, charsiu sauce, herbs, pickles, chả lụa, jambon, charsiu meat, grilled meat, roasted pork, shumai, chillies, fried egg, bread </t>
  </si>
  <si>
    <t>CLAM SOUP</t>
  </si>
  <si>
    <t>CANH NGHÊU</t>
  </si>
  <si>
    <t>Smash lemongrass, ginger,clam, rock sugar, green chillies, basil , onion and coriander</t>
  </si>
  <si>
    <t>GRILLED MACKEREL WITH TURMERIC SAUCE</t>
  </si>
  <si>
    <t>CÁ THU NƯỚNG NGHỆ</t>
  </si>
  <si>
    <t>Grill banana leaves, mackerel fish, fish sauce, rock sugar, MSG, salt, chilli jam</t>
  </si>
  <si>
    <t>cooking oil, turmeric, vermicelli noodles, wood ear mushroom, scallion, leeks and chillies</t>
  </si>
  <si>
    <t>GRILLED PORK ROLLS</t>
  </si>
  <si>
    <t>CUỐN THỊT NƯỚNG</t>
  </si>
  <si>
    <t xml:space="preserve">steamed rice paper, lettuce, pickles, herbs, young banana shoot, starfruit slices, grilled pork </t>
  </si>
  <si>
    <t xml:space="preserve"> pork belly, 5 spice powder, sesame oil, lemongrass, pepper, sugar, garlic, onion, steamed rice paper, lettuce, pickles, herbs, young banana shoot, starfruit slices, grilled pork </t>
  </si>
  <si>
    <t>BAMBOO RAT BLOOD</t>
  </si>
  <si>
    <t xml:space="preserve">TIẾT CANH DÚI </t>
  </si>
  <si>
    <t>18:14</t>
  </si>
  <si>
    <t xml:space="preserve"> rat tendons, liver and heart, rat blood and MSG, herbs and peanuts.</t>
  </si>
  <si>
    <t>Quảng Nam</t>
  </si>
  <si>
    <t>STEAMED RAT WITH COCONUT STOCK</t>
  </si>
  <si>
    <t>18:15</t>
  </si>
  <si>
    <t>19:08</t>
  </si>
  <si>
    <t>coconut,ginger, lemon grass, vietnamese curry leaves, turmeric, coconut water and pork fat, rat.</t>
  </si>
  <si>
    <t>chillies, shrimp paste, sugar, lime and lemongrass.</t>
  </si>
  <si>
    <t>Dipping sauce</t>
  </si>
  <si>
    <t>RAT MEAT HOTPOT</t>
  </si>
  <si>
    <t>Lẩu chuột đồng</t>
  </si>
  <si>
    <t>20:18</t>
  </si>
  <si>
    <t xml:space="preserve">rat head and legs, lemongrass, vietnamese curry leaves, fish sauce, MSG, turmeric powder, coconut broth,chillies </t>
  </si>
  <si>
    <t xml:space="preserve">stir-fried rice noodles </t>
  </si>
  <si>
    <t>stir-fried rice noodles</t>
  </si>
  <si>
    <t>Phở xào</t>
  </si>
  <si>
    <t>rice noodles, beef, mustard greens, noodles, herbs</t>
  </si>
  <si>
    <t>fish sauce, payaya</t>
  </si>
  <si>
    <t>Hà Nội</t>
  </si>
  <si>
    <t>EGG COFFEE</t>
  </si>
  <si>
    <t>beaten eggs, coffee</t>
  </si>
  <si>
    <t>Bun cha</t>
  </si>
  <si>
    <t>grilled pork and rice noodle, herbs, lemon juice, fish sauce, sugar, green papaya, carrot</t>
  </si>
  <si>
    <t>grilled pork and rice noodle, herbs, lemon juice, fish sauce, sugar, green papaya, carrot,herbs</t>
  </si>
  <si>
    <t>fried spring rolls</t>
  </si>
  <si>
    <t>noodle, mushrooms, carrots, rice paper</t>
  </si>
  <si>
    <t>fried fish soup</t>
  </si>
  <si>
    <t>flat brown noodles, deep-fried fish, bean sprouts, tofu</t>
  </si>
  <si>
    <t>chilli sauce</t>
  </si>
  <si>
    <t xml:space="preserve">fried rice </t>
  </si>
  <si>
    <t>cơm chiên</t>
  </si>
  <si>
    <t>fried rice, carrot, pickle</t>
  </si>
  <si>
    <t>fried rice, carrot, pickle, cucumbers, soup</t>
  </si>
  <si>
    <t>fried rice pancakes</t>
  </si>
  <si>
    <t>ground pork,shrimps, bean sprouts, rice pancake</t>
  </si>
  <si>
    <t>ground pork,shrimps, bean sprouts, rice pancakes, herbs, start fruit, cucumbers</t>
  </si>
  <si>
    <t>Chickens barbecues</t>
  </si>
  <si>
    <t>13:56</t>
  </si>
  <si>
    <t>chicken wings, chicken legs, butter, honey</t>
  </si>
  <si>
    <t>OGy6PCEreaw</t>
  </si>
  <si>
    <t>spicy beef noodle soup</t>
  </si>
  <si>
    <t>bun bo hue</t>
  </si>
  <si>
    <t>Bún bò huế</t>
  </si>
  <si>
    <t>rice noodles, slice beefs, pork knuckles</t>
  </si>
  <si>
    <t>rice noodles, slice beefs, pork knuckles, herbs</t>
  </si>
  <si>
    <t>Sài gòn</t>
  </si>
  <si>
    <t>i-2r2IEVYvM</t>
  </si>
  <si>
    <t>come young joe</t>
  </si>
  <si>
    <t>cơm chiên dương châu</t>
  </si>
  <si>
    <t>0:02</t>
  </si>
  <si>
    <t>beans, cucumber, cilantro, pork sausage, eggs, pickles, rice.</t>
  </si>
  <si>
    <t>Cà Mau</t>
  </si>
  <si>
    <t>UAUlA1pxQHM</t>
  </si>
  <si>
    <t>snails</t>
  </si>
  <si>
    <t>ốc</t>
  </si>
  <si>
    <t>snail, garlic</t>
  </si>
  <si>
    <t>stir-fried corn</t>
  </si>
  <si>
    <t>fried corn</t>
  </si>
  <si>
    <t xml:space="preserve">bắp xào </t>
  </si>
  <si>
    <t>fried corn, sugar, little shrimp</t>
  </si>
  <si>
    <t>fried corn, sugar, little shrimp, butter</t>
  </si>
  <si>
    <t>sticky rice and corn ice cream</t>
  </si>
  <si>
    <t>cem so yo</t>
  </si>
  <si>
    <t>kem xôi dừa</t>
  </si>
  <si>
    <t>ice cream, sticky rice, corn, rice coconuts</t>
  </si>
  <si>
    <t>bonnie</t>
  </si>
  <si>
    <t>6:16</t>
  </si>
  <si>
    <t>bread, liver pate, soy sauce, onions, green pepper, ham, eggs</t>
  </si>
  <si>
    <t>snail vermicelli noodles</t>
  </si>
  <si>
    <t>un oc</t>
  </si>
  <si>
    <t>snail, vermicelli noodles, pork and snail broth, cooked tomatoes, pork meat, pork cake, chili paste, vinegar and pepper</t>
  </si>
  <si>
    <t>har siu meat, pate, stew pork sauce, Hanoian chilly sauce, carrot, coriandor, pepper and cucumber</t>
  </si>
  <si>
    <t>vermicelli noodles with tofu and rice pork cake with shrimp paste</t>
  </si>
  <si>
    <t>bún đậu</t>
  </si>
  <si>
    <t>fried tofu, boiled pork meat, young rice pork cake, intestine/pig tongue,vermicelli noodles, shrimp paste, herbs.</t>
  </si>
  <si>
    <t>YOGURT WITH PANDAN LEAF JELLY</t>
  </si>
  <si>
    <t>yogurt thạch lá dứa</t>
  </si>
  <si>
    <t>cream cheese jelly, mango, jackfruit, boba, watermelon, pandan leaf jelly, condensed milk, coconut milk, ice</t>
  </si>
  <si>
    <t xml:space="preserve">shrimp cake </t>
  </si>
  <si>
    <t>9:12</t>
  </si>
  <si>
    <t>shrimp, potato and rice pastry, fried</t>
  </si>
  <si>
    <t>fish sauce, papaya, vinegar,water</t>
  </si>
  <si>
    <t>bánh xếp</t>
  </si>
  <si>
    <t>cassava, carrot, wood ear mushroom, glass noodles, pork meat, Chinese sausage</t>
  </si>
  <si>
    <t>Fried Pork Cakes</t>
  </si>
  <si>
    <t>nem nuong, nem rang</t>
  </si>
  <si>
    <t>nem nướng, nem rang</t>
  </si>
  <si>
    <t xml:space="preserve"> fried fermented pork, fried pork cake, french fries</t>
  </si>
  <si>
    <t xml:space="preserve"> fried fermented pork, fried pork cake, french fries, papaya</t>
  </si>
  <si>
    <t>GL3mfWvsF25</t>
  </si>
  <si>
    <t>Fried sticky rice</t>
  </si>
  <si>
    <t>xôi</t>
  </si>
  <si>
    <t>14:16</t>
  </si>
  <si>
    <t>fried chicken egg, pork cake, jambon, char siu meat, stew pork, Chinese sausage, cucumber, cucumber pickles, sticky rice</t>
  </si>
  <si>
    <t>dLiETi9sHCI</t>
  </si>
  <si>
    <t>frog mee wang</t>
  </si>
  <si>
    <t>mì quảng ếch</t>
  </si>
  <si>
    <t>noodles, frog meat</t>
  </si>
  <si>
    <t>noodles, frog meat, turmeric, ginger, purple onion, 5 spice powder, pork, chicken, mackerel, shrimp</t>
  </si>
  <si>
    <t>7:50</t>
  </si>
  <si>
    <t>rice and tumeric batter, shrimp, mung bean, rice paper, herbs</t>
  </si>
  <si>
    <t>vietnamese sashimi</t>
  </si>
  <si>
    <t>17:01</t>
  </si>
  <si>
    <t>lime juice, ginger, lemongrass, garlic and chilies, stir- fir rice powder, raw fish</t>
  </si>
  <si>
    <t>chili fish hotpot</t>
  </si>
  <si>
    <t>chili fish soup</t>
  </si>
  <si>
    <t>17:09</t>
  </si>
  <si>
    <t>17:40</t>
  </si>
  <si>
    <t>raw fish, peanut butter, chili, fish sauce</t>
  </si>
  <si>
    <t>Qc8CRG6BLK8</t>
  </si>
  <si>
    <t>vegan rice paper roll</t>
  </si>
  <si>
    <t>gỏi cuốn chay</t>
  </si>
  <si>
    <t>3:34</t>
  </si>
  <si>
    <t>vegan shredded pork, rice paper, noodle paper</t>
  </si>
  <si>
    <t>Hồ Chí Minh</t>
  </si>
  <si>
    <t xml:space="preserve">vegan spicy noodle soup  </t>
  </si>
  <si>
    <t>Ben Hue</t>
  </si>
  <si>
    <t xml:space="preserve">Bún Bò Huế </t>
  </si>
  <si>
    <t>4:52</t>
  </si>
  <si>
    <t>vegan beef, noodles, soup</t>
  </si>
  <si>
    <t>simmered vegan tuna</t>
  </si>
  <si>
    <t>cá ngừ kho tộ chay</t>
  </si>
  <si>
    <t>vegan tuna</t>
  </si>
  <si>
    <t>vegan tuna, red pepper, tomato sauce, ginger</t>
  </si>
  <si>
    <t>Vegan Bun</t>
  </si>
  <si>
    <t>buns</t>
  </si>
  <si>
    <t>bánh chay</t>
  </si>
  <si>
    <t>fresh tofu spring rolls, deep fried spring rolls, green rice flake patties, Tempeh and tofu skewers, vegetarian skewers, deep fried wontons ,salad</t>
  </si>
  <si>
    <t>vegan cheese</t>
  </si>
  <si>
    <t>cashew cheese</t>
  </si>
  <si>
    <t>cheeses</t>
  </si>
  <si>
    <t>turmeric, cream cheese, smoky brie, truffle oil</t>
  </si>
  <si>
    <t>Vegan ricotta sandwich</t>
  </si>
  <si>
    <t>Cashew aged cheese with ricotta, french baguette</t>
  </si>
  <si>
    <t>Cashew aged cheese with ricotta, mozzarella, tomato, basil, ricola, olives, capers, onions, extra virgin olive oil, french baguette</t>
  </si>
  <si>
    <t>the vegan ice-cream</t>
  </si>
  <si>
    <t>the sorbet's vegan</t>
  </si>
  <si>
    <t>Passionfruit and earl grey tea, banana chocolate, chocolate sorbet</t>
  </si>
  <si>
    <t>tofu, salad, bao bun, some sauce</t>
  </si>
  <si>
    <t>Bến Thành market</t>
  </si>
  <si>
    <t>Vegan cottage pie</t>
  </si>
  <si>
    <t>17:28</t>
  </si>
  <si>
    <t>Vegan Banh Mi</t>
  </si>
  <si>
    <t>21:14</t>
  </si>
  <si>
    <t>21:50</t>
  </si>
  <si>
    <t>Vegan beef, bread, salad, vine leaf</t>
  </si>
  <si>
    <t>mango sticky rice smoothie</t>
  </si>
  <si>
    <t>sinh tố xoài</t>
  </si>
  <si>
    <t>21:51</t>
  </si>
  <si>
    <t>22:20</t>
  </si>
  <si>
    <t>Seafood Fried rice</t>
  </si>
  <si>
    <t>cơm chiên hải sản</t>
  </si>
  <si>
    <t>22:22</t>
  </si>
  <si>
    <t>22:51</t>
  </si>
  <si>
    <t>vegan egg</t>
  </si>
  <si>
    <t>22:52</t>
  </si>
  <si>
    <t>23:04</t>
  </si>
  <si>
    <t>Vegan pho</t>
  </si>
  <si>
    <t>fu</t>
  </si>
  <si>
    <t>Phở chay</t>
  </si>
  <si>
    <t>23:39</t>
  </si>
  <si>
    <t>23:51</t>
  </si>
  <si>
    <t>tofu braised, mushroom, noodles</t>
  </si>
  <si>
    <t>herbal soup</t>
  </si>
  <si>
    <t>23:52</t>
  </si>
  <si>
    <t>14:07</t>
  </si>
  <si>
    <t>vegetables, tofu, beans, herbs</t>
  </si>
  <si>
    <t>QlYE71_tc5s</t>
  </si>
  <si>
    <t>Pillow cakes</t>
  </si>
  <si>
    <t>ban goi</t>
  </si>
  <si>
    <t>flour, sugar, salt, baking powder,quial eggs, rice vemicelli, greens, mince pork, mushrooms</t>
  </si>
  <si>
    <t>papaya fish sauce</t>
  </si>
  <si>
    <t>Vietnamese Omelette pancakes</t>
  </si>
  <si>
    <t>Vietnamese Omelette</t>
  </si>
  <si>
    <t>5:40</t>
  </si>
  <si>
    <t>duck eggs,wormwood</t>
  </si>
  <si>
    <t>kumquat, sugar</t>
  </si>
  <si>
    <t>kumpuat sauce</t>
  </si>
  <si>
    <t>fetal duck egg</t>
  </si>
  <si>
    <t>hot vit lawn</t>
  </si>
  <si>
    <t>Hột vịt lộn</t>
  </si>
  <si>
    <t>banh kwon</t>
  </si>
  <si>
    <t>steamed rice paper, stir- fry pork, mushroom</t>
  </si>
  <si>
    <t>fish sauce, kumquat, chilly</t>
  </si>
  <si>
    <t>Vietnamese sticky rice</t>
  </si>
  <si>
    <t>soy sale</t>
  </si>
  <si>
    <t>glutinous rice, turmerice powder, mung bean, fried shallot, chicken</t>
  </si>
  <si>
    <t>VoFqlFqVOBk</t>
  </si>
  <si>
    <t>Broken rice with grilled pork</t>
  </si>
  <si>
    <t>cơm Tấm</t>
  </si>
  <si>
    <t>Broken rice, grilled pork, fried eggs, salad, carrot, shallot</t>
  </si>
  <si>
    <t>Broken rice, grilled pork, fried eggs, salad, carrot,shallot</t>
  </si>
  <si>
    <t>fish sauce, sugar</t>
  </si>
  <si>
    <t>Bunching them</t>
  </si>
  <si>
    <t>Bánh tráng nướng</t>
  </si>
  <si>
    <t>minced pork,  little shrimp, fried onion, shallots, quail eggs, garlic ,rice paper</t>
  </si>
  <si>
    <t>chili sauce, mayonaise</t>
  </si>
  <si>
    <t>SE160251</t>
  </si>
  <si>
    <t>1f1ObBzgcBg</t>
  </si>
  <si>
    <t xml:space="preserve"> vegan spring roll </t>
  </si>
  <si>
    <t>Marinated tofu, crisp vegetables in bontron with Dipping Sauce</t>
  </si>
  <si>
    <t>yellow pepper, baby zucchini, tofu, rice paper, red cabbage, pea shoots, scallion</t>
  </si>
  <si>
    <t>chilli sauce, soy sauce, garlic, scallion, lime juice, brown sugar, lime zest</t>
  </si>
  <si>
    <t>America</t>
  </si>
  <si>
    <t>g76njpfxpOU</t>
  </si>
  <si>
    <t>bond boat way</t>
  </si>
  <si>
    <t>bún bò Huế</t>
  </si>
  <si>
    <t>fish balls, pork balls</t>
  </si>
  <si>
    <t>Huế</t>
  </si>
  <si>
    <t>catfish soup</t>
  </si>
  <si>
    <t>pork samosa</t>
  </si>
  <si>
    <t>deep-fried pork&amp; mushroom samosa</t>
  </si>
  <si>
    <t>bánh bao chiên</t>
  </si>
  <si>
    <t>1:16</t>
  </si>
  <si>
    <t>bread, meat, vegetable</t>
  </si>
  <si>
    <t>deep-fried banana</t>
  </si>
  <si>
    <t>chuối chiên</t>
  </si>
  <si>
    <t>rice paper roll</t>
  </si>
  <si>
    <t>2:34</t>
  </si>
  <si>
    <t>meat, lettuce, salad</t>
  </si>
  <si>
    <t>crispy rice pancake</t>
  </si>
  <si>
    <t>prawn, vegetable</t>
  </si>
  <si>
    <t>creme caramel</t>
  </si>
  <si>
    <t>moon shot</t>
  </si>
  <si>
    <t>pork, rice noodle</t>
  </si>
  <si>
    <t>kem</t>
  </si>
  <si>
    <t>bread, pork, lettuce</t>
  </si>
  <si>
    <t>44O3Ox2tWGU</t>
  </si>
  <si>
    <t>rice wrapper, vermicelli noodle, carrot, veggies, shrimp</t>
  </si>
  <si>
    <t>philipine</t>
  </si>
  <si>
    <t>banja</t>
  </si>
  <si>
    <t>vermicalli noodle, meat, vegetable, thai mint</t>
  </si>
  <si>
    <t>vinegar, sugar, garlic, chillies</t>
  </si>
  <si>
    <t>sizzling rice pancake</t>
  </si>
  <si>
    <t>rice flour, coconut milk, turmeric, sprouts, onion, meat</t>
  </si>
  <si>
    <t xml:space="preserve">
Pho</t>
  </si>
  <si>
    <t>mami</t>
  </si>
  <si>
    <t>phở bò</t>
  </si>
  <si>
    <t>sprouts, mint, beef</t>
  </si>
  <si>
    <t>chillie</t>
  </si>
  <si>
    <t>hoisin sauce</t>
  </si>
  <si>
    <t>bun me</t>
  </si>
  <si>
    <t>baguette, vegetable, meat</t>
  </si>
  <si>
    <t>baguette, vegetable, roasted pork</t>
  </si>
  <si>
    <t>wc6pflI5Db4</t>
  </si>
  <si>
    <t>lotus seed dessert soup</t>
  </si>
  <si>
    <t>unvoyage piazza</t>
  </si>
  <si>
    <t>chè hạt sen</t>
  </si>
  <si>
    <t>0:41</t>
  </si>
  <si>
    <t>2:13</t>
  </si>
  <si>
    <t>lotus seed, dry coconut</t>
  </si>
  <si>
    <t>vegan donut</t>
  </si>
  <si>
    <t>vegan dona</t>
  </si>
  <si>
    <t>bánh rán ngọt</t>
  </si>
  <si>
    <t>rice flour, soy meat, mushroom, vermicelli, carrot, onion, coriander</t>
  </si>
  <si>
    <t>mung bean donut</t>
  </si>
  <si>
    <t>mommy</t>
  </si>
  <si>
    <t>bánh đậu xanh</t>
  </si>
  <si>
    <t>sesame seed, rice flour, mung bean paste</t>
  </si>
  <si>
    <t>cucumber</t>
  </si>
  <si>
    <t>cucumber sauce</t>
  </si>
  <si>
    <t>green bean pistachio avocado with quinoa and toasted mustard seed</t>
  </si>
  <si>
    <t>cheese, black mustard seed, salad</t>
  </si>
  <si>
    <t>skewer</t>
  </si>
  <si>
    <t>que xiên</t>
  </si>
  <si>
    <t>trà thảo mộc</t>
  </si>
  <si>
    <t>1:21</t>
  </si>
  <si>
    <t>cà phê</t>
  </si>
  <si>
    <t>cao lầu</t>
  </si>
  <si>
    <t>iWLjwfPe1_E</t>
  </si>
  <si>
    <t>by me</t>
  </si>
  <si>
    <t>banh mi, beef blade roll, jambon poivre, paté,  baguette, cilantro, chả lụa, cucumber, carrot</t>
  </si>
  <si>
    <t>V5PTXVwAH_M</t>
  </si>
  <si>
    <t>paint</t>
  </si>
  <si>
    <t>bánh xèo, vegetable, meat</t>
  </si>
  <si>
    <t>xoài</t>
  </si>
  <si>
    <t>6:21</t>
  </si>
  <si>
    <t>coconut milk</t>
  </si>
  <si>
    <t>sữa dừa</t>
  </si>
  <si>
    <t>jelly, coconut, peanut</t>
  </si>
  <si>
    <t>bánh tráng</t>
  </si>
  <si>
    <t>9:40</t>
  </si>
  <si>
    <t>q_ZZZGlmPjA</t>
  </si>
  <si>
    <t>rare beef pho</t>
  </si>
  <si>
    <t>rice noodle, rare beef, spring onion, thai basil, sawtooth herb</t>
  </si>
  <si>
    <t>rice noodle salad</t>
  </si>
  <si>
    <t>bún thịt nướng</t>
  </si>
  <si>
    <t>grilled pork, lettuce, spring roll, meatball</t>
  </si>
  <si>
    <t>de boy</t>
  </si>
  <si>
    <t>coconut milk, mung bean, pomelo skin</t>
  </si>
  <si>
    <t>creme cramel</t>
  </si>
  <si>
    <t>11:00</t>
  </si>
  <si>
    <t>custard, crushed ice, coffee syrup</t>
  </si>
  <si>
    <t>milk coffee</t>
  </si>
  <si>
    <t>16:10</t>
  </si>
  <si>
    <t>black coffee, condensed milk</t>
  </si>
  <si>
    <t>rdallDdGHsw</t>
  </si>
  <si>
    <t xml:space="preserve">kumquat tea </t>
  </si>
  <si>
    <t>kumquat tea w/ calamansi &amp; honey</t>
  </si>
  <si>
    <t>trà kim quất quýt lai &amp; mật ong</t>
  </si>
  <si>
    <t>Hanoi</t>
  </si>
  <si>
    <t>bomb me</t>
  </si>
  <si>
    <t>bánh mì patê</t>
  </si>
  <si>
    <t>bread, meat, pate, pork, herb, carrot, sauce</t>
  </si>
  <si>
    <t>egg beer</t>
  </si>
  <si>
    <t>egg beer dessert</t>
  </si>
  <si>
    <t>bia trứng</t>
  </si>
  <si>
    <t>sticky rice with braised meat egg omelet</t>
  </si>
  <si>
    <t>so il he called</t>
  </si>
  <si>
    <t>pork, egg, rice</t>
  </si>
  <si>
    <t>boiled snail with lemon grass noodle</t>
  </si>
  <si>
    <t>bún ốc luộc</t>
  </si>
  <si>
    <t>snail, lemon grass, rice noodle, quả sung</t>
  </si>
  <si>
    <t>ML75_XLD7T4</t>
  </si>
  <si>
    <t>noodle, pork, green, pork</t>
  </si>
  <si>
    <t>cà phê dừa</t>
  </si>
  <si>
    <t>vodka soda</t>
  </si>
  <si>
    <t>quang style noodle</t>
  </si>
  <si>
    <t>me quang</t>
  </si>
  <si>
    <t>mì quảng</t>
  </si>
  <si>
    <t>9:50</t>
  </si>
  <si>
    <t>rice noodle, green, peanut, rice cracker, quail eggs, pork, shrimp, turmeric</t>
  </si>
  <si>
    <t>cơm gà</t>
  </si>
  <si>
    <t>15:00</t>
  </si>
  <si>
    <t>chicken, rice, turmeric, green, onion, cucumber, chillies, garlic</t>
  </si>
  <si>
    <t>QIAgPJsIZE4</t>
  </si>
  <si>
    <t>boned rule</t>
  </si>
  <si>
    <t xml:space="preserve">crab, tomato, lime, vegetable, </t>
  </si>
  <si>
    <t>Sai Gon</t>
  </si>
  <si>
    <t xml:space="preserve"> Steamed Rice cakes</t>
  </si>
  <si>
    <t>bumpy</t>
  </si>
  <si>
    <t>rice cake, shrimp, flour dumpling, scallion</t>
  </si>
  <si>
    <t>egg flan</t>
  </si>
  <si>
    <t>hag flan</t>
  </si>
  <si>
    <t>ice, coffee, caramel sugar</t>
  </si>
  <si>
    <t>khot cake</t>
  </si>
  <si>
    <t>phone call</t>
  </si>
  <si>
    <t>bánh khọt</t>
  </si>
  <si>
    <t>13:12</t>
  </si>
  <si>
    <t>coconut gravy, pancake, pork, shrimp</t>
  </si>
  <si>
    <t>chillies, carrot, sugar, pickle</t>
  </si>
  <si>
    <t>sweet chilli sauce</t>
  </si>
  <si>
    <t>cook long i spit nummies carpets</t>
  </si>
  <si>
    <t>cà phê đá</t>
  </si>
  <si>
    <t>bun cha cha</t>
  </si>
  <si>
    <t>bánh tráng trộn</t>
  </si>
  <si>
    <t>17:22</t>
  </si>
  <si>
    <t>18:18</t>
  </si>
  <si>
    <t>quail eggs, mango, basil, rice strips, peanut, garlic, shallot</t>
  </si>
  <si>
    <t>20:28</t>
  </si>
  <si>
    <t>23:10</t>
  </si>
  <si>
    <t>baguette, meat, pate, onion, cucumber</t>
  </si>
  <si>
    <t>snail feast</t>
  </si>
  <si>
    <t>23:35</t>
  </si>
  <si>
    <t>crab, snail, coconut milk, clams, bread</t>
  </si>
  <si>
    <t>fish sauce, chillies, lime, spice</t>
  </si>
  <si>
    <t>SE160513</t>
  </si>
  <si>
    <t>ajmeKDw2IVQ</t>
  </si>
  <si>
    <t>rice flour cake</t>
  </si>
  <si>
    <t>Bánh ướt</t>
  </si>
  <si>
    <t>N</t>
  </si>
  <si>
    <t>Mi quang</t>
  </si>
  <si>
    <t>Mequan</t>
  </si>
  <si>
    <t>Mì quảng</t>
  </si>
  <si>
    <t>0:47</t>
  </si>
  <si>
    <t>1:00</t>
  </si>
  <si>
    <t>Sushi</t>
  </si>
  <si>
    <t>Banh Beo</t>
  </si>
  <si>
    <t>Bánh bèo</t>
  </si>
  <si>
    <t>2:31</t>
  </si>
  <si>
    <t xml:space="preserve"> Vietnamese thick noodle soup </t>
  </si>
  <si>
    <t>cherry strudel noodles</t>
  </si>
  <si>
    <t>Bánh canh</t>
  </si>
  <si>
    <t>Rice dumpling cake</t>
  </si>
  <si>
    <t>topioa cake</t>
  </si>
  <si>
    <t>Bánh bột lọc</t>
  </si>
  <si>
    <t>fJfna1o14S0</t>
  </si>
  <si>
    <t>Lẩu</t>
  </si>
  <si>
    <t>10:25</t>
  </si>
  <si>
    <t>chicken ramelot</t>
  </si>
  <si>
    <t>12:47</t>
  </si>
  <si>
    <t>chicken mousse, chicken liver, chicken breast, pork fat, black truffle cubes, french pigeon breasts, mushroom</t>
  </si>
  <si>
    <t>macaroni risotto</t>
  </si>
  <si>
    <t>macaroni, garlic, onion, white bean, rosemary, sun-dried tomato, artichoke heart, scallions, parmesan cheese, basil, white truffle</t>
  </si>
  <si>
    <t>_67oyRRhMro</t>
  </si>
  <si>
    <t>grilled ostrich heart</t>
  </si>
  <si>
    <t>ostrick heart, ginger, shallots, chillies</t>
  </si>
  <si>
    <t>fried ostrich heart</t>
  </si>
  <si>
    <t>ostrick heart, garlic, carrot, onion</t>
  </si>
  <si>
    <t>fried goat heart</t>
  </si>
  <si>
    <t>goat heart, goat kidney, garlic, carrot, onion, celery</t>
  </si>
  <si>
    <t>beef hotpot</t>
  </si>
  <si>
    <t>goat bone, goat heart, 9 types of traditional medicinal herbs</t>
  </si>
  <si>
    <t>cow's heart, fat, cumin, moroccan bread</t>
  </si>
  <si>
    <t>steam blood with assorted pig organs</t>
  </si>
  <si>
    <t>pig heart, ginger</t>
  </si>
  <si>
    <t>6xtekzh4Ns4</t>
  </si>
  <si>
    <t>Mixed plate of noodle, rice and bacon</t>
  </si>
  <si>
    <t>smoked salmon</t>
  </si>
  <si>
    <t>chicken curry</t>
  </si>
  <si>
    <t>ftsQYS1fkOs</t>
  </si>
  <si>
    <t>beef's bone, charred onion, charred ginger, beef brisket, scallion, pepper, fresh herb</t>
  </si>
  <si>
    <t>Ha Noi</t>
  </si>
  <si>
    <t>Mountain foie</t>
  </si>
  <si>
    <t>Lao Cai</t>
  </si>
  <si>
    <t>Chicken pho</t>
  </si>
  <si>
    <t>Phở gà</t>
  </si>
  <si>
    <t>Fried pho</t>
  </si>
  <si>
    <t>Fried Pho</t>
  </si>
  <si>
    <t>Phở chiên</t>
  </si>
  <si>
    <t>Beef pho</t>
  </si>
  <si>
    <t>14:05</t>
  </si>
  <si>
    <t>18:02</t>
  </si>
  <si>
    <t>blanched fog noodle, white and green onion, brisket tendon, cartilage, beef, beef fat, wham-o</t>
  </si>
  <si>
    <t>26:18</t>
  </si>
  <si>
    <t>raw beef, egg white, onion, ginger, beef balls, beef tendon, beef tongue, beef brisket beef shin, black angus ribeye, beef belly</t>
  </si>
  <si>
    <t>6epmH4Wl9vo</t>
  </si>
  <si>
    <t>Kata-kat</t>
  </si>
  <si>
    <t>goat brain, onion, tomato, masala, green chilli, coriander, ginger</t>
  </si>
  <si>
    <t>Mugwort lamb brain</t>
  </si>
  <si>
    <t>Não cừu ngải cứu</t>
  </si>
  <si>
    <t>sheep brain, mugwort</t>
  </si>
  <si>
    <t>pig brain omelette</t>
  </si>
  <si>
    <t>Trứng ốp la não heo</t>
  </si>
  <si>
    <t>pig brain, omelette, shallots, garlic, pickled ,radish, pepper</t>
  </si>
  <si>
    <t>Brain taco</t>
  </si>
  <si>
    <t>cesos</t>
  </si>
  <si>
    <t>bánh taco não bò</t>
  </si>
  <si>
    <t>12:17</t>
  </si>
  <si>
    <t>12:40</t>
  </si>
  <si>
    <t>cow brain, bay leaves, saute garlic, tomato, lime, tortilla, guacamole, cesos, cilantro</t>
  </si>
  <si>
    <t>xLKmhjy5Ai4</t>
  </si>
  <si>
    <t>4:24</t>
  </si>
  <si>
    <t>tapioka, boba, banana, taro, corn</t>
  </si>
  <si>
    <t>1sVEZY7nqiA</t>
  </si>
  <si>
    <t>wan tong</t>
  </si>
  <si>
    <t>dimsum</t>
  </si>
  <si>
    <t>há cảo</t>
  </si>
  <si>
    <t>soy sauce, chili sauce</t>
  </si>
  <si>
    <t>Ho Chi Minh</t>
  </si>
  <si>
    <t>mCTEt9CrLSc</t>
  </si>
  <si>
    <t xml:space="preserve">Steamed Broken Rice </t>
  </si>
  <si>
    <t>Steamed Broken Rice</t>
  </si>
  <si>
    <t xml:space="preserve">cơm tấm </t>
  </si>
  <si>
    <t>rice, poached pork with pepper, soups</t>
  </si>
  <si>
    <t>rice, poached pork, soups</t>
  </si>
  <si>
    <t xml:space="preserve">Ho Chi Minh </t>
  </si>
  <si>
    <t>zZWHueQsHzw</t>
  </si>
  <si>
    <t>garlic fried crab</t>
  </si>
  <si>
    <t>sauteed crystal crab with garlic</t>
  </si>
  <si>
    <t>cua rang tỏi</t>
  </si>
  <si>
    <t xml:space="preserve">deep fried crab, garlic, chili sause, msg, suger, fish sauce, crispy pork fat </t>
  </si>
  <si>
    <t>deep fried crab, garlic, chili sause, msg, suger, fish sauce, crispy pork fat</t>
  </si>
  <si>
    <t xml:space="preserve">
pepper  fried crab</t>
  </si>
  <si>
    <t>sauteed crystal crab with pepper</t>
  </si>
  <si>
    <t>cua rang tiêu</t>
  </si>
  <si>
    <t>stir-fry minced shallot, pappercorns, soy sauce, oyster sauce, msg, seasoning powder sauce, ground pepper</t>
  </si>
  <si>
    <t>sea cucumber sashimi</t>
  </si>
  <si>
    <t>hải sâm ăn sống</t>
  </si>
  <si>
    <t xml:space="preserve">
cinnamon chives, herbs
</t>
  </si>
  <si>
    <t>cinnamon chives, herbs</t>
  </si>
  <si>
    <t>chili sause</t>
  </si>
  <si>
    <t>special chili sause</t>
  </si>
  <si>
    <t xml:space="preserve">stir fried sea cucumber </t>
  </si>
  <si>
    <t xml:space="preserve">hải sâm xào </t>
  </si>
  <si>
    <t>ginger, mushrooms, carrots, soy sauce, oyster sauce, msg, suger, seed soil, tapioca flour</t>
  </si>
  <si>
    <t>chili sauce, garlic, chili, cilantro, fish sauce, msg, sugar</t>
  </si>
  <si>
    <t>boiled shrimp with horseshoe crab's blood</t>
  </si>
  <si>
    <t>tôm luộc với tiết canh sam</t>
  </si>
  <si>
    <t>shrimp, horseshoe crab, herbs</t>
  </si>
  <si>
    <t>grilled horseshoe crab eggs</t>
  </si>
  <si>
    <t xml:space="preserve">trứng sam nướng </t>
  </si>
  <si>
    <t>horseshoe crab, scallion, peanut</t>
  </si>
  <si>
    <t>M_rDwwBwe6c</t>
  </si>
  <si>
    <t>LESQewIXx9Q</t>
  </si>
  <si>
    <t>0:39</t>
  </si>
  <si>
    <t>cgwUs7yWDeE</t>
  </si>
  <si>
    <t>Icecream rolls</t>
  </si>
  <si>
    <t>Kem cuộn</t>
  </si>
  <si>
    <t>xPmIX9z4aPc</t>
  </si>
  <si>
    <t>grilled chicken, grilled pork belly with kimchi</t>
  </si>
  <si>
    <t>stir-fried macaroni with beef</t>
  </si>
  <si>
    <t>nui xao bo</t>
  </si>
  <si>
    <t>7:54</t>
  </si>
  <si>
    <t>maccaroni, eggs, beef</t>
  </si>
  <si>
    <t>fryed sandwich</t>
  </si>
  <si>
    <t>15:04</t>
  </si>
  <si>
    <t>16:12</t>
  </si>
  <si>
    <t>lfjBOXH-Nxc</t>
  </si>
  <si>
    <t>deep-fried sticky rice, chicken santi mocha, tomato gratinated with cheese, egg yolk fritata</t>
  </si>
  <si>
    <t>xoi chien gion</t>
  </si>
  <si>
    <t>xôi chiên giòn, gà nướng sốt tiêu, cà chua phô mai đút lò, trứng chiên kiểu ý</t>
  </si>
  <si>
    <t>24:20</t>
  </si>
  <si>
    <t>Phu Quoc</t>
  </si>
  <si>
    <t>ZWzpcKHcfS4</t>
  </si>
  <si>
    <t>banh mi cha ca</t>
  </si>
  <si>
    <t>Bánh mì chả cá</t>
  </si>
  <si>
    <t>mackerel</t>
  </si>
  <si>
    <t>tonPaUbS-bU</t>
  </si>
  <si>
    <t>Vegan rice</t>
  </si>
  <si>
    <t>Cơm chay</t>
  </si>
  <si>
    <t>tofu pho, tofu buttered prawns</t>
  </si>
  <si>
    <t xml:space="preserve">Phở đậu hủ, đậu </t>
  </si>
  <si>
    <t>6:33</t>
  </si>
  <si>
    <t>_vjheNj3TFE</t>
  </si>
  <si>
    <t>Vietnamese muscovy duck noodle soup</t>
  </si>
  <si>
    <t>bun ngan</t>
  </si>
  <si>
    <t>bún vịt</t>
  </si>
  <si>
    <t>Ha noi</t>
  </si>
  <si>
    <t>mango sweet soup</t>
  </si>
  <si>
    <t>che xoai</t>
  </si>
  <si>
    <t>chè xoài</t>
  </si>
  <si>
    <t>8:49</t>
  </si>
  <si>
    <t>10:29</t>
  </si>
  <si>
    <t>dQWjHsIpfi8</t>
  </si>
  <si>
    <t>vegetable with steam rice, banh mi</t>
  </si>
  <si>
    <t>com rau cu, banh mi</t>
  </si>
  <si>
    <t>cơm rau củ, bánh mì</t>
  </si>
  <si>
    <t>Sapa</t>
  </si>
  <si>
    <t>3:24</t>
  </si>
  <si>
    <t>hamberger, chips</t>
  </si>
  <si>
    <t>bánh hamberger, khoai tây chiên</t>
  </si>
  <si>
    <t>pcUyVwiyMDY</t>
  </si>
  <si>
    <t>sea urchin grill with fat and onion , spring roll</t>
  </si>
  <si>
    <t>seat rich, crispy sping roll</t>
  </si>
  <si>
    <t>nhím biển nướng mỡ hành, ram</t>
  </si>
  <si>
    <t>Bun</t>
  </si>
  <si>
    <t>Takoyaki</t>
  </si>
  <si>
    <t>Japanese karate stove</t>
  </si>
  <si>
    <t>bánh bạch tuộc</t>
  </si>
  <si>
    <t>YMTBd3FMiD8</t>
  </si>
  <si>
    <t>Tofu</t>
  </si>
  <si>
    <t>towel</t>
  </si>
  <si>
    <t>tàu hủ</t>
  </si>
  <si>
    <t>My Tho noodle soup</t>
  </si>
  <si>
    <t>Hu tieu My Tho</t>
  </si>
  <si>
    <t>Hủ tiếu Mỹ Tho</t>
  </si>
  <si>
    <t>5:56</t>
  </si>
  <si>
    <t>11:32</t>
  </si>
  <si>
    <t>Bun thit nuong</t>
  </si>
  <si>
    <t>17:19</t>
  </si>
  <si>
    <t>seasoning sauce</t>
  </si>
  <si>
    <t xml:space="preserve">Sai Gon </t>
  </si>
  <si>
    <t>HK6X5fkI6sg</t>
  </si>
  <si>
    <t>Spring roll</t>
  </si>
  <si>
    <t>pork, shrimp, rice noodle</t>
  </si>
  <si>
    <t>Che</t>
  </si>
  <si>
    <t xml:space="preserve">black bean, white bean, palm sugar, jelly, coconut cream jelly, coconut milk </t>
  </si>
  <si>
    <t>Bánh tráng trộn</t>
  </si>
  <si>
    <t>rice paper, beef jerky, papaya, eggs, sweet jerky made from cow's lung,</t>
  </si>
  <si>
    <t xml:space="preserve">rice paper, beef jerky, papaya, eggs, sweet jerky made from cow's lung, </t>
  </si>
  <si>
    <t>sour sauce, chilli sauce</t>
  </si>
  <si>
    <t xml:space="preserve">shaking spicy mango </t>
  </si>
  <si>
    <t xml:space="preserve">xoài lắc </t>
  </si>
  <si>
    <t>mango, sugar, fish sauce</t>
  </si>
  <si>
    <t>bap xao</t>
  </si>
  <si>
    <t>bắp xào</t>
  </si>
  <si>
    <t>corn, small shrimpes, sugar, spring onion</t>
  </si>
  <si>
    <t>quail egg with tamarind</t>
  </si>
  <si>
    <t>cut lon xao me</t>
  </si>
  <si>
    <t>Cút lộn xào me</t>
  </si>
  <si>
    <t>12:30</t>
  </si>
  <si>
    <t>minced chillies, garlic, oil, developed quail eggs, taramind sauce</t>
  </si>
  <si>
    <t>tamarind sauce</t>
  </si>
  <si>
    <t>chilli sauce, mayone</t>
  </si>
  <si>
    <t>soy sauce, chilli sauce</t>
  </si>
  <si>
    <t>SE161800</t>
  </si>
  <si>
    <t>OZ4crWBdbro</t>
  </si>
  <si>
    <t>coconut worm and fish sauce</t>
  </si>
  <si>
    <t>đuông dừa tắm mắm</t>
  </si>
  <si>
    <t>worm</t>
  </si>
  <si>
    <t>Mekong</t>
  </si>
  <si>
    <t>grilled coconut worm</t>
  </si>
  <si>
    <t>đuông dừa nướng</t>
  </si>
  <si>
    <t>deep fried coconut worm</t>
  </si>
  <si>
    <t>đuông dừa chiên</t>
  </si>
  <si>
    <t>13:19</t>
  </si>
  <si>
    <t>coconut worm</t>
  </si>
  <si>
    <t>sftSsBiZvpA</t>
  </si>
  <si>
    <t>Barbecue</t>
  </si>
  <si>
    <t>gross stuff</t>
  </si>
  <si>
    <t>Đồ nướng</t>
  </si>
  <si>
    <t>Rạch Giá</t>
  </si>
  <si>
    <t>Lotus seeds</t>
  </si>
  <si>
    <t>hexane</t>
  </si>
  <si>
    <t>hạt sen</t>
  </si>
  <si>
    <t>grilled snakehead fish</t>
  </si>
  <si>
    <t>gallo snakehead</t>
  </si>
  <si>
    <t>cá lóc nướng</t>
  </si>
  <si>
    <t>LqBrgreoBlQ</t>
  </si>
  <si>
    <t>eggs, coffee</t>
  </si>
  <si>
    <t>whipped egg, coffee</t>
  </si>
  <si>
    <t>drip coffee</t>
  </si>
  <si>
    <t>cà phê phin</t>
  </si>
  <si>
    <t>coconut milk coffee</t>
  </si>
  <si>
    <t>coconut milk, drip coffee, condensed milk</t>
  </si>
  <si>
    <t>sdwMI96BfAs</t>
  </si>
  <si>
    <t>goat blood pudding</t>
  </si>
  <si>
    <t>fresh goat blood</t>
  </si>
  <si>
    <t>Tiết canh dê</t>
  </si>
  <si>
    <t>innards, intestine, garlic</t>
  </si>
  <si>
    <t>Ninh Binh</t>
  </si>
  <si>
    <t>roasted goat</t>
  </si>
  <si>
    <t>cooked goat</t>
  </si>
  <si>
    <t>dê nướng</t>
  </si>
  <si>
    <t>goat</t>
  </si>
  <si>
    <t>crPVJ3CXs1g</t>
  </si>
  <si>
    <t>hoa la</t>
  </si>
  <si>
    <t>bánh mì chảo</t>
  </si>
  <si>
    <t>fried eggs,  fried pork, onion</t>
  </si>
  <si>
    <t>fried eggs,  fried meat, onion</t>
  </si>
  <si>
    <t>I9Ihm34kAFg</t>
  </si>
  <si>
    <t>sauteed rabit with pepper</t>
  </si>
  <si>
    <t>rabit meat</t>
  </si>
  <si>
    <t>thỏ cháy tiêu</t>
  </si>
  <si>
    <t>rabbit meat, garlic, sugar, oyster sauce, sesame seed oil, onion, five spice powder, soy sauce, scallions, garnish, cilantro, ground pepper</t>
  </si>
  <si>
    <t>deep fried rabit ears with fish sauce</t>
  </si>
  <si>
    <t>deep fried rabit ears</t>
  </si>
  <si>
    <t>tai thỏ chiên mắm</t>
  </si>
  <si>
    <t>rabbit ears, fish sauce, sugar, and chillies</t>
  </si>
  <si>
    <t>rabbit blood pudding</t>
  </si>
  <si>
    <t>liquid meat</t>
  </si>
  <si>
    <t>tiết canh thỏ</t>
  </si>
  <si>
    <t>rabbit ears, heart, liver, kidney, tongue, herb, blood, shallot, peanut, cilantro</t>
  </si>
  <si>
    <t>fried rabbit offal</t>
  </si>
  <si>
    <t>rabit organs</t>
  </si>
  <si>
    <t>nội tạng thỏ xào</t>
  </si>
  <si>
    <t>11:58</t>
  </si>
  <si>
    <t>12:31</t>
  </si>
  <si>
    <t>rabbit heart, kidney, liver, bell pepper, onion, minced garlic, sugar, salt, oyster sauce, soy sauce</t>
  </si>
  <si>
    <t>grilled rabbit</t>
  </si>
  <si>
    <t>thỏ nướng</t>
  </si>
  <si>
    <t>12:39</t>
  </si>
  <si>
    <t>13:47</t>
  </si>
  <si>
    <t>FUmUoE-n8BU</t>
  </si>
  <si>
    <t xml:space="preserve">Quang style noodle </t>
  </si>
  <si>
    <t>me way</t>
  </si>
  <si>
    <t>4:23</t>
  </si>
  <si>
    <t>noodle, shrimp, quail eggs, chiken, pork, scallions, savory pork stock, peanut</t>
  </si>
  <si>
    <t>vietnamese thick noodle soup</t>
  </si>
  <si>
    <t>punkin noodle</t>
  </si>
  <si>
    <t>bánh canh</t>
  </si>
  <si>
    <t>pork broth, thick tapioca rice noodles, pork bone, beef tendon, quail egg, fish cake, scallions, herbs</t>
  </si>
  <si>
    <t>rice noodle with grilled meat</t>
  </si>
  <si>
    <t>wouldn't it no</t>
  </si>
  <si>
    <t>vegetable, vermicelli rice noodles, sweet barbecue pork, pickled, cucumber, carrot, radish, peanuts, fried onions, cashew oil, chili sauce</t>
  </si>
  <si>
    <t>bed of green, vermicelli rice noodles, sweet barbecue pork, pickled, cucumber, carrot, radish, peanuts, fried onions, cashew oil, chili jelly</t>
  </si>
  <si>
    <t>peanut sauce, fish sauce</t>
  </si>
  <si>
    <t>bún mắm</t>
  </si>
  <si>
    <t>lectuce, mung beans sprouts, papaya, vermicelli noodles, young jackfruit, fermented pork, young rice flakes, pig ear, fried pork belly, peanuts, fried onions, chili oil</t>
  </si>
  <si>
    <t>bed of green, papaya, vermicelli noodles, young jackfruit, fermented pork, young rice pork sausage, pig ear, fried pork belly peanuts, fried onions, chili oil</t>
  </si>
  <si>
    <t>fermented anchovy sauce</t>
  </si>
  <si>
    <t>pkMdNSEX9gM</t>
  </si>
  <si>
    <t>moon pathway</t>
  </si>
  <si>
    <t>bún bò huế</t>
  </si>
  <si>
    <t>vermicelli noodles, fermented sausage, beef, onion, scallions</t>
  </si>
  <si>
    <t>vermicelli noodles, fermented sausage, beef, onion, green onion</t>
  </si>
  <si>
    <t>vdcjrSsB9gw</t>
  </si>
  <si>
    <t>born Buble</t>
  </si>
  <si>
    <t>pork bone, vermicelli noodles</t>
  </si>
  <si>
    <t>pork bone, blood, noodle</t>
  </si>
  <si>
    <t>Da Lat</t>
  </si>
  <si>
    <t>Fy5z_S5B3m4</t>
  </si>
  <si>
    <t>funny me</t>
  </si>
  <si>
    <t>for</t>
  </si>
  <si>
    <t>condensed milk Coffee</t>
  </si>
  <si>
    <t>bakshi</t>
  </si>
  <si>
    <t>bạc xỉu</t>
  </si>
  <si>
    <t>ice coffee</t>
  </si>
  <si>
    <t>ice black coffee</t>
  </si>
  <si>
    <t>cà phê đen đá</t>
  </si>
  <si>
    <t>f coffee</t>
  </si>
  <si>
    <t>grilled cake skewers</t>
  </si>
  <si>
    <t>xiên lợn nướng</t>
  </si>
  <si>
    <t>deep fried spring rolls</t>
  </si>
  <si>
    <t>coconut iced coffee</t>
  </si>
  <si>
    <t xml:space="preserve"> cà phê dừa</t>
  </si>
  <si>
    <t>qchJ_SDGPLM</t>
  </si>
  <si>
    <t>pate, chicken, fried shallot, saffron sticky rice, mung bean</t>
  </si>
  <si>
    <t>xôi thịt heo</t>
  </si>
  <si>
    <t>14:46</t>
  </si>
  <si>
    <t>14:53</t>
  </si>
  <si>
    <t>pate, braised pork, sticky rice, shallot</t>
  </si>
  <si>
    <t>14:54</t>
  </si>
  <si>
    <t xml:space="preserve">pate, boiled chicken, chinese sausage </t>
  </si>
  <si>
    <t>shrimp and sweet potato fritter</t>
  </si>
  <si>
    <t>1:42</t>
  </si>
  <si>
    <t>Jungzdqi9lg</t>
  </si>
  <si>
    <t>xhx-47MrE3E</t>
  </si>
  <si>
    <t>14:47</t>
  </si>
  <si>
    <t>noodle, beef</t>
  </si>
  <si>
    <t>dVHtzb231ME</t>
  </si>
  <si>
    <t>steamed clams, snails in garlic butter</t>
  </si>
  <si>
    <t xml:space="preserve">steamed clams, garlic butter snail </t>
  </si>
  <si>
    <t>sò hấp, ốc xào bơ tỏi</t>
  </si>
  <si>
    <t>3:22</t>
  </si>
  <si>
    <t>clams, garlc, butter, snail</t>
  </si>
  <si>
    <t>30xXMK62Ohc</t>
  </si>
  <si>
    <t>vegan spring rolls</t>
  </si>
  <si>
    <t>veggies spring rose</t>
  </si>
  <si>
    <t>rice papper, lectuce, carrots, noodle</t>
  </si>
  <si>
    <t>rice papper, leaves, carrots, noodle</t>
  </si>
  <si>
    <t>n4CJXoCY7tk</t>
  </si>
  <si>
    <t>fish cake noodles soup</t>
  </si>
  <si>
    <t>bangkan jakka</t>
  </si>
  <si>
    <t>bánh canh chả cá</t>
  </si>
  <si>
    <t>scallion, mushroom, fish, daikon radish, fried fish cake, black pepper, steamed fish cake, pork</t>
  </si>
  <si>
    <t>Phan Thiết</t>
  </si>
  <si>
    <t>Vietnamese grilled rice papper</t>
  </si>
  <si>
    <t>grilled rice papper</t>
  </si>
  <si>
    <t>sour sausage , scallions, quail eggs</t>
  </si>
  <si>
    <t>nimchu, tab, scallions, quail eggs</t>
  </si>
  <si>
    <t>fermented shrimp sauce</t>
  </si>
  <si>
    <t>mom rook</t>
  </si>
  <si>
    <t>Vietnamese Mini Pancakes</t>
  </si>
  <si>
    <t>bun</t>
  </si>
  <si>
    <t>bánh căn</t>
  </si>
  <si>
    <t>15:59</t>
  </si>
  <si>
    <t>quail eggs, scallions, green mango, eggs, coconut</t>
  </si>
  <si>
    <t>SE160880</t>
  </si>
  <si>
    <t>bangg me</t>
  </si>
  <si>
    <t>sandwich, pork, beef, chicken, carrot, cucumber</t>
  </si>
  <si>
    <t>Cà phê trứng</t>
  </si>
  <si>
    <t xml:space="preserve">coffe, egg </t>
  </si>
  <si>
    <t>bunch itar</t>
  </si>
  <si>
    <t>Bún chả ta</t>
  </si>
  <si>
    <t>soup, ginger, garlic, chili, noodles, tofu, tomatos, beef</t>
  </si>
  <si>
    <t>soup, garlic, chili, noodles, tofu, tomatos, beef</t>
  </si>
  <si>
    <t>xk7GOhck_60</t>
  </si>
  <si>
    <t>Pizza</t>
  </si>
  <si>
    <t>17:35</t>
  </si>
  <si>
    <t>UAZ37dkGGyI</t>
  </si>
  <si>
    <t>steamed rice cakes</t>
  </si>
  <si>
    <t>rice pancake, nut, pork</t>
  </si>
  <si>
    <t>rice, nut, pork</t>
  </si>
  <si>
    <t>potato cakes</t>
  </si>
  <si>
    <t>Bánh khoai</t>
  </si>
  <si>
    <t>ground grilled pork on lemongrass skewers</t>
  </si>
  <si>
    <t>Nem lụi</t>
  </si>
  <si>
    <t>5:14</t>
  </si>
  <si>
    <t>rice, roll, sausage</t>
  </si>
  <si>
    <t>fried eggplant</t>
  </si>
  <si>
    <t>eggplant</t>
  </si>
  <si>
    <t>Cà tím chiên</t>
  </si>
  <si>
    <t>eggplant, butter</t>
  </si>
  <si>
    <t>mayonnaise, chili</t>
  </si>
  <si>
    <t>mayonnaise</t>
  </si>
  <si>
    <t>beef vermicelli noodle</t>
  </si>
  <si>
    <t>boom bow way</t>
  </si>
  <si>
    <t>Bún bò Huế</t>
  </si>
  <si>
    <t>noodles, beef</t>
  </si>
  <si>
    <t>TU3feRFetVg</t>
  </si>
  <si>
    <t>toasted sandwich</t>
  </si>
  <si>
    <t>breakfast</t>
  </si>
  <si>
    <t>bread, salmon, egg, avocado, cheese, sprouts</t>
  </si>
  <si>
    <t>egg and coffee</t>
  </si>
  <si>
    <t>egg, coffe, sugar</t>
  </si>
  <si>
    <t>strawberries, pineapple</t>
  </si>
  <si>
    <t>wonton noodles</t>
  </si>
  <si>
    <t>egg noodles with wontons</t>
  </si>
  <si>
    <t>noodles, egg, dumplings, pork</t>
  </si>
  <si>
    <t>fun stick new ong</t>
  </si>
  <si>
    <t>Bún thịt nướng</t>
  </si>
  <si>
    <t>pork, vermicelli noodle, spring rolls, nuts, vegetables, herbs</t>
  </si>
  <si>
    <t>jKXf0M1mFQg</t>
  </si>
  <si>
    <t>bundle</t>
  </si>
  <si>
    <t>rice pancake, shrimps, shallots</t>
  </si>
  <si>
    <t>Flat Steamed Rice Dumplings</t>
  </si>
  <si>
    <t>bog numb</t>
  </si>
  <si>
    <t>Bánh nậm</t>
  </si>
  <si>
    <t>the fun, one goon</t>
  </si>
  <si>
    <t>rice sheet, pork, mushrooms, shallots, lecttuce</t>
  </si>
  <si>
    <t>PYuKCH-TZx4</t>
  </si>
  <si>
    <t>banh mi, pate, meat</t>
  </si>
  <si>
    <t>Bánh khúc</t>
  </si>
  <si>
    <t>rice, bean dumplings, pork sausage</t>
  </si>
  <si>
    <t>Gỏi cuốn</t>
  </si>
  <si>
    <t>spring roll, quail eggs</t>
  </si>
  <si>
    <t>dessert soup</t>
  </si>
  <si>
    <t>so chair</t>
  </si>
  <si>
    <t>Xôi chè</t>
  </si>
  <si>
    <t>beans, tapioca</t>
  </si>
  <si>
    <t>iced condensed milk coffee</t>
  </si>
  <si>
    <t>Cà phê sữa đá</t>
  </si>
  <si>
    <t>L6Y6fhX5R1w</t>
  </si>
  <si>
    <t>Bánh mi</t>
  </si>
  <si>
    <t>Vung Tau</t>
  </si>
  <si>
    <t>Mini Pancake</t>
  </si>
  <si>
    <t>Bánh khọt</t>
  </si>
  <si>
    <t>sugar cane juice</t>
  </si>
  <si>
    <t>Nước mía</t>
  </si>
  <si>
    <t>cane juice</t>
  </si>
  <si>
    <t>frozen yogurt</t>
  </si>
  <si>
    <t>4:32</t>
  </si>
  <si>
    <t>MtKmR7I67kw</t>
  </si>
  <si>
    <t>forward</t>
  </si>
  <si>
    <t>noodles, meat, spring rolls, cinamons</t>
  </si>
  <si>
    <t>bad me</t>
  </si>
  <si>
    <t>11:43</t>
  </si>
  <si>
    <t>k2nZZ3eSIeU</t>
  </si>
  <si>
    <t>rice sheet, onions, chili</t>
  </si>
  <si>
    <t>Ram</t>
  </si>
  <si>
    <t>meat sausage</t>
  </si>
  <si>
    <t>sausage rolls</t>
  </si>
  <si>
    <t>Chả</t>
  </si>
  <si>
    <t>coconut sticky rice</t>
  </si>
  <si>
    <t>frightened but not</t>
  </si>
  <si>
    <t>Xôi dừa</t>
  </si>
  <si>
    <t>rice, peanuts, coconut</t>
  </si>
  <si>
    <t>rice, coconut. peanuts</t>
  </si>
  <si>
    <t>Vietnamese Grilled Pork Sausage</t>
  </si>
  <si>
    <t>Nem nướng cuộn</t>
  </si>
  <si>
    <t>pork, sausage, chili, spring rolls, vegetables</t>
  </si>
  <si>
    <t>ZhLxb0uCvD4</t>
  </si>
  <si>
    <t>sinh tố</t>
  </si>
  <si>
    <t>avocado, milk, sugar</t>
  </si>
  <si>
    <t>jj3G5HPie5o</t>
  </si>
  <si>
    <t xml:space="preserve">Vietnamese hollow donut </t>
  </si>
  <si>
    <t>hot pastry</t>
  </si>
  <si>
    <t>Bánh tiêu</t>
  </si>
  <si>
    <t>dough</t>
  </si>
  <si>
    <t>vegetables</t>
  </si>
  <si>
    <t>Sữa đậu nành</t>
  </si>
  <si>
    <t>Xôi</t>
  </si>
  <si>
    <t>rice, sugar</t>
  </si>
  <si>
    <t>biscuits</t>
  </si>
  <si>
    <t>husky biscuits</t>
  </si>
  <si>
    <t>Bánh qui</t>
  </si>
  <si>
    <t>Đậu hũ</t>
  </si>
  <si>
    <t>tofu, ginger, coconut milk</t>
  </si>
  <si>
    <t>J62zbfhy92M</t>
  </si>
  <si>
    <t>noodles, beef, onions, limes</t>
  </si>
  <si>
    <t>noodles, beef, onions</t>
  </si>
  <si>
    <t>vinegar, garlic, chili</t>
  </si>
  <si>
    <t>chili vinegar</t>
  </si>
  <si>
    <t>Giấm ớt</t>
  </si>
  <si>
    <t>x7lfolZtCPo</t>
  </si>
  <si>
    <t>bodkin</t>
  </si>
  <si>
    <t>rice sheet, mushroom, pork, sprout, onions</t>
  </si>
  <si>
    <t>Tương ớt</t>
  </si>
  <si>
    <t>porridge</t>
  </si>
  <si>
    <t>childhood</t>
  </si>
  <si>
    <t>Cháo múc</t>
  </si>
  <si>
    <t>rice soup, octopus, sprout, blood cake, peppers, bread</t>
  </si>
  <si>
    <t>from Thomas water</t>
  </si>
  <si>
    <t>Cơm tấm sườn nướng</t>
  </si>
  <si>
    <t>broken rice, pork</t>
  </si>
  <si>
    <t>17:03</t>
  </si>
  <si>
    <t>18:41</t>
  </si>
  <si>
    <t>k7pUgn6TkJQ</t>
  </si>
  <si>
    <t>good tea look</t>
  </si>
  <si>
    <t>pork, spring rolls, noodles</t>
  </si>
  <si>
    <t>grilled beef in lot leaf</t>
  </si>
  <si>
    <t>bowl at law</t>
  </si>
  <si>
    <t>Bò lá lốt</t>
  </si>
  <si>
    <t>beef, betel leaf, rice paper, vermicelli, herbs, cucumbers</t>
  </si>
  <si>
    <t>fancier</t>
  </si>
  <si>
    <t>rice paper, shrimp, octopus,</t>
  </si>
  <si>
    <t>baton</t>
  </si>
  <si>
    <t>egg, squid, mints</t>
  </si>
  <si>
    <t>on me</t>
  </si>
  <si>
    <t>banh mi, meat balls, herbs</t>
  </si>
  <si>
    <t>noodles, beef, dough stick</t>
  </si>
  <si>
    <t>Cà phê dừa</t>
  </si>
  <si>
    <t>8:17</t>
  </si>
  <si>
    <t>coconut, coffee</t>
  </si>
  <si>
    <t>Compton</t>
  </si>
  <si>
    <t>Cơm tấm</t>
  </si>
  <si>
    <t>9:58</t>
  </si>
  <si>
    <t>broken rice, pork. tomatos</t>
  </si>
  <si>
    <t>fB98nZXO0vQ</t>
  </si>
  <si>
    <t>corn</t>
  </si>
  <si>
    <t>Bắp</t>
  </si>
  <si>
    <t xml:space="preserve">amborella </t>
  </si>
  <si>
    <t>gumption</t>
  </si>
  <si>
    <t>Cóc chín</t>
  </si>
  <si>
    <t>rice paper mix</t>
  </si>
  <si>
    <t>bunching</t>
  </si>
  <si>
    <t>Bánh trán trộn</t>
  </si>
  <si>
    <t>xNMUucdVIlM</t>
  </si>
  <si>
    <t>so</t>
  </si>
  <si>
    <t>rice paper, shrimp, octopus</t>
  </si>
  <si>
    <t>broken rice, pork, salad</t>
  </si>
  <si>
    <t>glass noodles</t>
  </si>
  <si>
    <t>Miếng</t>
  </si>
  <si>
    <t>noodles, chicken</t>
  </si>
  <si>
    <t>gZ6tA9RLdHY</t>
  </si>
  <si>
    <t>super cool</t>
  </si>
  <si>
    <t>Súp cua</t>
  </si>
  <si>
    <t>crab, soup, squail egg, corn, mushroom, pork, chili</t>
  </si>
  <si>
    <t>hot coffee</t>
  </si>
  <si>
    <t>ice coffe</t>
  </si>
  <si>
    <t>subt wah</t>
  </si>
  <si>
    <t>bun Rio</t>
  </si>
  <si>
    <t>Bún riêu</t>
  </si>
  <si>
    <t>6:09</t>
  </si>
  <si>
    <t>noodles, pork, sausage, vegetables</t>
  </si>
  <si>
    <t>mắm tôm</t>
  </si>
  <si>
    <t>vermicelli noodles soup</t>
  </si>
  <si>
    <t>can boom</t>
  </si>
  <si>
    <t>Canh bún</t>
  </si>
  <si>
    <t>6:53</t>
  </si>
  <si>
    <t>iDpp__67L0s</t>
  </si>
  <si>
    <t>flow</t>
  </si>
  <si>
    <t>noodles, beef, sprout, herbs</t>
  </si>
  <si>
    <t>8szUeopBjyw</t>
  </si>
  <si>
    <t>Fried Chicken rice</t>
  </si>
  <si>
    <t>calm guy saw a mall</t>
  </si>
  <si>
    <t>Cơm gà xối mỡ</t>
  </si>
  <si>
    <t>chicken, rice, tomatos, cucumbers</t>
  </si>
  <si>
    <t>WGRIvf1fGK4</t>
  </si>
  <si>
    <t>Cà phê sữa</t>
  </si>
  <si>
    <t>bammi</t>
  </si>
  <si>
    <t>banh mi, beef, chili</t>
  </si>
  <si>
    <t>3kU4OFDU_nM</t>
  </si>
  <si>
    <t>Nước dừa</t>
  </si>
  <si>
    <t>stir fried noodles</t>
  </si>
  <si>
    <t>Mì xào</t>
  </si>
  <si>
    <t>noodles, shrimp, vegetables</t>
  </si>
  <si>
    <t>Fried Chicken</t>
  </si>
  <si>
    <t>Gà chiên</t>
  </si>
  <si>
    <t>chicken, vegetables</t>
  </si>
  <si>
    <t>avocado, chicken, rice</t>
  </si>
  <si>
    <t>what the</t>
  </si>
  <si>
    <t>duck, pancake</t>
  </si>
  <si>
    <t>sprite spring rolls</t>
  </si>
  <si>
    <t>Spring rolls</t>
  </si>
  <si>
    <t>vegetable, rolls</t>
  </si>
  <si>
    <t>fried fish rice</t>
  </si>
  <si>
    <t>fish rice</t>
  </si>
  <si>
    <t>fish, rice</t>
  </si>
  <si>
    <t>tAQiWYfeVCM</t>
  </si>
  <si>
    <t>coffee, milk</t>
  </si>
  <si>
    <t>bond east</t>
  </si>
  <si>
    <t>gum tum</t>
  </si>
  <si>
    <t>10:39</t>
  </si>
  <si>
    <t>pork, rice, egg, cha, onions</t>
  </si>
  <si>
    <t>SE160997</t>
  </si>
  <si>
    <t>BAJoNUxEPkw</t>
  </si>
  <si>
    <t>Noodle soup</t>
  </si>
  <si>
    <t>noodle soup with duck</t>
  </si>
  <si>
    <t>bún măng vịt</t>
  </si>
  <si>
    <t>11:42</t>
  </si>
  <si>
    <t>16:26</t>
  </si>
  <si>
    <t>congealed blood, duck, bamboo, vermicelli</t>
  </si>
  <si>
    <t>ginger, fish sauce</t>
  </si>
  <si>
    <t>ginger fish sauce</t>
  </si>
  <si>
    <t>qUjpVHib-9E</t>
  </si>
  <si>
    <t>grilled meat roll vermicelli</t>
  </si>
  <si>
    <t>nem new cake out</t>
  </si>
  <si>
    <t>bún nem nướng</t>
  </si>
  <si>
    <t>grilled pork sausage, fried rice paper, carrot, cucumber, sour mango</t>
  </si>
  <si>
    <t>2xMg46-luZA</t>
  </si>
  <si>
    <t>bbq pork, omelette, german sausage, pate</t>
  </si>
  <si>
    <t>rice flour, pork, mushroom, onion</t>
  </si>
  <si>
    <t>20:10</t>
  </si>
  <si>
    <t>egg york, butter, coffee</t>
  </si>
  <si>
    <t xml:space="preserve"> </t>
  </si>
  <si>
    <t>2:14</t>
  </si>
  <si>
    <t>sticky rice, spinach, pig fat, pepper, green bean paste</t>
  </si>
  <si>
    <t>pop</t>
  </si>
  <si>
    <t>filled pork, rice flour, mushroom, fried onion</t>
  </si>
  <si>
    <t>father</t>
  </si>
  <si>
    <t>chicken, onion, pho</t>
  </si>
  <si>
    <t>boo job</t>
  </si>
  <si>
    <t>bean sprouts, letture, grilled pork, vermicelli, spring rolls</t>
  </si>
  <si>
    <t>dry fun</t>
  </si>
  <si>
    <t>phở khô</t>
  </si>
  <si>
    <t xml:space="preserve">banh mi </t>
  </si>
  <si>
    <t>bánh mì thịt nướng</t>
  </si>
  <si>
    <t>grilled pork, bread</t>
  </si>
  <si>
    <t>fluffy custard</t>
  </si>
  <si>
    <t>vietnamese pancake</t>
  </si>
  <si>
    <t>bánh chưng chiên</t>
  </si>
  <si>
    <t>8:02</t>
  </si>
  <si>
    <t>grilled chicken leg</t>
  </si>
  <si>
    <t>chân gà nướng</t>
  </si>
  <si>
    <t>8:44</t>
  </si>
  <si>
    <t>chicken leg</t>
  </si>
  <si>
    <t>fried banana pancake</t>
  </si>
  <si>
    <t>fried banana wrapped with sticky rice</t>
  </si>
  <si>
    <t>bánh chuối nướng</t>
  </si>
  <si>
    <t>13:03</t>
  </si>
  <si>
    <t>no come here</t>
  </si>
  <si>
    <t>13:57</t>
  </si>
  <si>
    <t>15:01</t>
  </si>
  <si>
    <t>grilled sweet potato</t>
  </si>
  <si>
    <t>potenuse</t>
  </si>
  <si>
    <t>khoai lang nướng</t>
  </si>
  <si>
    <t>16:20</t>
  </si>
  <si>
    <t>boiled fish stomach</t>
  </si>
  <si>
    <t>fish stomach</t>
  </si>
  <si>
    <t>bao tử cá</t>
  </si>
  <si>
    <t>shrimp, pork</t>
  </si>
  <si>
    <t>boiled chub mackerel</t>
  </si>
  <si>
    <t>cá ba sa</t>
  </si>
  <si>
    <t>dill, spring onion</t>
  </si>
  <si>
    <t>vietnamese pork ham</t>
  </si>
  <si>
    <t>process sausage</t>
  </si>
  <si>
    <t>11:52</t>
  </si>
  <si>
    <t>bbq pork</t>
  </si>
  <si>
    <t>heo quay</t>
  </si>
  <si>
    <t>pork skin soup</t>
  </si>
  <si>
    <t>canh da heo</t>
  </si>
  <si>
    <t>12:57</t>
  </si>
  <si>
    <t>skin</t>
  </si>
  <si>
    <t>pigeon Soup</t>
  </si>
  <si>
    <t>súp bồ câu</t>
  </si>
  <si>
    <t>pegion</t>
  </si>
  <si>
    <t>meatball</t>
  </si>
  <si>
    <t>13:41</t>
  </si>
  <si>
    <t>14:10</t>
  </si>
  <si>
    <t>1pA-ii6WnJs</t>
  </si>
  <si>
    <t>mucha</t>
  </si>
  <si>
    <t>grill pork ball, grill pork meat, spring roll</t>
  </si>
  <si>
    <t>grill pork ball, grill pork meat, egg roll</t>
  </si>
  <si>
    <t>bun thang</t>
  </si>
  <si>
    <t>chicken, pork, ham, mushroom</t>
  </si>
  <si>
    <t>egg chicken, pork, moo ham, mushroom</t>
  </si>
  <si>
    <t>fish, shrimp</t>
  </si>
  <si>
    <t>sorqkQaWnoU</t>
  </si>
  <si>
    <t>up chow</t>
  </si>
  <si>
    <t>phở áp chảo</t>
  </si>
  <si>
    <t>9:11</t>
  </si>
  <si>
    <t>tomatoes, onion, beef, carrot, pho</t>
  </si>
  <si>
    <t>beans, gellato jelly, coconut</t>
  </si>
  <si>
    <t>YkU7VdP-hgw</t>
  </si>
  <si>
    <t>bbq pork, shrimp, black bean</t>
  </si>
  <si>
    <t>black beans barron</t>
  </si>
  <si>
    <t>sườn nấu đậu</t>
  </si>
  <si>
    <t>black bean barren</t>
  </si>
  <si>
    <t>chân gà hấp xì dầu</t>
  </si>
  <si>
    <t>kowrZXyfASg</t>
  </si>
  <si>
    <t>broth with papaya, carrot, grilled pork, vegetable, vermicelli</t>
  </si>
  <si>
    <t>MjAlUaTLmEg</t>
  </si>
  <si>
    <t>fried meat cake</t>
  </si>
  <si>
    <t>bánh ran mặn</t>
  </si>
  <si>
    <t>fried pastry, meat</t>
  </si>
  <si>
    <t>sweet chili sauce</t>
  </si>
  <si>
    <t>grilled quail</t>
  </si>
  <si>
    <t>cút nướng</t>
  </si>
  <si>
    <t>11:41</t>
  </si>
  <si>
    <t xml:space="preserve">papaya salad </t>
  </si>
  <si>
    <t>green papaya with beef jerky salad</t>
  </si>
  <si>
    <t>green papaya, dried beef, peanut, carrot, papaya, olive</t>
  </si>
  <si>
    <t>cheese stick</t>
  </si>
  <si>
    <t>fried cheese</t>
  </si>
  <si>
    <t>phô mai que</t>
  </si>
  <si>
    <t>XDIvJQV3IpA</t>
  </si>
  <si>
    <t>pepper, lemon, lime</t>
  </si>
  <si>
    <t>Đà Lạt</t>
  </si>
  <si>
    <t>rlQnEujS488</t>
  </si>
  <si>
    <t>Vietnamese cripsy pancake</t>
  </si>
  <si>
    <t>fruits</t>
  </si>
  <si>
    <t>trái cây</t>
  </si>
  <si>
    <t>star apply, dragon fruit</t>
  </si>
  <si>
    <t>phở khô gà</t>
  </si>
  <si>
    <t>kopi luwah</t>
  </si>
  <si>
    <t>cà phê chồn</t>
  </si>
  <si>
    <t>green pandan sticky rice with coconut ice cream</t>
  </si>
  <si>
    <t>sticky rice pudding with black eye peas</t>
  </si>
  <si>
    <t>chè đậu trắng</t>
  </si>
  <si>
    <t>mango ice cream</t>
  </si>
  <si>
    <t>kem topping xoài</t>
  </si>
  <si>
    <t>8:46</t>
  </si>
  <si>
    <t>q53WrGXJxdk</t>
  </si>
  <si>
    <t xml:space="preserve">Vietnamese thick noodle soup </t>
  </si>
  <si>
    <t>pork ribs noodle soup</t>
  </si>
  <si>
    <t>mì sườn</t>
  </si>
  <si>
    <t>UCD0vSsta8U</t>
  </si>
  <si>
    <t>cà phê vỉa hè</t>
  </si>
  <si>
    <t>ZLXLix00RJo</t>
  </si>
  <si>
    <t>tom cake</t>
  </si>
  <si>
    <t>7JtGwO5777U</t>
  </si>
  <si>
    <t>passion fruit juice</t>
  </si>
  <si>
    <t>nước chanh dây</t>
  </si>
  <si>
    <t>cream puff,  passion fruit</t>
  </si>
  <si>
    <t>snack</t>
  </si>
  <si>
    <t>đồ ăn vặt</t>
  </si>
  <si>
    <t>8:37</t>
  </si>
  <si>
    <t>0oGBECAklmA</t>
  </si>
  <si>
    <t>rice spring rolls, spring rolls</t>
  </si>
  <si>
    <t>chả giò, gỏi cuốn</t>
  </si>
  <si>
    <t>beef stew noodle soup</t>
  </si>
  <si>
    <t>bò kho</t>
  </si>
  <si>
    <t>pork chop, beef</t>
  </si>
  <si>
    <t>aban ming</t>
  </si>
  <si>
    <t>sugar cane shrimp</t>
  </si>
  <si>
    <t>chạo tôm</t>
  </si>
  <si>
    <t>shrimp paste, sugar cane</t>
  </si>
  <si>
    <t>beefa</t>
  </si>
  <si>
    <t>6:14</t>
  </si>
  <si>
    <t>xoOxND2In9E</t>
  </si>
  <si>
    <t>coconut, waffle, black bean, sugar, green bean</t>
  </si>
  <si>
    <t>RIUoqnXNFCY</t>
  </si>
  <si>
    <t>steamed broken rice</t>
  </si>
  <si>
    <t>cơm tấm</t>
  </si>
  <si>
    <t>pancake combo</t>
  </si>
  <si>
    <t>gỏi cuốn, bánh cuốn, bánh căn</t>
  </si>
  <si>
    <t>9wDuuqmPbfE</t>
  </si>
  <si>
    <t xml:space="preserve">mussels noodle
</t>
  </si>
  <si>
    <t>bouillon</t>
  </si>
  <si>
    <t>bún hến</t>
  </si>
  <si>
    <t>mussels, banana leaf, pepper</t>
  </si>
  <si>
    <t>scrimp paste</t>
  </si>
  <si>
    <t>SE160466</t>
  </si>
  <si>
    <t>DET93gctED4</t>
  </si>
  <si>
    <t>van zhou</t>
  </si>
  <si>
    <t>rice flour, water, turmeric powder, pork, shrimp, diced onion, bean sprouts, lettuce</t>
  </si>
  <si>
    <t>anchovy fish</t>
  </si>
  <si>
    <t>sweet sour salty spicy kind of sauce</t>
  </si>
  <si>
    <t>Vietnamese sausage, eggs, pate, banh mi</t>
  </si>
  <si>
    <t>Vietnamese sausage, eggs, pate, vaughn me</t>
  </si>
  <si>
    <t>egg-white</t>
  </si>
  <si>
    <t>mayonnaise sauce</t>
  </si>
  <si>
    <t>me on</t>
  </si>
  <si>
    <t>boil a lot</t>
  </si>
  <si>
    <t>bò lá lốt</t>
  </si>
  <si>
    <t>butcher</t>
  </si>
  <si>
    <t>grilled meat, vermicelli noodle</t>
  </si>
  <si>
    <t>sweet sour and CV sauce</t>
  </si>
  <si>
    <t>2:59</t>
  </si>
  <si>
    <t>meat toppings</t>
  </si>
  <si>
    <t>rXk60UDW0kE</t>
  </si>
  <si>
    <t>0:32</t>
  </si>
  <si>
    <t>steamed rice paper</t>
  </si>
  <si>
    <t>one</t>
  </si>
  <si>
    <t>bánh ướt</t>
  </si>
  <si>
    <t>tongue</t>
  </si>
  <si>
    <t>fish wrapped in aluminum foil</t>
  </si>
  <si>
    <t>cá cuộn lá nhôm</t>
  </si>
  <si>
    <t>fish, mushroom, pepper sauce</t>
  </si>
  <si>
    <t>fish, mushroom, between pepper sauce</t>
  </si>
  <si>
    <t>manganese sauce</t>
  </si>
  <si>
    <t>shrimp, vegetable oil, fish mint</t>
  </si>
  <si>
    <t>shrimp, vegetable oil, fish means</t>
  </si>
  <si>
    <t>Vietnamese grilled rice paper/Vietnamese pizza</t>
  </si>
  <si>
    <t>Vietnamese picture</t>
  </si>
  <si>
    <t>rice paper, laughing cow cheese, egg, spring onion, chicken</t>
  </si>
  <si>
    <t>chillies, tamarinds</t>
  </si>
  <si>
    <t>chilli sauce, tamarind sauce</t>
  </si>
  <si>
    <t>v0WoSUwQ-4w</t>
  </si>
  <si>
    <t xml:space="preserve">Vietnamese steamed rice roll </t>
  </si>
  <si>
    <t>stream fresh from cake</t>
  </si>
  <si>
    <t>rice flour, wood ear mushroom, fried brown shallots, raw pork (pork sausage), meat, fresh vegetables, bean sprouts, lettuce</t>
  </si>
  <si>
    <t>rice flour, food ear mushroom, raw pork seeds, fried brown salad, raw pork (pork sausage), meat, fresh vegetables, bean sprouts, lettuce</t>
  </si>
  <si>
    <t xml:space="preserve">Vietnamese coffee </t>
  </si>
  <si>
    <t>coffee powder, boiled water, condensed milk</t>
  </si>
  <si>
    <t>coffee powder, oil water, condensed milk</t>
  </si>
  <si>
    <t>coconut warm</t>
  </si>
  <si>
    <t>đuông dừa</t>
  </si>
  <si>
    <t>big bowl of beef noodles</t>
  </si>
  <si>
    <t>noodles, wrap meat balls, shrimp sausage, banana flower, satay, lemongrass</t>
  </si>
  <si>
    <t>noodles, wrap meat bowl, shrimp sausage, banana flower, set it, lemongrass</t>
  </si>
  <si>
    <t>coconut milk, jelly, grass jelly</t>
  </si>
  <si>
    <t>PWN80RNZDWo</t>
  </si>
  <si>
    <t>but may have way</t>
  </si>
  <si>
    <t>bánh mì heo quay</t>
  </si>
  <si>
    <t>meat, breads, Chinese style roasted pork</t>
  </si>
  <si>
    <t>five servings of fruit</t>
  </si>
  <si>
    <t>fruit piece</t>
  </si>
  <si>
    <t>năm túi trái cây</t>
  </si>
  <si>
    <t>jackfruit, pineapple, watermelon, barbados cherry, guava ,ambarella, chilli salt, chilli shrimp salt</t>
  </si>
  <si>
    <t>jackfruit, pineapple, watermelon, shitty, guava, ambarella , chilli salt, chili shrimp salt</t>
  </si>
  <si>
    <t>mixed rice paper salad</t>
  </si>
  <si>
    <t>quail egg</t>
  </si>
  <si>
    <t>Vietnamese rice paper with kumquat</t>
  </si>
  <si>
    <t>bun-chan muy</t>
  </si>
  <si>
    <t>bánh tráng muối</t>
  </si>
  <si>
    <t>15:22</t>
  </si>
  <si>
    <t>kumquats, chilli salt, chilli pepper, package of chilli, rice paper, salt, pepper, bánh tráng</t>
  </si>
  <si>
    <t>kumquats, chilli salt, chili pepper, whopping spicy package of chili, rice paper, salt, pepper, bunch am</t>
  </si>
  <si>
    <t>7AlNrO5WoaI</t>
  </si>
  <si>
    <t>Vietnamese beef hot pot</t>
  </si>
  <si>
    <t>Vietnamese hot pot</t>
  </si>
  <si>
    <t>lẩu bò</t>
  </si>
  <si>
    <t xml:space="preserve">noodles   </t>
  </si>
  <si>
    <t xml:space="preserve">noodles  </t>
  </si>
  <si>
    <t>fresh spring rolls</t>
  </si>
  <si>
    <t>highest Alex</t>
  </si>
  <si>
    <t xml:space="preserve">gỏi đu đủ </t>
  </si>
  <si>
    <t>common rice eatery</t>
  </si>
  <si>
    <t>combination</t>
  </si>
  <si>
    <t>cơm bình dân</t>
  </si>
  <si>
    <t>fugly</t>
  </si>
  <si>
    <t>laughing cow cheese, shredded pork</t>
  </si>
  <si>
    <t>Vietnamese rice noodle</t>
  </si>
  <si>
    <t>fun</t>
  </si>
  <si>
    <t>fried noodles with beef</t>
  </si>
  <si>
    <t>miso ball</t>
  </si>
  <si>
    <t>mango, chilli salt</t>
  </si>
  <si>
    <t>tangy bitter mango, chilli salt</t>
  </si>
  <si>
    <t>rYIeAaNWiVk</t>
  </si>
  <si>
    <t>Vietnamese chicken shawarma</t>
  </si>
  <si>
    <t>chicken swarmer</t>
  </si>
  <si>
    <t>beef, garlic, meat, chicken</t>
  </si>
  <si>
    <t>beef, garlic, meets, chicken</t>
  </si>
  <si>
    <t>bia</t>
  </si>
  <si>
    <t>vGa1JnviTns</t>
  </si>
  <si>
    <t>Vietnamese rice pancake</t>
  </si>
  <si>
    <t>mong kok</t>
  </si>
  <si>
    <t>rice flour, shrimp, mung bean sprouts, oil, mint leaves</t>
  </si>
  <si>
    <t>anchovy fish, carrots, chillies</t>
  </si>
  <si>
    <t>fish sauce with carrots and chillies</t>
  </si>
  <si>
    <t>fish sauce with carrots and chilies</t>
  </si>
  <si>
    <t>going cool</t>
  </si>
  <si>
    <t>noodles, salad, mint, shrimp, thin sliced pork</t>
  </si>
  <si>
    <t>thin rice noodles, salad, mint, shrimp, thin slices of the pork</t>
  </si>
  <si>
    <t>peanut butter, tamari, maple syrup, chili garlic sauce, lime juice, water</t>
  </si>
  <si>
    <t>pig brain crab soup</t>
  </si>
  <si>
    <t>- pull - pull</t>
  </si>
  <si>
    <t>súp cua</t>
  </si>
  <si>
    <t>pig brain, crab, century egg, herbs</t>
  </si>
  <si>
    <t>big brain, grab, censure egg, herbs</t>
  </si>
  <si>
    <t>well that long</t>
  </si>
  <si>
    <t>hột vịt lộn</t>
  </si>
  <si>
    <t>9:47</t>
  </si>
  <si>
    <t>embryo of the chicken</t>
  </si>
  <si>
    <t>embryo of the shaken</t>
  </si>
  <si>
    <t>grilled beef in lolot leaf</t>
  </si>
  <si>
    <t>la la la</t>
  </si>
  <si>
    <t>ground beef, piper lolot, fresh vegetables, mint leaves, peanuts</t>
  </si>
  <si>
    <t>ground beef, salad, mint leaves, nuts</t>
  </si>
  <si>
    <t>egg-white, raw fish</t>
  </si>
  <si>
    <t>mayonnaise sauce, Vietnamese fermented fish sauce</t>
  </si>
  <si>
    <t>mayo, mam nem</t>
  </si>
  <si>
    <t>yhQatImJ-do</t>
  </si>
  <si>
    <t>Vietnamese beef noodle soup</t>
  </si>
  <si>
    <t>meat, broth</t>
  </si>
  <si>
    <t>stuffed fried sticky rice cakes</t>
  </si>
  <si>
    <t>soy team</t>
  </si>
  <si>
    <t>xôi chiên</t>
  </si>
  <si>
    <t>sticky rice, pate, quail egg, pork floss</t>
  </si>
  <si>
    <t>sticky like, pate, quail egg, pork floss</t>
  </si>
  <si>
    <t>satay, egg-white, chillies</t>
  </si>
  <si>
    <t>satay sauce, mayonnaise sauce, sweet chilli sauce</t>
  </si>
  <si>
    <t>sap sauce, mayo sauce, sweet chili</t>
  </si>
  <si>
    <t>chicken and pork sticky rice</t>
  </si>
  <si>
    <t>soy guy</t>
  </si>
  <si>
    <t>sticky rice, fried pork, fried chicken, chillies</t>
  </si>
  <si>
    <t>rice, chicken, pork, chilis</t>
  </si>
  <si>
    <t>seafood medley</t>
  </si>
  <si>
    <t>hulk</t>
  </si>
  <si>
    <t>ốc mắm sữa</t>
  </si>
  <si>
    <t>seafood, shellfish, oil, onion, garlic, peanuts, byo banh mi, byo bia</t>
  </si>
  <si>
    <t>seafood, shellfish, oil, oniony, garlic, peanuts, byo bungmi, byobia</t>
  </si>
  <si>
    <t>moQ5vWA3BfE</t>
  </si>
  <si>
    <t>Vietnamese crab based soup noodle</t>
  </si>
  <si>
    <t>boom real</t>
  </si>
  <si>
    <t>vegetable accoutrements, banana blossoms, basils, sprouts, shredded water spinach, blood pudding, tomato, tofu, crab meatballs, noodles, broth essence, crab essence, crab</t>
  </si>
  <si>
    <t>vegetable accoutrements, banana blossoms, basil, sprouts, shredded around whoom, pull out pudding, tomato, tofu, real, boom, bra essence, crab essence, crap ball</t>
  </si>
  <si>
    <t>shrimp, tamarind, chillies</t>
  </si>
  <si>
    <t>shrimp paste, tamarind paste, chilli sauce</t>
  </si>
  <si>
    <t>mum root, tamarind paste, chillies</t>
  </si>
  <si>
    <t>6LI99h8a3B8</t>
  </si>
  <si>
    <t>Vietnamese mini savory pancakes</t>
  </si>
  <si>
    <t>bond con</t>
  </si>
  <si>
    <t>shrimp, oil, green onion</t>
  </si>
  <si>
    <t>ZystIIiZoYo</t>
  </si>
  <si>
    <t>pulled pork sandwich</t>
  </si>
  <si>
    <t>bánh mì thịt heo hầm</t>
  </si>
  <si>
    <t>coleslaw, meat</t>
  </si>
  <si>
    <t>coleslaw, me</t>
  </si>
  <si>
    <t>Qo7en2bs8pU</t>
  </si>
  <si>
    <t>bữa sáng</t>
  </si>
  <si>
    <t>croissant, nutella chocolate hazelnut spread, apple, bacon, grated potatoes, roasted potatoes, dim sum, sausage, brie cheese, cheddar cheese, deli meats</t>
  </si>
  <si>
    <t>crosswalk, nutella, apple, bacon, potatoes, in some, spa pitch, cheese (gratae, roasted), brie, cheddar, deli meats</t>
  </si>
  <si>
    <t>carrot beetroot detox juice</t>
  </si>
  <si>
    <t>carrot beet root detox type thing</t>
  </si>
  <si>
    <t>nước ép detox cà rốt củ dền</t>
  </si>
  <si>
    <t>carrot, beetroot, ginger</t>
  </si>
  <si>
    <t xml:space="preserve">sữa đậu nành </t>
  </si>
  <si>
    <t>mango smoothie</t>
  </si>
  <si>
    <t>smoothie xoài</t>
  </si>
  <si>
    <t>mangos</t>
  </si>
  <si>
    <t>whisky sour</t>
  </si>
  <si>
    <t>whiskey sour action</t>
  </si>
  <si>
    <t>14:48</t>
  </si>
  <si>
    <t>butter, pate, daikon and carrot pickles, meat</t>
  </si>
  <si>
    <t>butter, pate, chuckle characters icons, meat</t>
  </si>
  <si>
    <t>meat, pork, mushrooms</t>
  </si>
  <si>
    <t>bun bao</t>
  </si>
  <si>
    <t>bánh bao</t>
  </si>
  <si>
    <t>13:45</t>
  </si>
  <si>
    <t>dough, meat, meatballs, seasonings</t>
  </si>
  <si>
    <t>dough, meat, meatball, seasoned good</t>
  </si>
  <si>
    <t>Vietnamese spring roll</t>
  </si>
  <si>
    <t>chaya</t>
  </si>
  <si>
    <t>16:08</t>
  </si>
  <si>
    <t>16:47</t>
  </si>
  <si>
    <t>fish thought</t>
  </si>
  <si>
    <t>Vietnamese salad spring roll</t>
  </si>
  <si>
    <t>guy klum</t>
  </si>
  <si>
    <t>17:10</t>
  </si>
  <si>
    <t>18:10</t>
  </si>
  <si>
    <t>prawn, herbs, noodle</t>
  </si>
  <si>
    <t>peanuts</t>
  </si>
  <si>
    <t>ben sale</t>
  </si>
  <si>
    <t>18:53</t>
  </si>
  <si>
    <t>20:14</t>
  </si>
  <si>
    <t>mung bean sprouts, pork, fresh vegetables</t>
  </si>
  <si>
    <t>mung beans, bean sprout, pork, herbs</t>
  </si>
  <si>
    <t>SE161439</t>
  </si>
  <si>
    <t>zRzZV3JpMOc</t>
  </si>
  <si>
    <t>bánh cuốn đặc biệt</t>
  </si>
  <si>
    <t>rice noodle roll, mince pork, mushroom, fried onion, bean sprout</t>
  </si>
  <si>
    <t>Pork bologna</t>
  </si>
  <si>
    <t>chả</t>
  </si>
  <si>
    <t>pork meat</t>
  </si>
  <si>
    <t>normal bánh cuốn</t>
  </si>
  <si>
    <t xml:space="preserve">Egg coffee </t>
  </si>
  <si>
    <t xml:space="preserve">egg coffee </t>
  </si>
  <si>
    <t xml:space="preserve">egg foam, coffee </t>
  </si>
  <si>
    <t>egg foam, coffee</t>
  </si>
  <si>
    <t xml:space="preserve">Matcha egg coffee </t>
  </si>
  <si>
    <t xml:space="preserve">matcha egg coffee </t>
  </si>
  <si>
    <t>matcha cà phê trứng</t>
  </si>
  <si>
    <t>egg foam, coffee, matcha</t>
  </si>
  <si>
    <t>Chicken Pho</t>
  </si>
  <si>
    <t>chicken, pepper</t>
  </si>
  <si>
    <t>Beef Pho</t>
  </si>
  <si>
    <t>beef, brisket, green onion</t>
  </si>
  <si>
    <t>Summer roll</t>
  </si>
  <si>
    <t>summer rolls</t>
  </si>
  <si>
    <t>Deep fried spring roll</t>
  </si>
  <si>
    <t>sriracha sauce</t>
  </si>
  <si>
    <t>Coconut juice</t>
  </si>
  <si>
    <t>coconut juice</t>
  </si>
  <si>
    <t>nước dừa</t>
  </si>
  <si>
    <t>4:39</t>
  </si>
  <si>
    <t xml:space="preserve">coconut </t>
  </si>
  <si>
    <t>Crab tapioca noodles soup</t>
  </si>
  <si>
    <t>crab, fish cake, blood jelly, drop noodle soup</t>
  </si>
  <si>
    <t>Chilly and salt sea snail</t>
  </si>
  <si>
    <t>oc huong</t>
  </si>
  <si>
    <t>sea snail, chilly, salt</t>
  </si>
  <si>
    <t>oc huong, chilly, salt</t>
  </si>
  <si>
    <t>Razor clam in Fish sauce</t>
  </si>
  <si>
    <t>razor clam</t>
  </si>
  <si>
    <t>con móng tay</t>
  </si>
  <si>
    <t>razor clam, chilly, fish sauce</t>
  </si>
  <si>
    <t>Scallop with Peanut and Spring onion oil</t>
  </si>
  <si>
    <t>scallops</t>
  </si>
  <si>
    <t>hàu nướng</t>
  </si>
  <si>
    <t>8:51</t>
  </si>
  <si>
    <t>scallop, peanut, spring onion, oil</t>
  </si>
  <si>
    <t>11:34</t>
  </si>
  <si>
    <t xml:space="preserve">grass jelly, pomegranate seed, mung bean, coconut cream, taro, rainbow jelly </t>
  </si>
  <si>
    <t>black bean, red bean, tapioca, coconut cream, jelly</t>
  </si>
  <si>
    <t>Durian sweet soup</t>
  </si>
  <si>
    <t>durian che</t>
  </si>
  <si>
    <t>12:04</t>
  </si>
  <si>
    <t>red bean, black bean, durian, coconut cream, ice</t>
  </si>
  <si>
    <t>Beef wrapped in Wild betel leaf</t>
  </si>
  <si>
    <t>13:32</t>
  </si>
  <si>
    <t xml:space="preserve">beef, betel leaf, peanut </t>
  </si>
  <si>
    <t>GJzqiqAmlbo</t>
  </si>
  <si>
    <t>Pho roll</t>
  </si>
  <si>
    <t xml:space="preserve">smoking </t>
  </si>
  <si>
    <t>beef, rice paper</t>
  </si>
  <si>
    <t xml:space="preserve">beef, rice bowl </t>
  </si>
  <si>
    <t>Prague</t>
  </si>
  <si>
    <t>Northern flood</t>
  </si>
  <si>
    <t>phở bắc</t>
  </si>
  <si>
    <t>Fish rice noodle soup</t>
  </si>
  <si>
    <t>boom jackhammer</t>
  </si>
  <si>
    <t>fish, rice noodle, fish cake, bread</t>
  </si>
  <si>
    <t>fish, noodle, fish check, boy</t>
  </si>
  <si>
    <t>cafe</t>
  </si>
  <si>
    <t>boo boo boy</t>
  </si>
  <si>
    <t>Coconut jelly</t>
  </si>
  <si>
    <t>okYHdZLjvoE</t>
  </si>
  <si>
    <t>Squid teeth salad</t>
  </si>
  <si>
    <t>good ink</t>
  </si>
  <si>
    <t>răng mực xào</t>
  </si>
  <si>
    <t>squid tooth, chilly, bread</t>
  </si>
  <si>
    <t>good ink, chilly, bread</t>
  </si>
  <si>
    <t>Shells with roasted peanuts</t>
  </si>
  <si>
    <t>so wrong</t>
  </si>
  <si>
    <t>sò lông</t>
  </si>
  <si>
    <t>shellfish, peanut, spring onion</t>
  </si>
  <si>
    <t>so long, peanut, spring onion</t>
  </si>
  <si>
    <t>fish sauce, sugar, vinegar, chilly, pepper, salt</t>
  </si>
  <si>
    <t>Scallop with white sauce</t>
  </si>
  <si>
    <t xml:space="preserve">scallop </t>
  </si>
  <si>
    <t>scallop, cheese, chilly, salt, lemon, pepper</t>
  </si>
  <si>
    <t>scallop, blue cheese, chilly, salt, lemon juice, pepper</t>
  </si>
  <si>
    <t>Huge sea snail</t>
  </si>
  <si>
    <t>ốc tỏi</t>
  </si>
  <si>
    <t xml:space="preserve"> spring onion, sugar</t>
  </si>
  <si>
    <t>spring onion, sugar</t>
  </si>
  <si>
    <t>kM313A1K-SY</t>
  </si>
  <si>
    <t>Vegan beef soup</t>
  </si>
  <si>
    <t>vegan beef um soup</t>
  </si>
  <si>
    <t>phở bò chay</t>
  </si>
  <si>
    <t>soya chunk</t>
  </si>
  <si>
    <t>mushroom, noodle</t>
  </si>
  <si>
    <t>Vietnamese chilly</t>
  </si>
  <si>
    <t>vietnamese chilli</t>
  </si>
  <si>
    <t>ớt</t>
  </si>
  <si>
    <t>chilly</t>
  </si>
  <si>
    <t>chilli</t>
  </si>
  <si>
    <t>tsBfa2UsCUU</t>
  </si>
  <si>
    <t xml:space="preserve">Grill steak sandwich </t>
  </si>
  <si>
    <t>girls the exam word</t>
  </si>
  <si>
    <t>sandwich bò</t>
  </si>
  <si>
    <t>Vegetables salad</t>
  </si>
  <si>
    <t>BRdAqkNHx0E</t>
  </si>
  <si>
    <t>Bread</t>
  </si>
  <si>
    <t>bánh mì xíu mại</t>
  </si>
  <si>
    <t>bread, meatball, pork, pig skin, pork sausage, scallion, chilly oil, chilly</t>
  </si>
  <si>
    <t>Fried egg</t>
  </si>
  <si>
    <t>fried egg</t>
  </si>
  <si>
    <t>trung chiên</t>
  </si>
  <si>
    <t>egg, cucumber, pork ball, hot sauce</t>
  </si>
  <si>
    <t xml:space="preserve">Muffin </t>
  </si>
  <si>
    <t>muffin</t>
  </si>
  <si>
    <t>salted egg yolk, pork floss</t>
  </si>
  <si>
    <t>Steamed snaill and minced pork</t>
  </si>
  <si>
    <t>ốc nhồi thịt</t>
  </si>
  <si>
    <t>snail, mince pork, lemongrass, herb</t>
  </si>
  <si>
    <t xml:space="preserve">garlic </t>
  </si>
  <si>
    <t>sweet and sour sauce</t>
  </si>
  <si>
    <t>Stir-fried noodle with beef</t>
  </si>
  <si>
    <t>Beer</t>
  </si>
  <si>
    <t>Hot pot</t>
  </si>
  <si>
    <t>14:52</t>
  </si>
  <si>
    <t>mushroom, chicken, bamboo, greens, herb</t>
  </si>
  <si>
    <t>salt, pepper, lime, green chilly pepper</t>
  </si>
  <si>
    <t>chilly sauce</t>
  </si>
  <si>
    <t>Grilled undeveloped egg</t>
  </si>
  <si>
    <t>eggs</t>
  </si>
  <si>
    <t>trứng</t>
  </si>
  <si>
    <t>Sesame rice cake</t>
  </si>
  <si>
    <t>sesame little rice cake</t>
  </si>
  <si>
    <t>bánh tráng mè</t>
  </si>
  <si>
    <t>10:5</t>
  </si>
  <si>
    <t>Rice noodle</t>
  </si>
  <si>
    <t>bún</t>
  </si>
  <si>
    <t>13:17</t>
  </si>
  <si>
    <t>Vietnamese Savory Steamed rice cake</t>
  </si>
  <si>
    <t>18:40</t>
  </si>
  <si>
    <t>rice, tapioca, shrimp, fish sauce, scallion, pork skin, shallot</t>
  </si>
  <si>
    <t>rice, tapioca, shrimp, nuoc mam, scallion, pork skin, shallot</t>
  </si>
  <si>
    <t>nuoc mam</t>
  </si>
  <si>
    <t xml:space="preserve">Avocado ice-cream </t>
  </si>
  <si>
    <t xml:space="preserve">avocado ice-cream </t>
  </si>
  <si>
    <t>kem bơ</t>
  </si>
  <si>
    <t>19:00</t>
  </si>
  <si>
    <t>21:24</t>
  </si>
  <si>
    <t xml:space="preserve">avocado, ice-cream, vanilla </t>
  </si>
  <si>
    <t>jGQjpCDskHE</t>
  </si>
  <si>
    <t>Khot cake</t>
  </si>
  <si>
    <t>one pot</t>
  </si>
  <si>
    <t>shrimp, leaf, herb, pickle daikon</t>
  </si>
  <si>
    <t>Pasta with Beef and Omelet</t>
  </si>
  <si>
    <t>vietnamese pasta</t>
  </si>
  <si>
    <t>nui xao</t>
  </si>
  <si>
    <t>pasta, condiment, egg, beef, onion, mustard leave, pickle daikon, carrot, herb</t>
  </si>
  <si>
    <t>Beef offal stew</t>
  </si>
  <si>
    <t>braised animal organs</t>
  </si>
  <si>
    <t>animals organ, pork, beef, duck, root beer, bread, cucumber, salt, chilly</t>
  </si>
  <si>
    <t xml:space="preserve">gravy </t>
  </si>
  <si>
    <t>gravy</t>
  </si>
  <si>
    <t>Peanut worms congee</t>
  </si>
  <si>
    <t>one pond she</t>
  </si>
  <si>
    <t>cháo sá sùng</t>
  </si>
  <si>
    <t>12:20</t>
  </si>
  <si>
    <t>pork liver, intestine, stomach, kidney, pork, fish fillet, shrimp, soy sauce, ginger wine, peanut worms, chrysanthemum, sesame seed oil, pork fat, scallion, grounded pepper</t>
  </si>
  <si>
    <t>Vietnamese grill rice paper</t>
  </si>
  <si>
    <t>14:25</t>
  </si>
  <si>
    <t>rice paper, cheese, dried shrimps, minced pork, fried scalion, fried onion, braised chillies, chillies sauce, fried pork fat, scallion, BBQ pork, beef jerky, dried chicken shreds, sausage</t>
  </si>
  <si>
    <t>rice paper, cheese, dried shrimps, minced pork, fried shallot, braised chillies, chillies sauce, fried pork fat, scallion, BBQ pork, beef jerky, dried chicken shreds, hotdog</t>
  </si>
  <si>
    <t>SFNcWHPHoss</t>
  </si>
  <si>
    <t xml:space="preserve">cucumbers, mango, pickle, basil, pork, vegetables, </t>
  </si>
  <si>
    <t>fish sauce, garlic, tapioca flour, shrimp powder, mince pork</t>
  </si>
  <si>
    <t>Vietnamese Crab Soup</t>
  </si>
  <si>
    <t>bánh canh ghẹ</t>
  </si>
  <si>
    <t>crab, noodle, rice puff, pork, coconut, lime</t>
  </si>
  <si>
    <t xml:space="preserve">Vietnamese pancake </t>
  </si>
  <si>
    <t>bang sales</t>
  </si>
  <si>
    <t xml:space="preserve"> rice flour, salt, water, bean sprout, shrimp, pork, herb</t>
  </si>
  <si>
    <t>rice flower, salt, water, bean sprou, shrimp, pork, herb</t>
  </si>
  <si>
    <t>fish sauce, chilly</t>
  </si>
  <si>
    <t>Balut</t>
  </si>
  <si>
    <t>milano</t>
  </si>
  <si>
    <t>rice paper, lettuces, cucumber, star fruit, herb, betel leaf, beef, pork</t>
  </si>
  <si>
    <t xml:space="preserve">rice paper, lettuces, cucumber, star fruit, banana, herb, beta leave, beam, pocket </t>
  </si>
  <si>
    <t>pineapple, chilly</t>
  </si>
  <si>
    <t>an angle</t>
  </si>
  <si>
    <t>black sticky rice, ice-cream, coconut</t>
  </si>
  <si>
    <t>Zqagaz2WHxU</t>
  </si>
  <si>
    <t>Babylon snail</t>
  </si>
  <si>
    <t xml:space="preserve">babylon snail </t>
  </si>
  <si>
    <t>babylon snail, chilly, garlic, salt</t>
  </si>
  <si>
    <t>Snail stew in coconut milk</t>
  </si>
  <si>
    <t>snail stew in coconut milk</t>
  </si>
  <si>
    <t>ốc len xào dừa</t>
  </si>
  <si>
    <t xml:space="preserve">snail, coconut milk, mint, coriander </t>
  </si>
  <si>
    <t>Grill scallop</t>
  </si>
  <si>
    <t>sò nướng mỡ hành</t>
  </si>
  <si>
    <t xml:space="preserve">scallop, green onion, peanut, coriander, butter </t>
  </si>
  <si>
    <t>stir-fried noodle</t>
  </si>
  <si>
    <t>noodle, beef, broccoli</t>
  </si>
  <si>
    <t>Stir-fried morning glory</t>
  </si>
  <si>
    <t>rau muống xào</t>
  </si>
  <si>
    <t xml:space="preserve">morning glory, garlic </t>
  </si>
  <si>
    <t>Snail mollusk</t>
  </si>
  <si>
    <t xml:space="preserve">snail-mollusk </t>
  </si>
  <si>
    <t>snail, chilly sauce</t>
  </si>
  <si>
    <t>jhS4xs4C6KA</t>
  </si>
  <si>
    <t>i spoke</t>
  </si>
  <si>
    <t xml:space="preserve">coffee </t>
  </si>
  <si>
    <t>Bubble tea</t>
  </si>
  <si>
    <t>bubble tea</t>
  </si>
  <si>
    <t>tra sua</t>
  </si>
  <si>
    <t>R1GMfEFzrSY</t>
  </si>
  <si>
    <t>bun quote</t>
  </si>
  <si>
    <t>rice, mince pork, fish sauce, bean sprout, basil</t>
  </si>
  <si>
    <t>rice, mince pork, nick mom's, bean sprout, badges, route poem</t>
  </si>
  <si>
    <t>bunch and john</t>
  </si>
  <si>
    <t>Beef rice noodle</t>
  </si>
  <si>
    <t>rice noodle, beef, beef ball, beef tendon, beef bone</t>
  </si>
  <si>
    <t>rice noodle, fish, this bowl, this tendon, fish bone</t>
  </si>
  <si>
    <t xml:space="preserve">fish sauce </t>
  </si>
  <si>
    <t>mum</t>
  </si>
  <si>
    <t>Au59V7YdmWg</t>
  </si>
  <si>
    <t>Hue Beef rice noodle soup</t>
  </si>
  <si>
    <t>boom ba way</t>
  </si>
  <si>
    <t>vegetables, beef, pork loin, bone, liver blood cake, noodle, fish ball</t>
  </si>
  <si>
    <t>vegetables, beef, pork loin, bone, liver blood cake, noodle, fish meatball</t>
  </si>
  <si>
    <t>Steamed rice cake</t>
  </si>
  <si>
    <t>bun bell</t>
  </si>
  <si>
    <t xml:space="preserve">rice, green onion, pork, peanut, garlic </t>
  </si>
  <si>
    <t xml:space="preserve">Fried sweet potato </t>
  </si>
  <si>
    <t xml:space="preserve">fried potato sweet potato </t>
  </si>
  <si>
    <t xml:space="preserve">fried sweet potato </t>
  </si>
  <si>
    <t>7:52</t>
  </si>
  <si>
    <t xml:space="preserve">sweet potato, coconut skin, peanut </t>
  </si>
  <si>
    <t>Fried chicken with fried rice</t>
  </si>
  <si>
    <t>fried chicken thigh and fried rice</t>
  </si>
  <si>
    <t>cơm gà xối mỡ</t>
  </si>
  <si>
    <t xml:space="preserve">rice, chicken </t>
  </si>
  <si>
    <t>Banana leaf rice cake</t>
  </si>
  <si>
    <t>banana leaf rice cake</t>
  </si>
  <si>
    <t>bánh giò</t>
  </si>
  <si>
    <t>rice, shrimp, banana leaf</t>
  </si>
  <si>
    <t>Shaking beef with french frieds</t>
  </si>
  <si>
    <t>ball block with white iti</t>
  </si>
  <si>
    <t>bò lúc lắc với khoai chiên</t>
  </si>
  <si>
    <t>beef, potato</t>
  </si>
  <si>
    <t>beef, white</t>
  </si>
  <si>
    <t>double-deal</t>
  </si>
  <si>
    <t>hu tiếu</t>
  </si>
  <si>
    <t>Butter wing</t>
  </si>
  <si>
    <t>butter wings</t>
  </si>
  <si>
    <t>gà chiên</t>
  </si>
  <si>
    <t>butter, soy sauce, garlic</t>
  </si>
  <si>
    <t>salt, pepper, lemon</t>
  </si>
  <si>
    <t>Macaroni noodle</t>
  </si>
  <si>
    <t>marcaroni noodle</t>
  </si>
  <si>
    <t>nui xào</t>
  </si>
  <si>
    <t>macaroni noodle, butter, beef</t>
  </si>
  <si>
    <t>macaroni noodle, butter, bottle</t>
  </si>
  <si>
    <t>Boba milk tea</t>
  </si>
  <si>
    <t>milk boba</t>
  </si>
  <si>
    <t>trà sữa</t>
  </si>
  <si>
    <t>14:35</t>
  </si>
  <si>
    <t>R728gdcm5z4</t>
  </si>
  <si>
    <t>Milk dump</t>
  </si>
  <si>
    <t>bánh bao sữa</t>
  </si>
  <si>
    <t>sZdwmTiHae4</t>
  </si>
  <si>
    <t>Noodle with stew beef</t>
  </si>
  <si>
    <t>reach out to P</t>
  </si>
  <si>
    <t xml:space="preserve">beef, coriander, basil , lemon, carrot </t>
  </si>
  <si>
    <t xml:space="preserve">beef, coriander, base out , lemon, carrot </t>
  </si>
  <si>
    <t>Roasted duck</t>
  </si>
  <si>
    <t>duck</t>
  </si>
  <si>
    <t>vịt nướng</t>
  </si>
  <si>
    <t>duck, bread</t>
  </si>
  <si>
    <t>bam pow</t>
  </si>
  <si>
    <t>Vietnamese sticky rice donut</t>
  </si>
  <si>
    <t>bang ball</t>
  </si>
  <si>
    <t>bánh bò</t>
  </si>
  <si>
    <t>Fried rice with egg</t>
  </si>
  <si>
    <t>boat chin</t>
  </si>
  <si>
    <t>rice, egg</t>
  </si>
  <si>
    <t>carrot, parsnip, chilly, chilly sauce, soy sauce</t>
  </si>
  <si>
    <t>3Ns3Ph8ETF8</t>
  </si>
  <si>
    <t>Stir-fried beef noodle</t>
  </si>
  <si>
    <t>stir-fried beef noodle</t>
  </si>
  <si>
    <t>vegetables, pork, shrimp</t>
  </si>
  <si>
    <t>vegetables, pork, shrimp, rice paper</t>
  </si>
  <si>
    <t>vegetables, egg noodle, beef</t>
  </si>
  <si>
    <t>four</t>
  </si>
  <si>
    <t>rice noodle, clear broth, beef, herbs</t>
  </si>
  <si>
    <t xml:space="preserve">bread, meat, vegetables </t>
  </si>
  <si>
    <t xml:space="preserve">baguette, meat, vegetables </t>
  </si>
  <si>
    <t>cút lộn</t>
  </si>
  <si>
    <t>Stir-fried corn</t>
  </si>
  <si>
    <t>corn, sugar, salt, shrimp, hot sauce</t>
  </si>
  <si>
    <t>VBHNezqfejg</t>
  </si>
  <si>
    <t xml:space="preserve">baguette </t>
  </si>
  <si>
    <t>bread, meat, egg, pickle, mayo, pate, pepper, soy sauce, chilly</t>
  </si>
  <si>
    <t>baguette, meat, egg, pickle, mayo, pate, pepper, soy sauce, chilly</t>
  </si>
  <si>
    <t>bond tom b</t>
  </si>
  <si>
    <t>bánh tằm bì</t>
  </si>
  <si>
    <t>rice noodle, meat, daikon, pickle, coconut milk, chilly, herb</t>
  </si>
  <si>
    <t>fun seau</t>
  </si>
  <si>
    <t>17:06</t>
  </si>
  <si>
    <t>pork, shrimp, rice flower, onion, bean sprout, vegetables</t>
  </si>
  <si>
    <t>fish sauce, pickle, chilly</t>
  </si>
  <si>
    <t>Fried rice cake with egg</t>
  </si>
  <si>
    <t>ball chien</t>
  </si>
  <si>
    <t>17:45</t>
  </si>
  <si>
    <t>21:15</t>
  </si>
  <si>
    <t>soy sauce, chilly</t>
  </si>
  <si>
    <t>Pi_z8dbGqgk</t>
  </si>
  <si>
    <t>Grill pork</t>
  </si>
  <si>
    <t>thịt heo nướng</t>
  </si>
  <si>
    <t>4RdUQN2fN48</t>
  </si>
  <si>
    <t>Rice noodle soup</t>
  </si>
  <si>
    <t>pool too</t>
  </si>
  <si>
    <t>hủ tiếu</t>
  </si>
  <si>
    <t>noodle, bone, lemon, chilly</t>
  </si>
  <si>
    <t>Frog</t>
  </si>
  <si>
    <t>fall</t>
  </si>
  <si>
    <t>ếch</t>
  </si>
  <si>
    <t>Coconut worm</t>
  </si>
  <si>
    <t>coconut woman</t>
  </si>
  <si>
    <t>i0g6-GPzGss</t>
  </si>
  <si>
    <t>who deal</t>
  </si>
  <si>
    <t>pork, prawn, quail egg, noodle, broccoli, scallion, lime</t>
  </si>
  <si>
    <t>pork, bronze, quail egg, noodle, broccoli, scallion, lime</t>
  </si>
  <si>
    <t>2lh_0tsb0wM'</t>
  </si>
  <si>
    <t>falau</t>
  </si>
  <si>
    <t>bread, pork, beef, coconut</t>
  </si>
  <si>
    <t>abandon me, pork, beef, coconut</t>
  </si>
  <si>
    <t>curry sauce</t>
  </si>
  <si>
    <t>beef jerky with salad</t>
  </si>
  <si>
    <t>beef jerky, cucumber, carrot, mint leaf, peanut, papaya</t>
  </si>
  <si>
    <t>Avocado smoothie</t>
  </si>
  <si>
    <t>sinh tố bơ</t>
  </si>
  <si>
    <t xml:space="preserve">avocado </t>
  </si>
  <si>
    <t>takuyaki</t>
  </si>
  <si>
    <t>Shaking potatoes</t>
  </si>
  <si>
    <t xml:space="preserve">shaking potatoes </t>
  </si>
  <si>
    <t>khoai lắc</t>
  </si>
  <si>
    <t>potato, cheese</t>
  </si>
  <si>
    <t>Grilled corn with scallion oil</t>
  </si>
  <si>
    <t>bắp nướng</t>
  </si>
  <si>
    <t>Caramelized banana</t>
  </si>
  <si>
    <t>sweet banana</t>
  </si>
  <si>
    <t>chuối đường</t>
  </si>
  <si>
    <t>SE161434</t>
  </si>
  <si>
    <t>DiVhO9uTliY</t>
  </si>
  <si>
    <t xml:space="preserve">Rice porridge </t>
  </si>
  <si>
    <t>chau suon quay</t>
  </si>
  <si>
    <t>Cháo sườn quẩy</t>
  </si>
  <si>
    <t>bread, pork floss, rice , pork, breadstick</t>
  </si>
  <si>
    <t>bread, pork floss, rice porridge, pork, quay</t>
  </si>
  <si>
    <t>Deep fried rice ball</t>
  </si>
  <si>
    <t>banh ran man</t>
  </si>
  <si>
    <t>Bánh rán mặn</t>
  </si>
  <si>
    <t>ground pork, woodear mushroom</t>
  </si>
  <si>
    <t>banh ran ngot</t>
  </si>
  <si>
    <t>Bánh rán ngọt</t>
  </si>
  <si>
    <t>bean , sesame seeds</t>
  </si>
  <si>
    <t>yellow bean , sesame seeds</t>
  </si>
  <si>
    <t>Floating rice ball</t>
  </si>
  <si>
    <t>banh troi tau</t>
  </si>
  <si>
    <t>Bánh trôi tàu</t>
  </si>
  <si>
    <t>bean, peanuts, coconut shaving</t>
  </si>
  <si>
    <t>bean, peanuts, coconut shaving, rice ball</t>
  </si>
  <si>
    <t xml:space="preserve">ginger </t>
  </si>
  <si>
    <t>ginger sauce</t>
  </si>
  <si>
    <t>Rice and mung bean</t>
  </si>
  <si>
    <t>xoi che</t>
  </si>
  <si>
    <t>Xôi chè</t>
  </si>
  <si>
    <t>Rice, mung beans, coconut shavings</t>
  </si>
  <si>
    <t>Rice, mung beans, coconut flakes</t>
  </si>
  <si>
    <t>bfcgRRy4q1k</t>
  </si>
  <si>
    <t>bun pool</t>
  </si>
  <si>
    <t>Bánh cuốn</t>
  </si>
  <si>
    <t>Rice batter, pork, shrimp, bean sprout, lettuce, shallots, pepper, salt, onion</t>
  </si>
  <si>
    <t>Rice batter, pork, shrimp, bean sprout, lettuce, shallots, sausage</t>
  </si>
  <si>
    <t>SG</t>
  </si>
  <si>
    <t>unveil</t>
  </si>
  <si>
    <t>Bánh bèo</t>
  </si>
  <si>
    <t>Rice cakes, pork, shrimp,coconut milk</t>
  </si>
  <si>
    <t>sweet fish sauce, chilly</t>
  </si>
  <si>
    <t>_q3DdDywrHw</t>
  </si>
  <si>
    <t xml:space="preserve">chaka hanoi style </t>
  </si>
  <si>
    <t xml:space="preserve">griiled fish, rice noodle, mix veg noodle </t>
  </si>
  <si>
    <t>chaka</t>
  </si>
  <si>
    <t>chảcá</t>
  </si>
  <si>
    <t>turmeric, elfish</t>
  </si>
  <si>
    <t>x5YMRdlgCpg</t>
  </si>
  <si>
    <t>ninh duong</t>
  </si>
  <si>
    <t>nem nướng</t>
  </si>
  <si>
    <t>ground pork,onion, rice paper, herb</t>
  </si>
  <si>
    <t>chilly, peanut sauce</t>
  </si>
  <si>
    <t>cà phê</t>
  </si>
  <si>
    <t>LEsaFR1gPoo</t>
  </si>
  <si>
    <t>Vietnamese grilled rice paper</t>
  </si>
  <si>
    <t>the bunting know</t>
  </si>
  <si>
    <t>Bánh tráng nướng</t>
  </si>
  <si>
    <t>rice paper,  sausage, onion, egg, shrimp, meat</t>
  </si>
  <si>
    <t>mayo, chilly</t>
  </si>
  <si>
    <t>Cần thơ</t>
  </si>
  <si>
    <t>Fried quail eggs</t>
  </si>
  <si>
    <t>Trứng cút nướng</t>
  </si>
  <si>
    <t>mango salad, egg, pork floss,peanuts</t>
  </si>
  <si>
    <t>the one tank top</t>
  </si>
  <si>
    <t>Bánh tráng trộn</t>
  </si>
  <si>
    <t>9:35</t>
  </si>
  <si>
    <t>Rice paper, quail egg, onion, pork floss, mango</t>
  </si>
  <si>
    <t>XL6l1yx7_94</t>
  </si>
  <si>
    <t>born real</t>
  </si>
  <si>
    <t>bún riêu</t>
  </si>
  <si>
    <t xml:space="preserve">Tomato, shrimp, rice noodle, meat broth, pork, crab, prawns, shallot </t>
  </si>
  <si>
    <t>mom tom</t>
  </si>
  <si>
    <t>cylindric glutinous rice cake with magenta plant</t>
  </si>
  <si>
    <t>ponte la cam</t>
  </si>
  <si>
    <t>bánh tét lá cẩm</t>
  </si>
  <si>
    <t>la cam, sticky rice , mung bean</t>
  </si>
  <si>
    <t>XL6l1yx7_95</t>
  </si>
  <si>
    <t>Cylindric glutinous rice cake with banana</t>
  </si>
  <si>
    <t>bonpet</t>
  </si>
  <si>
    <t>bánh chuối</t>
  </si>
  <si>
    <t>Red bean, banana, sticky rice</t>
  </si>
  <si>
    <t>tEeoPfCIQ_g</t>
  </si>
  <si>
    <t>Vegeterian vietnamese spring rolls</t>
  </si>
  <si>
    <t>noodle, lettuce, cabbage, carrot, cucumber, onion</t>
  </si>
  <si>
    <t>Mushrooms in coconut shell</t>
  </si>
  <si>
    <t>mushrooms</t>
  </si>
  <si>
    <t>Deep fried tofu</t>
  </si>
  <si>
    <t>coriander sauce</t>
  </si>
  <si>
    <t>mlvOg7YxhxY</t>
  </si>
  <si>
    <t>bread, ham, cucumber, carrot, pork</t>
  </si>
  <si>
    <t>morning glory with garlic</t>
  </si>
  <si>
    <t>garlic, morning glory</t>
  </si>
  <si>
    <t>fried tofu with lemongrass</t>
  </si>
  <si>
    <t>9:45</t>
  </si>
  <si>
    <t>tofu, lemongrass</t>
  </si>
  <si>
    <t>shrimp with tamarind sauce</t>
  </si>
  <si>
    <t>G1kl28hzegc</t>
  </si>
  <si>
    <t>burrata pizza</t>
  </si>
  <si>
    <t>cheese, mozzarella , tomato sauce, ham</t>
  </si>
  <si>
    <t>burrata</t>
  </si>
  <si>
    <t>y9MZG_yZf2Y</t>
  </si>
  <si>
    <t>the button</t>
  </si>
  <si>
    <t>Vietnamese Sticky Rice Dumplings</t>
  </si>
  <si>
    <t>bun oop dunk</t>
  </si>
  <si>
    <t>bánh ít trần</t>
  </si>
  <si>
    <t>a6863gJM52c</t>
  </si>
  <si>
    <t>Gummy worm</t>
  </si>
  <si>
    <t>cassava, coconut, colored from(beetroot, pandan leaf), tapioca starch, mung bean, crushed peanut</t>
  </si>
  <si>
    <t>Đà Nẵng</t>
  </si>
  <si>
    <t>young jack fruit salad</t>
  </si>
  <si>
    <t>bun Dale</t>
  </si>
  <si>
    <t>glotinous rice cake</t>
  </si>
  <si>
    <t>gooey glotinous rice cake</t>
  </si>
  <si>
    <t>Vietnamese Spring rolls</t>
  </si>
  <si>
    <t>Rolls</t>
  </si>
  <si>
    <t>spicy fish sauce</t>
  </si>
  <si>
    <t>expresso</t>
  </si>
  <si>
    <t>find me</t>
  </si>
  <si>
    <t>new pond</t>
  </si>
  <si>
    <t>Mỳ quảng</t>
  </si>
  <si>
    <t>shrimp, pork, prawn, egg, peanut, lime, chilly, noodle</t>
  </si>
  <si>
    <t>OP_YUyVII80</t>
  </si>
  <si>
    <t>furniture</t>
  </si>
  <si>
    <t>rice noodle, bean sprout, lettuce, vinegar, lemon juice,chilly, spring roll,pork, ginger, sugar</t>
  </si>
  <si>
    <t>QeIkQDnd7zk</t>
  </si>
  <si>
    <t>beef noodle soup</t>
  </si>
  <si>
    <t>noodle, beef, meatball, pork blood</t>
  </si>
  <si>
    <t>husband And wife cake</t>
  </si>
  <si>
    <t>tapioca, coconut, mung bean</t>
  </si>
  <si>
    <t>a little cake</t>
  </si>
  <si>
    <t>bánh ít lá gai</t>
  </si>
  <si>
    <t xml:space="preserve">sticky rice, green bean </t>
  </si>
  <si>
    <t>rice noodle, pork, shrimp, pork rib, chicken, broccoli, herb, yong banana flower slide, coriander</t>
  </si>
  <si>
    <t>rice noodle, pork, shrimp, pork rib, chicken, broccoli, herb, yong banana floswr slide, coriander</t>
  </si>
  <si>
    <t>pork &amp; vegetables wrapped in rice paper</t>
  </si>
  <si>
    <t>pork vegetables Wrapped in rice paper</t>
  </si>
  <si>
    <t>14:22</t>
  </si>
  <si>
    <t>rice paper, herb, cucumber, pork belly, young banana, star fruit, bean sprout</t>
  </si>
  <si>
    <t>9mZVp_MAbpI</t>
  </si>
  <si>
    <t>mail em</t>
  </si>
  <si>
    <t xml:space="preserve">bánh mì </t>
  </si>
  <si>
    <t xml:space="preserve">2:00 </t>
  </si>
  <si>
    <t xml:space="preserve">pate, butter, pickle, cucumber, bread,  sprinkke, </t>
  </si>
  <si>
    <t>beef sauce, soy sauce</t>
  </si>
  <si>
    <t>Sài Gòn</t>
  </si>
  <si>
    <t>small cake and crepes</t>
  </si>
  <si>
    <t>rice flour, egg, water</t>
  </si>
  <si>
    <t>friton, scallion, grilled rib, omelot, roll steam with egg, egg meat, pig skin</t>
  </si>
  <si>
    <t>grilled tofu, soups, salad, noodle, crap soup</t>
  </si>
  <si>
    <t>shrimp sauce</t>
  </si>
  <si>
    <t>hot tofu</t>
  </si>
  <si>
    <t>tàu hũ nóng</t>
  </si>
  <si>
    <t>tofu, coconut water</t>
  </si>
  <si>
    <t>Moist banana bread</t>
  </si>
  <si>
    <t>chuối nướng nam bộ</t>
  </si>
  <si>
    <t>banana, sticky rice, coconut milk,</t>
  </si>
  <si>
    <t>fun sanctions</t>
  </si>
  <si>
    <t>18:45</t>
  </si>
  <si>
    <t>rice paper, basil, mango, lime, squid, chilly, quail egg</t>
  </si>
  <si>
    <t>4o8X5NO0AfY</t>
  </si>
  <si>
    <t>Vietnamese crepes</t>
  </si>
  <si>
    <t xml:space="preserve">shrimp </t>
  </si>
  <si>
    <t>shrimp, pork, squid, mung bean, bean sprout, egg</t>
  </si>
  <si>
    <t>sugarcane juice with passion fruit</t>
  </si>
  <si>
    <t>sugarcane, passion fruit</t>
  </si>
  <si>
    <t xml:space="preserve">pork, rice noodle, broth, leaves, chilli powder </t>
  </si>
  <si>
    <t>19:30</t>
  </si>
  <si>
    <t>sticky rice, coconut, corn, sweet potato</t>
  </si>
  <si>
    <t>IQrtrDQwFA8</t>
  </si>
  <si>
    <t>grilled rice paper</t>
  </si>
  <si>
    <t xml:space="preserve">rice paper, quail egg, </t>
  </si>
  <si>
    <t>mushrooms, beef</t>
  </si>
  <si>
    <t>grilled clamp</t>
  </si>
  <si>
    <t>thrilled clamp</t>
  </si>
  <si>
    <t>cheese, scallions,clamp</t>
  </si>
  <si>
    <t>Shredded chicken rice</t>
  </si>
  <si>
    <t>chicken, salad, herbs, greens, onion, rice</t>
  </si>
  <si>
    <t>Char siu egg noodle</t>
  </si>
  <si>
    <t>SE161478</t>
  </si>
  <si>
    <t>aYdHbsjIL78</t>
  </si>
  <si>
    <t>fried rice noodles beef</t>
  </si>
  <si>
    <t>Bún bò xào</t>
  </si>
  <si>
    <t>noodles, herbs, beef, carrot, daikon, fired onions, fish sauce</t>
  </si>
  <si>
    <t>Jkm_NsTr_OI</t>
  </si>
  <si>
    <t>carrot,herbs,pork,cucumber,pate,pork,floss</t>
  </si>
  <si>
    <t>carrot,herbs,pork,cucumber,pate,pork,floss, peppers</t>
  </si>
  <si>
    <t>beef,green onion</t>
  </si>
  <si>
    <t>cwXB_AAXTk0</t>
  </si>
  <si>
    <t>Chicken</t>
  </si>
  <si>
    <t>Lào Cai</t>
  </si>
  <si>
    <t>Vegetable soup</t>
  </si>
  <si>
    <t>canh rau</t>
  </si>
  <si>
    <t>fired noodle</t>
  </si>
  <si>
    <t>noodles, chicken heart</t>
  </si>
  <si>
    <t>81FvjdekVlk</t>
  </si>
  <si>
    <t xml:space="preserve">saigon broken rice with grilled pork </t>
  </si>
  <si>
    <t>cơm tấm xá xíu</t>
  </si>
  <si>
    <t>egg,pork chop,tomato,veiges</t>
  </si>
  <si>
    <t>Australia</t>
  </si>
  <si>
    <t>beef,pork noodle soup,sausages</t>
  </si>
  <si>
    <t>spicy beef,pork noodle soup,sausages</t>
  </si>
  <si>
    <t>beef soup with banh mi</t>
  </si>
  <si>
    <t>stewed beef with bread</t>
  </si>
  <si>
    <t>bánh mì bò kho</t>
  </si>
  <si>
    <t>stewed beef,carrot,bread</t>
  </si>
  <si>
    <t>bánh ngọt</t>
  </si>
  <si>
    <t>sugar</t>
  </si>
  <si>
    <t>BPsFPkT-HWQ</t>
  </si>
  <si>
    <t>bomba way</t>
  </si>
  <si>
    <t>10:22</t>
  </si>
  <si>
    <t>beef broth,lemongrass heavy,spicy,pineapple,onion,paprika,chili,rock sugar,salt,fish sauce,noodle,cabbage,cilantro scallion,basil,herbs,broth</t>
  </si>
  <si>
    <t>d1_2reHmOBo</t>
  </si>
  <si>
    <t>rat fried</t>
  </si>
  <si>
    <t>rat</t>
  </si>
  <si>
    <t>thịt chuột</t>
  </si>
  <si>
    <t>RvFjl8kjaM4</t>
  </si>
  <si>
    <t>fish salad</t>
  </si>
  <si>
    <t>raw fish</t>
  </si>
  <si>
    <t>gỏi cá sống</t>
  </si>
  <si>
    <t>20:35</t>
  </si>
  <si>
    <t>20:53</t>
  </si>
  <si>
    <t>Phú Quốc</t>
  </si>
  <si>
    <t>GIyjzmHhVxs</t>
  </si>
  <si>
    <t>tuna bit low</t>
  </si>
  <si>
    <t>7:23</t>
  </si>
  <si>
    <t>egg,fresh herbs,salt,pepper,chilies,Vietnamese coriander</t>
  </si>
  <si>
    <t xml:space="preserve">raw blood soup,herbs,liver ,duck stock,peanut </t>
  </si>
  <si>
    <t>raw blood pudding</t>
  </si>
  <si>
    <t>raw blood food</t>
  </si>
  <si>
    <t>tiết canh</t>
  </si>
  <si>
    <t xml:space="preserve">raw blood soup,herbs,liver,fish sauce ,duck stock,peanut </t>
  </si>
  <si>
    <t>viGJ3Xe2haM</t>
  </si>
  <si>
    <t>Vietnamese soup</t>
  </si>
  <si>
    <t>beef, noodles meat herbs</t>
  </si>
  <si>
    <t>beef soup</t>
  </si>
  <si>
    <t>buckle</t>
  </si>
  <si>
    <t>beef,chopstick,carrot,noodles</t>
  </si>
  <si>
    <t>Vietnamese beef steak</t>
  </si>
  <si>
    <t>bonet</t>
  </si>
  <si>
    <t>meat, eggs, partay,baguettes, sausage, onions, pate,sardines,cheese</t>
  </si>
  <si>
    <t>vegetable, chili, fish sauce</t>
  </si>
  <si>
    <t>hotel number</t>
  </si>
  <si>
    <t>pork, noodles, fish ball, chily</t>
  </si>
  <si>
    <t>9:39</t>
  </si>
  <si>
    <t xml:space="preserve">prawns, pork </t>
  </si>
  <si>
    <t>Vietnamese style pizza</t>
  </si>
  <si>
    <t>grill brush paper,quail eggs, corn, shallots</t>
  </si>
  <si>
    <t>24cT9v8PFiE</t>
  </si>
  <si>
    <t>rice paper wrappers with climbing perch fish</t>
  </si>
  <si>
    <t>banh da ca ro</t>
  </si>
  <si>
    <t>bánh đa cá rô</t>
  </si>
  <si>
    <t>fish, noodles</t>
  </si>
  <si>
    <t>noodles, fish, chili</t>
  </si>
  <si>
    <t>Wi1qL8VZbi4</t>
  </si>
  <si>
    <t>noodles sofar</t>
  </si>
  <si>
    <t>mỳ xào bò</t>
  </si>
  <si>
    <t>beef, noodles, vegetable</t>
  </si>
  <si>
    <t>Đà nẵng</t>
  </si>
  <si>
    <t>Papaya salade</t>
  </si>
  <si>
    <t>gỏi bò</t>
  </si>
  <si>
    <t>beef salad, herbs peanuts</t>
  </si>
  <si>
    <t>sweet and sour ribs</t>
  </si>
  <si>
    <t>pop ribs sweet sauerkaut</t>
  </si>
  <si>
    <t>sườn xào chua ngọt</t>
  </si>
  <si>
    <t>Quang style Noodle</t>
  </si>
  <si>
    <t>mi guang</t>
  </si>
  <si>
    <t>noodle, shrimp, egg, peanut, spring onion, pancake, salad</t>
  </si>
  <si>
    <t>rice paper wrap pork</t>
  </si>
  <si>
    <t>pork belly roll</t>
  </si>
  <si>
    <t>bánh tráng cuốn thịt heo</t>
  </si>
  <si>
    <t>pork, herbs, rice paper, mango, carrot, papaya, mint</t>
  </si>
  <si>
    <t>pasta</t>
  </si>
  <si>
    <t>mitchell</t>
  </si>
  <si>
    <t>jackruit, pig skin vegetable, peanut</t>
  </si>
  <si>
    <t>squidddy</t>
  </si>
  <si>
    <t>mực xào</t>
  </si>
  <si>
    <t>pinapple, tomato, squiddy</t>
  </si>
  <si>
    <t>buffalo fish</t>
  </si>
  <si>
    <t>buffalo time fish</t>
  </si>
  <si>
    <t>cá trâu chiên</t>
  </si>
  <si>
    <t>fish sour soup</t>
  </si>
  <si>
    <t>fish hot pot</t>
  </si>
  <si>
    <t>rice paper rool, herbs, noodles, fish, tomato, pineapple</t>
  </si>
  <si>
    <t>khoai tây chiên</t>
  </si>
  <si>
    <t>red potatoes,salts</t>
  </si>
  <si>
    <t>qceHaOmQHxs</t>
  </si>
  <si>
    <t>sea food</t>
  </si>
  <si>
    <t>hải sản</t>
  </si>
  <si>
    <t>mantis, shrimp, crabs, squids, rice noodles</t>
  </si>
  <si>
    <t>LEl1s56wzck</t>
  </si>
  <si>
    <t>gold um</t>
  </si>
  <si>
    <t xml:space="preserve">shredded pork floss, piece of Ja, pork chop, bitter lemon </t>
  </si>
  <si>
    <t>12:55</t>
  </si>
  <si>
    <t>grilled beef in betel</t>
  </si>
  <si>
    <t>fallout look</t>
  </si>
  <si>
    <t>14:24</t>
  </si>
  <si>
    <t>15:28</t>
  </si>
  <si>
    <t>hot vit lon</t>
  </si>
  <si>
    <t>17:57</t>
  </si>
  <si>
    <t>salt, duck egg</t>
  </si>
  <si>
    <t xml:space="preserve">fried pastry with meat </t>
  </si>
  <si>
    <t>bánh cua</t>
  </si>
  <si>
    <t>X-_St53vNko</t>
  </si>
  <si>
    <t>bond me sandwiches</t>
  </si>
  <si>
    <t>meat,egg, cucumber,vegetable</t>
  </si>
  <si>
    <t>club unbale</t>
  </si>
  <si>
    <t>rice cake, crispy onions</t>
  </si>
  <si>
    <t>bunny stand</t>
  </si>
  <si>
    <t>onion, eggs, chili</t>
  </si>
  <si>
    <t>K76GyX1YEZg</t>
  </si>
  <si>
    <t>fired banana</t>
  </si>
  <si>
    <t>sticky fries</t>
  </si>
  <si>
    <t>không biết tên</t>
  </si>
  <si>
    <t>mì</t>
  </si>
  <si>
    <t xml:space="preserve">chicopee </t>
  </si>
  <si>
    <t>chân gà</t>
  </si>
  <si>
    <t>8:41</t>
  </si>
  <si>
    <t xml:space="preserve">albacore </t>
  </si>
  <si>
    <t>13:30</t>
  </si>
  <si>
    <t>SE161261</t>
  </si>
  <si>
    <t>bP9fE4fUWo8</t>
  </si>
  <si>
    <t>Braised Russian sturgeon with soy sauce</t>
  </si>
  <si>
    <t>Cá tầm Nga om xì dầu</t>
  </si>
  <si>
    <t>q7MY8fPR1AE</t>
  </si>
  <si>
    <t>Noodles</t>
  </si>
  <si>
    <t>Mì</t>
  </si>
  <si>
    <t>11:02</t>
  </si>
  <si>
    <t>Soba noodles, green onions, cucumbers, tomatoes, bell peppers, coriander, mushrooms, salt, butter, soy sauce, miso paste, lime, sesame oil, honey, pepper, garlic, ginger, cilantro, mint, tofu,</t>
  </si>
  <si>
    <t>Fried banana pancake</t>
  </si>
  <si>
    <t>Fried banana</t>
  </si>
  <si>
    <t>Bánh chuối chiên</t>
  </si>
  <si>
    <t>Crabs noodles</t>
  </si>
  <si>
    <t>Spent at school</t>
  </si>
  <si>
    <t>Bánh đa cua</t>
  </si>
  <si>
    <t>Tofu, crabs, fish cake, beefs, noodles</t>
  </si>
  <si>
    <t>Chilli, garlic, vinegar</t>
  </si>
  <si>
    <t>Hot sauce, garlic vinegar</t>
  </si>
  <si>
    <t>Nộm bò khô</t>
  </si>
  <si>
    <t>coconut, black cherry, water</t>
  </si>
  <si>
    <t>coconut, black cherry, coconut ball, water</t>
  </si>
  <si>
    <t>Vermicelli and grilled chopped meat</t>
  </si>
  <si>
    <t>Bowling shop</t>
  </si>
  <si>
    <t>Bún chả</t>
  </si>
  <si>
    <t>Bacon</t>
  </si>
  <si>
    <t>Fried prawns</t>
  </si>
  <si>
    <t>Shrimp cake</t>
  </si>
  <si>
    <t>Tôm chiên bột</t>
  </si>
  <si>
    <t>Fried fermented pork roll</t>
  </si>
  <si>
    <t>Nem chua rán</t>
  </si>
  <si>
    <t xml:space="preserve">Pork </t>
  </si>
  <si>
    <t>Rolled noodles</t>
  </si>
  <si>
    <t>Pho bun</t>
  </si>
  <si>
    <t>Phở cuốn</t>
  </si>
  <si>
    <t>Rice noodles</t>
  </si>
  <si>
    <t>Banh cung</t>
  </si>
  <si>
    <t>14:32</t>
  </si>
  <si>
    <t>15:38</t>
  </si>
  <si>
    <t>Crispy oninons , garlic, chilli</t>
  </si>
  <si>
    <t>Crispy oninons , garlic, chilli sauce</t>
  </si>
  <si>
    <t>Fish</t>
  </si>
  <si>
    <t>Fish sauce</t>
  </si>
  <si>
    <t>Sticky rice</t>
  </si>
  <si>
    <t>So</t>
  </si>
  <si>
    <t>16:06</t>
  </si>
  <si>
    <t>17:23</t>
  </si>
  <si>
    <t>Rice, crispy onions</t>
  </si>
  <si>
    <t>Cà phê</t>
  </si>
  <si>
    <t>20:46</t>
  </si>
  <si>
    <t>21:52</t>
  </si>
  <si>
    <t xml:space="preserve">Coffee, egg </t>
  </si>
  <si>
    <t>Fun</t>
  </si>
  <si>
    <t>22:55</t>
  </si>
  <si>
    <t>25:16</t>
  </si>
  <si>
    <t>Noodles, beef, onion, broth</t>
  </si>
  <si>
    <t>kI6Ci6d5msU</t>
  </si>
  <si>
    <t>Trứng vịt lộn</t>
  </si>
  <si>
    <t>Duck egg</t>
  </si>
  <si>
    <t>Beg me</t>
  </si>
  <si>
    <t xml:space="preserve">Bánh mì </t>
  </si>
  <si>
    <t>Pork, dry meat, cucumber</t>
  </si>
  <si>
    <t>Chilli</t>
  </si>
  <si>
    <t>Chilli sauce</t>
  </si>
  <si>
    <t>Rice, bacon, dry meat, chicken egg, dry pork</t>
  </si>
  <si>
    <t>Egg, coffee</t>
  </si>
  <si>
    <t>Thịt nướng</t>
  </si>
  <si>
    <t>Pork</t>
  </si>
  <si>
    <t>Vietnamese fish cakes</t>
  </si>
  <si>
    <t>Chả cá</t>
  </si>
  <si>
    <t>Rice rolls</t>
  </si>
  <si>
    <t>Pork, mushrooms</t>
  </si>
  <si>
    <t>IfDyPM6Vxt8</t>
  </si>
  <si>
    <t>9emrhG_AGeg</t>
  </si>
  <si>
    <t>Crepes</t>
  </si>
  <si>
    <t>Bánh crep</t>
  </si>
  <si>
    <t>Mango, chocolate, ham, cheese</t>
  </si>
  <si>
    <t>Coriander</t>
  </si>
  <si>
    <t>Fried rice</t>
  </si>
  <si>
    <t>Cơm chiên</t>
  </si>
  <si>
    <t>Coconut milk coffee</t>
  </si>
  <si>
    <t>Cà phê sữa dừa</t>
  </si>
  <si>
    <t>King Roti cake</t>
  </si>
  <si>
    <t>Bánh roti</t>
  </si>
  <si>
    <t>Egg, vanilla, sugar, chocolate</t>
  </si>
  <si>
    <t>7:14</t>
  </si>
  <si>
    <t>Beef, herb, noodles</t>
  </si>
  <si>
    <t>VL7dXFuC5CM</t>
  </si>
  <si>
    <t>Grill BBQ duck</t>
  </si>
  <si>
    <t>Grill barbecued duck</t>
  </si>
  <si>
    <t>Vịt quay</t>
  </si>
  <si>
    <t>Duck</t>
  </si>
  <si>
    <t>Rice with braised pork</t>
  </si>
  <si>
    <t>Cơm thịt lợn kho</t>
  </si>
  <si>
    <t>5:28</t>
  </si>
  <si>
    <t>Pork, rice</t>
  </si>
  <si>
    <t>kKLrp4nl-GA</t>
  </si>
  <si>
    <t>Meat bland</t>
  </si>
  <si>
    <t>Rice noodles, pork, quail egg, prawn, crispy fried rice paper, fresh herbs</t>
  </si>
  <si>
    <t>Bunch sale</t>
  </si>
  <si>
    <t>praw, pork, bean sprouts</t>
  </si>
  <si>
    <t>Peanut</t>
  </si>
  <si>
    <t>Peanut sauce</t>
  </si>
  <si>
    <t>lyy8ED9smxQ</t>
  </si>
  <si>
    <t>Famine moon</t>
  </si>
  <si>
    <t>Pork, mushrooms, batter, fried shallots, sausage, herbs</t>
  </si>
  <si>
    <t>Book</t>
  </si>
  <si>
    <t>Beef, noodles, broth, onions, cilantro</t>
  </si>
  <si>
    <t>Chilli sauce, garlic vinegar</t>
  </si>
  <si>
    <t>Coconut, ice cream</t>
  </si>
  <si>
    <t>Chocolate</t>
  </si>
  <si>
    <t>Chocolate sauce</t>
  </si>
  <si>
    <t>U0xYFKNXap4</t>
  </si>
  <si>
    <t>Rice paper, mushrooms</t>
  </si>
  <si>
    <t>Noodles, broth, pork</t>
  </si>
  <si>
    <t>Fund</t>
  </si>
  <si>
    <t>Beef</t>
  </si>
  <si>
    <t>Snail noodles</t>
  </si>
  <si>
    <t>Boo no</t>
  </si>
  <si>
    <t>Snail, herbs, noodles, tomato</t>
  </si>
  <si>
    <t>Noodles, grilled pork, herbs, wild beetle leaf, garlic</t>
  </si>
  <si>
    <t>Sweet fish sauce</t>
  </si>
  <si>
    <t>Vermicelli with shrimp paste</t>
  </si>
  <si>
    <t>Moon out one phone</t>
  </si>
  <si>
    <t>Bún đậu mắm tôm</t>
  </si>
  <si>
    <t>Tofu, meat, noodles, fake dogs meat, pig organs, blood sausage</t>
  </si>
  <si>
    <t>Shrimp, lime, chilli, sugar</t>
  </si>
  <si>
    <t>Shrimp paste</t>
  </si>
  <si>
    <t>Duck noodles</t>
  </si>
  <si>
    <t>Boone</t>
  </si>
  <si>
    <t>Bún vịt</t>
  </si>
  <si>
    <t>Noodles, duck meat, gizzard, herbs, blood cake</t>
  </si>
  <si>
    <t>Garlic, fish</t>
  </si>
  <si>
    <t>Garlic fish sauce</t>
  </si>
  <si>
    <t>ET13Jri7l58</t>
  </si>
  <si>
    <t>Goat meat</t>
  </si>
  <si>
    <t>High ten</t>
  </si>
  <si>
    <t>Dê tái chanh</t>
  </si>
  <si>
    <t>Goat meat, lemongrass, chilli</t>
  </si>
  <si>
    <t>Fried chiken</t>
  </si>
  <si>
    <t>Gà chiên giòn</t>
  </si>
  <si>
    <t>Fried noodles</t>
  </si>
  <si>
    <t>Me sow</t>
  </si>
  <si>
    <t xml:space="preserve">Noodles, beef, onions, tomato, carrot, mushroom </t>
  </si>
  <si>
    <t>Bread with wine braised meat</t>
  </si>
  <si>
    <t>Bread with wine</t>
  </si>
  <si>
    <t>Bánh mì sốt vang</t>
  </si>
  <si>
    <t>Bread, beef, wine, cornstarch</t>
  </si>
  <si>
    <t>without</t>
  </si>
  <si>
    <t>Egg yolks, flour</t>
  </si>
  <si>
    <t>Bread, egg, cucumber, meat</t>
  </si>
  <si>
    <t>nWCNZARamY4</t>
  </si>
  <si>
    <t>Vietnames grilled rice paper</t>
  </si>
  <si>
    <t>Rice paper</t>
  </si>
  <si>
    <t>0:12</t>
  </si>
  <si>
    <t>Rice paper, egg, cheese, sausage</t>
  </si>
  <si>
    <t>Dalat</t>
  </si>
  <si>
    <t>Sticky rice, green bean, lemongrass, chilli, meat</t>
  </si>
  <si>
    <t>Sticky rice, mung bean, lemongrass, chilli, meat</t>
  </si>
  <si>
    <t>been made</t>
  </si>
  <si>
    <t>Bread, meat, pork, herbs</t>
  </si>
  <si>
    <t>20:27</t>
  </si>
  <si>
    <t>cucumber, meat, white carrot, onions</t>
  </si>
  <si>
    <t>i6OEtSpbIm8</t>
  </si>
  <si>
    <t>Crab, noodles, mantis prawn, fish cakes, cilantro, tomatoes, green onions</t>
  </si>
  <si>
    <t>Hai Phong</t>
  </si>
  <si>
    <t>Fried frogs</t>
  </si>
  <si>
    <t>Ếch chiên giòn</t>
  </si>
  <si>
    <t>BBQ chicken</t>
  </si>
  <si>
    <t>Barbecue chicken</t>
  </si>
  <si>
    <t>Gà quay</t>
  </si>
  <si>
    <t>Chicken, sesame</t>
  </si>
  <si>
    <t>Soy bean</t>
  </si>
  <si>
    <t>Soy sauce</t>
  </si>
  <si>
    <t>Roast and Braised Duck</t>
  </si>
  <si>
    <t>Rose and braised duck</t>
  </si>
  <si>
    <t>MSG</t>
  </si>
  <si>
    <t>h6IjyAMjxcI</t>
  </si>
  <si>
    <t>Seafood</t>
  </si>
  <si>
    <t>Hải sản</t>
  </si>
  <si>
    <t>LZxOlpn_9Xk</t>
  </si>
  <si>
    <t>Tempo</t>
  </si>
  <si>
    <t>GPBeX9nXUGQ</t>
  </si>
  <si>
    <t>Soya milk</t>
  </si>
  <si>
    <t>Sorry i'm here</t>
  </si>
  <si>
    <t>Sugar</t>
  </si>
  <si>
    <t>Crab paste vermicelli soup</t>
  </si>
  <si>
    <t>Bún riêu cua</t>
  </si>
  <si>
    <t>Crab</t>
  </si>
  <si>
    <t>sdT8hXvOrIE</t>
  </si>
  <si>
    <t>Weasel coffee</t>
  </si>
  <si>
    <t>weasel coffee</t>
  </si>
  <si>
    <t>Cà phê chồn</t>
  </si>
  <si>
    <t>vWGoHCmVu6k</t>
  </si>
  <si>
    <t>Thread candy</t>
  </si>
  <si>
    <t>Gail C</t>
  </si>
  <si>
    <t>Kẹo chỉ</t>
  </si>
  <si>
    <t>Coconut, sugar, peanut, rice cracker</t>
  </si>
  <si>
    <t>Pulled candy</t>
  </si>
  <si>
    <t>Gail gail</t>
  </si>
  <si>
    <t>Kẹo kéo</t>
  </si>
  <si>
    <t>Soju foods</t>
  </si>
  <si>
    <t>Đồ Soju</t>
  </si>
  <si>
    <t>B1yX9ZaYb6U</t>
  </si>
  <si>
    <t xml:space="preserve">Pork, mushrooms, seafood, sausage, </t>
  </si>
  <si>
    <t>Tomato</t>
  </si>
  <si>
    <t>Tomato sauce</t>
  </si>
  <si>
    <t>Dessert</t>
  </si>
  <si>
    <t>Kem</t>
  </si>
  <si>
    <t>Olive, vanilla</t>
  </si>
  <si>
    <t>kv7qz517Cyw</t>
  </si>
  <si>
    <t>Vegetarian food</t>
  </si>
  <si>
    <t>Girl Jai</t>
  </si>
  <si>
    <t>Zn1mTmyPY9Y</t>
  </si>
  <si>
    <t>Sausage</t>
  </si>
  <si>
    <t>Xúc xích</t>
  </si>
  <si>
    <t>Sweet sauce</t>
  </si>
  <si>
    <t>Keo chi</t>
  </si>
  <si>
    <t>Coconut, sugar, peanut, cracker</t>
  </si>
  <si>
    <t>Coconut shavings, sweet syrup , peanut, rice paper</t>
  </si>
  <si>
    <t>2mfrOs1Wcbw</t>
  </si>
  <si>
    <t>Condensed milk coffe</t>
  </si>
  <si>
    <t>Café sua da</t>
  </si>
  <si>
    <t>boon cha</t>
  </si>
  <si>
    <t>Fur bar</t>
  </si>
  <si>
    <t>7:53</t>
  </si>
  <si>
    <t>Broth, chilli, lime</t>
  </si>
  <si>
    <t>Liquid tasty stuff, chilli, lime</t>
  </si>
  <si>
    <t>Dry pho</t>
  </si>
  <si>
    <t>Fur</t>
  </si>
  <si>
    <t>Phở khô</t>
  </si>
  <si>
    <t>Noodles, tomatoes, onions, garlic</t>
  </si>
  <si>
    <t>s641PV0uqkI</t>
  </si>
  <si>
    <t>Perch rice noodles soup</t>
  </si>
  <si>
    <t>Bún cá rô phi</t>
  </si>
  <si>
    <t>Noodles, fish, tomatoes, cilantro, herbs</t>
  </si>
  <si>
    <t>Quang Ninh</t>
  </si>
  <si>
    <t>YqHEtA5X7pM</t>
  </si>
  <si>
    <t>Fried rice paper</t>
  </si>
  <si>
    <t>banchan kung</t>
  </si>
  <si>
    <t>Bánh tráng chiên thập cẩm</t>
  </si>
  <si>
    <t>Rice paper, pork belly, mango, peanut, onions, cheese, egg</t>
  </si>
  <si>
    <t>Mayonnaise</t>
  </si>
  <si>
    <t>Dried food</t>
  </si>
  <si>
    <t>Dried ingredients</t>
  </si>
  <si>
    <t>Khô</t>
  </si>
  <si>
    <t>Meat</t>
  </si>
  <si>
    <t>Prawns, flour</t>
  </si>
  <si>
    <t>Fried corn</t>
  </si>
  <si>
    <t>Bắp xào</t>
  </si>
  <si>
    <t>Corn, egg, cheese, shrimp, scallion, sausage</t>
  </si>
  <si>
    <t>Corn, egg, american slice cheese, tiny shrimp, scallion, sausage</t>
  </si>
  <si>
    <t>Cheese</t>
  </si>
  <si>
    <t>Cheese sauce</t>
  </si>
  <si>
    <t>By me</t>
  </si>
  <si>
    <t>Bread, pork, meatball, garlic, lemongrass, cucumber</t>
  </si>
  <si>
    <t>pQ0-PNN9zHU</t>
  </si>
  <si>
    <t>Cafe</t>
  </si>
  <si>
    <t>Coffee, condensed milk, ice, water</t>
  </si>
  <si>
    <t>Coffee, sweet condensed milk, ice, hot water</t>
  </si>
  <si>
    <t>Weasel poop coffee</t>
  </si>
  <si>
    <t>SE161302</t>
  </si>
  <si>
    <t>kMjaWynaa6s</t>
  </si>
  <si>
    <t>Bun me</t>
  </si>
  <si>
    <t>banh mi, roasted pork, pate, girlled beef, grilled pork, chicken, vegetables, lemongrass, marination</t>
  </si>
  <si>
    <t>bun me, roasted pork, but a, girlled beef, grilled pork, chicken, vegetables, lemongrass, marination</t>
  </si>
  <si>
    <t>Sandwiches</t>
  </si>
  <si>
    <t>Banana Pancake</t>
  </si>
  <si>
    <t>a crate</t>
  </si>
  <si>
    <t>Bánh chuối</t>
  </si>
  <si>
    <t>Pho, half done, beef brisket, flank beef</t>
  </si>
  <si>
    <t>fun, got done, eat brisket, flank beef</t>
  </si>
  <si>
    <t>Donuts</t>
  </si>
  <si>
    <t>PJllP_RkDms</t>
  </si>
  <si>
    <t>rice paper, egg, spring onion, carrot, chili</t>
  </si>
  <si>
    <t>Bun tell, sizzling pancake</t>
  </si>
  <si>
    <t>rice pancake, soy seed, shrimp, rice paper, salad</t>
  </si>
  <si>
    <t>ice like pancake, soy seed, shrimp, rice paper, salad</t>
  </si>
  <si>
    <t>Banga, Pengy oh</t>
  </si>
  <si>
    <t>rice gelatin, shrimp</t>
  </si>
  <si>
    <t>Vietnamese savory steamed rice cake</t>
  </si>
  <si>
    <t>band a oh</t>
  </si>
  <si>
    <t>rice galette, shrimp, meat, chili pepper, tapioca flour, pork</t>
  </si>
  <si>
    <t>rice Galit, shrimp, meat, chili pepper, tapioca flour, pork</t>
  </si>
  <si>
    <t>Nachman</t>
  </si>
  <si>
    <t>Nem nướng</t>
  </si>
  <si>
    <t>herbs, rice paper, pork sausage, vegetables, turnip, cucumber, marinade, onion, beef, salad, mint</t>
  </si>
  <si>
    <t>helps, write paper, pork sausage, vegetables, turn it, coal can burn, marinade, onion, beef, salad, men</t>
  </si>
  <si>
    <t>cTRhf5o8Xc8</t>
  </si>
  <si>
    <t>Vegetable bean soup</t>
  </si>
  <si>
    <t>suit</t>
  </si>
  <si>
    <t>súp rau với đậu</t>
  </si>
  <si>
    <t>veggie stock, chicken, butter, potato, beans, lotus seed, onion, another onion</t>
  </si>
  <si>
    <t>veggie stock, chicken, butter, potato, beam, lotus seed, onion, another onion</t>
  </si>
  <si>
    <t>irs5nun0TLA</t>
  </si>
  <si>
    <t>rice flour, coriander, chilis, pickled vegetables, spring onions, chicken, pate, pork</t>
  </si>
  <si>
    <t>rice flour, coriander, Jerry's, pickled vegetables, spring onions, chicken, pate, pork</t>
  </si>
  <si>
    <t>Maggie sauce</t>
  </si>
  <si>
    <t>maggie sauce</t>
  </si>
  <si>
    <t>noodles, fried pork, star anise, lemongrass, bean sprouts, coriander, fried rice crackers</t>
  </si>
  <si>
    <t>noodles, fried pork, star anis, lemongrass, bean sprouts, coriander, fried rice crackers</t>
  </si>
  <si>
    <t>z0caSuonc7o</t>
  </si>
  <si>
    <t>bun mate</t>
  </si>
  <si>
    <t>banh mi, meat, pork, sausage, egg, beef, meat roll</t>
  </si>
  <si>
    <t>bun mate, meat, pork, sausage, egg, beef, named</t>
  </si>
  <si>
    <t>thing guy</t>
  </si>
  <si>
    <t>Canh cải</t>
  </si>
  <si>
    <t>pork, vegetables</t>
  </si>
  <si>
    <t>Stir fried cabbage</t>
  </si>
  <si>
    <t>Bắp cải xào</t>
  </si>
  <si>
    <t>cabbage, seasonings</t>
  </si>
  <si>
    <t>bok choy, garlic</t>
  </si>
  <si>
    <t>gum Ching you Joe</t>
  </si>
  <si>
    <t>Cơm chiên dương châu</t>
  </si>
  <si>
    <t>rice, beans, tomato, cucumber, egg</t>
  </si>
  <si>
    <t xml:space="preserve">fried rice, eggs, </t>
  </si>
  <si>
    <t>simmer tip off pork belly</t>
  </si>
  <si>
    <t>Thịt heo kho</t>
  </si>
  <si>
    <t>ginger syrup tofu</t>
  </si>
  <si>
    <t>tofu warm with hot ginger cream</t>
  </si>
  <si>
    <t>tàu hủ đường</t>
  </si>
  <si>
    <t>10:05</t>
  </si>
  <si>
    <t>tofu, ginger cream</t>
  </si>
  <si>
    <t>fLxfyJ-pGYs</t>
  </si>
  <si>
    <t>x</t>
  </si>
  <si>
    <t>Vietnam</t>
  </si>
  <si>
    <t>cowl or, kal-el, cow law</t>
  </si>
  <si>
    <t>dry noodles, pork, crackers</t>
  </si>
  <si>
    <t>teriyaki sauce</t>
  </si>
  <si>
    <t>MCtd6Ibl72M</t>
  </si>
  <si>
    <t>bun bo way</t>
  </si>
  <si>
    <t>noodles, broth, beef, pig's blood, shrimp paste, herbs, lime</t>
  </si>
  <si>
    <t>noodles, broth, beef, pig's blood, shrimp paste, Purves, lime</t>
  </si>
  <si>
    <t>Khao Lak, carlão</t>
  </si>
  <si>
    <t>noodles, pork, greens, wonton crackers</t>
  </si>
  <si>
    <t>Seafood hot pot</t>
  </si>
  <si>
    <t>Lẩu hải sản</t>
  </si>
  <si>
    <t>seafood, fish, shrimp, lobsters, clams, eels, vegetables, noodles</t>
  </si>
  <si>
    <t>banh mi, tofu, avocado, cucumber</t>
  </si>
  <si>
    <t>sandwich, tofu, avocado, cucumber</t>
  </si>
  <si>
    <t>Fried spring rolls</t>
  </si>
  <si>
    <t>chả giò chiên</t>
  </si>
  <si>
    <t>sinh tố bơ dừa cà phê</t>
  </si>
  <si>
    <t>Grilled cow udders</t>
  </si>
  <si>
    <t>grilling some cow lettuce</t>
  </si>
  <si>
    <t>Bò nướng</t>
  </si>
  <si>
    <t>udder, organs, cucumbers, radish, okra, meat, eggplant</t>
  </si>
  <si>
    <t>udder, organs, cumbers, radish, okra, beat, eggplant</t>
  </si>
  <si>
    <t>Grilled octopus</t>
  </si>
  <si>
    <t>Bạch tuộc nướng</t>
  </si>
  <si>
    <t>sandwich, tomato, cilantro, egg</t>
  </si>
  <si>
    <t>T_jHI7zHQuk</t>
  </si>
  <si>
    <t>with yo numba</t>
  </si>
  <si>
    <t>Hủ tiếu nam vang</t>
  </si>
  <si>
    <t>shrimp, liver, char siu, noodles</t>
  </si>
  <si>
    <t>shrimp, bigger, charge to, noodles</t>
  </si>
  <si>
    <t>Broken Rice</t>
  </si>
  <si>
    <t>char siu, omelette, mushroom, pork skin, turnip, carrot, cucumbers, rice, spring rolls, pork fat</t>
  </si>
  <si>
    <t>two, amulet, mushroom, pork skin, turnip, carrot, cucumbers, rice, spring rolls, pork fat</t>
  </si>
  <si>
    <t>Shrimp popiah</t>
  </si>
  <si>
    <t>print spring rolls</t>
  </si>
  <si>
    <t>bò bía tôm</t>
  </si>
  <si>
    <t xml:space="preserve">shrimp, glass noodles, lettuce </t>
  </si>
  <si>
    <t>peanut</t>
  </si>
  <si>
    <t>Condensed Milk Coffee</t>
  </si>
  <si>
    <t>Saigon Coffee</t>
  </si>
  <si>
    <t>11:59</t>
  </si>
  <si>
    <t>12:26</t>
  </si>
  <si>
    <t>Coconut milk Coffee</t>
  </si>
  <si>
    <t>Coconut Coffee</t>
  </si>
  <si>
    <t>14:00</t>
  </si>
  <si>
    <t>swWlKoOs3YQ</t>
  </si>
  <si>
    <t>Coke can chicken</t>
  </si>
  <si>
    <t>Beer can chicken</t>
  </si>
  <si>
    <t>Gà tần lon</t>
  </si>
  <si>
    <t>10:16</t>
  </si>
  <si>
    <t>chicken, lotus seed, dried jujube, herbs, prune, boiled mugwort, fried bread, Vietnamese coriander, ginger</t>
  </si>
  <si>
    <t>salt, pepper, kumquat, chili</t>
  </si>
  <si>
    <t>salt pepper with kumquat and chili</t>
  </si>
  <si>
    <t>j1pM-1XksLI</t>
  </si>
  <si>
    <t>band Korn, planning for me</t>
  </si>
  <si>
    <t>fried shallots, fresh greens, mushrooms, ground pork</t>
  </si>
  <si>
    <t>a bowl of fish sauce</t>
  </si>
  <si>
    <t>a bowl of meat, knock mom, nope mom</t>
  </si>
  <si>
    <t>mixed egg noodles</t>
  </si>
  <si>
    <t>meat got thrown</t>
  </si>
  <si>
    <t>mì gõ trộn</t>
  </si>
  <si>
    <t>egg noodles, pork, char siu, minced pork, herbs, bean sprouts</t>
  </si>
  <si>
    <t>egg noodles, spark, chashu, minced pork, herbs, bean sprouts</t>
  </si>
  <si>
    <t>coconut copy</t>
  </si>
  <si>
    <t>coffee, coconut milk, condensed milk</t>
  </si>
  <si>
    <t>fries</t>
  </si>
  <si>
    <t>mayo sauce</t>
  </si>
  <si>
    <t>pigeon</t>
  </si>
  <si>
    <t>Deep Fried Pigeon</t>
  </si>
  <si>
    <t>bồ câu chiên giòn</t>
  </si>
  <si>
    <t>dfPMZahQX3A</t>
  </si>
  <si>
    <t>ban me</t>
  </si>
  <si>
    <t>banh mi, chicken</t>
  </si>
  <si>
    <t>bread, chicken</t>
  </si>
  <si>
    <t>aYNkSsHqcn4</t>
  </si>
  <si>
    <t>well cool</t>
  </si>
  <si>
    <t>beef, vegetables</t>
  </si>
  <si>
    <t>carrots, daikon</t>
  </si>
  <si>
    <t>look mom</t>
  </si>
  <si>
    <t>jKu_30iXKZM</t>
  </si>
  <si>
    <t xml:space="preserve">Fried meat pastries </t>
  </si>
  <si>
    <t>bond Joe</t>
  </si>
  <si>
    <t>bánh nhồi</t>
  </si>
  <si>
    <t>wonton wrapper, meat, mushroom, vermicelli noddles</t>
  </si>
  <si>
    <t>bond tone</t>
  </si>
  <si>
    <t>wheat batter, shrimp, potato</t>
  </si>
  <si>
    <t>punch as</t>
  </si>
  <si>
    <t>seafood spring roll, bun noodles, roasted pork</t>
  </si>
  <si>
    <t>nem hai saung, bun noodles, roasted pork</t>
  </si>
  <si>
    <t>Fish cake</t>
  </si>
  <si>
    <t>cha-cha</t>
  </si>
  <si>
    <t>turmeric, blanched red noodles, vegetables, fried catfish</t>
  </si>
  <si>
    <t>Sticky rice ice cream</t>
  </si>
  <si>
    <t>green sticky rice ice cream</t>
  </si>
  <si>
    <t>vanilla ice cream, coconut, fried sweet potato, sticky rice</t>
  </si>
  <si>
    <t>DlSDL4SCBls</t>
  </si>
  <si>
    <t>fried pastries with meat</t>
  </si>
  <si>
    <t>bánh nhồi thịt</t>
  </si>
  <si>
    <t>wonton wrapper, meat, mushroom, egg</t>
  </si>
  <si>
    <t>the mom</t>
  </si>
  <si>
    <t>Duck porridge</t>
  </si>
  <si>
    <t>child bit</t>
  </si>
  <si>
    <t>cháo vịt</t>
  </si>
  <si>
    <t>15:05</t>
  </si>
  <si>
    <t>16:34</t>
  </si>
  <si>
    <t>rice porridge, duck, fried shallots, mushrooms</t>
  </si>
  <si>
    <t>rice porridge, duck, fried shouts, mushrooms</t>
  </si>
  <si>
    <t>Duck wings</t>
  </si>
  <si>
    <t>duck wings</t>
  </si>
  <si>
    <t>cánh vịt</t>
  </si>
  <si>
    <t>duck, bread crumb, msg</t>
  </si>
  <si>
    <t>m4N0K7G7P4g</t>
  </si>
  <si>
    <t>grilled cow udder</t>
  </si>
  <si>
    <t>bò nầm nướng</t>
  </si>
  <si>
    <t>beef, margarine, garlic, ginger, okra, eggplant, potato, tomato, onions</t>
  </si>
  <si>
    <t>UXkZSgGF1VM</t>
  </si>
  <si>
    <t>shrimp spring rolls</t>
  </si>
  <si>
    <t>prawn, pork, tofu, vegetables, herbs</t>
  </si>
  <si>
    <t>prawn, pork, tofu, veg, herbs</t>
  </si>
  <si>
    <t>Boom Nang Joan</t>
  </si>
  <si>
    <t>bún ngan trộn</t>
  </si>
  <si>
    <t>goose, tofu, peanuts, cucumbers, pickle vegetables, bún, herbs, mints</t>
  </si>
  <si>
    <t>goose, tofu, peanuts, cucumbers, pickle veggies, boom, herbs, mints</t>
  </si>
  <si>
    <t>q6kODI48zeo</t>
  </si>
  <si>
    <t>mien</t>
  </si>
  <si>
    <t>miến</t>
  </si>
  <si>
    <t>chicken, glass noodle, sprout, greens, herbs</t>
  </si>
  <si>
    <t>glass noodles, everything special</t>
  </si>
  <si>
    <t>SE161211</t>
  </si>
  <si>
    <t>7:08</t>
  </si>
  <si>
    <t>chicken, spring rolls, shrimp, dried radish, omelette, mushrooms, onions, laksa leaves, shrimp paste</t>
  </si>
  <si>
    <t>chicken, pork, ham, herb</t>
  </si>
  <si>
    <t xml:space="preserve">chili </t>
  </si>
  <si>
    <t>sinh to bo</t>
  </si>
  <si>
    <t>8:12</t>
  </si>
  <si>
    <t>flour, yeast, warm water, salt, vinegar, sugar, fresh milk, cooking oil</t>
  </si>
  <si>
    <t>CYeFpSI6rjk</t>
  </si>
  <si>
    <t>gio chao quay</t>
  </si>
  <si>
    <t>bánh quẩy</t>
  </si>
  <si>
    <t>Flour, Egg, Salt, Baking Powder, Milk, Soft Butter, Water</t>
  </si>
  <si>
    <t>fish sauce, sugar, garlic, chili</t>
  </si>
  <si>
    <t>beef, noodle, scallion</t>
  </si>
  <si>
    <t>rice flour, egg, squid, shrimp, pork, mung bean</t>
  </si>
  <si>
    <t>Fresh eggs, sugar, milk and coffee</t>
  </si>
  <si>
    <t>WDo3tluuKxQ</t>
  </si>
  <si>
    <t>steamed rice with chicken, spring rolls</t>
  </si>
  <si>
    <t>cơm hấp với thịt gà, gỏi cuốn</t>
  </si>
  <si>
    <t>8AHyrDHytnI</t>
  </si>
  <si>
    <t>boild up</t>
  </si>
  <si>
    <t>beef, coriander, garlic, chili, fish sauce</t>
  </si>
  <si>
    <t>fermented anchovy, chili, pineapple</t>
  </si>
  <si>
    <t>SAIK7CHo1BI</t>
  </si>
  <si>
    <t>prawns, pork</t>
  </si>
  <si>
    <t>Hạ Long Bay</t>
  </si>
  <si>
    <t>yiMPkQoaNkU</t>
  </si>
  <si>
    <t>Grilled rice paper, Shredded rice, Beef jerky, cheese, Quail or chicken eggs, Tamarind sauce, white butter and chili sauce, Green onions</t>
  </si>
  <si>
    <t>Grilled rice paper, Shredded rice, cheese, Quail or chicken eggs, Tamarind sauce, white butter and chili sauce, Green onions</t>
  </si>
  <si>
    <t>beef ball</t>
  </si>
  <si>
    <t>bò viên</t>
  </si>
  <si>
    <t>IdP7mCp7Dpg</t>
  </si>
  <si>
    <t>thịt heo quay</t>
  </si>
  <si>
    <t>0:44</t>
  </si>
  <si>
    <t>banana pancakes</t>
  </si>
  <si>
    <t>10:27</t>
  </si>
  <si>
    <t>boon Ryu</t>
  </si>
  <si>
    <t>crab bricks, crab meat, tomatoes, fat, fish sauce, salt, spring onions</t>
  </si>
  <si>
    <t>crab, noodles, soup</t>
  </si>
  <si>
    <t>Q0IBO6FHNxE</t>
  </si>
  <si>
    <t>Vietnamese Rice Pyramid Dumplings</t>
  </si>
  <si>
    <t>bánh giò nóng</t>
  </si>
  <si>
    <t>7:31</t>
  </si>
  <si>
    <t>chicken soup</t>
  </si>
  <si>
    <t>cháo gà</t>
  </si>
  <si>
    <t>three-knot salad</t>
  </si>
  <si>
    <t>gỏi ba khía</t>
  </si>
  <si>
    <t>Steamed rice roll</t>
  </si>
  <si>
    <t>fun cuckoo</t>
  </si>
  <si>
    <t>Rice flour, vegetables, meat</t>
  </si>
  <si>
    <t>bean sprouts, pork</t>
  </si>
  <si>
    <t>food crispy fried noodles</t>
  </si>
  <si>
    <t>miến xào chay</t>
  </si>
  <si>
    <t>15:10</t>
  </si>
  <si>
    <t>vermicelli, shiitake, bean sprouts, carrot, celery, tofu</t>
  </si>
  <si>
    <t>vegan ham</t>
  </si>
  <si>
    <t>bean soy sauce</t>
  </si>
  <si>
    <t>lMtONnZN9dk</t>
  </si>
  <si>
    <t>pomelo steamed chicken</t>
  </si>
  <si>
    <t>gà hấp bưởi</t>
  </si>
  <si>
    <t xml:space="preserve">chili, bean </t>
  </si>
  <si>
    <t>chili sauce, bean soy sauce</t>
  </si>
  <si>
    <t>Fried pomelo pulp</t>
  </si>
  <si>
    <t>tempura bưởi</t>
  </si>
  <si>
    <t>cùi bưởi tẩm bột rán</t>
  </si>
  <si>
    <t>shredded chicken mixed with pomelo</t>
  </si>
  <si>
    <t>gà xé phay trộn bưởi</t>
  </si>
  <si>
    <t>DJIdlnUEDnU</t>
  </si>
  <si>
    <t>10:34</t>
  </si>
  <si>
    <t>FPpBckJobR8</t>
  </si>
  <si>
    <t>bunch Mormons</t>
  </si>
  <si>
    <t>FPpBckJobR9</t>
  </si>
  <si>
    <t>funny</t>
  </si>
  <si>
    <t>SE161212</t>
  </si>
  <si>
    <t>FPpBckJobR10</t>
  </si>
  <si>
    <t>grilled beef with butter</t>
  </si>
  <si>
    <t>Vietnamese barbecue</t>
  </si>
  <si>
    <t>bò nướng bơ</t>
  </si>
  <si>
    <t>S9qSlL_OFaY</t>
  </si>
  <si>
    <t>Pan-fried scrambled egg rice cake (bột chiên)</t>
  </si>
  <si>
    <t>shredding papaya, rice cake</t>
  </si>
  <si>
    <t>WCrqXO0UJFM</t>
  </si>
  <si>
    <t>seafood, beef, noodles</t>
  </si>
  <si>
    <t>seafood, beef</t>
  </si>
  <si>
    <t>salted shredded pork, dried shrimp, quail egg</t>
  </si>
  <si>
    <t>salted shredded pork, dried tiny shrimp</t>
  </si>
  <si>
    <t>tornado potato</t>
  </si>
  <si>
    <t>cheese powder, potato</t>
  </si>
  <si>
    <t>iced cocoa</t>
  </si>
  <si>
    <t>cocoa da</t>
  </si>
  <si>
    <t>cocoa đá</t>
  </si>
  <si>
    <t>0:57</t>
  </si>
  <si>
    <t>cocoa, chocolate milk, thicker paste of cocoa, bread, condensed milk, ice</t>
  </si>
  <si>
    <t>mixture of cocoa and liquid, chocolate milk, thicker paste of cacao, bread (banh mi), condensed milk</t>
  </si>
  <si>
    <t>lUx6iDQYvAo</t>
  </si>
  <si>
    <t>fried rice noodle</t>
  </si>
  <si>
    <t>bún gạo xào thập cẩm</t>
  </si>
  <si>
    <t>salad, rice noodles</t>
  </si>
  <si>
    <t>salad, rice noodle</t>
  </si>
  <si>
    <t>TyjPifhC9Os</t>
  </si>
  <si>
    <t>salad, rice, shrimp</t>
  </si>
  <si>
    <t>banh xeo vit</t>
  </si>
  <si>
    <t>18:38</t>
  </si>
  <si>
    <t>duck, vegetable, egg</t>
  </si>
  <si>
    <t>fish sauce, chili, carrot</t>
  </si>
  <si>
    <t>fried rice paper</t>
  </si>
  <si>
    <t>banh trang chien trung</t>
  </si>
  <si>
    <t>rice paper, egg, chili sauce, pork belly, Vietnamese coriander</t>
  </si>
  <si>
    <t>satay, sugar, salt</t>
  </si>
  <si>
    <t>7XBCZ7GrJFY</t>
  </si>
  <si>
    <t>palau</t>
  </si>
  <si>
    <t>chicken, duck head, pork, intestine, heart, egg, tongue, fried garlic, ear, liver, coconut</t>
  </si>
  <si>
    <t>muoi ot xanh</t>
  </si>
  <si>
    <t>calm down</t>
  </si>
  <si>
    <t>11:47</t>
  </si>
  <si>
    <t>16:31</t>
  </si>
  <si>
    <t>salty western omelet, pork, fish cake, daikon, radish, carrot, cucumber, pork, scallion, rice</t>
  </si>
  <si>
    <t>cha trung muoi, thit kho trung, ga chien nuoc mam, cha ca, daikon radish carrot cucumber, fried pork belly, fried up scallion, rice</t>
  </si>
  <si>
    <t>beef stew</t>
  </si>
  <si>
    <t>cinnamon, red chili, black pepper, garlic, shallot, ginger, nutmeg, turmeric , fennel, rice, onion, carrot, lemongrass, meat, greens, herbs, beef, vegetable, chicken</t>
  </si>
  <si>
    <t>cinnamon, red chili, black pepper, garlic shallot ginger,nutmeg, turmeric , fennel seed, com nieu, onion, carrot, lemongrass, meat, greens, herb, beef, vegetable, chicken</t>
  </si>
  <si>
    <t>DU-vA0ArF0g</t>
  </si>
  <si>
    <t>sticky rice, green rice flakes, coconut water</t>
  </si>
  <si>
    <t>sticky rice, cốm, coconut water</t>
  </si>
  <si>
    <t>mFp9XIUPf8w</t>
  </si>
  <si>
    <t>vegetable, meat, pate</t>
  </si>
  <si>
    <t>Vietnamese baguette sandwich</t>
  </si>
  <si>
    <t>pork, pate, pickles, cucumber, sauce, chili, mayonnaise, bread, roasted pork, scallion, carrot, herb</t>
  </si>
  <si>
    <t>pork, pate, shredded pork, pickle, cucumber, sauce, chili,mayonnaise, bread, roasted pork, scallion, carrot, herb</t>
  </si>
  <si>
    <t>L583pmA8zV0</t>
  </si>
  <si>
    <t>pork and mushroom noodle soup</t>
  </si>
  <si>
    <t>boomba</t>
  </si>
  <si>
    <t>bún mộc</t>
  </si>
  <si>
    <t>pork, bone, Vietnamese sausage, noodle, fried shallot, black pepper, vegetable</t>
  </si>
  <si>
    <t>2YiZfU1B8G8</t>
  </si>
  <si>
    <t>chili chicken deep fried</t>
  </si>
  <si>
    <t>mKPG2AYvxEU</t>
  </si>
  <si>
    <t>beef rice</t>
  </si>
  <si>
    <t>cơm bò nướng</t>
  </si>
  <si>
    <t>beef, pickled veg</t>
  </si>
  <si>
    <t>15:06</t>
  </si>
  <si>
    <t>17:43</t>
  </si>
  <si>
    <t>rice, veg, chicken</t>
  </si>
  <si>
    <t>rice, veg, chicken curry</t>
  </si>
  <si>
    <t>14:45</t>
  </si>
  <si>
    <t>stir fried coconut snail</t>
  </si>
  <si>
    <t>chili, salt, sugar, coriander, black bean</t>
  </si>
  <si>
    <t>chili salt, sugar, coriander, little black bean</t>
  </si>
  <si>
    <t>oam0XbTFkyo</t>
  </si>
  <si>
    <t>mountain snail</t>
  </si>
  <si>
    <t>fish sauce, sugar, green peppercorn</t>
  </si>
  <si>
    <t>sticky sweet blend of fish sauce, sugar, fresh green peppercorn</t>
  </si>
  <si>
    <t>tobacco pipe snail</t>
  </si>
  <si>
    <t>stir-fried conch</t>
  </si>
  <si>
    <t>chili, garlic, lemongrass, veggie</t>
  </si>
  <si>
    <t>saute chili, garlic, lemongrass, veggie</t>
  </si>
  <si>
    <t>steamed conch with ginger</t>
  </si>
  <si>
    <t>scallion, ginger, fish sauce, msg, sugar, conch, onion leek, cilantro</t>
  </si>
  <si>
    <t>scallion, ginger, scallion, fish sauce, msg, sugar, conch, onion leek, cilantro</t>
  </si>
  <si>
    <t>stir-fried</t>
  </si>
  <si>
    <t>ốc giác vàng (melo melo)</t>
  </si>
  <si>
    <t>oil, garlic, chili, margarine, salt, sugar, msg, snail</t>
  </si>
  <si>
    <t>snail salad</t>
  </si>
  <si>
    <t>15:18</t>
  </si>
  <si>
    <t>16:54</t>
  </si>
  <si>
    <t>banana flower, Vietnamese coriander, onion</t>
  </si>
  <si>
    <t>avocado, chili</t>
  </si>
  <si>
    <t>creamy avocado, red chili creamy</t>
  </si>
  <si>
    <t>CMTkssL3isk</t>
  </si>
  <si>
    <t>grilled banana</t>
  </si>
  <si>
    <t>banana, sticky rice, banana leaf, coconut milk, sesame, sugar</t>
  </si>
  <si>
    <t>blend banana, sticky rice, banana leaf, sweet coconut sauce, sesame seed, sugar</t>
  </si>
  <si>
    <t>9ggeWrXD0as</t>
  </si>
  <si>
    <t>broken rice, pork chop, egg, pork skin, Vietnamese meatloaf, scallion, bone</t>
  </si>
  <si>
    <t>broken rice, pork chop, grilled pork chop, fried egg, pickle, other pork, pork skin, Vietnamese meatloaf, scallion, bone</t>
  </si>
  <si>
    <t>fish sauce chili</t>
  </si>
  <si>
    <t>yZJ1J6TsHqM</t>
  </si>
  <si>
    <t>herbs, bean sprouts, pepper, hoisin sauce, broth</t>
  </si>
  <si>
    <t>herb, bean sprout, pepper, hoisin sauce, broth,</t>
  </si>
  <si>
    <t>_kzUcF3EpYE</t>
  </si>
  <si>
    <t>rice paper, herbs</t>
  </si>
  <si>
    <t>rice paper, herb</t>
  </si>
  <si>
    <t>fish sauce, pickled carrot</t>
  </si>
  <si>
    <t>ham, herbs, baguette, pate</t>
  </si>
  <si>
    <t>ham, herb, baguette, pate</t>
  </si>
  <si>
    <t>pork, meatball</t>
  </si>
  <si>
    <t>fish sauce, pepper, garlic</t>
  </si>
  <si>
    <t>pumpkin, caramel, apple, chestnut, blueberry, matcha, caramelized banana, cream, marshmallow, chocolate</t>
  </si>
  <si>
    <t>pumpkin,caramel , apple crumble, Oreo chestnut, blueberry, matcha,donut madness, unicorn doughnut, sweet caramelized banana, cream, marshmallow, chocolate</t>
  </si>
  <si>
    <t>7xtFwVow_yE</t>
  </si>
  <si>
    <t>sizzling banh mi</t>
  </si>
  <si>
    <t>meatloaf</t>
  </si>
  <si>
    <t>RwUkUNHPW1w</t>
  </si>
  <si>
    <t>bún thịt xào</t>
  </si>
  <si>
    <t>vegetable, garlic, pork</t>
  </si>
  <si>
    <t>balut egg</t>
  </si>
  <si>
    <t>xQaeYFgKCug</t>
  </si>
  <si>
    <t>mung bean paste, plain rice flan, rice dumpling cake, glutinous rice cake, greens, shrimp, scallion, flour cake</t>
  </si>
  <si>
    <t>mung bean paste, banh duc, banh bot loc, banh it trung, greens, shrimp, scallion, flour cake</t>
  </si>
  <si>
    <t>yemFJVEo-4U</t>
  </si>
  <si>
    <t>cream puff / ice cream cake</t>
  </si>
  <si>
    <t>bánh su kem</t>
  </si>
  <si>
    <t>sticky rice, chicken, sausage, pork</t>
  </si>
  <si>
    <t>bò bía</t>
  </si>
  <si>
    <t>peach tea</t>
  </si>
  <si>
    <t>fresh milk</t>
  </si>
  <si>
    <t>turmeric, white flour, vegetable, Thai basil, mint</t>
  </si>
  <si>
    <t>turmeric, white flour, vegetable , Thai basil, mint</t>
  </si>
  <si>
    <t>VFdbz07qiAo</t>
  </si>
  <si>
    <t>pate, mayonnaise, ham, Vietnamese sausage, pork belly, pickle daikon, cucumber, black pepper, chili</t>
  </si>
  <si>
    <t>chicken salad</t>
  </si>
  <si>
    <t>gỏi gà bắp cải</t>
  </si>
  <si>
    <t>onion, herb</t>
  </si>
  <si>
    <t>chicken and rice noodles</t>
  </si>
  <si>
    <t>miến gà</t>
  </si>
  <si>
    <t>chicken, glass noodle,stock, sprout, greens , herb</t>
  </si>
  <si>
    <t>chili, lime</t>
  </si>
  <si>
    <t>mung bean, red bean, black bean, pomegranate, coconut milk, seaweed</t>
  </si>
  <si>
    <t>shrimp, lettuce</t>
  </si>
  <si>
    <t>RfVLzKqUtmY</t>
  </si>
  <si>
    <t>5EAm6UNRGQs</t>
  </si>
  <si>
    <t>cơm tấm sườn</t>
  </si>
  <si>
    <t>4:08</t>
  </si>
  <si>
    <t>pork, shrimp, bean sprouts, vegetable</t>
  </si>
  <si>
    <t>pork, shrimp, bean sprout, vegetable</t>
  </si>
  <si>
    <t>beef ham roll</t>
  </si>
  <si>
    <t>beef, mint, dough</t>
  </si>
  <si>
    <t>LHFzttQubH0</t>
  </si>
  <si>
    <t>beef pho</t>
  </si>
  <si>
    <t>meat, broth, shallot, onion, scallion, bean sprouts, noodle, beef</t>
  </si>
  <si>
    <t>meat, broth, shallot, onion, scallion, bean sprout, noodle, beef</t>
  </si>
  <si>
    <t>cocktail</t>
  </si>
  <si>
    <t>strawberry gin, rosemary</t>
  </si>
  <si>
    <t>apple vodka</t>
  </si>
  <si>
    <t>apple</t>
  </si>
  <si>
    <t>cashew chicken</t>
  </si>
  <si>
    <t>chicken cashew</t>
  </si>
  <si>
    <t>banana leaf, seafood, rice, garbanzo bean, orange pepper, corn</t>
  </si>
  <si>
    <t>steamed duck</t>
  </si>
  <si>
    <t>crab with noodle</t>
  </si>
  <si>
    <t>11:21</t>
  </si>
  <si>
    <t>vermicelli, onion</t>
  </si>
  <si>
    <t>vermicelli noodle, crunch, onion</t>
  </si>
  <si>
    <t>cá mú sốt me</t>
  </si>
  <si>
    <t>tangerine sauce</t>
  </si>
  <si>
    <t>tangerine sauce with spices</t>
  </si>
  <si>
    <t>13:49</t>
  </si>
  <si>
    <t>15:27</t>
  </si>
  <si>
    <t>coconut milk, mango, strawberry, ice cream, honey, crispy rice</t>
  </si>
  <si>
    <t>coconut milk, mango, strawberry ice cream, honey, crispy rice</t>
  </si>
  <si>
    <t>xôi mặn</t>
  </si>
  <si>
    <t>pate, luncheon meat, sticky rice, quail egg, Chinese sausage, pork floss, shallot, scallion oil</t>
  </si>
  <si>
    <t>pate, luncheon meat, sticky rice, quail egg, Chinese sausage, pork floss, crispy shallot, scallion scallion oil</t>
  </si>
  <si>
    <t>SE150790</t>
  </si>
  <si>
    <t>nAD5ssGlBCo</t>
  </si>
  <si>
    <t>coated, quail eggs, shredded beef, green mango, dried shrimp, purple onion, kumquat, laksa leaves</t>
  </si>
  <si>
    <t>coated, quail eggs, shredded beef, green mango, dried shrimp, purple onion</t>
  </si>
  <si>
    <t>Trung Nguyen legend</t>
  </si>
  <si>
    <t>Bread, pork, laksa leaves, filtered water, chili, garlic, cucumber, vinegar, five-spice powder, ground pepper, sugar, salt, fish sauce</t>
  </si>
  <si>
    <t>Bread, pork, laksa leaves, filtered water, chili, garlic, cucumber, vinegar, five-spice powder, ground pepper</t>
  </si>
  <si>
    <t>Green tea ice cream</t>
  </si>
  <si>
    <t>Kem trà xanh</t>
  </si>
  <si>
    <t>ice cream, greentea</t>
  </si>
  <si>
    <t>no</t>
  </si>
  <si>
    <t>boiling water, sugar, fish sauce, lemon</t>
  </si>
  <si>
    <t>GmHmqU4VZ0I</t>
  </si>
  <si>
    <t>hand</t>
  </si>
  <si>
    <t>Việt Nam</t>
  </si>
  <si>
    <t>PE5NULDGZbQ</t>
  </si>
  <si>
    <t>Com tam</t>
  </si>
  <si>
    <t>rice, skin, pork, onions, garlic, vegetables,</t>
  </si>
  <si>
    <t>rBlBpcH4i-k</t>
  </si>
  <si>
    <t>fish sauce, sugar, salt, garlic, chili</t>
  </si>
  <si>
    <t>EJgiS39h5ZI</t>
  </si>
  <si>
    <t>popular rice</t>
  </si>
  <si>
    <t>rice, chicken, vegetables</t>
  </si>
  <si>
    <t>DOUGHNUT</t>
  </si>
  <si>
    <t>flour, sugar, cooking oil</t>
  </si>
  <si>
    <t>Jkd8FZ7tQXM</t>
  </si>
  <si>
    <t>matcha milk</t>
  </si>
  <si>
    <t>trà sữa matcha</t>
  </si>
  <si>
    <t>milk,orgirinal tea, matcha</t>
  </si>
  <si>
    <t>Philippines</t>
  </si>
  <si>
    <t>grilled chicken nuggets</t>
  </si>
  <si>
    <t>hột gà nướng</t>
  </si>
  <si>
    <t>eggs, black pepper</t>
  </si>
  <si>
    <t>corn, onion, garlic, chili sauce, salt, sugar</t>
  </si>
  <si>
    <t>3l2-BVCSXJ0</t>
  </si>
  <si>
    <t>coffee boat</t>
  </si>
  <si>
    <t>cà phê trên thuyền</t>
  </si>
  <si>
    <t>Miền tây Nam bộ</t>
  </si>
  <si>
    <t>3l2-BVCSXJ1</t>
  </si>
  <si>
    <t>pineapple</t>
  </si>
  <si>
    <t>dứa</t>
  </si>
  <si>
    <t>3:59</t>
  </si>
  <si>
    <t>3l2-BVCSXJ2</t>
  </si>
  <si>
    <t>vermicelli, meat, peanuts, vegetables, onions</t>
  </si>
  <si>
    <t>3l2-BVCSXJ3</t>
  </si>
  <si>
    <t>vermicelli, crab, vegetables, onions, bean sprouts, water spinach, shrimp paste, pork meat</t>
  </si>
  <si>
    <t>3l2-BVCSXJ4</t>
  </si>
  <si>
    <t>getoNCVEIao</t>
  </si>
  <si>
    <t>beef with guise leaves</t>
  </si>
  <si>
    <t>beef, guava leaves, rice paper, bok choy, salad, onions, garlic, salt</t>
  </si>
  <si>
    <t>trứng nướng</t>
  </si>
  <si>
    <t>eggs, onions, garlic, cooking oil</t>
  </si>
  <si>
    <t>RmdGlR_aXcA</t>
  </si>
  <si>
    <t>Beef soup break</t>
  </si>
  <si>
    <t>Bánh mì bò kho</t>
  </si>
  <si>
    <t>bread, beef, onions, salt, carrots, sugar, vegetables</t>
  </si>
  <si>
    <t>Pleiku</t>
  </si>
  <si>
    <t>YjWBUAltG9g</t>
  </si>
  <si>
    <t>Sauteed razor clams</t>
  </si>
  <si>
    <t>Ốc móng tay xào me</t>
  </si>
  <si>
    <t>Sauteed razor clams,tamarind sauce</t>
  </si>
  <si>
    <t>green chili, lemon</t>
  </si>
  <si>
    <t>Raw oysters</t>
  </si>
  <si>
    <t>Hàu sống</t>
  </si>
  <si>
    <t>Raw oysters, ice</t>
  </si>
  <si>
    <t>Boiled mub crabs</t>
  </si>
  <si>
    <t>Cua luộc</t>
  </si>
  <si>
    <t>crabs</t>
  </si>
  <si>
    <t>Sour clam soup</t>
  </si>
  <si>
    <t>Canh Ngao Cua</t>
  </si>
  <si>
    <t>clams, shrimp, vegetas</t>
  </si>
  <si>
    <t>Sautéed water morning glory with garlic cloves</t>
  </si>
  <si>
    <t>Rau muống xào</t>
  </si>
  <si>
    <t>Sautéed water morning glory,fried onion, garlic</t>
  </si>
  <si>
    <t>Sweet&amp;sour fish soup</t>
  </si>
  <si>
    <t>Canh Cá Nấu Chua</t>
  </si>
  <si>
    <t>fish, mint, okra</t>
  </si>
  <si>
    <t>Carcimelized catfish in clay pot</t>
  </si>
  <si>
    <t>Cá Kho Tộ</t>
  </si>
  <si>
    <t>fish, pepper, onion, sauce</t>
  </si>
  <si>
    <t>Boiled moon snails and breast/nipple"snails</t>
  </si>
  <si>
    <t>Ốc mặt trăng và ốc vú năng luộc</t>
  </si>
  <si>
    <t>Boiled moon snails,breast/nipple"snails , laksa leaves</t>
  </si>
  <si>
    <t>Rice nooldes</t>
  </si>
  <si>
    <t>Bún Bò Huế</t>
  </si>
  <si>
    <t>Rice noodles, pork knuckle,beef strips,blood cubes,arich broth</t>
  </si>
  <si>
    <t>Grilled pork sticks</t>
  </si>
  <si>
    <t>Nem nướng Nha Trang</t>
  </si>
  <si>
    <t>15:53</t>
  </si>
  <si>
    <t>Grilled pork sticks,fresh herbs,rice paper</t>
  </si>
  <si>
    <t>chili, sause</t>
  </si>
  <si>
    <t>unknown sauce</t>
  </si>
  <si>
    <t>Fermented pork sausage</t>
  </si>
  <si>
    <t>Nem chua</t>
  </si>
  <si>
    <t>15:58</t>
  </si>
  <si>
    <t>16:33</t>
  </si>
  <si>
    <t>Fermented pork sausage, banana leaf</t>
  </si>
  <si>
    <t>Fresh mango cake</t>
  </si>
  <si>
    <t>Bánh Xoài</t>
  </si>
  <si>
    <t>sticky rice, sugar, peanuts</t>
  </si>
  <si>
    <t>Barbecue spring roll</t>
  </si>
  <si>
    <t>Bánh tráng cuốn thịt lợn</t>
  </si>
  <si>
    <t>15:30</t>
  </si>
  <si>
    <t>vegetables, Vietnamese Kimchi, pork on skewers, meatballs on skewers, rice pancake, spring roll</t>
  </si>
  <si>
    <t>chili,shrimp paste</t>
  </si>
  <si>
    <t>chili sauce, shrimp piece sauce</t>
  </si>
  <si>
    <t>1zt-WaDveX8</t>
  </si>
  <si>
    <t xml:space="preserve">Banh xeo </t>
  </si>
  <si>
    <t>Bánh Xèo</t>
  </si>
  <si>
    <t>rice flour, egg, shrimp</t>
  </si>
  <si>
    <t>fish sauce, chili, carrot, turnip</t>
  </si>
  <si>
    <t>fish sauce with chili and pickle</t>
  </si>
  <si>
    <t>1zt-WaDveX9</t>
  </si>
  <si>
    <t>Grilled shrimp</t>
  </si>
  <si>
    <t>Tôm nướng</t>
  </si>
  <si>
    <t>shrimp, laksa leaves</t>
  </si>
  <si>
    <t>salt pepper lemon</t>
  </si>
  <si>
    <t>1zt-WaDveX10</t>
  </si>
  <si>
    <t>SUGAR CANE JUICE</t>
  </si>
  <si>
    <t>cane</t>
  </si>
  <si>
    <t>1zt-WaDveX11</t>
  </si>
  <si>
    <t>VERMICELLI with FISH</t>
  </si>
  <si>
    <t>BUN with FISH</t>
  </si>
  <si>
    <t>STEAMED SQUID ,CA HAP GUNG HÀNH, VERMICELLI NOODLES, GARLIC SHRIMP, SALAD</t>
  </si>
  <si>
    <t>STEAMED SQUID ,CÁ RỪNG HẤP HÀNH, VERMICELLI NOODLES, GARLIC SHRIMP, SALAD</t>
  </si>
  <si>
    <t>1zt-WaDveX12</t>
  </si>
  <si>
    <t>Roast Duck Noodles</t>
  </si>
  <si>
    <t>Mi kho vit quay</t>
  </si>
  <si>
    <t>mì vịt quay</t>
  </si>
  <si>
    <t>noodles, duck pad, vegetables</t>
  </si>
  <si>
    <t>1zt-WaDveX13</t>
  </si>
  <si>
    <t>Vietnamese Cake</t>
  </si>
  <si>
    <t>Banh gio</t>
  </si>
  <si>
    <t>Bánh giò</t>
  </si>
  <si>
    <t>rice flour, tapioca flour, mince pork, mushroom</t>
  </si>
  <si>
    <t>1zt-WaDveX14</t>
  </si>
  <si>
    <t>POPEYES BISCUIT</t>
  </si>
  <si>
    <t>Bánh quy của POPEYES</t>
  </si>
  <si>
    <t>flour, honey butter, fluffy</t>
  </si>
  <si>
    <t>1zt-WaDveX15</t>
  </si>
  <si>
    <t>Spring roll cake</t>
  </si>
  <si>
    <t>BANH CUON CHA LUA</t>
  </si>
  <si>
    <t>Bánh cuốn chả lụa</t>
  </si>
  <si>
    <t>Spring roll, rice cake, piece of vegetables</t>
  </si>
  <si>
    <t>Mũi Né</t>
  </si>
  <si>
    <t>1zt-WaDveX16</t>
  </si>
  <si>
    <t>BANH CUON CHA CA, CUOC MAM</t>
  </si>
  <si>
    <t>Bún đậu mắn tôm</t>
  </si>
  <si>
    <t>lqyuusqidVI</t>
  </si>
  <si>
    <t>Grilled shellfish</t>
  </si>
  <si>
    <t>sò nướng</t>
  </si>
  <si>
    <t>shellfish, onion, pork fat, peanuts</t>
  </si>
  <si>
    <t>braised pork belly with eggs</t>
  </si>
  <si>
    <t>Thit kho trung</t>
  </si>
  <si>
    <t>Thịt kho hột vịt</t>
  </si>
  <si>
    <t>pork, eggs</t>
  </si>
  <si>
    <t>Sour shrimp soup</t>
  </si>
  <si>
    <t>Canh chua tom</t>
  </si>
  <si>
    <t>Canh chua tôm</t>
  </si>
  <si>
    <t>greens, shrimp, octopus</t>
  </si>
  <si>
    <t>squid with ginger</t>
  </si>
  <si>
    <t>muc kho rung</t>
  </si>
  <si>
    <t>Mực kho gừng</t>
  </si>
  <si>
    <t>squid, ginger</t>
  </si>
  <si>
    <t>16:36</t>
  </si>
  <si>
    <t>grilled pork, poking skin, topping, herbs, carrot, chili, spring roll</t>
  </si>
  <si>
    <t>SE161063</t>
  </si>
  <si>
    <t xml:space="preserve">4bK9mtA6cn4 </t>
  </si>
  <si>
    <t>fur</t>
  </si>
  <si>
    <t>rice noodle, onions</t>
  </si>
  <si>
    <t>morning buffet</t>
  </si>
  <si>
    <t>buffet ăn sáng</t>
  </si>
  <si>
    <t>bread, sweet potato, watermelon, corn, carrot</t>
  </si>
  <si>
    <t>Bac Ninh</t>
  </si>
  <si>
    <t xml:space="preserve">m30LbzPJ_2E </t>
  </si>
  <si>
    <t>fluff</t>
  </si>
  <si>
    <t>rice noodle, onion, beef, chili, bean sprouts, lemon, perilla</t>
  </si>
  <si>
    <t>shrimp pancakes</t>
  </si>
  <si>
    <t>shrimp, flour, onion</t>
  </si>
  <si>
    <t>fresh rice paper rolls</t>
  </si>
  <si>
    <t>rice paper, shrimp, rice noodle, vegetables, onions</t>
  </si>
  <si>
    <t>fun bow non bow</t>
  </si>
  <si>
    <t>bún bò nam bộ</t>
  </si>
  <si>
    <t>rice noodle, beef, peanuts, bean sprouts, fried onions, carrots</t>
  </si>
  <si>
    <t xml:space="preserve">47y9B4WgsDo </t>
  </si>
  <si>
    <t>net fried spring rolls</t>
  </si>
  <si>
    <t xml:space="preserve">gỏi cuốn </t>
  </si>
  <si>
    <t>SaiGon</t>
  </si>
  <si>
    <t>banana blosssom salad</t>
  </si>
  <si>
    <t>salad hoa chuối</t>
  </si>
  <si>
    <t>BBQ beef (vegetarian)</t>
  </si>
  <si>
    <t>BBQ bò chay</t>
  </si>
  <si>
    <t xml:space="preserve">xKTHaUKVNCo </t>
  </si>
  <si>
    <t>fish-shaped ice cream</t>
  </si>
  <si>
    <t>fish-shaped wafer</t>
  </si>
  <si>
    <t>kem cá</t>
  </si>
  <si>
    <t>HaNoi</t>
  </si>
  <si>
    <t xml:space="preserve">4H3znKqVXxM </t>
  </si>
  <si>
    <t>scorpion salad</t>
  </si>
  <si>
    <t>scorpion</t>
  </si>
  <si>
    <t>scorpion, vegetable salad</t>
  </si>
  <si>
    <t xml:space="preserve">KGDHlp5_wLo </t>
  </si>
  <si>
    <t>Grilled rice paper</t>
  </si>
  <si>
    <t>18:34</t>
  </si>
  <si>
    <t>rice paper, butter, corn, green beans</t>
  </si>
  <si>
    <t>DaNang</t>
  </si>
  <si>
    <t>grilled meat on stick</t>
  </si>
  <si>
    <t>Xiên nướng</t>
  </si>
  <si>
    <t>Grilled snail</t>
  </si>
  <si>
    <t>Ốc nướng</t>
  </si>
  <si>
    <t>19:31</t>
  </si>
  <si>
    <t>19:33</t>
  </si>
  <si>
    <t>Grilled banh mi</t>
  </si>
  <si>
    <t>and may</t>
  </si>
  <si>
    <t xml:space="preserve">Bánh mì nướng </t>
  </si>
  <si>
    <t>19:34</t>
  </si>
  <si>
    <t>20:20</t>
  </si>
  <si>
    <t xml:space="preserve">zWI1gqcGC8Q </t>
  </si>
  <si>
    <t>Mango and ice cream</t>
  </si>
  <si>
    <t xml:space="preserve">Xoài với kem </t>
  </si>
  <si>
    <t>Mango, ice cream</t>
  </si>
  <si>
    <t>Coffee, condensed milk, eggs</t>
  </si>
  <si>
    <t xml:space="preserve">0QPic9e9D2I </t>
  </si>
  <si>
    <t>coffee + iced tea</t>
  </si>
  <si>
    <t>Cà phê + trà đá</t>
  </si>
  <si>
    <t>Coffee, condensed milk, eggs, iced tea</t>
  </si>
  <si>
    <t>HaLong</t>
  </si>
  <si>
    <t>Lunch (buffet)</t>
  </si>
  <si>
    <t>lunch</t>
  </si>
  <si>
    <t>Cơm trưa (buffet)</t>
  </si>
  <si>
    <t>soy sauce, chilli</t>
  </si>
  <si>
    <t>soy sauce with chilli</t>
  </si>
  <si>
    <t xml:space="preserve">2ggxJ6Ce3uQ </t>
  </si>
  <si>
    <t>Breakfast (buffet)</t>
  </si>
  <si>
    <t>Cơm sáng (buffet)</t>
  </si>
  <si>
    <t>Rice, fish, soup, vegetables, meat, tofu</t>
  </si>
  <si>
    <t>wewp0R5--YI</t>
  </si>
  <si>
    <t>Cassava with sugar</t>
  </si>
  <si>
    <t>Củ sắn</t>
  </si>
  <si>
    <t>Cassava , sugar</t>
  </si>
  <si>
    <t>Diner</t>
  </si>
  <si>
    <t>Cơm tối</t>
  </si>
  <si>
    <t>11:17</t>
  </si>
  <si>
    <t>Rice, pork, vegetables, sour soup</t>
  </si>
  <si>
    <t>rice with grilled pork chops</t>
  </si>
  <si>
    <t>13:04</t>
  </si>
  <si>
    <t>rice, grilled pork chops</t>
  </si>
  <si>
    <t>rice noodle,  spring rolls, pork</t>
  </si>
  <si>
    <t>16:01</t>
  </si>
  <si>
    <t>16:58</t>
  </si>
  <si>
    <t>17:02</t>
  </si>
  <si>
    <t>Egg, coffee, condensed milk</t>
  </si>
  <si>
    <t>20:02</t>
  </si>
  <si>
    <t>20:12</t>
  </si>
  <si>
    <t>Rice, salad, noodle soup, raw vegetables</t>
  </si>
  <si>
    <t>Breakfast + Egg coffee</t>
  </si>
  <si>
    <t>Ăn sáng + Cà phê trứng</t>
  </si>
  <si>
    <t>21:37</t>
  </si>
  <si>
    <t>21:44</t>
  </si>
  <si>
    <t>Bread, fried eggs, pork</t>
  </si>
  <si>
    <t>22:14</t>
  </si>
  <si>
    <t>22:50</t>
  </si>
  <si>
    <t>22:53</t>
  </si>
  <si>
    <t>Bread, pork, carrot, coriander</t>
  </si>
  <si>
    <t>Cacoa + chocolate</t>
  </si>
  <si>
    <t>Cacao + chocolate</t>
  </si>
  <si>
    <t>23:00</t>
  </si>
  <si>
    <t>23:06</t>
  </si>
  <si>
    <t xml:space="preserve">R8RM9dGwEVg </t>
  </si>
  <si>
    <t>family</t>
  </si>
  <si>
    <t>Bread, vegetables, pork, pate</t>
  </si>
  <si>
    <t>HoiAn</t>
  </si>
  <si>
    <t>Hot spring rolls cake</t>
  </si>
  <si>
    <t>fun to unknown</t>
  </si>
  <si>
    <t>Bánh cuốn nướng</t>
  </si>
  <si>
    <t xml:space="preserve">aW3WL-kvE38 </t>
  </si>
  <si>
    <t>me wrong</t>
  </si>
  <si>
    <t>Rice noodle, vegetables, bean sprouts, peanuts</t>
  </si>
  <si>
    <t>Chicken fried rice</t>
  </si>
  <si>
    <t>conga</t>
  </si>
  <si>
    <t>Cơm gà chiên</t>
  </si>
  <si>
    <t xml:space="preserve">Fried rice, chicken 
</t>
  </si>
  <si>
    <t>aW3WL-kvE38</t>
  </si>
  <si>
    <t>bung sail</t>
  </si>
  <si>
    <t>Banh xeo</t>
  </si>
  <si>
    <t>Vietnamese pancakes, bean sprouts, meat on stick, rice paper, vegetables</t>
  </si>
  <si>
    <t>Sponge cake</t>
  </si>
  <si>
    <t>bum bum</t>
  </si>
  <si>
    <t>Bánh bò</t>
  </si>
  <si>
    <t>Grilled meat + Mac and Cheese</t>
  </si>
  <si>
    <t>Thịt nướng + phô mai</t>
  </si>
  <si>
    <t>meat, cheese</t>
  </si>
  <si>
    <t xml:space="preserve">VdkJJCqyZLo </t>
  </si>
  <si>
    <t>bar</t>
  </si>
  <si>
    <t>rice noodle , water spinach, raw vegetables, flour, beef</t>
  </si>
  <si>
    <t xml:space="preserve">jC-ovapTxHw </t>
  </si>
  <si>
    <t>Durian</t>
  </si>
  <si>
    <t>Sầu riêng</t>
  </si>
  <si>
    <t xml:space="preserve">kRflrWFSkRA </t>
  </si>
  <si>
    <t xml:space="preserve">fried squid, grilled shrimp,
</t>
  </si>
  <si>
    <t>chilli jam</t>
  </si>
  <si>
    <t xml:space="preserve">kgo6wyMpCvI </t>
  </si>
  <si>
    <t>Lotus's seed milk</t>
  </si>
  <si>
    <t>Sữa hạt sen</t>
  </si>
  <si>
    <t>bread, coriander, carrot, pork</t>
  </si>
  <si>
    <t>Dried beef noodle</t>
  </si>
  <si>
    <t>Bún bò khô</t>
  </si>
  <si>
    <t>rice noodle, bean sprout, lettuce</t>
  </si>
  <si>
    <t>Husband and wife cake</t>
  </si>
  <si>
    <t>Bánh phu thê</t>
  </si>
  <si>
    <t>sticky rice cake</t>
  </si>
  <si>
    <t>it</t>
  </si>
  <si>
    <t>Bánh ít</t>
  </si>
  <si>
    <t xml:space="preserve">gyoza </t>
  </si>
  <si>
    <t>gyoza flour, shrimp</t>
  </si>
  <si>
    <t>Bún bò</t>
  </si>
  <si>
    <t>10:19</t>
  </si>
  <si>
    <t>rice noodle, beef, raw vegetables, onions</t>
  </si>
  <si>
    <t>11:45</t>
  </si>
  <si>
    <t>rice noodle, beef</t>
  </si>
  <si>
    <t xml:space="preserve">R8lZTaLzRV8 </t>
  </si>
  <si>
    <t>R8lZTaLzRV8</t>
  </si>
  <si>
    <t xml:space="preserve">Bánh bèo </t>
  </si>
  <si>
    <t xml:space="preserve">Lẩu </t>
  </si>
  <si>
    <t xml:space="preserve">yT4rZN6TJao </t>
  </si>
  <si>
    <t>pork, steam chicken, vegetable, noodles</t>
  </si>
  <si>
    <t>pork, stream project, vegetable, poodels</t>
  </si>
  <si>
    <t>Crab, boiled squid, grilled scallops</t>
  </si>
  <si>
    <t>fermented fish sauce noodles</t>
  </si>
  <si>
    <t>women</t>
  </si>
  <si>
    <t>rice noodle, pork, raw vegetables</t>
  </si>
  <si>
    <t>button</t>
  </si>
  <si>
    <t>Beef noodle</t>
  </si>
  <si>
    <t>rice noodle, beef, raw vegetables</t>
  </si>
  <si>
    <t>Spring rolls with pork</t>
  </si>
  <si>
    <t>Bánh tráng cuốn thịt heo</t>
  </si>
  <si>
    <t>6:39</t>
  </si>
  <si>
    <t>Rice paper, pork, rice noodle, raw vegetables</t>
  </si>
  <si>
    <t>Noodle with grilled meat</t>
  </si>
  <si>
    <t>multi moon</t>
  </si>
  <si>
    <t>vulcan</t>
  </si>
  <si>
    <t>Bún chả cá</t>
  </si>
  <si>
    <t>K9Lf0TvgtWI</t>
  </si>
  <si>
    <t xml:space="preserve">steam stiky rice with chicken </t>
  </si>
  <si>
    <t>Xôi gà</t>
  </si>
  <si>
    <t>Sticky rice, chicken, peanuts, fried onions</t>
  </si>
  <si>
    <t>pork noodle</t>
  </si>
  <si>
    <t>Noodles, raw vegetables, boiled eggs, grilled meat</t>
  </si>
  <si>
    <t>fish sauce, chilli</t>
  </si>
  <si>
    <t>fish sauce with chilli</t>
  </si>
  <si>
    <t>Vietnamese pancakes, raw vegetables, bean sprouts, shrimp</t>
  </si>
  <si>
    <t>Coconut gelatin</t>
  </si>
  <si>
    <t>Rau câu dừa</t>
  </si>
  <si>
    <t xml:space="preserve">YFlyMu0kFiY </t>
  </si>
  <si>
    <t>Vegetable juice</t>
  </si>
  <si>
    <t>Nước ép rau</t>
  </si>
  <si>
    <t>Vietnamese pancake, gyoza</t>
  </si>
  <si>
    <t>Bánh xèo, Há cảo</t>
  </si>
  <si>
    <t>squid-stuffed meat</t>
  </si>
  <si>
    <t>Mực nhồi thịt</t>
  </si>
  <si>
    <t>Squid, vegetables, pork</t>
  </si>
  <si>
    <t>spring roll+ salad + chicken rice</t>
  </si>
  <si>
    <t>Gỏi cuốn + salad + cơm gà</t>
  </si>
  <si>
    <t>Rice paper, raw vegetables, green beans, rice, chicken</t>
  </si>
  <si>
    <t xml:space="preserve">jNCY7F5Kj9E </t>
  </si>
  <si>
    <t>me wong</t>
  </si>
  <si>
    <t>Mushroom Fried Rice</t>
  </si>
  <si>
    <t>Cơm sào nấm</t>
  </si>
  <si>
    <t>rice, mushrooms</t>
  </si>
  <si>
    <t>Fried Spring rolls</t>
  </si>
  <si>
    <t>Gỏi cuốn chiên</t>
  </si>
  <si>
    <t>Baked Bell Pepper</t>
  </si>
  <si>
    <t>Ớt chuông nướng</t>
  </si>
  <si>
    <t>Bell peppers, vegetables</t>
  </si>
  <si>
    <t>Fresh Spring rolls</t>
  </si>
  <si>
    <t>Rice paper, rice noodle, raw vegetables, vegetarian meat</t>
  </si>
  <si>
    <t xml:space="preserve">Lotus salad </t>
  </si>
  <si>
    <t>Gỏi ngó sen</t>
  </si>
  <si>
    <t>Dumplings, vegetarian meat</t>
  </si>
  <si>
    <t>Vegan Pizza</t>
  </si>
  <si>
    <t>Pizza chay</t>
  </si>
  <si>
    <t>Vegan Sushi</t>
  </si>
  <si>
    <t>Sushi chay</t>
  </si>
  <si>
    <t xml:space="preserve">rice, vegetarian meat
</t>
  </si>
  <si>
    <t>Vegan meat</t>
  </si>
  <si>
    <t>Thịt chay</t>
  </si>
  <si>
    <t xml:space="preserve">vegetarian meat </t>
  </si>
  <si>
    <t>Vetnamese Vegan pancake</t>
  </si>
  <si>
    <t>Bánh xèo chay</t>
  </si>
  <si>
    <t>Vietnamese pancakes, vegetables, bean sprouts, vegetarian meat</t>
  </si>
  <si>
    <t>Gỏi cuốn chay</t>
  </si>
  <si>
    <t>wCsjXKCe7-s</t>
  </si>
  <si>
    <t>Fried Tempura</t>
  </si>
  <si>
    <t>Chả thịt chiên</t>
  </si>
  <si>
    <t xml:space="preserve">H4F0wPu0Bzg </t>
  </si>
  <si>
    <t xml:space="preserve">xa-w2ZinkTU </t>
  </si>
  <si>
    <t>Coffee + bread</t>
  </si>
  <si>
    <t>Bánh mì + cà phê</t>
  </si>
  <si>
    <t>Avocado coconut ice cream</t>
  </si>
  <si>
    <t>Kem bơ dừa</t>
  </si>
  <si>
    <t>Cream, coconut, avocado</t>
  </si>
  <si>
    <t xml:space="preserve">atHAabNpQEI </t>
  </si>
  <si>
    <t xml:space="preserve">Egg, bread
</t>
  </si>
  <si>
    <t xml:space="preserve">3HDFFCYW7WE </t>
  </si>
  <si>
    <t>Vietnamese pancakes, raw vegetables, bean sprout</t>
  </si>
  <si>
    <t>Shrimp</t>
  </si>
  <si>
    <t>Clamps</t>
  </si>
  <si>
    <t>Sò</t>
  </si>
  <si>
    <t>Scallops, lemongrass</t>
  </si>
  <si>
    <t>Creame caramel</t>
  </si>
  <si>
    <t>Cream caramel</t>
  </si>
  <si>
    <t>Bánh pudding</t>
  </si>
  <si>
    <t>SE160939</t>
  </si>
  <si>
    <t>v06jVwUoDU4</t>
  </si>
  <si>
    <t>Dumpling</t>
  </si>
  <si>
    <t>Há Cảo</t>
  </si>
  <si>
    <t>Bột bánh, hành, tôm, thịt,..</t>
  </si>
  <si>
    <t>Nước Mắm</t>
  </si>
  <si>
    <t>QuangNam</t>
  </si>
  <si>
    <t>Bia</t>
  </si>
  <si>
    <t>Lúa mạch</t>
  </si>
  <si>
    <t>Spring Roll</t>
  </si>
  <si>
    <t>Rau sống, bánh tráng, tôm</t>
  </si>
  <si>
    <t xml:space="preserve">Bột gạo, mỡ hành, da heo, </t>
  </si>
  <si>
    <t>clam</t>
  </si>
  <si>
    <t>cơm nghêu</t>
  </si>
  <si>
    <t>gạo, nghêu</t>
  </si>
  <si>
    <t>Mỡ hành, hành phi, nước mắm</t>
  </si>
  <si>
    <t>13oOInTY2ik</t>
  </si>
  <si>
    <t>corn cake</t>
  </si>
  <si>
    <t>bánh ngô</t>
  </si>
  <si>
    <t>ngô, bột bánh,  rau sống, dưa chua, thịt heo luộc, giấm, lạc</t>
  </si>
  <si>
    <t>gạo, đậu phộng, lá chuối</t>
  </si>
  <si>
    <t>donuts hole</t>
  </si>
  <si>
    <t>8:39</t>
  </si>
  <si>
    <t>gạo nếp, đậu xanh</t>
  </si>
  <si>
    <t>Honey</t>
  </si>
  <si>
    <t>Mật Ong</t>
  </si>
  <si>
    <t>Red noodle</t>
  </si>
  <si>
    <t>Pho do</t>
  </si>
  <si>
    <t>Phở đỏ</t>
  </si>
  <si>
    <t>Phở, thịt</t>
  </si>
  <si>
    <t>Fried potato cake puffs</t>
  </si>
  <si>
    <t>Potato Pancake</t>
  </si>
  <si>
    <t xml:space="preserve">Bánh Khoai </t>
  </si>
  <si>
    <t>end</t>
  </si>
  <si>
    <t>WuB9myNrAPM</t>
  </si>
  <si>
    <t>Hoành Thánh</t>
  </si>
  <si>
    <t xml:space="preserve">Dumpling </t>
  </si>
  <si>
    <t>Sủi cảo</t>
  </si>
  <si>
    <t xml:space="preserve">Fried Noodles        </t>
  </si>
  <si>
    <t>Pancake</t>
  </si>
  <si>
    <t>Chả giò</t>
  </si>
  <si>
    <t>kEb9yM73Acc</t>
  </si>
  <si>
    <t>Rice with chicken</t>
  </si>
  <si>
    <t>Cơm gà hội an</t>
  </si>
  <si>
    <t>Steamed thin rice pancake</t>
  </si>
  <si>
    <t>Nước mắm</t>
  </si>
  <si>
    <t>Steamed shrimp coconut water</t>
  </si>
  <si>
    <t>Tôm hấp dừa</t>
  </si>
  <si>
    <t>Shrimp in coconut</t>
  </si>
  <si>
    <t>mW5_gm8pi7g</t>
  </si>
  <si>
    <t>Schored rice</t>
  </si>
  <si>
    <t>Komchai</t>
  </si>
  <si>
    <t>Cơm cháy</t>
  </si>
  <si>
    <t>Steamed Rice Cake w/ Toppings</t>
  </si>
  <si>
    <t>bonduk</t>
  </si>
  <si>
    <t>Bánh Đúc</t>
  </si>
  <si>
    <t>Cassava</t>
  </si>
  <si>
    <t>Khoai mi</t>
  </si>
  <si>
    <t>Khoai mì</t>
  </si>
  <si>
    <t>Noodle</t>
  </si>
  <si>
    <t xml:space="preserve">Noodles </t>
  </si>
  <si>
    <t>Vermicelli rice noodles</t>
  </si>
  <si>
    <t>Bún</t>
  </si>
  <si>
    <t>Chicken rice.</t>
  </si>
  <si>
    <t>Conga</t>
  </si>
  <si>
    <t>AoQW85i43FQ</t>
  </si>
  <si>
    <t>Vietnamese tapioca dumplings</t>
  </si>
  <si>
    <t>Banh Bot Loc</t>
  </si>
  <si>
    <t>Bánh Bột Lọc</t>
  </si>
  <si>
    <t>bánh bột lọc nhân đậu xanh/ tôm, hành phi</t>
  </si>
  <si>
    <t>Mỳ Quảng</t>
  </si>
  <si>
    <t>Mỳ quảng, chả lụa, nem, rau thơm</t>
  </si>
  <si>
    <t xml:space="preserve">TaB0p5IyeBk </t>
  </si>
  <si>
    <t>Sủi cảo, tôm</t>
  </si>
  <si>
    <t>Stuffed Squid</t>
  </si>
  <si>
    <t>Mực nhồi</t>
  </si>
  <si>
    <t>Salad</t>
  </si>
  <si>
    <t>Rau trộn</t>
  </si>
  <si>
    <t xml:space="preserve">Banh Mi </t>
  </si>
  <si>
    <t>Bunny</t>
  </si>
  <si>
    <t xml:space="preserve">Ballin sale </t>
  </si>
  <si>
    <t>Cafe sữa</t>
  </si>
  <si>
    <t xml:space="preserve">Roll up </t>
  </si>
  <si>
    <t>Real satay meet</t>
  </si>
  <si>
    <t>Thịt nướng xâu</t>
  </si>
  <si>
    <t>e2DNwdWA0ss</t>
  </si>
  <si>
    <t>Rock Crab Claws</t>
  </si>
  <si>
    <t>Càng cua đá</t>
  </si>
  <si>
    <t>wool snail</t>
  </si>
  <si>
    <t>Oc len</t>
  </si>
  <si>
    <t>Ốc len</t>
  </si>
  <si>
    <t>Quails egg filpped</t>
  </si>
  <si>
    <t>Developed quail egg</t>
  </si>
  <si>
    <t>Trứng cút lộn xào</t>
  </si>
  <si>
    <t>Snail</t>
  </si>
  <si>
    <t>Ốc Mít xào dừa</t>
  </si>
  <si>
    <t>Sandeep snail</t>
  </si>
  <si>
    <t>Oyster</t>
  </si>
  <si>
    <t>NbLj0uU38DA</t>
  </si>
  <si>
    <t>Bún Thịt Nướng</t>
  </si>
  <si>
    <t>Bunty Bunti</t>
  </si>
  <si>
    <t>Bột Lọc</t>
  </si>
  <si>
    <t>Bun Lock</t>
  </si>
  <si>
    <t>Bôt Lọc</t>
  </si>
  <si>
    <t>Bánh</t>
  </si>
  <si>
    <t>Buns</t>
  </si>
  <si>
    <t xml:space="preserve">Bánh </t>
  </si>
  <si>
    <t>Banjo</t>
  </si>
  <si>
    <t>Banh Nam</t>
  </si>
  <si>
    <t>Ban</t>
  </si>
  <si>
    <t>Bánh Nặm</t>
  </si>
  <si>
    <t>Mussel rice</t>
  </si>
  <si>
    <t>Cơm Trai</t>
  </si>
  <si>
    <t>01elJD9NF3U</t>
  </si>
  <si>
    <t>Salad roll</t>
  </si>
  <si>
    <t>Rau cuốn</t>
  </si>
  <si>
    <t>Bánh tráng, rau, cơm, dưa leo</t>
  </si>
  <si>
    <t>Sốt cá</t>
  </si>
  <si>
    <t>Gỏi</t>
  </si>
  <si>
    <t>Guy</t>
  </si>
  <si>
    <t>Hành baro, phồng tôm, cà rốt, rau</t>
  </si>
  <si>
    <t>Bún Thit</t>
  </si>
  <si>
    <t>Boomstick</t>
  </si>
  <si>
    <t>Bún, rau sống, thịt heo nướng</t>
  </si>
  <si>
    <t>Asian water spinach</t>
  </si>
  <si>
    <t>Rau muống</t>
  </si>
  <si>
    <t>Rau</t>
  </si>
  <si>
    <t>Ball I love</t>
  </si>
  <si>
    <t xml:space="preserve">3:41 </t>
  </si>
  <si>
    <t>bò, lát lốt</t>
  </si>
  <si>
    <t>Chả Heo Tôm</t>
  </si>
  <si>
    <t>Shrimp and pork spring roll</t>
  </si>
  <si>
    <t>bánh đa nem, tôm, thịt heo</t>
  </si>
  <si>
    <t xml:space="preserve">But cooling </t>
  </si>
  <si>
    <t>Bánh Cuốn</t>
  </si>
  <si>
    <t>bánh ướt, thịt heo nướng, rau sống ăn kèm</t>
  </si>
  <si>
    <t>bún bò, thịt bò, xương heo, rau sống, chả huế</t>
  </si>
  <si>
    <t>ZvWGdqm4XkM</t>
  </si>
  <si>
    <t>Mussel with sauce</t>
  </si>
  <si>
    <t>Trai</t>
  </si>
  <si>
    <t>Octopus</t>
  </si>
  <si>
    <t>Calamari</t>
  </si>
  <si>
    <t>Mực</t>
  </si>
  <si>
    <t>Clam</t>
  </si>
  <si>
    <t>Scallops</t>
  </si>
  <si>
    <t xml:space="preserve">Prawns </t>
  </si>
  <si>
    <t>Tôm</t>
  </si>
  <si>
    <t>Fish Fillet</t>
  </si>
  <si>
    <t>Cá phi lê</t>
  </si>
  <si>
    <t>Orange juice</t>
  </si>
  <si>
    <t>Nước cam</t>
  </si>
  <si>
    <t>sY6xEnoouXw</t>
  </si>
  <si>
    <t>Nem nuong</t>
  </si>
  <si>
    <t>nem noon</t>
  </si>
  <si>
    <t xml:space="preserve"> Nem nướng</t>
  </si>
  <si>
    <t>Xoài, dưa leo, rau sống, cà rốt, nem nướng, nem nha trang</t>
  </si>
  <si>
    <t>pork fish sauce tomato based sauce</t>
  </si>
  <si>
    <t>Ep7pKw4mLiM</t>
  </si>
  <si>
    <t>Bún Bò</t>
  </si>
  <si>
    <t>SE160940</t>
  </si>
  <si>
    <t>Chè đậu xanh</t>
  </si>
  <si>
    <t>Mung bean</t>
  </si>
  <si>
    <t>Nem</t>
  </si>
  <si>
    <t>Fermented raw pork</t>
  </si>
  <si>
    <t>Hatched eggs</t>
  </si>
  <si>
    <t xml:space="preserve">3:18 </t>
  </si>
  <si>
    <t>K6miXoO2nBE</t>
  </si>
  <si>
    <t>Fletch fail</t>
  </si>
  <si>
    <t>CFFFhxFTvvo</t>
  </si>
  <si>
    <t xml:space="preserve">Fried Potato, Chicken Sweet Sour chicken </t>
  </si>
  <si>
    <t>Khoai tây chiên, Gà xào chua ngọt</t>
  </si>
  <si>
    <t>Khoai tây, gà, cà chua, ớt chuông</t>
  </si>
  <si>
    <t>Heiniken</t>
  </si>
  <si>
    <t>Crusty bread</t>
  </si>
  <si>
    <t>Bánh Mỳ GIòn</t>
  </si>
  <si>
    <t>Bánh Mỳ</t>
  </si>
  <si>
    <t>Ostrich and rice</t>
  </si>
  <si>
    <t>Cơm Đà Điểu</t>
  </si>
  <si>
    <t>Cơm, đà điểu, rau</t>
  </si>
  <si>
    <t>Fries</t>
  </si>
  <si>
    <t>Khoai tây chiên kiểu pháp</t>
  </si>
  <si>
    <t>Khoai tây chiên</t>
  </si>
  <si>
    <t>O3nwsGVYyUI</t>
  </si>
  <si>
    <t>Bún cá thập cẩm</t>
  </si>
  <si>
    <t xml:space="preserve">Bún, chả cá, cà chua, hành </t>
  </si>
  <si>
    <t>Trigger Fish</t>
  </si>
  <si>
    <t>Cá nóc gai</t>
  </si>
  <si>
    <t>Cá, giấy bạc, rau thơm, bánh tráng</t>
  </si>
  <si>
    <t>SCDZEKwSxj0</t>
  </si>
  <si>
    <t>Hotpot Street</t>
  </si>
  <si>
    <t>Củ cải trắng, rau, dimsum</t>
  </si>
  <si>
    <t>Thịt xào</t>
  </si>
  <si>
    <t>Thịt, hành baro, dưa leo, rau mùi</t>
  </si>
  <si>
    <t>Canh chua</t>
  </si>
  <si>
    <t>Giá, cà chua, cá</t>
  </si>
  <si>
    <t>SE160895</t>
  </si>
  <si>
    <t>U1gpaGHkXsw</t>
  </si>
  <si>
    <t>pork, spring roll, herbs, rice noodles</t>
  </si>
  <si>
    <t>sweet savory sauce</t>
  </si>
  <si>
    <t>pork, fluffy broken rice, pickled vegetables, a prawn, pork cake, egg</t>
  </si>
  <si>
    <t xml:space="preserve">spicy beef noodle soup </t>
  </si>
  <si>
    <t>spicy beef lemongrass soup</t>
  </si>
  <si>
    <t>rice noodle, lemongrass shrimp, fiery chili oil, beef broth, beef, herbs, peper</t>
  </si>
  <si>
    <t>egg, butter</t>
  </si>
  <si>
    <t>grilled oysters</t>
  </si>
  <si>
    <t>steamed rice rolls</t>
  </si>
  <si>
    <t>bánh cuốn bắc</t>
  </si>
  <si>
    <t>rice paper rolls, beef</t>
  </si>
  <si>
    <t>stir fried corn</t>
  </si>
  <si>
    <t>corn, butter</t>
  </si>
  <si>
    <t>sea snails</t>
  </si>
  <si>
    <t>ốc biển</t>
  </si>
  <si>
    <t>mud crawlers in coconut curry</t>
  </si>
  <si>
    <t>mudcrawlers in coconut curry</t>
  </si>
  <si>
    <t>ốc xào len dừa</t>
  </si>
  <si>
    <t>coconut sauce</t>
  </si>
  <si>
    <t>stir fried snails with garlic and butter</t>
  </si>
  <si>
    <t>ốc xào bơ tỏi</t>
  </si>
  <si>
    <t>garlic, butter</t>
  </si>
  <si>
    <t>garlic butter sauce</t>
  </si>
  <si>
    <t>slippery rice noodles, beef</t>
  </si>
  <si>
    <t>grilled beef wrapped in betel leaf</t>
  </si>
  <si>
    <t>beef, wild betel leaves, rice paper, vegetable, noodles, herbs, pickles vegetable</t>
  </si>
  <si>
    <t>crab paste vermicelli soup</t>
  </si>
  <si>
    <t>crab noodles soup</t>
  </si>
  <si>
    <t>crab meat, rice noodles, tomato</t>
  </si>
  <si>
    <t>rice paper rolls, prawns, rice noodles, herb</t>
  </si>
  <si>
    <t>peanut dipping sauce</t>
  </si>
  <si>
    <t>Sugar Cane Shrimp</t>
  </si>
  <si>
    <t>grilled shrimp sugarcane skewers</t>
  </si>
  <si>
    <t>prawns, sugarcane</t>
  </si>
  <si>
    <t xml:space="preserve">bánh bèo </t>
  </si>
  <si>
    <t>rice cake, dried shrimp floss, pork, scallion oil, coriander</t>
  </si>
  <si>
    <t>fried soft shell crab</t>
  </si>
  <si>
    <t>cua lột chiên bột</t>
  </si>
  <si>
    <t>crab, batter</t>
  </si>
  <si>
    <t>crab vermicelli noodles</t>
  </si>
  <si>
    <t>miến cua</t>
  </si>
  <si>
    <t>cellophane noodles, crab meat</t>
  </si>
  <si>
    <t>VIetnamese stir fried sauce</t>
  </si>
  <si>
    <t>baguette, pate, meat, pickled carrot, radish, coriander</t>
  </si>
  <si>
    <t>9XQfyMYwWBw</t>
  </si>
  <si>
    <t>sea food wrap crepe</t>
  </si>
  <si>
    <t>cuộn hải sản</t>
  </si>
  <si>
    <t xml:space="preserve">Phu Quoc </t>
  </si>
  <si>
    <t>grilled scallops</t>
  </si>
  <si>
    <t>6t1y_vo85t4</t>
  </si>
  <si>
    <t>22:00</t>
  </si>
  <si>
    <t>r2SwZvIPEF4</t>
  </si>
  <si>
    <t>beef steak</t>
  </si>
  <si>
    <t>beef, hot dog, egg, corn, baguette, pate</t>
  </si>
  <si>
    <t>cucumber, pate</t>
  </si>
  <si>
    <t xml:space="preserve">soy </t>
  </si>
  <si>
    <t>14:33</t>
  </si>
  <si>
    <t>egg, pork chops, rice</t>
  </si>
  <si>
    <t>duck porridge</t>
  </si>
  <si>
    <t xml:space="preserve">duck congee </t>
  </si>
  <si>
    <t xml:space="preserve">
snail vermicelli soup</t>
  </si>
  <si>
    <t>rice noodles, salt, snail, tomato, cilantro, green onions, herbs, mints</t>
  </si>
  <si>
    <t>bun dao</t>
  </si>
  <si>
    <t>spring rolls, tofu, fish cake, herbs</t>
  </si>
  <si>
    <t>fish sauce, fermented shrimp paste</t>
  </si>
  <si>
    <t>rice noodles rolls</t>
  </si>
  <si>
    <t>garlic water, fried scallions, pepper, rice flour, cilantro</t>
  </si>
  <si>
    <t>tapioca starch, shrimp, potato</t>
  </si>
  <si>
    <t>snail, lemongrass, ginger, lime leaves</t>
  </si>
  <si>
    <t>18:20</t>
  </si>
  <si>
    <t>beef, mint, cilantro, basil, lemongrass, rice paper rolls</t>
  </si>
  <si>
    <t>phở trộn</t>
  </si>
  <si>
    <t>herbs, chicken, bean sprouts, cilantro, mint, fried scallions, rice noodles</t>
  </si>
  <si>
    <t>fish sauce, soy sauce</t>
  </si>
  <si>
    <t>OJ4QDtCxKbQ</t>
  </si>
  <si>
    <t>pho noodles</t>
  </si>
  <si>
    <t>rice noodles, vegetables, herbs, chilies, meat</t>
  </si>
  <si>
    <t>crispy fried chicken thigh with rice</t>
  </si>
  <si>
    <t>rice, chicken</t>
  </si>
  <si>
    <t>standard chilies sauce</t>
  </si>
  <si>
    <t>meat, egg, cilantro, cucumber, onion, bacon ham, mayonnaise</t>
  </si>
  <si>
    <t>chilies sauce</t>
  </si>
  <si>
    <t xml:space="preserve">Vietnamese Savory Steamed rice cake
</t>
  </si>
  <si>
    <t>Hue Cuisine, banh beo, banh ram it</t>
  </si>
  <si>
    <t>bánh bèo, bánh ram ít</t>
  </si>
  <si>
    <t>shallots, herb, chilies</t>
  </si>
  <si>
    <t>fish base sauce</t>
  </si>
  <si>
    <t>13:50</t>
  </si>
  <si>
    <t>rice powder, coconut milk, turmeric, vegetable,meat skewer, rice paper</t>
  </si>
  <si>
    <t>sesame sauce</t>
  </si>
  <si>
    <t>vy3g5UHaw7w</t>
  </si>
  <si>
    <t>banh mi, porridge</t>
  </si>
  <si>
    <t>giant bunny, chow</t>
  </si>
  <si>
    <t>Mayo, pork</t>
  </si>
  <si>
    <t>V4UruIgKCJs</t>
  </si>
  <si>
    <t>beef spring rolls, kilo cake</t>
  </si>
  <si>
    <t>nem toy, kilo cake</t>
  </si>
  <si>
    <t>phở cuốn, bánh gối</t>
  </si>
  <si>
    <t xml:space="preserve">vegetable, meat, rice paper, cat ear mushroom, vinegar, sugar, green pea </t>
  </si>
  <si>
    <t>XKGPZwQgeQg</t>
  </si>
  <si>
    <t>punching them</t>
  </si>
  <si>
    <t>butter, egg, rice paper, spring onion, shrimp, pork</t>
  </si>
  <si>
    <t>egg tarts</t>
  </si>
  <si>
    <t xml:space="preserve">barn children I'm huntin bug John no </t>
  </si>
  <si>
    <t>bánh trứng nướng</t>
  </si>
  <si>
    <t>butter, egg, shrimp, spring onion, pork</t>
  </si>
  <si>
    <t>chilies sauce, mayonnaise</t>
  </si>
  <si>
    <t>rolled rice paper</t>
  </si>
  <si>
    <t>the punching spoon</t>
  </si>
  <si>
    <t>bánh tráng cuốn</t>
  </si>
  <si>
    <t>rice paper, coriander, garlic, onions, swings, mango, meat jerky, egg</t>
  </si>
  <si>
    <t>EfKke1Tos-U</t>
  </si>
  <si>
    <t>fried fish ball, tea</t>
  </si>
  <si>
    <t>table yen Chen Stan, tea</t>
  </si>
  <si>
    <t>cá viên chiên, trà đá</t>
  </si>
  <si>
    <t>fish ball</t>
  </si>
  <si>
    <t>Chen chow chow Chen and me Chen</t>
  </si>
  <si>
    <t>bean curd, scallion, egg, carrot</t>
  </si>
  <si>
    <t>chillies sauce, soy sauce, fish sauce</t>
  </si>
  <si>
    <t>grilled corn</t>
  </si>
  <si>
    <t>bak know</t>
  </si>
  <si>
    <t>17:00</t>
  </si>
  <si>
    <t>scallions, oil, fried onion, corn</t>
  </si>
  <si>
    <t>chillies sauce</t>
  </si>
  <si>
    <t>me salbo</t>
  </si>
  <si>
    <t>19:27</t>
  </si>
  <si>
    <t>noodles, beef, garlic, veggies, cabbage</t>
  </si>
  <si>
    <t>EIPnsd9yZbg</t>
  </si>
  <si>
    <t>mexican tacos</t>
  </si>
  <si>
    <t>beef, pork, grilled onion, pineapple</t>
  </si>
  <si>
    <t>w5R9dRqaiAw</t>
  </si>
  <si>
    <t>banh tráng trộn</t>
  </si>
  <si>
    <t>6zo_LaK6MDk</t>
  </si>
  <si>
    <t>chim cút chiên</t>
  </si>
  <si>
    <t>baguette, papaya, cucumber, chillies,  pepper, lemon</t>
  </si>
  <si>
    <t>beef rolls</t>
  </si>
  <si>
    <t>jabal double</t>
  </si>
  <si>
    <t>chả bò</t>
  </si>
  <si>
    <t>nước cam</t>
  </si>
  <si>
    <t>orange</t>
  </si>
  <si>
    <t>winter melon tea</t>
  </si>
  <si>
    <t>winter melon juice</t>
  </si>
  <si>
    <t>trà bí đao</t>
  </si>
  <si>
    <t>roasted duck</t>
  </si>
  <si>
    <t>vịt quay</t>
  </si>
  <si>
    <t>chips</t>
  </si>
  <si>
    <t>10:44</t>
  </si>
  <si>
    <t>potato, powder</t>
  </si>
  <si>
    <t>rice paper salad, banh trang tron</t>
  </si>
  <si>
    <t>rice paper, basil, peanut, egg, papaya</t>
  </si>
  <si>
    <t>banana gluten</t>
  </si>
  <si>
    <t>pork, mushroom, fried shallots, herbs</t>
  </si>
  <si>
    <t xml:space="preserve">Ha Noi </t>
  </si>
  <si>
    <t>beef, onions, cilantro, rice noodles, lemongrass</t>
  </si>
  <si>
    <t>kem dừa</t>
  </si>
  <si>
    <t>10:31</t>
  </si>
  <si>
    <t>coconut, chocolate</t>
  </si>
  <si>
    <t>coconut milk mango pudding</t>
  </si>
  <si>
    <t>mango, coconut milk</t>
  </si>
  <si>
    <t xml:space="preserve">mango, coconut milk, </t>
  </si>
  <si>
    <t>king crab</t>
  </si>
  <si>
    <t>17:16</t>
  </si>
  <si>
    <t>1mnGGOXd684</t>
  </si>
  <si>
    <t>Vermicelli Soup with crab, escarg</t>
  </si>
  <si>
    <t>bún cua ghẹ</t>
  </si>
  <si>
    <t xml:space="preserve">rice noodles, potato, escargot, tofu, </t>
  </si>
  <si>
    <t xml:space="preserve">Nha Trang </t>
  </si>
  <si>
    <t>8moVpDyrnMc</t>
  </si>
  <si>
    <t>me well and got along</t>
  </si>
  <si>
    <t>mì quảng cao lầu</t>
  </si>
  <si>
    <t xml:space="preserve">pork, shrimp, chicken, Quang noodles </t>
  </si>
  <si>
    <t xml:space="preserve">pork, shrimp, chicken, noodles </t>
  </si>
  <si>
    <t>LeWkw20_tBQ</t>
  </si>
  <si>
    <t>banh mi with fried beef</t>
  </si>
  <si>
    <t>me, hand fried beef</t>
  </si>
  <si>
    <t>beef, egg, bread</t>
  </si>
  <si>
    <t>beef, egg, crunchy bread</t>
  </si>
  <si>
    <t xml:space="preserve">Da Lat </t>
  </si>
  <si>
    <t>hPzpmSPx54I</t>
  </si>
  <si>
    <t>big hurdle it's</t>
  </si>
  <si>
    <t>TDBDZgt9TsI</t>
  </si>
  <si>
    <t>Steamed thin rice pancake, fried rice, chicken, pork, rice vermicelli sprouting, sweet potato, pate</t>
  </si>
  <si>
    <t>spend to look, fried rice, chicken, pork, bun moc, sweet potato, pate</t>
  </si>
  <si>
    <t>bánh ướt, cơm chiên, thịt gà, thịt heo, bún mọc, khoai lang, pate</t>
  </si>
  <si>
    <t>barbeque</t>
  </si>
  <si>
    <t>đồ nướng</t>
  </si>
  <si>
    <t>kimchi, mini fried  flat pancake, pork, white onion, rice cake, beef</t>
  </si>
  <si>
    <t>sesame sauce, fire sauce</t>
  </si>
  <si>
    <t>shrimp, squid, egg, crab</t>
  </si>
  <si>
    <t xml:space="preserve">Vung Tau </t>
  </si>
  <si>
    <t>lunch meals</t>
  </si>
  <si>
    <t xml:space="preserve">pork ribs, soup,  rice, vegetable, </t>
  </si>
  <si>
    <t>unknow</t>
  </si>
  <si>
    <t>Rice roll with chicken and chicken eggs</t>
  </si>
  <si>
    <t>rice paper, green vegetable, herb, pickled goods, pancake, shrimp</t>
  </si>
  <si>
    <t xml:space="preserve">Da Nang </t>
  </si>
  <si>
    <t>grass jelly coconut</t>
  </si>
  <si>
    <t>rau câu trái dừa</t>
  </si>
  <si>
    <t>20:58</t>
  </si>
  <si>
    <t>21:10</t>
  </si>
  <si>
    <t>GuoYbgGQLxk</t>
  </si>
  <si>
    <t xml:space="preserve">cơm chiên </t>
  </si>
  <si>
    <t>chicken, beef, pepper</t>
  </si>
  <si>
    <t>97W-D4qQXwg</t>
  </si>
  <si>
    <t>Steamed rice paper with chicken intestine</t>
  </si>
  <si>
    <t>rice roll with chicken and chicken eggs</t>
  </si>
  <si>
    <t>bánh ướt lòng gà</t>
  </si>
  <si>
    <t xml:space="preserve">rice flour, chicken, chicken egg, chicken intestine, </t>
  </si>
  <si>
    <t>grilled chicken, bamboo-tube rice</t>
  </si>
  <si>
    <t>grilled chicken, bamboo rice</t>
  </si>
  <si>
    <t>gà nướng, cơm lam</t>
  </si>
  <si>
    <t>19:35</t>
  </si>
  <si>
    <t>25:27</t>
  </si>
  <si>
    <t>garlic</t>
  </si>
  <si>
    <t>fish cake vermicelli</t>
  </si>
  <si>
    <t>35:05</t>
  </si>
  <si>
    <t>cJnGYIbj6zY</t>
  </si>
  <si>
    <t>Grilled oyster with buttered green onions</t>
  </si>
  <si>
    <t>hàu nướng mỡ hành</t>
  </si>
  <si>
    <t xml:space="preserve">banh mi, sticky rice </t>
  </si>
  <si>
    <t>banh mi, sticky rice</t>
  </si>
  <si>
    <t>bánh mì, xôi</t>
  </si>
  <si>
    <t>cY8iuMLT_sU</t>
  </si>
  <si>
    <t>lLHlsRm3gLY</t>
  </si>
  <si>
    <t>brisket, steak, meatball tendon, noodles</t>
  </si>
  <si>
    <t>galic chillies sauce, sriracha sauce</t>
  </si>
  <si>
    <t>SE150660</t>
  </si>
  <si>
    <t>7LVxNlGu4aU</t>
  </si>
  <si>
    <t>Noodle Soup</t>
  </si>
  <si>
    <t>noodle,pork,bean sprouts,Scallion,perilla leaves,basil, Lemon, chilies</t>
  </si>
  <si>
    <t>Traditional Hmong Market</t>
  </si>
  <si>
    <t>fried buffalo, buffalo jerky</t>
  </si>
  <si>
    <t>Trâu gác Bếp</t>
  </si>
  <si>
    <t>Buffalo meat</t>
  </si>
  <si>
    <t>Tương Ớt</t>
  </si>
  <si>
    <t>bean drink, Orange Cake, Long Donut</t>
  </si>
  <si>
    <t>Nước Đậu, Bánh cam, Bánh Rán</t>
  </si>
  <si>
    <t>Bean drink: Red Bean, Yello bean, Mung beans, peanuts
Orange cake, Long Donut: Rice flour, Mung Bean</t>
  </si>
  <si>
    <t>char siu, shrimp, pork, served with some raw vegetables</t>
  </si>
  <si>
    <t>salad, grilled pork</t>
  </si>
  <si>
    <t>bYLC9iETJ24</t>
  </si>
  <si>
    <t>Bánh Chuối Thái</t>
  </si>
  <si>
    <t>Banana, flour, chicken eggs, salt, sugar, condensed milk</t>
  </si>
  <si>
    <t>Kcr8ukhV2ug</t>
  </si>
  <si>
    <t>Boom Hen</t>
  </si>
  <si>
    <t>Cơm Hến</t>
  </si>
  <si>
    <t>rice, green young banana, cashew oil, chili oil, splash, peanuts, fired pork skin, tiny clams</t>
  </si>
  <si>
    <t>Savory Cake</t>
  </si>
  <si>
    <t>Bánh Nậm</t>
  </si>
  <si>
    <t>Savory Cake: rice flour, pork and shrimp
tapioca starch, shrimp</t>
  </si>
  <si>
    <t>pate, cold cuts, laughing cow cheese, omelet, butter, coriander</t>
  </si>
  <si>
    <t>Mix noodles</t>
  </si>
  <si>
    <t>mix permissively noodle</t>
  </si>
  <si>
    <t>Mì Trộn</t>
  </si>
  <si>
    <t>9:54</t>
  </si>
  <si>
    <t>glass noodle made from mung bean, fresh herbs, banana blossom,sausage, wood ear mushroom, peanuts, rice cracker, brawn</t>
  </si>
  <si>
    <t>Hue style beef noodles</t>
  </si>
  <si>
    <t>Boom Bar/Moon ball</t>
  </si>
  <si>
    <t>rice noodle, fresh herbs, beef blanched in a savory pork bone broth, blood cake</t>
  </si>
  <si>
    <t>-9J8qacUXS4</t>
  </si>
  <si>
    <t>omelet, cold part, sausage,</t>
  </si>
  <si>
    <t>Banh Cuon</t>
  </si>
  <si>
    <t xml:space="preserve">pork, wood ear mushroom, cassava tubers, rice flour,bean sprouts, coriander </t>
  </si>
  <si>
    <t>Fresh Beer</t>
  </si>
  <si>
    <t>Bia Hơi</t>
  </si>
  <si>
    <t>15:52</t>
  </si>
  <si>
    <t>Egg Coffee</t>
  </si>
  <si>
    <t>Cà Phê Trứng</t>
  </si>
  <si>
    <t>16:13</t>
  </si>
  <si>
    <t>16:52</t>
  </si>
  <si>
    <t>Coffee, Egg(yolk)</t>
  </si>
  <si>
    <t>-2oT91-EQZk</t>
  </si>
  <si>
    <t>nambang</t>
  </si>
  <si>
    <t>Hủ Tiếu</t>
  </si>
  <si>
    <t>Rice noodle, pork, shrimp, livers, chives</t>
  </si>
  <si>
    <t>sauce with garlic</t>
  </si>
  <si>
    <t xml:space="preserve">shredded chicken, egg, pate, gralic, fresh herbs, coriander, cucumber </t>
  </si>
  <si>
    <t>loud thick sweet sauce</t>
  </si>
  <si>
    <t>fired chicken, noodle, sweet cabbage</t>
  </si>
  <si>
    <t>Beef Soup</t>
  </si>
  <si>
    <t>Bo Kho</t>
  </si>
  <si>
    <t>bò Kho</t>
  </si>
  <si>
    <t>19:25</t>
  </si>
  <si>
    <t>beef, onion, carrot, coriander, chives</t>
  </si>
  <si>
    <t>XeF0s9pm6xk</t>
  </si>
  <si>
    <t>bread rolls</t>
  </si>
  <si>
    <t>Banh u</t>
  </si>
  <si>
    <t>Bánh Giò</t>
  </si>
  <si>
    <t>pork, sticky rice, mung bean</t>
  </si>
  <si>
    <t>Banh Trang Tron</t>
  </si>
  <si>
    <t>Bánh Tráng Trộn</t>
  </si>
  <si>
    <t>rice paper, dried squid, basil, mango, some line, chili oil, peanuts, salt, quail eggs</t>
  </si>
  <si>
    <t>aTI2_qcXEjk</t>
  </si>
  <si>
    <t>Boiled Peanuts</t>
  </si>
  <si>
    <t>Oil Penis</t>
  </si>
  <si>
    <t>Đậu Phộng Luộc</t>
  </si>
  <si>
    <t>Chau Doc</t>
  </si>
  <si>
    <t>bun baked rolls</t>
  </si>
  <si>
    <t>Bún Nem Nướng</t>
  </si>
  <si>
    <t>rice noodle, "nem Nuong", spring rolls, cucumber, salad</t>
  </si>
  <si>
    <t>Chạo tôm</t>
  </si>
  <si>
    <t>Shrimp, pork, lard, small sugarcane</t>
  </si>
  <si>
    <t>23zJ6pQI40Y</t>
  </si>
  <si>
    <t>Banh Bao</t>
  </si>
  <si>
    <t>Bánh Bao</t>
  </si>
  <si>
    <t>salted egg, quail egg, Char siu or taro puree and egg custard</t>
  </si>
  <si>
    <t>salted egg, quail egg, ciaossu or taro puree and egg custard</t>
  </si>
  <si>
    <t>char siu gravy</t>
  </si>
  <si>
    <t>char siu</t>
  </si>
  <si>
    <t>cha su gravy</t>
  </si>
  <si>
    <t>Kungfu noodle</t>
  </si>
  <si>
    <t>KungFu Mì Kéo</t>
  </si>
  <si>
    <t xml:space="preserve">noodle, dumpling, dried squid shrimp and meat, pork heart, tongue, fish ball, char siu, scallions, fried shallots, leaf mustard </t>
  </si>
  <si>
    <t>fresh noodle, mustard greens, dumpling, dried squid shrimp, meat parade, pork heart, tongue, fish ball, chaucer, scallions, fried shallots</t>
  </si>
  <si>
    <t>homemade sauce</t>
  </si>
  <si>
    <t>Stuffed bitter melon soup</t>
  </si>
  <si>
    <t>Kho Qua Ca Chon</t>
  </si>
  <si>
    <t>Khổ Qua Cà Chớn</t>
  </si>
  <si>
    <t>fish, tofu, bitter gourd, chili, eggplant, tomato</t>
  </si>
  <si>
    <t>breaking hot pot</t>
  </si>
  <si>
    <t>Phá Lẩu</t>
  </si>
  <si>
    <t>17:56</t>
  </si>
  <si>
    <t>Stomach, ears, intestine, chicken feet, duck tongue, bread, Scallion, cucumber pickle</t>
  </si>
  <si>
    <t>6arTq5xyq9o</t>
  </si>
  <si>
    <t>glass noodles soup with swamp eel</t>
  </si>
  <si>
    <t>eel noodles</t>
  </si>
  <si>
    <t>Miến Lươn</t>
  </si>
  <si>
    <t>glass noodles, herbs, eel, fried shallots</t>
  </si>
  <si>
    <t>blanching dark glass noodles, msg herbs, dark nest of freshwater eel, fried shallots</t>
  </si>
  <si>
    <t>Ninh Bình</t>
  </si>
  <si>
    <t>"Thinh" Luon</t>
  </si>
  <si>
    <t>"Thính" Lươn</t>
  </si>
  <si>
    <t>chili, shallots, lemongrass, eel, "thính"</t>
  </si>
  <si>
    <t>chili, shallots, lemongrass, eel, local Galang</t>
  </si>
  <si>
    <t>pork meat, shallots, chilies, shrimp paste chili, sugar, water, pureed sour femented rice and cashew oil</t>
  </si>
  <si>
    <t xml:space="preserve">accompanying sauce </t>
  </si>
  <si>
    <t>13:37</t>
  </si>
  <si>
    <t xml:space="preserve">lemongrass, salt, pepper, sour femented rice, jungle honey, beetle leaves </t>
  </si>
  <si>
    <t>_MpsI6rUmps</t>
  </si>
  <si>
    <t>Nuoc Mia</t>
  </si>
  <si>
    <t>Nước Mía</t>
  </si>
  <si>
    <t>sugarcane</t>
  </si>
  <si>
    <t>quail egg roll</t>
  </si>
  <si>
    <t>Trứng Cút Lộn</t>
  </si>
  <si>
    <t>crab tapioca noodles soup - crayfish</t>
  </si>
  <si>
    <t>bunting</t>
  </si>
  <si>
    <t>Bánh Canh Cua - Tôm Càng</t>
  </si>
  <si>
    <t>bread soup, crab, shrimp, coriander, scallion</t>
  </si>
  <si>
    <t>whole deal</t>
  </si>
  <si>
    <t>Hủ Tiếu nam vang</t>
  </si>
  <si>
    <t>Cam Vắt</t>
  </si>
  <si>
    <t>Orange</t>
  </si>
  <si>
    <t>VietNamese steamed rice rolls</t>
  </si>
  <si>
    <t>mahmu freshly made bun aluminum</t>
  </si>
  <si>
    <t>Cell</t>
  </si>
  <si>
    <t>pancake dough, tiger shrimp, pork belly, straw mushrooms, onions, bean sprouts</t>
  </si>
  <si>
    <t>pennywort juice</t>
  </si>
  <si>
    <t>pennyworth and coconut mix</t>
  </si>
  <si>
    <t>Nước Rau Má</t>
  </si>
  <si>
    <t>pennywort, coconut water</t>
  </si>
  <si>
    <t>SE150736</t>
  </si>
  <si>
    <t>5gNWD_PBYT4</t>
  </si>
  <si>
    <t>Can Tho</t>
  </si>
  <si>
    <t>grilled chicken egg</t>
  </si>
  <si>
    <t>chicken egg, onion, pepper, salt and pepper</t>
  </si>
  <si>
    <t>vegan shredded pork, noodle paper</t>
  </si>
  <si>
    <t>nuoc mia</t>
  </si>
  <si>
    <t>sugarcane, ice</t>
  </si>
  <si>
    <t>barbecued skewer</t>
  </si>
  <si>
    <t>barbecue skewer</t>
  </si>
  <si>
    <t>thịt xiên que</t>
  </si>
  <si>
    <t>mango, chilli powder</t>
  </si>
  <si>
    <t>r5j8AKZjdMM</t>
  </si>
  <si>
    <t>22:01</t>
  </si>
  <si>
    <t>fish sauce + chili</t>
  </si>
  <si>
    <t>lIwU7vsU9o0</t>
  </si>
  <si>
    <t>ca vien chien, tea</t>
  </si>
  <si>
    <t>fried fish ball</t>
  </si>
  <si>
    <t>11:39</t>
  </si>
  <si>
    <t>pork, shrimp paste, fried onion, shallot, chicken egg, mayonnaise, rice paper, cheese, quail egg</t>
  </si>
  <si>
    <t>Grilled Fish Cake</t>
  </si>
  <si>
    <t>Chả cá Lã Vọng</t>
  </si>
  <si>
    <t>fish cake, dill</t>
  </si>
  <si>
    <t>Sticky Rice</t>
  </si>
  <si>
    <t xml:space="preserve">xôi </t>
  </si>
  <si>
    <t>rice noodle, rare beef, spring onion, thai basil</t>
  </si>
  <si>
    <t>chili sauce + black sauce</t>
  </si>
  <si>
    <t>Fresh beer</t>
  </si>
  <si>
    <t>Bia hoi</t>
  </si>
  <si>
    <t>bia hơi</t>
  </si>
  <si>
    <t>aJS5YMJcwAI</t>
  </si>
  <si>
    <t>broken rice, meat, tomato, cucumber, sweet sauce, pork skin, turnip, carrot, crispy pork fat</t>
  </si>
  <si>
    <t>broken rice, pork ribs, turnip, carrot, crispy pork fat, egg meat loaf</t>
  </si>
  <si>
    <t>16:45</t>
  </si>
  <si>
    <t>sweet soup with grilled banana</t>
  </si>
  <si>
    <t>che chuoi</t>
  </si>
  <si>
    <t>chè chuối nướng</t>
  </si>
  <si>
    <t>16:50</t>
  </si>
  <si>
    <t>grilled banana, ice, sticky rice, peanut, coconut milk, glutinous rice</t>
  </si>
  <si>
    <t>3ku_CAb56_U</t>
  </si>
  <si>
    <t>crab broth, crab paste, veggies, tofu, noodles, tomato, herbs, vegetable, scallion, garlic chives, congealed blood cake, fish sausage, pork sausage</t>
  </si>
  <si>
    <t>butter, chili, cucumber, pork, green onion, old bread, vegetable, liver</t>
  </si>
  <si>
    <t>Cgrilled squid, grilled scallops</t>
  </si>
  <si>
    <t>pork, shrimp paste, fried onion, shallot, chicken egg, chili sauce, mayonnaise, rice paper</t>
  </si>
  <si>
    <t>8:20</t>
  </si>
  <si>
    <t>2O7zoOuExDk</t>
  </si>
  <si>
    <t>pork, mushroom, dieced carrot and traditional seasoning</t>
  </si>
  <si>
    <t>sweet sour fish sauce</t>
  </si>
  <si>
    <t>BBQ noodles</t>
  </si>
  <si>
    <t>BBQ pork with rice noodles and vegetables</t>
  </si>
  <si>
    <t>Stuffed rice pancake</t>
  </si>
  <si>
    <t>bánh khoai</t>
  </si>
  <si>
    <t>h5j8GpH2h_4</t>
  </si>
  <si>
    <t>NKDWFitcaHc</t>
  </si>
  <si>
    <t>Khoai Cake</t>
  </si>
  <si>
    <t>banh khoai</t>
  </si>
  <si>
    <t>bánh khoái</t>
  </si>
  <si>
    <t xml:space="preserve">
Vietnamese pancake, pancakes</t>
  </si>
  <si>
    <t>banh xeo, banh nam, banh bot loc</t>
  </si>
  <si>
    <t>bánh xèo, bánh nậm, bánh bột lọc</t>
  </si>
  <si>
    <t>small clams rice, vermicelli</t>
  </si>
  <si>
    <t>com hen, bun hen</t>
  </si>
  <si>
    <t>cơm hến, bún hến</t>
  </si>
  <si>
    <t>Rice rolls with roasted pork</t>
  </si>
  <si>
    <t>banh uot thit nuong</t>
  </si>
  <si>
    <t>bánh ướt thịt nướng</t>
  </si>
  <si>
    <t>chili garlic sauce</t>
  </si>
  <si>
    <t>y-NEhl81q8w</t>
  </si>
  <si>
    <t>nTfbLasV0Ak</t>
  </si>
  <si>
    <t>TZXO7Zbw_O4</t>
  </si>
  <si>
    <t xml:space="preserve">pho </t>
  </si>
  <si>
    <t>ubtTYxWvUhs</t>
  </si>
  <si>
    <t>butter, chili, cucumber, pork, ham, onion, green onion, old bread</t>
  </si>
  <si>
    <t>SE151487</t>
  </si>
  <si>
    <t>uK8eYG-Tu0U</t>
  </si>
  <si>
    <t>Deep Fried Spring Rolls</t>
  </si>
  <si>
    <t xml:space="preserve">Shrimp Spring rolls , Crabs Spring rolls, donuts </t>
  </si>
  <si>
    <t>Chili with deep fried spring rolls</t>
  </si>
  <si>
    <t>k4EtoJYh7rs</t>
  </si>
  <si>
    <t xml:space="preserve">VietNam </t>
  </si>
  <si>
    <t>bK8HDLEsMeE</t>
  </si>
  <si>
    <t>bánh mì kẹp</t>
  </si>
  <si>
    <t>ham , cheese , roast beef</t>
  </si>
  <si>
    <t xml:space="preserve">Ha noi </t>
  </si>
  <si>
    <t>Hu tieu nam vang</t>
  </si>
  <si>
    <t>chives, chrysanthenum, awesome sprouts, prawns , fried shallots a quail's egg , pork, noodles</t>
  </si>
  <si>
    <t>garlic vinegar, chili, buteo sauce</t>
  </si>
  <si>
    <t>karLruzl6ds</t>
  </si>
  <si>
    <t xml:space="preserve">shrimp , quail eggs , noodle , meat </t>
  </si>
  <si>
    <t>SE161131</t>
  </si>
  <si>
    <t>gà rán</t>
  </si>
  <si>
    <t>chicken, buttermilk, flour, oil, seasonings</t>
  </si>
  <si>
    <t>Chicken Burger</t>
  </si>
  <si>
    <t>bánh hamburger gà</t>
  </si>
  <si>
    <t>chicken, breadcrumbs, lettuce, onion, bread, seasonings</t>
  </si>
  <si>
    <t>QMeyKQDGhEE</t>
  </si>
  <si>
    <t>bacon, sugar, salt, shallot, garlic, pepper, Char Siu powder, five-spice powder, glutamate, Mui Kwe Lu wine, coconut water, tomato paste, soy sauce, cucumber, bread, coriander, pickled carrots, chili</t>
  </si>
  <si>
    <t>thịt ba chỉ, đường, muối, hành, tỏi, tiêu, bột xá xíu, ngũ vị hương, bột ngọt, rượu mai quế lộ, nước dừa, tương cà, nước tương, dưa leo, bánh mì, ngò rí, cà rốt chua, ớt</t>
  </si>
  <si>
    <t>pate, meat sauce, spring onions</t>
  </si>
  <si>
    <t>Banh Mi sauce</t>
  </si>
  <si>
    <t>AKMRQSXkmIc</t>
  </si>
  <si>
    <t>Chicken hotpot with river-leaf</t>
  </si>
  <si>
    <t>chicken hot pot</t>
  </si>
  <si>
    <t>lẩu gà lá giang</t>
  </si>
  <si>
    <t>chicken, river-leaf, tamarind</t>
  </si>
  <si>
    <t>Fried egg Banh Mi</t>
  </si>
  <si>
    <t>bread and eggs</t>
  </si>
  <si>
    <t>bánh mì ốp la</t>
  </si>
  <si>
    <t>bread, eggs</t>
  </si>
  <si>
    <t>white stripe cake</t>
  </si>
  <si>
    <t>flour, sugar, salt, coconut milk, shallot, garlic, shrimp, lettuce leaves, bean sprouts</t>
  </si>
  <si>
    <t>Beef hotpot</t>
  </si>
  <si>
    <t>traditional beef dish</t>
  </si>
  <si>
    <t>beef, tofu, vegetable</t>
  </si>
  <si>
    <t>Fish in foil</t>
  </si>
  <si>
    <t>baked barbecued fish</t>
  </si>
  <si>
    <t>cá nướng giấy bạc</t>
  </si>
  <si>
    <t>fish, garlic, salt, black pepper, oil, jalapeno pepper, lemon</t>
  </si>
  <si>
    <t>s6aVKCjwbQE</t>
  </si>
  <si>
    <t>rice paper, pork, shrimp, rice noodles, lettuce, herbs, spring onion</t>
  </si>
  <si>
    <t>Ho Chi Minh City</t>
  </si>
  <si>
    <t>black bean, white bean, mung bean puree, palm sugar, water chestnut with green jelly, coconut cream jelly, coconut milk, ice</t>
  </si>
  <si>
    <t>black bean, white beam, mung bean puree, palm sugar, water cheshnut with green jelly, coconut cream jelly, coconut milk, ice</t>
  </si>
  <si>
    <t>bond Cheng chomp</t>
  </si>
  <si>
    <t>rice paper strips, beef jerky, Vietnamese coriander, shredded papaya, quail eggs, sweet cow lung jerky, citrus, chili oil, sweet-sour sauce</t>
  </si>
  <si>
    <t>rice paper strips, beef jerky, Vietnamese coriander, shredded papaya, quail eggs, sweet cow lung jerky, citrus, chili oil, sweet sour sauce</t>
  </si>
  <si>
    <t>Shaking mango</t>
  </si>
  <si>
    <t>sakin spicy mango</t>
  </si>
  <si>
    <t>mango, sugar, fish sauce, shrimp salt, minced chilies</t>
  </si>
  <si>
    <t>bob sow</t>
  </si>
  <si>
    <t>corn, dried shrimp, sugar, spring onion</t>
  </si>
  <si>
    <t>Chili sauce</t>
  </si>
  <si>
    <t>Quail egg with tamarind sauce</t>
  </si>
  <si>
    <t>quail egg with tamarind sauce</t>
  </si>
  <si>
    <t>trứng cút sốt me</t>
  </si>
  <si>
    <t>quail eggs, minced chilies garlic, oil, morning glory, Vietnamese coriander, fried onions</t>
  </si>
  <si>
    <t>Tamarind sauce</t>
  </si>
  <si>
    <t>Chinese meatballs</t>
  </si>
  <si>
    <t>hồ lô</t>
  </si>
  <si>
    <t>pork balls, Vietnamese coriander, papaya</t>
  </si>
  <si>
    <t>Chili sauce and mayonnaise</t>
  </si>
  <si>
    <t>Dumplings</t>
  </si>
  <si>
    <t>huk dow</t>
  </si>
  <si>
    <t>dumplings, Vietnamese coriander, fired onions</t>
  </si>
  <si>
    <t>Soy sauce and Chili sauce</t>
  </si>
  <si>
    <t>11:56</t>
  </si>
  <si>
    <t>rice cake, fried egg, spring onion, shredded papaya</t>
  </si>
  <si>
    <t>Savory sticky rice</t>
  </si>
  <si>
    <t>savory sticky rice</t>
  </si>
  <si>
    <t>sticky rice, spring onion, liver pate, fried onion, quail egg, pork floss, Chinese sausage, pickled carrot, radish</t>
  </si>
  <si>
    <t>3tPozk_J2wY</t>
  </si>
  <si>
    <t>Shabu shabu buffet</t>
  </si>
  <si>
    <t>shabu shabu bbq</t>
  </si>
  <si>
    <t>lẩu kichi kichi</t>
  </si>
  <si>
    <t>vegetables, tofu, meat, egg, seafood, noodles</t>
  </si>
  <si>
    <t>buns sale</t>
  </si>
  <si>
    <t>fried croutons, barbecue pork, noodles, bean sprouts, Vietnamese coriander</t>
  </si>
  <si>
    <t>Dragon beard candy</t>
  </si>
  <si>
    <t>kẹo chỉ</t>
  </si>
  <si>
    <t>biscuit, shredded coconut, candy, powdered sugar, cocoa syrup</t>
  </si>
  <si>
    <t>cW3MFYE32tI</t>
  </si>
  <si>
    <t>Bamboo rice</t>
  </si>
  <si>
    <t>cơm ống tre</t>
  </si>
  <si>
    <t>Pounding soup</t>
  </si>
  <si>
    <t>pounding soup</t>
  </si>
  <si>
    <t>canh giã</t>
  </si>
  <si>
    <t>Fermented minnow jam</t>
  </si>
  <si>
    <t>Mứt cá tuế lên men</t>
  </si>
  <si>
    <t>ujXoUzfhtcc</t>
  </si>
  <si>
    <t>Rolled ice cream</t>
  </si>
  <si>
    <t>bánh bạch tuột</t>
  </si>
  <si>
    <t>Vietnamese savory pancake</t>
  </si>
  <si>
    <t>Fried squid</t>
  </si>
  <si>
    <t>mực chiên</t>
  </si>
  <si>
    <t>rice paper, quail eggs, pork, shrimp, fish floss, Vietnamese coriander</t>
  </si>
  <si>
    <t>Rice paper mix</t>
  </si>
  <si>
    <t>19:12</t>
  </si>
  <si>
    <t>unTGXgUBbuQ</t>
  </si>
  <si>
    <t>Sliced-chicken noodle soup</t>
  </si>
  <si>
    <t>dry chicken fall</t>
  </si>
  <si>
    <t>Fried intestines</t>
  </si>
  <si>
    <t>fried intestines</t>
  </si>
  <si>
    <t>lòng chiên</t>
  </si>
  <si>
    <t>Red jellyfish</t>
  </si>
  <si>
    <t>red jellyfish</t>
  </si>
  <si>
    <t>sứa đỏ</t>
  </si>
  <si>
    <t>tofu, coconut, red jelllyfish, perilla</t>
  </si>
  <si>
    <t>Wm7kWkcVT2M</t>
  </si>
  <si>
    <t>BBQ skewer</t>
  </si>
  <si>
    <t>bbq skewer buffet</t>
  </si>
  <si>
    <t>xiên que nướng</t>
  </si>
  <si>
    <t>meat, seafood, vegetables</t>
  </si>
  <si>
    <t>meat, vegetables</t>
  </si>
  <si>
    <t>Hot green chili, chili sauce, hoisin</t>
  </si>
  <si>
    <t>Dalat pizza</t>
  </si>
  <si>
    <t>rice paper, egg, spring onion, ham, shrimp, cheese</t>
  </si>
  <si>
    <t>Chilli sauce and mayonnaise</t>
  </si>
  <si>
    <t>hot sauce, mayonnaise</t>
  </si>
  <si>
    <t>Assorted bread and pastries</t>
  </si>
  <si>
    <t>assorted bread and pastries</t>
  </si>
  <si>
    <t>các loại bánh</t>
  </si>
  <si>
    <t>Strawberry shake</t>
  </si>
  <si>
    <t>strawberries mix with sugar</t>
  </si>
  <si>
    <t>dâu lắc</t>
  </si>
  <si>
    <t>strawberry, sugar, syrup</t>
  </si>
  <si>
    <t>Young papaya salad</t>
  </si>
  <si>
    <t>papaya, carrot, green mango, shrimp, meat, peanuts</t>
  </si>
  <si>
    <t>15:49</t>
  </si>
  <si>
    <t>wood-ear mushroom, spring onion, pork, rice noodles, carrot, egg yolk, chicken powder, black pepper, rice paper</t>
  </si>
  <si>
    <t>Fish sauce wings</t>
  </si>
  <si>
    <t>15:50</t>
  </si>
  <si>
    <t>17:34</t>
  </si>
  <si>
    <t>chicken, chicken powder, chili powder, pepper, curry powder, sesame oil</t>
  </si>
  <si>
    <t>Sour fish soup</t>
  </si>
  <si>
    <t>sour fish soup</t>
  </si>
  <si>
    <t>19:15</t>
  </si>
  <si>
    <t>fish, chili powder, pepper, sugar, tomato, pine apple, bean sprouts, fish sauce, spring onion, okra</t>
  </si>
  <si>
    <t>fish, chili powder, pepper, sugar, tomato, pine apple, bean sprouts, fish sauce</t>
  </si>
  <si>
    <t>FJjqYp4x2Bs</t>
  </si>
  <si>
    <t>Smoothie</t>
  </si>
  <si>
    <t>banana, coconut, basil seeds, nuts, dragon fruit, mango, granola</t>
  </si>
  <si>
    <t>bbq skewer</t>
  </si>
  <si>
    <t>pork, vegetable</t>
  </si>
  <si>
    <t>Vietnam style pizza</t>
  </si>
  <si>
    <t>IM8gOOwStfk</t>
  </si>
  <si>
    <t>Vietnamese broken rice</t>
  </si>
  <si>
    <t>Vietnamese worker's lunch station</t>
  </si>
  <si>
    <t>rice, pork, chicken, cabbage</t>
  </si>
  <si>
    <t>Vietnamese small pancake</t>
  </si>
  <si>
    <t>flour, meat, egg yolk, spring onion, quail egg</t>
  </si>
  <si>
    <t>Scallion oil</t>
  </si>
  <si>
    <t>Ben Chang</t>
  </si>
  <si>
    <t>salt, shallots, fried garlic, peanuts, lime, tap water, herb, mint, sour mango, beef jerky, dried chicken, quail egg</t>
  </si>
  <si>
    <t>Shacha sauce</t>
  </si>
  <si>
    <t>satay sauce</t>
  </si>
  <si>
    <t>8T8tjOL2mtM</t>
  </si>
  <si>
    <t>Vietnamese grilled beef in lolot leaves</t>
  </si>
  <si>
    <t>rice paper, salad, cucumber, banana, carrot, meat</t>
  </si>
  <si>
    <t>USko2tEcIic</t>
  </si>
  <si>
    <t>Bread soup</t>
  </si>
  <si>
    <t>button gone</t>
  </si>
  <si>
    <t>rice noodles, fried fish, scallions, pork rind</t>
  </si>
  <si>
    <t>gT_Lkkk0k6k</t>
  </si>
  <si>
    <t>Seafood Fried Noodles</t>
  </si>
  <si>
    <t>mì xào hải sản</t>
  </si>
  <si>
    <t>seafood, noodles, herbs</t>
  </si>
  <si>
    <t>KcbWk7ykhaY</t>
  </si>
  <si>
    <t>sanwiches</t>
  </si>
  <si>
    <t>meat, parsley</t>
  </si>
  <si>
    <t>FIEpSYAeWF4</t>
  </si>
  <si>
    <t>bambeo</t>
  </si>
  <si>
    <t>tapioca, rice flour</t>
  </si>
  <si>
    <t>Fried garlic and chili sauce</t>
  </si>
  <si>
    <t>Smashed Rice Paper</t>
  </si>
  <si>
    <t>bánh đập</t>
  </si>
  <si>
    <t>Baby Clams</t>
  </si>
  <si>
    <t>trunk</t>
  </si>
  <si>
    <t>hến trộn</t>
  </si>
  <si>
    <t>clams, onion, chili</t>
  </si>
  <si>
    <t>Spicy sauce</t>
  </si>
  <si>
    <t>Vietnamese Sandwich</t>
  </si>
  <si>
    <t>band me</t>
  </si>
  <si>
    <t>egg, bread, pate, vegetable, cucumber, onion, salad</t>
  </si>
  <si>
    <t>Grilled scallops and Squids</t>
  </si>
  <si>
    <t>scallop, squid, spring onion</t>
  </si>
  <si>
    <t>Sweet corn pudding</t>
  </si>
  <si>
    <t>chiba</t>
  </si>
  <si>
    <t>chè bắp</t>
  </si>
  <si>
    <t>ice, corn, tapioca, syrup</t>
  </si>
  <si>
    <t>black sesame, syrup</t>
  </si>
  <si>
    <t>odrgpqCUBt0</t>
  </si>
  <si>
    <t>beef, leaves</t>
  </si>
  <si>
    <t>Octacle On Stick</t>
  </si>
  <si>
    <t>xiên bạch tuộc</t>
  </si>
  <si>
    <t>octopus tentacle</t>
  </si>
  <si>
    <t xml:space="preserve">Spring rolls </t>
  </si>
  <si>
    <t>rice paper, lettuce, cucumber, pork</t>
  </si>
  <si>
    <t>beef wrapping in baitoey</t>
  </si>
  <si>
    <t>beef, lotus leave</t>
  </si>
  <si>
    <t>P-21xM9x9Wg</t>
  </si>
  <si>
    <t>shrimp, pork, noodles, onion, onion powder, mushroom, quail egg, garlic, shallot</t>
  </si>
  <si>
    <t>bun mies</t>
  </si>
  <si>
    <t>Chicken and rice</t>
  </si>
  <si>
    <t>gumgar</t>
  </si>
  <si>
    <t>carrot, papaya, chicken, rice, onion</t>
  </si>
  <si>
    <t>gao lao</t>
  </si>
  <si>
    <t>ban bop flop</t>
  </si>
  <si>
    <t>pork, shrimp, black pepper, shallot, paprika, mushroom, tapioca</t>
  </si>
  <si>
    <t>SE151109</t>
  </si>
  <si>
    <t>kemhyehb8aM</t>
  </si>
  <si>
    <t>Dosa</t>
  </si>
  <si>
    <t>Pork, Shrimp, Bean sprout, vegetable</t>
  </si>
  <si>
    <t>meat - minced pork, rice vermicelli, vegetable</t>
  </si>
  <si>
    <t>meat, rice vermicelli, vegetable</t>
  </si>
  <si>
    <t>lẩu hải sản</t>
  </si>
  <si>
    <t>14:28</t>
  </si>
  <si>
    <t>16:03</t>
  </si>
  <si>
    <t>hot pot soup, fish, meat, shrimp, beef balls, squid, vegetable, rice vermicelli</t>
  </si>
  <si>
    <t>hot pot soup, fish, meat, shrimp, beef balls, squid, vegetable, chili stuffed with pork, chicken, rice vermicelli</t>
  </si>
  <si>
    <t>fish sauce, Chili</t>
  </si>
  <si>
    <t>awcc5e2qe8I</t>
  </si>
  <si>
    <t>Mango, Pork, Shrimp, Bean sprout</t>
  </si>
  <si>
    <t>quy nhon</t>
  </si>
  <si>
    <t>Grilled dried squid</t>
  </si>
  <si>
    <t xml:space="preserve"> dried roasted squid</t>
  </si>
  <si>
    <t>khô mực nướng</t>
  </si>
  <si>
    <t>dried squid</t>
  </si>
  <si>
    <t>S5GuYrxPGMY</t>
  </si>
  <si>
    <t>grilled pork ribs</t>
  </si>
  <si>
    <t>sườn heo nướng</t>
  </si>
  <si>
    <t>pork ribs, salads, fried dumplings, vegetable, pepper</t>
  </si>
  <si>
    <t>da nang</t>
  </si>
  <si>
    <t>Rice, egg, green onion</t>
  </si>
  <si>
    <t>soy sauce,chili</t>
  </si>
  <si>
    <t>stir fried water morning glory with garlic</t>
  </si>
  <si>
    <t>rau muống xào tỏi</t>
  </si>
  <si>
    <t>water morning glory, garlic</t>
  </si>
  <si>
    <t>steamed fish soy sauce</t>
  </si>
  <si>
    <t>cá hấp nước tương</t>
  </si>
  <si>
    <t>fish, soy sauce, green onion, chili, pepper</t>
  </si>
  <si>
    <t>Stir-fried clams with garlic</t>
  </si>
  <si>
    <t>nghêu cháy tỏi</t>
  </si>
  <si>
    <t>clams, garlic, scallions, chili, lemongrass</t>
  </si>
  <si>
    <t>steamed shrimp</t>
  </si>
  <si>
    <t>tôm hấp</t>
  </si>
  <si>
    <t>salt, pepper, lemon, MSG</t>
  </si>
  <si>
    <t>salt and pepper seasoning</t>
  </si>
  <si>
    <t>oypWPuUiBek</t>
  </si>
  <si>
    <t>grilled seafood with onion fat</t>
  </si>
  <si>
    <t>hải sản nướng mỡ hành</t>
  </si>
  <si>
    <t>seafood, onion fat, peanuts</t>
  </si>
  <si>
    <t>mui ne</t>
  </si>
  <si>
    <t>lizard sausage</t>
  </si>
  <si>
    <t>xúc xích kỳ nhông</t>
  </si>
  <si>
    <t>salamander meat, pepper, spices</t>
  </si>
  <si>
    <t>grilled scallops with onion fat</t>
  </si>
  <si>
    <t>sò điệp nướng mỡ hành</t>
  </si>
  <si>
    <t>scallops, onion fat, peanuts</t>
  </si>
  <si>
    <t>beer steamed crab</t>
  </si>
  <si>
    <t>cua hap bia</t>
  </si>
  <si>
    <t>cua hấp bia</t>
  </si>
  <si>
    <t>crab, beer</t>
  </si>
  <si>
    <t>KMHXmWrNMoI</t>
  </si>
  <si>
    <t>beef pho soup</t>
  </si>
  <si>
    <t>broth, rice noodles, and sliced beef</t>
  </si>
  <si>
    <t>mai chau</t>
  </si>
  <si>
    <t>PA7I5wqcWdA</t>
  </si>
  <si>
    <t>rice flour, pork, shrimp and mushroom</t>
  </si>
  <si>
    <t>rice flour, pork, shrimp, mushroom, fried onions, boiled bean sprouts</t>
  </si>
  <si>
    <t>ho chi minh</t>
  </si>
  <si>
    <t>snails cooked in coconut water</t>
  </si>
  <si>
    <t>ốc nấu nước dừa</t>
  </si>
  <si>
    <t>snails, coconut milk</t>
  </si>
  <si>
    <t>Steamed snails</t>
  </si>
  <si>
    <t>snail, discharge, pepper</t>
  </si>
  <si>
    <t>fish sauce, chili, garlic, ginger</t>
  </si>
  <si>
    <t>Vietnamese noodle soup</t>
  </si>
  <si>
    <t>broth, noodles, fried onions, pork, bean sprouts, onions.</t>
  </si>
  <si>
    <t>broth, noodles, fried onions, pork, bean sprouts, onions, chili</t>
  </si>
  <si>
    <t>Vietnamese herring salad</t>
  </si>
  <si>
    <t>gỏi cá trích</t>
  </si>
  <si>
    <t>herring, vegetables, peanuts, sesame, chili</t>
  </si>
  <si>
    <t>peanut sauce, peanuts, chili</t>
  </si>
  <si>
    <t>wA-saYgKchA</t>
  </si>
  <si>
    <t>beef poached</t>
  </si>
  <si>
    <t>vietnamese beef soup</t>
  </si>
  <si>
    <t>mì bò kho</t>
  </si>
  <si>
    <t>Beef, Carot, Ginger, Potato, Onion, Spice, Anise, Basil, Coriander, Lemon, grass, rice noodles</t>
  </si>
  <si>
    <t>Dvp5ijfaxLk</t>
  </si>
  <si>
    <t>ha noi</t>
  </si>
  <si>
    <t>6T4eGsV-bc0</t>
  </si>
  <si>
    <t>baguette, chili, pork, pate, butter, sauce, cucumber, vegetables</t>
  </si>
  <si>
    <t>bun cha obama</t>
  </si>
  <si>
    <t>fTCImGILDLE</t>
  </si>
  <si>
    <t>minced pork, edible mushroom, pepper, vegetable</t>
  </si>
  <si>
    <t>Mango, pork, Shrimp, Bean sprout, vegetable</t>
  </si>
  <si>
    <t>Sf7AZhhSHoA</t>
  </si>
  <si>
    <t>broth, noodles, fried onions, bean sprouts, onions, chicken gizzard</t>
  </si>
  <si>
    <t>sapa</t>
  </si>
  <si>
    <t>sturgeon hot pot</t>
  </si>
  <si>
    <t>lẩu cá tầm</t>
  </si>
  <si>
    <t>hot pot, sturgeon, tomatoes, young tofu, mushrooms, squid, vegetables</t>
  </si>
  <si>
    <t>G63FqFqZuxg</t>
  </si>
  <si>
    <t>roasted pork meat</t>
  </si>
  <si>
    <t>pork, spices</t>
  </si>
  <si>
    <t>broth, rice noodles, and beef</t>
  </si>
  <si>
    <t>SE160148</t>
  </si>
  <si>
    <t>2yZAYGpTZIE</t>
  </si>
  <si>
    <t>crabs noodles</t>
  </si>
  <si>
    <t>banh da cua</t>
  </si>
  <si>
    <t>Bánh đa, cua, tôm, chả cá, ngò, cà chua, hành lá</t>
  </si>
  <si>
    <t>oil, chili, pepper, hot sauce</t>
  </si>
  <si>
    <t>fried fish noodle</t>
  </si>
  <si>
    <t>Bun Ca</t>
  </si>
  <si>
    <t>fried fish, vermicelli noodle, pine apple, broth, green onion</t>
  </si>
  <si>
    <t>cá, bún, dứa, hành lá</t>
  </si>
  <si>
    <t>goose noodle</t>
  </si>
  <si>
    <t>bún ngan</t>
  </si>
  <si>
    <t>11:03</t>
  </si>
  <si>
    <t>vermicelli noodles, goose meat, pork patty, bamboo sprout, broth, green onion, ngò</t>
  </si>
  <si>
    <t>bún, thịt ngan, măng, thịt viên, hành lá, huyết ngan</t>
  </si>
  <si>
    <t>oil, chili, garlic, lime, fish sauce</t>
  </si>
  <si>
    <t>pork, wood-ear mushroom, rice flour, fried onion</t>
  </si>
  <si>
    <t>egg meat loaf with pork</t>
  </si>
  <si>
    <t>cha trung</t>
  </si>
  <si>
    <t>chả trứng hấp</t>
  </si>
  <si>
    <t>12:44</t>
  </si>
  <si>
    <t>egg, pork, wood-ear mushroom</t>
  </si>
  <si>
    <t>chicken, vermicelli noodles, herbs, egg, mushroom</t>
  </si>
  <si>
    <t>sticky rice, fried onion, pork, pate</t>
  </si>
  <si>
    <t>18:36</t>
  </si>
  <si>
    <t>rice noodle, meat broth, meat, lemon grass, fresh lime, egg, raw onion</t>
  </si>
  <si>
    <t>hành, ngò, thịt bò, phở</t>
  </si>
  <si>
    <t>coffee, egg york</t>
  </si>
  <si>
    <t>cà phê, lòng đỏ trứng</t>
  </si>
  <si>
    <t>bread, hot sauce, herb, pork</t>
  </si>
  <si>
    <t>bánh mì, tương ớt, thịt heo, rau</t>
  </si>
  <si>
    <t>grilled sweet potatoe</t>
  </si>
  <si>
    <t>khoai lang nuong</t>
  </si>
  <si>
    <t>sweet potatoe</t>
  </si>
  <si>
    <t>khoai lang</t>
  </si>
  <si>
    <t>fish sauce, chili, lemongrass, sacallion</t>
  </si>
  <si>
    <t>fishsauce</t>
  </si>
  <si>
    <t>bread, meat, tomatoe, cilantro, egg</t>
  </si>
  <si>
    <t>bánh mì, thịt, cà chua, rau mùi, trứng</t>
  </si>
  <si>
    <t>finger - shaped soufle’ batter</t>
  </si>
  <si>
    <t>chao quay</t>
  </si>
  <si>
    <t>cháo quẩy</t>
  </si>
  <si>
    <t>porridge, finger - shaped soufle’ batter</t>
  </si>
  <si>
    <t>quẩy, cháo</t>
  </si>
  <si>
    <t>Crap drop noodle soup</t>
  </si>
  <si>
    <t>Crab, noodles, shrimp, fish cakes, cilantro, tomatoes, green onions, pork blood pudding, pork, egg</t>
  </si>
  <si>
    <t>cua, bánh canh, tôm, huyết, hành lá, cá, cà chua, thịt heo, trứng cút</t>
  </si>
  <si>
    <t>UXdrF--GwQs</t>
  </si>
  <si>
    <t>tp6wtD9jGyA</t>
  </si>
  <si>
    <t>17:21</t>
  </si>
  <si>
    <t>21:20</t>
  </si>
  <si>
    <t>beef, pork, banana blossom, rice noodle</t>
  </si>
  <si>
    <t>blood pudding, beef, pork, herbs</t>
  </si>
  <si>
    <t>Vietnamese Noodles in Coconut Cream</t>
  </si>
  <si>
    <t>bánh tằm</t>
  </si>
  <si>
    <t>21:21</t>
  </si>
  <si>
    <t>24:06</t>
  </si>
  <si>
    <t>coconut, thick rice noodles, pork meat ball, cilantro, pork skin</t>
  </si>
  <si>
    <t>nức cốt dừa, bún, thịt heo, bì</t>
  </si>
  <si>
    <t>24:08</t>
  </si>
  <si>
    <t>rice noodle, meat broth, meat, fresh lime, egg, raw onion</t>
  </si>
  <si>
    <t>duck balut</t>
  </si>
  <si>
    <t>hatched egg</t>
  </si>
  <si>
    <t>hatched egg, cilantro</t>
  </si>
  <si>
    <t>trứng vị lộn, rau mùi</t>
  </si>
  <si>
    <t>hVOGvHUX03Y</t>
  </si>
  <si>
    <t>frog BBQ</t>
  </si>
  <si>
    <t>ếch xào</t>
  </si>
  <si>
    <t>frog, herb, BBQ sauce</t>
  </si>
  <si>
    <t>ếch, rau mùi, gia vị xào</t>
  </si>
  <si>
    <t>Deep fried ragworm cakes</t>
  </si>
  <si>
    <t>ragworm, minced pork, tangerine peel, dill, pring onion, egg</t>
  </si>
  <si>
    <t>giun, thịt heo xay, vỏ quýt, rau thì là, hành lá, trứng</t>
  </si>
  <si>
    <t>_fjqGEyAt_c</t>
  </si>
  <si>
    <t>KXiOkjFNMas</t>
  </si>
  <si>
    <t>grilled beef with lemongrass</t>
  </si>
  <si>
    <t>beef, lemongrass</t>
  </si>
  <si>
    <t>thịt bò, sả</t>
  </si>
  <si>
    <t>Vietnames pizza</t>
  </si>
  <si>
    <t>ricepaper, sauce, egg, fried onion</t>
  </si>
  <si>
    <t>bánh tráng, sốt, trứng, hành phi</t>
  </si>
  <si>
    <t>grilled rice paper with banana</t>
  </si>
  <si>
    <t>banh phong chuoi</t>
  </si>
  <si>
    <t>bánh phồng chuối</t>
  </si>
  <si>
    <t>rice paper, banana</t>
  </si>
  <si>
    <t>bánh tráng, chuối</t>
  </si>
  <si>
    <t>flour, shrimp, meat</t>
  </si>
  <si>
    <t>bột, tôm, thịt</t>
  </si>
  <si>
    <t>sping rolls</t>
  </si>
  <si>
    <t>cha cuon</t>
  </si>
  <si>
    <t>chả cuốn</t>
  </si>
  <si>
    <t>egg, veggies, meat, fish, cucumber</t>
  </si>
  <si>
    <t>trứng, thịt, cá, veggie, dưa leo</t>
  </si>
  <si>
    <t>pomelo sweet soup</t>
  </si>
  <si>
    <t>pomelo, beans, coconut milk</t>
  </si>
  <si>
    <t>flan caramel</t>
  </si>
  <si>
    <t>flan, coffee, milk, caramel</t>
  </si>
  <si>
    <t>b4COqj_4aIg</t>
  </si>
  <si>
    <t>Vietnamese Banh Mi</t>
  </si>
  <si>
    <t>13:28</t>
  </si>
  <si>
    <t>mPATfavMumc</t>
  </si>
  <si>
    <t>mía</t>
  </si>
  <si>
    <t>3Ti3jPkVyDc</t>
  </si>
  <si>
    <t>water bug juice, chili, garlic, fish sauce</t>
  </si>
  <si>
    <t>water bug wine</t>
  </si>
  <si>
    <t>rượu cà cuống</t>
  </si>
  <si>
    <t>wine, water bug</t>
  </si>
  <si>
    <t>rượu, cà cuống</t>
  </si>
  <si>
    <t>FISH SAUCE COATED WATER BUGS</t>
  </si>
  <si>
    <t>CÀ CUỐNG CHIÊN NƯỚC MẮM</t>
  </si>
  <si>
    <t>12:41</t>
  </si>
  <si>
    <t>minced garlic, chillies, MSG, fish sauce, water bug</t>
  </si>
  <si>
    <t>QZxeburjeZU</t>
  </si>
  <si>
    <t>fried earth worm</t>
  </si>
  <si>
    <t>giun đát chiên</t>
  </si>
  <si>
    <t>earth worm, vegies</t>
  </si>
  <si>
    <t>SE160144</t>
  </si>
  <si>
    <t>cTOaJzEgXmg</t>
  </si>
  <si>
    <t>bunkle</t>
  </si>
  <si>
    <t>pork, mushrooms, cripspy onion, shrimp powder, rice pancake</t>
  </si>
  <si>
    <t>sauce, insect</t>
  </si>
  <si>
    <t xml:space="preserve"> spicy beef noodle soup</t>
  </si>
  <si>
    <t>Bun Bow Way</t>
  </si>
  <si>
    <t>pineapple, lemongrass, beef, pork, blood sausage</t>
  </si>
  <si>
    <t>Vietnamese Beef Barbecue</t>
  </si>
  <si>
    <t>Bow Non</t>
  </si>
  <si>
    <t>Bò Nướng</t>
  </si>
  <si>
    <t>beef, onions, orka, tomato, aubergine</t>
  </si>
  <si>
    <t>salt,pepper, kumquat, chili, sugar</t>
  </si>
  <si>
    <t>salt,pepper, lime, chili,sugar</t>
  </si>
  <si>
    <t>Bun Sales</t>
  </si>
  <si>
    <t>rice, rice paper, lettuce, mint, fried onions</t>
  </si>
  <si>
    <t>rice, rice paper, lettuce, mint, fried onions, pork, shrimp, egg</t>
  </si>
  <si>
    <t>boomtry</t>
  </si>
  <si>
    <t>Bún Chả</t>
  </si>
  <si>
    <t>13:15</t>
  </si>
  <si>
    <t>noodle, garlic, pork</t>
  </si>
  <si>
    <t xml:space="preserve">papaya, beef jerky, barbecued beef, vinegar, sugar </t>
  </si>
  <si>
    <t>Coffee, egg, sugar</t>
  </si>
  <si>
    <t>ezH1VQDbppA</t>
  </si>
  <si>
    <t>Pho Bo</t>
  </si>
  <si>
    <t>Phở Bò</t>
  </si>
  <si>
    <t>rare beef, herb, spring onion, beef broth</t>
  </si>
  <si>
    <t>Barbecue quail</t>
  </si>
  <si>
    <t>Chim Nướng</t>
  </si>
  <si>
    <t>chim cút</t>
  </si>
  <si>
    <t>barbecue sauce</t>
  </si>
  <si>
    <t>Pork Belly</t>
  </si>
  <si>
    <t>Ba chỉ heo</t>
  </si>
  <si>
    <t>onion, roast pork belly</t>
  </si>
  <si>
    <t>bread, pate, sausage, cucumber, pork floss, shallots</t>
  </si>
  <si>
    <t>pf1tCmZhsPY</t>
  </si>
  <si>
    <t>Vietnamese Smash Cake</t>
  </si>
  <si>
    <t>Smash Cake</t>
  </si>
  <si>
    <t>Bánh Đập</t>
  </si>
  <si>
    <t>rice papper, rice cracker</t>
  </si>
  <si>
    <t>Water Spinach w/ snail</t>
  </si>
  <si>
    <t>Grow Mun Pop</t>
  </si>
  <si>
    <t>Ốc xào rau muống</t>
  </si>
  <si>
    <t>water spinach, sea snail, garlic</t>
  </si>
  <si>
    <t>Grilled Sea Snail W/ Pepper</t>
  </si>
  <si>
    <t>Beast bell grilled with pepper</t>
  </si>
  <si>
    <t>Oc nuong muoi tieu</t>
  </si>
  <si>
    <t>Sea snail, pepper, spear mint</t>
  </si>
  <si>
    <t>Sea snail, pepper, spinach, spear mint</t>
  </si>
  <si>
    <t>pepper, kumquat</t>
  </si>
  <si>
    <t>Mini Turmeric Crepes</t>
  </si>
  <si>
    <t>Bánh Khọt</t>
  </si>
  <si>
    <t>Rice, shrimp, lettuce, mint perilla</t>
  </si>
  <si>
    <t>Rice, shrimp, lettuce, mint perilla, egg, onion, etc.</t>
  </si>
  <si>
    <t>GVXwPqBrTEc</t>
  </si>
  <si>
    <t>Vietnamese rolled rice paper</t>
  </si>
  <si>
    <t>Vietnamese Pisa</t>
  </si>
  <si>
    <t>Bánh Tráng Cuốn</t>
  </si>
  <si>
    <t>rolled-rice papper, mango, herbs</t>
  </si>
  <si>
    <t>chilli sauce, mayonaise</t>
  </si>
  <si>
    <t>Be Low</t>
  </si>
  <si>
    <t>Vịt Lộn</t>
  </si>
  <si>
    <t>fertilized duck egg</t>
  </si>
  <si>
    <t>Bangtan Cho On Unit 1</t>
  </si>
  <si>
    <t>rice papper, pork floss, beef jerky, peanuts</t>
  </si>
  <si>
    <t>Ally In Town</t>
  </si>
  <si>
    <t>Bánh Tráng Nướng</t>
  </si>
  <si>
    <t>rice papper, quail egg, butter, herbs</t>
  </si>
  <si>
    <t>Some Bull Oh Yeah</t>
  </si>
  <si>
    <t>Sâm Bổ Lượng</t>
  </si>
  <si>
    <t>seaweed, lotus seeds, apple, longan</t>
  </si>
  <si>
    <t>BzGaapOqsHI</t>
  </si>
  <si>
    <t>Grilled Rice Paper</t>
  </si>
  <si>
    <t>Banh Trang Nuong</t>
  </si>
  <si>
    <t>rice papper, butter, chicken/beef, green onions, tomato, egg(optional)</t>
  </si>
  <si>
    <t>Grilled Banana Wrapped In Sweet Rice</t>
  </si>
  <si>
    <t>Chuối Nếp Nướng</t>
  </si>
  <si>
    <t>4:42</t>
  </si>
  <si>
    <t>Banana, Coconut Milk, Coconut Strands, Peanuts, Rice</t>
  </si>
  <si>
    <t>Grilled Skewers</t>
  </si>
  <si>
    <t>Pork Skewers</t>
  </si>
  <si>
    <t>Xiên Que Nướng</t>
  </si>
  <si>
    <t>Pork, octopus</t>
  </si>
  <si>
    <t>pork, octopus</t>
  </si>
  <si>
    <t>Silk Warm Sald</t>
  </si>
  <si>
    <t>Gỏi Tằm</t>
  </si>
  <si>
    <t>silk worms, onions, fried garlic, basil, mint</t>
  </si>
  <si>
    <t>coffee, sweet milk</t>
  </si>
  <si>
    <t>AWHg_V27908</t>
  </si>
  <si>
    <t xml:space="preserve">Phở  </t>
  </si>
  <si>
    <t>Noodle, ginger, coriander, spring onions, bean, sprout, fresh herbs, beef/chicken</t>
  </si>
  <si>
    <t>Frankfurt</t>
  </si>
  <si>
    <t>xnlrz2PQmI8</t>
  </si>
  <si>
    <t>duncha obama</t>
  </si>
  <si>
    <t>pork in sauce-like soup,  noodles, herbs, egg roll w/ pork</t>
  </si>
  <si>
    <t>VMBUOvVem90</t>
  </si>
  <si>
    <t>Bánh Căn</t>
  </si>
  <si>
    <t>rice powder liquid, egg, onions, meat balls, pigskin</t>
  </si>
  <si>
    <t>rice powder liquid, egg, onions</t>
  </si>
  <si>
    <t>Mui Ne</t>
  </si>
  <si>
    <t>Bonsaio</t>
  </si>
  <si>
    <t>rice powder liquid, squid, shrimp, pork, herbs, tumeric</t>
  </si>
  <si>
    <t>kwwGvRUyIG8</t>
  </si>
  <si>
    <t>sweet milk, jack fruit, watermelon, mango, fruits etc.</t>
  </si>
  <si>
    <t>Creme Caramel With Black Sticky Rice</t>
  </si>
  <si>
    <t>Caramel Nep Cam</t>
  </si>
  <si>
    <t>Caramel Nếp Cẩm</t>
  </si>
  <si>
    <t>black sticky rice, creme caramel, condense milk, ice</t>
  </si>
  <si>
    <t>Coconut Jelly</t>
  </si>
  <si>
    <t xml:space="preserve">Coconut Jelly </t>
  </si>
  <si>
    <t>Rau Câu Dừa</t>
  </si>
  <si>
    <t>coconut, coconut creme</t>
  </si>
  <si>
    <t>Mango Sweet soup</t>
  </si>
  <si>
    <t xml:space="preserve">Che Xoai </t>
  </si>
  <si>
    <t>Chè Xoài</t>
  </si>
  <si>
    <t>mango jelly, creme</t>
  </si>
  <si>
    <t xml:space="preserve">Caramel  </t>
  </si>
  <si>
    <t>Toasted Coconut Icecreme</t>
  </si>
  <si>
    <t>Kem Tươi Dừa</t>
  </si>
  <si>
    <t>coconut, ice creme, jack fruit, toasted coconut, shredded coconut</t>
  </si>
  <si>
    <t>Trang Tien Icecream</t>
  </si>
  <si>
    <t>Icecream</t>
  </si>
  <si>
    <t>Kem Tràng Tiền</t>
  </si>
  <si>
    <t>ice cream rice flake/taro flavoured</t>
  </si>
  <si>
    <t>Vanilla Bubble Waffle</t>
  </si>
  <si>
    <t>vanilla, egg, flour, waffle etc.</t>
  </si>
  <si>
    <t>Sugar Cane Drink</t>
  </si>
  <si>
    <t>sugar cane, honey</t>
  </si>
  <si>
    <t>Vietnamese Donuts</t>
  </si>
  <si>
    <t>Bánh Cam</t>
  </si>
  <si>
    <t>bean, vanilla, flour(glutten free)</t>
  </si>
  <si>
    <t>cb2fMCggbSw</t>
  </si>
  <si>
    <t>Grilled Tamarind Razor Clams</t>
  </si>
  <si>
    <t>Trai Móng Tay Nướng</t>
  </si>
  <si>
    <t>razor clam, garlic, peanut, butter, mint</t>
  </si>
  <si>
    <t>seafood sauce</t>
  </si>
  <si>
    <t>Westminster</t>
  </si>
  <si>
    <t>Grilled Bloody Clam</t>
  </si>
  <si>
    <t>Sò Huyết Nướng</t>
  </si>
  <si>
    <t>bloody clam, garlic, peanut, green onion</t>
  </si>
  <si>
    <t>Grilled Chicken Feet</t>
  </si>
  <si>
    <t>Chân Gà Nướng</t>
  </si>
  <si>
    <t>chicken feet, herbs</t>
  </si>
  <si>
    <t>Young Chicken Egg Intestines w/ lemon sate</t>
  </si>
  <si>
    <t>Trứng Cút/Nội Tạng Gà xào me</t>
  </si>
  <si>
    <t>young chicken egg, gizzard, chicken heart, liver</t>
  </si>
  <si>
    <t>ginger flavoured fish sauce</t>
  </si>
  <si>
    <t>pho noodle, kobe beef, herbs</t>
  </si>
  <si>
    <t>fermented rice batter filled, seasoned ground pork/shrimp</t>
  </si>
  <si>
    <t>black pepper, chili pepper, lemon</t>
  </si>
  <si>
    <t>dunxa</t>
  </si>
  <si>
    <t>grilled pork, noodle, herbs</t>
  </si>
  <si>
    <t>vinegar, sugar, fish sauce, pickled papaya, carrot</t>
  </si>
  <si>
    <t>Vietnamese Yellow Sticky Rice</t>
  </si>
  <si>
    <t>Yellow Sticky Rice</t>
  </si>
  <si>
    <t>Xôi Xéo</t>
  </si>
  <si>
    <t>yellow sticky rice, ground de-hulled mung bean, fried onion, pork</t>
  </si>
  <si>
    <t>Num This Koe Bow</t>
  </si>
  <si>
    <t>Nộm Thịt Khô Bò</t>
  </si>
  <si>
    <t>green papaya, herbs, beef strips, beef jerky, peanuts</t>
  </si>
  <si>
    <t>Shrimp and Sweet Potato Fritter</t>
  </si>
  <si>
    <t>Panthawn</t>
  </si>
  <si>
    <t>Bánh Tôm</t>
  </si>
  <si>
    <t>shrimp, sweet potato fritter</t>
  </si>
  <si>
    <t>spicy sauce/fish sauce</t>
  </si>
  <si>
    <t>Springrolls</t>
  </si>
  <si>
    <t>Name Run</t>
  </si>
  <si>
    <t>Nem Rán</t>
  </si>
  <si>
    <t>mince pork, sea crabs, herbs</t>
  </si>
  <si>
    <t>Chicken Vermicelly Noodle</t>
  </si>
  <si>
    <t>Bundane</t>
  </si>
  <si>
    <t>Bún Thang</t>
  </si>
  <si>
    <t>noodle, dried shrimp, chicken, egg, onion, herbs</t>
  </si>
  <si>
    <t>Caramel Damn Cape</t>
  </si>
  <si>
    <t>coffee, egg, condense milk</t>
  </si>
  <si>
    <t>sliced pork shoulder,black soy sauce,fish sauce,sugar,garlic,shallot,salt &amp; pepper</t>
  </si>
  <si>
    <t>SE161415</t>
  </si>
  <si>
    <t>Chicken rice</t>
  </si>
  <si>
    <t>Cơm gà</t>
  </si>
  <si>
    <t>carrot, papaya</t>
  </si>
  <si>
    <t xml:space="preserve">fish </t>
  </si>
  <si>
    <t>bN1DTrZqJfU</t>
  </si>
  <si>
    <t>Mực nướng</t>
  </si>
  <si>
    <t>Marinade pork skewer</t>
  </si>
  <si>
    <t>xiên heo nướng</t>
  </si>
  <si>
    <t>Marinade chicken skewer</t>
  </si>
  <si>
    <t>xiên gà nướng</t>
  </si>
  <si>
    <t>shrimp, onion, toppings, egg</t>
  </si>
  <si>
    <t>shrimp, onion, toppings</t>
  </si>
  <si>
    <t>Lemon meringue pie</t>
  </si>
  <si>
    <t>Bánh kem chanh meringue</t>
  </si>
  <si>
    <t>lemon</t>
  </si>
  <si>
    <t>fruit</t>
  </si>
  <si>
    <t>syrup</t>
  </si>
  <si>
    <t>hcJo-ye6kf8</t>
  </si>
  <si>
    <t>ếch chiên</t>
  </si>
  <si>
    <t>sauteed frog</t>
  </si>
  <si>
    <t>ếch áp chảo</t>
  </si>
  <si>
    <t>lemon grass, herbs, spices</t>
  </si>
  <si>
    <t>ếch nướng</t>
  </si>
  <si>
    <t>frog, garlic, pepper</t>
  </si>
  <si>
    <t>powder, fresh coconut shreds, peanuts</t>
  </si>
  <si>
    <t xml:space="preserve">y </t>
  </si>
  <si>
    <t>x8im5HfzOvs</t>
  </si>
  <si>
    <t xml:space="preserve">chicken, cow cheese, cucumber, onion, pork, beef, chili </t>
  </si>
  <si>
    <t>5h7ZFEQqgsE</t>
  </si>
  <si>
    <t>liver, pate, pork ham, cheese , mayonnaise, herbs, cucumber, pickled carrots, daikon, egg</t>
  </si>
  <si>
    <t>liver, pate, pork ham, cheese , mayonnaise, herbs, cucumber, trickled carrots, daikon, egg</t>
  </si>
  <si>
    <t>Praw spring rolls</t>
  </si>
  <si>
    <t>Gỏi cuốn tôm</t>
  </si>
  <si>
    <t>mint basil, lettuce, pawn, mango. carrot, cucumber</t>
  </si>
  <si>
    <t>beef wrapped in a lot leaf</t>
  </si>
  <si>
    <t>born young la lot</t>
  </si>
  <si>
    <t>Bò cuốn lá lốt</t>
  </si>
  <si>
    <t>beef, lot leaf, lemon grass, garlic, oyster sauce, sugar</t>
  </si>
  <si>
    <t>bunting look bunt</t>
  </si>
  <si>
    <t>rice paper, egg, dried beef, green onion</t>
  </si>
  <si>
    <t>wZSaGACyQGk</t>
  </si>
  <si>
    <t xml:space="preserve">Grilled pork </t>
  </si>
  <si>
    <t>Free Epoque</t>
  </si>
  <si>
    <t>pork, spice</t>
  </si>
  <si>
    <t>cat</t>
  </si>
  <si>
    <t>meat, cucumber, pâté</t>
  </si>
  <si>
    <t>Balut egg</t>
  </si>
  <si>
    <t>cancer</t>
  </si>
  <si>
    <t>gj83dc_g_Rk</t>
  </si>
  <si>
    <t>youtuber doesn't mention any food</t>
  </si>
  <si>
    <t>P185CgMCuME</t>
  </si>
  <si>
    <t>Noodle, pork</t>
  </si>
  <si>
    <t>Noodle, pork, onion, chili</t>
  </si>
  <si>
    <t>egg, coffee, condensed milk</t>
  </si>
  <si>
    <t>HOi An</t>
  </si>
  <si>
    <t>chicken pork skewers</t>
  </si>
  <si>
    <t>fried shrimp cake</t>
  </si>
  <si>
    <t>Bánh tôm chiên</t>
  </si>
  <si>
    <t>prawn, flour</t>
  </si>
  <si>
    <t>prawn, onion</t>
  </si>
  <si>
    <t>prawn, onion, carrot</t>
  </si>
  <si>
    <t>chili, mayonnaise</t>
  </si>
  <si>
    <t>beef with a leaf</t>
  </si>
  <si>
    <t>4:54</t>
  </si>
  <si>
    <t>beef, lot leaf</t>
  </si>
  <si>
    <t>9A1hfRgPGbA</t>
  </si>
  <si>
    <t>beef, noodle</t>
  </si>
  <si>
    <t>beef, onion, peanut, noodle</t>
  </si>
  <si>
    <t>foul out</t>
  </si>
  <si>
    <t>beef, noodle, salad</t>
  </si>
  <si>
    <t>bum knee</t>
  </si>
  <si>
    <t>coriander, spring onion, lettuce, meat</t>
  </si>
  <si>
    <t>coconut nice coffee</t>
  </si>
  <si>
    <t>flour, prawn, shredded carrot, bean sprout</t>
  </si>
  <si>
    <t>Cy3pwN5t5us</t>
  </si>
  <si>
    <t>Vermicelli</t>
  </si>
  <si>
    <t>Moon time</t>
  </si>
  <si>
    <t>noodle, tofu</t>
  </si>
  <si>
    <t>pork, cucumber, noodle, tofu, spring roll</t>
  </si>
  <si>
    <t>the eel</t>
  </si>
  <si>
    <t>Miến lươn</t>
  </si>
  <si>
    <t>noodle, eel</t>
  </si>
  <si>
    <t>sprout bean, noodle, eel, cucumber</t>
  </si>
  <si>
    <t>20:05</t>
  </si>
  <si>
    <t>chicken, tomato, noodle</t>
  </si>
  <si>
    <t>qg6GbWQ3Vig</t>
  </si>
  <si>
    <t>Muscury duck noodle soup</t>
  </si>
  <si>
    <t>fresh noodle</t>
  </si>
  <si>
    <t>Bún ngan vịt</t>
  </si>
  <si>
    <t>Muscury, duck, noodle, soup, liver</t>
  </si>
  <si>
    <t>Chicken noodle</t>
  </si>
  <si>
    <t>photon rice noodles</t>
  </si>
  <si>
    <t>noodle, chicken thigh, peanut, herbs</t>
  </si>
  <si>
    <t>noodle, chicken tides, peanuts, herbs</t>
  </si>
  <si>
    <t>soya</t>
  </si>
  <si>
    <t>soya sauce, rice wine vinegar</t>
  </si>
  <si>
    <t>Ốc luộc</t>
  </si>
  <si>
    <t>lemon leaves, lemon grass, chili, ginger</t>
  </si>
  <si>
    <t>fish sauce, sugar, vinegar, chili, garlic, lemon grass, lemon leave, water</t>
  </si>
  <si>
    <t>egg, coffee, condensed milk, butter, cheese</t>
  </si>
  <si>
    <t>bang cell</t>
  </si>
  <si>
    <t>rice flour, shrimp, bean sprouts, pork</t>
  </si>
  <si>
    <t>boom bowl number</t>
  </si>
  <si>
    <t>salad, steak, rice vermicelli, bean sprouts, cucumber, carrots, lettuce, mint, coriander, onion</t>
  </si>
  <si>
    <t>JrPWgFXWCDQ</t>
  </si>
  <si>
    <t>pole</t>
  </si>
  <si>
    <t>3hRiZf8B-Y0</t>
  </si>
  <si>
    <t>Broken rice</t>
  </si>
  <si>
    <t>grilled meet, rice, pickled</t>
  </si>
  <si>
    <t>grilled meat, pom-pom, pickled</t>
  </si>
  <si>
    <t>7Q7_meyyp3g</t>
  </si>
  <si>
    <t>fermented shrimp paste</t>
  </si>
  <si>
    <t>citrus, tofu, noodle</t>
  </si>
  <si>
    <t>citrus, tofu, race news</t>
  </si>
  <si>
    <t>gfEhKvOebM</t>
  </si>
  <si>
    <t>Crab noodle</t>
  </si>
  <si>
    <t>Banh da cua</t>
  </si>
  <si>
    <t>bean sprouts, crab, noodle</t>
  </si>
  <si>
    <t>bean sprouts, crab, noodle, tofu</t>
  </si>
  <si>
    <t>wTuHnYsWeNU</t>
  </si>
  <si>
    <t>Fried noodle</t>
  </si>
  <si>
    <t>Xkqyq1KZnEU</t>
  </si>
  <si>
    <t>bend mi</t>
  </si>
  <si>
    <t>Charxiu, grilled pork, egg</t>
  </si>
  <si>
    <t>cecille, BBQ pork, egg</t>
  </si>
  <si>
    <t>GVxJv6WJNuU</t>
  </si>
  <si>
    <t>bun buns</t>
  </si>
  <si>
    <t xml:space="preserve">bologna, cucumbers, pickled, wood ear mushroom, pork, winter mushrooms </t>
  </si>
  <si>
    <t xml:space="preserve">jialuo, cucumbers, pickled, wood ear mushroom, pork, winter mushrooms </t>
  </si>
  <si>
    <t>SE161119</t>
  </si>
  <si>
    <t>QazB8VnjjzQ</t>
  </si>
  <si>
    <t>Vietnamese Mini Pancake</t>
  </si>
  <si>
    <t>Bankok</t>
  </si>
  <si>
    <t>Banh khot</t>
  </si>
  <si>
    <t>dried shrimp floss, quail eggs, quid</t>
  </si>
  <si>
    <t>mS3y9fFQhjU</t>
  </si>
  <si>
    <t>Vietnamese Beef Stew</t>
  </si>
  <si>
    <t>paprika, star anise, garlic, chili, ginger, and cloves</t>
  </si>
  <si>
    <t>Ha Long</t>
  </si>
  <si>
    <t>Vietnamese Crepe</t>
  </si>
  <si>
    <t>Banh Xeo</t>
  </si>
  <si>
    <t>rice flour, water, and turmeric powder</t>
  </si>
  <si>
    <t>Aligator Spring Rolls</t>
  </si>
  <si>
    <t>Aligator Meat</t>
  </si>
  <si>
    <t>Banh Cuon Ca Sau</t>
  </si>
  <si>
    <t>Aligator meat, vegetable</t>
  </si>
  <si>
    <t>Shellfish Soup</t>
  </si>
  <si>
    <t>Sup Hai San</t>
  </si>
  <si>
    <t>clams, mussels, oysters without shells</t>
  </si>
  <si>
    <t>Stir-fry Beef Steak</t>
  </si>
  <si>
    <t>Bo Xao</t>
  </si>
  <si>
    <t>beef, gravy</t>
  </si>
  <si>
    <t>Ca Phi Le</t>
  </si>
  <si>
    <t>fish, aligator</t>
  </si>
  <si>
    <t>Seafood Hotpot</t>
  </si>
  <si>
    <t>Squids</t>
  </si>
  <si>
    <t>Lau Muc</t>
  </si>
  <si>
    <t>Shrimps, squids</t>
  </si>
  <si>
    <t>Vietnamese Spring Rolls</t>
  </si>
  <si>
    <t>Rice Batter, pork, mushroom</t>
  </si>
  <si>
    <t>aligator</t>
  </si>
  <si>
    <t xml:space="preserve">Shellfish </t>
  </si>
  <si>
    <t>Shellfish</t>
  </si>
  <si>
    <t>Hau</t>
  </si>
  <si>
    <t>Shellfish, Oyster</t>
  </si>
  <si>
    <t>Matcha Cake</t>
  </si>
  <si>
    <t>Matcha</t>
  </si>
  <si>
    <t>Banh Matcha</t>
  </si>
  <si>
    <t>matcha</t>
  </si>
  <si>
    <t>2FAhiDNC7O0</t>
  </si>
  <si>
    <t>Banh Khot</t>
  </si>
  <si>
    <t>shrimps, pork, rice flour</t>
  </si>
  <si>
    <t>Banh Bew</t>
  </si>
  <si>
    <t>rice flour, tapioca flour, shrimp, pork, shrimp, mushroom</t>
  </si>
  <si>
    <t>chirst paste, pork, fish flake, onions</t>
  </si>
  <si>
    <t>2FAhiDNC7O1</t>
  </si>
  <si>
    <t>Vietnamese Pancake</t>
  </si>
  <si>
    <t>Ban Xeo</t>
  </si>
  <si>
    <t>rice four, tumeric, shrimp, pork</t>
  </si>
  <si>
    <t>Peanut Sauce</t>
  </si>
  <si>
    <t>2FAhiDNC7O2</t>
  </si>
  <si>
    <t>Wound Ball Way</t>
  </si>
  <si>
    <t>vermicelli noodles, goose meat, pork patty, bamboo sprout, broth, green onion, goose blood pudding</t>
  </si>
  <si>
    <t>2FAhiDNC7O3</t>
  </si>
  <si>
    <t>Clam Rice</t>
  </si>
  <si>
    <t>Cum Hat</t>
  </si>
  <si>
    <t>Com Hen</t>
  </si>
  <si>
    <t>rice noodle, vegetables, cucumber, herbs</t>
  </si>
  <si>
    <t>rice, baby tomato, peanuts, papaya</t>
  </si>
  <si>
    <t>2FAhiDNC7O4</t>
  </si>
  <si>
    <t>Clam Noodle</t>
  </si>
  <si>
    <t>Bum Hat</t>
  </si>
  <si>
    <t>Bun hen</t>
  </si>
  <si>
    <t>rice, vegetables, cucumber, herbs</t>
  </si>
  <si>
    <t>rice noodle, baby tomato, peanuts, papaya</t>
  </si>
  <si>
    <t>2FAhiDNC7O5</t>
  </si>
  <si>
    <t>Press Cake</t>
  </si>
  <si>
    <t>flatten cake</t>
  </si>
  <si>
    <t>Banh Ep</t>
  </si>
  <si>
    <t>ca flour, egg, beef, pork</t>
  </si>
  <si>
    <t>tapioca, eggs, onions, meat, fish</t>
  </si>
  <si>
    <t>killer hot sauce</t>
  </si>
  <si>
    <t>2FAhiDNC7O6</t>
  </si>
  <si>
    <t>2FAhiDNC7O7</t>
  </si>
  <si>
    <t>Banh Uot Heo Quay</t>
  </si>
  <si>
    <t>Vietnamese Rice Cake</t>
  </si>
  <si>
    <t>Banh Uot</t>
  </si>
  <si>
    <t>cucumber, pork, winter mushroom, pickle</t>
  </si>
  <si>
    <t>SNLdclgb5Mc</t>
  </si>
  <si>
    <t>blood cake, herbs</t>
  </si>
  <si>
    <t>Comb Hen</t>
  </si>
  <si>
    <t>pork skin, plant</t>
  </si>
  <si>
    <t>Banh Uot Thit Nuong</t>
  </si>
  <si>
    <t>pork, beef, Rice Batter</t>
  </si>
  <si>
    <t>sticky rice cake, banana leaf</t>
  </si>
  <si>
    <t>Rice noodles with grilled meat</t>
  </si>
  <si>
    <t>Bun Thit Nuong</t>
  </si>
  <si>
    <t>grillled pork, noodles, veggies</t>
  </si>
  <si>
    <t>noodle, herbs</t>
  </si>
  <si>
    <t>blood cake, beef, pork, herbs</t>
  </si>
  <si>
    <t>pKqJd5UrLvU</t>
  </si>
  <si>
    <t>Crab Meat Ball</t>
  </si>
  <si>
    <t>Cha Cua</t>
  </si>
  <si>
    <t>egg, crab</t>
  </si>
  <si>
    <t>Hue Pancake</t>
  </si>
  <si>
    <t>Banh Khoai Hue</t>
  </si>
  <si>
    <t xml:space="preserve">rice batter, egg, pork, shrimp, carrot, onions </t>
  </si>
  <si>
    <t>Hue Lemongrass Pork Skewers</t>
  </si>
  <si>
    <t>Nem Lui</t>
  </si>
  <si>
    <t>Rectangular Dumpling</t>
  </si>
  <si>
    <t>Nam</t>
  </si>
  <si>
    <t>pork, shrimp</t>
  </si>
  <si>
    <t>Beo</t>
  </si>
  <si>
    <t>Clear Shrimp Rice Dumplings with Banana Leaves</t>
  </si>
  <si>
    <t>Loc</t>
  </si>
  <si>
    <t>Banh Loc</t>
  </si>
  <si>
    <t>12:33</t>
  </si>
  <si>
    <t>Mi Hau</t>
  </si>
  <si>
    <t>18:57</t>
  </si>
  <si>
    <t>pork, noodle, fish, shrimp, clams</t>
  </si>
  <si>
    <t>19:04</t>
  </si>
  <si>
    <t>pork, noodle, pancake, banana flower, herbs, peanuts</t>
  </si>
  <si>
    <t>Pork Rib Rice</t>
  </si>
  <si>
    <t>Pork chop and rice</t>
  </si>
  <si>
    <t>Com Suon</t>
  </si>
  <si>
    <t>pork, rice</t>
  </si>
  <si>
    <t>E5C9ALZuLCQ</t>
  </si>
  <si>
    <t>Clam Soup</t>
  </si>
  <si>
    <t>Sup So</t>
  </si>
  <si>
    <t xml:space="preserve">2:58 </t>
  </si>
  <si>
    <t>Lava Cake</t>
  </si>
  <si>
    <t>Banh Chocolate</t>
  </si>
  <si>
    <t>Coco</t>
  </si>
  <si>
    <t>coco</t>
  </si>
  <si>
    <t>pork, rice, kimchi, mushroom</t>
  </si>
  <si>
    <t>JWaHC4Q9rfM</t>
  </si>
  <si>
    <t>pork, bread, herbs</t>
  </si>
  <si>
    <t>pork, bread</t>
  </si>
  <si>
    <t>Chicken Rice</t>
  </si>
  <si>
    <t>Com ga</t>
  </si>
  <si>
    <t>rice, chicken, laksa leaves, onions, butter</t>
  </si>
  <si>
    <t>Pho Ga</t>
  </si>
  <si>
    <t>rice noodle, chicken</t>
  </si>
  <si>
    <t>rice noodle, beef, beef blood cake</t>
  </si>
  <si>
    <t>Vegetarian Soup Noodle</t>
  </si>
  <si>
    <t>Mi chay</t>
  </si>
  <si>
    <t>13:48</t>
  </si>
  <si>
    <t>noodle, vegetable</t>
  </si>
  <si>
    <t>noodle, vegetable, peanut, tofu</t>
  </si>
  <si>
    <t>Grilled pork sausage</t>
  </si>
  <si>
    <t>Nem Nuong</t>
  </si>
  <si>
    <t>rice paper, herbs, banana, cucumber, mangle, pork</t>
  </si>
  <si>
    <t>orange sauce</t>
  </si>
  <si>
    <t>OeuV20RCdXs</t>
  </si>
  <si>
    <t>Ga Chien</t>
  </si>
  <si>
    <t>Fried Potato</t>
  </si>
  <si>
    <t>Khoai Chien</t>
  </si>
  <si>
    <t>nxxHBtorHYs</t>
  </si>
  <si>
    <t>G8TXHt5OcBQ</t>
  </si>
  <si>
    <t>Beef Noodle Soup</t>
  </si>
  <si>
    <t>zFQwbM6nD6c</t>
  </si>
  <si>
    <t>Vietnamese Thick Noodle Soup</t>
  </si>
  <si>
    <t>Banh Can</t>
  </si>
  <si>
    <t>Banh Canh</t>
  </si>
  <si>
    <t>tapioca flour, rice flour</t>
  </si>
  <si>
    <t>green onions, fish, ham</t>
  </si>
  <si>
    <t>3lDBDO763GM</t>
  </si>
  <si>
    <t>pera73kmB1Y</t>
  </si>
  <si>
    <t>red walls, banana blossom</t>
  </si>
  <si>
    <t>Hell Rice</t>
  </si>
  <si>
    <t>Com Am Phu</t>
  </si>
  <si>
    <t>pork, cucumber, sausage</t>
  </si>
  <si>
    <t>SE160932</t>
  </si>
  <si>
    <t>M0PQY6rq7CM</t>
  </si>
  <si>
    <t>moonbow way</t>
  </si>
  <si>
    <t>wraps</t>
  </si>
  <si>
    <t>Gỏi Cuốn</t>
  </si>
  <si>
    <t>gumhead</t>
  </si>
  <si>
    <t>Sweet soup with roasted pork</t>
  </si>
  <si>
    <t>sweet soup with roasted pork</t>
  </si>
  <si>
    <t>Chè bọc heo quay</t>
  </si>
  <si>
    <t>sweet soup, roasted pork</t>
  </si>
  <si>
    <t>J_Km_UptEWk</t>
  </si>
  <si>
    <t>bone thick no</t>
  </si>
  <si>
    <t>vermicelli, grilled meat, spring rolls, vegetables</t>
  </si>
  <si>
    <t>fish sauce, chillies</t>
  </si>
  <si>
    <t>pork, beef, pork salami, beef patties, meat balls, vegetables</t>
  </si>
  <si>
    <t>pork, beef, pork salami, rice noodles, beef patties, meat balls, vegetables</t>
  </si>
  <si>
    <t>Grilled Beef wrapped in betel leaf</t>
  </si>
  <si>
    <t>ba no not</t>
  </si>
  <si>
    <t>Bò Lá Lốt</t>
  </si>
  <si>
    <t>18:35</t>
  </si>
  <si>
    <t>grilled meat cover with betel leaf, peanuts, oily scallion mixture, rice wrappers, noodles, vegetables</t>
  </si>
  <si>
    <t>Cơm Tấm</t>
  </si>
  <si>
    <t>25:23</t>
  </si>
  <si>
    <t>vegetables, fried egg, grill meat, egg casserole, broken rice</t>
  </si>
  <si>
    <t>UKegL2QY51k</t>
  </si>
  <si>
    <t>Snakehead fish noodles</t>
  </si>
  <si>
    <t>snakehead fish ludo</t>
  </si>
  <si>
    <t>Bún cá lóc</t>
  </si>
  <si>
    <t>bun, snakehead fish, lily flowers, coriander, fried garlic, vegetables</t>
  </si>
  <si>
    <t>vermicelli, pork, squid, shrimp, crab cake, broth, vegetables, fish</t>
  </si>
  <si>
    <t>Stirred noodle</t>
  </si>
  <si>
    <t>boom away</t>
  </si>
  <si>
    <t>Bún quậy</t>
  </si>
  <si>
    <t>noodles, fish and crab cake, chili salt, scallions, broth, black pepper</t>
  </si>
  <si>
    <t>chili salt, sugar and kumquat sauce</t>
  </si>
  <si>
    <t>sweet and spicy sauce</t>
  </si>
  <si>
    <t>Clam noodle</t>
  </si>
  <si>
    <t>clam noodle</t>
  </si>
  <si>
    <t>Mì Hến</t>
  </si>
  <si>
    <t>instant noodles, coriander, river clams, finger snail, octopus, broth, fride garlic, onion</t>
  </si>
  <si>
    <t>tarmarind</t>
  </si>
  <si>
    <t>sweet tamarind sauce</t>
  </si>
  <si>
    <t>jV_n6qrcZPs</t>
  </si>
  <si>
    <t>Bánh mì nhân thịt bò</t>
  </si>
  <si>
    <t>beef, cucumber</t>
  </si>
  <si>
    <t>Plum Juice</t>
  </si>
  <si>
    <t>plum juice</t>
  </si>
  <si>
    <t>Nước ép mận</t>
  </si>
  <si>
    <t>plum, ice</t>
  </si>
  <si>
    <t>Bánh mì nhân thịt gà</t>
  </si>
  <si>
    <t>gJ9rEQGJBF4</t>
  </si>
  <si>
    <t>bamboo rice</t>
  </si>
  <si>
    <t>Cơm lam</t>
  </si>
  <si>
    <t>spicy sauce</t>
  </si>
  <si>
    <t>salt, lemongrass, chili</t>
  </si>
  <si>
    <t>Grilled chicken</t>
  </si>
  <si>
    <t>Gà nướng</t>
  </si>
  <si>
    <t>pork patty</t>
  </si>
  <si>
    <t>Thịt heo nướng</t>
  </si>
  <si>
    <t>pork, lemongrass</t>
  </si>
  <si>
    <t>them known</t>
  </si>
  <si>
    <t>pork, shrimp, sugar, fish sauce, rice paper, fired rice roll, vegetables</t>
  </si>
  <si>
    <t>flaming balut</t>
  </si>
  <si>
    <t>egg, calabash, herb, broth</t>
  </si>
  <si>
    <t>Beer steamed chicken</t>
  </si>
  <si>
    <t>beer sauna chicken</t>
  </si>
  <si>
    <t>Gà hấp bia</t>
  </si>
  <si>
    <t>peppercorns, chilies, chicken, red-hot stone, coriander, lemongrass, beer</t>
  </si>
  <si>
    <t>Grilled Pork</t>
  </si>
  <si>
    <t>Pork belly grilled on a shingle</t>
  </si>
  <si>
    <t>Thịt heo nướng ván</t>
  </si>
  <si>
    <t>marinated pork belly, salad</t>
  </si>
  <si>
    <t>rice paper, egg, white cheese, shrimpy powder, dried beef, seafood</t>
  </si>
  <si>
    <t>PElAwdcaJL0</t>
  </si>
  <si>
    <t>grilled pork, vegetables, broken rice, pork skin</t>
  </si>
  <si>
    <t>cream pork, vegetables, broken rice, pork skin</t>
  </si>
  <si>
    <t>Sesame</t>
  </si>
  <si>
    <t>salt, cassava</t>
  </si>
  <si>
    <t>Durian sugar cane juice</t>
  </si>
  <si>
    <t>nigerian sugar cane juice</t>
  </si>
  <si>
    <t>Nước mía sầu riêng</t>
  </si>
  <si>
    <t>25:09</t>
  </si>
  <si>
    <t>25:43</t>
  </si>
  <si>
    <t>durian, sugar cane</t>
  </si>
  <si>
    <t>Casava</t>
  </si>
  <si>
    <t>casava</t>
  </si>
  <si>
    <t>25:44</t>
  </si>
  <si>
    <t>25:57</t>
  </si>
  <si>
    <t>casava, salt, coconut milk, sesame</t>
  </si>
  <si>
    <t>CbJwYw2vLIg</t>
  </si>
  <si>
    <t>Ginger juice</t>
  </si>
  <si>
    <t>water wheel drink</t>
  </si>
  <si>
    <t>Nước gừng</t>
  </si>
  <si>
    <t>lemon basil seed, ginger</t>
  </si>
  <si>
    <t>three friends</t>
  </si>
  <si>
    <t>Gỏi cuốn rau</t>
  </si>
  <si>
    <t>shrimp, porrk, vegetables</t>
  </si>
  <si>
    <t>Gỏi cuốn thịt nướng</t>
  </si>
  <si>
    <t>salad, cucumber, kimchi, spring roll, meat</t>
  </si>
  <si>
    <t>veggetables, pancakes, spring roll</t>
  </si>
  <si>
    <t>Pineapple</t>
  </si>
  <si>
    <t>Dứa</t>
  </si>
  <si>
    <t>15:40</t>
  </si>
  <si>
    <t>Mì Cao Lầu</t>
  </si>
  <si>
    <t>noodles, tofu</t>
  </si>
  <si>
    <t>white rose</t>
  </si>
  <si>
    <t>Bánh vạc</t>
  </si>
  <si>
    <t>18:06</t>
  </si>
  <si>
    <t>shrimp, garlic</t>
  </si>
  <si>
    <t>19:05</t>
  </si>
  <si>
    <t>noodles, pork, greens, broth</t>
  </si>
  <si>
    <t>Vegetarian Feast</t>
  </si>
  <si>
    <t>21:16</t>
  </si>
  <si>
    <t>22:37</t>
  </si>
  <si>
    <t>rice, tofu, soup, vegetables</t>
  </si>
  <si>
    <t>rice, tofu, soup, veggies</t>
  </si>
  <si>
    <t>Nha trang</t>
  </si>
  <si>
    <t>Lemongrass tofu dish</t>
  </si>
  <si>
    <t>lemongrass tofu dish</t>
  </si>
  <si>
    <t>Đậu phụ xào xả</t>
  </si>
  <si>
    <t>24:04</t>
  </si>
  <si>
    <t>24:40</t>
  </si>
  <si>
    <t>Shrimp soup</t>
  </si>
  <si>
    <t>Clay pot dish with shrimp soup</t>
  </si>
  <si>
    <t>súp tôm</t>
  </si>
  <si>
    <t>24:41</t>
  </si>
  <si>
    <t>25:01</t>
  </si>
  <si>
    <t>GhSYNQnEMdA</t>
  </si>
  <si>
    <t>rice paper quesadilla</t>
  </si>
  <si>
    <t>rice paper, egg, pork</t>
  </si>
  <si>
    <t>Grilled sweet potato</t>
  </si>
  <si>
    <t>Khoai lang nướng</t>
  </si>
  <si>
    <t>Cream Pie</t>
  </si>
  <si>
    <t>cheese cake</t>
  </si>
  <si>
    <t>Bánh nướng</t>
  </si>
  <si>
    <t>coconut cream, cheese</t>
  </si>
  <si>
    <t>condensed milk</t>
  </si>
  <si>
    <t>buttery crab way</t>
  </si>
  <si>
    <t>Cotton candy</t>
  </si>
  <si>
    <t>coconut rolls</t>
  </si>
  <si>
    <t>coconut, peanuts, cotton candy</t>
  </si>
  <si>
    <t>58Q0uXuyOpI</t>
  </si>
  <si>
    <t>Galilee</t>
  </si>
  <si>
    <t>noodles, shrimp, pork, vegetables</t>
  </si>
  <si>
    <t>noodles, shrimp, for, vegetables</t>
  </si>
  <si>
    <t>Mussel Salad</t>
  </si>
  <si>
    <t>clams</t>
  </si>
  <si>
    <t>Gỏi Hến</t>
  </si>
  <si>
    <t>clams, peanut, onion, vegetables, rice cracker</t>
  </si>
  <si>
    <t>clams, peanut, onion, vegetables, bun down</t>
  </si>
  <si>
    <t>blending duck</t>
  </si>
  <si>
    <t>rice cake, pork</t>
  </si>
  <si>
    <t>ndXM-b5xV04</t>
  </si>
  <si>
    <t>Duck blood pudding</t>
  </si>
  <si>
    <t>duck blood soup</t>
  </si>
  <si>
    <t>Tiết canh vịt</t>
  </si>
  <si>
    <t>duck blood, vegetables, ducks organ meat, peanut, onions</t>
  </si>
  <si>
    <t>4it0ulp3Fx8</t>
  </si>
  <si>
    <t>noodles, broth, snakehead fish, pork, shrimp, vegetables, broth, rice cracker, peanut</t>
  </si>
  <si>
    <t>vegetables, for, stream, tracking, strategies, boot, malot, augustus, kurtzman</t>
  </si>
  <si>
    <t>Boiled squid</t>
  </si>
  <si>
    <t>Mực luộc</t>
  </si>
  <si>
    <t>was me</t>
  </si>
  <si>
    <t>Sò nướng</t>
  </si>
  <si>
    <t>crab, tamarind, banh mi</t>
  </si>
  <si>
    <t>rice flour, bean sprout, pork, skewer, vegetables</t>
  </si>
  <si>
    <t>price for, generic order, support, screen, ink brother, heart, nem.lui</t>
  </si>
  <si>
    <t>liver, garlic</t>
  </si>
  <si>
    <t>to search</t>
  </si>
  <si>
    <t>vermicelli, pork, vegetables, peanut</t>
  </si>
  <si>
    <t>mystery, touristique, vegetables, finish</t>
  </si>
  <si>
    <t>à các bạn</t>
  </si>
  <si>
    <t>bún bò</t>
  </si>
  <si>
    <t>vermicelli, broth, vegetables, beef, lemongrass</t>
  </si>
  <si>
    <t>to me sleep, supports, vegetables, beef, lemon brush</t>
  </si>
  <si>
    <t>spring day take with pork and some vegetables</t>
  </si>
  <si>
    <t>6:38</t>
  </si>
  <si>
    <t>supports, integrates</t>
  </si>
  <si>
    <t>vermicelli, grilled pork, sesame, pickle, vegetables</t>
  </si>
  <si>
    <t>the national, park, because, accomplish me, pro stickiness, health, drinks</t>
  </si>
  <si>
    <t>liver, fermented soy bean, peanut</t>
  </si>
  <si>
    <t>special sauce</t>
  </si>
  <si>
    <t>special schott</t>
  </si>
  <si>
    <t>noodles, fish cake, crab, snakehead fish</t>
  </si>
  <si>
    <t>noodles, dishes, Laughs, stochatic</t>
  </si>
  <si>
    <t>muốn trả cái</t>
  </si>
  <si>
    <t>fish cake, broth</t>
  </si>
  <si>
    <t>fish cake, posts</t>
  </si>
  <si>
    <t>ducking beef</t>
  </si>
  <si>
    <t>Bò né</t>
  </si>
  <si>
    <t>beef, potato, egg, bread, pate</t>
  </si>
  <si>
    <t>beefsteak, peppers, egg, bucket, pot pay</t>
  </si>
  <si>
    <t>Condensed milk coffee</t>
  </si>
  <si>
    <t>ice no coffee</t>
  </si>
  <si>
    <t>mung bean paste, fried shallots, green onions, dried shrimp</t>
  </si>
  <si>
    <t>rice noodles, vegetables, broth</t>
  </si>
  <si>
    <t>rice flour, turmeric powder, water,bean sprout, shrimp, rice paper, vegetables, pork</t>
  </si>
  <si>
    <t>rice flour, turmeric powder, water,bean sprout, shrimp, rice paper, greens, pork</t>
  </si>
  <si>
    <t>banh mi, mayo, pate, pork, cucumber, cilantro,</t>
  </si>
  <si>
    <t>6ri28G68ODo</t>
  </si>
  <si>
    <t>spammy</t>
  </si>
  <si>
    <t>0:11</t>
  </si>
  <si>
    <t>bread, pate, vegetables, beef, cucumber, scallion, egg, sausage</t>
  </si>
  <si>
    <t>bank me, pet, vegetable, beef, cucumber, scallion, aged, sources</t>
  </si>
  <si>
    <t>chilies</t>
  </si>
  <si>
    <t>VGLI-DMN-JE</t>
  </si>
  <si>
    <t>bottle sale</t>
  </si>
  <si>
    <t>pancake, bean sprout, vegetables, meat, pork skewer</t>
  </si>
  <si>
    <t>pancake, bean sprout, vegetables, meat, pork barbecue</t>
  </si>
  <si>
    <t>Coconut coffee</t>
  </si>
  <si>
    <t>m_DZM-RXG6U</t>
  </si>
  <si>
    <t>yellow rice</t>
  </si>
  <si>
    <t>Fried chicken, fried rice, gravy, salad</t>
  </si>
  <si>
    <t>Fried chicken, yellow rice, gravy, salad</t>
  </si>
  <si>
    <t>tomato</t>
  </si>
  <si>
    <t>salsa</t>
  </si>
  <si>
    <t>2BDsPZTbkxE</t>
  </si>
  <si>
    <t>main cell</t>
  </si>
  <si>
    <t>Potato pancake</t>
  </si>
  <si>
    <t>potato pancake</t>
  </si>
  <si>
    <t>Bánh khoai tây</t>
  </si>
  <si>
    <t>SjuZ94aLXbE</t>
  </si>
  <si>
    <t>Pickled vegetables</t>
  </si>
  <si>
    <t>pickled vegetables</t>
  </si>
  <si>
    <t>Rau củ muối</t>
  </si>
  <si>
    <t>1:37</t>
  </si>
  <si>
    <t>cabbage, cucumber</t>
  </si>
  <si>
    <t>deep-fried food</t>
  </si>
  <si>
    <t>Đồ ăn chiên giòn</t>
  </si>
  <si>
    <t>sausage, cheese sticks, egg</t>
  </si>
  <si>
    <t>chili and soy sauce</t>
  </si>
  <si>
    <t>one Jiangnan</t>
  </si>
  <si>
    <t>rice paper, vegetables, egg, cheese</t>
  </si>
  <si>
    <t>rice paper, green, egg, cheese</t>
  </si>
  <si>
    <t>banhchan</t>
  </si>
  <si>
    <t>Trứng chiên</t>
  </si>
  <si>
    <t>bread, papaya, egg</t>
  </si>
  <si>
    <t>Quail egg</t>
  </si>
  <si>
    <t>Trứng cút</t>
  </si>
  <si>
    <t>Boiled snails</t>
  </si>
  <si>
    <t>snail, lemongrass, papaya</t>
  </si>
  <si>
    <t>Danang</t>
  </si>
  <si>
    <t>rice paper, onion, pork, mushroom, noodle, vegetables</t>
  </si>
  <si>
    <t>rice paper, onion, pork, mushroom, noodles, carrots, papaya</t>
  </si>
  <si>
    <t>Yogurt</t>
  </si>
  <si>
    <t>Sữa chua</t>
  </si>
  <si>
    <t>salt, yogurt</t>
  </si>
  <si>
    <t>mequon</t>
  </si>
  <si>
    <t>noodles, snakehead fish, peanut, vegetables, cracker</t>
  </si>
  <si>
    <t>noodles, snakehead fish, peanut, veggies, cracker</t>
  </si>
  <si>
    <t>Braised pork with egg</t>
  </si>
  <si>
    <t>egg and pork</t>
  </si>
  <si>
    <t>Thịt kho trứng</t>
  </si>
  <si>
    <t>egg, pork</t>
  </si>
  <si>
    <t>Eggplant stuffed with meat</t>
  </si>
  <si>
    <t>if planting</t>
  </si>
  <si>
    <t>Cà tím nhồi thịt</t>
  </si>
  <si>
    <t>eggplant, pork, onion</t>
  </si>
  <si>
    <t>Stir-fried shrimp with garlic</t>
  </si>
  <si>
    <t>garlic prawns</t>
  </si>
  <si>
    <t>Tôm xào tỏi</t>
  </si>
  <si>
    <t>prawns, garlic</t>
  </si>
  <si>
    <t>sponge and heat power</t>
  </si>
  <si>
    <t>rice paper, vegetables, meat, mango</t>
  </si>
  <si>
    <t>rice paper, veggies, meat, mango</t>
  </si>
  <si>
    <t>sizzling cake</t>
  </si>
  <si>
    <t>rice paper, veggies, prawn, meat skewer</t>
  </si>
  <si>
    <t>rice paper, veggies, prawn, meats do it</t>
  </si>
  <si>
    <t>buncha car</t>
  </si>
  <si>
    <t>vermicelli, fish cake, bamboo</t>
  </si>
  <si>
    <t>white rice noodles, fish cake, bamboo</t>
  </si>
  <si>
    <t>vYvVVq9lwx8</t>
  </si>
  <si>
    <t>fish cake, vegetables</t>
  </si>
  <si>
    <t>bam mam</t>
  </si>
  <si>
    <t>rice flour, shrimp, pork, banana leaves</t>
  </si>
  <si>
    <t>rice flour, mainstream, pork, banana leaves</t>
  </si>
  <si>
    <t>Little cake</t>
  </si>
  <si>
    <t>12:02</t>
  </si>
  <si>
    <t>rice crouton, sticky rice, shrimp, pork, shallot, spring onion</t>
  </si>
  <si>
    <t>rice crouton, sticky rice, shrimp, pork, strawberry, spring onion</t>
  </si>
  <si>
    <t>rice flour, turmeric powder, beef, shrimp, bean sprout, vegetables, rice paper</t>
  </si>
  <si>
    <t>rice flour, turmeric powder, beef, shrimp, bean sprout, herbs, rice paper, papaya, peppers, slice garlic</t>
  </si>
  <si>
    <t>Coconut yogurt</t>
  </si>
  <si>
    <t>Sữa chua dừa</t>
  </si>
  <si>
    <t>XXBMba8ZeTw</t>
  </si>
  <si>
    <t>bon ryun</t>
  </si>
  <si>
    <t>crab ball, vermicelli, pork, herbs</t>
  </si>
  <si>
    <t>bonee</t>
  </si>
  <si>
    <t>beef, egg, bread, pork pate, cucumber, lettuce, tomato</t>
  </si>
  <si>
    <t>beef, egg, baquett, pork pate, cucumber, lettuce, tomato</t>
  </si>
  <si>
    <t>meek wong</t>
  </si>
  <si>
    <t>noodles, vegetables, peanut, rice cracker, broth</t>
  </si>
  <si>
    <t>noodles, herbs, peanut, rice cracker, broth</t>
  </si>
  <si>
    <t>Lemongrass pork skewer</t>
  </si>
  <si>
    <t>name louis</t>
  </si>
  <si>
    <t>Nem Lụi</t>
  </si>
  <si>
    <t>lemongrass, pork, rice paper, vegetables</t>
  </si>
  <si>
    <t>lemongrass, pork, rice paper, herbs</t>
  </si>
  <si>
    <t>ban trung kuang fit hill</t>
  </si>
  <si>
    <t>pork, rice paper, vegetables, cucumber, carrots</t>
  </si>
  <si>
    <t>anchovy based fish</t>
  </si>
  <si>
    <t>anchovy based fish sauce</t>
  </si>
  <si>
    <t>banzio</t>
  </si>
  <si>
    <t>rice paper, pancake, salad, vegetables</t>
  </si>
  <si>
    <t>rice paper, pancake, salad, veggies</t>
  </si>
  <si>
    <t>Boiled snails with coconut</t>
  </si>
  <si>
    <t>snails, coconut</t>
  </si>
  <si>
    <t>Boiled snails with lemongrass</t>
  </si>
  <si>
    <t>Ốc bươu</t>
  </si>
  <si>
    <t>snails, lemongrass</t>
  </si>
  <si>
    <t>Boiled razor clams</t>
  </si>
  <si>
    <t>Ốc móng tay</t>
  </si>
  <si>
    <t>12:03</t>
  </si>
  <si>
    <t>finger clams, celery</t>
  </si>
  <si>
    <t>razor clams, celery</t>
  </si>
  <si>
    <t>Ti1peFyJkE4</t>
  </si>
  <si>
    <t>ma'am Louie</t>
  </si>
  <si>
    <t>Grilled pork</t>
  </si>
  <si>
    <t>different sale</t>
  </si>
  <si>
    <t>13:36</t>
  </si>
  <si>
    <t>egg, shrimp, pork, rice paper, vegetables, mango</t>
  </si>
  <si>
    <t>egg, shrimp, pork, rice paper, veggies, mango</t>
  </si>
  <si>
    <t>TMVqe1xF598</t>
  </si>
  <si>
    <t>My Quang Vit</t>
  </si>
  <si>
    <t>rice noodles, blood cubes</t>
  </si>
  <si>
    <t>flat noodles, piece of blood</t>
  </si>
  <si>
    <t>Cau Lao</t>
  </si>
  <si>
    <t>saffron rice</t>
  </si>
  <si>
    <t>saffron rice, pork, chicken, egg</t>
  </si>
  <si>
    <t>Coconut flan</t>
  </si>
  <si>
    <t>Coconut-flavored jelly</t>
  </si>
  <si>
    <t>Bánh flan vị dừa</t>
  </si>
  <si>
    <t>coconut jelly, flan</t>
  </si>
  <si>
    <t>Durian yogurt</t>
  </si>
  <si>
    <t>durian yogurt</t>
  </si>
  <si>
    <t>Sữa chua sầu riêng</t>
  </si>
  <si>
    <t>durian, yogurt</t>
  </si>
  <si>
    <t>noodles, meat, meatballs</t>
  </si>
  <si>
    <t>fish, shrimp, squid, crab</t>
  </si>
  <si>
    <t>Boiled snail</t>
  </si>
  <si>
    <t>Ốc hương luộc</t>
  </si>
  <si>
    <t>15:46</t>
  </si>
  <si>
    <t>salt, pepper, chili</t>
  </si>
  <si>
    <t>Raw oyster</t>
  </si>
  <si>
    <t>oyster</t>
  </si>
  <si>
    <t>lime</t>
  </si>
  <si>
    <t>Seafood fried rice</t>
  </si>
  <si>
    <t>Cơm chiên hải sản</t>
  </si>
  <si>
    <t>fried rice, clams, snails</t>
  </si>
  <si>
    <t>17:36</t>
  </si>
  <si>
    <t>Coconut Durian Jelly</t>
  </si>
  <si>
    <t>coconut jelly with durian</t>
  </si>
  <si>
    <t>Rau câu sầu riêng</t>
  </si>
  <si>
    <t>17:38</t>
  </si>
  <si>
    <t>17:47</t>
  </si>
  <si>
    <t>coconut jelly, durian</t>
  </si>
  <si>
    <t>Durian smoothie</t>
  </si>
  <si>
    <t>durian smoothie</t>
  </si>
  <si>
    <t>Sinh tố sầu riêng</t>
  </si>
  <si>
    <t>17:54</t>
  </si>
  <si>
    <t>18:21</t>
  </si>
  <si>
    <t>SE160048</t>
  </si>
  <si>
    <t>ed9-cmsIjBY</t>
  </si>
  <si>
    <t>fish cake</t>
  </si>
  <si>
    <t>grilled turmeric fish</t>
  </si>
  <si>
    <t xml:space="preserve">rice papper, noodle, pineapple, carrot, vegetable, cucumber </t>
  </si>
  <si>
    <t>rice papper, noodle, pineapple, carrot, vegetable, cucumber</t>
  </si>
  <si>
    <t>chili fish sauce</t>
  </si>
  <si>
    <t>bread, pork, chicken, vegetable, carrot cucumber</t>
  </si>
  <si>
    <t>grilled pork noodle</t>
  </si>
  <si>
    <t>bún chả - nem rán</t>
  </si>
  <si>
    <t>noodle, grilled pork, vegetable</t>
  </si>
  <si>
    <t>steamed rice roll, mushrooms, pork, vegetable</t>
  </si>
  <si>
    <t>rice papper, mushrooms, pork, vegetable</t>
  </si>
  <si>
    <t>sticky rice, chicken, pork, egg, bean</t>
  </si>
  <si>
    <t>pancake, herb, squid, shrimp</t>
  </si>
  <si>
    <t>sticky rice, meat pate, meat sauce, sausage</t>
  </si>
  <si>
    <t>steamed rice roll, mushrooms, pork, egg, sausage, vegetable</t>
  </si>
  <si>
    <t>wontom noodle</t>
  </si>
  <si>
    <t>mì hoành thánh</t>
  </si>
  <si>
    <t>noodle, egg, pork liver, shrimp</t>
  </si>
  <si>
    <t>noodle, crab broth, vegetable, grilled pork, tomato, herb, crab</t>
  </si>
  <si>
    <t>noodle, crab water, vegetable, grilled pork, tomato, herb, crab</t>
  </si>
  <si>
    <t>rI7fhQleAkQ</t>
  </si>
  <si>
    <t>rice papper, noodle, pork, shrimp, lettuce, herb, spring onion</t>
  </si>
  <si>
    <t>sugar water, black bean, white bean, mung bean, chestnut, green jelly, coconut milk, ice</t>
  </si>
  <si>
    <t>rice paper salad</t>
  </si>
  <si>
    <t>rice papper, beef jerky, shredded papaya, quail egg, sweet jerky, citrus, mango, herb, chili oil</t>
  </si>
  <si>
    <t>shaken mango</t>
  </si>
  <si>
    <t>mango, sugar, fish sauce, shrimp salt, minced chili</t>
  </si>
  <si>
    <t>corn, margarine, small dried shrimp, spring onion</t>
  </si>
  <si>
    <t>Quail eggs balut with tamarind sauce</t>
  </si>
  <si>
    <t>trứng cút lộn xào me</t>
  </si>
  <si>
    <t>quail egg balut, minced chili garlic, tamarind</t>
  </si>
  <si>
    <t>Chinese meet balls</t>
  </si>
  <si>
    <t>thịt viên chiên</t>
  </si>
  <si>
    <t>pork balls, papaya, herbs, chili sauce</t>
  </si>
  <si>
    <t>Chinese dumplings</t>
  </si>
  <si>
    <t>há cả hấp</t>
  </si>
  <si>
    <t>dumplings, herbs</t>
  </si>
  <si>
    <t>11:57</t>
  </si>
  <si>
    <t>fried rice cake, fried egg, spring onion, shredded papaya</t>
  </si>
  <si>
    <t>Meaty Sticky Rice</t>
  </si>
  <si>
    <t>sticky rice, spring onion, liver pate, fried onion, quail eggs, pork floss, Chinese sausage, pickled carrot and radish, fried small shrimp</t>
  </si>
  <si>
    <t>39Pjp-9waAo</t>
  </si>
  <si>
    <t>pho, pork, spring onion, onion, herbs</t>
  </si>
  <si>
    <t>oyster sauce, chili sauce</t>
  </si>
  <si>
    <t>sầu riêng</t>
  </si>
  <si>
    <t>broken rice, garlic marinated chicken and pork, spring onion, fried egg, pickled carrot and radish, cucumber</t>
  </si>
  <si>
    <t>noodle, tomato, crab broth, crab cake, pork cake, herbs, tofu, blood cube</t>
  </si>
  <si>
    <t>oyster sauce, fish sauce</t>
  </si>
  <si>
    <t>broken rice, garlic marinated chicken and pork, spring onion, fried egg</t>
  </si>
  <si>
    <t>steamed quail egg balut</t>
  </si>
  <si>
    <t>cut lon</t>
  </si>
  <si>
    <t>trứng cút lộn</t>
  </si>
  <si>
    <t>16:38</t>
  </si>
  <si>
    <t>19:22</t>
  </si>
  <si>
    <t>steamed quail egg balut, herb</t>
  </si>
  <si>
    <t>salt, pepper, chili, kumquat</t>
  </si>
  <si>
    <t>grilled crab</t>
  </si>
  <si>
    <t>cua nướng muối ớt</t>
  </si>
  <si>
    <t>19:42</t>
  </si>
  <si>
    <t>22:11</t>
  </si>
  <si>
    <t>crab, chili, salt</t>
  </si>
  <si>
    <t>salt, pepper, chili, lime</t>
  </si>
  <si>
    <t>scallop</t>
  </si>
  <si>
    <t>19:48</t>
  </si>
  <si>
    <t>scallop, spring onion, peanut</t>
  </si>
  <si>
    <t>stir-fried snail</t>
  </si>
  <si>
    <t>ốc xào tỏi</t>
  </si>
  <si>
    <t>19:52</t>
  </si>
  <si>
    <t>snail, tamarind</t>
  </si>
  <si>
    <t>stir-fried squid teeth</t>
  </si>
  <si>
    <t>squid teeth</t>
  </si>
  <si>
    <t>răng mực</t>
  </si>
  <si>
    <t>19:58</t>
  </si>
  <si>
    <t>squid teeth, sweet sauce</t>
  </si>
  <si>
    <t>stir-fried giant snail</t>
  </si>
  <si>
    <t>giant snail</t>
  </si>
  <si>
    <t>ốc tỏi nướng mỡ hành</t>
  </si>
  <si>
    <t>20:01</t>
  </si>
  <si>
    <t>giant snail, spring onion, peanut</t>
  </si>
  <si>
    <t>grilled oyster</t>
  </si>
  <si>
    <t>giant oyster</t>
  </si>
  <si>
    <t>hàu nướng phô mai</t>
  </si>
  <si>
    <t>oyster, cheese</t>
  </si>
  <si>
    <t>ốc luộc</t>
  </si>
  <si>
    <t>20:19</t>
  </si>
  <si>
    <t>snail, coconut milk, chili, herb</t>
  </si>
  <si>
    <t>9vJ8rUIFSv4</t>
  </si>
  <si>
    <t>bread, pate, pepper, herb, spring onion, onion, cucumber</t>
  </si>
  <si>
    <t>noodle, crab broth, tomato, tofu, crab, blood cube</t>
  </si>
  <si>
    <t>sticky grilled bananas</t>
  </si>
  <si>
    <t>chuối nướng nếp</t>
  </si>
  <si>
    <t>grilled bananas, coconut milk, sesame</t>
  </si>
  <si>
    <t>noodle, beef, spring onion, onion, herb, lemongrass</t>
  </si>
  <si>
    <t>grilled beef roll</t>
  </si>
  <si>
    <t>nem bò nướng</t>
  </si>
  <si>
    <t>grilled beef roll, lemongrass, herbs</t>
  </si>
  <si>
    <t>chili sauce, tamarind sauce</t>
  </si>
  <si>
    <t>pancake, egg, bean sprout, shrimp</t>
  </si>
  <si>
    <t>broken rice, grilled prok, fried egg, cucumber</t>
  </si>
  <si>
    <t>salt, pepper, green chili, lime</t>
  </si>
  <si>
    <t>spicy green sauce</t>
  </si>
  <si>
    <t>noodle, meat broth, meat, herb, fried breadstick</t>
  </si>
  <si>
    <t>steamed rice roll, shrimp, meat, shallots, bean sprout, herb</t>
  </si>
  <si>
    <t>steamed wasp larva</t>
  </si>
  <si>
    <t>ấu trùng ong vò vẽ hấp</t>
  </si>
  <si>
    <t>wasp larva</t>
  </si>
  <si>
    <t>gỏi da trâu</t>
  </si>
  <si>
    <t>buffalo skin, buffalo meat, pickled carrot and radish, herb, peanuts, pepper</t>
  </si>
  <si>
    <t>stir-fried ant egg</t>
  </si>
  <si>
    <t>trứng kiến xào</t>
  </si>
  <si>
    <t>ant egg, lemongrass, chili, shallot, minced pork, wood ear mushroom, rice papper</t>
  </si>
  <si>
    <t>xôi trứng kiến</t>
  </si>
  <si>
    <t>ant egg, minced pork, garlic, shallot, sticky rice, fried onion</t>
  </si>
  <si>
    <t>turtle blood with vodka</t>
  </si>
  <si>
    <t>turtle blood and vodka</t>
  </si>
  <si>
    <t>turtle blood, vodka</t>
  </si>
  <si>
    <t>turmeric powder, flour, turtle meat and shell</t>
  </si>
  <si>
    <t>turtle shell, turtle belly, tofu, young banana, lemongrass, turmeric broth</t>
  </si>
  <si>
    <t>bánh mì gà quay</t>
  </si>
  <si>
    <t>bread, pate, chicken, pickled carrot and radish, vegetable</t>
  </si>
  <si>
    <t>noodle, chicken broth, chicken, herb, spring onion, lime</t>
  </si>
  <si>
    <t>rice papper, quail egg, dried squid, jerky, mango, herbs, spicy oil</t>
  </si>
  <si>
    <t>rice noodle roll</t>
  </si>
  <si>
    <t>rice roll, noodle, chicken, herbs, bean sprout</t>
  </si>
  <si>
    <t>chili, fish sauce</t>
  </si>
  <si>
    <t>rice papper, pork, wood ear mushroom, noodle, herb</t>
  </si>
  <si>
    <t>Vietnamese donut</t>
  </si>
  <si>
    <t>vietnamese cake</t>
  </si>
  <si>
    <t>bánh cam</t>
  </si>
  <si>
    <t>flour, bean paste</t>
  </si>
  <si>
    <t>grill and hotpot</t>
  </si>
  <si>
    <t>lẩu nướng</t>
  </si>
  <si>
    <t>noodle, pork broth, grilled pork, fried spring roll, herb, bean sprout, chili</t>
  </si>
  <si>
    <t>noodle, grilled pork, fried spring roll, herb, bean sprout, chili</t>
  </si>
  <si>
    <t>pork broth</t>
  </si>
  <si>
    <t>coconut ice-cream</t>
  </si>
  <si>
    <t>ice-cream, shredded coconut, jackfruit, toasted coconut, coconut water</t>
  </si>
  <si>
    <t>fried ribis rice</t>
  </si>
  <si>
    <t>com suon</t>
  </si>
  <si>
    <t>cơm sườn chiên</t>
  </si>
  <si>
    <t>15:24</t>
  </si>
  <si>
    <t>16:16</t>
  </si>
  <si>
    <t>rice, fried ribis, pickled vegetable, pickled carrot and radish, fried onion</t>
  </si>
  <si>
    <t>abRotxqQ4vw</t>
  </si>
  <si>
    <t>noodle, pork broth, grilled pork, fried spring roll, herb, chili, garlic</t>
  </si>
  <si>
    <t>noodle, grilled pork, fried spring roll, herb, chili, garlic</t>
  </si>
  <si>
    <t>bread, pate, shredded chicken, pork polony, fried shallot, cucumber, herbs</t>
  </si>
  <si>
    <t>fish, noodle, spring onion, turmeric, peanut, coriander</t>
  </si>
  <si>
    <t>yolk, cream, coffee</t>
  </si>
  <si>
    <t>noodle, meat, coriander, spring onion, fried breadstick, pork broth</t>
  </si>
  <si>
    <t>EZmwjtvK-Ss</t>
  </si>
  <si>
    <t>Vietnamese dessert with rice ball</t>
  </si>
  <si>
    <t>rice ball, sweet sauce, peanut, coconut milk, mung bean</t>
  </si>
  <si>
    <t>noodle, chicken, chicken broth, spring onion, lime, chili, pepper</t>
  </si>
  <si>
    <t>sticky rice coconut ice-cream</t>
  </si>
  <si>
    <t>ice-cream, sticky rice, shredded coconut, toasted coconut, jackfruit</t>
  </si>
  <si>
    <t>QSRDfSKIhrk</t>
  </si>
  <si>
    <t>xoi man</t>
  </si>
  <si>
    <t>sticky rice, pork polony, mung bean, fried onion, dried shredded meat, fried scalion</t>
  </si>
  <si>
    <t>sticky rice with corn</t>
  </si>
  <si>
    <t>xoi bap</t>
  </si>
  <si>
    <t>boiled corn, mung bean, peanut, fried onion, dried shredded meat</t>
  </si>
  <si>
    <t>sticky rice with sugar</t>
  </si>
  <si>
    <t>xoi ngot</t>
  </si>
  <si>
    <t>sticky rice, mung bean, peanut, sugar, fried onion, dried shredded meat</t>
  </si>
  <si>
    <t>banh mi chao</t>
  </si>
  <si>
    <t>12:36</t>
  </si>
  <si>
    <t>bread, egg, butter, cheese, beef, pate, sausage, cucumber, tomato, coriander, pickled carrot and radish, salad</t>
  </si>
  <si>
    <t>balut and quail egg balut</t>
  </si>
  <si>
    <t>hot vit lon and quail egg balut</t>
  </si>
  <si>
    <t>hột vịt lộn và trứng cút lộn</t>
  </si>
  <si>
    <t>boiled balut, boiled quail egg balut, corainder</t>
  </si>
  <si>
    <t>chili, chili salt, lime</t>
  </si>
  <si>
    <t>lime chili salt</t>
  </si>
  <si>
    <t>jBmpVO1Lwcg</t>
  </si>
  <si>
    <t>bloating fern-shaped cake, dried onion, fried scalion, pork polony</t>
  </si>
  <si>
    <t xml:space="preserve"> bánh mì chả</t>
  </si>
  <si>
    <t>bread, pork polony, beef polony, fermented pork, pickled carrot and radish, pate, coriander</t>
  </si>
  <si>
    <t>7:24</t>
  </si>
  <si>
    <t>steamed rice cake, peanut, salt, sugar</t>
  </si>
  <si>
    <t>fried mini pancake, fried shrimp, fried fish, fried pork, fried scalion, lettuce, coriander, pickled carrot and radish</t>
  </si>
  <si>
    <t>gỏi đu đủ bò khô</t>
  </si>
  <si>
    <t>papaya, jerky, peanut, dried shrimp, coriander</t>
  </si>
  <si>
    <t>vinegary sauce</t>
  </si>
  <si>
    <t>glutinous rice, mung bean, coconut shredded, coconut milk</t>
  </si>
  <si>
    <t>SE161160</t>
  </si>
  <si>
    <t>BT7xM8z21e4</t>
  </si>
  <si>
    <t>02:25</t>
  </si>
  <si>
    <t>02:29</t>
  </si>
  <si>
    <t>baguettes,meat, pate</t>
  </si>
  <si>
    <t>baguettes, meat, pate</t>
  </si>
  <si>
    <t>pha</t>
  </si>
  <si>
    <t>04:50</t>
  </si>
  <si>
    <t>05:20</t>
  </si>
  <si>
    <t>rice noodle, beef roll with bone, caramel, scallions, lemon grass, ginger, fresh lime, egg, raw onion</t>
  </si>
  <si>
    <t>sua da</t>
  </si>
  <si>
    <t>sửa đá</t>
  </si>
  <si>
    <t>07:05</t>
  </si>
  <si>
    <t>07:30</t>
  </si>
  <si>
    <t>milk, cocoa bean, ice</t>
  </si>
  <si>
    <t>crepe</t>
  </si>
  <si>
    <t>09:30</t>
  </si>
  <si>
    <t>09:55</t>
  </si>
  <si>
    <t>batter, butter, egg, ham</t>
  </si>
  <si>
    <t>coco van</t>
  </si>
  <si>
    <t>coq au vin</t>
  </si>
  <si>
    <t>18:50</t>
  </si>
  <si>
    <t>19:20</t>
  </si>
  <si>
    <t>rice, vegetables, greens, pasta, beans, butter, beef</t>
  </si>
  <si>
    <t>chicken, beef,shin, pig's feet, spices, cinnamon, clove, wagyu, ginger</t>
  </si>
  <si>
    <t>bnZ3zzulIzQ</t>
  </si>
  <si>
    <t>01:48</t>
  </si>
  <si>
    <t>02:01</t>
  </si>
  <si>
    <t>vegetables, meat, rice paper wrapper</t>
  </si>
  <si>
    <t>Cat Ba</t>
  </si>
  <si>
    <t>deep fried chicken</t>
  </si>
  <si>
    <t>02:05</t>
  </si>
  <si>
    <t>02:40</t>
  </si>
  <si>
    <t>bbq skewed chicken</t>
  </si>
  <si>
    <t>02:43</t>
  </si>
  <si>
    <t>02:59</t>
  </si>
  <si>
    <t>chicken, rice, vegetables, mango</t>
  </si>
  <si>
    <t>thai desert</t>
  </si>
  <si>
    <t>03:07</t>
  </si>
  <si>
    <t>03:30</t>
  </si>
  <si>
    <t>rice, milk, mango</t>
  </si>
  <si>
    <t>sticky rice, milk, mango</t>
  </si>
  <si>
    <t>coconut, milk</t>
  </si>
  <si>
    <t>vietnamese rolls</t>
  </si>
  <si>
    <t>01:22</t>
  </si>
  <si>
    <t>vietnamese noodle with grilled meat</t>
  </si>
  <si>
    <t>boom but noon</t>
  </si>
  <si>
    <t>03:20</t>
  </si>
  <si>
    <t>04:40</t>
  </si>
  <si>
    <t>rice noodles, beef, peanuts, vegetables, papaya</t>
  </si>
  <si>
    <t>pork stick with peanut saunce</t>
  </si>
  <si>
    <t>04:49</t>
  </si>
  <si>
    <t>04:56</t>
  </si>
  <si>
    <t>vietnamese flour cake</t>
  </si>
  <si>
    <t>bun num</t>
  </si>
  <si>
    <t>bánh lộc</t>
  </si>
  <si>
    <t>08:44</t>
  </si>
  <si>
    <t>banana leaf, beef, rice flour, shrimp</t>
  </si>
  <si>
    <t>mussel squid, pepper, cabbage, tomatoes, mushrooms, oyster, tofu, shrimp, noodles</t>
  </si>
  <si>
    <t>rowlf our</t>
  </si>
  <si>
    <t>coconut jelly, milk, ice</t>
  </si>
  <si>
    <t>dE3SwPRRPp8</t>
  </si>
  <si>
    <t>vietnamese beef noodle</t>
  </si>
  <si>
    <t>00:39</t>
  </si>
  <si>
    <t>01:55</t>
  </si>
  <si>
    <t>beef, brisket, scallions, cilantros, noodles</t>
  </si>
  <si>
    <t>beef, brisket, scallions, cilantros, noodles, pork crackling</t>
  </si>
  <si>
    <t>Hue (casual restaurant)</t>
  </si>
  <si>
    <t>cassava cake</t>
  </si>
  <si>
    <t>bun coid</t>
  </si>
  <si>
    <t>04:43</t>
  </si>
  <si>
    <t>06:30</t>
  </si>
  <si>
    <t>pork, bean sprout, shrimps, batter</t>
  </si>
  <si>
    <t>GuHwYNVBh1g</t>
  </si>
  <si>
    <t>steamed clam</t>
  </si>
  <si>
    <t>04:30</t>
  </si>
  <si>
    <t>04:34</t>
  </si>
  <si>
    <t>shrimp and tamarind sauce</t>
  </si>
  <si>
    <t>tôm với sốt me</t>
  </si>
  <si>
    <t>shrimps</t>
  </si>
  <si>
    <t>tamarind</t>
  </si>
  <si>
    <t>scallops with peanuts</t>
  </si>
  <si>
    <t>sò điệp với đậu phộng</t>
  </si>
  <si>
    <t>scallops, peanuts</t>
  </si>
  <si>
    <t>bạch tuộc nướng</t>
  </si>
  <si>
    <t>05:12</t>
  </si>
  <si>
    <t>05:29</t>
  </si>
  <si>
    <t>shark meat</t>
  </si>
  <si>
    <t>shark</t>
  </si>
  <si>
    <t>xiên thịt</t>
  </si>
  <si>
    <t>05:44</t>
  </si>
  <si>
    <t>06:49</t>
  </si>
  <si>
    <t>sharks, lemongrass, herbs</t>
  </si>
  <si>
    <t>_QkRJXHux2A</t>
  </si>
  <si>
    <t>02:22</t>
  </si>
  <si>
    <t>02:45</t>
  </si>
  <si>
    <t>egg yolk, coffee beans</t>
  </si>
  <si>
    <t>04:13</t>
  </si>
  <si>
    <t>rice noodles, beef, meat broth</t>
  </si>
  <si>
    <t>rice noodles, beef</t>
  </si>
  <si>
    <t>Fried dough</t>
  </si>
  <si>
    <t>doughs</t>
  </si>
  <si>
    <t>05:45</t>
  </si>
  <si>
    <t>05:52</t>
  </si>
  <si>
    <t>vietnamese noodle with grilled pork</t>
  </si>
  <si>
    <t>06:38</t>
  </si>
  <si>
    <t>07:15</t>
  </si>
  <si>
    <t>noodles, cha, bbq meats</t>
  </si>
  <si>
    <t>0BXkmq0ck9o</t>
  </si>
  <si>
    <t>05:15</t>
  </si>
  <si>
    <t>05:46</t>
  </si>
  <si>
    <t>05:47</t>
  </si>
  <si>
    <t>06:50</t>
  </si>
  <si>
    <t>coconut cream, coffee beans</t>
  </si>
  <si>
    <t>07:50</t>
  </si>
  <si>
    <t>bread, meat, pate, vegetables</t>
  </si>
  <si>
    <t>doner kebab</t>
  </si>
  <si>
    <t>kebab</t>
  </si>
  <si>
    <t>bánh mì thổ nhĩ kì</t>
  </si>
  <si>
    <t>lettuces, tomatoes, bacon, bread bun</t>
  </si>
  <si>
    <t>iJAiUroreUA</t>
  </si>
  <si>
    <t>punjab</t>
  </si>
  <si>
    <t>09:10</t>
  </si>
  <si>
    <t>09:34</t>
  </si>
  <si>
    <t>09:47</t>
  </si>
  <si>
    <t>KB8gkut6PYQ</t>
  </si>
  <si>
    <t>00:26</t>
  </si>
  <si>
    <t>01:20</t>
  </si>
  <si>
    <t>thick rice noodles, broth, meat, vegetables, granola</t>
  </si>
  <si>
    <t>01:50</t>
  </si>
  <si>
    <t>04:10</t>
  </si>
  <si>
    <t>milkshake</t>
  </si>
  <si>
    <t>05:00</t>
  </si>
  <si>
    <t>06:06</t>
  </si>
  <si>
    <t>avocado, condensed milks, ice</t>
  </si>
  <si>
    <t>vietnamese savory steamed rice cake</t>
  </si>
  <si>
    <t>banh beo bi</t>
  </si>
  <si>
    <t>bánh bèo bì</t>
  </si>
  <si>
    <t>06:11</t>
  </si>
  <si>
    <t>07:45</t>
  </si>
  <si>
    <t>mashed green beans, salad, pork skin, chicken</t>
  </si>
  <si>
    <t>fish, chili</t>
  </si>
  <si>
    <t>vermicelli</t>
  </si>
  <si>
    <t>puma</t>
  </si>
  <si>
    <t>08:05</t>
  </si>
  <si>
    <t>meatball pork, mushrooms, noodles, deep fried pork fats</t>
  </si>
  <si>
    <t>sail</t>
  </si>
  <si>
    <t>17:55</t>
  </si>
  <si>
    <t>tofu, beans, batter, meat, vegetables</t>
  </si>
  <si>
    <t>cqZ_LLCM2WU</t>
  </si>
  <si>
    <t>hoa ma style banh mi</t>
  </si>
  <si>
    <t>banh mi hoa ma</t>
  </si>
  <si>
    <t>bánh mì hoà mã</t>
  </si>
  <si>
    <t>00:15</t>
  </si>
  <si>
    <t>banh mi, fish cake, pate, egg, luncheon meat</t>
  </si>
  <si>
    <t>Saigon</t>
  </si>
  <si>
    <t>08:25</t>
  </si>
  <si>
    <t>steam lemongrass clams</t>
  </si>
  <si>
    <t>nghêu hấp sả</t>
  </si>
  <si>
    <t>lemongrass, clams, ginger, garlic, chilis</t>
  </si>
  <si>
    <t>bbq jumbo prawns</t>
  </si>
  <si>
    <t>tôm nướng</t>
  </si>
  <si>
    <t>shrimp, meat</t>
  </si>
  <si>
    <t>caramelized porks</t>
  </si>
  <si>
    <t>thịt lợn</t>
  </si>
  <si>
    <t>08:26</t>
  </si>
  <si>
    <t>porks, garlic, herbs</t>
  </si>
  <si>
    <t>deep-fry morning glory</t>
  </si>
  <si>
    <t>rau muống chiên giòn</t>
  </si>
  <si>
    <t>08:32</t>
  </si>
  <si>
    <t>sour soup</t>
  </si>
  <si>
    <t>gun jaw</t>
  </si>
  <si>
    <t>canh chua</t>
  </si>
  <si>
    <t>08:36</t>
  </si>
  <si>
    <t>broth, tomato,bamboo</t>
  </si>
  <si>
    <t>young papaya salad</t>
  </si>
  <si>
    <t>papaya, mango, carrot</t>
  </si>
  <si>
    <t>papaya, mango, carrot, lettuce</t>
  </si>
  <si>
    <t>13:01</t>
  </si>
  <si>
    <t>vegetables, meat, rice paper wrapper, noodles, egg, onion, stock, black pepper</t>
  </si>
  <si>
    <t>fish sauce chicken wing</t>
  </si>
  <si>
    <t>gà chiên nước mắm</t>
  </si>
  <si>
    <t>17:33</t>
  </si>
  <si>
    <t>chicken wing, chili powder, curry powder, sesame oil</t>
  </si>
  <si>
    <t>fish, vegetables, fish broth, herbs, spice</t>
  </si>
  <si>
    <t>02:19</t>
  </si>
  <si>
    <t>03:34</t>
  </si>
  <si>
    <t>smoothie bowl</t>
  </si>
  <si>
    <t xml:space="preserve">sinh tố </t>
  </si>
  <si>
    <t>04:04</t>
  </si>
  <si>
    <t>coconut cream, banana, granola, dragon fruit, mango, chia seeds</t>
  </si>
  <si>
    <t>00:48</t>
  </si>
  <si>
    <t>bread, sliced meat, vegetables</t>
  </si>
  <si>
    <t>pork bbq skewer</t>
  </si>
  <si>
    <t>xiên thịt lợn nướng</t>
  </si>
  <si>
    <t>01:36</t>
  </si>
  <si>
    <t>02:12</t>
  </si>
  <si>
    <t>green pepper, pork, mango</t>
  </si>
  <si>
    <t>bbq sauce</t>
  </si>
  <si>
    <t>vietnamese grilled rice paper</t>
  </si>
  <si>
    <t>vietnam style pizza</t>
  </si>
  <si>
    <t>03:10</t>
  </si>
  <si>
    <t>rice paper wrapper, shrimp, egg, herbs, cut meat</t>
  </si>
  <si>
    <t>mayonese, chili, tomato</t>
  </si>
  <si>
    <t>mayonese, chili sauce, tomato sauce</t>
  </si>
  <si>
    <t>fried banana dough</t>
  </si>
  <si>
    <t>bột chuối chiên</t>
  </si>
  <si>
    <t>00:33</t>
  </si>
  <si>
    <t>banana, batter</t>
  </si>
  <si>
    <t>vietnamese broken rice</t>
  </si>
  <si>
    <t>01:10</t>
  </si>
  <si>
    <t>01:37</t>
  </si>
  <si>
    <t>rice, chicken, pork belly, fishs, egg</t>
  </si>
  <si>
    <t>02:04</t>
  </si>
  <si>
    <t>rice noodle, granola, carrot, sliced meat</t>
  </si>
  <si>
    <t>tapioca noodle soup</t>
  </si>
  <si>
    <t>suntan</t>
  </si>
  <si>
    <t>05:05</t>
  </si>
  <si>
    <t>07:39</t>
  </si>
  <si>
    <t>green onion fish soup, sour mango, pork, chilies, quail egg</t>
  </si>
  <si>
    <t>mixed ricepaper</t>
  </si>
  <si>
    <t>ben chang tron</t>
  </si>
  <si>
    <t>07:53</t>
  </si>
  <si>
    <t>dried chicken, quail egg, salad, herbs, sour mango, dry beef jerky</t>
  </si>
  <si>
    <t xml:space="preserve">chả giò </t>
  </si>
  <si>
    <t>01:33</t>
  </si>
  <si>
    <t>seafood fried noodles</t>
  </si>
  <si>
    <t>bánh gạo hấp</t>
  </si>
  <si>
    <t>01:01</t>
  </si>
  <si>
    <t>tapioca, rice flours</t>
  </si>
  <si>
    <t>garlic, chili</t>
  </si>
  <si>
    <t>fried garlic, chili sauce</t>
  </si>
  <si>
    <t>fried garlic ,chili sauce</t>
  </si>
  <si>
    <t>smashed rice paper</t>
  </si>
  <si>
    <t>bánh tránh dập</t>
  </si>
  <si>
    <t>03:22</t>
  </si>
  <si>
    <t>03:50</t>
  </si>
  <si>
    <t>rice paper,</t>
  </si>
  <si>
    <t>baby clams</t>
  </si>
  <si>
    <t>03:54</t>
  </si>
  <si>
    <t>07:58</t>
  </si>
  <si>
    <t>clams, cripsy rice paper, herb, onion, granola</t>
  </si>
  <si>
    <t>08:15</t>
  </si>
  <si>
    <t>bread, meat, pate, lettuce, herbs, carrot spring, egg</t>
  </si>
  <si>
    <t>squid and grilled scallops</t>
  </si>
  <si>
    <t>mực và sò điệp nướng</t>
  </si>
  <si>
    <t>11:01</t>
  </si>
  <si>
    <t>squid, sea scallops, herbs</t>
  </si>
  <si>
    <t>sweet corn soup</t>
  </si>
  <si>
    <t>che bap</t>
  </si>
  <si>
    <t>crushed ice, corns, syrup</t>
  </si>
  <si>
    <t>black sesame, coconut cream</t>
  </si>
  <si>
    <t>thanh bqq</t>
  </si>
  <si>
    <t>00:41</t>
  </si>
  <si>
    <t>06:35</t>
  </si>
  <si>
    <t>chicken, pork, beef, octopus</t>
  </si>
  <si>
    <t>vegetables, lettuce, herb, bbq meat</t>
  </si>
  <si>
    <t>chili, tamarind</t>
  </si>
  <si>
    <t>spicy tamarind sauce</t>
  </si>
  <si>
    <t>leaf-lined beef</t>
  </si>
  <si>
    <t>bò lá lót</t>
  </si>
  <si>
    <t>07:34</t>
  </si>
  <si>
    <t>08:13</t>
  </si>
  <si>
    <t>beef, lemongrass, black pepper</t>
  </si>
  <si>
    <t>gao lau</t>
  </si>
  <si>
    <t>08:45</t>
  </si>
  <si>
    <t>08:50</t>
  </si>
  <si>
    <t>noodle, vegetables, marinated roast pork slices</t>
  </si>
  <si>
    <t>rau muống</t>
  </si>
  <si>
    <t>08:55</t>
  </si>
  <si>
    <t>08:56</t>
  </si>
  <si>
    <t>crispy cauliflower</t>
  </si>
  <si>
    <t>súp lơ giòn</t>
  </si>
  <si>
    <t>08:57</t>
  </si>
  <si>
    <t>09:00</t>
  </si>
  <si>
    <t>cauliflower</t>
  </si>
  <si>
    <t>00:49</t>
  </si>
  <si>
    <t>01:16</t>
  </si>
  <si>
    <t>01:18</t>
  </si>
  <si>
    <t>01:59</t>
  </si>
  <si>
    <t>04:26</t>
  </si>
  <si>
    <t>carrot, papaya, onion, fried rice, chicken</t>
  </si>
  <si>
    <t>04:57</t>
  </si>
  <si>
    <t>05:11</t>
  </si>
  <si>
    <t>stamping cake</t>
  </si>
  <si>
    <t>bánh dập</t>
  </si>
  <si>
    <t>06:00</t>
  </si>
  <si>
    <t>06:36</t>
  </si>
  <si>
    <t>06:01</t>
  </si>
  <si>
    <t>mixed mussel</t>
  </si>
  <si>
    <t>hen tron</t>
  </si>
  <si>
    <t>rice, meat, mint, nuts, beans, onion, spice, herb</t>
  </si>
  <si>
    <t>07:27</t>
  </si>
  <si>
    <t>08:10</t>
  </si>
  <si>
    <t>tapioca starch, shrimp, pork belly</t>
  </si>
  <si>
    <t>SE160761</t>
  </si>
  <si>
    <t>R2lQWUcin1A</t>
  </si>
  <si>
    <t>Sour soup with Corbia fish</t>
  </si>
  <si>
    <t>cabo</t>
  </si>
  <si>
    <t>Canh chua Cá bớp</t>
  </si>
  <si>
    <t>fish, bamboo shoots, taro stem, bean sprouts, red peppers, tomato</t>
  </si>
  <si>
    <t>chili, fish, shrimp paste</t>
  </si>
  <si>
    <t>chili fish sauce, shrim paste</t>
  </si>
  <si>
    <t>Sweet and sour pork ribe</t>
  </si>
  <si>
    <t>pork rib</t>
  </si>
  <si>
    <t>Sườn xào chua ngọt</t>
  </si>
  <si>
    <t>pork, oninon, sauce</t>
  </si>
  <si>
    <t>Fried egg with minced pork and scallion</t>
  </si>
  <si>
    <t>Egg</t>
  </si>
  <si>
    <t>Trứng chiên thịt băm</t>
  </si>
  <si>
    <t>Egg, minced pork, onion, cilantro</t>
  </si>
  <si>
    <t>Pickled vegetable and bean sprouts</t>
  </si>
  <si>
    <t>Đồ chua</t>
  </si>
  <si>
    <t>Vegetables</t>
  </si>
  <si>
    <t>Vegetable</t>
  </si>
  <si>
    <t>VHRblBOWiow</t>
  </si>
  <si>
    <t>beef, noodle, broth, blanched bean sprouts, blanched spring onion, Asian basil</t>
  </si>
  <si>
    <t>chilli sauce, hoisin sauce</t>
  </si>
  <si>
    <t>Sticky rice chicken</t>
  </si>
  <si>
    <t>Soy guy</t>
  </si>
  <si>
    <t>sticky rice, Chinese sausage, shredded chicken, pickled vegetable, fried shallots or spring onion</t>
  </si>
  <si>
    <t>kQj1lIQvYPE</t>
  </si>
  <si>
    <t>Vietnamese beefsteak</t>
  </si>
  <si>
    <t>money</t>
  </si>
  <si>
    <t>beef steak, fried eggs, pate, onion, cilantro</t>
  </si>
  <si>
    <t>Crab tapioca noodle soup</t>
  </si>
  <si>
    <t>Bánh canh cua</t>
  </si>
  <si>
    <t>tapioca noodle, pork, quail egg, scallions, mock crab, shrimpy, chunks of crabs, broth</t>
  </si>
  <si>
    <t>chili, fish</t>
  </si>
  <si>
    <t>chilli fish sauce</t>
  </si>
  <si>
    <t>Hu tiu</t>
  </si>
  <si>
    <t>thin rice noodle, soy sauce, fried pork, fried onion, fried garlic, minced pork, scallion, broth, srimpy, pork, quail egg, rib meat</t>
  </si>
  <si>
    <t>u2s_V6IdPvE</t>
  </si>
  <si>
    <t>Steamed seafood</t>
  </si>
  <si>
    <t>Hải sản hấp</t>
  </si>
  <si>
    <t>5lukR-8OWi4</t>
  </si>
  <si>
    <t>Fresh coconut</t>
  </si>
  <si>
    <t>Dừa trái</t>
  </si>
  <si>
    <t>Iced coffee</t>
  </si>
  <si>
    <t>Cà phê đá</t>
  </si>
  <si>
    <t>Coffee, ice</t>
  </si>
  <si>
    <t>3LgVL5mtqy0</t>
  </si>
  <si>
    <t>Shaking beef</t>
  </si>
  <si>
    <t>Bò lúc lắc</t>
  </si>
  <si>
    <t>Beef, salad</t>
  </si>
  <si>
    <t>Grilled beef</t>
  </si>
  <si>
    <t>chili, salt, lime</t>
  </si>
  <si>
    <t>Grilled squid</t>
  </si>
  <si>
    <t>Squid</t>
  </si>
  <si>
    <t>Prawn</t>
  </si>
  <si>
    <t>Rice cracker</t>
  </si>
  <si>
    <t>Bánh tráng mè</t>
  </si>
  <si>
    <t>Jelly fish, cilantro, peanuts, carrots, onions</t>
  </si>
  <si>
    <t>gbI4ab9mRT8</t>
  </si>
  <si>
    <t>Rice noodle, pork</t>
  </si>
  <si>
    <t>Long Khanh</t>
  </si>
  <si>
    <t>Coconut</t>
  </si>
  <si>
    <t>Gum gap</t>
  </si>
  <si>
    <t>Chicken, rice</t>
  </si>
  <si>
    <t>Phan Rang</t>
  </si>
  <si>
    <t>umi1XSZAgug</t>
  </si>
  <si>
    <t>Seafood spring roll</t>
  </si>
  <si>
    <t>Bánh tráng cuốn hải sản</t>
  </si>
  <si>
    <t>Seafood, rice paper, vegetables</t>
  </si>
  <si>
    <t>skuT-89PQn4</t>
  </si>
  <si>
    <t>Vegeterian food</t>
  </si>
  <si>
    <t>Rice, Veggies, Tofu</t>
  </si>
  <si>
    <t>Rice, Vegetables, Tofu</t>
  </si>
  <si>
    <t>Beef, Vegetable, Noodle</t>
  </si>
  <si>
    <t>fermented tofu</t>
  </si>
  <si>
    <t>Ihu2XZxcFzA</t>
  </si>
  <si>
    <t>Rice</t>
  </si>
  <si>
    <t>Duck, vegetables</t>
  </si>
  <si>
    <t>BBQ</t>
  </si>
  <si>
    <t>Beef, squid, chicken, goat</t>
  </si>
  <si>
    <t>Goi</t>
  </si>
  <si>
    <t>6fSvs3TVWP4</t>
  </si>
  <si>
    <t>VRjY3u1n9sA</t>
  </si>
  <si>
    <t>boat noodle soup</t>
  </si>
  <si>
    <t>Hủ tiếu</t>
  </si>
  <si>
    <t>Rice noodle, meatball, sausage</t>
  </si>
  <si>
    <t>Sticky rice, banana, beans</t>
  </si>
  <si>
    <t>Fried rice noodle</t>
  </si>
  <si>
    <t>Fresh rice noodle</t>
  </si>
  <si>
    <t>Mì chiên giòn</t>
  </si>
  <si>
    <t>19:50</t>
  </si>
  <si>
    <t>20:07</t>
  </si>
  <si>
    <t>31:45</t>
  </si>
  <si>
    <t>Woven rice noodle, grilled meat, vegetables</t>
  </si>
  <si>
    <t>00:00</t>
  </si>
  <si>
    <t>Beef, vegetables, sauce</t>
  </si>
  <si>
    <t>yvKM-c0BP-4</t>
  </si>
  <si>
    <t>Rolled rice paper</t>
  </si>
  <si>
    <t>Bánh tráng cuốn</t>
  </si>
  <si>
    <t>Rice paper, meat, shrimp, vegetable, rice noodle</t>
  </si>
  <si>
    <t>ul647f_9XQM</t>
  </si>
  <si>
    <t>Duck hotpot with tofu</t>
  </si>
  <si>
    <t>Lẩu vịt nấu chao</t>
  </si>
  <si>
    <t>Duck, tofu, mushrooms, vegetables</t>
  </si>
  <si>
    <t>Pineapple tube cake</t>
  </si>
  <si>
    <t>Bangkok</t>
  </si>
  <si>
    <t>Bánh ống lá dứa</t>
  </si>
  <si>
    <t>Sticky rice, coconut, sugar</t>
  </si>
  <si>
    <t>Q7FzIgve7Hw</t>
  </si>
  <si>
    <t>Rice, beans, vegetables, mushrooms</t>
  </si>
  <si>
    <t>R2aij8IaPAY</t>
  </si>
  <si>
    <t>Grilled seafood</t>
  </si>
  <si>
    <t>Hải sản nướng</t>
  </si>
  <si>
    <t>12:13</t>
  </si>
  <si>
    <t>Vietnamese Herring salad</t>
  </si>
  <si>
    <t>Herring salad</t>
  </si>
  <si>
    <t>Gỏi cá trích</t>
  </si>
  <si>
    <t>Fish, vegetables, rice paper</t>
  </si>
  <si>
    <t>GQFNKIXAaZM</t>
  </si>
  <si>
    <t>Fruit</t>
  </si>
  <si>
    <t>Trái cây</t>
  </si>
  <si>
    <t>Seasame seed rice cracker</t>
  </si>
  <si>
    <t>Banh my</t>
  </si>
  <si>
    <t>bunny</t>
  </si>
  <si>
    <t>Bánh mỳ</t>
  </si>
  <si>
    <t>zwBxaqKYP0c</t>
  </si>
  <si>
    <t>Vegetarian mixed vermicelli</t>
  </si>
  <si>
    <t>Bún trộn chay</t>
  </si>
  <si>
    <t>crunchy things,rice vermicelli, mushrooms, spring roll, peanuts, beans</t>
  </si>
  <si>
    <t>y5v8yg2BoW8</t>
  </si>
  <si>
    <t>32:41</t>
  </si>
  <si>
    <t>SE151256</t>
  </si>
  <si>
    <t>wcnhnYxMzJE</t>
  </si>
  <si>
    <t>Fried rice with pork, egg and soup</t>
  </si>
  <si>
    <t>cơm chiên thịt heo trứng</t>
  </si>
  <si>
    <t>rice, carrot, been, pork, eggs, chilies, cucumber</t>
  </si>
  <si>
    <t>soy sause</t>
  </si>
  <si>
    <t>Hà Giang</t>
  </si>
  <si>
    <t>balut eggs</t>
  </si>
  <si>
    <t>holy long</t>
  </si>
  <si>
    <t>grilled meat</t>
  </si>
  <si>
    <t>thịt xiên</t>
  </si>
  <si>
    <t>sausages,shrimp and squid balls,pork</t>
  </si>
  <si>
    <t>sausages,shrimp and squid balls,thit lon</t>
  </si>
  <si>
    <t>9JzUDx7f6z8</t>
  </si>
  <si>
    <t>bread,pork, carrot, vegetables, cucumbers, chili</t>
  </si>
  <si>
    <t>pork, carrot, vegetables, cucumbers, chili</t>
  </si>
  <si>
    <t>VietNamese pancake</t>
  </si>
  <si>
    <t>crispy pancake rice cake</t>
  </si>
  <si>
    <t>crispy pancake, ginger, herbs, flour peanuts, spring roll</t>
  </si>
  <si>
    <t xml:space="preserve">Grilled rice cracker </t>
  </si>
  <si>
    <t>Bánh đa</t>
  </si>
  <si>
    <t>soy sauce, fish sauce</t>
  </si>
  <si>
    <t>Bánh tráng cuốn( tự làm)</t>
  </si>
  <si>
    <t>rice paper, noodles</t>
  </si>
  <si>
    <t>fried squid powder</t>
  </si>
  <si>
    <t>Mực chiên xù</t>
  </si>
  <si>
    <t>squid, flour, tapioca</t>
  </si>
  <si>
    <t>VCIPavNIE2Q</t>
  </si>
  <si>
    <t>rice paper, vegetables, cucumber, pork</t>
  </si>
  <si>
    <t>sandwich, bad knee</t>
  </si>
  <si>
    <t>bread, pork ham, pork, cucumber, vegetables, herbs, sauce</t>
  </si>
  <si>
    <t>butter, pork ham, icon,important ,cucumber, vegetables, sauce, minced meat, tomatoes, pate</t>
  </si>
  <si>
    <t>bread, pork ham, bacon, pork, cucumber, vegetables, herbs, sauce, minced meat, tomatoes, oke</t>
  </si>
  <si>
    <t>chicken Pho</t>
  </si>
  <si>
    <t>Potato fried</t>
  </si>
  <si>
    <t>quite tight you</t>
  </si>
  <si>
    <t>Chicken breast and potato mashed</t>
  </si>
  <si>
    <t>Ức gà nghiền kèm khoai tây nghiền</t>
  </si>
  <si>
    <t>chicken breast, potato</t>
  </si>
  <si>
    <t>stewed potatoes</t>
  </si>
  <si>
    <t>house-made truffle gnocchi</t>
  </si>
  <si>
    <t>khoai tây hầm</t>
  </si>
  <si>
    <t>truffles, potato</t>
  </si>
  <si>
    <t>4mQqeja6jQ4</t>
  </si>
  <si>
    <t>fried tofu</t>
  </si>
  <si>
    <t>tàu hủ chiên</t>
  </si>
  <si>
    <t>Trà Vinh</t>
  </si>
  <si>
    <t>Asparagus soup</t>
  </si>
  <si>
    <t>Mon/Belushi soup</t>
  </si>
  <si>
    <t>Canh măng tây</t>
  </si>
  <si>
    <t>asparagus</t>
  </si>
  <si>
    <t>mon/belushi</t>
  </si>
  <si>
    <t>Braised shrimp</t>
  </si>
  <si>
    <t>cough out</t>
  </si>
  <si>
    <t>Tôm kho tàu</t>
  </si>
  <si>
    <t>prawns, butter, herb</t>
  </si>
  <si>
    <t>but om</t>
  </si>
  <si>
    <t>Bánh Ống Lá Dứa</t>
  </si>
  <si>
    <t>sugar, coconut fiber, pineapple, flour, tapioca</t>
  </si>
  <si>
    <t>PBAP9Ft_bv8</t>
  </si>
  <si>
    <t>pork ham, pork belly, vegetables</t>
  </si>
  <si>
    <t>Bruscheta</t>
  </si>
  <si>
    <t>bánh mì kiểu Ý</t>
  </si>
  <si>
    <t>tomato, bean, cheese powder</t>
  </si>
  <si>
    <t>flour pancake</t>
  </si>
  <si>
    <t>pork belly, eggs, rice flours, herbs, sour mango</t>
  </si>
  <si>
    <t>fish sauce, green onion</t>
  </si>
  <si>
    <t>fish sauce with little green onion</t>
  </si>
  <si>
    <t>15:42</t>
  </si>
  <si>
    <t>grilled pord, fried challots, Vietnamese ham, sprouts, rice paper, pork and mushroom</t>
  </si>
  <si>
    <t>carrot and daikon, fish sauce</t>
  </si>
  <si>
    <t>rice noodles, beef, herbs, onion, bean sprouts</t>
  </si>
  <si>
    <t>MITgQSmEQbU</t>
  </si>
  <si>
    <t>Thịt bò nướng</t>
  </si>
  <si>
    <t>beef cubes, chili</t>
  </si>
  <si>
    <t>jellyfish, noodles, herbs, fish cake</t>
  </si>
  <si>
    <t>flan sauce, flan, peanuts, ice cream, coconuts</t>
  </si>
  <si>
    <t>m1Fa-W-7QPU</t>
  </si>
  <si>
    <t>damn new</t>
  </si>
  <si>
    <t>Grilled pork,herbs,rice paper</t>
  </si>
  <si>
    <t>satay sauce, peanuts</t>
  </si>
  <si>
    <t>satay sauce with peanuts</t>
  </si>
  <si>
    <t>fun styte</t>
  </si>
  <si>
    <t>rice flour, shrimp, pork, herbs, cucumber</t>
  </si>
  <si>
    <t>beef, herbs</t>
  </si>
  <si>
    <t>bread, pork ham, pork, cucumber, vegetables, herbs, sauce, minced meat, tomatoes, pate</t>
  </si>
  <si>
    <t>banh mi, pork ham, pork, cucumber, vegetables, herbs, sauce, minced meat, tomatoes, pâté</t>
  </si>
  <si>
    <t>20:36</t>
  </si>
  <si>
    <t>22:07</t>
  </si>
  <si>
    <t>J3F2KWX4mUs</t>
  </si>
  <si>
    <t>VietNamese coffee</t>
  </si>
  <si>
    <t>coffee, egg yolk</t>
  </si>
  <si>
    <t>noodles, herbs, chicken, chili</t>
  </si>
  <si>
    <t>Ha Long Bay</t>
  </si>
  <si>
    <t>buncha</t>
  </si>
  <si>
    <t>rice noodles, meet, spring rolls/ fish/ chicken</t>
  </si>
  <si>
    <t>bunju</t>
  </si>
  <si>
    <t>rice flour, meat/pork, herbs,bean sprouts,rice paper</t>
  </si>
  <si>
    <t>rice flour, meat/pork, herbs,bean sprouts,</t>
  </si>
  <si>
    <t>VietNamese sandwich</t>
  </si>
  <si>
    <t>VIETNAMESE SPRING ROLLS</t>
  </si>
  <si>
    <t>L6xJOE6lo18</t>
  </si>
  <si>
    <t>Vietnamese fish noodles</t>
  </si>
  <si>
    <t>Green cap</t>
  </si>
  <si>
    <t>rice noodles , grilled fish meat, barbecue pork, vegetables</t>
  </si>
  <si>
    <t>rice noodles , grilled fish meat, barbecue pork, yellow flowers</t>
  </si>
  <si>
    <t>Châu Đốc</t>
  </si>
  <si>
    <t>cocktail with some hope null</t>
  </si>
  <si>
    <t>jaggery, ice, some stuff the youtuber don't know</t>
  </si>
  <si>
    <t>Pho Halal</t>
  </si>
  <si>
    <t>Phở Halal</t>
  </si>
  <si>
    <t>rice noodles, meatballs, beef, herbs</t>
  </si>
  <si>
    <t>l4KJ-ciCYk0</t>
  </si>
  <si>
    <t>foot</t>
  </si>
  <si>
    <t>papaya, peanuts, herbs, pork ham</t>
  </si>
  <si>
    <t>chassiu, buckets</t>
  </si>
  <si>
    <t>duck meat, buckets</t>
  </si>
  <si>
    <t>spring roll, mango, peanuts, tomato, herbs</t>
  </si>
  <si>
    <t>kWnjI8e6KkM</t>
  </si>
  <si>
    <t>Spicy beef noodles soup</t>
  </si>
  <si>
    <t>google way</t>
  </si>
  <si>
    <t>vermicelli, beef, pork blood, pork knuckle</t>
  </si>
  <si>
    <t>vegetables, vermicelli, fermented fish stuff water, sauce, crushes of peanut, baby clams, pork rind,</t>
  </si>
  <si>
    <t>vegetables, vermicelli, fermented fish stuff water, sauce, crushes of peanut, baby clams, pork rind</t>
  </si>
  <si>
    <t>Jail</t>
  </si>
  <si>
    <t>17:05</t>
  </si>
  <si>
    <t>IRhVRVM29xQ</t>
  </si>
  <si>
    <t>bibimbap</t>
  </si>
  <si>
    <t>rice, egg, vetegables, sauce, kimchi, seaweed</t>
  </si>
  <si>
    <t>Fish hotpot</t>
  </si>
  <si>
    <t>Lẩu cá</t>
  </si>
  <si>
    <t>vegetable, shrimp, clams, squids, fish balls, fish</t>
  </si>
  <si>
    <t>Jp12mBJmSnM</t>
  </si>
  <si>
    <t>SE160753</t>
  </si>
  <si>
    <t>6sZuKsIIRuI</t>
  </si>
  <si>
    <t>sữa chua</t>
  </si>
  <si>
    <t>yeast</t>
  </si>
  <si>
    <t>SE160754</t>
  </si>
  <si>
    <t>Byt_yISoKpk</t>
  </si>
  <si>
    <t>banana, flour</t>
  </si>
  <si>
    <t>SE160755</t>
  </si>
  <si>
    <t>stir fried solenidae</t>
  </si>
  <si>
    <t>móng tay xào</t>
  </si>
  <si>
    <t>Solenidae, herbs</t>
  </si>
  <si>
    <t>chili, oil</t>
  </si>
  <si>
    <t>tương ớt</t>
  </si>
  <si>
    <t>SE160756</t>
  </si>
  <si>
    <t>vegan rice</t>
  </si>
  <si>
    <t>vegan buffet</t>
  </si>
  <si>
    <t>cơm chay thập cẩm</t>
  </si>
  <si>
    <t>rice, herbs, vegan pork</t>
  </si>
  <si>
    <t>SE160757</t>
  </si>
  <si>
    <t>filled pork rice noodle</t>
  </si>
  <si>
    <t>glass noodle soup</t>
  </si>
  <si>
    <t>bánh canh chả</t>
  </si>
  <si>
    <t>rice noodle, vegan filled pork, herbs</t>
  </si>
  <si>
    <t>rice, herb</t>
  </si>
  <si>
    <t>SE160759</t>
  </si>
  <si>
    <t>JDDElLonCX0</t>
  </si>
  <si>
    <t>beef noodle</t>
  </si>
  <si>
    <t>beef, rice noodle, onion, lemongrass, 
Purple onion, fish sauce</t>
  </si>
  <si>
    <t>SE160760</t>
  </si>
  <si>
    <t>nuoc dua</t>
  </si>
  <si>
    <t>SE160762</t>
  </si>
  <si>
    <t>xUqT_tErPuo</t>
  </si>
  <si>
    <t>cold noodles</t>
  </si>
  <si>
    <t>chả nem</t>
  </si>
  <si>
    <t>pork, herb, rice noodle</t>
  </si>
  <si>
    <t>SE160763</t>
  </si>
  <si>
    <t>rice noodle, pork</t>
  </si>
  <si>
    <t>shrimp paste, chili, lemon</t>
  </si>
  <si>
    <t>SE160764</t>
  </si>
  <si>
    <t>DhZh6LmERhM</t>
  </si>
  <si>
    <t>cockcroach 
Banh mi</t>
  </si>
  <si>
    <t>cockcroach banh mi</t>
  </si>
  <si>
    <t>bánh mì dế</t>
  </si>
  <si>
    <t>cockcroach, cheese, 
banh mi</t>
  </si>
  <si>
    <t>cockcroach</t>
  </si>
  <si>
    <t>SE160765</t>
  </si>
  <si>
    <t>6:06</t>
  </si>
  <si>
    <t>tofu, mushroom, 
Avocado, herbs, meat</t>
  </si>
  <si>
    <t>SE160766</t>
  </si>
  <si>
    <t>fried sweet bread</t>
  </si>
  <si>
    <t>Vietnamese doughnut</t>
  </si>
  <si>
    <t>12:42</t>
  </si>
  <si>
    <t>13:34</t>
  </si>
  <si>
    <t>sugar, bread</t>
  </si>
  <si>
    <t>SE160767</t>
  </si>
  <si>
    <t>spring rolls, fried dumpling</t>
  </si>
  <si>
    <t>vegan meat, herbs</t>
  </si>
  <si>
    <t>vegan meat</t>
  </si>
  <si>
    <t>SE160768</t>
  </si>
  <si>
    <t>OENE7Z-jtkI</t>
  </si>
  <si>
    <t>meat, herb, bread</t>
  </si>
  <si>
    <t>meat, herb</t>
  </si>
  <si>
    <t>SE160769</t>
  </si>
  <si>
    <t>m8e-4bU2xjs</t>
  </si>
  <si>
    <t>dumpling noodle</t>
  </si>
  <si>
    <t>egg noodles</t>
  </si>
  <si>
    <t>dumpling, noodle, pork, herb, chili</t>
  </si>
  <si>
    <t>Dong Thap</t>
  </si>
  <si>
    <t>SE160770</t>
  </si>
  <si>
    <t>banmi pate</t>
  </si>
  <si>
    <t>bánh mì pate</t>
  </si>
  <si>
    <t>tomato, beef, pate, bread</t>
  </si>
  <si>
    <t>SE160771</t>
  </si>
  <si>
    <t>hutu</t>
  </si>
  <si>
    <t>hủ tíu</t>
  </si>
  <si>
    <t>rice noodle, filled pork, herb, fried onion, chili, lemon</t>
  </si>
  <si>
    <t>noodle, pork, herbs</t>
  </si>
  <si>
    <t>SE160772</t>
  </si>
  <si>
    <t>lWdXIxpJQYE</t>
  </si>
  <si>
    <t>beef, rice noodle, herbs</t>
  </si>
  <si>
    <t>SE160774</t>
  </si>
  <si>
    <t>bread, meat, herb</t>
  </si>
  <si>
    <t>NHKllHhQKYU</t>
  </si>
  <si>
    <t>pork, herb, rice noodle, chili, garlic</t>
  </si>
  <si>
    <t>pork, herbs</t>
  </si>
  <si>
    <t>SE160776</t>
  </si>
  <si>
    <t>cheese bread</t>
  </si>
  <si>
    <t>cheese, break</t>
  </si>
  <si>
    <t>SE160777</t>
  </si>
  <si>
    <t>noodle, beef, herb</t>
  </si>
  <si>
    <t>SE160778</t>
  </si>
  <si>
    <t>V-kXo-opRVc</t>
  </si>
  <si>
    <t>chiken feet</t>
  </si>
  <si>
    <t>SE160779</t>
  </si>
  <si>
    <t>pig</t>
  </si>
  <si>
    <t>xúc xích nướng</t>
  </si>
  <si>
    <t>SE160780</t>
  </si>
  <si>
    <t>tDQrnVrdVew</t>
  </si>
  <si>
    <t>ribs rice</t>
  </si>
  <si>
    <t>rice, pork ribs, eggs</t>
  </si>
  <si>
    <t>SE160781</t>
  </si>
  <si>
    <t>bún xào</t>
  </si>
  <si>
    <t>rice noodle, herb</t>
  </si>
  <si>
    <t>SE160782</t>
  </si>
  <si>
    <t>fried dumpling</t>
  </si>
  <si>
    <t>fried ones</t>
  </si>
  <si>
    <t>hoành thánh chiên</t>
  </si>
  <si>
    <t>pork, herb , caroot, fried dumpling</t>
  </si>
  <si>
    <t>SE160783</t>
  </si>
  <si>
    <t>chicken of rice</t>
  </si>
  <si>
    <t>chicken, fried rice, herbs</t>
  </si>
  <si>
    <t>SE160784</t>
  </si>
  <si>
    <t>B9ZkLOa_5Mc</t>
  </si>
  <si>
    <t>mì tim cật</t>
  </si>
  <si>
    <t>noodle, herb, chili, garlic</t>
  </si>
  <si>
    <t>noodle, herbs, pork</t>
  </si>
  <si>
    <t>SE160785</t>
  </si>
  <si>
    <t>banh da ganh</t>
  </si>
  <si>
    <t>crab cake, tofu, noodle, herbs, filled pork</t>
  </si>
  <si>
    <t>tofu, noodle, herb</t>
  </si>
  <si>
    <t>18:42</t>
  </si>
  <si>
    <t>chicken, rice noodle, herbs</t>
  </si>
  <si>
    <t>noodles. chicken, herbs, broth</t>
  </si>
  <si>
    <t>chili, oil lemon</t>
  </si>
  <si>
    <t>SE160787</t>
  </si>
  <si>
    <t>nem chua nướng</t>
  </si>
  <si>
    <t>SE160788</t>
  </si>
  <si>
    <t>smoothies</t>
  </si>
  <si>
    <t>SE160789</t>
  </si>
  <si>
    <t>SE160790</t>
  </si>
  <si>
    <t>spring rolls rice noodles</t>
  </si>
  <si>
    <t>vermicelli noodles</t>
  </si>
  <si>
    <t>spring rolls, rice noodle, cucumber, chili, lemonade</t>
  </si>
  <si>
    <t>noodule, tofu, herbs</t>
  </si>
  <si>
    <t>soy</t>
  </si>
  <si>
    <t>soy bean</t>
  </si>
  <si>
    <t>nước tương</t>
  </si>
  <si>
    <t>SE160791</t>
  </si>
  <si>
    <t>vCuwib7dOEk</t>
  </si>
  <si>
    <t>fried sesame seed ball</t>
  </si>
  <si>
    <t>bánh tiêu xôi</t>
  </si>
  <si>
    <t>coconut, sticky rice, peanut</t>
  </si>
  <si>
    <t>SE160792</t>
  </si>
  <si>
    <t>meat ball banh mi</t>
  </si>
  <si>
    <t>Banh mi sumai</t>
  </si>
  <si>
    <t>meat balls, bread, herbs, broth</t>
  </si>
  <si>
    <t>meat balls</t>
  </si>
  <si>
    <t>SE160793</t>
  </si>
  <si>
    <t>meat ball sour egg banh mi</t>
  </si>
  <si>
    <t>bánh mì xíu mại trứng muối</t>
  </si>
  <si>
    <t>meat balls, herbs, bread, cucumber</t>
  </si>
  <si>
    <t>SE160794</t>
  </si>
  <si>
    <t>chicken hotpot</t>
  </si>
  <si>
    <t>lao cat</t>
  </si>
  <si>
    <t>lẩu gà lá é</t>
  </si>
  <si>
    <t>21:33</t>
  </si>
  <si>
    <t>mushroom, herb, chicken, broth, rice noodle, rice cracker</t>
  </si>
  <si>
    <t>SE160795</t>
  </si>
  <si>
    <t>noodles, beef, herbs</t>
  </si>
  <si>
    <t>SE160796</t>
  </si>
  <si>
    <t>roasted frog &amp; vine leaves</t>
  </si>
  <si>
    <t>SE160797</t>
  </si>
  <si>
    <t>gan bò</t>
  </si>
  <si>
    <t>SE160798</t>
  </si>
  <si>
    <t>hoành thánh tôm</t>
  </si>
  <si>
    <t>dumpling, shrimp</t>
  </si>
  <si>
    <t>SE160799</t>
  </si>
  <si>
    <t>SE160800</t>
  </si>
  <si>
    <t>fried worm</t>
  </si>
  <si>
    <t>worms</t>
  </si>
  <si>
    <t>ốc hấp</t>
  </si>
  <si>
    <t>SE160802</t>
  </si>
  <si>
    <t>sò hấp</t>
  </si>
  <si>
    <t>SE160803</t>
  </si>
  <si>
    <t>duck fetus</t>
  </si>
  <si>
    <t>duck egg, herbs</t>
  </si>
  <si>
    <t>SE160804</t>
  </si>
  <si>
    <t>pork, pate</t>
  </si>
  <si>
    <t>SE160805</t>
  </si>
  <si>
    <t>sticky rice with toppings</t>
  </si>
  <si>
    <t>mary rice</t>
  </si>
  <si>
    <t>xôi trộn</t>
  </si>
  <si>
    <t>sticky rice, filled pork, cheese, pate</t>
  </si>
  <si>
    <t>sticky rice, pork, pate</t>
  </si>
  <si>
    <t>SE160806</t>
  </si>
  <si>
    <t>eggnog coffee</t>
  </si>
  <si>
    <t>SE160807</t>
  </si>
  <si>
    <t>SE160808</t>
  </si>
  <si>
    <t>kde2X7d1h6w</t>
  </si>
  <si>
    <t>beef noodle salad</t>
  </si>
  <si>
    <t>bún xào thịt bò</t>
  </si>
  <si>
    <t>rice noodle, pork, fried onions, vegetable</t>
  </si>
  <si>
    <t>noodles, pork, herbs</t>
  </si>
  <si>
    <t>SE160809</t>
  </si>
  <si>
    <t>the Thai</t>
  </si>
  <si>
    <t>chè thái</t>
  </si>
  <si>
    <t>fruits, coconut milk</t>
  </si>
  <si>
    <t>SE160810</t>
  </si>
  <si>
    <t>SE160811</t>
  </si>
  <si>
    <t>fZLLannw_eA</t>
  </si>
  <si>
    <t>shrimp paste rice noodle</t>
  </si>
  <si>
    <t>rice vermicelli noodles</t>
  </si>
  <si>
    <t>rice noodle, pork, tofu</t>
  </si>
  <si>
    <t>noodles, tofu, pork, herbs</t>
  </si>
  <si>
    <t>SE160812</t>
  </si>
  <si>
    <t>grilled squid</t>
  </si>
  <si>
    <t>mực nướng</t>
  </si>
  <si>
    <t>SE160813</t>
  </si>
  <si>
    <t>SE160814</t>
  </si>
  <si>
    <t>cua nướng</t>
  </si>
  <si>
    <t>SE160815</t>
  </si>
  <si>
    <t>grileld oyster</t>
  </si>
  <si>
    <t>oytster</t>
  </si>
  <si>
    <t>SE160816</t>
  </si>
  <si>
    <t>SE160817</t>
  </si>
  <si>
    <t>grilled clam</t>
  </si>
  <si>
    <t>SE161061</t>
  </si>
  <si>
    <t>iG8waPXJz5w</t>
  </si>
  <si>
    <t>black coffee. Saigon Beer, Mojitos</t>
  </si>
  <si>
    <t>ca phe da. beer, mojito</t>
  </si>
  <si>
    <t>cà phê đá, bia, mojito</t>
  </si>
  <si>
    <t>TpHCM</t>
  </si>
  <si>
    <t>fried dry squids</t>
  </si>
  <si>
    <t>squid french fried</t>
  </si>
  <si>
    <t>khô mực</t>
  </si>
  <si>
    <t>spread dried squids, oil, salt, sugar, butter</t>
  </si>
  <si>
    <t>breast dried squids</t>
  </si>
  <si>
    <t>squid tortilla</t>
  </si>
  <si>
    <t>dried squids</t>
  </si>
  <si>
    <t>Sweet potatoes and grilled corn</t>
  </si>
  <si>
    <t>bắp, khoai lang nướng</t>
  </si>
  <si>
    <t>corn, sweet potato</t>
  </si>
  <si>
    <t>come</t>
  </si>
  <si>
    <t>bang tieu</t>
  </si>
  <si>
    <t>TsMbQDSIoQc</t>
  </si>
  <si>
    <t>hủ tiêu</t>
  </si>
  <si>
    <t>noodles, beef meat.</t>
  </si>
  <si>
    <t>Macaroni with beef</t>
  </si>
  <si>
    <t>M1T_9L4u8q4</t>
  </si>
  <si>
    <t>Stir-fried snails with coconut water</t>
  </si>
  <si>
    <t>snails with coconut water</t>
  </si>
  <si>
    <t>ốc xào nước dừa</t>
  </si>
  <si>
    <t>snails, coconut water</t>
  </si>
  <si>
    <t>Stir-fried snails with butter</t>
  </si>
  <si>
    <t>ốc xào bơ</t>
  </si>
  <si>
    <t>Grilled snails with onion fat</t>
  </si>
  <si>
    <t>ốc nướng mỡ hành</t>
  </si>
  <si>
    <t>ngao hấp</t>
  </si>
  <si>
    <t>Grilled sea snail</t>
  </si>
  <si>
    <t>ốc biển nướng</t>
  </si>
  <si>
    <t>4we7ueca_3Q</t>
  </si>
  <si>
    <t>boiled and grill dog meat</t>
  </si>
  <si>
    <t>Doggy Nuggets</t>
  </si>
  <si>
    <t>thịt chó</t>
  </si>
  <si>
    <t>dog meat</t>
  </si>
  <si>
    <t>Rice Paper Pizza, Vietnamese pizza</t>
  </si>
  <si>
    <t>rice paper, egg, meat, onion, cheese</t>
  </si>
  <si>
    <t>fire paper, egg, meat, onion and cheese</t>
  </si>
  <si>
    <t>grilled chicken feet</t>
  </si>
  <si>
    <t>grilled egg</t>
  </si>
  <si>
    <t>trứng gà nướng</t>
  </si>
  <si>
    <t>avocado, coconut milk</t>
  </si>
  <si>
    <t>vietnamese steam rice roll</t>
  </si>
  <si>
    <t>mushroom, onion, pork meat</t>
  </si>
  <si>
    <t>sugar, fish sauce, chillies</t>
  </si>
  <si>
    <t>nước mắm ớt</t>
  </si>
  <si>
    <t>shrimp, flour, egg</t>
  </si>
  <si>
    <t>shrimp, flour mixed with eggs</t>
  </si>
  <si>
    <t>iOxl67nXgj8</t>
  </si>
  <si>
    <t>Vietnamese Fermented Fish Noodle Soup</t>
  </si>
  <si>
    <t>boom</t>
  </si>
  <si>
    <t>noodles, shrimp, eggplant, fishcake, pork, okra, squid</t>
  </si>
  <si>
    <t>Crispy pork salad</t>
  </si>
  <si>
    <t>crispy pork solitaire</t>
  </si>
  <si>
    <t>sa lát da heo giòn</t>
  </si>
  <si>
    <t>fried pork</t>
  </si>
  <si>
    <t>Clams</t>
  </si>
  <si>
    <t>surf clam, cotati</t>
  </si>
  <si>
    <t>crispy unagi roll</t>
  </si>
  <si>
    <t>sushi cá hồi với trứng cá hồi</t>
  </si>
  <si>
    <t>sliced salmon</t>
  </si>
  <si>
    <t>sashimi</t>
  </si>
  <si>
    <t>sa chi mi</t>
  </si>
  <si>
    <t>cá sống</t>
  </si>
  <si>
    <t>NHLf8QKHTjo</t>
  </si>
  <si>
    <t>fish sauce, vinegar, sugar, water</t>
  </si>
  <si>
    <t>Vietnamese Beef Noodle Soup</t>
  </si>
  <si>
    <t>llxoQ4HLRWg</t>
  </si>
  <si>
    <t>mud fish sour soup</t>
  </si>
  <si>
    <t>gun jhulka</t>
  </si>
  <si>
    <t>bunch</t>
  </si>
  <si>
    <t>bank mail</t>
  </si>
  <si>
    <t>soft rice paper roll</t>
  </si>
  <si>
    <t>while board</t>
  </si>
  <si>
    <t>rice paper, perilla leaf vermicelli mints, tiger prawns, pork, garlic charge</t>
  </si>
  <si>
    <t>green papaya salad</t>
  </si>
  <si>
    <t>nôm (gỏi)</t>
  </si>
  <si>
    <t>papaya salad with shrimp and pork</t>
  </si>
  <si>
    <t>nộm (gỏi) đu đủ tôm thịt</t>
  </si>
  <si>
    <t>pork belly, prawns, five different herb (mint, perilla leaf, ...) , green papaya, shrimp, roasted peanut, chilly</t>
  </si>
  <si>
    <t>beef wok tossed with wild betel leaf</t>
  </si>
  <si>
    <t>bò xào lá lốt</t>
  </si>
  <si>
    <t>lemon grasses, beef, betel leaf, chilly</t>
  </si>
  <si>
    <t>7er1MdGj6qA</t>
  </si>
  <si>
    <t>octopus, flour, egg, squid floss</t>
  </si>
  <si>
    <t>shaking potato with cheese powder</t>
  </si>
  <si>
    <t>cheese potato</t>
  </si>
  <si>
    <t>potatoes, cheese powder</t>
  </si>
  <si>
    <t>grilled corn with scallion oil</t>
  </si>
  <si>
    <t>ngô nướng với dầu hành</t>
  </si>
  <si>
    <t>corn, scallion oil</t>
  </si>
  <si>
    <t>corn fried in scallion oil</t>
  </si>
  <si>
    <t>girl corn</t>
  </si>
  <si>
    <t>grilled corn, scallion, greaves</t>
  </si>
  <si>
    <t>vkpQ46yIMtQ</t>
  </si>
  <si>
    <t>Hu tieu</t>
  </si>
  <si>
    <t>banana sweet soup</t>
  </si>
  <si>
    <t>chair</t>
  </si>
  <si>
    <t>chè chuối</t>
  </si>
  <si>
    <t>banana, coconut milk</t>
  </si>
  <si>
    <t>oRy1uwvgNcg</t>
  </si>
  <si>
    <t>mix coffee</t>
  </si>
  <si>
    <t>Iw0Y7pUurrY</t>
  </si>
  <si>
    <t>grilled baby pig</t>
  </si>
  <si>
    <t xml:space="preserve">sexy heo sữa </t>
  </si>
  <si>
    <t>heo sữa</t>
  </si>
  <si>
    <t>snail coconut</t>
  </si>
  <si>
    <t>oc len chao dua</t>
  </si>
  <si>
    <t>rabbit meat</t>
  </si>
  <si>
    <t>thịt thỏ</t>
  </si>
  <si>
    <t>salted crab</t>
  </si>
  <si>
    <t>koran boy</t>
  </si>
  <si>
    <t>cua rang muối</t>
  </si>
  <si>
    <t>crab, salt</t>
  </si>
  <si>
    <t>cá quả nướng</t>
  </si>
  <si>
    <t>snakehead fish, vegetable, rice paper</t>
  </si>
  <si>
    <t>snakehead fish</t>
  </si>
  <si>
    <t>ban cuon</t>
  </si>
  <si>
    <t>mushroom, onion, pork meat, shrimp cake</t>
  </si>
  <si>
    <t>lychee sweet soup</t>
  </si>
  <si>
    <t>lychee</t>
  </si>
  <si>
    <t>chè vải</t>
  </si>
  <si>
    <t>longan sweet soup</t>
  </si>
  <si>
    <t>logan</t>
  </si>
  <si>
    <t>chè nhãn</t>
  </si>
  <si>
    <t>coconut icecream</t>
  </si>
  <si>
    <t>corn, peanut, peanut milk, coconut</t>
  </si>
  <si>
    <t>loot</t>
  </si>
  <si>
    <t>salt, pepper, lemon juice, chilly</t>
  </si>
  <si>
    <t>dippin sauce</t>
  </si>
  <si>
    <t>bank mi</t>
  </si>
  <si>
    <t>Bánh Mì Huỳnh Hoa</t>
  </si>
  <si>
    <t>tom</t>
  </si>
  <si>
    <t>avocado coconut smoothie</t>
  </si>
  <si>
    <t>sinh tố bơ dừa</t>
  </si>
  <si>
    <t>coconut, avocado, milk</t>
  </si>
  <si>
    <t>grilled squid, grilled chicken feet</t>
  </si>
  <si>
    <t>mực nướng, chân gà nướng</t>
  </si>
  <si>
    <t>squid. chicken feet</t>
  </si>
  <si>
    <t>quit and chicken feet</t>
  </si>
  <si>
    <t>crab, noodle, pork meat, pig's blood pudding</t>
  </si>
  <si>
    <t>crab, noodle, pork meat and blood pudding</t>
  </si>
  <si>
    <t>xôi dừa</t>
  </si>
  <si>
    <t>coconut, sticky rice</t>
  </si>
  <si>
    <t>heo nướng</t>
  </si>
  <si>
    <t>heo</t>
  </si>
  <si>
    <t>sLIjC6Oxqok</t>
  </si>
  <si>
    <t>noodle, beef offal, fried onion</t>
  </si>
  <si>
    <t>fruit yogurt</t>
  </si>
  <si>
    <t>berries mixed with yogurt</t>
  </si>
  <si>
    <t>sữa chua trái cây</t>
  </si>
  <si>
    <t>berries, yogurt</t>
  </si>
  <si>
    <t>thịt xiên nướng</t>
  </si>
  <si>
    <t>rolled rice paper salad</t>
  </si>
  <si>
    <t>rice paper, egg, mango, papaya, peanut, vegetable</t>
  </si>
  <si>
    <t>boba milk tea</t>
  </si>
  <si>
    <t>nRy8lLVjCS0</t>
  </si>
  <si>
    <t>beef, herb</t>
  </si>
  <si>
    <t>spring roll and rice</t>
  </si>
  <si>
    <t>green bean &amp; mushroom</t>
  </si>
  <si>
    <t>green bean and mushrroom</t>
  </si>
  <si>
    <t>singapore noodle</t>
  </si>
  <si>
    <t>6npEdSGI3Xg</t>
  </si>
  <si>
    <t>Bun Moc</t>
  </si>
  <si>
    <t>bunk mooc</t>
  </si>
  <si>
    <t>boiled and fried pork meatball, pork rib and sliced pork belly topped with fried shallots, green onions</t>
  </si>
  <si>
    <t>beef, beard, egg, pate, sausage</t>
  </si>
  <si>
    <t>Vietnamese beef stew with bread</t>
  </si>
  <si>
    <t>bò sốt vang</t>
  </si>
  <si>
    <t>beef, lemongrass, cinnamon, fresh herbs</t>
  </si>
  <si>
    <t>Cvn-3-0Icqs</t>
  </si>
  <si>
    <t>pork meat, shrimp, sprouts</t>
  </si>
  <si>
    <t>kiwi, jackfruit, melon, watermelon, jelly, ice</t>
  </si>
  <si>
    <t>kiwi, jackfruit, melon, watermelon, gelatin, ice</t>
  </si>
  <si>
    <t>dessert dumpplings</t>
  </si>
  <si>
    <t>bánh trôi tàu</t>
  </si>
  <si>
    <t>Mung bean soup</t>
  </si>
  <si>
    <t>ginger, mung bean, sugar</t>
  </si>
  <si>
    <t>mung bean and ginger</t>
  </si>
  <si>
    <t>coconut, ice cream</t>
  </si>
  <si>
    <t>jackfruit sticky rice</t>
  </si>
  <si>
    <t>jackfruit, sticky rice, coconut</t>
  </si>
  <si>
    <t>beans, corn</t>
  </si>
  <si>
    <t>5 loại đậu và bắp</t>
  </si>
  <si>
    <t>skEOJA94RIg</t>
  </si>
  <si>
    <t>vietnamese pork sausage, vegetable, Steamed rice roll</t>
  </si>
  <si>
    <t>tào phớ</t>
  </si>
  <si>
    <t>bean, sugar water, ginger, coconut milk</t>
  </si>
  <si>
    <t>bread, vegetable, chilly, pate. fried pork meat, cucumber, sausage, carot</t>
  </si>
  <si>
    <t>real</t>
  </si>
  <si>
    <t>tomato base broth, pork blood, noodle, pork meat, vegetable, tofu</t>
  </si>
  <si>
    <t>Jelly</t>
  </si>
  <si>
    <t>shrimp, rice matter</t>
  </si>
  <si>
    <t>fried fishball</t>
  </si>
  <si>
    <t>cá viên chiên</t>
  </si>
  <si>
    <t>fish ball, shrimp ball, okra</t>
  </si>
  <si>
    <t>fish ball, shrimp ball, opra</t>
  </si>
  <si>
    <t>egg, shrimp, pork meat, rice noodle, fresh vegetable</t>
  </si>
  <si>
    <t>egg, shrimp, pork meat, rice noodle, and plate full of fresh vegetable</t>
  </si>
  <si>
    <t>1CrhFEh7lxc</t>
  </si>
  <si>
    <t>Rou's special tofu</t>
  </si>
  <si>
    <t>dohoo road a bit</t>
  </si>
  <si>
    <t>đậu hũ rou đặc biệt</t>
  </si>
  <si>
    <t>fried roll with sea weeds and rice flour</t>
  </si>
  <si>
    <t>tiago</t>
  </si>
  <si>
    <t>chả giò rong biển</t>
  </si>
  <si>
    <t>seaweeds, rice</t>
  </si>
  <si>
    <t>jncGnZjSSJw</t>
  </si>
  <si>
    <t>onion, bread, egg, sausage,cucumber, vegetable</t>
  </si>
  <si>
    <t>Doner Kebab</t>
  </si>
  <si>
    <t>grilled pork, lectuce, tomato,cabbage</t>
  </si>
  <si>
    <t>mayone sauce, mustard</t>
  </si>
  <si>
    <t>mayone, mustard</t>
  </si>
  <si>
    <t>vegetable, onion, chilly pepper, fish, herbs</t>
  </si>
  <si>
    <t>fish, onion, and herbs</t>
  </si>
  <si>
    <t>sweet egg cream with coffee</t>
  </si>
  <si>
    <t>pCN0Zfv8BLw</t>
  </si>
  <si>
    <t>noodle, beef, onion, herb</t>
  </si>
  <si>
    <t>9eB-dNrB68Y</t>
  </si>
  <si>
    <t>Kebab rice noodles</t>
  </si>
  <si>
    <t>noodle, grilled pork meatball, vegetable</t>
  </si>
  <si>
    <t>noodle, pork meatballs, and huge plate vegetable</t>
  </si>
  <si>
    <t>8WcKd_UegOc</t>
  </si>
  <si>
    <t>Noodle soup with pork knuckle bone</t>
  </si>
  <si>
    <t>noodle, pork knuckle bone, pork meat</t>
  </si>
  <si>
    <t>noodle and pork meat and knuckle bone</t>
  </si>
  <si>
    <t>teLmTCwJ0uI</t>
  </si>
  <si>
    <t>cut of beef, noodle, herb, onion</t>
  </si>
  <si>
    <t>nimrod</t>
  </si>
  <si>
    <t>pork meat, rice paper, bun noodle, vegetable</t>
  </si>
  <si>
    <t>promo noodle</t>
  </si>
  <si>
    <t>meat quang soup</t>
  </si>
  <si>
    <t xml:space="preserve"> peanut, sesame cracker, pork meat, vegetable</t>
  </si>
  <si>
    <t>peanut, sesame cracker, pork meat, vegetable</t>
  </si>
  <si>
    <t>pork meat, lemongrasses, natto, shrimp paste, beef, pig's blood, perila leaf, basil</t>
  </si>
  <si>
    <t>Chinese wonton soup</t>
  </si>
  <si>
    <t>Súp hoành thánh Tứ Xuyên</t>
  </si>
  <si>
    <t>sliced pork, ground pork, pork dumpling, vegetable, herbs</t>
  </si>
  <si>
    <t>choco peanut/soy/green bean soy milk</t>
  </si>
  <si>
    <t>sữa đậu nành</t>
  </si>
  <si>
    <t>SE150047</t>
  </si>
  <si>
    <t>Q8vACQ7AKJc</t>
  </si>
  <si>
    <t>baguette, pate, meat, laksa leaves, cucumber, pork bologna, satay, onion</t>
  </si>
  <si>
    <t>baguette, pate, meat, vegetable, cucumber, chicken, tomato</t>
  </si>
  <si>
    <t>96OKEJFXvm4</t>
  </si>
  <si>
    <t>flour, sesame</t>
  </si>
  <si>
    <t>soymilk</t>
  </si>
  <si>
    <t>fat snail, laksa leaves</t>
  </si>
  <si>
    <t>tàu hũ với gừng</t>
  </si>
  <si>
    <t>ginger, tofu</t>
  </si>
  <si>
    <t>baked rice paper</t>
  </si>
  <si>
    <t>rice paper, eggs, onions, cheese,</t>
  </si>
  <si>
    <t>sticky rice, cucumber, green bean, onions,</t>
  </si>
  <si>
    <t>bánh bao chay</t>
  </si>
  <si>
    <t>iyjKcWFV0sw</t>
  </si>
  <si>
    <t>noodles, shrimp, pork, Scallion, onion, quail eggs, squid, vegetable</t>
  </si>
  <si>
    <t>chili sauce, bean sauce, satay</t>
  </si>
  <si>
    <t>Mekong Delta</t>
  </si>
  <si>
    <t>roast bird and rat</t>
  </si>
  <si>
    <t>chim và chuột nướng</t>
  </si>
  <si>
    <t>bird, rat, sauce, chili</t>
  </si>
  <si>
    <t>SQZnEUwtmzc</t>
  </si>
  <si>
    <t>Cao Lau noodle</t>
  </si>
  <si>
    <t>meat, noodles, chili, vegetable, bean sprouts</t>
  </si>
  <si>
    <t>lam rice</t>
  </si>
  <si>
    <t>rice, bamboo</t>
  </si>
  <si>
    <t>jungle</t>
  </si>
  <si>
    <t>grilled porcupine, fish</t>
  </si>
  <si>
    <t>nhím nướng, cá</t>
  </si>
  <si>
    <t>porcupine, chichken, vegetable, fish, wine</t>
  </si>
  <si>
    <t>TQehTrfamgQ</t>
  </si>
  <si>
    <t>Pho, beef, onion, vegetable</t>
  </si>
  <si>
    <t>sticky rice, meat, mushroom, onion</t>
  </si>
  <si>
    <t>chilisauce</t>
  </si>
  <si>
    <t>sticky rice chicken</t>
  </si>
  <si>
    <t>sticky rice, chicken, shirm, chili, fried onion, leaf banana</t>
  </si>
  <si>
    <t>snail, vegetable</t>
  </si>
  <si>
    <t>kZLS0Ip0VYc</t>
  </si>
  <si>
    <t>dry pho</t>
  </si>
  <si>
    <t>KonTum</t>
  </si>
  <si>
    <t>grilled chicken lam rice</t>
  </si>
  <si>
    <t>cơm lam gà nướng</t>
  </si>
  <si>
    <t>rice, chicken, vegetable</t>
  </si>
  <si>
    <t>rXXPuOaHEZQ</t>
  </si>
  <si>
    <t>avocado ice cream</t>
  </si>
  <si>
    <t>ice cream, avocado, dry coconut</t>
  </si>
  <si>
    <t>noodles, pork, quail eggs, satay, ricepaper, vegetable</t>
  </si>
  <si>
    <t>baked rolls</t>
  </si>
  <si>
    <t>noodles, vegetable, cucumber, baked rolls, ricepaper</t>
  </si>
  <si>
    <t>bread soup</t>
  </si>
  <si>
    <t>baked soup, fish cake, fried onion</t>
  </si>
  <si>
    <t>pancakes, vegetable, shrimp, bean sprouts, ricepaper</t>
  </si>
  <si>
    <t>fish cake noodles</t>
  </si>
  <si>
    <t>noodles, fishball, onion, bamboo, crab, vegetable</t>
  </si>
  <si>
    <t>V9wxOXv9IME</t>
  </si>
  <si>
    <t>rolls</t>
  </si>
  <si>
    <t>hongha</t>
  </si>
  <si>
    <t>banhmi, thit, pate, egg, sausage, vegetable</t>
  </si>
  <si>
    <t>2gbsUv-eP5Y</t>
  </si>
  <si>
    <t>ricepaper, meat, vegetabele, shrimp</t>
  </si>
  <si>
    <t>ricepaper, vegetable, meat, mango, beef</t>
  </si>
  <si>
    <t>QqQnQlaXoDA</t>
  </si>
  <si>
    <t>EHzFCBUKlX0</t>
  </si>
  <si>
    <t>roast pork, grilled chopped fish</t>
  </si>
  <si>
    <t>thịt heo quay, chả cá</t>
  </si>
  <si>
    <t>U8tkBAl4-7c</t>
  </si>
  <si>
    <t>bun Bo Hue</t>
  </si>
  <si>
    <t>noodle, beef, onion</t>
  </si>
  <si>
    <t>uGs0FklynTA</t>
  </si>
  <si>
    <t>traditional Vietnamese egg coffee</t>
  </si>
  <si>
    <t>dark coffee, condensed milk, egg yolks</t>
  </si>
  <si>
    <t>dark Vietnamese coffee, condensed milk, egg yolks</t>
  </si>
  <si>
    <t>bahn mi</t>
  </si>
  <si>
    <t>DeXoOWrQps0</t>
  </si>
  <si>
    <t>dark coffee</t>
  </si>
  <si>
    <t>cà phê đen</t>
  </si>
  <si>
    <t>pad thai chicken</t>
  </si>
  <si>
    <t>pad thai with chicken</t>
  </si>
  <si>
    <t>pad Thái gà</t>
  </si>
  <si>
    <t>rice noodles, chicken breasts, vegetables, eggs</t>
  </si>
  <si>
    <t>seafood noodle</t>
  </si>
  <si>
    <t>bún hải sản</t>
  </si>
  <si>
    <t>rice noodles, shrimps, squid, vegatables</t>
  </si>
  <si>
    <t>rice noodles, pickle carrots and pickled daikon, vegetables, shrimps</t>
  </si>
  <si>
    <t xml:space="preserve">fish , chili </t>
  </si>
  <si>
    <t>fish sauce, chiili sauce</t>
  </si>
  <si>
    <t>3ZJrdZvGfcg</t>
  </si>
  <si>
    <t>bánh áp chảo</t>
  </si>
  <si>
    <t>strawberry jam</t>
  </si>
  <si>
    <t>sweet hotdog bun</t>
  </si>
  <si>
    <t>bánh mì kẹp kem</t>
  </si>
  <si>
    <t>bun, ice cream, peanut</t>
  </si>
  <si>
    <t>nha trang beer</t>
  </si>
  <si>
    <t>9f2N7H43ZWY</t>
  </si>
  <si>
    <t>beer, egg</t>
  </si>
  <si>
    <t>FdaH5qD0emM</t>
  </si>
  <si>
    <t>raw jellyfish brain</t>
  </si>
  <si>
    <t>preserved jellyfish brain</t>
  </si>
  <si>
    <t xml:space="preserve">não sứa </t>
  </si>
  <si>
    <t>jellyfish brain</t>
  </si>
  <si>
    <t>Nam Dinh</t>
  </si>
  <si>
    <t>jellyfish salad</t>
  </si>
  <si>
    <t>stir-fried jellyfish</t>
  </si>
  <si>
    <t>gỏi sứa</t>
  </si>
  <si>
    <t>jellyfish, garlic seasoning sauce, soy sauce, oyster sauce, fish sauce, vegetables</t>
  </si>
  <si>
    <t>soy sauce, garlic seasoning sauce, oyster sauce, fish sauce</t>
  </si>
  <si>
    <t>jellyfish butter</t>
  </si>
  <si>
    <t>bơ sứa</t>
  </si>
  <si>
    <t xml:space="preserve"> minced jellyfish, grilled cherry peppers, bell peppers</t>
  </si>
  <si>
    <t>minced jellyfish, grilled cherry peppers, bell peppers</t>
  </si>
  <si>
    <t>jellyfish soup</t>
  </si>
  <si>
    <t>súp bơ</t>
  </si>
  <si>
    <t>jellyfish, mushroom, seaweed, tofu, cheese, truffle oil</t>
  </si>
  <si>
    <t>jellyfish pasta</t>
  </si>
  <si>
    <t>sứa pasta</t>
  </si>
  <si>
    <t>jellyfish, lobster, lingzhi mushroom, onion, rice</t>
  </si>
  <si>
    <t>jellyfish, lobster, lingzhi mushroom</t>
  </si>
  <si>
    <t>ginger sauce, chili sauce</t>
  </si>
  <si>
    <t>rice flour, tapioca flour, cold cuts, deep fried chicken, sour mango, pickles, cucumber</t>
  </si>
  <si>
    <t>rice and tapioca flour pancake, cold cuts, deep fried chicken</t>
  </si>
  <si>
    <t>fish sauce, prawn sauce</t>
  </si>
  <si>
    <t>fish sauce,prawn sauce</t>
  </si>
  <si>
    <t>iZZVi8njSLA</t>
  </si>
  <si>
    <t>grilled goat nipples</t>
  </si>
  <si>
    <t>goat nipples</t>
  </si>
  <si>
    <t>vú dê nướng</t>
  </si>
  <si>
    <t>goat nipples,</t>
  </si>
  <si>
    <t>Vietnamese dipping sauce</t>
  </si>
  <si>
    <t>durian, milk, chocolate, oreo</t>
  </si>
  <si>
    <t>CKJOz0Hfk0Y</t>
  </si>
  <si>
    <t>green chili pepper sauce, fish sauce</t>
  </si>
  <si>
    <t>hDrVe-Jw1KQ</t>
  </si>
  <si>
    <t>rib rice</t>
  </si>
  <si>
    <t>grated rib and rice</t>
  </si>
  <si>
    <t xml:space="preserve">cơm sườn </t>
  </si>
  <si>
    <t>ribs, corn flour, bitter melon, cabbage</t>
  </si>
  <si>
    <t>soy sauce, rib sauce</t>
  </si>
  <si>
    <t>cobia fish, bean sprouts</t>
  </si>
  <si>
    <t>sweet and sour pork ribs</t>
  </si>
  <si>
    <t>pork ribs</t>
  </si>
  <si>
    <t>fish sauce, pork sauce</t>
  </si>
  <si>
    <t>fried egg with minced pork and scallions</t>
  </si>
  <si>
    <t>trứng chiên</t>
  </si>
  <si>
    <t>pickled vegetables and bean sprouts</t>
  </si>
  <si>
    <t>dưa góp</t>
  </si>
  <si>
    <t xml:space="preserve"> sawtooth coriander</t>
  </si>
  <si>
    <t>sawtooth coriander</t>
  </si>
  <si>
    <t xml:space="preserve">sticky rice with chicken </t>
  </si>
  <si>
    <t xml:space="preserve">u2s_V6IdPvE </t>
  </si>
  <si>
    <t>steamed lemongrass razor clams</t>
  </si>
  <si>
    <t>ngao hấp sả</t>
  </si>
  <si>
    <t>sauteed razor clams</t>
  </si>
  <si>
    <t>sauteed garlic, lemongrass razor clams</t>
  </si>
  <si>
    <t xml:space="preserve">ngao áp chảo </t>
  </si>
  <si>
    <t>fresh coconut</t>
  </si>
  <si>
    <t>cà-phê đá</t>
  </si>
  <si>
    <t>dark coffee, ice</t>
  </si>
  <si>
    <t>beef, garlic, tomato, scallions</t>
  </si>
  <si>
    <t xml:space="preserve"> beef, red chili peppers</t>
  </si>
  <si>
    <t>marinated beef, red chili peppers</t>
  </si>
  <si>
    <t>marinated squid</t>
  </si>
  <si>
    <t>grill prawns</t>
  </si>
  <si>
    <t>fresh prawns</t>
  </si>
  <si>
    <t>chili salt with lime sauce</t>
  </si>
  <si>
    <t>sesame seed rice cracker</t>
  </si>
  <si>
    <t>fish sauce with lime</t>
  </si>
  <si>
    <t>trứng cút</t>
  </si>
  <si>
    <t>fish sauce, crab sauce</t>
  </si>
  <si>
    <t>grilled scallops with green onion</t>
  </si>
  <si>
    <t>fresh scallops</t>
  </si>
  <si>
    <t>sò điệp nướng với hành</t>
  </si>
  <si>
    <t>sweet snail chilli &amp; citronella</t>
  </si>
  <si>
    <t>ốc hương xào sả ớt</t>
  </si>
  <si>
    <t>green chilili pepper sauce</t>
  </si>
  <si>
    <t xml:space="preserve">canh </t>
  </si>
  <si>
    <t>cucumber, zucchini, centro</t>
  </si>
  <si>
    <t>fermented tofu sauce</t>
  </si>
  <si>
    <t xml:space="preserve">fermented tofu </t>
  </si>
  <si>
    <t>beef brisket, tail piece</t>
  </si>
  <si>
    <t xml:space="preserve">duck </t>
  </si>
  <si>
    <t xml:space="preserve">tender duck </t>
  </si>
  <si>
    <t xml:space="preserve">chili, garlic </t>
  </si>
  <si>
    <t>unami mashup</t>
  </si>
  <si>
    <t>chili garlic sweet sauce</t>
  </si>
  <si>
    <t>grilled goat</t>
  </si>
  <si>
    <t xml:space="preserve">goat </t>
  </si>
  <si>
    <t>sa-lát</t>
  </si>
  <si>
    <t>dried banana blossom leaves</t>
  </si>
  <si>
    <t xml:space="preserve"> banana blossom leaves</t>
  </si>
  <si>
    <t>mariated pork chops, eggs</t>
  </si>
  <si>
    <t>sweet mariated pork chops, eggs</t>
  </si>
  <si>
    <t>Vietnamese steak and eggs</t>
  </si>
  <si>
    <t>boh ne</t>
  </si>
  <si>
    <t>sliced beef steak, fried eggs, paté, cilantro, onion</t>
  </si>
  <si>
    <t>sliced beef steak, sizzling fried eggs, paté, cilantro, onion</t>
  </si>
  <si>
    <t>soy sauce, sweet chili ketchup</t>
  </si>
  <si>
    <t xml:space="preserve">crab tapioca noodle soup </t>
  </si>
  <si>
    <t>ban can cours</t>
  </si>
  <si>
    <t>tapioca noodles, pork, quail egg, scallions, crab stick, shrimp, blood cake</t>
  </si>
  <si>
    <t>thick slippery tapioca noodles, pork, quail egg, scallions, mock crab, shrimpy, little blood cake</t>
  </si>
  <si>
    <t>fish sauce mixed with chili</t>
  </si>
  <si>
    <t>hu tiu</t>
  </si>
  <si>
    <t>noodles, soy sauce, fried pork, fried onion, fried garlic, minced pork, scallion, pork instestines, sliced pork, quail egg, rib meat, pork broth</t>
  </si>
  <si>
    <t>SE150988</t>
  </si>
  <si>
    <t>aRV3vMfvlTk</t>
  </si>
  <si>
    <t>Com</t>
  </si>
  <si>
    <t>Snakehead fish head, Roasted pork with pickled cabbage, Mam Chung, Rice</t>
  </si>
  <si>
    <t>Đầu cá lóc, Heo quay cải chua, Mắm chưng, Cơm</t>
  </si>
  <si>
    <t>shrimp, chili, eggplant</t>
  </si>
  <si>
    <t>shrimp paste with eggplant</t>
  </si>
  <si>
    <t>Meat, sausage, ham, cold meat, pate, cilantro, vegetables, pickles, chili</t>
  </si>
  <si>
    <t>thịt, chả, giò thủ,pa tê, thịt nguội, hành ngò, rau, đồ chua,ớt</t>
  </si>
  <si>
    <t>soy sauce, butter</t>
  </si>
  <si>
    <t>soy, milk</t>
  </si>
  <si>
    <t>Banh Trang Mat Ong Dua</t>
  </si>
  <si>
    <t>Bánh Tráng Mật Ong Dừa</t>
  </si>
  <si>
    <t>rice paper, sesame, honey, coconut, sugar</t>
  </si>
  <si>
    <t>bánh tráng, mè,mật ong, dừa, đường</t>
  </si>
  <si>
    <t>Bun Cha</t>
  </si>
  <si>
    <t>Rice noodle, meat, pickles, vegetables</t>
  </si>
  <si>
    <t>Bún, thịt , đồ chua , rau</t>
  </si>
  <si>
    <t>Fish, Salt</t>
  </si>
  <si>
    <t>Coffee, eggs, milk, honey, sugar, boiling water</t>
  </si>
  <si>
    <t>Cà phê, trứng ,sữa,mật ong, đường, nước sôi</t>
  </si>
  <si>
    <t>Nom Thit Bo Kho</t>
  </si>
  <si>
    <t>Gỏi khô bò</t>
  </si>
  <si>
    <t>Beef jerky, papaya, peanuts</t>
  </si>
  <si>
    <t>Khô bò, đu đủ,đậu phộng</t>
  </si>
  <si>
    <t>Sauce</t>
  </si>
  <si>
    <t>Banh cuon nong</t>
  </si>
  <si>
    <t>Rice rolls, fried onions, vegetables</t>
  </si>
  <si>
    <t>bánh cuốn, hành phi, rau</t>
  </si>
  <si>
    <t>Mien xao bo</t>
  </si>
  <si>
    <t>Miến xào bò</t>
  </si>
  <si>
    <t>Glass noodle, beef, vegetables, mushrooms</t>
  </si>
  <si>
    <t>Miến, bò , rau, nấm</t>
  </si>
  <si>
    <t>6a-p_7KtRJk</t>
  </si>
  <si>
    <t>Sticky rice, chicken, fried onions, pickles, cotton balls, meat rolls</t>
  </si>
  <si>
    <t>Xôi, gà, hành phi, dưa món, chà bông, chả</t>
  </si>
  <si>
    <t>Noodles dish</t>
  </si>
  <si>
    <t>Mì thịt heo</t>
  </si>
  <si>
    <t>Noodles, Pork, Beef Balls, Green Onions, Broth</t>
  </si>
  <si>
    <t>Mì , Thịt heo, Bò viên, hành lá , nước hầm</t>
  </si>
  <si>
    <t xml:space="preserve">nước mắm, sốt cua </t>
  </si>
  <si>
    <t>Sweet beans with coconut</t>
  </si>
  <si>
    <t>chè đậu đỏ</t>
  </si>
  <si>
    <t>Red beans, sugar water, coconut water</t>
  </si>
  <si>
    <t>Đậu đỏ, nước đường , nước dừa</t>
  </si>
  <si>
    <t>banh Mi</t>
  </si>
  <si>
    <t>Bread, grilled meat, eggs, onions, pickles, vegetables</t>
  </si>
  <si>
    <t>Bánh mì, thịt nướng, trứng , hành , đồ chua, rau</t>
  </si>
  <si>
    <t>Rice, ribs, cucumber, egg</t>
  </si>
  <si>
    <t>Cơm, sườn,dưa leo, trứng</t>
  </si>
  <si>
    <t>cKA6rSctQe8</t>
  </si>
  <si>
    <t xml:space="preserve">Bun Cha   </t>
  </si>
  <si>
    <t>Cà Phê dừa</t>
  </si>
  <si>
    <t>coffee, coconut,ice</t>
  </si>
  <si>
    <t>cà phê, dừa ,đá</t>
  </si>
  <si>
    <t>kmroPFjI9ac</t>
  </si>
  <si>
    <t>Grilled rice paper pizza</t>
  </si>
  <si>
    <t>rice paper, corn, sausage, green onion, minced meat</t>
  </si>
  <si>
    <t>bánh tráng, bắp , xúc xích, hành lá,thịt bằm</t>
  </si>
  <si>
    <t>rolls, fried onions, vegetables, shrimp cakes</t>
  </si>
  <si>
    <t>bánh cuốn, hành phi, rau, bánh tôm</t>
  </si>
  <si>
    <t>fried duck tongue</t>
  </si>
  <si>
    <t>Lưỡi vịt chiên</t>
  </si>
  <si>
    <t>duck tongue, lemongrass, green onion</t>
  </si>
  <si>
    <t>lưỡi vịt,sả, hành lá</t>
  </si>
  <si>
    <t>sweet and sour duck tongue</t>
  </si>
  <si>
    <t>lưỡi vịt sốt chua ngọt</t>
  </si>
  <si>
    <t>duck tongue, green onion, chili</t>
  </si>
  <si>
    <t>lưỡi vịt, hành lá ,ớt</t>
  </si>
  <si>
    <t>bone app the teeth</t>
  </si>
  <si>
    <t>Lưỡi heo áp chảo</t>
  </si>
  <si>
    <t>Pork tongue, sesame, onion</t>
  </si>
  <si>
    <t>lưỡi heo, mè , hành tây</t>
  </si>
  <si>
    <t>Oyster Sauce</t>
  </si>
  <si>
    <t>ETHIC HORSE INTESTINE HOTPOT</t>
  </si>
  <si>
    <t>Thắng Cố</t>
  </si>
  <si>
    <t>entrails, small intestines, large intestines, flabby lungs of a horse</t>
  </si>
  <si>
    <t>lòng, ruột non, ruột già, phèo phổi bèo nhèo của ngựa</t>
  </si>
  <si>
    <t>BOILED BUFFALO</t>
  </si>
  <si>
    <t>Lẩu lưỡi trâu thảo dược</t>
  </si>
  <si>
    <t>buffalo tongue, star fruit, vegetables</t>
  </si>
  <si>
    <t>lưỡi trâu, khế, rau</t>
  </si>
  <si>
    <t>spicy sour</t>
  </si>
  <si>
    <t>Xien thit</t>
  </si>
  <si>
    <t>Xiên thịt bò nướng</t>
  </si>
  <si>
    <t>Beef, Fried Onion, Bell Pepper, Pineapple</t>
  </si>
  <si>
    <t>Bò, Hành phi, ớt chuông, dứa</t>
  </si>
  <si>
    <t>Grilled Frog</t>
  </si>
  <si>
    <t>Ếch nướng</t>
  </si>
  <si>
    <t>Ếch</t>
  </si>
  <si>
    <t>ikw9KH1yuT0</t>
  </si>
  <si>
    <t>hog's pudding</t>
  </si>
  <si>
    <t>doi truong</t>
  </si>
  <si>
    <t>dồi trường nướng</t>
  </si>
  <si>
    <t>Doi truong</t>
  </si>
  <si>
    <t>Dồi trường</t>
  </si>
  <si>
    <t>Banh mi nuong muoi ot</t>
  </si>
  <si>
    <t>bánh mì nướng muối ớt</t>
  </si>
  <si>
    <t>bread, cotton balls, chili salt, lemon, butter, quail eggs, onion fat</t>
  </si>
  <si>
    <t>bánh mì, chà bông,muối ớt.chanh,bơ, trứng cút, mỡ hành</t>
  </si>
  <si>
    <t>mayyonaise</t>
  </si>
  <si>
    <t>Braised pork intestine with Root Beer</t>
  </si>
  <si>
    <t>pha lau</t>
  </si>
  <si>
    <t>Phá lấu</t>
  </si>
  <si>
    <t>pha lau, bread, laksa leaves</t>
  </si>
  <si>
    <t>phá lấu, bánh mì, rau răm</t>
  </si>
  <si>
    <t>Sup cua</t>
  </si>
  <si>
    <t>Súp cua óc heo</t>
  </si>
  <si>
    <t>soup, crab, pork brain, northern herbs, cilantro, quail eggs</t>
  </si>
  <si>
    <t>súp, cua, óc heo,trứng bắc thảo, ngò, trứng cút</t>
  </si>
  <si>
    <t>Xoai lac</t>
  </si>
  <si>
    <t>Xoài lắc</t>
  </si>
  <si>
    <t>Mango, chili salt, sugar, fish sauce</t>
  </si>
  <si>
    <t>Xoài,muối ớt,đường,nước mắm</t>
  </si>
  <si>
    <t>chicken feet and wing hot pot</t>
  </si>
  <si>
    <t>lẩu chân gà, cánh gà kho</t>
  </si>
  <si>
    <t>chicken feet, chicken wings. kimchi</t>
  </si>
  <si>
    <t>chân gà, cánh gà. kim chi</t>
  </si>
  <si>
    <t>Korean chili</t>
  </si>
  <si>
    <t>pork,beef,tomato,onion, mushroom, shrimp</t>
  </si>
  <si>
    <t>thịt heo, thịt bò, cà chua, nấm, tôm</t>
  </si>
  <si>
    <t>green chili, salt</t>
  </si>
  <si>
    <t>toasted honey bread</t>
  </si>
  <si>
    <t>bánh mì nướng mật ong</t>
  </si>
  <si>
    <t>flour, honey, butter</t>
  </si>
  <si>
    <t>bơ, bột mì, mật ong</t>
  </si>
  <si>
    <t>pepper sauce</t>
  </si>
  <si>
    <t>YPcAXP_OGT8</t>
  </si>
  <si>
    <t>Trà</t>
  </si>
  <si>
    <t>trà</t>
  </si>
  <si>
    <t>strawberry cocktail</t>
  </si>
  <si>
    <t>cocktail dâu tây</t>
  </si>
  <si>
    <t>background alcohol</t>
  </si>
  <si>
    <t>rượu nền</t>
  </si>
  <si>
    <t xml:space="preserve">chicken wrap with truffle chips </t>
  </si>
  <si>
    <t>gà bọc nấm cục</t>
  </si>
  <si>
    <t>chicken,vegetable, mushroom</t>
  </si>
  <si>
    <t>gà, rau, nấm</t>
  </si>
  <si>
    <t>shrimp grilled</t>
  </si>
  <si>
    <t>shrimp, vegetable</t>
  </si>
  <si>
    <t>tôm, rau</t>
  </si>
  <si>
    <t>seafood noodles</t>
  </si>
  <si>
    <t>mì hải sản</t>
  </si>
  <si>
    <t>shrimp, squid, cabbage, carrot</t>
  </si>
  <si>
    <t>tôm, mực, cải, cà rốt</t>
  </si>
  <si>
    <t>fish fried, egg, sausage, coriander, cucumber</t>
  </si>
  <si>
    <t>cá chiên, trứng, xúc xích, chả, rau mùi, dưa leo</t>
  </si>
  <si>
    <t>pepper, chili, soya</t>
  </si>
  <si>
    <t>pepper, chili sauce, soya sauce</t>
  </si>
  <si>
    <t>DqabCT_MpjQ</t>
  </si>
  <si>
    <t>egg,milk</t>
  </si>
  <si>
    <t>trứng, sữa</t>
  </si>
  <si>
    <t>mi kho xa xiu them hoanh thanh tom</t>
  </si>
  <si>
    <t>mì khô xá xíu thêm hoành thánh tôm</t>
  </si>
  <si>
    <t>SE151137</t>
  </si>
  <si>
    <t>Rice, chicken giblet, grated papaya, soybean</t>
  </si>
  <si>
    <t>Rice, chicken giblet, grated papaya, soya</t>
  </si>
  <si>
    <t>Chili sauce, spices, soy sauce</t>
  </si>
  <si>
    <t>Chili sauce, Soy sauce</t>
  </si>
  <si>
    <t>Vietnamese crispy dumplings</t>
  </si>
  <si>
    <t>Banh vac</t>
  </si>
  <si>
    <t>Bánh Vạc</t>
  </si>
  <si>
    <t>Shrimp, meat, rice flour, fried onions, fish sauce</t>
  </si>
  <si>
    <t>Fish, salt</t>
  </si>
  <si>
    <t>Quang noodleds</t>
  </si>
  <si>
    <t>Noodles, pork, bean sprouts, salad</t>
  </si>
  <si>
    <t>Noodles, pork, bean sprouts, xà lách</t>
  </si>
  <si>
    <t>Banh beo</t>
  </si>
  <si>
    <t>Rice flour, shrimp paste, and fish sauce</t>
  </si>
  <si>
    <t>Rice flour, shrimp paste, fish sauce</t>
  </si>
  <si>
    <t>B84lsLkTHV0</t>
  </si>
  <si>
    <t>Fried eel</t>
  </si>
  <si>
    <t>Lươn xào</t>
  </si>
  <si>
    <t>Eel meat, turmeric water, secret seasoning, fried onions, glass noodle, bean sprout</t>
  </si>
  <si>
    <t>Soy sauce, secret sauce</t>
  </si>
  <si>
    <t>Nghe An</t>
  </si>
  <si>
    <t>Bird's nest</t>
  </si>
  <si>
    <t>Yến xào</t>
  </si>
  <si>
    <t>XVjJiHgSQwo</t>
  </si>
  <si>
    <t>Eggs, sausage, onions, cheese, can of mackerel.</t>
  </si>
  <si>
    <t>Banh mi sue my</t>
  </si>
  <si>
    <t>Bánh mì xíu mại</t>
  </si>
  <si>
    <t>Bread, soup, pork dumplings, meatballs, some of the main tears, chili powder</t>
  </si>
  <si>
    <t>Bread, soup, sue my, meatballs, some of the main tears, vietnamese chilli.</t>
  </si>
  <si>
    <t>Banh mi boy pacern</t>
  </si>
  <si>
    <t>Bánh mì Bùi Thị Xuân</t>
  </si>
  <si>
    <t>Pickled vegetables, cucumbers, onions, Vietnamese sausages, pate, meats.</t>
  </si>
  <si>
    <t>Beef, papaya, chili, vinegar, rice</t>
  </si>
  <si>
    <t>Beef, young papaya, chili, vinegar, rice</t>
  </si>
  <si>
    <t>Bánh mì gà nướng + trứng</t>
  </si>
  <si>
    <t>Grilled chicken, chili sauce, eggs</t>
  </si>
  <si>
    <t>Egg, pate, papaya, cucumber, pork, butter</t>
  </si>
  <si>
    <t>Egg, pate, papaya, cucumber, pork, avocado</t>
  </si>
  <si>
    <t>Banh mi Fung</t>
  </si>
  <si>
    <t>Bánh mì thịt + chả</t>
  </si>
  <si>
    <t>Mayonnaise, spring rolls, pate, white butter, grilled pork, coriander, salad</t>
  </si>
  <si>
    <t>Mayo, spring rolls, pate, white butter, grilled pork, coriander, salad</t>
  </si>
  <si>
    <t>Durian, milk</t>
  </si>
  <si>
    <t>Powdered sugar</t>
  </si>
  <si>
    <t>Sugar, flour, paper cake, malt, coconut</t>
  </si>
  <si>
    <t>Rice paper, purple onion, eggs, chili sauce, white bait fish, desiccated coconut, corn flour.</t>
  </si>
  <si>
    <t>Rice paper, purple onion, 2 eggs, chili sauce, white bait fish, desiccated coconut, corn flour.</t>
  </si>
  <si>
    <t>XfnaTane_QM</t>
  </si>
  <si>
    <t>Sesame, banana, flour</t>
  </si>
  <si>
    <t>Coconut pepper cake</t>
  </si>
  <si>
    <t>Banh tieu dua</t>
  </si>
  <si>
    <t>Bánh tiêu dừa</t>
  </si>
  <si>
    <t>Sesame, coconut, flour</t>
  </si>
  <si>
    <t>Grilled chicken eggs</t>
  </si>
  <si>
    <t>Hột gà nướng</t>
  </si>
  <si>
    <t>Chicken eggs, salt, pepper</t>
  </si>
  <si>
    <t>Salt, pepper, lemon</t>
  </si>
  <si>
    <t>Salt pepper</t>
  </si>
  <si>
    <t>Hot vit lon</t>
  </si>
  <si>
    <t>Duck eggs, salt, pepper, lemon, laksa leaves, ginger</t>
  </si>
  <si>
    <t>tGecyXpzOyg</t>
  </si>
  <si>
    <t>Ram cuon</t>
  </si>
  <si>
    <t>Ram cuốn</t>
  </si>
  <si>
    <t>Rice paper, cucumber, vegetables, pickles, spring rolls</t>
  </si>
  <si>
    <t>Chili sauce with spices</t>
  </si>
  <si>
    <t>Rice paper, cucumber, vegetables, pickles, pancakes, shrimp, meat, bean sprouts</t>
  </si>
  <si>
    <t>Flour, carpentry, minced meat, fish sauce, fried onions</t>
  </si>
  <si>
    <t>Flan cake</t>
  </si>
  <si>
    <t>Banh Flan</t>
  </si>
  <si>
    <t>Bánh Flan</t>
  </si>
  <si>
    <t>Eggs, milk, coffee</t>
  </si>
  <si>
    <t>BXysWW_k7YA</t>
  </si>
  <si>
    <t>Rice paper, salad, basil, perilla, dried shrimp, herbs, boiled meat, fresh shrimp..</t>
  </si>
  <si>
    <t>Squid, salt and pepper lemon, satay, laksa leaves</t>
  </si>
  <si>
    <t>60QguMr2cX8</t>
  </si>
  <si>
    <t>Rice cake, fish sauce, meat, fresh veggie soup, shrimp cake, pork cake, drill pork cake</t>
  </si>
  <si>
    <t>Rice cake, fish sauce, meat, fresh veggie soup, shrimp cake, chả, chả huế</t>
  </si>
  <si>
    <t>Glutinous rice cake</t>
  </si>
  <si>
    <t>Banh it</t>
  </si>
  <si>
    <t>Purple rice paper , coconut, sticky rice</t>
  </si>
  <si>
    <t>Sugarcan, ice</t>
  </si>
  <si>
    <t>cbr5wHj1Oqs</t>
  </si>
  <si>
    <t>Rib congee</t>
  </si>
  <si>
    <t>Chao suon</t>
  </si>
  <si>
    <t>Cháo sườn</t>
  </si>
  <si>
    <t>Soup, pork, donut</t>
  </si>
  <si>
    <t>Chao Vietnamese, pork, quẩy</t>
  </si>
  <si>
    <t>Vermicelli and chicken soup</t>
  </si>
  <si>
    <t>Bun thang</t>
  </si>
  <si>
    <t>Bún thang</t>
  </si>
  <si>
    <t>Vermicelli, chicken, onions, herbs, pickled radish, spring rolls, broth, sprouts, mushrooms</t>
  </si>
  <si>
    <t>Mussel congee</t>
  </si>
  <si>
    <t>Chao trai</t>
  </si>
  <si>
    <t>Cháo trai</t>
  </si>
  <si>
    <t>Fried onions, mussels, porridge, herbs, donuts</t>
  </si>
  <si>
    <t>Fish, salt, soy sauce</t>
  </si>
  <si>
    <t>Fish sauce, Soy sauce</t>
  </si>
  <si>
    <t>Vietnamese popular rice</t>
  </si>
  <si>
    <t>Com binh dan</t>
  </si>
  <si>
    <t>Cơm bình dân</t>
  </si>
  <si>
    <t>Rice, tofu, vegetables, pork, vegetable soup</t>
  </si>
  <si>
    <t>Vietnamese rice pyramid dumplings</t>
  </si>
  <si>
    <t>Banana leaf, rice, pork, mushroom</t>
  </si>
  <si>
    <t>PtMqiCYJT4</t>
  </si>
  <si>
    <t>Shaking beaf rice</t>
  </si>
  <si>
    <t>Cơm bò lúc lắc</t>
  </si>
  <si>
    <t>Texas</t>
  </si>
  <si>
    <t>Gongcha green milk tea</t>
  </si>
  <si>
    <t>Green milk tea</t>
  </si>
  <si>
    <t>Trà sữa xanh Gongcha</t>
  </si>
  <si>
    <t>Grilled gizzards</t>
  </si>
  <si>
    <t>Mề nướng</t>
  </si>
  <si>
    <t>Green chilli, salt</t>
  </si>
  <si>
    <t>Green chilli salt</t>
  </si>
  <si>
    <t>Sauteed corn</t>
  </si>
  <si>
    <t>Noodles soup</t>
  </si>
  <si>
    <t>Hu tieu go</t>
  </si>
  <si>
    <t>Hủ tiếu gõ</t>
  </si>
  <si>
    <t>Grilled satay squid skewers</t>
  </si>
  <si>
    <t>Mực xiên nướng</t>
  </si>
  <si>
    <t>Grilled scallops with onions</t>
  </si>
  <si>
    <t>Sò điệp nướng mỡ hành</t>
  </si>
  <si>
    <t>Steamed manila clams in lemongrass</t>
  </si>
  <si>
    <t>Nghêu hấp sả</t>
  </si>
  <si>
    <t>SE160193</t>
  </si>
  <si>
    <t>517DUWXuHiA</t>
  </si>
  <si>
    <t>breast milk fruit, ice cream</t>
  </si>
  <si>
    <t>progress our first, ice cream</t>
  </si>
  <si>
    <t>SE160194</t>
  </si>
  <si>
    <t>SE160195</t>
  </si>
  <si>
    <t>milk pudding</t>
  </si>
  <si>
    <t>milk pudding and coffee</t>
  </si>
  <si>
    <t>bánh sữa</t>
  </si>
  <si>
    <t>coffee, yogurt</t>
  </si>
  <si>
    <t>egg with coffe</t>
  </si>
  <si>
    <t>it, coffee</t>
  </si>
  <si>
    <t>VfDdsZaXehQ</t>
  </si>
  <si>
    <t>egg yolk, concoction, milk</t>
  </si>
  <si>
    <t xml:space="preserve">egg beer </t>
  </si>
  <si>
    <t>park, mine</t>
  </si>
  <si>
    <t>ny9kMIDMre5</t>
  </si>
  <si>
    <t>a coffee</t>
  </si>
  <si>
    <t>egg yolk, sugar, honey, condensed milk</t>
  </si>
  <si>
    <t>give us, such a, funny, condensed milk</t>
  </si>
  <si>
    <t>SE160196</t>
  </si>
  <si>
    <t>ny9kMIDMre6</t>
  </si>
  <si>
    <t>bonk you on</t>
  </si>
  <si>
    <t>rice powder, minced meat, garlic</t>
  </si>
  <si>
    <t>ny9kMIDMre7</t>
  </si>
  <si>
    <t>Bene see</t>
  </si>
  <si>
    <t xml:space="preserve">x </t>
  </si>
  <si>
    <t>s_shuVJmcdI</t>
  </si>
  <si>
    <t>shrimp, barbecue pork, egg, meat, rice noodles, bean sprout, soup</t>
  </si>
  <si>
    <t>stream, barbecue pork, a, meat, vise noodles, bean sprout, soup</t>
  </si>
  <si>
    <t>hot fire being</t>
  </si>
  <si>
    <t>boil corn</t>
  </si>
  <si>
    <t>bắp luộc</t>
  </si>
  <si>
    <t>sweet powerful</t>
  </si>
  <si>
    <t>cooked sugar, tofu, milk</t>
  </si>
  <si>
    <t>pineapple leap tube cake</t>
  </si>
  <si>
    <t>bánh cuốn lá dứa</t>
  </si>
  <si>
    <t>coconut meat, sesame, sugar, sauce</t>
  </si>
  <si>
    <t>Bh1kdtnkyQA</t>
  </si>
  <si>
    <t>rice pancakes</t>
  </si>
  <si>
    <t>Bank on</t>
  </si>
  <si>
    <t>herby sweet and sour soup</t>
  </si>
  <si>
    <t>hard bread</t>
  </si>
  <si>
    <t>rice flour, water, seeds</t>
  </si>
  <si>
    <t>shumai banh mi</t>
  </si>
  <si>
    <t>bond means to my</t>
  </si>
  <si>
    <t>Vietnamese baked rolls</t>
  </si>
  <si>
    <t>nem new</t>
  </si>
  <si>
    <t>grilled pork meat, cucumber, banana, parsnip, carrot, fired rice paper, herbs, mint, salad</t>
  </si>
  <si>
    <t>peanut, chilli</t>
  </si>
  <si>
    <t>sweet peanut sauce</t>
  </si>
  <si>
    <t>rice water, fried garlic, pork pieces</t>
  </si>
  <si>
    <t>Goya gal</t>
  </si>
  <si>
    <t>gỏi gà</t>
  </si>
  <si>
    <t>choped chicken, crushed nuts, fresh salad</t>
  </si>
  <si>
    <t>shop chicken, crushed nuts, fresh salad</t>
  </si>
  <si>
    <t>rice porridge, slices of chicken</t>
  </si>
  <si>
    <t>noodles, shreded chicken</t>
  </si>
  <si>
    <t>eg-xxjE0Ip0</t>
  </si>
  <si>
    <t>bánh mì burger</t>
  </si>
  <si>
    <t>egg, pickles, cheese, onions</t>
  </si>
  <si>
    <t>icicles, cheeseburgers</t>
  </si>
  <si>
    <t>can they smoke, coffee</t>
  </si>
  <si>
    <t>SE160197</t>
  </si>
  <si>
    <t>peaches</t>
  </si>
  <si>
    <t>shrimp lakes</t>
  </si>
  <si>
    <t>SE160198</t>
  </si>
  <si>
    <t>shellfish, crab legs</t>
  </si>
  <si>
    <t>rau thơm, thịt gà, giá đỗ, ngò, bạc hà, hành lá chiên, bún</t>
  </si>
  <si>
    <t>SE160199</t>
  </si>
  <si>
    <t>2MMVCobGRnM</t>
  </si>
  <si>
    <t>pepperoni pie</t>
  </si>
  <si>
    <t>bánh pepperoni</t>
  </si>
  <si>
    <t>homemade tabasco</t>
  </si>
  <si>
    <t>SE160200</t>
  </si>
  <si>
    <t>spaghetti bolognaise</t>
  </si>
  <si>
    <t>mì Ý sốt thịt bò băm</t>
  </si>
  <si>
    <t>SE160201</t>
  </si>
  <si>
    <t xml:space="preserve">sữa đậu nành  </t>
  </si>
  <si>
    <t>SE160202</t>
  </si>
  <si>
    <t>5-RdZbejTj8</t>
  </si>
  <si>
    <t>peanuts sticky rice</t>
  </si>
  <si>
    <t>xôi đậu phộng</t>
  </si>
  <si>
    <t>peanuts, rice</t>
  </si>
  <si>
    <t>pasta with cream sauce and mushrooms</t>
  </si>
  <si>
    <t>mì ý sốt kem và nấm</t>
  </si>
  <si>
    <t>cream sauce, mushrooms, pasta, cheese, pepper, coriander</t>
  </si>
  <si>
    <t>dried coffee berries tea</t>
  </si>
  <si>
    <t>trà cà phê khô</t>
  </si>
  <si>
    <t>coffee berries</t>
  </si>
  <si>
    <t>ieRmtHjy7fU</t>
  </si>
  <si>
    <t>Soft thin vermicelli noodles and pig's guts</t>
  </si>
  <si>
    <t>bon hoy long hill</t>
  </si>
  <si>
    <t>bánh hỏi lòng heo</t>
  </si>
  <si>
    <t>rice noodles, pork, sausages, chả giò, mahan, tóp mỡ, pork belly, scallions</t>
  </si>
  <si>
    <t>rice noodles, pork, sausages, chat y'all, mahan, top bar, pork belly, scallions</t>
  </si>
  <si>
    <t>mom</t>
  </si>
  <si>
    <t>bomb plant</t>
  </si>
  <si>
    <t>coffee, ice, caramel</t>
  </si>
  <si>
    <t>frozen peach yogurt</t>
  </si>
  <si>
    <t>da ua đào</t>
  </si>
  <si>
    <t>peach</t>
  </si>
  <si>
    <t>lauca</t>
  </si>
  <si>
    <t>lẩu cá</t>
  </si>
  <si>
    <t>pineapple, tomato, chilli, spring onions, bitter herb, rice noodles, banana tree's flower, okra, fish</t>
  </si>
  <si>
    <t>pineapple, tomato, chilli, spring onions, raudang, bone,  bacteria, okra, fish</t>
  </si>
  <si>
    <t>EdMIVMbMLXA</t>
  </si>
  <si>
    <t>tofu puffs, noodle, blood cakes, crab cakes, snail</t>
  </si>
  <si>
    <t>stinky shrimp paste</t>
  </si>
  <si>
    <t>mum foam to it</t>
  </si>
  <si>
    <t xml:space="preserve">dumplings </t>
  </si>
  <si>
    <t xml:space="preserve">hot cow </t>
  </si>
  <si>
    <t xml:space="preserve">há cảo </t>
  </si>
  <si>
    <t>fried dough</t>
  </si>
  <si>
    <t>bulk gene</t>
  </si>
  <si>
    <t>Vietnamese popiah</t>
  </si>
  <si>
    <t>babia</t>
  </si>
  <si>
    <t>rice roll, papaya, lettuce, dried shrimp, beef, peanut, herbs, coriander</t>
  </si>
  <si>
    <t xml:space="preserve">rice roll, papaya, lettuce, dried shrimp, beef, peanut, herbs, ram </t>
  </si>
  <si>
    <t>fried gallics, powder, chilli</t>
  </si>
  <si>
    <t>grilled beef butter with banh mi</t>
  </si>
  <si>
    <t>bunny beef grilled butter</t>
  </si>
  <si>
    <t>bánh mì bò nướng bơ</t>
  </si>
  <si>
    <t>15:56</t>
  </si>
  <si>
    <t>butter sauce, beef, banh mi, papaya, meat, sugar</t>
  </si>
  <si>
    <t>butter sauce, beef, bun mate, papaya, meat, sugar</t>
  </si>
  <si>
    <t>cream puffs</t>
  </si>
  <si>
    <t>bánh su que</t>
  </si>
  <si>
    <t>16:32</t>
  </si>
  <si>
    <t>17:46</t>
  </si>
  <si>
    <t xml:space="preserve">cream  </t>
  </si>
  <si>
    <t>A3YSsZjtdEc</t>
  </si>
  <si>
    <t>hutio</t>
  </si>
  <si>
    <t>seafood, mung beans, pork bone meat, pork meat, prawn, chilli oil, vinegar, garlic</t>
  </si>
  <si>
    <t>high sand, mung beans, swoon, pork meat, prawn, chilli oil, vinegar, garlic</t>
  </si>
  <si>
    <t>Bao Loc</t>
  </si>
  <si>
    <t>com nieu</t>
  </si>
  <si>
    <t>cơm niêu</t>
  </si>
  <si>
    <t>sauce, Vietnamese eggplant, pickled cabbage</t>
  </si>
  <si>
    <t>sauce, kofau, pickled cabbage</t>
  </si>
  <si>
    <t>shrimp paste, fish sauce</t>
  </si>
  <si>
    <t>dum, nook mom</t>
  </si>
  <si>
    <t>Vietnamese Caramelized Pork và Eggs</t>
  </si>
  <si>
    <t>pork belly, butter, fish sauce</t>
  </si>
  <si>
    <t>pork belly, butter, mom</t>
  </si>
  <si>
    <t>stir-fried water spinach with garlic</t>
  </si>
  <si>
    <t>rao mong</t>
  </si>
  <si>
    <t>water spinach, garlic</t>
  </si>
  <si>
    <t>rao mong, garlic</t>
  </si>
  <si>
    <t xml:space="preserve">pepper braised goby fish </t>
  </si>
  <si>
    <t>kakio</t>
  </si>
  <si>
    <t>cá kèo kho tiêu</t>
  </si>
  <si>
    <t>fish, sauce</t>
  </si>
  <si>
    <t>3huIfjz07ZQ</t>
  </si>
  <si>
    <t>deep fried crickets</t>
  </si>
  <si>
    <t>dế chiên giòn</t>
  </si>
  <si>
    <t>crickets</t>
  </si>
  <si>
    <t>the hook</t>
  </si>
  <si>
    <t>pine cone</t>
  </si>
  <si>
    <t>rice batter, minced pork, wood ear mushroom, fried onioins</t>
  </si>
  <si>
    <t>water bugs, fish sauce</t>
  </si>
  <si>
    <t>fish sauce with bug parts</t>
  </si>
  <si>
    <t>worms pancake</t>
  </si>
  <si>
    <t>bánh xèo giun</t>
  </si>
  <si>
    <t>sand worms, batter</t>
  </si>
  <si>
    <t>quail marianated with clausena indica leaf</t>
  </si>
  <si>
    <t>quail mama</t>
  </si>
  <si>
    <t>chim cút móc mật</t>
  </si>
  <si>
    <t>quail, leaf</t>
  </si>
  <si>
    <t>fried pork's reproductive organ</t>
  </si>
  <si>
    <t>fried pork reproductive organ</t>
  </si>
  <si>
    <t>bộ phận sinh dục heo</t>
  </si>
  <si>
    <t>spices, urethra</t>
  </si>
  <si>
    <t>xC1_d_idkMQ</t>
  </si>
  <si>
    <t>chicken sticky rice</t>
  </si>
  <si>
    <t>chicken, sticky rice</t>
  </si>
  <si>
    <t>bánh taco</t>
  </si>
  <si>
    <t>OuedSp6JbPQ</t>
  </si>
  <si>
    <t>iced tea</t>
  </si>
  <si>
    <t>trà đá</t>
  </si>
  <si>
    <t>SE160203</t>
  </si>
  <si>
    <t>rice, coconut</t>
  </si>
  <si>
    <t>SE160204</t>
  </si>
  <si>
    <t>boiled egg</t>
  </si>
  <si>
    <t>boil it</t>
  </si>
  <si>
    <t>trứng luộc</t>
  </si>
  <si>
    <t>SE160206</t>
  </si>
  <si>
    <t>767xPIjTm2A</t>
  </si>
  <si>
    <t>bon bao</t>
  </si>
  <si>
    <t>pork, quail egg, salted eggs</t>
  </si>
  <si>
    <t>SE160207</t>
  </si>
  <si>
    <t>water prawn sticky rice</t>
  </si>
  <si>
    <t>xôi tôm càng</t>
  </si>
  <si>
    <t>salted egg sauce, prawn, sticky rice</t>
  </si>
  <si>
    <t>SE160208</t>
  </si>
  <si>
    <t>papaya, beef jerky, shrimp crackers, vietnamese coriander, homemade sauce</t>
  </si>
  <si>
    <t>SE160209</t>
  </si>
  <si>
    <t>soupku</t>
  </si>
  <si>
    <t>crab claws, century egg, coriander</t>
  </si>
  <si>
    <t>crab claws, centuries, coriander</t>
  </si>
  <si>
    <t>SE160210</t>
  </si>
  <si>
    <t>overcooked rice</t>
  </si>
  <si>
    <t>komcha call wit</t>
  </si>
  <si>
    <t>cơm cháy</t>
  </si>
  <si>
    <t>concentrated fish sauce</t>
  </si>
  <si>
    <t xml:space="preserve">dried pork fat, dried shrimpies, scallions, stir fried minced pork </t>
  </si>
  <si>
    <t>SE160211</t>
  </si>
  <si>
    <t>steamed plump snail</t>
  </si>
  <si>
    <t>plump sausages</t>
  </si>
  <si>
    <t>nem chua jae</t>
  </si>
  <si>
    <t xml:space="preserve">nem chua </t>
  </si>
  <si>
    <t>fermented pork ears and skin, garlic, chillies, steamed pork sausage, Vietnamese coriander, kumquat, salt, bread, shrimp chips</t>
  </si>
  <si>
    <t>giant meatball</t>
  </si>
  <si>
    <t>bò viên ú nù</t>
  </si>
  <si>
    <t>meatball, corn, carrots, seafood, purple cabbage, fried onions, dried cabbage, spring onions, meatball broth, cheese ball</t>
  </si>
  <si>
    <t>c_erjcMFT1M</t>
  </si>
  <si>
    <t>soy ching</t>
  </si>
  <si>
    <t>mayonnaise, chilli sauce, fried onion, liver pate, minced pork, pork floss, fried quail egg</t>
  </si>
  <si>
    <t>SE160212</t>
  </si>
  <si>
    <t>meat popsicles</t>
  </si>
  <si>
    <t>nem ball</t>
  </si>
  <si>
    <t>nem bò</t>
  </si>
  <si>
    <t>sugar, msg, salt, nano oil, beef, lemongrass</t>
  </si>
  <si>
    <t>SE160213</t>
  </si>
  <si>
    <t>chuối nướng</t>
  </si>
  <si>
    <t>banana, coconut</t>
  </si>
  <si>
    <t>SE160214</t>
  </si>
  <si>
    <t>Vietnamese empanada</t>
  </si>
  <si>
    <t>stir-fried minced pork, mushrooms, quail egg</t>
  </si>
  <si>
    <t>SE160215</t>
  </si>
  <si>
    <t>rice porridge with salted meat</t>
  </si>
  <si>
    <t>cháo trắng thịt muối</t>
  </si>
  <si>
    <t>salted duck egg, cetury egg, braised pork fat, dried fish, pickled cucumber, salted radish, dried duck intestines</t>
  </si>
  <si>
    <t>salted duck egg, ceturies, braised pork fat, dried fish, pickled cucumber, salted radish, dried duck intestines</t>
  </si>
  <si>
    <t>SE160216</t>
  </si>
  <si>
    <t>sticky rice, soy sauce, scallions, fried shallots, ground peanuts, chinese sausage, pork floss</t>
  </si>
  <si>
    <t>SE160217</t>
  </si>
  <si>
    <t>ban khan</t>
  </si>
  <si>
    <t>tapioca noodles, fried fish cake, blood cake, pork knuckle, pork bone broth, fish</t>
  </si>
  <si>
    <t>SE160218</t>
  </si>
  <si>
    <t>bun mean</t>
  </si>
  <si>
    <t>mayonnaise, liver pate, shredded chicken, ham, pork loaf, egg, pickles, cilantro, chillies, cherry, shomai, salted egg, tomato sauce</t>
  </si>
  <si>
    <t>SE160219</t>
  </si>
  <si>
    <t>vietnamese popiah</t>
  </si>
  <si>
    <t>rice paper, ground peanuts, dried shrimpies, lettuce basil, steamed jicama</t>
  </si>
  <si>
    <t>hoisin sauce, sweet chillies sauce, ground peanuts, chillies</t>
  </si>
  <si>
    <t>hoisin sauce, chillies sauce</t>
  </si>
  <si>
    <t>SE160220</t>
  </si>
  <si>
    <t>chives cake</t>
  </si>
  <si>
    <t>bánh hẹ</t>
  </si>
  <si>
    <t>steamed pounded rice, chives, taro, jicama</t>
  </si>
  <si>
    <t>SE160221</t>
  </si>
  <si>
    <t>ymVqUnNlE2Y</t>
  </si>
  <si>
    <t>betel leaf, beef, mayonnaise, peanuts, fresh vegetables, herbs, sauces, rice noodles, cucumber, bean sprouts, star fruit, lettuce, mustard leaves, fish herbs, lemongrass</t>
  </si>
  <si>
    <t>SE160222</t>
  </si>
  <si>
    <t>sup cua</t>
  </si>
  <si>
    <t>crab, pork brain, century egg, mushrooms, tapioca starch, quail egg, coriander, chicken, chilli, soy sauce, pepper</t>
  </si>
  <si>
    <t>SE160223</t>
  </si>
  <si>
    <t>chambo</t>
  </si>
  <si>
    <t>bánh tráng chấm bơ</t>
  </si>
  <si>
    <t xml:space="preserve">rice paper  </t>
  </si>
  <si>
    <t>butter sauce</t>
  </si>
  <si>
    <t>dark sauce, butter, quail egg, spring onion, mung bean, garlic</t>
  </si>
  <si>
    <t>SE160224</t>
  </si>
  <si>
    <t>butter snail</t>
  </si>
  <si>
    <t xml:space="preserve">butter, snail, corn </t>
  </si>
  <si>
    <t>SE160225</t>
  </si>
  <si>
    <t>sò điệp</t>
  </si>
  <si>
    <t>scallops, spring onions, peanuts</t>
  </si>
  <si>
    <t>SE160226</t>
  </si>
  <si>
    <t>sò</t>
  </si>
  <si>
    <t>clams, chilli, lemongrass</t>
  </si>
  <si>
    <t>salt pepper</t>
  </si>
  <si>
    <t>salt, pepper</t>
  </si>
  <si>
    <t>ljor-ieiRPw</t>
  </si>
  <si>
    <t>noodles, vegetables, herbs, peanuts, pickle, spring rolls, grilled meat, scallions, pickled veg, herbs, dipping sauce</t>
  </si>
  <si>
    <t>SE160228</t>
  </si>
  <si>
    <t xml:space="preserve">scallians, oil, scoutons, pork floss  </t>
  </si>
  <si>
    <t>SE160229</t>
  </si>
  <si>
    <t>chives tapioca noodle soup</t>
  </si>
  <si>
    <t>banan</t>
  </si>
  <si>
    <t>bánh canh hẹ</t>
  </si>
  <si>
    <t>shallots, noodles</t>
  </si>
  <si>
    <t>SE160230</t>
  </si>
  <si>
    <t>komtam</t>
  </si>
  <si>
    <t>egg casserole, sentry egg, rice, pork, eggs, meatballs, scallions, oil, chicken</t>
  </si>
  <si>
    <t>SE160231</t>
  </si>
  <si>
    <t>hollow doughnuts</t>
  </si>
  <si>
    <t>bantillo</t>
  </si>
  <si>
    <t>SE160232</t>
  </si>
  <si>
    <t>whtHwHRqRl0</t>
  </si>
  <si>
    <t>frog quang noodle</t>
  </si>
  <si>
    <t>frog quang noodles</t>
  </si>
  <si>
    <t>mỳ quảng ếch</t>
  </si>
  <si>
    <t>rice noodle, frog, turmeric, ginger,  purple onion, spice powder, pork, chicken, mackarel, shrimp beets, fish</t>
  </si>
  <si>
    <t>rice noodle, frog, turmeric, ginger,  purple onion, spice powder, pork, chicken, mackarel, shrimpies, fish</t>
  </si>
  <si>
    <t>SE160233</t>
  </si>
  <si>
    <t>on sale</t>
  </si>
  <si>
    <t>rice, turmeric batter, shrimp, mung beans, rice paper, herbs</t>
  </si>
  <si>
    <t>SE160234</t>
  </si>
  <si>
    <t>dried raw herring salad</t>
  </si>
  <si>
    <t>gỏi cá trích khô</t>
  </si>
  <si>
    <t>fish, lime, spicies, ginger, lemongrass, garlic, chillies, rice powder, cucumber, rice paper, herbs</t>
  </si>
  <si>
    <t>SE160235</t>
  </si>
  <si>
    <t>wet raw herring salad</t>
  </si>
  <si>
    <t>gỏi cá trích ướt</t>
  </si>
  <si>
    <t>chillie, sugar water, fish sauce, spices, peanut butter, fish</t>
  </si>
  <si>
    <t>v7v6zSqe5ro</t>
  </si>
  <si>
    <t>noodles, meatball, beef, squid, prawns, coriander, chilli, lime, banana flowers, water mimosa, morning glory, fried garlic</t>
  </si>
  <si>
    <t>SE160237</t>
  </si>
  <si>
    <t>Vietnamese summer rolls</t>
  </si>
  <si>
    <t>goi cuon</t>
  </si>
  <si>
    <t>nuts, crispy shallots</t>
  </si>
  <si>
    <t>-24c2YiaChY</t>
  </si>
  <si>
    <t>vermicelli noodles, beef, spring onions, broth, garlic, quay</t>
  </si>
  <si>
    <t>SE160239</t>
  </si>
  <si>
    <t>pork balls, papaya, carrots, pepper, fish sauce, herbs, grilled pork, sugar, garlic, chillies, rice noodles</t>
  </si>
  <si>
    <t>SE160240</t>
  </si>
  <si>
    <t>rice flour, shrimp, pork, green onion, beansprouts, herbs, garlic</t>
  </si>
  <si>
    <t>SE160241</t>
  </si>
  <si>
    <t>egg, condensed milk, coffee</t>
  </si>
  <si>
    <t>SE160242</t>
  </si>
  <si>
    <t>fish noodle soup</t>
  </si>
  <si>
    <t xml:space="preserve">fish, vegetables, dill, spring onions, fish tomato sauce </t>
  </si>
  <si>
    <t>SE160243</t>
  </si>
  <si>
    <t>fruit sweet soup</t>
  </si>
  <si>
    <t>chè trái cây</t>
  </si>
  <si>
    <t>jellies, longan fruit, corn, red beans, pandan leaves, coconut milk, ice, condensed milk</t>
  </si>
  <si>
    <t>SE160244</t>
  </si>
  <si>
    <t>Fermented Shrimp Paste noodles</t>
  </si>
  <si>
    <t xml:space="preserve">bún đậu mắm tôm </t>
  </si>
  <si>
    <t>meat, herbs, blood sausage in intestine, spring rolls, tongue, pork knucle, fried tofu</t>
  </si>
  <si>
    <t>shrimp paste, chillies, lime</t>
  </si>
  <si>
    <t>SE160245</t>
  </si>
  <si>
    <t>Qs2bv6uLPjw</t>
  </si>
  <si>
    <t>pork, shrimp scallions, egg, bean sprouts, lettuce, herbs, minced basil</t>
  </si>
  <si>
    <t>fish sauce, raddish, carrots</t>
  </si>
  <si>
    <t>SE160246</t>
  </si>
  <si>
    <t>rice rubber, shrimp, pork, sprouts, lettuce</t>
  </si>
  <si>
    <t>SE160247</t>
  </si>
  <si>
    <t>eggy crab soup</t>
  </si>
  <si>
    <t>supgog.com</t>
  </si>
  <si>
    <t>súp cua thập cẩm</t>
  </si>
  <si>
    <t xml:space="preserve">crab, corn, shrimp, artificial crap, thousand-year-old egg, piece of brain, raw egg </t>
  </si>
  <si>
    <t>beef, basil leaf, mayonnaise, peanuts, rice paper, rice noodles, herbs, star fruit, cucumber</t>
  </si>
  <si>
    <t>SE160249</t>
  </si>
  <si>
    <t>bone real oak</t>
  </si>
  <si>
    <t>bún riêu ốc</t>
  </si>
  <si>
    <t>noodle, pork blood, crab, fish cake, tomatoes, sprouts, onions, snail</t>
  </si>
  <si>
    <t>SE160250</t>
  </si>
  <si>
    <t>jet</t>
  </si>
  <si>
    <t>beans, coconut milk, mochi, ice, tapioca, jelly</t>
  </si>
  <si>
    <t xml:space="preserve">cow inners </t>
  </si>
  <si>
    <t>lòng bò</t>
  </si>
  <si>
    <t>chilli, herbs, cow intestines, curry, liver, cow's stomach, bread</t>
  </si>
  <si>
    <t>SE160252</t>
  </si>
  <si>
    <t>sticky rice, coconut milk, mochi ball, bean soup, taro sticky rice, mung beans, black seasame, roasted seasame, red bean, ginger, ice, jello, plan, coffee</t>
  </si>
  <si>
    <t>SE160253</t>
  </si>
  <si>
    <t>YSPqIq0uVUA</t>
  </si>
  <si>
    <t>quail, spice</t>
  </si>
  <si>
    <t>SE160254</t>
  </si>
  <si>
    <t>mực</t>
  </si>
  <si>
    <t>squid teeth, dried squid, chilli salt</t>
  </si>
  <si>
    <t>SE160255</t>
  </si>
  <si>
    <t>frog curry</t>
  </si>
  <si>
    <t>ếch cà ri</t>
  </si>
  <si>
    <t>SE160256</t>
  </si>
  <si>
    <t>braised frog with dark soy sauce</t>
  </si>
  <si>
    <t>ếch om tương</t>
  </si>
  <si>
    <t>frog, dark soy sauce, fried garlic, lemongrass, sugar, flavor, chilli, ground pepper, green peppercorns</t>
  </si>
  <si>
    <t>SE160257</t>
  </si>
  <si>
    <t>frog's stomach</t>
  </si>
  <si>
    <t>bao tử ếch</t>
  </si>
  <si>
    <t>frog stomach, peppercorns</t>
  </si>
  <si>
    <t>SE160258</t>
  </si>
  <si>
    <t>aged duck egg</t>
  </si>
  <si>
    <t xml:space="preserve">egg  </t>
  </si>
  <si>
    <t xml:space="preserve">egg </t>
  </si>
  <si>
    <t>SE160259</t>
  </si>
  <si>
    <t>fried chicken cartilage</t>
  </si>
  <si>
    <t>gà viên chiên</t>
  </si>
  <si>
    <t>SE160260</t>
  </si>
  <si>
    <t>fried tuna's fins</t>
  </si>
  <si>
    <t>vây cá chiên</t>
  </si>
  <si>
    <t>tuna's fins</t>
  </si>
  <si>
    <t>SE160261</t>
  </si>
  <si>
    <t>HNmyjBvc0bU</t>
  </si>
  <si>
    <t>Vietnamese Tapa steamed rice flour</t>
  </si>
  <si>
    <t>steamed rice flour, pork, peanuts, fried shallots, mushrooms sauce</t>
  </si>
  <si>
    <t>SE160262</t>
  </si>
  <si>
    <t>pork belly, vegetable, herbs, young jackfruit, Vietnamese mints, anchovy sauce, roasted pork</t>
  </si>
  <si>
    <t>SE160263</t>
  </si>
  <si>
    <t>farm tapioca noodle soup</t>
  </si>
  <si>
    <t>banh canh ruong</t>
  </si>
  <si>
    <t>bánh canh ruộng</t>
  </si>
  <si>
    <t>pork, fish cake, beef sausage, quail egg, fermented pork sausage, mackerel chunks, banana leaf, spring rolls, Vietnamese mint, coriander</t>
  </si>
  <si>
    <t>SE160264</t>
  </si>
  <si>
    <t>kem bơ dừa</t>
  </si>
  <si>
    <t>avocado, ice cream, coconut, coconut jelly, caramelized coconut</t>
  </si>
  <si>
    <t>SE160265</t>
  </si>
  <si>
    <t>rice paper, veggies, mustard leaves, papaya, cucumber, mint</t>
  </si>
  <si>
    <t>SE160266</t>
  </si>
  <si>
    <t>breadstick, pate, spring onion, pork lard, green chilli, pork sausage, Vietnamese mint, cucumber, salt, pepper</t>
  </si>
  <si>
    <t>SE160267</t>
  </si>
  <si>
    <t>quang noodles</t>
  </si>
  <si>
    <t xml:space="preserve">mỳ quảng  </t>
  </si>
  <si>
    <t>salad, chicken broth, turmeric colored fried noodles, vegetable, shrimp, jellyfish, rice crackers, banana blossom, some mint, papaya, quail egg</t>
  </si>
  <si>
    <t>SE150102</t>
  </si>
  <si>
    <t>tSGBoE-ebq4</t>
  </si>
  <si>
    <t>bread, meatball</t>
  </si>
  <si>
    <t>bánh mì, thịt viên</t>
  </si>
  <si>
    <t>lemongrass, pork, snail</t>
  </si>
  <si>
    <t>rice, chicken intestine, chicken eggs</t>
  </si>
  <si>
    <t>steamed rice cake, chicken intestine, unlaid chicken eggs, scrispy rice cake</t>
  </si>
  <si>
    <t>pukin</t>
  </si>
  <si>
    <t>rice flour, chicken eggs</t>
  </si>
  <si>
    <t>fish sauce, peanuts</t>
  </si>
  <si>
    <t>fish sauce, peanuts, stir-fried scallion, mango</t>
  </si>
  <si>
    <t>1Vr7mF5fnGg</t>
  </si>
  <si>
    <t>Hue's beef rice noodles</t>
  </si>
  <si>
    <t>beef, pork, pork blood, noodles, chili, vegetables, pork knuckle</t>
  </si>
  <si>
    <t>vermiceli, beef, pork</t>
  </si>
  <si>
    <t>Hậu Giang</t>
  </si>
  <si>
    <t>Korean cheese</t>
  </si>
  <si>
    <t>Han Quoc chese</t>
  </si>
  <si>
    <t>phô mai Hàn Quốc</t>
  </si>
  <si>
    <t>cheese, corn, hotdog</t>
  </si>
  <si>
    <t>zULUb9dmbTo</t>
  </si>
  <si>
    <t>onions, beef, eggs, breads, pate, vegetable</t>
  </si>
  <si>
    <t>onions, beef, eggs, breads, pate, chả</t>
  </si>
  <si>
    <t>Glutinous sticky rice</t>
  </si>
  <si>
    <t>xoi nap cam</t>
  </si>
  <si>
    <t>xôi nếp than</t>
  </si>
  <si>
    <t>sugar, sesame seed, coconut sauce, shredded coconut</t>
  </si>
  <si>
    <t>Beef hot pot</t>
  </si>
  <si>
    <t>lau than bo</t>
  </si>
  <si>
    <t>lẩu than bò</t>
  </si>
  <si>
    <t>beef, noodles, tofu, vegetable</t>
  </si>
  <si>
    <t>fermented tofu, chili oil mixture</t>
  </si>
  <si>
    <t>w23Fz3emXf8</t>
  </si>
  <si>
    <t>noodles, sausage, vegetables, heaven, peanuts</t>
  </si>
  <si>
    <t>noodles, sausage, vegetables, heaven</t>
  </si>
  <si>
    <t>pigeon fried rice</t>
  </si>
  <si>
    <t>cơm chiên bồ câu</t>
  </si>
  <si>
    <t>sticky rice, piegon, bird eggs</t>
  </si>
  <si>
    <t>sticky rice, bird</t>
  </si>
  <si>
    <t>peanut salt</t>
  </si>
  <si>
    <t>heron blood</t>
  </si>
  <si>
    <t>tiết canh diệc</t>
  </si>
  <si>
    <t>heron, heron blood, peanuts, lemon</t>
  </si>
  <si>
    <t>lẩu diệc</t>
  </si>
  <si>
    <t>heron, wine, ginger, lemongrass, star fruit</t>
  </si>
  <si>
    <t>paecock hot pot</t>
  </si>
  <si>
    <t>lẩu công</t>
  </si>
  <si>
    <t>peacock, radish, lotus roots, mushrooms, traditional medicines</t>
  </si>
  <si>
    <t>noodles, sausage, vegetables, heaven, peanuts, cha, pork</t>
  </si>
  <si>
    <t>coffee, eggs</t>
  </si>
  <si>
    <t>nom bo kho</t>
  </si>
  <si>
    <t>nộm bò khô</t>
  </si>
  <si>
    <t>beef, salad, papaya salad</t>
  </si>
  <si>
    <t>pork, steamed rice</t>
  </si>
  <si>
    <t>fish sauce, kumquats</t>
  </si>
  <si>
    <t>glass noodles, vegetable, papaya, pork, cha</t>
  </si>
  <si>
    <t>ilLlW6a4By4</t>
  </si>
  <si>
    <t>steamed rice, pork</t>
  </si>
  <si>
    <t>kXoDu7yO9cs</t>
  </si>
  <si>
    <t>meat, broth, lime, sprouts, basil, noodles</t>
  </si>
  <si>
    <t>sticky rice, chicken, eggs, vegetable</t>
  </si>
  <si>
    <t>Chinese sauce</t>
  </si>
  <si>
    <t>snails, coconut sauce</t>
  </si>
  <si>
    <t>YoHg248R0pQ</t>
  </si>
  <si>
    <t>steamed rice, pork, mushrooms, fried onions</t>
  </si>
  <si>
    <t>vermicelli with shrimp paste</t>
  </si>
  <si>
    <t>tofu, noodles, vegetables, meat, pig ogans</t>
  </si>
  <si>
    <t>fish sauce, kumquats, sugar</t>
  </si>
  <si>
    <t>kem dua</t>
  </si>
  <si>
    <t>real coconut, ice cream, caramel, coconut shaving</t>
  </si>
  <si>
    <t>Cg3HMnrzPOI</t>
  </si>
  <si>
    <t>cricket</t>
  </si>
  <si>
    <t>de</t>
  </si>
  <si>
    <t>dế</t>
  </si>
  <si>
    <t>cricket, salad</t>
  </si>
  <si>
    <t>bo cap</t>
  </si>
  <si>
    <t>bọ cạp</t>
  </si>
  <si>
    <t>scorpion, salad</t>
  </si>
  <si>
    <t>pepper salt</t>
  </si>
  <si>
    <t>tarantula</t>
  </si>
  <si>
    <t>nhen</t>
  </si>
  <si>
    <t>nhện</t>
  </si>
  <si>
    <t>tanratula, chili, salad, tomato</t>
  </si>
  <si>
    <t>sault pepper</t>
  </si>
  <si>
    <t>duong dua</t>
  </si>
  <si>
    <t>coconut warm, chili, fish sauce</t>
  </si>
  <si>
    <t>WGFzBIL9fk4</t>
  </si>
  <si>
    <t>rice paper, corn, egg, vegetable</t>
  </si>
  <si>
    <t>stir fry corn</t>
  </si>
  <si>
    <t>corn, dried shrimp</t>
  </si>
  <si>
    <t>shrimp dumplings</t>
  </si>
  <si>
    <t>shrimp, fried onions, vegetable</t>
  </si>
  <si>
    <t>rice paper, mango, vegetable, dried shrimps, dried beef, peanuts</t>
  </si>
  <si>
    <t>grilled chicken eggs</t>
  </si>
  <si>
    <t>hot ga nuong</t>
  </si>
  <si>
    <t>egg, pepper, sault</t>
  </si>
  <si>
    <t>ndbw0p6CadA</t>
  </si>
  <si>
    <t>goat noodle</t>
  </si>
  <si>
    <t>pho de</t>
  </si>
  <si>
    <t>phở dê</t>
  </si>
  <si>
    <t>goat, noodles, vegetable</t>
  </si>
  <si>
    <t>goat soup</t>
  </si>
  <si>
    <t>beaf steak, leaf, bonzu sauce, shredded radish, salmon eggs, flying fish eggs</t>
  </si>
  <si>
    <t>SE160185</t>
  </si>
  <si>
    <t>OEAFrnyXr5U</t>
  </si>
  <si>
    <t>guard she</t>
  </si>
  <si>
    <t>Chicken, flour</t>
  </si>
  <si>
    <t>chilli sauce, hoisin sauce, mayonnaise</t>
  </si>
  <si>
    <t>tương ớt, tương đen, mayonnaise</t>
  </si>
  <si>
    <t>egg sandwich</t>
  </si>
  <si>
    <t>free breakfast</t>
  </si>
  <si>
    <t>bánh mì kẹp trứng</t>
  </si>
  <si>
    <t>bread, egg</t>
  </si>
  <si>
    <t>boo choo</t>
  </si>
  <si>
    <t>noodles, vegetables, filled pork</t>
  </si>
  <si>
    <t>MPFjQz19W_s</t>
  </si>
  <si>
    <t>lime, chilli</t>
  </si>
  <si>
    <t>chanh, ớt</t>
  </si>
  <si>
    <t>nước tương, tương ớt</t>
  </si>
  <si>
    <t>chicken noodle</t>
  </si>
  <si>
    <t>bún gà</t>
  </si>
  <si>
    <t>LvuR-jP1BBw</t>
  </si>
  <si>
    <t>pork, fried onion, flour</t>
  </si>
  <si>
    <t>4L8DoyCYzx4</t>
  </si>
  <si>
    <t>Mixed sticky rice</t>
  </si>
  <si>
    <t>xôi thập cẩm</t>
  </si>
  <si>
    <t>stewed meat, egg, sausage</t>
  </si>
  <si>
    <t>goose meat, noodle</t>
  </si>
  <si>
    <t>há cảo chiên</t>
  </si>
  <si>
    <t>16:09</t>
  </si>
  <si>
    <t>dumpling, vegetables</t>
  </si>
  <si>
    <t>53-VFuC8oao</t>
  </si>
  <si>
    <t>flour, pork, vegetables</t>
  </si>
  <si>
    <t>barbecued chicken</t>
  </si>
  <si>
    <t>thịt gà nướng</t>
  </si>
  <si>
    <t>sticky rolling</t>
  </si>
  <si>
    <t>flour, beef, vegtables</t>
  </si>
  <si>
    <t>sugar, egg, milk</t>
  </si>
  <si>
    <t>coconut, vanila</t>
  </si>
  <si>
    <t>bread, roasted pork</t>
  </si>
  <si>
    <t>19:06</t>
  </si>
  <si>
    <t>19:16</t>
  </si>
  <si>
    <t>F_cwX9xNlVM</t>
  </si>
  <si>
    <t>trứng ốp-la</t>
  </si>
  <si>
    <t>egg, scallion</t>
  </si>
  <si>
    <t>chicken, Mayonnaise,</t>
  </si>
  <si>
    <t>ç</t>
  </si>
  <si>
    <t>TkZD9bVJBao</t>
  </si>
  <si>
    <t>chicken vermicelli noodle soup</t>
  </si>
  <si>
    <t>chicken, egg, mushroom</t>
  </si>
  <si>
    <t>noodle, vegetables, meat</t>
  </si>
  <si>
    <t>snail soup</t>
  </si>
  <si>
    <t>snail, noodle</t>
  </si>
  <si>
    <t>16:19</t>
  </si>
  <si>
    <t>16:39</t>
  </si>
  <si>
    <t>mung bean, sugar, curettage coconut</t>
  </si>
  <si>
    <t>17:49</t>
  </si>
  <si>
    <t>wheat, pate, cucumber</t>
  </si>
  <si>
    <t>wheat, pater, cucumber</t>
  </si>
  <si>
    <t>barbecued pork</t>
  </si>
  <si>
    <t>22:40</t>
  </si>
  <si>
    <t>pork, chilli sauce</t>
  </si>
  <si>
    <t>sốt cay</t>
  </si>
  <si>
    <t>rolling cake</t>
  </si>
  <si>
    <t>24:14</t>
  </si>
  <si>
    <t>24:24</t>
  </si>
  <si>
    <t>rice flour, minced pork, mushroom</t>
  </si>
  <si>
    <t>spicy fish-sauce</t>
  </si>
  <si>
    <t>nước mắm cay</t>
  </si>
  <si>
    <t>26:42</t>
  </si>
  <si>
    <t>steamed snails</t>
  </si>
  <si>
    <t>27:59</t>
  </si>
  <si>
    <t>skewed grill pork</t>
  </si>
  <si>
    <t>thịt heo xiên que</t>
  </si>
  <si>
    <t>pork, vegetables, sticky-rice noodles</t>
  </si>
  <si>
    <t>jellyfish, chilli</t>
  </si>
  <si>
    <t>chicken, rice, chilli sauce</t>
  </si>
  <si>
    <t>dUV_ks4WH5A</t>
  </si>
  <si>
    <t>pho, cilantro lettuce, stir-fried beef</t>
  </si>
  <si>
    <t>fried pho</t>
  </si>
  <si>
    <t>phở chiên</t>
  </si>
  <si>
    <t>pho, beef</t>
  </si>
  <si>
    <t>colorful rolling pho</t>
  </si>
  <si>
    <t>phở cuốn đa màu</t>
  </si>
  <si>
    <t>pho, pumpkin, sesame seed, beet, raw beet root</t>
  </si>
  <si>
    <t>pho, beef, soup</t>
  </si>
  <si>
    <t>gG7DfVxw5gA</t>
  </si>
  <si>
    <t>pork ribs congee</t>
  </si>
  <si>
    <t>cháo sườn</t>
  </si>
  <si>
    <t>pork ribs, congee</t>
  </si>
  <si>
    <t>red rice noodles with crab broth and fishcakes</t>
  </si>
  <si>
    <t>crab soup with red rice noodles</t>
  </si>
  <si>
    <t>11:27</t>
  </si>
  <si>
    <t>coffee, milk, egg</t>
  </si>
  <si>
    <t>rice cake</t>
  </si>
  <si>
    <t>bánh gạo</t>
  </si>
  <si>
    <t>fish, noodle</t>
  </si>
  <si>
    <t>dqAbWCtzrqw</t>
  </si>
  <si>
    <t>bún cua</t>
  </si>
  <si>
    <t>crab, noodle, water</t>
  </si>
  <si>
    <t>Yl_CakA-0EY</t>
  </si>
  <si>
    <t>bundy</t>
  </si>
  <si>
    <t>four plus, mayonnaise pad</t>
  </si>
  <si>
    <t>dome at</t>
  </si>
  <si>
    <t>bánh vòng</t>
  </si>
  <si>
    <t>crab, meat, tomato, pork blood</t>
  </si>
  <si>
    <t>boom really</t>
  </si>
  <si>
    <t>beef skewer</t>
  </si>
  <si>
    <t>bò xiên que</t>
  </si>
  <si>
    <t>Paula look</t>
  </si>
  <si>
    <t>grilled green pepper skewers</t>
  </si>
  <si>
    <t>the last special</t>
  </si>
  <si>
    <t>thịt xiên nướng ớt chuông</t>
  </si>
  <si>
    <t>vietnamese-style crepe</t>
  </si>
  <si>
    <t xml:space="preserve">butter, eggs, octopus, beef, wood, mushroom, shallots </t>
  </si>
  <si>
    <t>yakatori</t>
  </si>
  <si>
    <t>Janet OG</t>
  </si>
  <si>
    <t>thịt gà nướng xiên que</t>
  </si>
  <si>
    <t>coconut candy</t>
  </si>
  <si>
    <t>night Gail go do yoga</t>
  </si>
  <si>
    <t>kẹo dừa</t>
  </si>
  <si>
    <t>Datlat's wine</t>
  </si>
  <si>
    <t>relax why</t>
  </si>
  <si>
    <t>rượu đà lạt</t>
  </si>
  <si>
    <t>ice, coconut, sugar</t>
  </si>
  <si>
    <t>soo cool</t>
  </si>
  <si>
    <t>14:44</t>
  </si>
  <si>
    <t>shrimp, cilantro, pork</t>
  </si>
  <si>
    <t>shrimp cilantro porn</t>
  </si>
  <si>
    <t>sugar, ginger</t>
  </si>
  <si>
    <t>đường, rừng</t>
  </si>
  <si>
    <t>vietnamese pizza</t>
  </si>
  <si>
    <t>aZfXeUaKCLw</t>
  </si>
  <si>
    <t>strawberries</t>
  </si>
  <si>
    <t>dâu tây</t>
  </si>
  <si>
    <t>hot soya milk</t>
  </si>
  <si>
    <t>hot soy milk</t>
  </si>
  <si>
    <t>sữa đậu nàng nóng</t>
  </si>
  <si>
    <t>grilled food</t>
  </si>
  <si>
    <t>EDOXHtgzk14</t>
  </si>
  <si>
    <t>roasted duck with chestnuts</t>
  </si>
  <si>
    <t xml:space="preserve">recreation duck </t>
  </si>
  <si>
    <t>vịt nướng hạt dẻ</t>
  </si>
  <si>
    <t>corn, shiitake mushroom, roasted duck, chestnut, lime juice</t>
  </si>
  <si>
    <t>corn, shiitake mushroom, roasted duck, chestnut, lamb juice</t>
  </si>
  <si>
    <t>Cao Bang</t>
  </si>
  <si>
    <t>eUOwMFRfxSA</t>
  </si>
  <si>
    <t>mixed salad</t>
  </si>
  <si>
    <t>rau trộn</t>
  </si>
  <si>
    <t>turquoise noodles</t>
  </si>
  <si>
    <t>crabmeat noodle</t>
  </si>
  <si>
    <t>BBQ octupus</t>
  </si>
  <si>
    <t>EPfyW_TOsos</t>
  </si>
  <si>
    <t>bun Jiang</t>
  </si>
  <si>
    <t>egg, dried shrimp, fish</t>
  </si>
  <si>
    <t>cheese, chili, mayonnaise</t>
  </si>
  <si>
    <t>phô mai, ớt, mayonnaise</t>
  </si>
  <si>
    <t>Da lat</t>
  </si>
  <si>
    <t>baked roll</t>
  </si>
  <si>
    <t>named noon</t>
  </si>
  <si>
    <t>meat wrapped in betel leaves</t>
  </si>
  <si>
    <t>me wrapped in betel leaves</t>
  </si>
  <si>
    <t>bò nướng lá lốt</t>
  </si>
  <si>
    <t>beef wrapped in mushroom</t>
  </si>
  <si>
    <t>mushroom wrapped in feet</t>
  </si>
  <si>
    <t>bò cuộn nấm</t>
  </si>
  <si>
    <t>soya milk</t>
  </si>
  <si>
    <t>Hujiao bing</t>
  </si>
  <si>
    <t>button feel</t>
  </si>
  <si>
    <t>YBhvlgmiBAU</t>
  </si>
  <si>
    <t>7aMFKIPP0JE</t>
  </si>
  <si>
    <t>but me</t>
  </si>
  <si>
    <t>pork, rose flavor, cucumber, cilantro, fired pork skin</t>
  </si>
  <si>
    <t>salt, chilli</t>
  </si>
  <si>
    <t>muối, ớt</t>
  </si>
  <si>
    <t>DA LAT</t>
  </si>
  <si>
    <t>thịt heo</t>
  </si>
  <si>
    <t xml:space="preserve">subtle ginger flavor, ground finely pork </t>
  </si>
  <si>
    <t>13:58</t>
  </si>
  <si>
    <t>SEKtNfrUjLk</t>
  </si>
  <si>
    <t>sandwiches</t>
  </si>
  <si>
    <t xml:space="preserve">meatballs onion mint </t>
  </si>
  <si>
    <t>WUPqfaTdZQ0</t>
  </si>
  <si>
    <t>banh Chung home</t>
  </si>
  <si>
    <t>shredded radish, salad</t>
  </si>
  <si>
    <t>vinegar,herbs,basil,hot chili</t>
  </si>
  <si>
    <t>dấm, rau thơm, húng quế, ớt cay</t>
  </si>
  <si>
    <t>JP1tGeQ6Ak8</t>
  </si>
  <si>
    <t>a comb guard</t>
  </si>
  <si>
    <t>eQeiHKWIngg</t>
  </si>
  <si>
    <t>tôm hồng</t>
  </si>
  <si>
    <t>dipping sauces</t>
  </si>
  <si>
    <t>Vietnamese quesadilla seafood</t>
  </si>
  <si>
    <t>hải sản Việt Nam</t>
  </si>
  <si>
    <t>eZyK0ED21vI</t>
  </si>
  <si>
    <t>spicy stick bread</t>
  </si>
  <si>
    <t>Magne chi</t>
  </si>
  <si>
    <t>bánh mì cay</t>
  </si>
  <si>
    <t>Hai phong</t>
  </si>
  <si>
    <t>crab noodle soup</t>
  </si>
  <si>
    <t>that for the</t>
  </si>
  <si>
    <t>SE160968</t>
  </si>
  <si>
    <t>Aww_IL-0-C8</t>
  </si>
  <si>
    <t>douhua</t>
  </si>
  <si>
    <t>tofu dessert</t>
  </si>
  <si>
    <t>sugar, milk</t>
  </si>
  <si>
    <t>fried fermented pork</t>
  </si>
  <si>
    <t>them to iran</t>
  </si>
  <si>
    <t>Hue clam soup</t>
  </si>
  <si>
    <t>cháo trai Huế</t>
  </si>
  <si>
    <t>bánh quế</t>
  </si>
  <si>
    <t>bonk weight</t>
  </si>
  <si>
    <t>tacas</t>
  </si>
  <si>
    <t>chả cá lăng</t>
  </si>
  <si>
    <t>turmeric, shallot, garlic, galangal, fish sauce, sugar</t>
  </si>
  <si>
    <t>Hue styled rice noodle noodle with beef</t>
  </si>
  <si>
    <t>boom ball way</t>
  </si>
  <si>
    <t>bún bò Hué</t>
  </si>
  <si>
    <t>blood cake, noodle, beef, lemon grass oil</t>
  </si>
  <si>
    <t>Hoi An cinamon wafer</t>
  </si>
  <si>
    <t>bánh kiến tơ</t>
  </si>
  <si>
    <t>sticky rice with black bean</t>
  </si>
  <si>
    <t>xôi đậu đen</t>
  </si>
  <si>
    <t>sticky rice, black bean, coconut, sesame, peanut, sugar</t>
  </si>
  <si>
    <t>sticky rice, black bean, coconut, sesame, peanut, suga r</t>
  </si>
  <si>
    <t>Pc2Ue24ks_4</t>
  </si>
  <si>
    <t>fried sprinkles</t>
  </si>
  <si>
    <t>bánh tráng cuốn chiên</t>
  </si>
  <si>
    <t>fresh hanoi sprinkles</t>
  </si>
  <si>
    <t xml:space="preserve">bánh tráng cuốn </t>
  </si>
  <si>
    <t>pork, seafood, chicken</t>
  </si>
  <si>
    <t>one ryu</t>
  </si>
  <si>
    <t>bún riêu cua</t>
  </si>
  <si>
    <t>roasted duck with vermicelli</t>
  </si>
  <si>
    <t>mì xào vịt quay</t>
  </si>
  <si>
    <t>duck, vermicelli</t>
  </si>
  <si>
    <t>prawn squid, forest tour, pork</t>
  </si>
  <si>
    <t>prawn, pork</t>
  </si>
  <si>
    <t>banana fritter</t>
  </si>
  <si>
    <t xml:space="preserve">bánh chuối </t>
  </si>
  <si>
    <t>lychee iced tea</t>
  </si>
  <si>
    <t>trà đá vải</t>
  </si>
  <si>
    <t xml:space="preserve">chả cá </t>
  </si>
  <si>
    <t xml:space="preserve">bánh xèo </t>
  </si>
  <si>
    <t>shrimp, chicken</t>
  </si>
  <si>
    <t>rice noodle soup with beef</t>
  </si>
  <si>
    <t>some rice noodle with some beef</t>
  </si>
  <si>
    <t>rice noodle, beef, sugar syrup, peanut, pineapple</t>
  </si>
  <si>
    <t>chicken avocado sandwich</t>
  </si>
  <si>
    <t>bánh mì bơ gà</t>
  </si>
  <si>
    <t>avocado, chicken</t>
  </si>
  <si>
    <t>pho, beef, herbs, water</t>
  </si>
  <si>
    <t>loZWCltQCuk</t>
  </si>
  <si>
    <t>seafood spring roll</t>
  </si>
  <si>
    <t>nem hải sản</t>
  </si>
  <si>
    <t xml:space="preserve">rice noodle soup with meatball </t>
  </si>
  <si>
    <t>pork, papaya</t>
  </si>
  <si>
    <t>bun ran</t>
  </si>
  <si>
    <t>pork, glass noodle, mushroom</t>
  </si>
  <si>
    <t>Vietnamese steamed rice roll with omelet</t>
  </si>
  <si>
    <t>buncombe</t>
  </si>
  <si>
    <t>bánh cuốn lòng đào</t>
  </si>
  <si>
    <t>suit on man</t>
  </si>
  <si>
    <t>pork and cinamon cake</t>
  </si>
  <si>
    <t>jack way</t>
  </si>
  <si>
    <t>chả quế</t>
  </si>
  <si>
    <t>cinamon, pork</t>
  </si>
  <si>
    <t>Vietnamese steamed rice roll</t>
  </si>
  <si>
    <t>rice roll</t>
  </si>
  <si>
    <t>pxBL4T2Qpzw</t>
  </si>
  <si>
    <t>pho, beef, vegetable</t>
  </si>
  <si>
    <t>banchon</t>
  </si>
  <si>
    <t>pork, fried shallot, corriander</t>
  </si>
  <si>
    <t>nem cua</t>
  </si>
  <si>
    <t>crab, flour, fungus, vegetable</t>
  </si>
  <si>
    <t>rice noodle, peanut, vegetable, beef</t>
  </si>
  <si>
    <t>sour meatball</t>
  </si>
  <si>
    <t>namjoon</t>
  </si>
  <si>
    <t>rice noodle with springrolls</t>
  </si>
  <si>
    <t>Hoi An  styled banh mi</t>
  </si>
  <si>
    <t>bánh mì Hội An</t>
  </si>
  <si>
    <t>pork, bread, papaya, vegetable, pate</t>
  </si>
  <si>
    <t>coffee, egg, milk, sugar</t>
  </si>
  <si>
    <t>sizzling sticky rice</t>
  </si>
  <si>
    <t>soy seal</t>
  </si>
  <si>
    <t>xôi xèo</t>
  </si>
  <si>
    <t>sticky rice, mung bean, fried shallot, turmeric powder, meat sauce</t>
  </si>
  <si>
    <t xml:space="preserve">sticky rice, mung bean, fried shallot, turmeric powder, meat sauce </t>
  </si>
  <si>
    <t>rice noodle soup with meatball</t>
  </si>
  <si>
    <t>shrimp, pork, mushroom, noodle</t>
  </si>
  <si>
    <t>_m3h0tI464Y</t>
  </si>
  <si>
    <t>smoked salmon banh mi</t>
  </si>
  <si>
    <t>back</t>
  </si>
  <si>
    <t>Bánh mì kẹp cá hồi hun khói</t>
  </si>
  <si>
    <t>shrimp with sweet potato fritters</t>
  </si>
  <si>
    <t>sweet and sour shrimp hotpot</t>
  </si>
  <si>
    <t>lẩu tôm chua cay</t>
  </si>
  <si>
    <t>red tilapia with salted egg</t>
  </si>
  <si>
    <t>Red tilapia with salted egg</t>
  </si>
  <si>
    <t>Cá rô phi chiên trứng muối</t>
  </si>
  <si>
    <t>frog legs with rock salt</t>
  </si>
  <si>
    <t>Frog with rock salt</t>
  </si>
  <si>
    <t>Đùi ếch chiên</t>
  </si>
  <si>
    <t>Cá chiên</t>
  </si>
  <si>
    <t>rice noodle, fish, vegetable, dried peanut</t>
  </si>
  <si>
    <t>rice noodle, fish, branch ball, tribal map</t>
  </si>
  <si>
    <t>rice noodle soup with snail</t>
  </si>
  <si>
    <t>bean sprout, peanut</t>
  </si>
  <si>
    <t>Y6TRwhPSYz4</t>
  </si>
  <si>
    <t>dim sum</t>
  </si>
  <si>
    <t>crab, pork, parsley, char siu, egg tart, shrimp, pork sauce</t>
  </si>
  <si>
    <t>crap, box, parsley, staff ooh, egg tart, shrimp, horse sauce</t>
  </si>
  <si>
    <t>one ton soup</t>
  </si>
  <si>
    <t>súp hoành thánh</t>
  </si>
  <si>
    <t>char siu noodle</t>
  </si>
  <si>
    <t>mace at new</t>
  </si>
  <si>
    <t>mì xá xíu</t>
  </si>
  <si>
    <t>peppper sauce duck</t>
  </si>
  <si>
    <t>pepper sauce tub</t>
  </si>
  <si>
    <t>vịt quay sốt tiêu</t>
  </si>
  <si>
    <t>salted lemon duck</t>
  </si>
  <si>
    <t>salted lemon junk</t>
  </si>
  <si>
    <t>vịt quay sốt chanh</t>
  </si>
  <si>
    <t>duck, salt, lemon</t>
  </si>
  <si>
    <t>oQQ--h9EDtQ</t>
  </si>
  <si>
    <t>Hue styled rice noodle soup with beef</t>
  </si>
  <si>
    <t>Boonton bow</t>
  </si>
  <si>
    <t>pork leg, beef, bean sprout, crab</t>
  </si>
  <si>
    <t>pork leg, crab cake, rice noodle, bean sprout</t>
  </si>
  <si>
    <t>bond men</t>
  </si>
  <si>
    <t>Bánh mì kẹp thịt</t>
  </si>
  <si>
    <t>cucumber, carrot, Chile, pate, pork sausages</t>
  </si>
  <si>
    <t>Bank Co</t>
  </si>
  <si>
    <t>rice, water, turmeric, pork, shrimp, bean sprout</t>
  </si>
  <si>
    <t>rice noodle, beef, fish cake, onion</t>
  </si>
  <si>
    <t>Boonen Bao</t>
  </si>
  <si>
    <t>wheat, pork, egg, onion</t>
  </si>
  <si>
    <t>pork, intestine, pig skin, egg, rice</t>
  </si>
  <si>
    <t>fvT4RCjRrIg</t>
  </si>
  <si>
    <t>balut beef ball hotpot</t>
  </si>
  <si>
    <t>lẩu hột vịt lộn bò viên</t>
  </si>
  <si>
    <t>pork stock bones, tendons, cow balls, egg</t>
  </si>
  <si>
    <t>worked stock bones, headed, cow balls, egg</t>
  </si>
  <si>
    <t>quail egg balut</t>
  </si>
  <si>
    <t>cow hotpot</t>
  </si>
  <si>
    <t>testicle</t>
  </si>
  <si>
    <t>goby popsicle</t>
  </si>
  <si>
    <t>mudfish popsicle</t>
  </si>
  <si>
    <t>cá kèo nướng xiên que</t>
  </si>
  <si>
    <t>salt, chilli, goby</t>
  </si>
  <si>
    <t>salt, chilli, fish</t>
  </si>
  <si>
    <t>goby hotpot</t>
  </si>
  <si>
    <t>lẩu cá kèo</t>
  </si>
  <si>
    <t>goby</t>
  </si>
  <si>
    <t>deep gun</t>
  </si>
  <si>
    <t>raw goat blood</t>
  </si>
  <si>
    <t>goat Hotpot</t>
  </si>
  <si>
    <t>lẩu dê</t>
  </si>
  <si>
    <t>IESQ3POtkx0</t>
  </si>
  <si>
    <t>Thai tea</t>
  </si>
  <si>
    <t>Thai dessert</t>
  </si>
  <si>
    <t>chè Thái</t>
  </si>
  <si>
    <t>coconut milk, yogurt, jackfruit</t>
  </si>
  <si>
    <t>rice pasta</t>
  </si>
  <si>
    <t>Rice pasta</t>
  </si>
  <si>
    <t>pork, mushroom, shrimp</t>
  </si>
  <si>
    <t>fish sauce, peanut</t>
  </si>
  <si>
    <t>fish sauce with peanut</t>
  </si>
  <si>
    <t>fish sauce and peanut</t>
  </si>
  <si>
    <t>green papaya with beef salad</t>
  </si>
  <si>
    <t>friend Pepe beep fella</t>
  </si>
  <si>
    <t>salad bò</t>
  </si>
  <si>
    <t>green papaya</t>
  </si>
  <si>
    <t>swim cake</t>
  </si>
  <si>
    <t>fish sauce, vinegar, suger, carrot</t>
  </si>
  <si>
    <t>rice paper, egg, sausage, dried pork, mince prawn</t>
  </si>
  <si>
    <t>rice paper, egg, sausage, dry pop, means crime</t>
  </si>
  <si>
    <t>Vietnames hollow donut</t>
  </si>
  <si>
    <t>Dana</t>
  </si>
  <si>
    <t>BBQ quail</t>
  </si>
  <si>
    <t>chim cút nướng</t>
  </si>
  <si>
    <t>usrgPQ74WVA</t>
  </si>
  <si>
    <t>Hoi An styled chicken and rice</t>
  </si>
  <si>
    <t>high-end style chicken and rice</t>
  </si>
  <si>
    <t>Cơm gà Hội An</t>
  </si>
  <si>
    <t>condense milk coffee</t>
  </si>
  <si>
    <t>filtered coffee with condense milk at the bottom</t>
  </si>
  <si>
    <t>coconut popsicle</t>
  </si>
  <si>
    <t>kem ống</t>
  </si>
  <si>
    <t>grilled meat with rice paper</t>
  </si>
  <si>
    <t>we'll meet with Vice people</t>
  </si>
  <si>
    <t>thịt nướng bánh tráng cuốn</t>
  </si>
  <si>
    <t>rice with chicken</t>
  </si>
  <si>
    <t>hoành thánh</t>
  </si>
  <si>
    <t>f_ybhNIvrQE</t>
  </si>
  <si>
    <t>banana wrapped in sticky rice and grill</t>
  </si>
  <si>
    <t>xôi chuối chiên</t>
  </si>
  <si>
    <t>dragon's beard candy sandwich</t>
  </si>
  <si>
    <t>coconut candy sandwich</t>
  </si>
  <si>
    <t>bánh kẹp kẹo râu rồng</t>
  </si>
  <si>
    <t>deep fried ice cream</t>
  </si>
  <si>
    <t>kem chiên</t>
  </si>
  <si>
    <t>today i pick</t>
  </si>
  <si>
    <t>bond sale</t>
  </si>
  <si>
    <t>Quang styled noodle</t>
  </si>
  <si>
    <t>mì quảng Hội An</t>
  </si>
  <si>
    <t>SE150305</t>
  </si>
  <si>
    <t>Vietnamese BBQ</t>
  </si>
  <si>
    <t>thit nuong</t>
  </si>
  <si>
    <t>Hue beef noodle soup</t>
  </si>
  <si>
    <t>boum boum way</t>
  </si>
  <si>
    <t xml:space="preserve">mini turmeric crepes </t>
  </si>
  <si>
    <t>mini turmeric crepes</t>
  </si>
  <si>
    <t>Vietnamese Pizza Street Food</t>
  </si>
  <si>
    <t>Vietnamese Pizza</t>
  </si>
  <si>
    <t>ca phe</t>
  </si>
  <si>
    <t xml:space="preserve">sea ​​snails
</t>
  </si>
  <si>
    <t>oc bien</t>
  </si>
  <si>
    <t>shrimp and sweet potato recipe</t>
  </si>
  <si>
    <t>Banh tom</t>
  </si>
  <si>
    <t xml:space="preserve">ha noi </t>
  </si>
  <si>
    <t>grilled salt and chilli chicken feet</t>
  </si>
  <si>
    <t>chan ga nuong muoi ot</t>
  </si>
  <si>
    <t>young chicken intestine</t>
  </si>
  <si>
    <t>long ga xao sa te</t>
  </si>
  <si>
    <t>kobe pho</t>
  </si>
  <si>
    <t>minci puddings</t>
  </si>
  <si>
    <t>caramen nep cam</t>
  </si>
  <si>
    <t>banh plan</t>
  </si>
  <si>
    <t>coconut  jelly</t>
  </si>
  <si>
    <t>mango dressert</t>
  </si>
  <si>
    <t>8F9MM-WioTY</t>
  </si>
  <si>
    <t xml:space="preserve">kem </t>
  </si>
  <si>
    <t xml:space="preserve">hcm </t>
  </si>
  <si>
    <t>iGgDCb7ZVdA</t>
  </si>
  <si>
    <t>banh tran da nang</t>
  </si>
  <si>
    <t>dn</t>
  </si>
  <si>
    <t>FqZqiSKpQVo</t>
  </si>
  <si>
    <t>hn</t>
  </si>
  <si>
    <t>ptsGxdRilpw</t>
  </si>
  <si>
    <t>rice portions</t>
  </si>
  <si>
    <t>com phan</t>
  </si>
  <si>
    <t>hcm</t>
  </si>
  <si>
    <t>W834Y_mS97k</t>
  </si>
  <si>
    <t>grill food</t>
  </si>
  <si>
    <t>do nuong</t>
  </si>
  <si>
    <t>XSJzxDgAZok</t>
  </si>
  <si>
    <t>fried food</t>
  </si>
  <si>
    <t>do chien</t>
  </si>
  <si>
    <t>2mYcsM05lDk</t>
  </si>
  <si>
    <t>vegetarian food</t>
  </si>
  <si>
    <t>do an chay</t>
  </si>
  <si>
    <t>1iSLzc0hF6g</t>
  </si>
  <si>
    <t>ga nuong</t>
  </si>
  <si>
    <t>chuoi nuong nep</t>
  </si>
  <si>
    <t xml:space="preserve">chuoi nuong nep </t>
  </si>
  <si>
    <t>Zvk06Y6E7Rk</t>
  </si>
  <si>
    <t>grape wine</t>
  </si>
  <si>
    <t>ruoi nho</t>
  </si>
  <si>
    <t>chesse sandwich</t>
  </si>
  <si>
    <t>tomato soup</t>
  </si>
  <si>
    <t>chicken nugget</t>
  </si>
  <si>
    <t>Grilled Pork skewers</t>
  </si>
  <si>
    <t>grilled satay octopout</t>
  </si>
  <si>
    <t xml:space="preserve">bach tuoc nuong </t>
  </si>
  <si>
    <t>lau hai san</t>
  </si>
  <si>
    <t>mymdIxBuyPw</t>
  </si>
  <si>
    <t>Roasted Pig</t>
  </si>
  <si>
    <t>canh ca chua</t>
  </si>
  <si>
    <t>cRJmiDK_asM</t>
  </si>
  <si>
    <t>grilled banana cover in sticky rice</t>
  </si>
  <si>
    <t>banh chuoi nuong</t>
  </si>
  <si>
    <t>SE160366</t>
  </si>
  <si>
    <t>U3OwOM-4DaU</t>
  </si>
  <si>
    <t>goi kho bo</t>
  </si>
  <si>
    <t>SE160367</t>
  </si>
  <si>
    <t>steaming snail</t>
  </si>
  <si>
    <t>oc luoc</t>
  </si>
  <si>
    <t>SE160368</t>
  </si>
  <si>
    <t>pig ear salad joint</t>
  </si>
  <si>
    <t>lo tai heo tron</t>
  </si>
  <si>
    <t>lo tai heo nom</t>
  </si>
  <si>
    <t>52alUCchcBw</t>
  </si>
  <si>
    <t>mugwork</t>
  </si>
  <si>
    <t>bahn mi op la</t>
  </si>
  <si>
    <t>banh seo</t>
  </si>
  <si>
    <t>0vg04VHd3Io</t>
  </si>
  <si>
    <t>snail rice noodle</t>
  </si>
  <si>
    <t>Char siu sandwiches</t>
  </si>
  <si>
    <t>egg coffe</t>
  </si>
  <si>
    <t>cafe trung</t>
  </si>
  <si>
    <t>fried snack</t>
  </si>
  <si>
    <t>bahn chien</t>
  </si>
  <si>
    <t>bánh chiên</t>
  </si>
  <si>
    <t>banh mi pate</t>
  </si>
  <si>
    <t>bahn mi pate</t>
  </si>
  <si>
    <t>tofu, shrimp sauce, and noodles</t>
  </si>
  <si>
    <t>bun dau mom tom</t>
  </si>
  <si>
    <t>uudvWQf81DY</t>
  </si>
  <si>
    <t>Vegan buffet</t>
  </si>
  <si>
    <t>buffe chay</t>
  </si>
  <si>
    <t>vegetable buffe</t>
  </si>
  <si>
    <t>pCh4iq0kj3g</t>
  </si>
  <si>
    <t>Vietnames sandwich</t>
  </si>
  <si>
    <t>Grilled fish with Dill and Turmeric</t>
  </si>
  <si>
    <t>steamed rice roll</t>
  </si>
  <si>
    <t>RhJ7Cp7_ojU</t>
  </si>
  <si>
    <t>sweet tea</t>
  </si>
  <si>
    <t>sticky rice with mung bean and fried shallots</t>
  </si>
  <si>
    <t>xoi xeo</t>
  </si>
  <si>
    <t>7JsskyOhp0I</t>
  </si>
  <si>
    <t>dried beef salad</t>
  </si>
  <si>
    <t>smoke chicken and cheese crepe</t>
  </si>
  <si>
    <t>banh mi tho nhi ki</t>
  </si>
  <si>
    <t>Yr9Z19ZWMfg</t>
  </si>
  <si>
    <t>steamed crab</t>
  </si>
  <si>
    <t>cua hap</t>
  </si>
  <si>
    <t>ncoqtS2FYW8</t>
  </si>
  <si>
    <t>banh mi pork griled</t>
  </si>
  <si>
    <t>banh mi thit nuong</t>
  </si>
  <si>
    <t>Lol8sqRfQYE</t>
  </si>
  <si>
    <t>Charcoal grilled pork on skewers</t>
  </si>
  <si>
    <t>eFiSFxOM75Q</t>
  </si>
  <si>
    <t>Noodle and assorted meats in tureen</t>
  </si>
  <si>
    <t>mi xao rau cu</t>
  </si>
  <si>
    <t>BBQ Pig</t>
  </si>
  <si>
    <t xml:space="preserve">barbecue </t>
  </si>
  <si>
    <t>thit ba chi nuong</t>
  </si>
  <si>
    <t>grill port</t>
  </si>
  <si>
    <t>musshel bort</t>
  </si>
  <si>
    <t>Oc xao hanh</t>
  </si>
  <si>
    <t>ji_EJop6Gts</t>
  </si>
  <si>
    <t>steamed thin rice pancake with chicken breast</t>
  </si>
  <si>
    <t>chicken mixture</t>
  </si>
  <si>
    <t>banh uot tron long ga</t>
  </si>
  <si>
    <t>TCTpiQLZxrI</t>
  </si>
  <si>
    <t>beef soup pho</t>
  </si>
  <si>
    <t xml:space="preserve">doner kebab </t>
  </si>
  <si>
    <t>doner kebab bahn mi</t>
  </si>
  <si>
    <t>banh mi beef poached</t>
  </si>
  <si>
    <t>bahn mi bo kho</t>
  </si>
  <si>
    <t>banh mi bo kho</t>
  </si>
  <si>
    <t>E100ip3q47E</t>
  </si>
  <si>
    <t>stingray hot pot</t>
  </si>
  <si>
    <t>lau ca duoi</t>
  </si>
  <si>
    <t>UZShbCi9psE</t>
  </si>
  <si>
    <t xml:space="preserve">vegetarian rice fried </t>
  </si>
  <si>
    <t>com xao chay</t>
  </si>
  <si>
    <t>4qDlaWstdwo</t>
  </si>
  <si>
    <t>bahn can</t>
  </si>
  <si>
    <t>beef hot pot</t>
  </si>
  <si>
    <t>lau bo</t>
  </si>
  <si>
    <t>bPkoL622W1U</t>
  </si>
  <si>
    <t>place 1</t>
  </si>
  <si>
    <t>place 2</t>
  </si>
  <si>
    <t>place 3</t>
  </si>
  <si>
    <t>place 4</t>
  </si>
  <si>
    <t>sum</t>
  </si>
  <si>
    <t>food name</t>
  </si>
  <si>
    <t>dumpling</t>
  </si>
  <si>
    <t>taiyaki</t>
  </si>
  <si>
    <t>grilled cow penis</t>
  </si>
  <si>
    <t>fuji cake</t>
  </si>
  <si>
    <t>grilled pig urethra</t>
  </si>
  <si>
    <t>channelId</t>
  </si>
  <si>
    <t>channelName</t>
  </si>
  <si>
    <t>UCcAd5Np7fO8SeejB1FVKcYw</t>
  </si>
  <si>
    <t>Best Ever Food Review Show</t>
  </si>
  <si>
    <t>UCScMaU2pIseOUJcRz9ACjfQ</t>
  </si>
  <si>
    <t>Kyle Le Dot Net</t>
  </si>
  <si>
    <t>UCvJAVO--ZhgG8p9ssknW4gg</t>
  </si>
  <si>
    <t>Pho Your Eyes Only</t>
  </si>
  <si>
    <t>UCxe2Ct_phL2mF1DL-1Rprrw</t>
  </si>
  <si>
    <t>Go and Taste</t>
  </si>
  <si>
    <t>UCQ1HrvjVG2XNP4OGTA0ZlmQ</t>
  </si>
  <si>
    <t>CupofTJ</t>
  </si>
  <si>
    <t>UCp2dhjQXkhY1O40lj15JQzw</t>
  </si>
  <si>
    <t>Luke Martin</t>
  </si>
  <si>
    <t>UCB6dkBD5by8kBULJgYnUEdQ</t>
  </si>
  <si>
    <t>Back of the Bike Tours - Ho Chi Minh Food and City Tours</t>
  </si>
  <si>
    <t>UChFZxQT-wq37-frvUMRqrgQ</t>
  </si>
  <si>
    <t>Continents &amp; Condiments</t>
  </si>
  <si>
    <t>UCQbOiQeIttbMhL2_PkA09_Q</t>
  </si>
  <si>
    <t>Michele Ponte</t>
  </si>
  <si>
    <t>UC6oDUKQDwTe4BnIlRupHsyg</t>
  </si>
  <si>
    <t>fat and broke</t>
  </si>
  <si>
    <t>UCKr68ZJ4vv6VloNdnS2hjhA</t>
  </si>
  <si>
    <t>Harald Baldr</t>
  </si>
  <si>
    <t>UCiAq_SU0ED1C6vWFMnw8Ekg</t>
  </si>
  <si>
    <t>The Food Ranger</t>
  </si>
  <si>
    <t>UC8hI77bH0VraIw6p2PHwivQ</t>
  </si>
  <si>
    <t>Miss Mina</t>
  </si>
  <si>
    <t>UC-8WbaljnjGV9F8m-ZauShw</t>
  </si>
  <si>
    <t>Max McFarlin</t>
  </si>
  <si>
    <t>UC9djWR3v_INl3zAhpuKDc_g</t>
  </si>
  <si>
    <t>LIGHT IT UP LEO</t>
  </si>
  <si>
    <t>UCoWvoHEwy3ChJO3oIFGJXMw</t>
  </si>
  <si>
    <t>Shana Leigh</t>
  </si>
  <si>
    <t>UCRl6ATcqO_fyCtFiLCXob4w</t>
  </si>
  <si>
    <t>Ralph Clesca</t>
  </si>
  <si>
    <t>UCHqnkn5DJbKuKznm7MIDfHg</t>
  </si>
  <si>
    <t>DanVsWorld</t>
  </si>
  <si>
    <t>UCKS4mZuFwghBoxoLwt4k2AA</t>
  </si>
  <si>
    <t>Tom Nguyen</t>
  </si>
  <si>
    <t>UCp3SQp-gytNc4cQ5iqrZv5Q</t>
  </si>
  <si>
    <t>Tommyland</t>
  </si>
  <si>
    <t>UCGFZMLLIpgskEgdxVILEnHw</t>
  </si>
  <si>
    <t>Where's Wilson</t>
  </si>
  <si>
    <t>UCIrXibykwMJrB5jaBF1VDiw</t>
  </si>
  <si>
    <t>Ian &amp; Enoie Laurente</t>
  </si>
  <si>
    <t>UC_F0q6i85C9-8RujTcI0SoQ</t>
  </si>
  <si>
    <t>The Holistic Trainer</t>
  </si>
  <si>
    <t>UC4RjMCWka4N2qGRLz6nbJUA</t>
  </si>
  <si>
    <t>TIM and FIN</t>
  </si>
  <si>
    <t>UCyEd6QBSgat5kkC6svyjudA</t>
  </si>
  <si>
    <t>Mark Wiens</t>
  </si>
  <si>
    <t>UCRZCU6EOHmDYGEM0iSXxs3Q</t>
  </si>
  <si>
    <t>Pann P</t>
  </si>
  <si>
    <t>UCw0GAbqB2-P1Y93H8HSuN_A</t>
  </si>
  <si>
    <t>Ngữ Wave</t>
  </si>
  <si>
    <t>UC3CxEBKx2l38nl1_SFsC2gg</t>
  </si>
  <si>
    <t>Flying The Nest</t>
  </si>
  <si>
    <t>UCXOKEdfOFxsHO_-Su3K8SHg</t>
  </si>
  <si>
    <t>Strictly Dumpling</t>
  </si>
  <si>
    <t>UCqYTzuwkYM7WMlroYaGssYg</t>
  </si>
  <si>
    <t>Tales From The Road</t>
  </si>
  <si>
    <t>UCSir19L_390tAg4IbCggvCg</t>
  </si>
  <si>
    <t>Wil Dasovich</t>
  </si>
  <si>
    <t>UCOMxE9nQ50SOIZs_TcKek4A</t>
  </si>
  <si>
    <t>Chasing a Plate - Thomas &amp; Sheena</t>
  </si>
  <si>
    <t>UCV3c9-3SmLeulCqXK6PfQVw</t>
  </si>
  <si>
    <t>Yevato Kim</t>
  </si>
  <si>
    <t>UCbQPO8TtZqhQ_7_1To2yarg</t>
  </si>
  <si>
    <t>Jack and Gab Explore</t>
  </si>
  <si>
    <t>UC2gschOCqpniO0CxT6RvgAw</t>
  </si>
  <si>
    <t>Janice Fung</t>
  </si>
  <si>
    <t>UCDg9pXeGqKoXNRXtv1_FhPQ</t>
  </si>
  <si>
    <t>VeganTravel</t>
  </si>
  <si>
    <t>UCc34HJcINAaCJwQOa-5yq6w</t>
  </si>
  <si>
    <t>paintingfood</t>
  </si>
  <si>
    <t>UCjKRKmwKN0kL8fcuiGpvwGg</t>
  </si>
  <si>
    <t>Phương Việt Hoài Nguyễn</t>
  </si>
  <si>
    <t>UCDY1m1QAP5swztGc6Ldscxg</t>
  </si>
  <si>
    <t>The Teavs</t>
  </si>
  <si>
    <t>UCgTpRdJcMHAbdARvd-JUdqQ</t>
  </si>
  <si>
    <t>MCV Taste Love</t>
  </si>
  <si>
    <t>UC6_TK0ilLpSfKRzA0RPfSag</t>
  </si>
  <si>
    <t>Kuang Li-Jie</t>
  </si>
  <si>
    <t>UC-dxECMe94dY2KTdZXVBZcA</t>
  </si>
  <si>
    <t>Shu</t>
  </si>
  <si>
    <t>UCIvBTk20QvizSPCtrOBYEQA</t>
  </si>
  <si>
    <t>Mike McDonald</t>
  </si>
  <si>
    <t>UCJeRZkaH3ORHkNWUNqfXJEg</t>
  </si>
  <si>
    <t>Deanna Troy Travels</t>
  </si>
  <si>
    <t>UCq1Q-qEHifb0_D99fCE09JQ</t>
  </si>
  <si>
    <t>Syifa Adriana</t>
  </si>
  <si>
    <t>UCcE4_NptsC-I4LMFPnHzCug</t>
  </si>
  <si>
    <t>John and Malie</t>
  </si>
  <si>
    <t>UC5qRAYQmCLx8hFGIiTWSQvA</t>
  </si>
  <si>
    <t>Aaron and Claire</t>
  </si>
  <si>
    <t>UClVaTk3qfqLti9p_qlV-MjQ</t>
  </si>
  <si>
    <t>Authentic World Food</t>
  </si>
  <si>
    <t>UCA4iDE4Ski0QYg856E9fovg</t>
  </si>
  <si>
    <t>Lana Tiare</t>
  </si>
  <si>
    <t>UCo5EClctJG-rIAGPB1l_pFA</t>
  </si>
  <si>
    <t>The Road Less Traveled</t>
  </si>
  <si>
    <t>UCtO3HnehIGo8aWwLDJJoLdg</t>
  </si>
  <si>
    <t>Ninja Teacher</t>
  </si>
  <si>
    <t>UCARXIcGGUQ5bMhAW4J-4SfQ</t>
  </si>
  <si>
    <t>Rusty Compass</t>
  </si>
  <si>
    <t>UCX6Kp2blW0IgpbE2VnjvhNA</t>
  </si>
  <si>
    <t>Christine Ha</t>
  </si>
  <si>
    <t>UChXJah1nXz3NCVLNm_3Ep-w</t>
  </si>
  <si>
    <t>Onetrip</t>
  </si>
  <si>
    <t>UCy7s-66eCzNR89IMkplYWwg</t>
  </si>
  <si>
    <t>Filmlinge</t>
  </si>
  <si>
    <t>UC2ceP7hE6Fg5pTpFz4KnpuQ</t>
  </si>
  <si>
    <t>HOANG PHAM</t>
  </si>
  <si>
    <t>UCnveWtQjr9UXrFb9lmWxLiw</t>
  </si>
  <si>
    <t>Zak Birt</t>
  </si>
  <si>
    <t>UCAK4bIJs2eL91FEQ5gcHI9g</t>
  </si>
  <si>
    <t>The Go To Family</t>
  </si>
  <si>
    <t>UCrLTabOV29R-5v6zWTlEKyA</t>
  </si>
  <si>
    <t>Wanderful Revolution</t>
  </si>
  <si>
    <t>UCf8F6gJ2jS49BfLbJdstpbw</t>
  </si>
  <si>
    <t>Alexana Rotunda</t>
  </si>
  <si>
    <t>UCyZcFshnTozJeQ4ecmxEk_A</t>
  </si>
  <si>
    <t>Christina Clesca</t>
  </si>
  <si>
    <t>UC9wm6Rzy4vuElIaLZXgPlTg</t>
  </si>
  <si>
    <t>Aaron Explores</t>
  </si>
  <si>
    <t>UCaoJ8IGJEjGjouLQ8DVUkCQ</t>
  </si>
  <si>
    <t>Lets Eat Food Show</t>
  </si>
  <si>
    <t>UCqWmWgkkOlAYKgO_UZl3uvA</t>
  </si>
  <si>
    <t>• L A U R E N •</t>
  </si>
  <si>
    <t>UCWUDEEzV-u4ZqKv4nItlpGA</t>
  </si>
  <si>
    <t>Anthony Christopher</t>
  </si>
  <si>
    <t>UCB4BQ3nG5g33Qs7T0ivtRFQ</t>
  </si>
  <si>
    <t>Tagnbrag Travels</t>
  </si>
  <si>
    <t>UCZgkCF7F2uj2FWzQMvYHE5A</t>
  </si>
  <si>
    <t>Thao ngo thi bich</t>
  </si>
  <si>
    <t>UCEZ1x1P5Nhzqsls5rzpoXyA</t>
  </si>
  <si>
    <t>Beyond Brian</t>
  </si>
  <si>
    <t>UC5nyS8-6wAKPK-5nUMo6P2Q</t>
  </si>
  <si>
    <t>Journey and Explore</t>
  </si>
  <si>
    <t>UCt_NLJ4McJlCyYM-dSPRo7Q</t>
  </si>
  <si>
    <t>Lost LeBlanc</t>
  </si>
  <si>
    <t>UCvzUYI4RteJpXp3xZBa7koA</t>
  </si>
  <si>
    <t>When in Danang</t>
  </si>
  <si>
    <t>UC4E0k72mqFO14HqfgJGbEzg</t>
  </si>
  <si>
    <t>our Curious Georgia</t>
  </si>
  <si>
    <t>UCTvIfaFqd1arGqnNFthMvpg</t>
  </si>
  <si>
    <t>Eat Hoi An</t>
  </si>
  <si>
    <t>UCfsxyqd-5kbaCG98WmzqW8A</t>
  </si>
  <si>
    <t>Kimmyonaquest</t>
  </si>
  <si>
    <t>UC8zDRLoP0JG4xQooox5xi4w</t>
  </si>
  <si>
    <t>Focus Asia Pacific</t>
  </si>
  <si>
    <t>UCEDrRCC0qRtPd5-sSa1hajw</t>
  </si>
  <si>
    <t>The Endless Adventure</t>
  </si>
  <si>
    <t>UCqZnoWEGhcyHL_rBeZIbwjw</t>
  </si>
  <si>
    <t>RingStingers Travel</t>
  </si>
  <si>
    <t>UCCKFt7y9MS8BjPlpVHAdYwA</t>
  </si>
  <si>
    <t>Steve Owens</t>
  </si>
  <si>
    <t>UCr2m0Isipf2iOakGCYs8O1w</t>
  </si>
  <si>
    <t>Nikki Vargas</t>
  </si>
  <si>
    <t>UCMLfVa85wDQATfMqu1-LLTw</t>
  </si>
  <si>
    <t>Will Pháp</t>
  </si>
  <si>
    <t>UCQMesPbJzGqcyBslPdMP-RQ</t>
  </si>
  <si>
    <t>Quanderlust</t>
  </si>
  <si>
    <t>UCW5NNtTSY5z5mENZ8dt-RCw</t>
  </si>
  <si>
    <t>Ace Live</t>
  </si>
  <si>
    <t>UCBe-uAON86Q6gaNjVhP9uyA</t>
  </si>
  <si>
    <t>The NYC Couple</t>
  </si>
  <si>
    <t>UCSe4NsHq9CEwbinTZhH5oEw</t>
  </si>
  <si>
    <t>Cacananta</t>
  </si>
  <si>
    <t>UCnuj-aOeXlsUShodsmNvWdw</t>
  </si>
  <si>
    <t>Waypoint of View</t>
  </si>
  <si>
    <t>UCUbpczi3mbpmFxfGgbu490Q</t>
  </si>
  <si>
    <t>AlmostLanding</t>
  </si>
  <si>
    <t>UC4x6Z9GmNTXFSJVGruR4f4w</t>
  </si>
  <si>
    <t>R G VLOGS</t>
  </si>
  <si>
    <t>UCYHGxyqtCitwHsOX7Jnyqdg</t>
  </si>
  <si>
    <t>Vietnam so cute</t>
  </si>
  <si>
    <t>UCE_YXlRT1OOea5bqphJIIxQ</t>
  </si>
  <si>
    <t>Where's Jalex</t>
  </si>
  <si>
    <t>UCvSh1OkReJYaT26774WlPVg</t>
  </si>
  <si>
    <t>chillystudio</t>
  </si>
  <si>
    <t>UCBi2mrWuNuyYy4gbM6fU18Q</t>
  </si>
  <si>
    <t>ABC News</t>
  </si>
  <si>
    <t>UCi7bf7y7J0SXEBTntiXqDyQ</t>
  </si>
  <si>
    <t>Dan Harley</t>
  </si>
  <si>
    <t>UCWMV24o9uBSnftsDElKRFSw</t>
  </si>
  <si>
    <t>TravelEatWOD</t>
  </si>
  <si>
    <t>UC4tzvokXSr3xxkCfnDFilBw</t>
  </si>
  <si>
    <t>FairDinkum Adventure</t>
  </si>
  <si>
    <t>UCSFBOln3_OspDBnBJ8ImLpw</t>
  </si>
  <si>
    <t>Cooking the World</t>
  </si>
  <si>
    <t>UC86AkdlVnPIz5XbDydVfUVw</t>
  </si>
  <si>
    <t>Rhanz Roams</t>
  </si>
  <si>
    <t>UCZRke21LuDZfImpihuu1A3g</t>
  </si>
  <si>
    <t>Travel Agent Hanoi</t>
  </si>
  <si>
    <t>UCNRa176N9ngRJd-yjlvFv5A</t>
  </si>
  <si>
    <t>markgy2k</t>
  </si>
  <si>
    <t>UCLvozTwKNGuh8WUeSHrSkpw</t>
  </si>
  <si>
    <t>Minority Nomad</t>
  </si>
  <si>
    <t>UCDnVLitX3GR0CePH9qA4arw</t>
  </si>
  <si>
    <t>2foodtrippers</t>
  </si>
  <si>
    <t>UCJ9lYSdFSSr_d8wrb2neIHA</t>
  </si>
  <si>
    <t>La Karencita</t>
  </si>
  <si>
    <t>UCiD1issia76Wd2eeHi_Q9qA</t>
  </si>
  <si>
    <t>Y&amp;S FOOD!</t>
  </si>
  <si>
    <t>UC52dOOWpEtXnGSZVnlya2aA</t>
  </si>
  <si>
    <t>Shinegi Vietnam</t>
  </si>
  <si>
    <t>UCfpDaeS_NPqf7aRi770NCdQ</t>
  </si>
  <si>
    <t>Under2</t>
  </si>
  <si>
    <t>UCpJjuFi0uLYriRwsVEF_y4A</t>
  </si>
  <si>
    <t>SeamusandJesss</t>
  </si>
  <si>
    <t>UCfKl9cAXbHNJWsZQjAYDjpQ</t>
  </si>
  <si>
    <t>Livin That Life</t>
  </si>
  <si>
    <t>UCK2EpLiW-8MqzelRdsluvPA</t>
  </si>
  <si>
    <t>PaNi Tv</t>
  </si>
  <si>
    <t>UC1ZxoUBe5RGFDX7VNhrWJfQ</t>
  </si>
  <si>
    <t>aHungryTiger</t>
  </si>
  <si>
    <t># channel</t>
  </si>
  <si>
    <t>standardized food name</t>
  </si>
  <si>
    <t>food imply</t>
  </si>
  <si>
    <t>items</t>
  </si>
  <si>
    <t>my feeling 1</t>
  </si>
  <si>
    <t>my feeling 2</t>
  </si>
  <si>
    <t>my feeling 3</t>
  </si>
  <si>
    <t>YouTuber feeling 1</t>
  </si>
  <si>
    <t>YouTuber feeling 2</t>
  </si>
  <si>
    <t>YouTuber feeling 3</t>
  </si>
  <si>
    <t>fried  breadfruit</t>
  </si>
  <si>
    <t>buffet</t>
  </si>
  <si>
    <t>grilled quail eggs</t>
  </si>
  <si>
    <t>lobster with eeg</t>
  </si>
  <si>
    <t>lobster with cheese</t>
  </si>
  <si>
    <t>_buEVJ8fDj5</t>
  </si>
  <si>
    <t>nuôi xào bò</t>
  </si>
  <si>
    <t>02:07</t>
  </si>
  <si>
    <t xml:space="preserve">dừa </t>
  </si>
  <si>
    <t>ni1B_h7ErSU</t>
  </si>
  <si>
    <t xml:space="preserve">vegetarian bufet </t>
  </si>
  <si>
    <t>07:55</t>
  </si>
  <si>
    <t>wok-tossed crab with sate saucce</t>
  </si>
  <si>
    <t>34:50</t>
  </si>
  <si>
    <t>34:53</t>
  </si>
  <si>
    <t>27:57</t>
  </si>
  <si>
    <t>34:58</t>
  </si>
  <si>
    <t>30:42</t>
  </si>
  <si>
    <t>34:59</t>
  </si>
  <si>
    <t>34:60</t>
  </si>
  <si>
    <t>steamed vegatable</t>
  </si>
  <si>
    <t xml:space="preserve">ốc hương </t>
  </si>
  <si>
    <t xml:space="preserve">bún gạo xào thập cẩm </t>
  </si>
  <si>
    <t>chả giỏ</t>
  </si>
  <si>
    <t>fried srping roll</t>
  </si>
  <si>
    <t>giant waterbug</t>
  </si>
  <si>
    <t>vermicelli and fish soup</t>
  </si>
  <si>
    <t>Pork Skewers ( thịt xiên nướng )</t>
  </si>
  <si>
    <t>donuts</t>
  </si>
  <si>
    <t>pandan leaf jelly with yougurt and other yum stuff</t>
  </si>
  <si>
    <t>deep-fried fish</t>
  </si>
  <si>
    <t>srping roll</t>
  </si>
  <si>
    <t>Vietnamese sanwich</t>
  </si>
  <si>
    <t xml:space="preserve">kẹo chỉ tơ / bánh kiến tơ </t>
  </si>
  <si>
    <t xml:space="preserve">lasagna </t>
  </si>
  <si>
    <t>bánh vạc</t>
  </si>
  <si>
    <t>bánh nậm</t>
  </si>
  <si>
    <t>key</t>
  </si>
  <si>
    <t>0</t>
  </si>
  <si>
    <t>1</t>
  </si>
  <si>
    <t>2</t>
  </si>
  <si>
    <t>3</t>
  </si>
  <si>
    <t>4</t>
  </si>
  <si>
    <t>5</t>
  </si>
  <si>
    <t>6</t>
  </si>
  <si>
    <t>7</t>
  </si>
  <si>
    <t>8</t>
  </si>
  <si>
    <t>9</t>
  </si>
  <si>
    <t>banh bao'</t>
  </si>
  <si>
    <t>on down'</t>
  </si>
  <si>
    <t>banh beo'</t>
  </si>
  <si>
    <t>bahn beo'</t>
  </si>
  <si>
    <t>bomb bail'</t>
  </si>
  <si>
    <t>unbale'</t>
  </si>
  <si>
    <t>banh bot'</t>
  </si>
  <si>
    <t>bomb'</t>
  </si>
  <si>
    <t>banh bot loc'</t>
  </si>
  <si>
    <t>barn bought lock'</t>
  </si>
  <si>
    <t>banh can'</t>
  </si>
  <si>
    <t>bon con'</t>
  </si>
  <si>
    <t>bangkok'</t>
  </si>
  <si>
    <t>bunny stand'</t>
  </si>
  <si>
    <t>banh canh cua'</t>
  </si>
  <si>
    <t>punkin cool'</t>
  </si>
  <si>
    <t>bank and pool'</t>
  </si>
  <si>
    <t>banh chuoi'</t>
  </si>
  <si>
    <t>fun tree'</t>
  </si>
  <si>
    <t>pon chewy'</t>
  </si>
  <si>
    <t>banh cuon'</t>
  </si>
  <si>
    <t>famine wound'</t>
  </si>
  <si>
    <t>bondwoman'</t>
  </si>
  <si>
    <t>bum goon'</t>
  </si>
  <si>
    <t>van'</t>
  </si>
  <si>
    <t>pine cone'</t>
  </si>
  <si>
    <t>bankung'</t>
  </si>
  <si>
    <t>bonk you'</t>
  </si>
  <si>
    <t>banh cuon nong'</t>
  </si>
  <si>
    <t>bank one known'</t>
  </si>
  <si>
    <t>bang condom'</t>
  </si>
  <si>
    <t>one condom'</t>
  </si>
  <si>
    <t>banh da ca'</t>
  </si>
  <si>
    <t>pie kappa'</t>
  </si>
  <si>
    <t>banh da ca ro dong'</t>
  </si>
  <si>
    <t>bent this guy rolled on'</t>
  </si>
  <si>
    <t>banh da lon'</t>
  </si>
  <si>
    <t>fun and docile'</t>
  </si>
  <si>
    <t>banh duc'</t>
  </si>
  <si>
    <t>banduk'</t>
  </si>
  <si>
    <t>banh flan'</t>
  </si>
  <si>
    <t>fun flan'</t>
  </si>
  <si>
    <t>banh hoi'</t>
  </si>
  <si>
    <t>bun hoy'</t>
  </si>
  <si>
    <t>banh khuc'</t>
  </si>
  <si>
    <t>thank you'</t>
  </si>
  <si>
    <t>banh loc'</t>
  </si>
  <si>
    <t>but now'</t>
  </si>
  <si>
    <t>balla'</t>
  </si>
  <si>
    <t>banh mi'</t>
  </si>
  <si>
    <t>balmy'</t>
  </si>
  <si>
    <t>bond me'</t>
  </si>
  <si>
    <t>bombing'</t>
  </si>
  <si>
    <t>bond meet'</t>
  </si>
  <si>
    <t>ban me'</t>
  </si>
  <si>
    <t>by me'</t>
  </si>
  <si>
    <t>pon me'</t>
  </si>
  <si>
    <t>bond means'</t>
  </si>
  <si>
    <t>buy me'</t>
  </si>
  <si>
    <t>bad me'</t>
  </si>
  <si>
    <t>miami'</t>
  </si>
  <si>
    <t>bad man'</t>
  </si>
  <si>
    <t>bonnie'</t>
  </si>
  <si>
    <t>bunnies'</t>
  </si>
  <si>
    <t>bum me'</t>
  </si>
  <si>
    <t>burmese'</t>
  </si>
  <si>
    <t>bunny'</t>
  </si>
  <si>
    <t>bum knees'</t>
  </si>
  <si>
    <t>bump me'</t>
  </si>
  <si>
    <t>but meat'</t>
  </si>
  <si>
    <t>manmade'</t>
  </si>
  <si>
    <t>on me'</t>
  </si>
  <si>
    <t>beg me'</t>
  </si>
  <si>
    <t>family'</t>
  </si>
  <si>
    <t>country'</t>
  </si>
  <si>
    <t>bonnie's'</t>
  </si>
  <si>
    <t>vaughn me'</t>
  </si>
  <si>
    <t>bandmate'</t>
  </si>
  <si>
    <t>bang bang'</t>
  </si>
  <si>
    <t>bangg me'</t>
  </si>
  <si>
    <t>banh my'</t>
  </si>
  <si>
    <t>banned me'</t>
  </si>
  <si>
    <t>barmy'</t>
  </si>
  <si>
    <t>bomb me'</t>
  </si>
  <si>
    <t>botany'</t>
  </si>
  <si>
    <t>bun me'</t>
  </si>
  <si>
    <t>but move'</t>
  </si>
  <si>
    <t>from me'</t>
  </si>
  <si>
    <t>fun me'</t>
  </si>
  <si>
    <t>funny'</t>
  </si>
  <si>
    <t>pardon me'</t>
  </si>
  <si>
    <t>banh mi bo kho'</t>
  </si>
  <si>
    <t>bundy bahnhof'</t>
  </si>
  <si>
    <t>banh mi phuong'</t>
  </si>
  <si>
    <t>von mifung'</t>
  </si>
  <si>
    <t>banh mi thit'</t>
  </si>
  <si>
    <t>permitted'</t>
  </si>
  <si>
    <t>banh nam'</t>
  </si>
  <si>
    <t>bun num'</t>
  </si>
  <si>
    <t>banh phong tom</t>
  </si>
  <si>
    <t>one from tom'</t>
  </si>
  <si>
    <t>banh quay'</t>
  </si>
  <si>
    <t>barley quite'</t>
  </si>
  <si>
    <t>banh tam bi'</t>
  </si>
  <si>
    <t>bunton be'</t>
  </si>
  <si>
    <t>bunton beef'</t>
  </si>
  <si>
    <t>banh trang'</t>
  </si>
  <si>
    <t>bun channel'</t>
  </si>
  <si>
    <t>banh trang cuon'</t>
  </si>
  <si>
    <t>vaughn frank own'</t>
  </si>
  <si>
    <t>banh trang nuong'</t>
  </si>
  <si>
    <t>bun-chan noon'</t>
  </si>
  <si>
    <t>bun champ'</t>
  </si>
  <si>
    <t>on shalu'</t>
  </si>
  <si>
    <t>function loop'</t>
  </si>
  <si>
    <t>bunch of you'</t>
  </si>
  <si>
    <t>banh trang tron'</t>
  </si>
  <si>
    <t>bunch angkong'</t>
  </si>
  <si>
    <t>banh chung chung'</t>
  </si>
  <si>
    <t>banh uot'</t>
  </si>
  <si>
    <t>bang'</t>
  </si>
  <si>
    <t>van hoot'</t>
  </si>
  <si>
    <t>bun'</t>
  </si>
  <si>
    <t>banh vac'</t>
  </si>
  <si>
    <t>bonds of'</t>
  </si>
  <si>
    <t>banh xeo'</t>
  </si>
  <si>
    <t>yeah yeah'</t>
  </si>
  <si>
    <t>the bounty out'</t>
  </si>
  <si>
    <t>bond sale'</t>
  </si>
  <si>
    <t>bun sale'</t>
  </si>
  <si>
    <t>one sale'</t>
  </si>
  <si>
    <t>bun show'</t>
  </si>
  <si>
    <t>fun chill'</t>
  </si>
  <si>
    <t>punch out'</t>
  </si>
  <si>
    <t>bond say'</t>
  </si>
  <si>
    <t>ballin sale'</t>
  </si>
  <si>
    <t>wholesale'</t>
  </si>
  <si>
    <t>bone sale'</t>
  </si>
  <si>
    <t>bunzo'</t>
  </si>
  <si>
    <t>ben sale'</t>
  </si>
  <si>
    <t>bud sale'</t>
  </si>
  <si>
    <t>bunch sale'</t>
  </si>
  <si>
    <t>buns sale'</t>
  </si>
  <si>
    <t>can tell'</t>
  </si>
  <si>
    <t>fan shale'</t>
  </si>
  <si>
    <t>bandshell'</t>
  </si>
  <si>
    <t>hansol'</t>
  </si>
  <si>
    <t>pencil'</t>
  </si>
  <si>
    <t>on sale'</t>
  </si>
  <si>
    <t>bhante'</t>
  </si>
  <si>
    <t>sponsor'</t>
  </si>
  <si>
    <t>buntao'</t>
  </si>
  <si>
    <t>bunch out'</t>
  </si>
  <si>
    <t>bun scale'</t>
  </si>
  <si>
    <t>ban zia'</t>
  </si>
  <si>
    <t>bang cell'</t>
  </si>
  <si>
    <t>banzi ow'</t>
  </si>
  <si>
    <t>barn ziao'</t>
  </si>
  <si>
    <t>bene see how'</t>
  </si>
  <si>
    <t>bun cl'</t>
  </si>
  <si>
    <t>bungee'</t>
  </si>
  <si>
    <t>fans now'</t>
  </si>
  <si>
    <t>fun sale'</t>
  </si>
  <si>
    <t>man sale'</t>
  </si>
  <si>
    <t>banh xeo vit'</t>
  </si>
  <si>
    <t>that's good walk'</t>
  </si>
  <si>
    <t>van service'</t>
  </si>
  <si>
    <t>bia ha noi'</t>
  </si>
  <si>
    <t>yeah annoying'</t>
  </si>
  <si>
    <t>yeah knowing'</t>
  </si>
  <si>
    <t>bia hoi'</t>
  </si>
  <si>
    <t>be hoyt'</t>
  </si>
  <si>
    <t>beer boy'</t>
  </si>
  <si>
    <t>be'</t>
  </si>
  <si>
    <t>beer hiiis'</t>
  </si>
  <si>
    <t>be a boy'</t>
  </si>
  <si>
    <t>bo kho'</t>
  </si>
  <si>
    <t>how far should case'</t>
  </si>
  <si>
    <t>bo la lot'</t>
  </si>
  <si>
    <t>fall a lot'</t>
  </si>
  <si>
    <t>bo ne'</t>
  </si>
  <si>
    <t>company finance'</t>
  </si>
  <si>
    <t>banana'</t>
  </si>
  <si>
    <t>bana'</t>
  </si>
  <si>
    <t>bonilla'</t>
  </si>
  <si>
    <t>ball yam'</t>
  </si>
  <si>
    <t>ball nap'</t>
  </si>
  <si>
    <t>bot chien'</t>
  </si>
  <si>
    <t>butch in'</t>
  </si>
  <si>
    <t>boat chien'</t>
  </si>
  <si>
    <t>bachchan'</t>
  </si>
  <si>
    <t>broken'</t>
  </si>
  <si>
    <t>booking'</t>
  </si>
  <si>
    <t>broken rice'</t>
  </si>
  <si>
    <t>open rice'</t>
  </si>
  <si>
    <t>balloon'</t>
  </si>
  <si>
    <t>boon'</t>
  </si>
  <si>
    <t>boom'</t>
  </si>
  <si>
    <t>pony'</t>
  </si>
  <si>
    <t>wooden'</t>
  </si>
  <si>
    <t>bun bo'</t>
  </si>
  <si>
    <t>boom boy'</t>
  </si>
  <si>
    <t>bun bo hue'</t>
  </si>
  <si>
    <t>boom ball way'</t>
  </si>
  <si>
    <t>bun bo nam bo'</t>
  </si>
  <si>
    <t>boom bowl number'</t>
  </si>
  <si>
    <t>bun ca'</t>
  </si>
  <si>
    <t>boom kah'</t>
  </si>
  <si>
    <t>wooden caja'</t>
  </si>
  <si>
    <t>wonka'</t>
  </si>
  <si>
    <t>kunta'</t>
  </si>
  <si>
    <t>bun cha'</t>
  </si>
  <si>
    <t>boo job'</t>
  </si>
  <si>
    <t>bunch'</t>
  </si>
  <si>
    <t>butcher'</t>
  </si>
  <si>
    <t>boom cha'</t>
  </si>
  <si>
    <t>boot guy'</t>
  </si>
  <si>
    <t>food chat'</t>
  </si>
  <si>
    <t>lunch'</t>
  </si>
  <si>
    <t>puncha'</t>
  </si>
  <si>
    <t>one shot'</t>
  </si>
  <si>
    <t>lucha'</t>
  </si>
  <si>
    <t>boot guy '</t>
  </si>
  <si>
    <t>good job'</t>
  </si>
  <si>
    <t>function'</t>
  </si>
  <si>
    <t>future'</t>
  </si>
  <si>
    <t>gucchy'</t>
  </si>
  <si>
    <t>furniture'</t>
  </si>
  <si>
    <t>sponge our'</t>
  </si>
  <si>
    <t>lunch at'</t>
  </si>
  <si>
    <t>moon chat'</t>
  </si>
  <si>
    <t>mucha'</t>
  </si>
  <si>
    <t>moonshine'</t>
  </si>
  <si>
    <t>boon sha'</t>
  </si>
  <si>
    <t>moon shots'</t>
  </si>
  <si>
    <t>gun shot'</t>
  </si>
  <si>
    <t>bunch of'</t>
  </si>
  <si>
    <t>puja'</t>
  </si>
  <si>
    <t>bucho'</t>
  </si>
  <si>
    <t>moonshot'</t>
  </si>
  <si>
    <t>punch'</t>
  </si>
  <si>
    <t>booyah'</t>
  </si>
  <si>
    <t>boon cha'</t>
  </si>
  <si>
    <t>bouchard'</t>
  </si>
  <si>
    <t>bowling shop'</t>
  </si>
  <si>
    <t>win chopped'</t>
  </si>
  <si>
    <t>bun cha ca'</t>
  </si>
  <si>
    <t>puchica'</t>
  </si>
  <si>
    <t>bun cha ha noi'</t>
  </si>
  <si>
    <t>china no'</t>
  </si>
  <si>
    <t>bun dau'</t>
  </si>
  <si>
    <t>geun del'</t>
  </si>
  <si>
    <t>moon doll'</t>
  </si>
  <si>
    <t>geun doll'</t>
  </si>
  <si>
    <t>bun dao'</t>
  </si>
  <si>
    <t>bun dau mam tom'</t>
  </si>
  <si>
    <t>bun dua mam tom'</t>
  </si>
  <si>
    <t>bun dau met'</t>
  </si>
  <si>
    <t>phone down me'</t>
  </si>
  <si>
    <t>bun mam'</t>
  </si>
  <si>
    <t>one mom'</t>
  </si>
  <si>
    <t>potent mom'</t>
  </si>
  <si>
    <t>when mom'</t>
  </si>
  <si>
    <t>bun rieu'</t>
  </si>
  <si>
    <t>boon real'</t>
  </si>
  <si>
    <t>one rio'</t>
  </si>
  <si>
    <t>bon reiu'</t>
  </si>
  <si>
    <t>boon ryu'</t>
  </si>
  <si>
    <t>bun riel'</t>
  </si>
  <si>
    <t>bun thit nuong'</t>
  </si>
  <si>
    <t>boobs at noon'</t>
  </si>
  <si>
    <t>doubles at noon'</t>
  </si>
  <si>
    <t>ca loc'</t>
  </si>
  <si>
    <t>a lock'</t>
  </si>
  <si>
    <t>ca ro dong'</t>
  </si>
  <si>
    <t>yeah road dome' ''</t>
  </si>
  <si>
    <t>cassava'</t>
  </si>
  <si>
    <t>casaba'</t>
  </si>
  <si>
    <t>cha'</t>
  </si>
  <si>
    <t>chow'</t>
  </si>
  <si>
    <t>cha ca'</t>
  </si>
  <si>
    <t>cha-cha'</t>
  </si>
  <si>
    <t>chaka'</t>
  </si>
  <si>
    <t>chuck'</t>
  </si>
  <si>
    <t>jack are'</t>
  </si>
  <si>
    <t>checkout'</t>
  </si>
  <si>
    <t>jackass'</t>
  </si>
  <si>
    <t>jagger'</t>
  </si>
  <si>
    <t>cha ca ha noi'</t>
  </si>
  <si>
    <t>jack a hanoi'</t>
  </si>
  <si>
    <t>cha gio'</t>
  </si>
  <si>
    <t>chain off'</t>
  </si>
  <si>
    <t>jo'</t>
  </si>
  <si>
    <t>chao'</t>
  </si>
  <si>
    <t>dow'</t>
  </si>
  <si>
    <t>job'</t>
  </si>
  <si>
    <t>jiao'</t>
  </si>
  <si>
    <t>jowl'</t>
  </si>
  <si>
    <t>cow'</t>
  </si>
  <si>
    <t>chao long'</t>
  </si>
  <si>
    <t>shaolong'</t>
  </si>
  <si>
    <t>how lumps'</t>
  </si>
  <si>
    <t>che'</t>
  </si>
  <si>
    <t>chain'</t>
  </si>
  <si>
    <t>chair'</t>
  </si>
  <si>
    <t>jail'</t>
  </si>
  <si>
    <t>jam'</t>
  </si>
  <si>
    <t>jeremiah'</t>
  </si>
  <si>
    <t>che bap'</t>
  </si>
  <si>
    <t>jemma porn'</t>
  </si>
  <si>
    <t>jib up'</t>
  </si>
  <si>
    <t>che chuoi'</t>
  </si>
  <si>
    <t>jit'</t>
  </si>
  <si>
    <t>jeju'</t>
  </si>
  <si>
    <t>che dau xanh'</t>
  </si>
  <si>
    <t>chiodo sun'</t>
  </si>
  <si>
    <t>che mam'</t>
  </si>
  <si>
    <t>gm um'</t>
  </si>
  <si>
    <t>gm mum'</t>
  </si>
  <si>
    <t>che thap cam'</t>
  </si>
  <si>
    <t>chad come'</t>
  </si>
  <si>
    <t>che xoi'</t>
  </si>
  <si>
    <t>chia soy'</t>
  </si>
  <si>
    <t>che xoi nuoc'</t>
  </si>
  <si>
    <t>chair so nuke'</t>
  </si>
  <si>
    <t>cheung fun'</t>
  </si>
  <si>
    <t>trend fun'</t>
  </si>
  <si>
    <t>chewy'</t>
  </si>
  <si>
    <t>chewing'</t>
  </si>
  <si>
    <t>coffee'</t>
  </si>
  <si>
    <t>copy'</t>
  </si>
  <si>
    <t>com'</t>
  </si>
  <si>
    <t>comb'</t>
  </si>
  <si>
    <t>com ga'</t>
  </si>
  <si>
    <t>conga'</t>
  </si>
  <si>
    <t>kamikaze'</t>
  </si>
  <si>
    <t>com tam'</t>
  </si>
  <si>
    <t>calm calm'</t>
  </si>
  <si>
    <t>content'</t>
  </si>
  <si>
    <t>cua'</t>
  </si>
  <si>
    <t>who'</t>
  </si>
  <si>
    <t>cua xao sa te'</t>
  </si>
  <si>
    <t>for our saturday'</t>
  </si>
  <si>
    <t>cucumber'</t>
  </si>
  <si>
    <t>to compare'</t>
  </si>
  <si>
    <t>dau do'</t>
  </si>
  <si>
    <t>dada'</t>
  </si>
  <si>
    <t>dau xanh'</t>
  </si>
  <si>
    <t>down son'</t>
  </si>
  <si>
    <t>doi'</t>
  </si>
  <si>
    <t>joy'</t>
  </si>
  <si>
    <t>zoey'</t>
  </si>
  <si>
    <t>dry pho'</t>
  </si>
  <si>
    <t>dry fun'</t>
  </si>
  <si>
    <t>egg coffee'</t>
  </si>
  <si>
    <t>aids coffee'</t>
  </si>
  <si>
    <t>ga'</t>
  </si>
  <si>
    <t>gaw'</t>
  </si>
  <si>
    <t>ghe'</t>
  </si>
  <si>
    <t>get'</t>
  </si>
  <si>
    <t>gia'</t>
  </si>
  <si>
    <t>the yeah'</t>
  </si>
  <si>
    <t>goi bo'</t>
  </si>
  <si>
    <t>roybal'</t>
  </si>
  <si>
    <t>goi du du'</t>
  </si>
  <si>
    <t>roturua'</t>
  </si>
  <si>
    <t>green beans'</t>
  </si>
  <si>
    <t>between be'</t>
  </si>
  <si>
    <t>ha cao'</t>
  </si>
  <si>
    <t>hag out'</t>
  </si>
  <si>
    <t>hoanh thanh'</t>
  </si>
  <si>
    <t>wonton'</t>
  </si>
  <si>
    <t>hoi an'</t>
  </si>
  <si>
    <t>hawaii'</t>
  </si>
  <si>
    <t>hawaiian'</t>
  </si>
  <si>
    <t>hoang you'</t>
  </si>
  <si>
    <t>boyan'</t>
  </si>
  <si>
    <t>her and'</t>
  </si>
  <si>
    <t>ho-yang'</t>
  </si>
  <si>
    <t>jolla and'</t>
  </si>
  <si>
    <t>poi and'</t>
  </si>
  <si>
    <t>hu tieu mi'</t>
  </si>
  <si>
    <t>food through me'</t>
  </si>
  <si>
    <t>kem trang tien'</t>
  </si>
  <si>
    <t>kim train tn'</t>
  </si>
  <si>
    <t>khuc'</t>
  </si>
  <si>
    <t>copies'</t>
  </si>
  <si>
    <t>lotus seeds'</t>
  </si>
  <si>
    <t>lord is easy'</t>
  </si>
  <si>
    <t>mam tom'</t>
  </si>
  <si>
    <t>moms don't'</t>
  </si>
  <si>
    <t>mi oc hen'</t>
  </si>
  <si>
    <t>me oh hey'</t>
  </si>
  <si>
    <t>mi quang'</t>
  </si>
  <si>
    <t>new pond'</t>
  </si>
  <si>
    <t>mi xao'</t>
  </si>
  <si>
    <t>misao'</t>
  </si>
  <si>
    <t>milo dam'</t>
  </si>
  <si>
    <t>milo yum'</t>
  </si>
  <si>
    <t>muc trung'</t>
  </si>
  <si>
    <t>motive triangle'</t>
  </si>
  <si>
    <t>nem'</t>
  </si>
  <si>
    <t>names'</t>
  </si>
  <si>
    <t>nem bo'</t>
  </si>
  <si>
    <t>nimba'</t>
  </si>
  <si>
    <t>nem chua ran'</t>
  </si>
  <si>
    <t>named to our son'</t>
  </si>
  <si>
    <t>named to adapt'</t>
  </si>
  <si>
    <t>nem chua sang'</t>
  </si>
  <si>
    <t>nem ran'</t>
  </si>
  <si>
    <t>names on'</t>
  </si>
  <si>
    <t>ngheu hap thai'</t>
  </si>
  <si>
    <t>new cub hi'</t>
  </si>
  <si>
    <t>nuoc mia'</t>
  </si>
  <si>
    <t>no come here'</t>
  </si>
  <si>
    <t>oc len xao dua'</t>
  </si>
  <si>
    <t>of plants out you'</t>
  </si>
  <si>
    <t>pate'</t>
  </si>
  <si>
    <t>pot de'</t>
  </si>
  <si>
    <t>pha lau'</t>
  </si>
  <si>
    <t>fallout'</t>
  </si>
  <si>
    <t>follow'</t>
  </si>
  <si>
    <t>pho'</t>
  </si>
  <si>
    <t>far'</t>
  </si>
  <si>
    <t>foie'</t>
  </si>
  <si>
    <t>foot'</t>
  </si>
  <si>
    <t>ferb'</t>
  </si>
  <si>
    <t>fur'</t>
  </si>
  <si>
    <t>fer'</t>
  </si>
  <si>
    <t>afar'</t>
  </si>
  <si>
    <t>book'</t>
  </si>
  <si>
    <t>clay'</t>
  </si>
  <si>
    <t>fires'</t>
  </si>
  <si>
    <t>floor'</t>
  </si>
  <si>
    <t>for'</t>
  </si>
  <si>
    <t>fuh'</t>
  </si>
  <si>
    <t>fun'</t>
  </si>
  <si>
    <t>phone'</t>
  </si>
  <si>
    <t>pop'</t>
  </si>
  <si>
    <t>the'</t>
  </si>
  <si>
    <t>uh'</t>
  </si>
  <si>
    <t>pho bo'</t>
  </si>
  <si>
    <t>football'</t>
  </si>
  <si>
    <t>powerful ball'</t>
  </si>
  <si>
    <t>fur ball'</t>
  </si>
  <si>
    <t>far bowl'</t>
  </si>
  <si>
    <t>baba'</t>
  </si>
  <si>
    <t>bobo'</t>
  </si>
  <si>
    <t>buh-buh'</t>
  </si>
  <si>
    <t>fabo'</t>
  </si>
  <si>
    <t>fur bar'</t>
  </si>
  <si>
    <t>uh bo'</t>
  </si>
  <si>
    <t>pho ga'</t>
  </si>
  <si>
    <t>burger'</t>
  </si>
  <si>
    <t>figure'</t>
  </si>
  <si>
    <t>forged'</t>
  </si>
  <si>
    <t>forgot'</t>
  </si>
  <si>
    <t>uh yeah'</t>
  </si>
  <si>
    <t>yeah'</t>
  </si>
  <si>
    <t>pho mai que'</t>
  </si>
  <si>
    <t>for mike we're'</t>
  </si>
  <si>
    <t>pho tron'</t>
  </si>
  <si>
    <t>photon'</t>
  </si>
  <si>
    <t>pho xao'</t>
  </si>
  <si>
    <t>the sal'</t>
  </si>
  <si>
    <t>pork chops'</t>
  </si>
  <si>
    <t>both trophies'</t>
  </si>
  <si>
    <t>porridge'</t>
  </si>
  <si>
    <t>forage'</t>
  </si>
  <si>
    <t>quay'</t>
  </si>
  <si>
    <t>way'</t>
  </si>
  <si>
    <t>quite'</t>
  </si>
  <si>
    <t>cry'</t>
  </si>
  <si>
    <t>wait'</t>
  </si>
  <si>
    <t>quay ran'</t>
  </si>
  <si>
    <t>koi zan'</t>
  </si>
  <si>
    <t>rau cai'</t>
  </si>
  <si>
    <t>route guy'</t>
  </si>
  <si>
    <t>rau cau'</t>
  </si>
  <si>
    <t>loco'</t>
  </si>
  <si>
    <t>rau cau dua'</t>
  </si>
  <si>
    <t>now you know'</t>
  </si>
  <si>
    <t>rice paper'</t>
  </si>
  <si>
    <t>right paper'</t>
  </si>
  <si>
    <t>snails'</t>
  </si>
  <si>
    <t>nails'</t>
  </si>
  <si>
    <t>so diep nuong mo hanh'</t>
  </si>
  <si>
    <t>started new maja'</t>
  </si>
  <si>
    <t>sot vang'</t>
  </si>
  <si>
    <t>south bay'</t>
  </si>
  <si>
    <t>softbank'</t>
  </si>
  <si>
    <t>squid teeth'</t>
  </si>
  <si>
    <t>squinty'</t>
  </si>
  <si>
    <t>steam pan cake'</t>
  </si>
  <si>
    <t>steam bun cake'</t>
  </si>
  <si>
    <t>tampon cake'</t>
  </si>
  <si>
    <t>stir-fried onion'</t>
  </si>
  <si>
    <t>stuff i only I'll'</t>
  </si>
  <si>
    <t>sua bien'</t>
  </si>
  <si>
    <t>soo ibn'</t>
  </si>
  <si>
    <t>sui cao'</t>
  </si>
  <si>
    <t>soy cow'</t>
  </si>
  <si>
    <t>sun ga'</t>
  </si>
  <si>
    <t>sun guy'</t>
  </si>
  <si>
    <t>tau xoan'</t>
  </si>
  <si>
    <t>tau song'</t>
  </si>
  <si>
    <t>thach den tran chau an kem nuoc hoa nhai'</t>
  </si>
  <si>
    <t>judging from john anti-nuke toe'</t>
  </si>
  <si>
    <t>thit heo cuon banh trang'</t>
  </si>
  <si>
    <t>to hell boom bunch n'</t>
  </si>
  <si>
    <t>tiet canh'</t>
  </si>
  <si>
    <t>deet gun'</t>
  </si>
  <si>
    <t>tom'</t>
  </si>
  <si>
    <t>thum'</t>
  </si>
  <si>
    <t>tra da'</t>
  </si>
  <si>
    <t>tada'</t>
  </si>
  <si>
    <t>chatter'</t>
  </si>
  <si>
    <t>shut down'</t>
  </si>
  <si>
    <t>vit lon'</t>
  </si>
  <si>
    <t>it lovely'</t>
  </si>
  <si>
    <t>bit log'</t>
  </si>
  <si>
    <t>xoi'</t>
  </si>
  <si>
    <t>so'</t>
  </si>
  <si>
    <t>soy'</t>
  </si>
  <si>
    <t>xoi ga'</t>
  </si>
  <si>
    <t>soy yeah'</t>
  </si>
  <si>
    <t>soika'</t>
  </si>
  <si>
    <t>soybean'</t>
  </si>
  <si>
    <t>soy gah'</t>
  </si>
  <si>
    <t>soy da'</t>
  </si>
  <si>
    <t>xoi nuoc'</t>
  </si>
  <si>
    <t>sewn up'</t>
  </si>
  <si>
    <t>food mentioned</t>
  </si>
  <si>
    <t>other name mentioned</t>
  </si>
  <si>
    <t>standardized ingredient</t>
  </si>
  <si>
    <t>ingredient</t>
  </si>
  <si>
    <t>hyper dishes</t>
  </si>
  <si>
    <t>place</t>
  </si>
  <si>
    <t>wrong words</t>
  </si>
  <si>
    <t>my feeling</t>
  </si>
  <si>
    <t>note</t>
  </si>
  <si>
    <t>vietnamese meatball</t>
  </si>
  <si>
    <t>xiu mai</t>
  </si>
  <si>
    <t>snacks</t>
  </si>
  <si>
    <t>cheap snacks</t>
  </si>
  <si>
    <t>ăn vặt</t>
  </si>
  <si>
    <t>meal</t>
  </si>
  <si>
    <t xml:space="preserve">sticky rice </t>
  </si>
  <si>
    <t>{'xoi': 'soy'}</t>
  </si>
  <si>
    <t xml:space="preserve">soup </t>
  </si>
  <si>
    <t xml:space="preserve">pork, sauce </t>
  </si>
  <si>
    <t>black vingear, chili</t>
  </si>
  <si>
    <t>{'ha cao': 'hag out'}</t>
  </si>
  <si>
    <t>{'banh bot': 'bomb', 
'banh duc': 'banduk',
'chewy': 'chewing',
'cassava': 'casaba'}</t>
  </si>
  <si>
    <t>plain rice flan</t>
  </si>
  <si>
    <t>banh duc</t>
  </si>
  <si>
    <t>{'banh duc': 'banduk'}</t>
  </si>
  <si>
    <t xml:space="preserve">veg, crushed peanut, noodles, omelette, </t>
  </si>
  <si>
    <t xml:space="preserve">spices, duck leg, curry sauce, long bean, cassava, blood cake, egg, bread, coconut milk, coconut, gizzard, oil, spicy, sauce, fish sauce, sugar </t>
  </si>
  <si>
    <t xml:space="preserve">bowl </t>
  </si>
  <si>
    <t>{‘banh mi’: [‘but meat’, ‘manmade’, ‘on me’]}</t>
  </si>
  <si>
    <t>beef, lemongrass, green pepper corn, bird eye chili, Vietnamese coriander, pickled morning glory, sate sauce, fried garlic, sweet chili</t>
  </si>
  <si>
    <t>beef, lemongrass, green pepper corn, bird eye chili, rau ram, pickled morning glory, sa te, fried garlic, sweet chili</t>
  </si>
  <si>
    <t xml:space="preserve">chili sauce </t>
  </si>
  <si>
    <t>{'nem bo': 'nimba'}</t>
  </si>
  <si>
    <t xml:space="preserve">coffee flavor </t>
  </si>
  <si>
    <t>sticky rice, corn, fried onions, coconut</t>
  </si>
  <si>
    <t xml:space="preserve">sticky rice, corn, fried onions, coconut, </t>
  </si>
  <si>
    <t>non-alcoholic</t>
  </si>
  <si>
    <t>vegan cheese cake</t>
  </si>
  <si>
    <t xml:space="preserve">seafood </t>
  </si>
  <si>
    <t>{'banh mi': 'banned me'}</t>
  </si>
  <si>
    <t xml:space="preserve">butter </t>
  </si>
  <si>
    <t>vegetable, soup, lemon, beef, noodle</t>
  </si>
  <si>
    <t xml:space="preserve">soup, pork, broken rice, </t>
  </si>
  <si>
    <t>{'broken': 'booking'}</t>
  </si>
  <si>
    <t>pork chops, soup, rice</t>
  </si>
  <si>
    <t xml:space="preserve">pork chops, soup, rice, </t>
  </si>
  <si>
    <t>{'pork chops': 'both trophies'}</t>
  </si>
  <si>
    <t>meat loaf</t>
  </si>
  <si>
    <t>white rice</t>
  </si>
  <si>
    <t>{'cheung fun': 'trend fun'</t>
  </si>
  <si>
    <t xml:space="preserve">strawberry, soursop </t>
  </si>
  <si>
    <t xml:space="preserve">corn, cabbage, oyster, fish sauce, </t>
  </si>
  <si>
    <t>các món ăn chính đều có mô tả và ghi hình quá trình chế biến</t>
  </si>
  <si>
    <t xml:space="preserve">lobster </t>
  </si>
  <si>
    <t>Vietnamese lobster</t>
  </si>
  <si>
    <t>Alaska lobster</t>
  </si>
  <si>
    <t>fried pork fat</t>
  </si>
  <si>
    <t>glazed with cashew oil, chili, butter garlic sauce, cashew oil, oninons, fish sauce syrup, shrimp salt</t>
  </si>
  <si>
    <t>{'squid teeth': 'squinty'}</t>
  </si>
  <si>
    <t>fried garlic, chili powder, bell, pepper onions</t>
  </si>
  <si>
    <t xml:space="preserve">fried garlic, chili powder, bell, pepper onions,  </t>
  </si>
  <si>
    <t xml:space="preserve">herbs </t>
  </si>
  <si>
    <t>pickled bamboo, home-picked greens, pork, eggs, coconut water, greens, herbs, chicken, chili, broth</t>
  </si>
  <si>
    <t>pepper, chili, coconut water, eggs, pepper, pork</t>
  </si>
  <si>
    <t>duck, herbs, lotus seeds, date</t>
  </si>
  <si>
    <t>{'chao': ['Dow', 'job', 'Jiao', 'jowl', ]}</t>
  </si>
  <si>
    <t xml:space="preserve">{'banh mi': 'bonnie'} </t>
  </si>
  <si>
    <t>{'pho': 'fun'}</t>
  </si>
  <si>
    <t>{'banh xeo': 'bungee'}</t>
  </si>
  <si>
    <t>{'bun cha': 'lunch at', 'moon chat'}</t>
  </si>
  <si>
    <t>leaf, rice noodless, tofu, fried roll, salt, carrot, mushroom</t>
  </si>
  <si>
    <t xml:space="preserve">{'bun dau': 'geun del', 'moon doll', 'geun doll'} </t>
  </si>
  <si>
    <t>{'banh trang tron': ['bunch angkong', 'banh chung chung']}</t>
  </si>
  <si>
    <t xml:space="preserve">rice noodles, coconut sauce, herb </t>
  </si>
  <si>
    <t>{'banh tam bi': ['bunton be', 'Bunton beef']}</t>
  </si>
  <si>
    <t xml:space="preserve">spicy sweet sauce, coriander onions, tomatoes </t>
  </si>
  <si>
    <t xml:space="preserve">iced coffees down </t>
  </si>
  <si>
    <t>Vietnamese pancakes</t>
  </si>
  <si>
    <t>prawns, pork, pean, onions, bean sprouts, mung beans, rice flour wrapper</t>
  </si>
  <si>
    <t>{'banh xeo': 'fans now'}</t>
  </si>
  <si>
    <t>special sauce for snail, chili peppers</t>
  </si>
  <si>
    <t xml:space="preserve">ice, sweetened condensed milk, </t>
  </si>
  <si>
    <t>{'banh mi': 'on me', "Bonnie's"}</t>
  </si>
  <si>
    <t>{'coffee': 'copy'}</t>
  </si>
  <si>
    <t xml:space="preserve">batter, hot dog, cheese, cow cheese, sandwich </t>
  </si>
  <si>
    <t>{'pho': 'the'}</t>
  </si>
  <si>
    <t>alcoholic</t>
  </si>
  <si>
    <t>{'banh mi': 'botany'}</t>
  </si>
  <si>
    <t>{'banh xeo': 'ban Zia'}</t>
  </si>
  <si>
    <t>water coconut</t>
  </si>
  <si>
    <t>{'com tam': 'calm calm'}</t>
  </si>
  <si>
    <t>salad, tartar sauce, seafood, salmon, steamed cake, spring roll, bar cheese, duck, hot pot, lobster</t>
  </si>
  <si>
    <t>finger food</t>
  </si>
  <si>
    <t>Chinese sausage</t>
  </si>
  <si>
    <t>steam roll</t>
  </si>
  <si>
    <t>chili, crap, egg</t>
  </si>
  <si>
    <t>mushroom, onion, beef, egg noodles,  salty sauce</t>
  </si>
  <si>
    <t>pork neck with mustard</t>
  </si>
  <si>
    <t xml:space="preserve">fish sauce, chili </t>
  </si>
  <si>
    <t xml:space="preserve">octopus </t>
  </si>
  <si>
    <t>Fuji cake</t>
  </si>
  <si>
    <t>hash browns and eggs</t>
  </si>
  <si>
    <t xml:space="preserve">sushi </t>
  </si>
  <si>
    <t>egg crab soup</t>
  </si>
  <si>
    <t xml:space="preserve">sugarcane </t>
  </si>
  <si>
    <t>crab legs, king crab</t>
  </si>
  <si>
    <t xml:space="preserve">banh mi, lemongrass, liver, lemon, bread, blood </t>
  </si>
  <si>
    <t>{'banh mi': 'bond me'}</t>
  </si>
  <si>
    <t>14:49</t>
  </si>
  <si>
    <t>taco octopus</t>
  </si>
  <si>
    <t>15:21</t>
  </si>
  <si>
    <t>boiled duck</t>
  </si>
  <si>
    <t>pancake juice</t>
  </si>
  <si>
    <t>cake, egg</t>
  </si>
  <si>
    <t>rice, bean, peanuts</t>
  </si>
  <si>
    <t>{'banh mi': 'ban me'}</t>
  </si>
  <si>
    <t>20:56</t>
  </si>
  <si>
    <t>22:27</t>
  </si>
  <si>
    <t>octopus ball</t>
  </si>
  <si>
    <t>22:29</t>
  </si>
  <si>
    <t>23:07</t>
  </si>
  <si>
    <t>egg, macaroni, oninon, peanuts, mango, powder, egg</t>
  </si>
  <si>
    <t>egg, macaroni, oninon, peanuts, mango</t>
  </si>
  <si>
    <t>25:17</t>
  </si>
  <si>
    <t>the octopus ball</t>
  </si>
  <si>
    <t>powder, egg</t>
  </si>
  <si>
    <t>30:08</t>
  </si>
  <si>
    <t>shrimp paste with noodles</t>
  </si>
  <si>
    <t>{'mam tom': "moms don't"}</t>
  </si>
  <si>
    <t>octopus, mussel, noodles, morning glory, snail, instant noodles, slam, vegetable</t>
  </si>
  <si>
    <t>spicy sweet soup</t>
  </si>
  <si>
    <t>{'banh mi': 'bunny'}</t>
  </si>
  <si>
    <t>mi oc hen</t>
  </si>
  <si>
    <t>{'mi oc hen': 'me oh hey'}</t>
  </si>
  <si>
    <t>soup noodle</t>
  </si>
  <si>
    <t>{'tom': 'thum'}</t>
  </si>
  <si>
    <t>hu tieu mi</t>
  </si>
  <si>
    <t>hủ tiếu mì</t>
  </si>
  <si>
    <t>dry noodless, hot soup, meat, vegetable, seafood, sauce</t>
  </si>
  <si>
    <t>{'hu tieu mi': 'food through me'}</t>
  </si>
  <si>
    <t>venison pho</t>
  </si>
  <si>
    <t>sate sauce, venison stew, dry noodless, basil, venison meat, coconut, broth, lime, herbs</t>
  </si>
  <si>
    <t>sa te sauce, venison stew, dry noodless, venison pho, basil, venison beef</t>
  </si>
  <si>
    <t>{'sui cao': 'soy cow'}</t>
  </si>
  <si>
    <t>meat, noodle</t>
  </si>
  <si>
    <t>carrot cake</t>
  </si>
  <si>
    <t>{'bot chien': 'butch in', 'boat chien', 'bachchan'}</t>
  </si>
  <si>
    <t>lettuce, cucumber, young banana, starfruit, purple leaf, fish leaf, beansprouts, wedding cake</t>
  </si>
  <si>
    <t xml:space="preserve">lettuce, cucumber, young banana, starfruit, purple leaf, fish leaf, beansprouts, wedding cake, </t>
  </si>
  <si>
    <t>Vienamese balut</t>
  </si>
  <si>
    <t>Vietnames Pizza</t>
  </si>
  <si>
    <t>sesame rice paper, sesame rice cracker, chicken, cabbage, Chinese sausage, shrimp, dried shrimps</t>
  </si>
  <si>
    <t>sesame banh trang, banh da, chicken, cabbage, Chinese sausage, shrimp, dried shrimps</t>
  </si>
  <si>
    <t>{'banh trang nuong': ['bun-chan noon', 'bun champ']}</t>
  </si>
  <si>
    <t>tofu, corn, green beans, white beans, red beans, black beans, floating cake, sticky rice, jelly, coconut milk cream, sesame</t>
  </si>
  <si>
    <t>Baba, tao xoan, che bap, che i, dau xanh, dau den, dau trang, dau do,  che xoi nuoc, che xoi, rau cau, coconut milk cream, sesame</t>
  </si>
  <si>
    <t>{'che': 'jam'}, {'tau xoan': 'tau song'}, {'che bap': 'jib up'}, {'che i': 'chilli'}, {'dau xanh': 'down son'}, {'dau do': 'Dada'}, {'xoi nuoc': 'sewn up'}, {'che xoi': 'chia soy'}, {'rau cau': 'loco'}, {'che dau xanh': 'Chiodo Sun'}, {'che xoi nuoc': 'chair so nuke'}, {'che chuoi': ['JIT', 'Jeju']}, {'che bap': 'Jemma Porn'}</t>
  </si>
  <si>
    <t>bread, meat, eggs, pork bologna, meatball, oil, sausages, canned sardine, butter, cow cheese</t>
  </si>
  <si>
    <t>{'bo ne': 'ball nap'}, {'cha': 'chow'}</t>
  </si>
  <si>
    <t>black beef jerky, green papaya salad, peanut, beef juices, prawn cracker</t>
  </si>
  <si>
    <t>{'goi bo': 'Roybal'}, {'goi du du': 'Roturua'}, {'banh phong tom: 'one from Tom'}</t>
  </si>
  <si>
    <t>02:37</t>
  </si>
  <si>
    <t>04:54</t>
  </si>
  <si>
    <t>sweet potato soup, tofu, eggplant</t>
  </si>
  <si>
    <t>soft rice pancake</t>
  </si>
  <si>
    <t>{'banh cuon': 'bankung'}</t>
  </si>
  <si>
    <t>{'porridge': 'forage'}</t>
  </si>
  <si>
    <t>steamed rice pancake, steamed meat, pork bologna, cucumber, vietnamese sausage, greenery</t>
  </si>
  <si>
    <t>{'banh uot': ['bang', 'van hoot', 'bun']}</t>
  </si>
  <si>
    <t>{'banh canh cua': ['punkin cool', 'bank and pool']}</t>
  </si>
  <si>
    <t>{'che mam': ['GM um', 'GM mum']}, {'che': ['jail', 'chair']}</t>
  </si>
  <si>
    <t>{'oc len xao dua': 'of plants out you'}</t>
  </si>
  <si>
    <t>crab, chili, garlic, butter, sate saucce</t>
  </si>
  <si>
    <t>{'cua xao sa te': 'for our Saturday'}, {'cua': 'who'}, {'ghe': 'get'}</t>
  </si>
  <si>
    <t>{'so diep nuong mo hanh': 'started new maja'}</t>
  </si>
  <si>
    <t>{'ngheu hap thai': 'new cub hi'}</t>
  </si>
  <si>
    <t>cooked rice in bamboo tree</t>
  </si>
  <si>
    <t>cơm ống tre, cơm lam</t>
  </si>
  <si>
    <t>34:52</t>
  </si>
  <si>
    <t>{'banh trang cuon': 'Vaughn Frank own'}</t>
  </si>
  <si>
    <t>{'banh xeo': ['hansol', 'pencil']}</t>
  </si>
  <si>
    <t>{'banh mi': 'fun me'}</t>
  </si>
  <si>
    <t>{'banh mi thit': 'permitted'}</t>
  </si>
  <si>
    <t>{'banh trang nuong': ['on Shalu', 'function loop', 'bunch of you']}</t>
  </si>
  <si>
    <t>vegetable, egg, bird</t>
  </si>
  <si>
    <t>banh chuoi</t>
  </si>
  <si>
    <t>{'banh chuoi': 'fun tree'}</t>
  </si>
  <si>
    <t>banh da lon</t>
  </si>
  <si>
    <t>{'banh da lon': 'fun and docile'}</t>
  </si>
  <si>
    <t>mixed dessert</t>
  </si>
  <si>
    <t>{'che thap cam': 'Chad come'}</t>
  </si>
  <si>
    <t xml:space="preserve">rice cake, bean, banana leaf, sticky rice </t>
  </si>
  <si>
    <t>sticky rice, glutinous rice, coconut paste</t>
  </si>
  <si>
    <t>{'banh chuoi': 'pon chewy'}</t>
  </si>
  <si>
    <t>{'banh flan': 'fun flan'}</t>
  </si>
  <si>
    <t>bat wing</t>
  </si>
  <si>
    <t>02:46</t>
  </si>
  <si>
    <t>03:35</t>
  </si>
  <si>
    <t>pork bowels</t>
  </si>
  <si>
    <t>lòng heo</t>
  </si>
  <si>
    <t>03:36</t>
  </si>
  <si>
    <t>duck head stew</t>
  </si>
  <si>
    <t>duck head</t>
  </si>
  <si>
    <t>đầu vịt</t>
  </si>
  <si>
    <t>egg, quail egg, crab pieces, mushroom</t>
  </si>
  <si>
    <t>organ, banh mi, bread</t>
  </si>
  <si>
    <t>cow or pig organ, banh mi</t>
  </si>
  <si>
    <t>{'pha lau': ['fallout', 'follow']}</t>
  </si>
  <si>
    <t>spiced duck, savory broth, wings, neck, blood rice cake, ginger, duck head</t>
  </si>
  <si>
    <t>{'banh mi': 'bonnie'}</t>
  </si>
  <si>
    <t>flour, salt</t>
  </si>
  <si>
    <t>pig brain</t>
  </si>
  <si>
    <t>óc heo</t>
  </si>
  <si>
    <t xml:space="preserve">chicken feet </t>
  </si>
  <si>
    <t>dog</t>
  </si>
  <si>
    <t>{'tra da': 'shut down'}</t>
  </si>
  <si>
    <t>sụn gà</t>
  </si>
  <si>
    <t>chicken feet salad</t>
  </si>
  <si>
    <t>bun cha Ha Noi</t>
  </si>
  <si>
    <t>{'bun cha Ha Noi': 'China No'}</t>
  </si>
  <si>
    <t>chicken stomach</t>
  </si>
  <si>
    <t>french fries</t>
  </si>
  <si>
    <t>vit lon</t>
  </si>
  <si>
    <t>{'vit lon': ['it lovely', 'bit log']}</t>
  </si>
  <si>
    <t>gỏi bò khô</t>
  </si>
  <si>
    <t>beef jerky, papaya</t>
  </si>
  <si>
    <t xml:space="preserve">crab noodle </t>
  </si>
  <si>
    <t>{'bun rieu': 'bun riel'}</t>
  </si>
  <si>
    <t>crab broth, crab paste, veggies, tofu, noodle, tomato, herb, vegetable, spring onion, garlic chives, congealed blood cake, fish sausage, pork sausage, Vietnames balm, water spinach tendril, shrimp paste, chili, lime, bean sprout</t>
  </si>
  <si>
    <t xml:space="preserve">sugar cane, calamansi </t>
  </si>
  <si>
    <t>Vietnames pancake</t>
  </si>
  <si>
    <t>small savoury Vietnames pancake</t>
  </si>
  <si>
    <t>rice flour, turmeric, prawn, coconut milk sauce, herb, fresh vegetable, lettuce, mustard green, perilla leaves, coriander, basil, fish</t>
  </si>
  <si>
    <t>shaved green papaya, herb, beef liver jerky, peanut, prawn cracker, basil, beef jerky, papaya</t>
  </si>
  <si>
    <t>{'pho': 'fuh'}</t>
  </si>
  <si>
    <t>peppers, cilantro, cucumber</t>
  </si>
  <si>
    <t>{'banh mi': ['bond me', 'bonnie', 'bunnies']}</t>
  </si>
  <si>
    <t>packaged ramen noodles</t>
  </si>
  <si>
    <t>tails</t>
  </si>
  <si>
    <t>đuôi cá sấu</t>
  </si>
  <si>
    <t>pigtail</t>
  </si>
  <si>
    <t>chicken roasted</t>
  </si>
  <si>
    <t>marinade, signature sauce, chicken ass</t>
  </si>
  <si>
    <t>com</t>
  </si>
  <si>
    <t>cơm</t>
  </si>
  <si>
    <t>{'com': 'comb'}</t>
  </si>
  <si>
    <t>{'bun': 'boon}</t>
  </si>
  <si>
    <t>bo</t>
  </si>
  <si>
    <t>bò</t>
  </si>
  <si>
    <t>ga</t>
  </si>
  <si>
    <t>gà</t>
  </si>
  <si>
    <t>{'ga': 'gaw'}</t>
  </si>
  <si>
    <t>pork, vermicelli</t>
  </si>
  <si>
    <t>pork, bun</t>
  </si>
  <si>
    <t>{'bun cha': 'boon cha'}</t>
  </si>
  <si>
    <t>cà phê, cà pha sua đá</t>
  </si>
  <si>
    <t>{'pho ga': 'uh yeah'}</t>
  </si>
  <si>
    <t>{'pho bo': 'uh Bo'}</t>
  </si>
  <si>
    <t>{'pho bo': 'Fabo'}</t>
  </si>
  <si>
    <t>{'pho ga': 'forgot'}</t>
  </si>
  <si>
    <t xml:space="preserve">seafood, beef </t>
  </si>
  <si>
    <t>tonado potato</t>
  </si>
  <si>
    <t xml:space="preserve">iced cocoa </t>
  </si>
  <si>
    <t>cacao, chocolate milk, thicker paste of cacao, bread, condensed milk</t>
  </si>
  <si>
    <t>{'banh mi': 'bun me'}</t>
  </si>
  <si>
    <t>milo</t>
  </si>
  <si>
    <t>milo drink</t>
  </si>
  <si>
    <t>crushed milo</t>
  </si>
  <si>
    <t>milo dam</t>
  </si>
  <si>
    <t>mixed chocolate powder</t>
  </si>
  <si>
    <t>chocolate powder</t>
  </si>
  <si>
    <t>{'milo dam': 'milo yum'}</t>
  </si>
  <si>
    <t>{'banh mi': 'bad me'}</t>
  </si>
  <si>
    <t>meat ball</t>
  </si>
  <si>
    <t xml:space="preserve"> nuts</t>
  </si>
  <si>
    <t>duck, vegatable, egg</t>
  </si>
  <si>
    <t>{'banh xeo vit': ['that's good walk', van service']}</t>
  </si>
  <si>
    <t>light and fragrant escargot rice noodle soup</t>
  </si>
  <si>
    <t>rice noodles, vermicelli, snails, tomato, cilantro, green onions, Vietnamese herbs, basil, mint</t>
  </si>
  <si>
    <t>fish sauce, fermented shrimp paste sauce, pepper, chili, sweet spicy garlic sauce</t>
  </si>
  <si>
    <t>{'bun dau': 'bun dao'}</t>
  </si>
  <si>
    <t>rice noodle rolls</t>
  </si>
  <si>
    <t>garlic water, fried caramelized scallions, pepper, chili, fish sauce, sweet garlic fish sauce</t>
  </si>
  <si>
    <t>steamed escargot</t>
  </si>
  <si>
    <t>spring rolls, Vietnamese beef spring rolls</t>
  </si>
  <si>
    <t xml:space="preserve">sweet fish sauce, green papaya </t>
  </si>
  <si>
    <t>pork beef, chicken, carrot, cucumber</t>
  </si>
  <si>
    <t>{'banh mi': 'bangg me'}</t>
  </si>
  <si>
    <t>milk, egg</t>
  </si>
  <si>
    <t>{'bun cha': ['bunch'}</t>
  </si>
  <si>
    <t>pork, chicken, stir fried egg</t>
  </si>
  <si>
    <t>{'pho': 'phone'}</t>
  </si>
  <si>
    <t>greens, herbs, onion, chili, vegetables</t>
  </si>
  <si>
    <t>{'cha ca': 'Chaka'}</t>
  </si>
  <si>
    <t>{'banh mi': 'funny'}</t>
  </si>
  <si>
    <t>cucumber, radish, okra, eggplant, veggie, cow, octopus, shrimp cracker, pickled cabbage, banh mi, organs</t>
  </si>
  <si>
    <t>{'banh mi': 'but move'}</t>
  </si>
  <si>
    <t>pickled cabbage</t>
  </si>
  <si>
    <t>đồ chua</t>
  </si>
  <si>
    <t>{'bia Ha Noi': 'yeah knowing'}</t>
  </si>
  <si>
    <t>no exit dove</t>
  </si>
  <si>
    <t>{'tiet canh': 'deet gun'}</t>
  </si>
  <si>
    <t>rice wine, ginger mixture,  garlic, lemongrass, starfruit, sugar, silky fermented rice, chili, scallion</t>
  </si>
  <si>
    <t>rice wine and ginger mixture,  garlic, lemongrass, starfruit, sugar, silky fermented rice, chili, scallion</t>
  </si>
  <si>
    <t>peacock</t>
  </si>
  <si>
    <t>eurasian teal</t>
  </si>
  <si>
    <t>chim sâm cầm</t>
  </si>
  <si>
    <t>raw blood cake</t>
  </si>
  <si>
    <t>bun chả</t>
  </si>
  <si>
    <t>French bread stick, pate, forced meat, roast chicken, salad</t>
  </si>
  <si>
    <t>French bread stick,  pate, forced meat, roast chicken, salad</t>
  </si>
  <si>
    <t>{'banh mi': 'banh my'}</t>
  </si>
  <si>
    <t>lemon leaf, chicken, spring onion, coriander, herb, little spring onion, chives, chicken broth, lime, chili, white pepper, black pepper</t>
  </si>
  <si>
    <t xml:space="preserve">spring roll </t>
  </si>
  <si>
    <t>chicken, herb, salad, shrimp</t>
  </si>
  <si>
    <t>square srping roll</t>
  </si>
  <si>
    <t>ice cream, shredded coconut, jackfruit, toasted coconut, coconut water</t>
  </si>
  <si>
    <t>14:50</t>
  </si>
  <si>
    <t>rib and rice</t>
  </si>
  <si>
    <t>broth</t>
  </si>
  <si>
    <t>{'bun cha': ['boom cha', 'boot guy']}</t>
  </si>
  <si>
    <t>{'cha gio': 'chain off'}</t>
  </si>
  <si>
    <t>{'gia': 'the yeah'}</t>
  </si>
  <si>
    <t>{'bun thit nuong': 'boobs at noon'}</t>
  </si>
  <si>
    <t>{'bun cha': ['boot guy ', 'good job']}</t>
  </si>
  <si>
    <t>{'cha gio': 'Jo'}</t>
  </si>
  <si>
    <t>Vietnames noodle</t>
  </si>
  <si>
    <t>{'bun cha': 'win chopped'}</t>
  </si>
  <si>
    <t>{'steam pan cake': ['steam bun cake', 'tampon cake']}</t>
  </si>
  <si>
    <t>fish rice noodle</t>
  </si>
  <si>
    <t>green papaya,  fish sauce</t>
  </si>
  <si>
    <t>{'egg coffee': 'AIDS coffee'}</t>
  </si>
  <si>
    <t>Vietnamese iced coffee</t>
  </si>
  <si>
    <t>squid, frog, vegatable, mushroom, okra, shrimp, beef, chicken, eggplant, chicken cartilage, oyster, salmon, crab, snail, bread</t>
  </si>
  <si>
    <t>squid, frog, vegatable, mushroom, okra, shrimp, beef, chicken</t>
  </si>
  <si>
    <t>Ladies' Fingers</t>
  </si>
  <si>
    <t>đậu bắp</t>
  </si>
  <si>
    <t>beef roll enoki</t>
  </si>
  <si>
    <t>bò cuốn nấm</t>
  </si>
  <si>
    <t>sun ga</t>
  </si>
  <si>
    <t>{'sun ga': 'Sun guy'}</t>
  </si>
  <si>
    <t>tôm</t>
  </si>
  <si>
    <t>muc trung</t>
  </si>
  <si>
    <t>mực trứng</t>
  </si>
  <si>
    <t>{'muc trung': 'motive triangle'}</t>
  </si>
  <si>
    <t>okra</t>
  </si>
  <si>
    <t>salmon</t>
  </si>
  <si>
    <t>aparagus</t>
  </si>
  <si>
    <t>basil white sauce</t>
  </si>
  <si>
    <t>13:08</t>
  </si>
  <si>
    <t>beef stew, wine sauce, wine, bread, cornstarch</t>
  </si>
  <si>
    <t>{'sot vang': ['South Bay', 'Softbank']}</t>
  </si>
  <si>
    <t>bo kho</t>
  </si>
  <si>
    <t>{'bo kho': 'how far should case'}</t>
  </si>
  <si>
    <t>banh mi sot vang</t>
  </si>
  <si>
    <t>{'banh mi bo kho': 'Bundy bahnhof'}</t>
  </si>
  <si>
    <t>{'banh bao': 'on down'}</t>
  </si>
  <si>
    <t>enchuladas</t>
  </si>
  <si>
    <t>{'bun cha': 'Bouchard'}</t>
  </si>
  <si>
    <t xml:space="preserve">pho ga </t>
  </si>
  <si>
    <t>chicken, broth, noodle, herb, fried breadsticks</t>
  </si>
  <si>
    <t>{'pho ga': 'burger'}</t>
  </si>
  <si>
    <t>quay</t>
  </si>
  <si>
    <t>{'quay': ['way', 'quite']}</t>
  </si>
  <si>
    <t>{'tra da': ['tada', 'chatter']}</t>
  </si>
  <si>
    <t>{'pho ga': figure'}</t>
  </si>
  <si>
    <t>bun, meat,  veggie, nem</t>
  </si>
  <si>
    <t>{'bun cha': ['Mucha', 'gucchy', 'moonshine', boon sha', 'moon shots', 'gun shot', 'bunch of']}, {'bun': ['boon', 'boom']}, {'nem': 'names'}</t>
  </si>
  <si>
    <t>veggie, tofu, nut, rice, pumpkin, banana, brown rice</t>
  </si>
  <si>
    <t>veggie</t>
  </si>
  <si>
    <t>nut</t>
  </si>
  <si>
    <t>pumpkin</t>
  </si>
  <si>
    <t>brown rice</t>
  </si>
  <si>
    <t>{'bun rieu': 'boon Ryu'}</t>
  </si>
  <si>
    <t>chocolate with milk</t>
  </si>
  <si>
    <t>chocolate, milk</t>
  </si>
  <si>
    <t>egg with green beans</t>
  </si>
  <si>
    <t>egg, green beans</t>
  </si>
  <si>
    <t>egg with rum</t>
  </si>
  <si>
    <t>egg, rum</t>
  </si>
  <si>
    <t xml:space="preserve">jackfruit, sticky rice, greens, sesame </t>
  </si>
  <si>
    <t>eel, bacon, cheese, eel burger</t>
  </si>
  <si>
    <t>deep fried eel noodle</t>
  </si>
  <si>
    <t>{'dry pho': 'dry fun'}</t>
  </si>
  <si>
    <t>eel nugget</t>
  </si>
  <si>
    <t>eel burger</t>
  </si>
  <si>
    <t>cá chình viên</t>
  </si>
  <si>
    <t xml:space="preserve">eel </t>
  </si>
  <si>
    <t>burger, eel</t>
  </si>
  <si>
    <t>{'bia Ha Noi': 'yeah annoying'}</t>
  </si>
  <si>
    <t>chocolate pudding puff</t>
  </si>
  <si>
    <t>{'bia hoi': 'be a boy'}</t>
  </si>
  <si>
    <t>{'bun dau met': 'phone down me'}</t>
  </si>
  <si>
    <t>{'nuoc mia': 'no come here'}</t>
  </si>
  <si>
    <t>15:09</t>
  </si>
  <si>
    <t>16:42</t>
  </si>
  <si>
    <t>fried noodle</t>
  </si>
  <si>
    <t>{'pho xao': 'the Sal'}</t>
  </si>
  <si>
    <t>Vietnames egg coffee</t>
  </si>
  <si>
    <t>{'nem ran': 'names on'}</t>
  </si>
  <si>
    <t>grilled pork, pork belly, patties of pork, herb, lemon juice, fish sauce, sugar, green papaya, carrot, vermicelli, calamansi, lettuce</t>
  </si>
  <si>
    <t>{'bun cha': ['boom cha'; 'food chat', 'lunch', 'puncha', 'one shot', 'lucha']}</t>
  </si>
  <si>
    <t>vermicelli, noodle, mushroom, carrot, rice paper</t>
  </si>
  <si>
    <t>{'bun': ['balloon', 'boon']}</t>
  </si>
  <si>
    <t>{'banh cuon': ['famine wound', 'bondwoman', 'bum goon']}</t>
  </si>
  <si>
    <t>mangosteen</t>
  </si>
  <si>
    <t>half done beef, broth, green onion, cilantro,  onion, rice noodle, lemongrass, chilli sauce, garlic vinegar</t>
  </si>
  <si>
    <t>{'pho':'book'}</t>
  </si>
  <si>
    <t xml:space="preserve">coconut shredded, chocolate sauce, vanilla ice cream, chocolate drizzled </t>
  </si>
  <si>
    <t xml:space="preserve">empanadas </t>
  </si>
  <si>
    <t>turmeric sticky rice, mung bean paste, fried shallot, pork floss, cooking oil, gac fruit, peanut, mung bean, little reb bean, another bean</t>
  </si>
  <si>
    <t>gac fruit, peanut, mung bean, little reb bean, another bean</t>
  </si>
  <si>
    <t xml:space="preserve">xx </t>
  </si>
  <si>
    <t>{'banh beo': 'bahn beo'}</t>
  </si>
  <si>
    <t>fried little pork, fried tofu, rice noodle, vegetable, fresh veggie, cucumber</t>
  </si>
  <si>
    <t>{'bun dau mam tom': 'bun dua mam tom'}</t>
  </si>
  <si>
    <t xml:space="preserve">ice cream </t>
  </si>
  <si>
    <t>{'chao long': ['shaolong', 'how lumps']}, {'doi': ['joy', 'Zoey']}</t>
  </si>
  <si>
    <t>{'bun cha': ['puja', 'bucho', 'moonshot']}</t>
  </si>
  <si>
    <t>onion, pork, noodle</t>
  </si>
  <si>
    <t>yellow fish</t>
  </si>
  <si>
    <t>sua bien</t>
  </si>
  <si>
    <t xml:space="preserve">tofu, coconut, jellyfish, herb </t>
  </si>
  <si>
    <t>{'sua bien': 'soo ibn'}</t>
  </si>
  <si>
    <t xml:space="preserve">egg, milk, brown liquid from sugar, </t>
  </si>
  <si>
    <t>xôi thịt</t>
  </si>
  <si>
    <t>meat, pate, sausage, sticky yellow rice, potato, crunchy onion</t>
  </si>
  <si>
    <t>12:46</t>
  </si>
  <si>
    <t>green bean, chicken, crunchy onion, cucumber, chili, sticky rice</t>
  </si>
  <si>
    <t>{'xoi ga': 'soy da'}</t>
  </si>
  <si>
    <t>{'cucumber': 'to compare'}, {'green beans': 'between be'}</t>
  </si>
  <si>
    <t>soya bean</t>
  </si>
  <si>
    <t>{'stir-fried onion': "stuff I only I'll"}</t>
  </si>
  <si>
    <t>Vietnamese dumpling</t>
  </si>
  <si>
    <t>{'maybe the': 'sweet'}</t>
  </si>
  <si>
    <t>{'lotus seeds': 'lord is easy'}</t>
  </si>
  <si>
    <t>pho noodle soup</t>
  </si>
  <si>
    <t>mung bean, fried Vietnamese onion, shrimp, sausage, papaya, pate, meat paste, meat</t>
  </si>
  <si>
    <t>rice paper, onion, mushroom, egg,  sausage</t>
  </si>
  <si>
    <t>hoanh thanh noodle soup</t>
  </si>
  <si>
    <t>{'hoanh thanh': 'wonton'}</t>
  </si>
  <si>
    <t>crab, noodle, chlli, vinegar, garlic, vegetable, tofu, tomato</t>
  </si>
  <si>
    <t>{'bun rieu': 'bon reiu'}</t>
  </si>
  <si>
    <t>rice, corn,  red bean, black bean, cream bean paste, mung bean, black-eyed peas, kidney bean, tapioca, jelly, fruit, coconut cream</t>
  </si>
  <si>
    <t>{'che': ['chain', 'chair']}</t>
  </si>
  <si>
    <t>sticky cheese</t>
  </si>
  <si>
    <t>spicy bbq chicken wing</t>
  </si>
  <si>
    <t>{'nem chua ran': 'nem Chua sang'}</t>
  </si>
  <si>
    <t>{'pho mai que': 'for Mike we're'}</t>
  </si>
  <si>
    <t>{'nem chua ran': ['named to our son', 'named to adapt']}</t>
  </si>
  <si>
    <t xml:space="preserve">steamed fermented rice, rice flour, vegetable oil, chicken, pork, </t>
  </si>
  <si>
    <t>{'banh cuon nong': ['Bank one known', 'bang condom', 'one condom']}</t>
  </si>
  <si>
    <t>{'snails': 'nails'}</t>
  </si>
  <si>
    <t>bia with egg</t>
  </si>
  <si>
    <t>egg yolk, condensed milk, butter, cheese, coffee, sugar</t>
  </si>
  <si>
    <t>egg cream, egg with cinamon, egg with coke, egg with matcha, egg with rum</t>
  </si>
  <si>
    <t>egg yolk, condensed milk, butter, cheese, beer</t>
  </si>
  <si>
    <t>Khuc cake</t>
  </si>
  <si>
    <t>glutinous rice ball, sticky rice, spinach  leaf, green bean paste, pig fat, pepper</t>
  </si>
  <si>
    <t>{'banh khuc': 'thank you'}, {'khuc': 'copies'}</t>
  </si>
  <si>
    <t>{'pho': 'pop'}</t>
  </si>
  <si>
    <t>{'che': 'Jeremiah'}</t>
  </si>
  <si>
    <t>{'banh mi': ['by me', 'beg me']}</t>
  </si>
  <si>
    <t>hot egg coffee</t>
  </si>
  <si>
    <t>{'bun cha': 'punch'}</t>
  </si>
  <si>
    <t>cake mixture</t>
  </si>
  <si>
    <t>shrimp, sweet potato</t>
  </si>
  <si>
    <t>sweet potato cake</t>
  </si>
  <si>
    <t>{'cha ca': ['cha-cha', 'Chaka', 'Chuck']}</t>
  </si>
  <si>
    <t>{'pho': ['fur', 'fer']}</t>
  </si>
  <si>
    <t>banh quay</t>
  </si>
  <si>
    <t>{'banh quay': 'barley quite'}</t>
  </si>
  <si>
    <t>{'kem Trang Tien': 'Kim train TN'}</t>
  </si>
  <si>
    <t>{'bia hoi': ['be Hoyt', 'beer boy', 'be', 'beer hiiis], 'be a Hawaii'}</t>
  </si>
  <si>
    <t>coconut rum</t>
  </si>
  <si>
    <t>{'pho': 'clay'}</t>
  </si>
  <si>
    <t>meet</t>
  </si>
  <si>
    <t>fried donut hole</t>
  </si>
  <si>
    <t>chicken pho</t>
  </si>
  <si>
    <t>chili, kumquat, garlic</t>
  </si>
  <si>
    <t>{'pho ga': 'yeah'}</t>
  </si>
  <si>
    <t xml:space="preserve">soup, grilled pork, vermicelli, greens, lettuce, bean sprout, shiso </t>
  </si>
  <si>
    <t xml:space="preserve">soup, grilled pork, bun (vermicelli noodle), greens, lettuce,  bean sprout, shiso </t>
  </si>
  <si>
    <t>{'bun cha': ['boo job', 'Bunch', 'butcher']}, {'bun': 'pony'}</t>
  </si>
  <si>
    <t>{'banh mi': 'bang bang'}</t>
  </si>
  <si>
    <t>egg with rum and chocolate</t>
  </si>
  <si>
    <t>{'banh mi': ['bond me', 'bombing']}</t>
  </si>
  <si>
    <t>{'com tam': 'content'</t>
  </si>
  <si>
    <t>{'banh mi': ['bomb', 'balmy']}</t>
  </si>
  <si>
    <t xml:space="preserve">rice porridge, fried bread </t>
  </si>
  <si>
    <t>['chao': 'cow'}</t>
  </si>
  <si>
    <t>{'banh cuon': ['van', 'pine cone']}</t>
  </si>
  <si>
    <t>fried worm cake</t>
  </si>
  <si>
    <t>sand worm</t>
  </si>
  <si>
    <t>crunchy little animal</t>
  </si>
  <si>
    <t>chim cút quay</t>
  </si>
  <si>
    <t>noodle, beef, beef bone broth, sugar, cinamon, cardamom, fish sauce, coriander, sea worm, chili sauce</t>
  </si>
  <si>
    <t>{'pho bo': 'buh-buh'}</t>
  </si>
  <si>
    <t>{'banh da ca': 'pie Kappa'}</t>
  </si>
  <si>
    <t>Vietnamese fried rice</t>
  </si>
  <si>
    <t>{'banh xeo': [' yeah yeah', 'the bounty out']}</t>
  </si>
  <si>
    <t>pork sate</t>
  </si>
  <si>
    <t>chicken wing, chicken feet, butter, honey, vegetable, cucumber, morning glory, potato with honey</t>
  </si>
  <si>
    <t>{'pho': 'floor'}</t>
  </si>
  <si>
    <t>dry noodle</t>
  </si>
  <si>
    <t>noodle, chicken, peanut, herb, chicken broth,rice wine vinegar, soya sauce, garlic, chili sauce</t>
  </si>
  <si>
    <t>{'pho tron': 'photon'}</t>
  </si>
  <si>
    <t>robusta coffee, egg yolk, condensed milk, sugar, butter, cheese</t>
  </si>
  <si>
    <t>{'banh xeo': 'bang cell'}</t>
  </si>
  <si>
    <t>green papaya, carrot, prawn, Thai basil, mint, coriander, onion, chlli, roasted peanut</t>
  </si>
  <si>
    <t xml:space="preserve"> rump steak, rice vermicelli, bean sprout, cucumber, carrot, lettuce, mint, coriander, onion, meat</t>
  </si>
  <si>
    <t>{'bun bo Nam bo': 'boom Bowl number'}</t>
  </si>
  <si>
    <r>
      <rPr>
        <sz val="11"/>
        <color theme="1"/>
        <rFont val="Calibri"/>
      </rPr>
      <t>anabas, vermicelli, rau cải, vegetable, fish stock,</t>
    </r>
    <r>
      <rPr>
        <b/>
        <sz val="11"/>
        <color theme="1"/>
        <rFont val="Calibri"/>
      </rPr>
      <t xml:space="preserve"> </t>
    </r>
    <r>
      <rPr>
        <sz val="11"/>
        <color theme="1"/>
        <rFont val="Calibri"/>
      </rPr>
      <t>banana blossom, mint, pickled garlic, kumquat, chili, fish meat, broth</t>
    </r>
  </si>
  <si>
    <r>
      <rPr>
        <sz val="11"/>
        <color theme="1"/>
        <rFont val="Calibri"/>
      </rPr>
      <t>ca ro dong, bun ( rice noodle), rau cải, vegetable, fish stock,</t>
    </r>
    <r>
      <rPr>
        <b/>
        <sz val="11"/>
        <color theme="1"/>
        <rFont val="Calibri"/>
      </rPr>
      <t xml:space="preserve"> </t>
    </r>
    <r>
      <rPr>
        <sz val="11"/>
        <color theme="1"/>
        <rFont val="Calibri"/>
      </rPr>
      <t>banana blossom, mint,pickled garlic, kumquat, chili, fish meat, broth</t>
    </r>
  </si>
  <si>
    <t>{'banh da ca ro dong': 'bent this guy rolled on'},
 {'ca ro dong': 'yeah Road dome'}, {'bun': 'boom'}, {'rau cai': 'route guy'}</t>
  </si>
  <si>
    <t>Vietnamese french fries</t>
  </si>
  <si>
    <t>coconut oil</t>
  </si>
  <si>
    <t>pate, barbecued pork, gravy</t>
  </si>
  <si>
    <t>{'banh mi': 'pardon me'}</t>
  </si>
  <si>
    <t xml:space="preserve">jelly </t>
  </si>
  <si>
    <t>{'pho': 'for'}</t>
  </si>
  <si>
    <t>{'cha ca': 'jagger'}</t>
  </si>
  <si>
    <t>cha ca Ha Noi</t>
  </si>
  <si>
    <t>dill, Vietnamese basil</t>
  </si>
  <si>
    <t>{'cha ca Ha Noi': 'Jack a Hanoi'}</t>
  </si>
  <si>
    <t>herb, dill, coriander, peanut, noodle, fish, greens, chili, basil</t>
  </si>
  <si>
    <t>{'cha ca': ['Jack are', 'checkout', 'jackass']}</t>
  </si>
  <si>
    <t>coffee powder</t>
  </si>
  <si>
    <t>14:01</t>
  </si>
  <si>
    <t xml:space="preserve"> condensed milk, chocolate</t>
  </si>
  <si>
    <t xml:space="preserve">shrimp, clam, beef, veggie, fish, meat, vegetable, </t>
  </si>
  <si>
    <t>beef, soup, rice noodle, broth, greens, lime, vinegar, chili</t>
  </si>
  <si>
    <t xml:space="preserve">beef, soup, rice noodle, broth, greens, lime, vinegar with chili, </t>
  </si>
  <si>
    <t>{'bun cha': ['function', 'future', 'gucchy']}</t>
  </si>
  <si>
    <t xml:space="preserve">noodle soup </t>
  </si>
  <si>
    <t>12:06</t>
  </si>
  <si>
    <t>chicken, meatball, beef</t>
  </si>
  <si>
    <t>{'pho ga': 'forged'}</t>
  </si>
  <si>
    <t>{'pho bo': 'bobo'}</t>
  </si>
  <si>
    <t>{'bun cha': 'puja'}</t>
  </si>
  <si>
    <t xml:space="preserve">fish sauce, spice paste, pickled mustard greens, dill, chili, intestine, greens </t>
  </si>
  <si>
    <t>small quail</t>
  </si>
  <si>
    <t>ginger, wine, minced onion, garlic, seasoning, paprika, herb, pork stock, butter, wheat flour, water, beef tripe stock, bread, stomach</t>
  </si>
  <si>
    <t>dê</t>
  </si>
  <si>
    <t>11:12</t>
  </si>
  <si>
    <t>goat meat, goat stomach, root vegetable, hot stone, ice cold beer, potato, lemongrass, capsicum, carrot, garlic</t>
  </si>
  <si>
    <t xml:space="preserve">goat meat, goat stomach, root vegetable, hot stone, ice cold beer, potato, lemongrass, capsicum, carrot, garlic, </t>
  </si>
  <si>
    <t>black jelly, coconut ball, coconut water, bean</t>
  </si>
  <si>
    <t xml:space="preserve">{'thach den tran chau an kem nuoc hoa nhai': 'judging from John anti-nuke toe </t>
  </si>
  <si>
    <t>bacon, pork, noodle, salad, chiili, garlic</t>
  </si>
  <si>
    <t>{'bun cha': 'bowling shop'}</t>
  </si>
  <si>
    <t>{'xoi': 'so'}</t>
  </si>
  <si>
    <t xml:space="preserve">steamed rice roll, rice powder, minced meat, rice ball, fried garlic, onion </t>
  </si>
  <si>
    <t xml:space="preserve">steamed rice roll, rice powder,minced meat, rice ball, fried garlic, onion </t>
  </si>
  <si>
    <t>{'banh cuon': 'bonk you'}</t>
  </si>
  <si>
    <t>{'banh xeo': 'Bene see how'}</t>
  </si>
  <si>
    <t>{'pho': ['foot', 'ferb', 'fur']}</t>
  </si>
  <si>
    <t>americano</t>
  </si>
  <si>
    <t>16:48</t>
  </si>
  <si>
    <t>25:21</t>
  </si>
  <si>
    <t>silk worm</t>
  </si>
  <si>
    <t>dried beef meat with fresh green papaya</t>
  </si>
  <si>
    <t>jelly fish</t>
  </si>
  <si>
    <t xml:space="preserve">coconuts, tofu </t>
  </si>
  <si>
    <t>{'pho': 'afar'}</t>
  </si>
  <si>
    <t>{'quay': 'cry'}</t>
  </si>
  <si>
    <t>pho broth, vermicelli noodle, beef, spring onion, rice noodle, chili, garlic</t>
  </si>
  <si>
    <t>{'pho': ['far', 'foie']}</t>
  </si>
  <si>
    <t>deep fried dough stick</t>
  </si>
  <si>
    <t>{'quay': 'wait'}</t>
  </si>
  <si>
    <t>pork ball, sliced pork, sliced papaya, carrot, pepper, fish sauce, grilled pork, sugar, garlic, rice noodle, Vietnamese herb, bean sprout, herb basil, chili</t>
  </si>
  <si>
    <t>{'bun cha': ['punch', 'bunch', 'booyah']}</t>
  </si>
  <si>
    <t>rice flour pancake</t>
  </si>
  <si>
    <t>little shrimp, pork, green onion, bean sprout</t>
  </si>
  <si>
    <t>{'banh xeo': ['bond sale', 'fun chill', 'punch out']}</t>
  </si>
  <si>
    <t>pork, bean sprout, shrimp, fried rice flour batter, herb, basil, green onion</t>
  </si>
  <si>
    <t>{'banh xeo': ['fan shale', 'bandshell', 'bond sale', 'fun chill', 'punch out']}</t>
  </si>
  <si>
    <t>whisked egg yolk, condensed milk,  sugar, ice</t>
  </si>
  <si>
    <t>fish soup, fish noodle, fish noodle soup</t>
  </si>
  <si>
    <t>dried fish, rice noodle, veg, dill, spring onion, fish tomato sauce</t>
  </si>
  <si>
    <t>{'bun ca': ['boom kah', 'wooden caja', 'Wonka', 'Kunta']}</t>
  </si>
  <si>
    <t>sweet fruit</t>
  </si>
  <si>
    <t>stinky fermented shrimp paste dish</t>
  </si>
  <si>
    <t>meat, sausage, fried tofu, blood sausage, herb, organ, srping roll, tongue, fried tofu, sausage</t>
  </si>
  <si>
    <t xml:space="preserve">meat, sausage, fried tofu, blood sausage,
 herb, organ, srping roll, tongue, fried tofu,
 sausage, </t>
  </si>
  <si>
    <t>{'bun': 'wooden'}</t>
  </si>
  <si>
    <t>{'pho bo': 'fur bar'}</t>
  </si>
  <si>
    <t>pho noodle, beef, onion, pepper, chili sauce, vinegar, garlic</t>
  </si>
  <si>
    <t xml:space="preserve">pho noodle, beef, onion,pepper, chili sauce, vinegar, garlic </t>
  </si>
  <si>
    <t>{'pho bo': ['football', 'powerful ball', 'fur ball', 'far bowl']}, {'pho': 'uh'}</t>
  </si>
  <si>
    <t>{'quay ran': 'koi zan'}</t>
  </si>
  <si>
    <t>{'pho': 'fires'}</t>
  </si>
  <si>
    <t xml:space="preserve">rice noodle, rice vermicelli </t>
  </si>
  <si>
    <t>pork, grilled pork, wild beetle leaf, carrot, papaya, sweet fish sauce, vermicelli, rice noodle, garlic, chili, herb, fried crab roll</t>
  </si>
  <si>
    <t>pork, grilled pork, grilled pork wrapped in a wild beetle leaf, carrot, papaya, sweet fish sauce, bun, rice noodle, garlic, chili, herb, fried crab roll</t>
  </si>
  <si>
    <t>{'bun cha': ' boom cha'}</t>
  </si>
  <si>
    <t>shrimp paste, tofu, pork, intestine, pig leg, rice noodle, vermicelli, pig organ, blood sausage, pork cake, young rice, tofu, herbs, fine rice vermicelli</t>
  </si>
  <si>
    <t>{'banh hoi': 'bun hoy'}</t>
  </si>
  <si>
    <t>{'bun rieu': ['boon real', 'one Rio']}</t>
  </si>
  <si>
    <t>đoạn clip show các món ăn thì không nói gì</t>
  </si>
  <si>
    <t>bacon, sausage, potato, tofu, fried rice, noodle, broccoli, pancake, omelet, juice</t>
  </si>
  <si>
    <t>{'banh xeo': 'fun sale'}</t>
  </si>
  <si>
    <t>beef wrapping leaf</t>
  </si>
  <si>
    <t>{'bo la lot': 'fall a lot'}</t>
  </si>
  <si>
    <t>vegetarian cao lau</t>
  </si>
  <si>
    <t xml:space="preserve">noodle, water, wonton </t>
  </si>
  <si>
    <t>{'cao lau': 'kal-el'}</t>
  </si>
  <si>
    <t xml:space="preserve">stir fried morning glory </t>
  </si>
  <si>
    <t>{'banh xeo': 'bun sale'}</t>
  </si>
  <si>
    <t>mit tron</t>
  </si>
  <si>
    <t>{'bun bo Hue': 'boom ball way'}</t>
  </si>
  <si>
    <t>egg roll</t>
  </si>
  <si>
    <t xml:space="preserve">yogurt </t>
  </si>
  <si>
    <t>jar</t>
  </si>
  <si>
    <t xml:space="preserve">chicken </t>
  </si>
  <si>
    <t>{'com ga': 'kamikaze'}</t>
  </si>
  <si>
    <t>{'banh vac': 'bonds of'}</t>
  </si>
  <si>
    <t>mango seed</t>
  </si>
  <si>
    <t>{'banh beo': 'bomb bail'}</t>
  </si>
  <si>
    <t>{'pho bo': 'baba'}</t>
  </si>
  <si>
    <t>clip này liệt kê rất nhiều nhưng không ăn bất kỳ món nào</t>
  </si>
  <si>
    <t>vegan burrito</t>
  </si>
  <si>
    <t>bacon</t>
  </si>
  <si>
    <t xml:space="preserve">bacon </t>
  </si>
  <si>
    <t>moussaka</t>
  </si>
  <si>
    <t xml:space="preserve">moussaka </t>
  </si>
  <si>
    <t>kumquats, lemongrass, tea</t>
  </si>
  <si>
    <t xml:space="preserve">smoothie </t>
  </si>
  <si>
    <t>kombucha</t>
  </si>
  <si>
    <t xml:space="preserve">kombucha </t>
  </si>
  <si>
    <t>13:24</t>
  </si>
  <si>
    <t>{'banh xeo': 'bun CL'}</t>
  </si>
  <si>
    <t>mushroom</t>
  </si>
  <si>
    <t>17:26</t>
  </si>
  <si>
    <t>coco green</t>
  </si>
  <si>
    <t xml:space="preserve">cauliflower </t>
  </si>
  <si>
    <t>stir-fried vegetable noodle</t>
  </si>
  <si>
    <t>20:29</t>
  </si>
  <si>
    <t>{'banh mi': ['bond me', 'bond meet', 'ban me', 'by me', 'pon me', 'bond means', 'buy me', 'bad me', 'Miami', 'bad man']}</t>
  </si>
  <si>
    <t>{'Hoi An': ['Hawaii', 'Hawaiian']}</t>
  </si>
  <si>
    <t>coconut milk and espresso coffee</t>
  </si>
  <si>
    <t>banana chip</t>
  </si>
  <si>
    <t xml:space="preserve">tofu </t>
  </si>
  <si>
    <t xml:space="preserve">raisins </t>
  </si>
  <si>
    <t>hot pepper</t>
  </si>
  <si>
    <t>bell pepper</t>
  </si>
  <si>
    <t>spaghetti ramen noodle</t>
  </si>
  <si>
    <t>pizza-flavored pringles</t>
  </si>
  <si>
    <t>vietnamese coconut coffee cold brew</t>
  </si>
  <si>
    <t>{'banh xeo': ['sponsor', 'buntao', 'bunch out', 'bun scale']}</t>
  </si>
  <si>
    <t>meat stick</t>
  </si>
  <si>
    <t>{'banh mi': 'bandmate'}</t>
  </si>
  <si>
    <t>{'mi Quang': 'new pond'}</t>
  </si>
  <si>
    <t>{'bun cha': ['furniture', 'sponge our']}</t>
  </si>
  <si>
    <t>small steamed rice cake</t>
  </si>
  <si>
    <t>turmeric powder, rice flour, water, shrimp, green onion,  mung bean paste, bean sprouts, greens, pork, rice paper</t>
  </si>
  <si>
    <t>{'bun mam': 'when mom'}</t>
  </si>
  <si>
    <t xml:space="preserve">condensed milk, ice, coffee </t>
  </si>
  <si>
    <t xml:space="preserve">tự nấu ăn </t>
  </si>
  <si>
    <t>carrot</t>
  </si>
  <si>
    <t>rambutan</t>
  </si>
  <si>
    <t>custard apple</t>
  </si>
  <si>
    <t xml:space="preserve">salad </t>
  </si>
  <si>
    <t>tofu, avocado, cucumber</t>
  </si>
  <si>
    <t>{'banh mi Phuong': 'von mifung'}</t>
  </si>
  <si>
    <t>{'banh xeo': ['bond sale', 'bun sale', 'one sale', 'bun show']}</t>
  </si>
  <si>
    <t>boilded quail egg</t>
  </si>
  <si>
    <t>{'banh xeo': ['bun sale', 'bunzo', 'Ben sale', 'bud sale', 'bunch sale']}</t>
  </si>
  <si>
    <t>lean pork paste</t>
  </si>
  <si>
    <t>19:18</t>
  </si>
  <si>
    <t xml:space="preserve">coconut jelly </t>
  </si>
  <si>
    <t>mango, sticky rice, sugar, peanut, peanut butter, crushed peanut</t>
  </si>
  <si>
    <t>sizzling pancake</t>
  </si>
  <si>
    <t>{'banh xeo': 'banzi ow'}</t>
  </si>
  <si>
    <t xml:space="preserve">onions, egg, scallions, greens, lettuce, savory </t>
  </si>
  <si>
    <t>{'banh can': 'bunny stand'}</t>
  </si>
  <si>
    <t xml:space="preserve">onions, peanuts, greens, lettuce savory </t>
  </si>
  <si>
    <t>{'banh beo': 'unbale'}</t>
  </si>
  <si>
    <t>{'ca loc': 'a lock'}</t>
  </si>
  <si>
    <t xml:space="preserve">bread, veggies, egg, herbs </t>
  </si>
  <si>
    <t>{'banh mi': ['bum me', 'balmy', 'burmese', 'bunny', 'bum knees', 'bump me']}</t>
  </si>
  <si>
    <t>lemonade</t>
  </si>
  <si>
    <t xml:space="preserve">lemonade </t>
  </si>
  <si>
    <t>fruit juices</t>
  </si>
  <si>
    <t>dừa nước</t>
  </si>
  <si>
    <t>lúc quay sang đồ ăn thì chỉ quay hình, không có transcript</t>
  </si>
  <si>
    <t>sweet cakes</t>
  </si>
  <si>
    <t>{'banh mi': ['family', 'country']}</t>
  </si>
  <si>
    <t>hot rice flour roll</t>
  </si>
  <si>
    <t>{'banh xeo': ['buns sale', 'can tell']}</t>
  </si>
  <si>
    <t>Hoi An noodle</t>
  </si>
  <si>
    <t>corn milk</t>
  </si>
  <si>
    <t>biscuit base, shredded coconut, candy, powdered sugar, cocao syrup, chocolate syrup</t>
  </si>
  <si>
    <t>{'Hoi An': 'ho-yang'}</t>
  </si>
  <si>
    <t>crushed rice cracker</t>
  </si>
  <si>
    <t>sticky rice with the black beans</t>
  </si>
  <si>
    <t>crush peanuts, sugar, grated coconut, banana leaf, black beans</t>
  </si>
  <si>
    <t>Hoi An cinnamon wafer</t>
  </si>
  <si>
    <t>{'Hoi An': 'her and'}</t>
  </si>
  <si>
    <t xml:space="preserve">pizza </t>
  </si>
  <si>
    <t>{'Hoi An': 'jolla and'}</t>
  </si>
  <si>
    <t>deep-fried crab</t>
  </si>
  <si>
    <t>smash cake, rice cake, clam stir-frying, onion, peanut, Vietnamese mint, savory, rice cracker</t>
  </si>
  <si>
    <t>fermented anchovy sauce, chili</t>
  </si>
  <si>
    <t>mushroom fried rice</t>
  </si>
  <si>
    <t>pineapple curried rice</t>
  </si>
  <si>
    <t>baked bell peppers</t>
  </si>
  <si>
    <t xml:space="preserve">lotus </t>
  </si>
  <si>
    <t>chana masala</t>
  </si>
  <si>
    <t>veggie samosa</t>
  </si>
  <si>
    <t>vegan sushi</t>
  </si>
  <si>
    <t>nut milk</t>
  </si>
  <si>
    <t>cashew</t>
  </si>
  <si>
    <t>caramel water, nut milk, cashew</t>
  </si>
  <si>
    <t>fried tofu patty</t>
  </si>
  <si>
    <t>tofu patty</t>
  </si>
  <si>
    <t>carrot chocolate cake</t>
  </si>
  <si>
    <t>carrot chocolate</t>
  </si>
  <si>
    <t>coconut cake</t>
  </si>
  <si>
    <t xml:space="preserve">peanut butter </t>
  </si>
  <si>
    <t>vegan apple sauce</t>
  </si>
  <si>
    <t>{'mi xao': 'misao'}</t>
  </si>
  <si>
    <t xml:space="preserve">mango </t>
  </si>
  <si>
    <t xml:space="preserve">chicken cartilage </t>
  </si>
  <si>
    <t>banh mi Phuong, banh mi sandwich, bread</t>
  </si>
  <si>
    <t>{'banh mi': ['on me', 'bunny', 'bond meet', 'bonnie', 'Vaughn me']}</t>
  </si>
  <si>
    <t>{'banh xeo': ['bond say', 'ballin sale', 'wholesale', 'bond sale', 'bone sale']}</t>
  </si>
  <si>
    <t>{'Hoi An': 'Boyan'}</t>
  </si>
  <si>
    <t xml:space="preserve">squid </t>
  </si>
  <si>
    <t>fish head</t>
  </si>
  <si>
    <t xml:space="preserve">meal </t>
  </si>
  <si>
    <t>video về du lịch nên không nói kỹ về food, ĐN-HA có nhiều video như vầy</t>
  </si>
  <si>
    <t>spaghetti</t>
  </si>
  <si>
    <t>pineapple papaya</t>
  </si>
  <si>
    <t>passion fruit</t>
  </si>
  <si>
    <t>sweet and sour beef, vegetable, rice</t>
  </si>
  <si>
    <t xml:space="preserve">cheese </t>
  </si>
  <si>
    <t>sprite</t>
  </si>
  <si>
    <t>herbal tea</t>
  </si>
  <si>
    <t xml:space="preserve">garlic bread, salad, fries </t>
  </si>
  <si>
    <t>chicken tikka masala</t>
  </si>
  <si>
    <t>basmati rice, curry</t>
  </si>
  <si>
    <t>cheesy naan bread</t>
  </si>
  <si>
    <t>{'banh can': ['bon con', 'Bangkok']}</t>
  </si>
  <si>
    <t>{'banh bot loc': 'barn bought lock'}</t>
  </si>
  <si>
    <t>lotus milk</t>
  </si>
  <si>
    <t>{'banh mi': 'bomb me'}</t>
  </si>
  <si>
    <t xml:space="preserve"> Vietnamese pancake</t>
  </si>
  <si>
    <t xml:space="preserve"> Vietnamese pancake, banh xeo</t>
  </si>
  <si>
    <t>{'banh xeo': 'barn ziao'}</t>
  </si>
  <si>
    <t>{'Hoi An': 'Hawaiian'}</t>
  </si>
  <si>
    <t>{'banh xeo': ['on sale', 'bhante']}</t>
  </si>
  <si>
    <t xml:space="preserve">bacon, soy, marinated egg, pear, sunflower seed, chrysanthemum, bell pepper pickled, cabbage, long bean, sugar </t>
  </si>
  <si>
    <t>sesame chicken, cabbage, long bean, sugar, rice</t>
  </si>
  <si>
    <t>pork rolled in rice paper</t>
  </si>
  <si>
    <t>{'thit heo cuon banh trang': 'to hell boom bunch n'}, {'banh trang': 'bun channel'}</t>
  </si>
  <si>
    <t>{'bun mam': 'potent mom'}</t>
  </si>
  <si>
    <t xml:space="preserve">bread, cilantro, pork, pate, savory </t>
  </si>
  <si>
    <t>{'Hoi An': 'poi and'}</t>
  </si>
  <si>
    <t>summer roll</t>
  </si>
  <si>
    <t>{'bun': 'boom'}, {'bun thit nuong': 'doubles at noon'}</t>
  </si>
  <si>
    <t>{'banh nam': 'bun num'}</t>
  </si>
  <si>
    <t>{'banh loc': ['but now', 'balla']}</t>
  </si>
  <si>
    <t xml:space="preserve">coconut, cold milk, </t>
  </si>
  <si>
    <t>{'rau cau dua': 'now you know'}</t>
  </si>
  <si>
    <t>chilled green tea</t>
  </si>
  <si>
    <t>Số lượng người Việt biết tiếng Anh còn thấp so với các nước Thái Lan, Indo...</t>
  </si>
  <si>
    <t>Video du lịch là chủ yếu</t>
  </si>
  <si>
    <t xml:space="preserve">{'banh mi': 'barmy'} </t>
  </si>
  <si>
    <t>lemongrass, spices, tomato, meat, pork, lettuce</t>
  </si>
  <si>
    <t>{'Hoi An': ['hoang you', 'hawaii']}</t>
  </si>
  <si>
    <t>fruit smoothie</t>
  </si>
  <si>
    <t>noodle, chicken, snakehead fish, jellyfish,   vegetables, pork, shrimp, roast, crushed roasted peanut, lemons</t>
  </si>
  <si>
    <t xml:space="preserve">rice flour, turmeric powder, fatty pork, shrimp, bean sprout </t>
  </si>
  <si>
    <t xml:space="preserve">liver, garlic, lemongrass </t>
  </si>
  <si>
    <t>{'banh xeo': 'man sale'}</t>
  </si>
  <si>
    <t>noodle salad with pork and anchovy fish sauce</t>
  </si>
  <si>
    <t xml:space="preserve"> fish sauce</t>
  </si>
  <si>
    <t>{'bun mam': 'one mom'}</t>
  </si>
  <si>
    <t>{'bun bo': 'boom boy'}</t>
  </si>
  <si>
    <t>pork roll</t>
  </si>
  <si>
    <t>rice vermicelli with grilled pork</t>
  </si>
  <si>
    <t>vermicelli, salad, grilled pork, cucumber, roasted peanut, herbs, green</t>
  </si>
  <si>
    <t>fish cake noodle soup</t>
  </si>
  <si>
    <t>fish cake, broth, tomato, pineapple, bamboo shoot, herb</t>
  </si>
  <si>
    <t>{'bun cha ca': 'puchica'}</t>
  </si>
  <si>
    <t>{'xoi ga': ['soy yeah', 'soika', 'soybean', 'soy gah']}</t>
  </si>
  <si>
    <t>{'banh mi': 'from me'}</t>
  </si>
  <si>
    <t>{'rice paper': 'right paper'}</t>
  </si>
  <si>
    <t>{'com ga': 'conga'}</t>
  </si>
  <si>
    <t>{'bo ne': ['company finance', 'banana', 'bana', 'bonilla', 'ball yam']}, {'pate': 'pot de'}</t>
  </si>
  <si>
    <r>
      <rPr>
        <sz val="11"/>
        <color theme="1"/>
        <rFont val="Calibri"/>
      </rPr>
      <t>anabas, vermicelli, rau cải, vegetable, fish stock,</t>
    </r>
    <r>
      <rPr>
        <b/>
        <sz val="11"/>
        <color theme="1"/>
        <rFont val="Calibri"/>
      </rPr>
      <t xml:space="preserve"> </t>
    </r>
    <r>
      <rPr>
        <sz val="11"/>
        <color theme="1"/>
        <rFont val="Calibri"/>
      </rPr>
      <t>banana blossom, mint, pickled garlic, kumquat, chili, fish meat, broth</t>
    </r>
  </si>
  <si>
    <r>
      <rPr>
        <sz val="11"/>
        <color theme="1"/>
        <rFont val="Calibri"/>
      </rPr>
      <t>ca ro dong, bun ( rice noodle), rau cải, vegetable, fish stock,</t>
    </r>
    <r>
      <rPr>
        <b/>
        <sz val="11"/>
        <color theme="1"/>
        <rFont val="Calibri"/>
      </rPr>
      <t xml:space="preserve"> </t>
    </r>
    <r>
      <rPr>
        <sz val="11"/>
        <color theme="1"/>
        <rFont val="Calibri"/>
      </rPr>
      <t>banana blossom, mint,pickled garlic, kumquat, chili, fish meat, broth</t>
    </r>
  </si>
  <si>
    <r>
      <rPr>
        <sz val="11"/>
        <color theme="1"/>
        <rFont val="Calibri"/>
      </rPr>
      <t>anabas, vermicelli, rau cải, vegetable, fish stock,</t>
    </r>
    <r>
      <rPr>
        <b/>
        <sz val="11"/>
        <color theme="1"/>
        <rFont val="Calibri"/>
      </rPr>
      <t xml:space="preserve"> </t>
    </r>
    <r>
      <rPr>
        <sz val="11"/>
        <color theme="1"/>
        <rFont val="Calibri"/>
      </rPr>
      <t>banana blossom, mint, pickled garlic, kumquat, chili, fish meat, broth</t>
    </r>
  </si>
  <si>
    <r>
      <rPr>
        <sz val="11"/>
        <color theme="1"/>
        <rFont val="Calibri"/>
      </rPr>
      <t>ca ro dong, bun ( rice noodle), rau cải, vegetable, fish stock,</t>
    </r>
    <r>
      <rPr>
        <b/>
        <sz val="11"/>
        <color theme="1"/>
        <rFont val="Calibri"/>
      </rPr>
      <t xml:space="preserve"> </t>
    </r>
    <r>
      <rPr>
        <sz val="11"/>
        <color theme="1"/>
        <rFont val="Calibri"/>
      </rPr>
      <t>banana blossom, mint,pickled garlic, kumquat, chili, fish meat, broth</t>
    </r>
  </si>
  <si>
    <t>time</t>
  </si>
  <si>
    <t>t</t>
  </si>
  <si>
    <t>number</t>
  </si>
  <si>
    <t>num</t>
  </si>
  <si>
    <t>viewer</t>
  </si>
  <si>
    <t>YouTuber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</si>
</sst>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hh:mm"/>
  </numFmts>
  <fonts count="103">
    <font>
      <sz val="11"/>
      <color theme="1"/>
      <name val="Calibri"/>
      <scheme val="minor"/>
    </font>
    <font>
      <b/>
      <sz val="11"/>
      <color theme="1"/>
      <name val="Calibri"/>
      <scheme val="minor"/>
    </font>
    <font>
      <b/>
      <sz val="11"/>
      <color rgb="FFB7B7B7"/>
      <name val="Calibri"/>
      <scheme val="minor"/>
    </font>
    <font>
      <b/>
      <sz val="12"/>
      <color rgb="FF202124"/>
      <name val="Arial"/>
    </font>
    <font>
      <sz val="11"/>
      <color rgb="FF000000"/>
      <name val="Calibri"/>
    </font>
    <font>
      <sz val="11"/>
      <color theme="1"/>
      <name val="Calibri"/>
      <scheme val="minor"/>
    </font>
    <font>
      <sz val="11"/>
      <color rgb="FF000000"/>
      <name val="Calibri"/>
      <scheme val="minor"/>
    </font>
    <font>
      <sz val="11"/>
      <color rgb="FF000000"/>
      <name val="Calibri"/>
      <scheme val="minor"/>
    </font>
    <font>
      <sz val="12"/>
      <color theme="1"/>
      <name val="Calibri"/>
    </font>
    <font>
      <sz val="10"/>
      <color theme="1"/>
      <name val="Arial"/>
    </font>
    <font>
      <sz val="11"/>
      <color rgb="FF030303"/>
      <name val="Calibri"/>
      <scheme val="minor"/>
    </font>
    <font>
      <sz val="11"/>
      <color rgb="FF000000"/>
      <name val="Docs-Calibri"/>
    </font>
    <font>
      <b/>
      <sz val="11"/>
      <color rgb="FFFF9900"/>
      <name val="Calibri"/>
      <scheme val="minor"/>
    </font>
    <font>
      <sz val="11"/>
      <color rgb="FF030303"/>
      <name val="Calibri"/>
      <scheme val="minor"/>
    </font>
    <font>
      <sz val="11"/>
      <color rgb="FF000000"/>
      <name val="Roboto"/>
    </font>
    <font>
      <sz val="11"/>
      <color rgb="FF212529"/>
      <name val="&quot;Open Sans&quot;"/>
    </font>
    <font>
      <sz val="12"/>
      <color rgb="FF202124"/>
      <name val="Arial"/>
    </font>
    <font>
      <sz val="11"/>
      <color rgb="FF000000"/>
      <name val="Roboto"/>
    </font>
    <font>
      <sz val="11"/>
      <color rgb="FF4D5156"/>
      <name val="Arial"/>
    </font>
    <font>
      <sz val="11"/>
      <color rgb="FF000000"/>
      <name val="Verdana"/>
    </font>
    <font>
      <sz val="11"/>
      <color theme="1"/>
      <name val="&quot;Noto Serif&quot;"/>
    </font>
    <font>
      <sz val="11"/>
      <color rgb="FF006400"/>
      <name val="&quot;Noto Serif&quot;"/>
    </font>
    <font>
      <sz val="11"/>
      <color rgb="FFFF0000"/>
      <name val="Calibri"/>
      <scheme val="minor"/>
    </font>
    <font>
      <sz val="11"/>
      <color rgb="FFFF0000"/>
      <name val="Calibri"/>
      <scheme val="minor"/>
    </font>
    <font>
      <b/>
      <sz val="12"/>
      <color rgb="FFFF0000"/>
      <name val="Arial"/>
    </font>
    <font>
      <sz val="11"/>
      <color rgb="FFFF0000"/>
      <name val="Calibri"/>
    </font>
    <font>
      <sz val="11"/>
      <color rgb="FFFF0000"/>
      <name val="&quot;Noto Serif&quot;"/>
    </font>
    <font>
      <sz val="12"/>
      <color rgb="FF000000"/>
      <name val="Calibri"/>
    </font>
    <font>
      <sz val="12"/>
      <color rgb="FF000000"/>
      <name val="Arial"/>
    </font>
    <font>
      <i/>
      <sz val="12"/>
      <color theme="1"/>
      <name val="Calibri"/>
    </font>
    <font>
      <sz val="11"/>
      <color rgb="FF202124"/>
      <name val="Roboto"/>
    </font>
    <font>
      <sz val="11"/>
      <color rgb="FF000000"/>
      <name val="Arial"/>
    </font>
    <font>
      <sz val="11"/>
      <color theme="1"/>
      <name val="Roboto"/>
    </font>
    <font>
      <sz val="11"/>
      <color rgb="FF0000FF"/>
      <name val="Calibri"/>
      <scheme val="minor"/>
    </font>
    <font>
      <sz val="11"/>
      <color rgb="FF0000FF"/>
      <name val="Arial"/>
    </font>
    <font>
      <sz val="11"/>
      <color rgb="FF000000"/>
      <name val="Arial"/>
    </font>
    <font>
      <sz val="11"/>
      <color theme="1"/>
      <name val="Arial"/>
    </font>
    <font>
      <sz val="11"/>
      <color theme="1"/>
      <name val="&quot;YouTube Sans&quot;"/>
    </font>
    <font>
      <sz val="11"/>
      <color theme="1"/>
      <name val="Monospace"/>
    </font>
    <font>
      <sz val="11"/>
      <color theme="1"/>
      <name val="Calibri"/>
    </font>
    <font>
      <sz val="11"/>
      <color rgb="FF000000"/>
      <name val="&quot;docs-Calibri&quot;"/>
    </font>
    <font>
      <sz val="11"/>
      <color rgb="FF0000FF"/>
      <name val="&quot;Arial&quot;"/>
    </font>
    <font>
      <sz val="9"/>
      <color theme="1"/>
      <name val="Roboto"/>
    </font>
    <font>
      <b/>
      <sz val="11"/>
      <color theme="1"/>
      <name val="Calibri"/>
    </font>
    <font>
      <sz val="11"/>
      <color rgb="FF0000FF"/>
      <name val="Calibri"/>
    </font>
    <font>
      <sz val="11"/>
      <color theme="1"/>
      <name val="Docs-Calibri"/>
    </font>
    <font>
      <sz val="11"/>
      <color rgb="FF030303"/>
      <name val="Roboto"/>
    </font>
    <font>
      <sz val="11"/>
      <color theme="1"/>
      <name val="Arial"/>
    </font>
    <font>
      <sz val="12"/>
      <color theme="1"/>
      <name val="Arial"/>
    </font>
    <font>
      <sz val="11"/>
      <color theme="1"/>
      <name val="Roboto"/>
    </font>
    <font>
      <sz val="8"/>
      <color rgb="FF000000"/>
      <name val="Arial"/>
    </font>
    <font>
      <sz val="12"/>
      <color rgb="FFBDC1C6"/>
      <name val="Arial"/>
    </font>
    <font>
      <b/>
      <sz val="12"/>
      <color theme="1"/>
      <name val="Calibri"/>
      <scheme val="minor"/>
    </font>
    <font>
      <sz val="12"/>
      <color rgb="FF000000"/>
      <name val="Roboto"/>
    </font>
    <font>
      <sz val="12"/>
      <color theme="1"/>
      <name val="Calibri"/>
      <scheme val="minor"/>
    </font>
    <font>
      <sz val="12"/>
      <color theme="1"/>
      <name val="Docs-Calibri"/>
    </font>
    <font>
      <sz val="12"/>
      <color rgb="FF000000"/>
      <name val="Docs-Calibri"/>
    </font>
    <font>
      <sz val="12"/>
      <color theme="1"/>
      <name val="Roboto"/>
    </font>
    <font>
      <sz val="11"/>
      <color rgb="FF202124"/>
      <name val="Calibri"/>
      <scheme val="minor"/>
    </font>
    <font>
      <sz val="11"/>
      <color rgb="FF05294B"/>
      <name val="Calibri"/>
      <scheme val="minor"/>
    </font>
    <font>
      <sz val="11"/>
      <color rgb="FF4D5156"/>
      <name val="Calibri"/>
      <scheme val="minor"/>
    </font>
    <font>
      <sz val="11"/>
      <color rgb="FF05294B"/>
      <name val="&quot;Baloo Tamma 2&quot;"/>
    </font>
    <font>
      <sz val="11"/>
      <color rgb="FF242938"/>
      <name val="Calibri"/>
      <scheme val="minor"/>
    </font>
    <font>
      <sz val="11"/>
      <color rgb="FF050505"/>
      <name val="Arial"/>
    </font>
    <font>
      <sz val="9"/>
      <color rgb="FF202122"/>
      <name val="Arial"/>
    </font>
    <font>
      <sz val="11"/>
      <color rgb="FF27272A"/>
      <name val="Calibri"/>
      <scheme val="minor"/>
    </font>
    <font>
      <sz val="11"/>
      <color rgb="FF212529"/>
      <name val="Calibri"/>
      <scheme val="minor"/>
    </font>
    <font>
      <sz val="11"/>
      <color rgb="FF212529"/>
      <name val="Arial"/>
    </font>
    <font>
      <b/>
      <sz val="11"/>
      <color rgb="FF000000"/>
      <name val="Calibri"/>
    </font>
    <font>
      <sz val="11"/>
      <color theme="9"/>
      <name val="Calibri"/>
      <scheme val="minor"/>
    </font>
    <font>
      <b/>
      <sz val="12"/>
      <color theme="9"/>
      <name val="Arial"/>
    </font>
    <font>
      <sz val="11"/>
      <color theme="9"/>
      <name val="Calibri"/>
    </font>
    <font>
      <sz val="8"/>
      <color theme="1"/>
      <name val="Liberation Serif"/>
    </font>
    <font>
      <sz val="8"/>
      <color theme="1"/>
      <name val="&quot;Liberation Sans&quot;"/>
    </font>
    <font>
      <sz val="8"/>
      <color theme="1"/>
      <name val="Arial"/>
    </font>
    <font>
      <sz val="12"/>
      <color rgb="FF030303"/>
      <name val="Calibri"/>
    </font>
    <font>
      <sz val="14"/>
      <color rgb="FF000000"/>
      <name val="&quot;Nunito Sans&quot;"/>
    </font>
    <font>
      <b/>
      <sz val="11"/>
      <color theme="1"/>
      <name val="Arial"/>
    </font>
    <font>
      <sz val="11"/>
      <color rgb="FF202124"/>
      <name val="Arial"/>
    </font>
    <font>
      <sz val="11"/>
      <color rgb="FF030303"/>
      <name val="Arial"/>
    </font>
    <font>
      <sz val="11"/>
      <color rgb="FF414141"/>
      <name val="Arial"/>
    </font>
    <font>
      <sz val="11"/>
      <color rgb="FF222222"/>
      <name val="Verdana"/>
    </font>
    <font>
      <u/>
      <sz val="11"/>
      <color rgb="FF1155CC"/>
      <name val="Calibri"/>
    </font>
    <font>
      <sz val="9"/>
      <color theme="1"/>
      <name val="Arial"/>
    </font>
    <font>
      <sz val="13"/>
      <color theme="1"/>
      <name val="Arial"/>
    </font>
    <font>
      <sz val="9"/>
      <color rgb="FF030303"/>
      <name val="Roboto"/>
    </font>
    <font>
      <sz val="11"/>
      <color rgb="FF065FD4"/>
      <name val="Roboto"/>
    </font>
    <font>
      <sz val="11"/>
      <color rgb="FF030303"/>
      <name val="&quot;YouTube Sans&quot;"/>
    </font>
    <font>
      <sz val="11"/>
      <color rgb="FF1C1E21"/>
      <name val="Inherit"/>
    </font>
    <font>
      <sz val="10"/>
      <color rgb="FF000000"/>
      <name val="Calibri"/>
      <scheme val="minor"/>
    </font>
    <font>
      <sz val="10"/>
      <color theme="1"/>
      <name val="&quot;Liberation Sans&quot;"/>
    </font>
    <font>
      <sz val="10"/>
      <color theme="1"/>
      <name val="Calibri"/>
      <scheme val="minor"/>
    </font>
    <font>
      <sz val="10"/>
      <color rgb="FF000000"/>
      <name val="Roboto"/>
    </font>
    <font>
      <sz val="10"/>
      <color rgb="FF000000"/>
      <name val="Docs-Calibri"/>
    </font>
    <font>
      <sz val="12"/>
      <color rgb="FF000000"/>
      <name val="&quot;Times New Roman&quot;"/>
    </font>
    <font>
      <sz val="8"/>
      <color rgb="FF5F6368"/>
      <name val="Roboto"/>
    </font>
    <font>
      <b/>
      <sz val="11"/>
      <color rgb="FF000000"/>
      <name val="Docs-Calibri"/>
    </font>
    <font>
      <sz val="11"/>
      <color rgb="FF000000"/>
      <name val="Docs-docs-Calibri"/>
    </font>
    <font>
      <sz val="12"/>
      <color rgb="FF363642"/>
      <name val="&quot;Lexend Deca&quot;"/>
    </font>
    <font>
      <b/>
      <sz val="11"/>
      <color theme="1"/>
      <name val="Calibri"/>
      <scheme val="minor"/>
    </font>
    <font>
      <b/>
      <sz val="12"/>
      <color rgb="FF202124"/>
      <name val="Arial"/>
      <family val="2"/>
    </font>
    <font>
      <b/>
      <sz val="12"/>
      <color rgb="FFFF0000"/>
      <name val="Arial"/>
      <family val="2"/>
    </font>
    <font>
      <b/>
      <sz val="12"/>
      <color rgb="FF70AD47"/>
      <name val="Arial"/>
      <family val="2"/>
    </font>
  </fonts>
  <fills count="32">
    <fill>
      <patternFill patternType="none"/>
    </fill>
    <fill>
      <patternFill patternType="gray125"/>
    </fill>
    <fill>
      <patternFill patternType="solid">
        <fgColor rgb="FFFFFFFF"/>
        <bgColor rgb="FFFFFFFF"/>
      </patternFill>
    </fill>
    <fill>
      <patternFill patternType="solid">
        <fgColor rgb="FFF9F9F9"/>
        <bgColor rgb="FFF9F9F9"/>
      </patternFill>
    </fill>
    <fill>
      <patternFill patternType="solid">
        <fgColor rgb="FFFFF5DA"/>
        <bgColor rgb="FFFFF5DA"/>
      </patternFill>
    </fill>
    <fill>
      <patternFill patternType="solid">
        <fgColor rgb="FFEA9999"/>
        <bgColor rgb="FFEA9999"/>
      </patternFill>
    </fill>
    <fill>
      <patternFill patternType="solid">
        <fgColor rgb="FFF4C7C3"/>
        <bgColor rgb="FFF4C7C3"/>
      </patternFill>
    </fill>
    <fill>
      <patternFill patternType="solid">
        <fgColor rgb="FFABDDC5"/>
        <bgColor rgb="FFABDDC5"/>
      </patternFill>
    </fill>
    <fill>
      <patternFill patternType="solid">
        <fgColor rgb="FFFAFAFA"/>
        <bgColor rgb="FFFAFAFA"/>
      </patternFill>
    </fill>
    <fill>
      <patternFill patternType="solid">
        <fgColor rgb="FF57BB8A"/>
        <bgColor rgb="FF57BB8A"/>
      </patternFill>
    </fill>
    <fill>
      <patternFill patternType="solid">
        <fgColor rgb="FFF2BDB9"/>
        <bgColor rgb="FFF2BDB9"/>
      </patternFill>
    </fill>
    <fill>
      <patternFill patternType="solid">
        <fgColor rgb="FF181818"/>
        <bgColor rgb="FF181818"/>
      </patternFill>
    </fill>
    <fill>
      <patternFill patternType="solid">
        <fgColor theme="1"/>
        <bgColor theme="1"/>
      </patternFill>
    </fill>
    <fill>
      <patternFill patternType="solid">
        <fgColor rgb="FF383838"/>
        <bgColor rgb="FF383838"/>
      </patternFill>
    </fill>
    <fill>
      <patternFill patternType="solid">
        <fgColor rgb="FF202124"/>
        <bgColor rgb="FF202124"/>
      </patternFill>
    </fill>
    <fill>
      <patternFill patternType="solid">
        <fgColor rgb="FF303134"/>
        <bgColor rgb="FF303134"/>
      </patternFill>
    </fill>
    <fill>
      <patternFill patternType="solid">
        <fgColor rgb="FFE67C73"/>
        <bgColor rgb="FFE67C73"/>
      </patternFill>
    </fill>
    <fill>
      <patternFill patternType="solid">
        <fgColor rgb="FFF8F9FA"/>
        <bgColor rgb="FFF8F9FA"/>
      </patternFill>
    </fill>
    <fill>
      <patternFill patternType="solid">
        <fgColor rgb="FFF4F4F6"/>
        <bgColor rgb="FFF4F4F6"/>
      </patternFill>
    </fill>
    <fill>
      <patternFill patternType="solid">
        <fgColor theme="9"/>
        <bgColor theme="9"/>
      </patternFill>
    </fill>
    <fill>
      <patternFill patternType="solid">
        <fgColor rgb="FFF2F6FA"/>
        <bgColor rgb="FFF2F6FA"/>
      </patternFill>
    </fill>
    <fill>
      <patternFill patternType="solid">
        <fgColor rgb="FFFFF2CC"/>
        <bgColor rgb="FFFFF2CC"/>
      </patternFill>
    </fill>
    <fill>
      <patternFill patternType="solid">
        <fgColor rgb="FFB7E1CD"/>
        <bgColor rgb="FFB7E1CD"/>
      </patternFill>
    </fill>
    <fill>
      <patternFill patternType="solid">
        <fgColor rgb="FFF3F3F3"/>
        <bgColor rgb="FFF3F3F3"/>
      </patternFill>
    </fill>
    <fill>
      <patternFill patternType="solid">
        <fgColor rgb="FFADCDFB"/>
        <bgColor rgb="FFADCDFB"/>
      </patternFill>
    </fill>
    <fill>
      <patternFill patternType="solid">
        <fgColor rgb="FFDFDFDF"/>
        <bgColor rgb="FFDFDFDF"/>
      </patternFill>
    </fill>
    <fill>
      <patternFill patternType="solid">
        <fgColor rgb="FFDADADA"/>
        <bgColor rgb="FFDADADA"/>
      </patternFill>
    </fill>
    <fill>
      <patternFill patternType="solid">
        <fgColor rgb="FFD3D3D3"/>
        <bgColor rgb="FFD3D3D3"/>
      </patternFill>
    </fill>
    <fill>
      <patternFill patternType="solid">
        <fgColor rgb="FFB5B5B5"/>
        <bgColor rgb="FFB5B5B5"/>
      </patternFill>
    </fill>
    <fill>
      <patternFill patternType="solid">
        <fgColor rgb="FFA7A7A7"/>
        <bgColor rgb="FFA7A7A7"/>
      </patternFill>
    </fill>
    <fill>
      <patternFill patternType="solid">
        <fgColor rgb="FFFFFFFF"/>
        <bgColor indexed="64"/>
      </patternFill>
    </fill>
    <fill>
      <patternFill patternType="solid">
        <fgColor rgb="FFFFF5DA"/>
        <bgColor indexed="64"/>
      </patternFill>
    </fill>
  </fills>
  <borders count="6">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000000"/>
      </left>
      <right style="medium">
        <color rgb="FFCCCCCC"/>
      </right>
      <top style="medium">
        <color rgb="FFCCCCCC"/>
      </top>
      <bottom style="medium">
        <color rgb="FFCCCCCC"/>
      </bottom>
      <diagonal/>
    </border>
  </borders>
  <cellStyleXfs count="1">
    <xf numFmtId="0" fontId="0" fillId="0" borderId="0"/>
  </cellStyleXfs>
  <cellXfs count="565">
    <xf numFmtId="0" fontId="0" fillId="0" borderId="0" xfId="0" applyFont="1" applyAlignment="1"/>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xf>
    <xf numFmtId="0" fontId="2" fillId="0" borderId="0" xfId="0" applyFont="1" applyAlignment="1">
      <alignment vertical="center" wrapText="1"/>
    </xf>
    <xf numFmtId="49" fontId="1" fillId="0" borderId="0" xfId="0" applyNumberFormat="1" applyFont="1" applyAlignment="1">
      <alignment horizontal="left" vertical="center" wrapText="1"/>
    </xf>
    <xf numFmtId="49" fontId="1" fillId="0" borderId="0" xfId="0" applyNumberFormat="1" applyFont="1" applyAlignment="1">
      <alignment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xf>
    <xf numFmtId="0" fontId="0" fillId="0" borderId="0" xfId="0" applyFont="1" applyAlignment="1">
      <alignment vertical="center"/>
    </xf>
    <xf numFmtId="0" fontId="0" fillId="0" borderId="0" xfId="0" applyFont="1" applyAlignment="1">
      <alignment vertical="center" wrapText="1"/>
    </xf>
    <xf numFmtId="49" fontId="0" fillId="0" borderId="0" xfId="0" applyNumberFormat="1" applyFont="1" applyAlignment="1">
      <alignment horizontal="left" vertical="center" wrapText="1"/>
    </xf>
    <xf numFmtId="0" fontId="3" fillId="2" borderId="0" xfId="0" applyFont="1" applyFill="1" applyAlignment="1">
      <alignment horizontal="left"/>
    </xf>
    <xf numFmtId="0" fontId="0" fillId="0" borderId="0" xfId="0" applyFont="1" applyAlignment="1">
      <alignment vertical="center" wrapText="1"/>
    </xf>
    <xf numFmtId="0" fontId="0" fillId="0" borderId="0" xfId="0" applyFont="1" applyAlignment="1">
      <alignment horizontal="center" vertical="center" wrapText="1"/>
    </xf>
    <xf numFmtId="0" fontId="0" fillId="0" borderId="0" xfId="0" applyFont="1" applyAlignment="1">
      <alignment vertical="center"/>
    </xf>
    <xf numFmtId="0" fontId="6" fillId="2" borderId="0" xfId="0" applyFont="1" applyFill="1" applyAlignment="1">
      <alignment vertical="center" wrapText="1"/>
    </xf>
    <xf numFmtId="0" fontId="7" fillId="0" borderId="0" xfId="0" applyFont="1" applyAlignment="1">
      <alignment horizontal="left" vertical="center" wrapText="1"/>
    </xf>
    <xf numFmtId="0" fontId="0" fillId="0" borderId="0" xfId="0" applyFont="1" applyAlignment="1">
      <alignment vertical="center"/>
    </xf>
    <xf numFmtId="0" fontId="7" fillId="2" borderId="0" xfId="0" applyFont="1" applyFill="1" applyAlignment="1">
      <alignment horizontal="left" vertical="center" wrapText="1"/>
    </xf>
    <xf numFmtId="0" fontId="0" fillId="0" borderId="0" xfId="0" applyFont="1" applyAlignment="1">
      <alignment vertical="center"/>
    </xf>
    <xf numFmtId="49" fontId="7" fillId="2" borderId="0" xfId="0" applyNumberFormat="1" applyFont="1" applyFill="1" applyAlignment="1">
      <alignment horizontal="left" vertical="center"/>
    </xf>
    <xf numFmtId="0" fontId="5" fillId="0" borderId="0" xfId="0" applyFont="1" applyAlignment="1">
      <alignment vertical="center"/>
    </xf>
    <xf numFmtId="0" fontId="5" fillId="0" borderId="0" xfId="0" applyFont="1" applyAlignment="1">
      <alignment vertical="center" wrapText="1"/>
    </xf>
    <xf numFmtId="0" fontId="7" fillId="2" borderId="0" xfId="0" applyFont="1" applyFill="1" applyAlignment="1">
      <alignment horizontal="left" vertical="center"/>
    </xf>
    <xf numFmtId="0" fontId="7" fillId="2" borderId="0" xfId="0" applyFont="1" applyFill="1" applyAlignment="1">
      <alignment horizontal="left" vertical="center"/>
    </xf>
    <xf numFmtId="0" fontId="7" fillId="2" borderId="0" xfId="0" applyFont="1" applyFill="1" applyAlignment="1">
      <alignment horizontal="left" vertical="center" wrapText="1"/>
    </xf>
    <xf numFmtId="0" fontId="7" fillId="2" borderId="0" xfId="0" applyFont="1" applyFill="1" applyAlignment="1">
      <alignment horizontal="left" vertical="center"/>
    </xf>
    <xf numFmtId="0" fontId="7" fillId="0" borderId="0" xfId="0" applyFont="1" applyAlignment="1">
      <alignment horizontal="left" vertical="center"/>
    </xf>
    <xf numFmtId="0" fontId="9" fillId="0" borderId="0" xfId="0" applyFont="1" applyAlignment="1">
      <alignment horizontal="left" wrapText="1"/>
    </xf>
    <xf numFmtId="0" fontId="5" fillId="0" borderId="0" xfId="0" applyFont="1" applyAlignment="1">
      <alignment vertical="center"/>
    </xf>
    <xf numFmtId="0" fontId="10" fillId="3" borderId="0" xfId="0" applyFont="1" applyFill="1" applyAlignment="1">
      <alignment vertical="center" wrapText="1"/>
    </xf>
    <xf numFmtId="0" fontId="10" fillId="3" borderId="0" xfId="0" applyFont="1" applyFill="1" applyAlignment="1">
      <alignment vertical="center"/>
    </xf>
    <xf numFmtId="0" fontId="4" fillId="4" borderId="0" xfId="0" applyFont="1" applyFill="1" applyAlignment="1">
      <alignment horizontal="left" vertical="center" wrapText="1"/>
    </xf>
    <xf numFmtId="49" fontId="5" fillId="0" borderId="0" xfId="0" applyNumberFormat="1" applyFont="1" applyAlignment="1">
      <alignment horizontal="left" vertical="center"/>
    </xf>
    <xf numFmtId="0" fontId="4" fillId="2" borderId="0" xfId="0" applyFont="1" applyFill="1" applyAlignment="1">
      <alignment horizontal="left" wrapText="1"/>
    </xf>
    <xf numFmtId="0" fontId="4" fillId="2" borderId="0" xfId="0" applyFont="1" applyFill="1" applyAlignment="1">
      <alignment horizontal="left"/>
    </xf>
    <xf numFmtId="49" fontId="0" fillId="0" borderId="0" xfId="0" applyNumberFormat="1" applyFont="1" applyAlignment="1">
      <alignment horizontal="left" vertical="center"/>
    </xf>
    <xf numFmtId="0" fontId="11" fillId="2" borderId="0" xfId="0" applyFont="1" applyFill="1" applyAlignment="1">
      <alignment horizontal="left" vertical="center" wrapText="1"/>
    </xf>
    <xf numFmtId="0" fontId="12" fillId="0" borderId="0" xfId="0" applyFont="1" applyAlignment="1">
      <alignment vertical="center" wrapText="1"/>
    </xf>
    <xf numFmtId="0" fontId="0" fillId="5" borderId="0" xfId="0" applyFont="1" applyFill="1" applyAlignment="1">
      <alignment vertical="center" wrapText="1"/>
    </xf>
    <xf numFmtId="0" fontId="13" fillId="0" borderId="0" xfId="0" applyFont="1" applyAlignment="1">
      <alignment vertical="center" wrapText="1"/>
    </xf>
    <xf numFmtId="0" fontId="13" fillId="0" borderId="0" xfId="0" applyFont="1" applyAlignment="1">
      <alignment vertical="center"/>
    </xf>
    <xf numFmtId="0" fontId="0" fillId="2" borderId="0" xfId="0" applyFont="1" applyFill="1" applyAlignment="1">
      <alignment vertical="center" wrapText="1"/>
    </xf>
    <xf numFmtId="49" fontId="0" fillId="0" borderId="0" xfId="0" applyNumberFormat="1" applyFont="1" applyAlignment="1">
      <alignment horizontal="left" vertical="center" wrapText="1"/>
    </xf>
    <xf numFmtId="49" fontId="0" fillId="0" borderId="0" xfId="0" applyNumberFormat="1" applyFont="1" applyAlignment="1">
      <alignment vertical="center" wrapText="1"/>
    </xf>
    <xf numFmtId="49" fontId="5" fillId="0" borderId="0" xfId="0" applyNumberFormat="1" applyFont="1" applyAlignment="1">
      <alignment horizontal="left"/>
    </xf>
    <xf numFmtId="0" fontId="0" fillId="0" borderId="0" xfId="0" applyFont="1" applyAlignment="1">
      <alignment vertical="center" wrapText="1"/>
    </xf>
    <xf numFmtId="0" fontId="14" fillId="2" borderId="0" xfId="0" applyFont="1" applyFill="1" applyAlignment="1"/>
    <xf numFmtId="0" fontId="6" fillId="0" borderId="0" xfId="0" applyFont="1" applyAlignment="1"/>
    <xf numFmtId="0" fontId="5" fillId="0" borderId="0" xfId="0" applyFont="1" applyAlignment="1"/>
    <xf numFmtId="0" fontId="15" fillId="2" borderId="0" xfId="0" applyFont="1" applyFill="1" applyAlignment="1">
      <alignment horizontal="left" wrapText="1"/>
    </xf>
    <xf numFmtId="0" fontId="16" fillId="2" borderId="0" xfId="0" applyFont="1" applyFill="1" applyAlignment="1">
      <alignment horizontal="left" wrapText="1"/>
    </xf>
    <xf numFmtId="0" fontId="17" fillId="2" borderId="0" xfId="0" applyFont="1" applyFill="1" applyAlignment="1">
      <alignment horizontal="left" wrapText="1"/>
    </xf>
    <xf numFmtId="0" fontId="18" fillId="2" borderId="0" xfId="0" applyFont="1" applyFill="1" applyAlignment="1">
      <alignment horizontal="left" wrapText="1"/>
    </xf>
    <xf numFmtId="0" fontId="15" fillId="2" borderId="0" xfId="0" applyFont="1" applyFill="1" applyAlignment="1">
      <alignment horizontal="left"/>
    </xf>
    <xf numFmtId="0" fontId="19" fillId="0" borderId="0" xfId="0" applyFont="1" applyAlignment="1">
      <alignment horizontal="left" wrapText="1"/>
    </xf>
    <xf numFmtId="0" fontId="20" fillId="2" borderId="0" xfId="0" applyFont="1" applyFill="1" applyAlignment="1">
      <alignment wrapText="1"/>
    </xf>
    <xf numFmtId="0" fontId="11" fillId="6" borderId="0" xfId="0" applyFont="1" applyFill="1" applyAlignment="1">
      <alignment horizontal="left"/>
    </xf>
    <xf numFmtId="0" fontId="18" fillId="2" borderId="0" xfId="0" applyFont="1" applyFill="1" applyAlignment="1">
      <alignment horizontal="left"/>
    </xf>
    <xf numFmtId="0" fontId="21" fillId="2" borderId="0" xfId="0" applyFont="1" applyFill="1" applyAlignment="1"/>
    <xf numFmtId="0" fontId="16" fillId="2" borderId="0" xfId="0" applyFont="1" applyFill="1" applyAlignment="1">
      <alignment horizontal="left"/>
    </xf>
    <xf numFmtId="0" fontId="22" fillId="0" borderId="0" xfId="0" applyFont="1" applyAlignment="1"/>
    <xf numFmtId="49" fontId="23" fillId="0" borderId="0" xfId="0" applyNumberFormat="1" applyFont="1" applyAlignment="1">
      <alignment horizontal="left" vertical="center" wrapText="1"/>
    </xf>
    <xf numFmtId="0" fontId="24" fillId="2" borderId="0" xfId="0" applyFont="1" applyFill="1" applyAlignment="1">
      <alignment horizontal="left"/>
    </xf>
    <xf numFmtId="0" fontId="23" fillId="0" borderId="0" xfId="0" applyFont="1" applyAlignment="1">
      <alignment vertical="center" wrapText="1"/>
    </xf>
    <xf numFmtId="0" fontId="25" fillId="0" borderId="0" xfId="0" applyFont="1" applyAlignment="1">
      <alignment vertical="center" wrapText="1"/>
    </xf>
    <xf numFmtId="0" fontId="26" fillId="2" borderId="0" xfId="0" applyFont="1" applyFill="1" applyAlignment="1"/>
    <xf numFmtId="0" fontId="8" fillId="0" borderId="0" xfId="0" applyFont="1" applyAlignment="1">
      <alignment vertical="center" wrapText="1"/>
    </xf>
    <xf numFmtId="164" fontId="8" fillId="0" borderId="0" xfId="0" applyNumberFormat="1" applyFont="1" applyAlignment="1">
      <alignment horizontal="right" wrapText="1"/>
    </xf>
    <xf numFmtId="0" fontId="8" fillId="0" borderId="0" xfId="0" applyFont="1" applyAlignment="1">
      <alignment horizontal="right" wrapText="1"/>
    </xf>
    <xf numFmtId="0" fontId="8" fillId="2" borderId="0" xfId="0" applyFont="1" applyFill="1" applyAlignment="1">
      <alignment horizontal="right" wrapText="1"/>
    </xf>
    <xf numFmtId="0" fontId="8" fillId="0" borderId="0" xfId="0" applyFont="1" applyAlignment="1">
      <alignment horizontal="center" wrapText="1"/>
    </xf>
    <xf numFmtId="0" fontId="8" fillId="0" borderId="0" xfId="0" applyFont="1" applyAlignment="1">
      <alignment wrapText="1"/>
    </xf>
    <xf numFmtId="49" fontId="8" fillId="0" borderId="0" xfId="0" applyNumberFormat="1" applyFont="1" applyAlignment="1">
      <alignment wrapText="1"/>
    </xf>
    <xf numFmtId="0" fontId="8" fillId="7" borderId="0" xfId="0" applyFont="1" applyFill="1" applyAlignment="1">
      <alignment horizontal="right" wrapText="1"/>
    </xf>
    <xf numFmtId="0" fontId="28" fillId="8" borderId="0" xfId="0" applyFont="1" applyFill="1" applyAlignment="1">
      <alignment wrapText="1"/>
    </xf>
    <xf numFmtId="0" fontId="29" fillId="0" borderId="0" xfId="0" applyFont="1" applyAlignment="1">
      <alignment wrapText="1"/>
    </xf>
    <xf numFmtId="0" fontId="8" fillId="9" borderId="0" xfId="0" applyFont="1" applyFill="1" applyAlignment="1">
      <alignment horizontal="right" wrapText="1"/>
    </xf>
    <xf numFmtId="0" fontId="30" fillId="2" borderId="0" xfId="0" applyFont="1" applyFill="1" applyAlignment="1">
      <alignment horizontal="left"/>
    </xf>
    <xf numFmtId="0" fontId="8" fillId="6" borderId="0" xfId="0" applyFont="1" applyFill="1" applyAlignment="1">
      <alignment horizontal="center" wrapText="1"/>
    </xf>
    <xf numFmtId="49" fontId="8" fillId="4" borderId="0" xfId="0" applyNumberFormat="1" applyFont="1" applyFill="1" applyAlignment="1">
      <alignment wrapText="1"/>
    </xf>
    <xf numFmtId="0" fontId="8" fillId="4" borderId="0" xfId="0" applyFont="1" applyFill="1" applyAlignment="1">
      <alignment horizontal="right" wrapText="1"/>
    </xf>
    <xf numFmtId="0" fontId="8" fillId="4" borderId="0" xfId="0" applyFont="1" applyFill="1" applyAlignment="1">
      <alignment horizontal="center" wrapText="1"/>
    </xf>
    <xf numFmtId="0" fontId="5" fillId="0" borderId="0" xfId="0" applyFont="1"/>
    <xf numFmtId="0" fontId="8" fillId="10" borderId="0" xfId="0" applyFont="1" applyFill="1" applyAlignment="1">
      <alignment horizontal="right" wrapText="1"/>
    </xf>
    <xf numFmtId="0" fontId="31" fillId="2" borderId="0" xfId="0" applyFont="1" applyFill="1" applyAlignment="1">
      <alignment horizontal="left"/>
    </xf>
    <xf numFmtId="0" fontId="32" fillId="11" borderId="0" xfId="0" applyFont="1" applyFill="1" applyAlignment="1">
      <alignment wrapText="1"/>
    </xf>
    <xf numFmtId="0" fontId="33" fillId="0" borderId="0" xfId="0" applyFont="1" applyAlignment="1"/>
    <xf numFmtId="0" fontId="34" fillId="2" borderId="0" xfId="0" applyFont="1" applyFill="1" applyAlignment="1">
      <alignment horizontal="left"/>
    </xf>
    <xf numFmtId="0" fontId="32" fillId="12" borderId="0" xfId="0" applyFont="1" applyFill="1" applyAlignment="1">
      <alignment wrapText="1"/>
    </xf>
    <xf numFmtId="0" fontId="11" fillId="4" borderId="0" xfId="0" applyFont="1" applyFill="1" applyAlignment="1">
      <alignment horizontal="left" wrapText="1"/>
    </xf>
    <xf numFmtId="0" fontId="4" fillId="4" borderId="0" xfId="0" applyFont="1" applyFill="1" applyAlignment="1">
      <alignment horizontal="left" wrapText="1"/>
    </xf>
    <xf numFmtId="0" fontId="35" fillId="4" borderId="0" xfId="0" applyFont="1" applyFill="1" applyAlignment="1">
      <alignment horizontal="left"/>
    </xf>
    <xf numFmtId="0" fontId="36" fillId="13" borderId="0" xfId="0" applyFont="1" applyFill="1" applyAlignment="1"/>
    <xf numFmtId="0" fontId="37" fillId="11" borderId="0" xfId="0" applyFont="1" applyFill="1" applyAlignment="1">
      <alignment wrapText="1"/>
    </xf>
    <xf numFmtId="0" fontId="38" fillId="13" borderId="0" xfId="0" applyFont="1" applyFill="1" applyAlignment="1"/>
    <xf numFmtId="20" fontId="0" fillId="0" borderId="0" xfId="0" applyNumberFormat="1" applyFont="1" applyAlignment="1">
      <alignment vertical="center" wrapText="1"/>
    </xf>
    <xf numFmtId="0" fontId="5" fillId="0" borderId="0" xfId="0" applyFont="1" applyAlignment="1">
      <alignment wrapText="1"/>
    </xf>
    <xf numFmtId="0" fontId="40" fillId="0" borderId="0" xfId="0" applyFont="1" applyAlignment="1"/>
    <xf numFmtId="0" fontId="5" fillId="0" borderId="0" xfId="0" applyFont="1" applyAlignment="1">
      <alignment horizontal="left"/>
    </xf>
    <xf numFmtId="0" fontId="0" fillId="0" borderId="0" xfId="0" applyFont="1" applyAlignment="1">
      <alignment vertical="center" wrapText="1"/>
    </xf>
    <xf numFmtId="0" fontId="41" fillId="0" borderId="0" xfId="0" applyFont="1" applyAlignment="1"/>
    <xf numFmtId="0" fontId="6" fillId="4" borderId="0" xfId="0" applyFont="1" applyFill="1" applyAlignment="1"/>
    <xf numFmtId="0" fontId="32" fillId="11" borderId="0" xfId="0" applyFont="1" applyFill="1" applyAlignment="1"/>
    <xf numFmtId="0" fontId="14" fillId="2" borderId="0" xfId="0" applyFont="1" applyFill="1" applyAlignment="1">
      <alignment horizontal="left" wrapText="1"/>
    </xf>
    <xf numFmtId="0" fontId="42" fillId="2" borderId="0" xfId="0" applyFont="1" applyFill="1" applyAlignment="1"/>
    <xf numFmtId="0" fontId="14" fillId="4" borderId="0" xfId="0" applyFont="1" applyFill="1" applyAlignment="1"/>
    <xf numFmtId="0" fontId="43" fillId="4" borderId="0" xfId="0" applyFont="1" applyFill="1" applyAlignment="1"/>
    <xf numFmtId="49" fontId="0" fillId="4" borderId="0" xfId="0" applyNumberFormat="1" applyFont="1" applyFill="1" applyAlignment="1">
      <alignment horizontal="left" vertical="center" wrapText="1"/>
    </xf>
    <xf numFmtId="0" fontId="44" fillId="4" borderId="0" xfId="0" applyFont="1" applyFill="1" applyAlignment="1"/>
    <xf numFmtId="20" fontId="5" fillId="4" borderId="0" xfId="0" applyNumberFormat="1" applyFont="1" applyFill="1" applyAlignment="1">
      <alignment horizontal="left"/>
    </xf>
    <xf numFmtId="20" fontId="5" fillId="0" borderId="0" xfId="0" applyNumberFormat="1" applyFont="1" applyAlignment="1">
      <alignment horizontal="left"/>
    </xf>
    <xf numFmtId="0" fontId="25" fillId="4" borderId="0" xfId="0" applyFont="1" applyFill="1" applyAlignment="1">
      <alignment horizontal="left" wrapText="1"/>
    </xf>
    <xf numFmtId="0" fontId="44" fillId="0" borderId="0" xfId="0" applyFont="1" applyAlignment="1"/>
    <xf numFmtId="0" fontId="0" fillId="14" borderId="0" xfId="0" applyFont="1" applyFill="1" applyAlignment="1">
      <alignment horizontal="left" wrapText="1"/>
    </xf>
    <xf numFmtId="0" fontId="0" fillId="15" borderId="0" xfId="0" applyFont="1" applyFill="1" applyAlignment="1">
      <alignment horizontal="left" wrapText="1"/>
    </xf>
    <xf numFmtId="0" fontId="7" fillId="0" borderId="0" xfId="0" applyFont="1" applyAlignment="1">
      <alignment horizontal="left" wrapText="1"/>
    </xf>
    <xf numFmtId="49" fontId="11" fillId="4" borderId="0" xfId="0" applyNumberFormat="1" applyFont="1" applyFill="1" applyAlignment="1">
      <alignment horizontal="left"/>
    </xf>
    <xf numFmtId="0" fontId="11" fillId="7" borderId="0" xfId="0" applyFont="1" applyFill="1" applyAlignment="1">
      <alignment horizontal="right"/>
    </xf>
    <xf numFmtId="0" fontId="11" fillId="2" borderId="0" xfId="0" applyFont="1" applyFill="1" applyAlignment="1">
      <alignment horizontal="right"/>
    </xf>
    <xf numFmtId="0" fontId="35" fillId="2" borderId="0" xfId="0" applyFont="1" applyFill="1" applyAlignment="1"/>
    <xf numFmtId="0" fontId="36" fillId="11" borderId="0" xfId="0" applyFont="1" applyFill="1" applyAlignment="1">
      <alignment horizontal="left"/>
    </xf>
    <xf numFmtId="0" fontId="6" fillId="2" borderId="0" xfId="0" applyFont="1" applyFill="1" applyAlignment="1">
      <alignment wrapText="1"/>
    </xf>
    <xf numFmtId="0" fontId="1" fillId="0" borderId="0" xfId="0" applyFont="1" applyAlignment="1">
      <alignment horizontal="left" vertical="center" wrapText="1"/>
    </xf>
    <xf numFmtId="0" fontId="1" fillId="0" borderId="0" xfId="0" applyFont="1" applyAlignment="1">
      <alignment horizontal="left" vertical="center" wrapText="1"/>
    </xf>
    <xf numFmtId="0" fontId="6" fillId="0" borderId="0" xfId="0" applyFont="1" applyAlignment="1">
      <alignment horizontal="left"/>
    </xf>
    <xf numFmtId="0" fontId="39" fillId="0" borderId="0" xfId="0" applyFont="1" applyAlignment="1">
      <alignment horizontal="left"/>
    </xf>
    <xf numFmtId="0" fontId="0" fillId="0" borderId="0" xfId="0" applyFont="1" applyAlignment="1">
      <alignment horizontal="left" vertical="center" wrapText="1"/>
    </xf>
    <xf numFmtId="0" fontId="0" fillId="0" borderId="0" xfId="0" applyFont="1" applyAlignment="1">
      <alignment horizontal="right" vertical="center" wrapText="1"/>
    </xf>
    <xf numFmtId="0" fontId="4" fillId="0" borderId="0" xfId="0" applyFont="1" applyAlignment="1">
      <alignment horizontal="right" vertical="center" wrapText="1"/>
    </xf>
    <xf numFmtId="0" fontId="4" fillId="0" borderId="0" xfId="0" applyFont="1" applyAlignment="1">
      <alignment horizontal="left" vertical="center" wrapText="1"/>
    </xf>
    <xf numFmtId="0" fontId="10" fillId="3" borderId="0" xfId="0" applyFont="1" applyFill="1" applyAlignment="1">
      <alignment wrapText="1"/>
    </xf>
    <xf numFmtId="0" fontId="46" fillId="3" borderId="0" xfId="0" applyFont="1" applyFill="1" applyAlignment="1"/>
    <xf numFmtId="0" fontId="39" fillId="0" borderId="0" xfId="0" quotePrefix="1" applyFont="1" applyAlignment="1"/>
    <xf numFmtId="0" fontId="1" fillId="4" borderId="0" xfId="0" applyFont="1" applyFill="1" applyAlignment="1">
      <alignment vertical="center" wrapText="1"/>
    </xf>
    <xf numFmtId="0" fontId="0" fillId="4" borderId="0" xfId="0" applyFont="1" applyFill="1" applyAlignment="1">
      <alignment vertical="center" wrapText="1"/>
    </xf>
    <xf numFmtId="0" fontId="0" fillId="4" borderId="0" xfId="0" applyFont="1" applyFill="1" applyAlignment="1">
      <alignment vertical="center"/>
    </xf>
    <xf numFmtId="0" fontId="4" fillId="4" borderId="0" xfId="0" applyFont="1" applyFill="1" applyAlignment="1">
      <alignment vertical="center" wrapText="1"/>
    </xf>
    <xf numFmtId="0" fontId="47" fillId="14" borderId="0" xfId="0" applyFont="1" applyFill="1" applyAlignment="1">
      <alignment horizontal="left"/>
    </xf>
    <xf numFmtId="0" fontId="48" fillId="12" borderId="0" xfId="0" applyFont="1" applyFill="1" applyAlignment="1">
      <alignment horizontal="left" wrapText="1"/>
    </xf>
    <xf numFmtId="0" fontId="48" fillId="14" borderId="0" xfId="0" applyFont="1" applyFill="1" applyAlignment="1">
      <alignment horizontal="left" wrapText="1"/>
    </xf>
    <xf numFmtId="0" fontId="39" fillId="4" borderId="0" xfId="0" applyFont="1" applyFill="1" applyAlignment="1">
      <alignment vertical="center" wrapText="1"/>
    </xf>
    <xf numFmtId="0" fontId="47" fillId="0" borderId="0" xfId="0" applyFont="1" applyAlignment="1"/>
    <xf numFmtId="0" fontId="5" fillId="4" borderId="0" xfId="0" applyFont="1" applyFill="1" applyAlignment="1"/>
    <xf numFmtId="49" fontId="0" fillId="4" borderId="0" xfId="0" applyNumberFormat="1" applyFont="1" applyFill="1" applyAlignment="1">
      <alignment wrapText="1"/>
    </xf>
    <xf numFmtId="0" fontId="0" fillId="4" borderId="0" xfId="0" applyFont="1" applyFill="1" applyAlignment="1">
      <alignment horizontal="right" wrapText="1"/>
    </xf>
    <xf numFmtId="0" fontId="0" fillId="2" borderId="0" xfId="0" applyFont="1" applyFill="1" applyAlignment="1">
      <alignment horizontal="right" wrapText="1"/>
    </xf>
    <xf numFmtId="0" fontId="0" fillId="7" borderId="0" xfId="0" applyFont="1" applyFill="1" applyAlignment="1">
      <alignment horizontal="right" wrapText="1"/>
    </xf>
    <xf numFmtId="0" fontId="0" fillId="9" borderId="0" xfId="0" applyFont="1" applyFill="1" applyAlignment="1">
      <alignment horizontal="right" wrapText="1"/>
    </xf>
    <xf numFmtId="0" fontId="0" fillId="4" borderId="0" xfId="0" applyFont="1" applyFill="1" applyAlignment="1"/>
    <xf numFmtId="49" fontId="0" fillId="4" borderId="0" xfId="0" applyNumberFormat="1" applyFont="1" applyFill="1" applyAlignment="1"/>
    <xf numFmtId="0" fontId="0" fillId="16" borderId="0" xfId="0" applyFont="1" applyFill="1" applyAlignment="1">
      <alignment horizontal="right" wrapText="1"/>
    </xf>
    <xf numFmtId="0" fontId="0" fillId="10" borderId="0" xfId="0" applyFont="1" applyFill="1" applyAlignment="1">
      <alignment horizontal="right" wrapText="1"/>
    </xf>
    <xf numFmtId="0" fontId="0" fillId="4" borderId="0" xfId="0" applyFont="1" applyFill="1" applyAlignment="1">
      <alignment wrapText="1"/>
    </xf>
    <xf numFmtId="0" fontId="39" fillId="4" borderId="0" xfId="0" applyFont="1" applyFill="1"/>
    <xf numFmtId="0" fontId="11" fillId="4" borderId="0" xfId="0" applyFont="1" applyFill="1" applyAlignment="1">
      <alignment horizontal="left" vertical="center"/>
    </xf>
    <xf numFmtId="0" fontId="0" fillId="6" borderId="0" xfId="0" applyFont="1" applyFill="1" applyAlignment="1">
      <alignment vertical="center" wrapText="1"/>
    </xf>
    <xf numFmtId="49" fontId="0" fillId="9" borderId="0" xfId="0" applyNumberFormat="1" applyFont="1" applyFill="1" applyAlignment="1">
      <alignment horizontal="left" vertical="center" wrapText="1"/>
    </xf>
    <xf numFmtId="0" fontId="0" fillId="9" borderId="0" xfId="0" applyFont="1" applyFill="1" applyAlignment="1">
      <alignment horizontal="left" vertical="center" wrapText="1"/>
    </xf>
    <xf numFmtId="0" fontId="43" fillId="0" borderId="0" xfId="0" applyFont="1" applyAlignment="1">
      <alignment vertical="center" wrapText="1"/>
    </xf>
    <xf numFmtId="49" fontId="39" fillId="0" borderId="0" xfId="0" applyNumberFormat="1" applyFont="1" applyAlignment="1">
      <alignment horizontal="left" vertical="center" wrapText="1"/>
    </xf>
    <xf numFmtId="49" fontId="39" fillId="9" borderId="0" xfId="0" applyNumberFormat="1" applyFont="1" applyFill="1" applyAlignment="1">
      <alignment horizontal="left" vertical="center" wrapText="1"/>
    </xf>
    <xf numFmtId="0" fontId="39" fillId="0" borderId="0" xfId="0" applyFont="1" applyAlignment="1">
      <alignment vertical="center" wrapText="1"/>
    </xf>
    <xf numFmtId="0" fontId="4" fillId="0" borderId="0" xfId="0" applyFont="1" applyAlignment="1">
      <alignment vertical="center" wrapText="1"/>
    </xf>
    <xf numFmtId="49" fontId="39" fillId="4" borderId="0" xfId="0" applyNumberFormat="1" applyFont="1" applyFill="1" applyAlignment="1">
      <alignment horizontal="left" wrapText="1"/>
    </xf>
    <xf numFmtId="49" fontId="39" fillId="6" borderId="0" xfId="0" applyNumberFormat="1" applyFont="1" applyFill="1" applyAlignment="1">
      <alignment wrapText="1"/>
    </xf>
    <xf numFmtId="0" fontId="4" fillId="2" borderId="0" xfId="0" applyFont="1" applyFill="1" applyAlignment="1"/>
    <xf numFmtId="0" fontId="39" fillId="9" borderId="0" xfId="0" applyFont="1" applyFill="1" applyAlignment="1">
      <alignment horizontal="left" vertical="center" wrapText="1"/>
    </xf>
    <xf numFmtId="0" fontId="4" fillId="0" borderId="0" xfId="0" applyFont="1" applyAlignment="1">
      <alignment vertical="center"/>
    </xf>
    <xf numFmtId="0" fontId="39" fillId="0" borderId="0" xfId="0" applyFont="1" applyAlignment="1">
      <alignment vertical="center"/>
    </xf>
    <xf numFmtId="0" fontId="39" fillId="14" borderId="0" xfId="0" applyFont="1" applyFill="1" applyAlignment="1">
      <alignment horizontal="left"/>
    </xf>
    <xf numFmtId="0" fontId="39" fillId="2" borderId="0" xfId="0" applyFont="1" applyFill="1" applyAlignment="1"/>
    <xf numFmtId="0" fontId="4" fillId="0" borderId="0" xfId="0" applyFont="1" applyAlignment="1"/>
    <xf numFmtId="0" fontId="4" fillId="0" borderId="0" xfId="0" applyFont="1" applyAlignment="1">
      <alignment wrapText="1"/>
    </xf>
    <xf numFmtId="0" fontId="4" fillId="0" borderId="0" xfId="0" applyFont="1" applyAlignment="1">
      <alignment horizontal="right"/>
    </xf>
    <xf numFmtId="0" fontId="51" fillId="4" borderId="0" xfId="0" applyFont="1" applyFill="1" applyAlignment="1">
      <alignment horizontal="left"/>
    </xf>
    <xf numFmtId="0" fontId="39" fillId="6" borderId="0" xfId="0" applyFont="1" applyFill="1"/>
    <xf numFmtId="20" fontId="39" fillId="6" borderId="0" xfId="0" applyNumberFormat="1" applyFont="1" applyFill="1" applyAlignment="1">
      <alignment horizontal="left"/>
    </xf>
    <xf numFmtId="49" fontId="39" fillId="4" borderId="0" xfId="0" applyNumberFormat="1" applyFont="1" applyFill="1" applyAlignment="1">
      <alignment horizontal="left"/>
    </xf>
    <xf numFmtId="0" fontId="39" fillId="6" borderId="0" xfId="0" applyFont="1" applyFill="1" applyAlignment="1"/>
    <xf numFmtId="0" fontId="45" fillId="4" borderId="0" xfId="0" applyFont="1" applyFill="1" applyAlignment="1"/>
    <xf numFmtId="49" fontId="39" fillId="6" borderId="0" xfId="0" applyNumberFormat="1" applyFont="1" applyFill="1"/>
    <xf numFmtId="49" fontId="39" fillId="4" borderId="0" xfId="0" applyNumberFormat="1" applyFont="1" applyFill="1" applyAlignment="1">
      <alignment wrapText="1"/>
    </xf>
    <xf numFmtId="49" fontId="39" fillId="6" borderId="0" xfId="0" applyNumberFormat="1" applyFont="1" applyFill="1" applyAlignment="1"/>
    <xf numFmtId="0" fontId="39" fillId="16" borderId="0" xfId="0" applyFont="1" applyFill="1" applyAlignment="1">
      <alignment horizontal="right" wrapText="1"/>
    </xf>
    <xf numFmtId="0" fontId="39" fillId="10" borderId="0" xfId="0" applyFont="1" applyFill="1" applyAlignment="1">
      <alignment horizontal="right" wrapText="1"/>
    </xf>
    <xf numFmtId="0" fontId="16" fillId="4" borderId="0" xfId="0" applyFont="1" applyFill="1" applyAlignment="1">
      <alignment horizontal="left"/>
    </xf>
    <xf numFmtId="0" fontId="52" fillId="0" borderId="0" xfId="0" applyFont="1" applyAlignment="1">
      <alignment vertical="center" wrapText="1"/>
    </xf>
    <xf numFmtId="0" fontId="27" fillId="4" borderId="0" xfId="0" applyFont="1" applyFill="1" applyAlignment="1"/>
    <xf numFmtId="0" fontId="53" fillId="2" borderId="0" xfId="0" applyFont="1" applyFill="1" applyAlignment="1"/>
    <xf numFmtId="49" fontId="8" fillId="0" borderId="0" xfId="0" applyNumberFormat="1" applyFont="1" applyAlignment="1">
      <alignment horizontal="left" wrapText="1"/>
    </xf>
    <xf numFmtId="0" fontId="8" fillId="0" borderId="0" xfId="0" applyFont="1" applyAlignment="1"/>
    <xf numFmtId="0" fontId="8" fillId="0" borderId="0" xfId="0" applyFont="1"/>
    <xf numFmtId="49" fontId="54" fillId="0" borderId="0" xfId="0" applyNumberFormat="1" applyFont="1" applyAlignment="1">
      <alignment horizontal="left" vertical="center" wrapText="1"/>
    </xf>
    <xf numFmtId="0" fontId="27" fillId="0" borderId="0" xfId="0" applyFont="1" applyAlignment="1">
      <alignment vertical="center" wrapText="1"/>
    </xf>
    <xf numFmtId="0" fontId="8" fillId="4" borderId="0" xfId="0" applyFont="1" applyFill="1"/>
    <xf numFmtId="0" fontId="16" fillId="4" borderId="0" xfId="0" applyFont="1" applyFill="1" applyAlignment="1">
      <alignment wrapText="1"/>
    </xf>
    <xf numFmtId="0" fontId="55" fillId="4" borderId="0" xfId="0" applyFont="1" applyFill="1" applyAlignment="1">
      <alignment wrapText="1"/>
    </xf>
    <xf numFmtId="0" fontId="28" fillId="2" borderId="0" xfId="0" applyFont="1" applyFill="1" applyAlignment="1">
      <alignment horizontal="left"/>
    </xf>
    <xf numFmtId="0" fontId="53" fillId="4" borderId="0" xfId="0" applyFont="1" applyFill="1" applyAlignment="1">
      <alignment wrapText="1"/>
    </xf>
    <xf numFmtId="0" fontId="28" fillId="4" borderId="0" xfId="0" applyFont="1" applyFill="1" applyAlignment="1">
      <alignment horizontal="left"/>
    </xf>
    <xf numFmtId="49" fontId="8" fillId="4" borderId="0" xfId="0" applyNumberFormat="1" applyFont="1" applyFill="1" applyAlignment="1">
      <alignment horizontal="left"/>
    </xf>
    <xf numFmtId="0" fontId="56" fillId="4" borderId="0" xfId="0" applyFont="1" applyFill="1" applyAlignment="1">
      <alignment horizontal="left"/>
    </xf>
    <xf numFmtId="0" fontId="54" fillId="0" borderId="0" xfId="0" applyFont="1" applyAlignment="1">
      <alignment vertical="center" wrapText="1"/>
    </xf>
    <xf numFmtId="0" fontId="53" fillId="2" borderId="0" xfId="0" applyFont="1" applyFill="1" applyAlignment="1">
      <alignment wrapText="1"/>
    </xf>
    <xf numFmtId="0" fontId="57" fillId="4" borderId="0" xfId="0" applyFont="1" applyFill="1" applyAlignment="1">
      <alignment wrapText="1"/>
    </xf>
    <xf numFmtId="49" fontId="8" fillId="4" borderId="0" xfId="0" applyNumberFormat="1" applyFont="1" applyFill="1" applyAlignment="1">
      <alignment horizontal="left" wrapText="1"/>
    </xf>
    <xf numFmtId="0" fontId="8" fillId="4" borderId="0" xfId="0" applyFont="1" applyFill="1" applyAlignment="1">
      <alignment wrapText="1"/>
    </xf>
    <xf numFmtId="0" fontId="8" fillId="4" borderId="0" xfId="0" applyFont="1" applyFill="1" applyAlignment="1"/>
    <xf numFmtId="0" fontId="57" fillId="4" borderId="0" xfId="0" applyFont="1" applyFill="1" applyAlignment="1"/>
    <xf numFmtId="0" fontId="55" fillId="4" borderId="0" xfId="0" applyFont="1" applyFill="1" applyAlignment="1"/>
    <xf numFmtId="0" fontId="50" fillId="0" borderId="0" xfId="0" applyFont="1" applyAlignment="1"/>
    <xf numFmtId="0" fontId="6" fillId="0" borderId="0" xfId="0" applyFont="1" applyAlignment="1">
      <alignment vertical="center"/>
    </xf>
    <xf numFmtId="0" fontId="0" fillId="0" borderId="0" xfId="0" applyFont="1" applyAlignment="1">
      <alignment horizontal="left" wrapText="1"/>
    </xf>
    <xf numFmtId="0" fontId="58" fillId="2" borderId="0" xfId="0" applyFont="1" applyFill="1" applyAlignment="1">
      <alignment horizontal="left" wrapText="1"/>
    </xf>
    <xf numFmtId="0" fontId="59" fillId="2" borderId="0" xfId="0" applyFont="1" applyFill="1" applyAlignment="1">
      <alignment vertical="center"/>
    </xf>
    <xf numFmtId="0" fontId="60" fillId="2" borderId="0" xfId="0" applyFont="1" applyFill="1" applyAlignment="1">
      <alignment horizontal="left" vertical="center" wrapText="1"/>
    </xf>
    <xf numFmtId="0" fontId="61" fillId="2" borderId="0" xfId="0" applyFont="1" applyFill="1" applyAlignment="1"/>
    <xf numFmtId="0" fontId="6" fillId="4" borderId="0" xfId="0" applyFont="1" applyFill="1" applyAlignment="1">
      <alignment vertical="center"/>
    </xf>
    <xf numFmtId="0" fontId="59" fillId="2" borderId="0" xfId="0" applyFont="1" applyFill="1" applyAlignment="1">
      <alignment vertical="center" wrapText="1"/>
    </xf>
    <xf numFmtId="0" fontId="58" fillId="17" borderId="0" xfId="0" applyFont="1" applyFill="1" applyAlignment="1">
      <alignment horizontal="left" vertical="center" wrapText="1"/>
    </xf>
    <xf numFmtId="0" fontId="7" fillId="2" borderId="0" xfId="0" applyFont="1" applyFill="1" applyAlignment="1">
      <alignment vertical="center" wrapText="1"/>
    </xf>
    <xf numFmtId="0" fontId="5" fillId="4" borderId="0" xfId="0" applyFont="1" applyFill="1"/>
    <xf numFmtId="0" fontId="62" fillId="18" borderId="0" xfId="0" applyFont="1" applyFill="1" applyAlignment="1">
      <alignment vertical="center" wrapText="1"/>
    </xf>
    <xf numFmtId="0" fontId="60" fillId="2" borderId="0" xfId="0" applyFont="1" applyFill="1" applyAlignment="1">
      <alignment horizontal="left" wrapText="1"/>
    </xf>
    <xf numFmtId="0" fontId="58" fillId="17" borderId="0" xfId="0" applyFont="1" applyFill="1" applyAlignment="1">
      <alignment horizontal="left" wrapText="1"/>
    </xf>
    <xf numFmtId="0" fontId="63" fillId="2" borderId="0" xfId="0" applyFont="1" applyFill="1" applyAlignment="1"/>
    <xf numFmtId="0" fontId="64" fillId="2" borderId="0" xfId="0" applyFont="1" applyFill="1" applyAlignment="1">
      <alignment horizontal="left" wrapText="1"/>
    </xf>
    <xf numFmtId="0" fontId="6" fillId="2" borderId="0" xfId="0" applyFont="1" applyFill="1" applyAlignment="1"/>
    <xf numFmtId="0" fontId="65" fillId="2" borderId="0" xfId="0" applyFont="1" applyFill="1" applyAlignment="1">
      <alignment horizontal="left" wrapText="1"/>
    </xf>
    <xf numFmtId="0" fontId="66" fillId="2" borderId="0" xfId="0" applyFont="1" applyFill="1" applyAlignment="1">
      <alignment wrapText="1"/>
    </xf>
    <xf numFmtId="0" fontId="7" fillId="4" borderId="0" xfId="0" applyFont="1" applyFill="1" applyAlignment="1">
      <alignment horizontal="left" wrapText="1"/>
    </xf>
    <xf numFmtId="0" fontId="7" fillId="2" borderId="0" xfId="0" applyFont="1" applyFill="1" applyAlignment="1">
      <alignment wrapText="1"/>
    </xf>
    <xf numFmtId="0" fontId="67" fillId="4" borderId="0" xfId="0" applyFont="1" applyFill="1" applyAlignment="1">
      <alignment horizontal="left"/>
    </xf>
    <xf numFmtId="0" fontId="66" fillId="4" borderId="0" xfId="0" applyFont="1" applyFill="1" applyAlignment="1">
      <alignment horizontal="left" wrapText="1"/>
    </xf>
    <xf numFmtId="0" fontId="4" fillId="4" borderId="0" xfId="0" applyFont="1" applyFill="1" applyAlignment="1">
      <alignment horizontal="left"/>
    </xf>
    <xf numFmtId="0" fontId="4" fillId="6" borderId="0" xfId="0" applyFont="1" applyFill="1"/>
    <xf numFmtId="0" fontId="4" fillId="10" borderId="0" xfId="0" applyFont="1" applyFill="1" applyAlignment="1">
      <alignment horizontal="right"/>
    </xf>
    <xf numFmtId="49" fontId="4" fillId="6" borderId="0" xfId="0" applyNumberFormat="1" applyFont="1" applyFill="1" applyAlignment="1"/>
    <xf numFmtId="0" fontId="4" fillId="6" borderId="0" xfId="0" applyFont="1" applyFill="1" applyAlignment="1">
      <alignment horizontal="left"/>
    </xf>
    <xf numFmtId="0" fontId="4" fillId="0" borderId="0" xfId="0" applyFont="1"/>
    <xf numFmtId="49" fontId="4" fillId="0" borderId="0" xfId="0" applyNumberFormat="1" applyFont="1" applyAlignment="1">
      <alignment horizontal="left"/>
    </xf>
    <xf numFmtId="49" fontId="4" fillId="6" borderId="0" xfId="0" applyNumberFormat="1" applyFont="1" applyFill="1"/>
    <xf numFmtId="0" fontId="17" fillId="4" borderId="0" xfId="0" applyFont="1" applyFill="1" applyAlignment="1">
      <alignment horizontal="left"/>
    </xf>
    <xf numFmtId="20" fontId="0" fillId="0" borderId="0" xfId="0" applyNumberFormat="1" applyFont="1" applyAlignment="1">
      <alignment horizontal="left" vertical="center" wrapText="1"/>
    </xf>
    <xf numFmtId="0" fontId="31" fillId="0" borderId="0" xfId="0" applyFont="1" applyAlignment="1">
      <alignment wrapText="1"/>
    </xf>
    <xf numFmtId="0" fontId="4" fillId="4" borderId="0" xfId="0" applyFont="1" applyFill="1" applyAlignment="1">
      <alignment wrapText="1"/>
    </xf>
    <xf numFmtId="49" fontId="4" fillId="4" borderId="0" xfId="0" applyNumberFormat="1" applyFont="1" applyFill="1" applyAlignment="1">
      <alignment horizontal="left"/>
    </xf>
    <xf numFmtId="0" fontId="4" fillId="4" borderId="0" xfId="0" applyFont="1" applyFill="1" applyAlignment="1">
      <alignment horizontal="right"/>
    </xf>
    <xf numFmtId="0" fontId="4" fillId="2" borderId="0" xfId="0" applyFont="1" applyFill="1" applyAlignment="1">
      <alignment horizontal="right"/>
    </xf>
    <xf numFmtId="0" fontId="39" fillId="4" borderId="0" xfId="0" applyFont="1" applyFill="1" applyAlignment="1"/>
    <xf numFmtId="0" fontId="4" fillId="7" borderId="0" xfId="0" applyFont="1" applyFill="1" applyAlignment="1">
      <alignment horizontal="right"/>
    </xf>
    <xf numFmtId="0" fontId="4" fillId="4" borderId="0" xfId="0" applyFont="1" applyFill="1"/>
    <xf numFmtId="0" fontId="4" fillId="9" borderId="0" xfId="0" applyFont="1" applyFill="1" applyAlignment="1">
      <alignment horizontal="right"/>
    </xf>
    <xf numFmtId="0" fontId="70" fillId="19" borderId="0" xfId="0" applyFont="1" applyFill="1" applyAlignment="1">
      <alignment horizontal="left"/>
    </xf>
    <xf numFmtId="0" fontId="69" fillId="19" borderId="0" xfId="0" applyFont="1" applyFill="1" applyAlignment="1">
      <alignment vertical="center" wrapText="1"/>
    </xf>
    <xf numFmtId="0" fontId="71" fillId="19" borderId="0" xfId="0" applyFont="1" applyFill="1" applyAlignment="1">
      <alignment vertical="center" wrapText="1"/>
    </xf>
    <xf numFmtId="0" fontId="71" fillId="19" borderId="0" xfId="0" applyFont="1" applyFill="1" applyAlignment="1"/>
    <xf numFmtId="49" fontId="71" fillId="19" borderId="0" xfId="0" applyNumberFormat="1" applyFont="1" applyFill="1" applyAlignment="1">
      <alignment horizontal="left"/>
    </xf>
    <xf numFmtId="0" fontId="71" fillId="19" borderId="0" xfId="0" applyFont="1" applyFill="1" applyAlignment="1">
      <alignment horizontal="right"/>
    </xf>
    <xf numFmtId="0" fontId="71" fillId="0" borderId="0" xfId="0" applyFont="1" applyAlignment="1"/>
    <xf numFmtId="49" fontId="71" fillId="0" borderId="0" xfId="0" applyNumberFormat="1" applyFont="1" applyAlignment="1">
      <alignment horizontal="left"/>
    </xf>
    <xf numFmtId="0" fontId="70" fillId="2" borderId="0" xfId="0" applyFont="1" applyFill="1" applyAlignment="1">
      <alignment horizontal="left"/>
    </xf>
    <xf numFmtId="0" fontId="69" fillId="0" borderId="0" xfId="0" applyFont="1" applyAlignment="1">
      <alignment vertical="center" wrapText="1"/>
    </xf>
    <xf numFmtId="0" fontId="71" fillId="0" borderId="0" xfId="0" applyFont="1" applyAlignment="1">
      <alignment vertical="center" wrapText="1"/>
    </xf>
    <xf numFmtId="0" fontId="71" fillId="0" borderId="0" xfId="0" applyFont="1" applyAlignment="1">
      <alignment horizontal="right"/>
    </xf>
    <xf numFmtId="46" fontId="5" fillId="0" borderId="0" xfId="0" applyNumberFormat="1" applyFont="1" applyAlignment="1"/>
    <xf numFmtId="0" fontId="72" fillId="0" borderId="0" xfId="0" applyFont="1" applyAlignment="1">
      <alignment horizontal="left"/>
    </xf>
    <xf numFmtId="49" fontId="72" fillId="0" borderId="0" xfId="0" applyNumberFormat="1" applyFont="1" applyAlignment="1">
      <alignment horizontal="left"/>
    </xf>
    <xf numFmtId="0" fontId="72" fillId="0" borderId="0" xfId="0" applyFont="1" applyAlignment="1">
      <alignment horizontal="right"/>
    </xf>
    <xf numFmtId="0" fontId="74" fillId="0" borderId="0" xfId="0" applyFont="1" applyAlignment="1">
      <alignment horizontal="left"/>
    </xf>
    <xf numFmtId="0" fontId="50" fillId="4" borderId="0" xfId="0" applyFont="1" applyFill="1" applyAlignment="1">
      <alignment horizontal="left"/>
    </xf>
    <xf numFmtId="0" fontId="74" fillId="0" borderId="0" xfId="0" applyFont="1" applyAlignment="1">
      <alignment horizontal="right"/>
    </xf>
    <xf numFmtId="0" fontId="73" fillId="0" borderId="0" xfId="0" applyFont="1" applyAlignment="1">
      <alignment horizontal="left"/>
    </xf>
    <xf numFmtId="49" fontId="73" fillId="0" borderId="0" xfId="0" applyNumberFormat="1" applyFont="1" applyAlignment="1">
      <alignment horizontal="left"/>
    </xf>
    <xf numFmtId="0" fontId="73" fillId="0" borderId="0" xfId="0" applyFont="1" applyAlignment="1">
      <alignment horizontal="right"/>
    </xf>
    <xf numFmtId="49" fontId="74" fillId="0" borderId="0" xfId="0" applyNumberFormat="1" applyFont="1" applyAlignment="1">
      <alignment horizontal="left"/>
    </xf>
    <xf numFmtId="20" fontId="73" fillId="0" borderId="0" xfId="0" applyNumberFormat="1" applyFont="1" applyAlignment="1">
      <alignment horizontal="left"/>
    </xf>
    <xf numFmtId="0" fontId="31" fillId="0" borderId="0" xfId="0" applyFont="1" applyAlignment="1">
      <alignment horizontal="right"/>
    </xf>
    <xf numFmtId="20" fontId="31" fillId="0" borderId="0" xfId="0" applyNumberFormat="1" applyFont="1" applyAlignment="1">
      <alignment horizontal="left"/>
    </xf>
    <xf numFmtId="0" fontId="47" fillId="0" borderId="0" xfId="0" applyFont="1" applyAlignment="1">
      <alignment wrapText="1"/>
    </xf>
    <xf numFmtId="0" fontId="4" fillId="4" borderId="0" xfId="0" applyFont="1" applyFill="1" applyAlignment="1"/>
    <xf numFmtId="0" fontId="11" fillId="4" borderId="0" xfId="0" applyFont="1" applyFill="1" applyAlignment="1">
      <alignment horizontal="left"/>
    </xf>
    <xf numFmtId="0" fontId="27" fillId="0" borderId="0" xfId="0" applyFont="1" applyAlignment="1"/>
    <xf numFmtId="0" fontId="31" fillId="0" borderId="0" xfId="0" applyFont="1" applyAlignment="1"/>
    <xf numFmtId="20" fontId="4" fillId="0" borderId="0" xfId="0" applyNumberFormat="1" applyFont="1" applyAlignment="1">
      <alignment horizontal="left"/>
    </xf>
    <xf numFmtId="0" fontId="75" fillId="0" borderId="0" xfId="0" applyFont="1" applyAlignment="1"/>
    <xf numFmtId="0" fontId="74" fillId="0" borderId="0" xfId="0" applyFont="1" applyAlignment="1">
      <alignment horizontal="left" wrapText="1"/>
    </xf>
    <xf numFmtId="20" fontId="74" fillId="0" borderId="0" xfId="0" applyNumberFormat="1" applyFont="1" applyAlignment="1">
      <alignment horizontal="left"/>
    </xf>
    <xf numFmtId="0" fontId="73" fillId="0" borderId="0" xfId="0" applyFont="1" applyAlignment="1">
      <alignment horizontal="left" wrapText="1"/>
    </xf>
    <xf numFmtId="0" fontId="76" fillId="2" borderId="0" xfId="0" applyFont="1" applyFill="1" applyAlignment="1"/>
    <xf numFmtId="0" fontId="31" fillId="14" borderId="0" xfId="0" applyFont="1" applyFill="1" applyAlignment="1">
      <alignment horizontal="left"/>
    </xf>
    <xf numFmtId="0" fontId="77" fillId="0" borderId="0" xfId="0" applyFont="1" applyAlignment="1">
      <alignment vertical="center" wrapText="1"/>
    </xf>
    <xf numFmtId="0" fontId="36" fillId="0" borderId="0" xfId="0" applyFont="1" applyAlignment="1"/>
    <xf numFmtId="0" fontId="36" fillId="0" borderId="0" xfId="0" applyFont="1" applyAlignment="1">
      <alignment horizontal="left" wrapText="1"/>
    </xf>
    <xf numFmtId="0" fontId="36" fillId="0" borderId="0" xfId="0" applyFont="1" applyAlignment="1">
      <alignment horizontal="right"/>
    </xf>
    <xf numFmtId="20" fontId="36" fillId="0" borderId="0" xfId="0" applyNumberFormat="1" applyFont="1" applyAlignment="1">
      <alignment horizontal="left"/>
    </xf>
    <xf numFmtId="0" fontId="36" fillId="2" borderId="0" xfId="0" applyFont="1" applyFill="1" applyAlignment="1"/>
    <xf numFmtId="0" fontId="36" fillId="2" borderId="0" xfId="0" applyFont="1" applyFill="1" applyAlignment="1">
      <alignment horizontal="left"/>
    </xf>
    <xf numFmtId="0" fontId="36" fillId="0" borderId="0" xfId="0" applyFont="1" applyAlignment="1">
      <alignment horizontal="left"/>
    </xf>
    <xf numFmtId="0" fontId="36" fillId="0" borderId="0" xfId="0" applyFont="1" applyAlignment="1">
      <alignment vertical="center" wrapText="1"/>
    </xf>
    <xf numFmtId="0" fontId="35" fillId="0" borderId="0" xfId="0" applyFont="1" applyAlignment="1">
      <alignment horizontal="left"/>
    </xf>
    <xf numFmtId="0" fontId="36" fillId="4" borderId="0" xfId="0" applyFont="1" applyFill="1" applyAlignment="1">
      <alignment horizontal="left"/>
    </xf>
    <xf numFmtId="0" fontId="36" fillId="11" borderId="0" xfId="0" applyFont="1" applyFill="1" applyAlignment="1"/>
    <xf numFmtId="0" fontId="78" fillId="2" borderId="0" xfId="0" applyFont="1" applyFill="1" applyAlignment="1">
      <alignment horizontal="left"/>
    </xf>
    <xf numFmtId="0" fontId="79" fillId="3" borderId="0" xfId="0" applyFont="1" applyFill="1" applyAlignment="1">
      <alignment wrapText="1"/>
    </xf>
    <xf numFmtId="0" fontId="78" fillId="4" borderId="0" xfId="0" applyFont="1" applyFill="1" applyAlignment="1">
      <alignment wrapText="1"/>
    </xf>
    <xf numFmtId="0" fontId="36" fillId="7" borderId="0" xfId="0" applyFont="1" applyFill="1" applyAlignment="1">
      <alignment horizontal="right"/>
    </xf>
    <xf numFmtId="0" fontId="36" fillId="4" borderId="0" xfId="0" applyFont="1" applyFill="1" applyAlignment="1">
      <alignment wrapText="1"/>
    </xf>
    <xf numFmtId="0" fontId="36" fillId="2" borderId="0" xfId="0" applyFont="1" applyFill="1" applyAlignment="1">
      <alignment horizontal="right"/>
    </xf>
    <xf numFmtId="0" fontId="36" fillId="4" borderId="0" xfId="0" applyFont="1" applyFill="1" applyAlignment="1"/>
    <xf numFmtId="0" fontId="36" fillId="9" borderId="0" xfId="0" applyFont="1" applyFill="1" applyAlignment="1">
      <alignment horizontal="right"/>
    </xf>
    <xf numFmtId="0" fontId="78" fillId="4" borderId="0" xfId="0" applyFont="1" applyFill="1" applyAlignment="1"/>
    <xf numFmtId="20" fontId="36" fillId="4" borderId="0" xfId="0" applyNumberFormat="1" applyFont="1" applyFill="1" applyAlignment="1">
      <alignment horizontal="left"/>
    </xf>
    <xf numFmtId="20" fontId="36" fillId="6" borderId="0" xfId="0" applyNumberFormat="1" applyFont="1" applyFill="1" applyAlignment="1">
      <alignment horizontal="left"/>
    </xf>
    <xf numFmtId="0" fontId="36" fillId="6" borderId="0" xfId="0" applyFont="1" applyFill="1" applyAlignment="1"/>
    <xf numFmtId="0" fontId="36" fillId="4" borderId="0" xfId="0" applyFont="1" applyFill="1" applyAlignment="1">
      <alignment horizontal="right"/>
    </xf>
    <xf numFmtId="0" fontId="35" fillId="0" borderId="0" xfId="0" applyFont="1" applyAlignment="1"/>
    <xf numFmtId="0" fontId="80" fillId="20" borderId="0" xfId="0" applyFont="1" applyFill="1" applyAlignment="1"/>
    <xf numFmtId="0" fontId="80" fillId="20" borderId="0" xfId="0" applyFont="1" applyFill="1"/>
    <xf numFmtId="0" fontId="78" fillId="14" borderId="0" xfId="0" applyFont="1" applyFill="1" applyAlignment="1">
      <alignment horizontal="left"/>
    </xf>
    <xf numFmtId="0" fontId="36" fillId="14" borderId="0" xfId="0" applyFont="1" applyFill="1" applyAlignment="1">
      <alignment horizontal="left"/>
    </xf>
    <xf numFmtId="0" fontId="1" fillId="21" borderId="0" xfId="0" applyFont="1" applyFill="1" applyAlignment="1">
      <alignment vertical="center" wrapText="1"/>
    </xf>
    <xf numFmtId="20" fontId="39" fillId="21" borderId="0" xfId="0" applyNumberFormat="1" applyFont="1" applyFill="1" applyAlignment="1">
      <alignment horizontal="right"/>
    </xf>
    <xf numFmtId="0" fontId="39" fillId="4" borderId="0" xfId="0" applyFont="1" applyFill="1" applyAlignment="1">
      <alignment horizontal="right"/>
    </xf>
    <xf numFmtId="0" fontId="39" fillId="7" borderId="0" xfId="0" applyFont="1" applyFill="1" applyAlignment="1">
      <alignment horizontal="right"/>
    </xf>
    <xf numFmtId="0" fontId="39" fillId="9" borderId="0" xfId="0" applyFont="1" applyFill="1" applyAlignment="1">
      <alignment horizontal="right"/>
    </xf>
    <xf numFmtId="0" fontId="39" fillId="21" borderId="0" xfId="0" applyFont="1" applyFill="1" applyAlignment="1"/>
    <xf numFmtId="0" fontId="39" fillId="2" borderId="0" xfId="0" applyFont="1" applyFill="1" applyAlignment="1">
      <alignment horizontal="right"/>
    </xf>
    <xf numFmtId="0" fontId="39" fillId="4" borderId="0" xfId="0" applyFont="1" applyFill="1" applyAlignment="1">
      <alignment horizontal="right" wrapText="1"/>
    </xf>
    <xf numFmtId="0" fontId="39" fillId="9" borderId="0" xfId="0" applyFont="1" applyFill="1" applyAlignment="1">
      <alignment horizontal="right" wrapText="1"/>
    </xf>
    <xf numFmtId="0" fontId="39" fillId="7" borderId="0" xfId="0" applyFont="1" applyFill="1" applyAlignment="1">
      <alignment horizontal="right" wrapText="1"/>
    </xf>
    <xf numFmtId="49" fontId="39" fillId="21" borderId="0" xfId="0" applyNumberFormat="1" applyFont="1" applyFill="1" applyAlignment="1">
      <alignment wrapText="1"/>
    </xf>
    <xf numFmtId="49" fontId="39" fillId="21" borderId="0" xfId="0" applyNumberFormat="1" applyFont="1" applyFill="1" applyAlignment="1"/>
    <xf numFmtId="0" fontId="39" fillId="2" borderId="0" xfId="0" applyFont="1" applyFill="1" applyAlignment="1">
      <alignment horizontal="right" wrapText="1"/>
    </xf>
    <xf numFmtId="0" fontId="81" fillId="21" borderId="0" xfId="0" applyFont="1" applyFill="1" applyAlignment="1"/>
    <xf numFmtId="0" fontId="39" fillId="21" borderId="0" xfId="0" applyFont="1" applyFill="1" applyAlignment="1">
      <alignment wrapText="1"/>
    </xf>
    <xf numFmtId="0" fontId="39" fillId="4" borderId="0" xfId="0" applyFont="1" applyFill="1" applyAlignment="1">
      <alignment wrapText="1"/>
    </xf>
    <xf numFmtId="0" fontId="39" fillId="22" borderId="0" xfId="0" applyFont="1" applyFill="1" applyAlignment="1">
      <alignment wrapText="1"/>
    </xf>
    <xf numFmtId="0" fontId="18" fillId="21" borderId="0" xfId="0" applyFont="1" applyFill="1" applyAlignment="1"/>
    <xf numFmtId="20" fontId="39" fillId="21" borderId="0" xfId="0" applyNumberFormat="1" applyFont="1" applyFill="1" applyAlignment="1"/>
    <xf numFmtId="0" fontId="39" fillId="22" borderId="0" xfId="0" applyFont="1" applyFill="1" applyAlignment="1"/>
    <xf numFmtId="0" fontId="82" fillId="21" borderId="0" xfId="0" applyFont="1" applyFill="1" applyAlignment="1"/>
    <xf numFmtId="0" fontId="46" fillId="21" borderId="0" xfId="0" applyFont="1" applyFill="1" applyAlignment="1"/>
    <xf numFmtId="0" fontId="74" fillId="21" borderId="0" xfId="0" applyFont="1" applyFill="1" applyAlignment="1">
      <alignment wrapText="1"/>
    </xf>
    <xf numFmtId="20" fontId="74" fillId="21" borderId="0" xfId="0" applyNumberFormat="1" applyFont="1" applyFill="1" applyAlignment="1">
      <alignment horizontal="right"/>
    </xf>
    <xf numFmtId="0" fontId="74" fillId="4" borderId="0" xfId="0" applyFont="1" applyFill="1" applyAlignment="1"/>
    <xf numFmtId="0" fontId="74" fillId="4" borderId="0" xfId="0" applyFont="1" applyFill="1" applyAlignment="1">
      <alignment horizontal="right"/>
    </xf>
    <xf numFmtId="0" fontId="74" fillId="9" borderId="0" xfId="0" applyFont="1" applyFill="1" applyAlignment="1">
      <alignment horizontal="right"/>
    </xf>
    <xf numFmtId="0" fontId="74" fillId="7" borderId="0" xfId="0" applyFont="1" applyFill="1" applyAlignment="1">
      <alignment horizontal="right"/>
    </xf>
    <xf numFmtId="0" fontId="74" fillId="21" borderId="0" xfId="0" applyFont="1" applyFill="1" applyAlignment="1"/>
    <xf numFmtId="0" fontId="4" fillId="0" borderId="0" xfId="0" applyFont="1" applyAlignment="1"/>
    <xf numFmtId="0" fontId="4" fillId="0" borderId="0" xfId="0" applyFont="1" applyAlignment="1">
      <alignment horizontal="right"/>
    </xf>
    <xf numFmtId="20" fontId="4" fillId="0" borderId="0" xfId="0" applyNumberFormat="1" applyFont="1" applyAlignment="1">
      <alignment horizontal="right"/>
    </xf>
    <xf numFmtId="0" fontId="39" fillId="10" borderId="0" xfId="0" applyFont="1" applyFill="1" applyAlignment="1">
      <alignment horizontal="right"/>
    </xf>
    <xf numFmtId="49" fontId="39" fillId="4" borderId="0" xfId="0" applyNumberFormat="1" applyFont="1" applyFill="1" applyAlignment="1"/>
    <xf numFmtId="0" fontId="84" fillId="0" borderId="0" xfId="0" applyFont="1" applyAlignment="1"/>
    <xf numFmtId="49" fontId="86" fillId="4" borderId="0" xfId="0" applyNumberFormat="1" applyFont="1" applyFill="1" applyAlignment="1"/>
    <xf numFmtId="0" fontId="18" fillId="4" borderId="0" xfId="0" applyFont="1" applyFill="1" applyAlignment="1"/>
    <xf numFmtId="49" fontId="32" fillId="4" borderId="0" xfId="0" applyNumberFormat="1" applyFont="1" applyFill="1" applyAlignment="1"/>
    <xf numFmtId="0" fontId="32" fillId="4" borderId="0" xfId="0" applyFont="1" applyFill="1" applyAlignment="1">
      <alignment wrapText="1"/>
    </xf>
    <xf numFmtId="0" fontId="39" fillId="0" borderId="0" xfId="0" applyFont="1" applyAlignment="1">
      <alignment wrapText="1"/>
    </xf>
    <xf numFmtId="20" fontId="39" fillId="4" borderId="0" xfId="0" applyNumberFormat="1" applyFont="1" applyFill="1" applyAlignment="1"/>
    <xf numFmtId="0" fontId="87" fillId="3" borderId="0" xfId="0" applyFont="1" applyFill="1" applyAlignment="1"/>
    <xf numFmtId="0" fontId="88" fillId="2" borderId="0" xfId="0" applyFont="1" applyFill="1" applyAlignment="1">
      <alignment wrapText="1"/>
    </xf>
    <xf numFmtId="20" fontId="39" fillId="0" borderId="0" xfId="0" applyNumberFormat="1" applyFont="1" applyAlignment="1">
      <alignment horizontal="right"/>
    </xf>
    <xf numFmtId="0" fontId="32" fillId="4" borderId="0" xfId="0" applyFont="1" applyFill="1" applyAlignment="1"/>
    <xf numFmtId="0" fontId="85" fillId="4" borderId="0" xfId="0" applyFont="1" applyFill="1" applyAlignment="1"/>
    <xf numFmtId="0" fontId="16" fillId="4" borderId="0" xfId="0" applyFont="1" applyFill="1" applyAlignment="1"/>
    <xf numFmtId="0" fontId="89" fillId="0" borderId="0" xfId="0" applyFont="1" applyAlignment="1"/>
    <xf numFmtId="0" fontId="90" fillId="0" borderId="0" xfId="0" applyFont="1" applyAlignment="1">
      <alignment horizontal="left" wrapText="1"/>
    </xf>
    <xf numFmtId="20" fontId="90" fillId="0" borderId="0" xfId="0" applyNumberFormat="1" applyFont="1" applyAlignment="1">
      <alignment horizontal="left"/>
    </xf>
    <xf numFmtId="0" fontId="90" fillId="0" borderId="0" xfId="0" applyFont="1" applyAlignment="1">
      <alignment horizontal="right"/>
    </xf>
    <xf numFmtId="0" fontId="90" fillId="0" borderId="0" xfId="0" applyFont="1" applyAlignment="1">
      <alignment horizontal="left"/>
    </xf>
    <xf numFmtId="0" fontId="91" fillId="0" borderId="0" xfId="0" applyFont="1" applyAlignment="1"/>
    <xf numFmtId="0" fontId="9" fillId="0" borderId="0" xfId="0" applyFont="1" applyAlignment="1">
      <alignment horizontal="left"/>
    </xf>
    <xf numFmtId="20" fontId="9" fillId="0" borderId="0" xfId="0" applyNumberFormat="1" applyFont="1" applyAlignment="1">
      <alignment horizontal="left"/>
    </xf>
    <xf numFmtId="0" fontId="9" fillId="0" borderId="0" xfId="0" applyFont="1" applyAlignment="1">
      <alignment horizontal="right"/>
    </xf>
    <xf numFmtId="20" fontId="91" fillId="0" borderId="0" xfId="0" applyNumberFormat="1" applyFont="1" applyAlignment="1"/>
    <xf numFmtId="0" fontId="92" fillId="2" borderId="0" xfId="0" applyFont="1" applyFill="1" applyAlignment="1"/>
    <xf numFmtId="20" fontId="91" fillId="0" borderId="0" xfId="0" applyNumberFormat="1" applyFont="1" applyAlignment="1">
      <alignment horizontal="left"/>
    </xf>
    <xf numFmtId="0" fontId="93" fillId="4" borderId="0" xfId="0" applyFont="1" applyFill="1" applyAlignment="1">
      <alignment horizontal="left"/>
    </xf>
    <xf numFmtId="0" fontId="49" fillId="4" borderId="0" xfId="0" applyFont="1" applyFill="1" applyAlignment="1"/>
    <xf numFmtId="0" fontId="47" fillId="4" borderId="0" xfId="0" applyFont="1" applyFill="1" applyAlignment="1"/>
    <xf numFmtId="0" fontId="39" fillId="0" borderId="0" xfId="0" applyFont="1" applyAlignment="1"/>
    <xf numFmtId="20" fontId="94" fillId="0" borderId="0" xfId="0" applyNumberFormat="1" applyFont="1" applyAlignment="1">
      <alignment horizontal="right"/>
    </xf>
    <xf numFmtId="0" fontId="94" fillId="0" borderId="0" xfId="0" applyFont="1" applyAlignment="1"/>
    <xf numFmtId="0" fontId="14" fillId="0" borderId="0" xfId="0" applyFont="1"/>
    <xf numFmtId="0" fontId="98" fillId="2" borderId="0" xfId="0" applyFont="1" applyFill="1" applyAlignment="1">
      <alignment horizontal="left"/>
    </xf>
    <xf numFmtId="0" fontId="68" fillId="0" borderId="0" xfId="0" applyFont="1" applyAlignment="1"/>
    <xf numFmtId="0" fontId="68" fillId="0" borderId="0" xfId="0" applyFont="1" applyAlignment="1">
      <alignment horizontal="right"/>
    </xf>
    <xf numFmtId="0" fontId="99" fillId="0" borderId="0" xfId="0" applyFont="1" applyAlignment="1"/>
    <xf numFmtId="3" fontId="4" fillId="0" borderId="0" xfId="0" applyNumberFormat="1" applyFont="1" applyAlignment="1">
      <alignment horizontal="right"/>
    </xf>
    <xf numFmtId="3" fontId="5" fillId="0" borderId="0" xfId="0" applyNumberFormat="1" applyFont="1"/>
    <xf numFmtId="0" fontId="99" fillId="0" borderId="0" xfId="0" applyFont="1" applyAlignment="1">
      <alignment horizontal="right"/>
    </xf>
    <xf numFmtId="0" fontId="1" fillId="0" borderId="0" xfId="0" applyFont="1" applyAlignment="1">
      <alignment horizontal="center" vertical="center" wrapText="1"/>
    </xf>
    <xf numFmtId="0" fontId="1" fillId="0" borderId="0" xfId="0" applyFont="1" applyAlignment="1">
      <alignment horizontal="center" vertical="center"/>
    </xf>
    <xf numFmtId="49" fontId="1" fillId="0" borderId="0" xfId="0" applyNumberFormat="1" applyFont="1" applyAlignment="1">
      <alignment horizontal="center" vertical="center" wrapText="1"/>
    </xf>
    <xf numFmtId="0" fontId="5" fillId="0" borderId="0" xfId="0" applyFont="1" applyAlignment="1">
      <alignment horizontal="center"/>
    </xf>
    <xf numFmtId="0" fontId="7" fillId="0" borderId="0" xfId="0" applyFont="1" applyAlignment="1">
      <alignment horizontal="right" vertical="center" wrapText="1"/>
    </xf>
    <xf numFmtId="0" fontId="0" fillId="0" borderId="0" xfId="0" applyFont="1" applyAlignment="1">
      <alignment horizontal="right" vertical="center"/>
    </xf>
    <xf numFmtId="0" fontId="4" fillId="2" borderId="0" xfId="0" applyFont="1" applyFill="1" applyAlignment="1">
      <alignment horizontal="right" vertical="center"/>
    </xf>
    <xf numFmtId="0" fontId="7" fillId="2" borderId="0" xfId="0" applyFont="1" applyFill="1" applyAlignment="1">
      <alignment horizontal="right" vertical="center"/>
    </xf>
    <xf numFmtId="20" fontId="5" fillId="0" borderId="0" xfId="0" applyNumberFormat="1" applyFont="1" applyAlignment="1">
      <alignment horizontal="left" vertical="center"/>
    </xf>
    <xf numFmtId="20" fontId="0" fillId="0" borderId="0" xfId="0" applyNumberFormat="1" applyFont="1" applyAlignment="1">
      <alignment horizontal="left" vertical="center"/>
    </xf>
    <xf numFmtId="49" fontId="0" fillId="0" borderId="0" xfId="0" applyNumberFormat="1" applyFont="1" applyAlignment="1">
      <alignment vertical="center"/>
    </xf>
    <xf numFmtId="0" fontId="99" fillId="0" borderId="0" xfId="0" applyFont="1" applyAlignment="1">
      <alignment vertical="center" wrapText="1"/>
    </xf>
    <xf numFmtId="0" fontId="5" fillId="0" borderId="0" xfId="0" applyFont="1" applyAlignment="1">
      <alignment vertical="center"/>
    </xf>
    <xf numFmtId="49" fontId="5" fillId="0" borderId="0" xfId="0" applyNumberFormat="1" applyFont="1" applyAlignment="1">
      <alignment horizontal="left" vertical="center" wrapText="1"/>
    </xf>
    <xf numFmtId="49" fontId="5" fillId="0" borderId="0" xfId="0" applyNumberFormat="1" applyFont="1" applyAlignment="1">
      <alignment vertical="center" wrapText="1"/>
    </xf>
    <xf numFmtId="49" fontId="4" fillId="0" borderId="0" xfId="0" applyNumberFormat="1" applyFont="1" applyAlignment="1"/>
    <xf numFmtId="49" fontId="4" fillId="0" borderId="0" xfId="0" quotePrefix="1" applyNumberFormat="1" applyFont="1" applyAlignment="1"/>
    <xf numFmtId="49" fontId="4" fillId="0" borderId="0" xfId="0" applyNumberFormat="1" applyFont="1" applyAlignment="1"/>
    <xf numFmtId="49" fontId="0" fillId="0" borderId="0" xfId="0" applyNumberFormat="1" applyFont="1" applyAlignment="1">
      <alignment vertical="center" wrapText="1"/>
    </xf>
    <xf numFmtId="0" fontId="0" fillId="2" borderId="0" xfId="0" applyFont="1" applyFill="1" applyAlignment="1">
      <alignment horizontal="left" vertical="center" wrapText="1"/>
    </xf>
    <xf numFmtId="0" fontId="7" fillId="0" borderId="0" xfId="0" applyFont="1" applyAlignment="1">
      <alignment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20" fontId="0" fillId="0" borderId="0" xfId="0" applyNumberFormat="1" applyFont="1" applyAlignment="1">
      <alignment vertical="center"/>
    </xf>
    <xf numFmtId="0" fontId="10" fillId="0" borderId="0" xfId="0" applyFont="1" applyAlignment="1">
      <alignment vertical="center"/>
    </xf>
    <xf numFmtId="49" fontId="0" fillId="0" borderId="0" xfId="0" applyNumberFormat="1" applyFont="1" applyAlignment="1">
      <alignment vertical="center"/>
    </xf>
    <xf numFmtId="49" fontId="5" fillId="0" borderId="0" xfId="0" applyNumberFormat="1" applyFont="1" applyAlignment="1">
      <alignment vertical="center"/>
    </xf>
    <xf numFmtId="49" fontId="7" fillId="2" borderId="0" xfId="0" applyNumberFormat="1" applyFont="1" applyFill="1" applyAlignment="1">
      <alignment vertical="center"/>
    </xf>
    <xf numFmtId="0" fontId="6" fillId="2" borderId="0" xfId="0" applyFont="1" applyFill="1" applyAlignment="1">
      <alignment vertical="center"/>
    </xf>
    <xf numFmtId="20" fontId="5" fillId="0" borderId="0" xfId="0" applyNumberFormat="1" applyFont="1" applyAlignment="1">
      <alignment vertical="center"/>
    </xf>
    <xf numFmtId="49" fontId="0" fillId="0" borderId="0" xfId="0" applyNumberFormat="1" applyFont="1" applyAlignment="1">
      <alignment horizontal="center" vertical="center"/>
    </xf>
    <xf numFmtId="0" fontId="100" fillId="30" borderId="3" xfId="0" applyFont="1" applyFill="1" applyBorder="1" applyAlignment="1">
      <alignment wrapText="1"/>
    </xf>
    <xf numFmtId="0" fontId="100" fillId="31" borderId="3" xfId="0" applyFont="1" applyFill="1" applyBorder="1" applyAlignment="1">
      <alignment wrapText="1"/>
    </xf>
    <xf numFmtId="0" fontId="101" fillId="31" borderId="3" xfId="0" applyFont="1" applyFill="1" applyBorder="1" applyAlignment="1">
      <alignment wrapText="1"/>
    </xf>
    <xf numFmtId="0" fontId="100" fillId="31" borderId="4" xfId="0" applyFont="1" applyFill="1" applyBorder="1" applyAlignment="1">
      <alignment wrapText="1"/>
    </xf>
    <xf numFmtId="0" fontId="102" fillId="31" borderId="3" xfId="0" applyFont="1" applyFill="1" applyBorder="1" applyAlignment="1">
      <alignment wrapText="1"/>
    </xf>
    <xf numFmtId="0" fontId="100" fillId="31" borderId="5" xfId="0" applyFont="1" applyFill="1" applyBorder="1" applyAlignment="1">
      <alignment wrapText="1"/>
    </xf>
    <xf numFmtId="0" fontId="4" fillId="0" borderId="0" xfId="0" applyFont="1" applyAlignment="1">
      <alignment horizontal="left"/>
    </xf>
    <xf numFmtId="0" fontId="0" fillId="0" borderId="0" xfId="0" applyFont="1" applyAlignment="1"/>
    <xf numFmtId="49" fontId="1" fillId="0" borderId="0" xfId="0" applyNumberFormat="1" applyFont="1" applyAlignment="1">
      <alignment vertical="center"/>
    </xf>
    <xf numFmtId="49" fontId="8" fillId="0" borderId="0" xfId="0" applyNumberFormat="1" applyFont="1"/>
    <xf numFmtId="49" fontId="8" fillId="4" borderId="0" xfId="0" applyNumberFormat="1" applyFont="1" applyFill="1"/>
    <xf numFmtId="49" fontId="0" fillId="4" borderId="0" xfId="0" applyNumberFormat="1" applyFont="1" applyFill="1" applyAlignment="1">
      <alignment vertical="center"/>
    </xf>
    <xf numFmtId="49" fontId="39" fillId="0" borderId="0" xfId="0" applyNumberFormat="1" applyFont="1" applyAlignment="1">
      <alignment vertical="center"/>
    </xf>
    <xf numFmtId="49" fontId="39" fillId="4" borderId="0" xfId="0" applyNumberFormat="1" applyFont="1" applyFill="1"/>
    <xf numFmtId="49" fontId="54" fillId="0" borderId="0" xfId="0" applyNumberFormat="1" applyFont="1" applyAlignment="1">
      <alignment vertical="center"/>
    </xf>
    <xf numFmtId="49" fontId="8" fillId="4" borderId="0" xfId="0" applyNumberFormat="1" applyFont="1" applyFill="1" applyAlignment="1"/>
    <xf numFmtId="49" fontId="8" fillId="0" borderId="0" xfId="0" applyNumberFormat="1" applyFont="1" applyAlignment="1"/>
    <xf numFmtId="49" fontId="4" fillId="4" borderId="0" xfId="0" applyNumberFormat="1" applyFont="1" applyFill="1" applyAlignment="1"/>
    <xf numFmtId="49" fontId="31" fillId="0" borderId="0" xfId="0" applyNumberFormat="1" applyFont="1" applyAlignment="1"/>
    <xf numFmtId="49" fontId="36" fillId="0" borderId="0" xfId="0" applyNumberFormat="1" applyFont="1" applyAlignment="1">
      <alignment horizontal="left"/>
    </xf>
    <xf numFmtId="49" fontId="36" fillId="4" borderId="0" xfId="0" applyNumberFormat="1" applyFont="1" applyFill="1" applyAlignment="1"/>
    <xf numFmtId="49" fontId="36" fillId="6" borderId="0" xfId="0" applyNumberFormat="1" applyFont="1" applyFill="1" applyAlignment="1"/>
    <xf numFmtId="49" fontId="74" fillId="4" borderId="0" xfId="0" applyNumberFormat="1" applyFont="1" applyFill="1" applyAlignment="1"/>
    <xf numFmtId="49" fontId="90" fillId="0" borderId="0" xfId="0" applyNumberFormat="1" applyFont="1" applyAlignment="1">
      <alignment horizontal="left"/>
    </xf>
    <xf numFmtId="49" fontId="9" fillId="0" borderId="0" xfId="0" applyNumberFormat="1" applyFont="1" applyAlignment="1">
      <alignment horizontal="left"/>
    </xf>
    <xf numFmtId="49" fontId="0" fillId="0" borderId="0" xfId="0" applyNumberFormat="1" applyFont="1" applyAlignment="1"/>
    <xf numFmtId="49" fontId="11" fillId="23" borderId="0" xfId="0" applyNumberFormat="1" applyFont="1" applyFill="1" applyBorder="1" applyAlignment="1">
      <alignment horizontal="left"/>
    </xf>
    <xf numFmtId="49" fontId="0" fillId="0" borderId="1" xfId="0" applyNumberFormat="1" applyFont="1" applyBorder="1" applyAlignment="1">
      <alignment vertical="center"/>
    </xf>
    <xf numFmtId="0" fontId="11" fillId="23" borderId="0" xfId="0" applyFont="1" applyFill="1" applyBorder="1" applyAlignment="1">
      <alignment horizontal="left" wrapText="1"/>
    </xf>
    <xf numFmtId="0" fontId="0" fillId="0" borderId="2" xfId="0" applyFont="1" applyBorder="1" applyAlignment="1">
      <alignment vertical="center" wrapText="1"/>
    </xf>
    <xf numFmtId="0" fontId="0" fillId="0" borderId="1" xfId="0" applyFont="1" applyBorder="1" applyAlignment="1">
      <alignment vertical="center" wrapText="1"/>
    </xf>
    <xf numFmtId="0" fontId="11" fillId="23" borderId="0" xfId="0" applyFont="1" applyFill="1" applyBorder="1" applyAlignment="1">
      <alignment horizontal="right" wrapText="1"/>
    </xf>
    <xf numFmtId="0" fontId="4" fillId="25" borderId="0" xfId="0" applyFont="1" applyFill="1" applyBorder="1" applyAlignment="1">
      <alignment horizontal="left" wrapText="1"/>
    </xf>
    <xf numFmtId="0" fontId="11" fillId="27" borderId="0" xfId="0" applyFont="1" applyFill="1" applyBorder="1" applyAlignment="1">
      <alignment horizontal="right" wrapText="1"/>
    </xf>
    <xf numFmtId="0" fontId="11" fillId="26" borderId="0" xfId="0" applyFont="1" applyFill="1" applyBorder="1" applyAlignment="1">
      <alignment horizontal="right" wrapText="1"/>
    </xf>
    <xf numFmtId="0" fontId="11" fillId="2" borderId="0" xfId="0" applyFont="1" applyFill="1" applyBorder="1" applyAlignment="1">
      <alignment horizontal="right" wrapText="1"/>
    </xf>
    <xf numFmtId="0" fontId="4" fillId="23" borderId="0" xfId="0" applyFont="1" applyFill="1" applyBorder="1" applyAlignment="1">
      <alignment horizontal="left" wrapText="1"/>
    </xf>
    <xf numFmtId="0" fontId="11" fillId="28" borderId="0" xfId="0" applyFont="1" applyFill="1" applyBorder="1" applyAlignment="1">
      <alignment horizontal="right" wrapText="1"/>
    </xf>
    <xf numFmtId="0" fontId="4" fillId="0" borderId="1" xfId="0" applyFont="1" applyBorder="1" applyAlignment="1">
      <alignment vertical="center" wrapText="1"/>
    </xf>
    <xf numFmtId="0" fontId="11" fillId="29" borderId="0" xfId="0" applyFont="1" applyFill="1" applyBorder="1" applyAlignment="1">
      <alignment horizontal="right" wrapText="1"/>
    </xf>
    <xf numFmtId="0" fontId="0" fillId="0" borderId="0" xfId="0"/>
    <xf numFmtId="0" fontId="95" fillId="17" borderId="0" xfId="0" applyFont="1" applyFill="1" applyBorder="1" applyAlignment="1">
      <alignment horizontal="center"/>
    </xf>
    <xf numFmtId="0" fontId="96" fillId="23" borderId="0" xfId="0" applyFont="1" applyFill="1" applyBorder="1" applyAlignment="1">
      <alignment horizontal="left" wrapText="1"/>
    </xf>
    <xf numFmtId="0" fontId="97" fillId="23" borderId="0" xfId="0" applyFont="1" applyFill="1" applyBorder="1" applyAlignment="1">
      <alignment horizontal="left"/>
    </xf>
    <xf numFmtId="0" fontId="11" fillId="23" borderId="0" xfId="0" applyFont="1" applyFill="1" applyBorder="1" applyAlignment="1">
      <alignment horizontal="left"/>
    </xf>
    <xf numFmtId="0" fontId="4" fillId="23" borderId="0" xfId="0" applyFont="1" applyFill="1" applyBorder="1" applyAlignment="1">
      <alignment horizontal="left"/>
    </xf>
    <xf numFmtId="0" fontId="35" fillId="23" borderId="0" xfId="0" applyFont="1" applyFill="1" applyBorder="1" applyAlignment="1">
      <alignment horizontal="left"/>
    </xf>
    <xf numFmtId="0" fontId="9" fillId="0" borderId="2" xfId="0" applyFont="1" applyBorder="1" applyAlignment="1">
      <alignment horizontal="left"/>
    </xf>
    <xf numFmtId="20" fontId="11" fillId="24" borderId="0" xfId="0" applyNumberFormat="1" applyFont="1" applyFill="1" applyBorder="1" applyAlignment="1">
      <alignment horizontal="left" wrapText="1"/>
    </xf>
    <xf numFmtId="20" fontId="9" fillId="0" borderId="2" xfId="0" applyNumberFormat="1" applyFont="1" applyBorder="1" applyAlignment="1">
      <alignment horizontal="left"/>
    </xf>
    <xf numFmtId="49" fontId="0" fillId="0" borderId="0" xfId="0" applyNumberFormat="1" applyFont="1" applyBorder="1" applyAlignment="1">
      <alignment vertical="center"/>
    </xf>
    <xf numFmtId="0" fontId="4" fillId="0" borderId="0" xfId="0" applyFont="1" applyBorder="1"/>
    <xf numFmtId="0" fontId="0" fillId="0" borderId="0" xfId="0" applyFont="1" applyBorder="1" applyAlignment="1">
      <alignment vertical="center" wrapText="1"/>
    </xf>
    <xf numFmtId="0" fontId="4" fillId="0" borderId="0" xfId="0" applyFont="1" applyBorder="1" applyAlignment="1">
      <alignment vertical="center" wrapText="1"/>
    </xf>
    <xf numFmtId="0" fontId="39" fillId="4" borderId="0" xfId="0" applyFont="1" applyFill="1" applyBorder="1" applyAlignment="1">
      <alignment wrapText="1"/>
    </xf>
    <xf numFmtId="0" fontId="23" fillId="0" borderId="0" xfId="0" applyFont="1" applyBorder="1" applyAlignment="1">
      <alignment vertical="center" wrapText="1"/>
    </xf>
    <xf numFmtId="0" fontId="39" fillId="4" borderId="0" xfId="0" applyFont="1" applyFill="1" applyBorder="1"/>
    <xf numFmtId="0" fontId="39" fillId="9" borderId="0" xfId="0" applyFont="1" applyFill="1" applyBorder="1" applyAlignment="1">
      <alignment horizontal="right" wrapText="1"/>
    </xf>
    <xf numFmtId="0" fontId="74" fillId="0" borderId="0" xfId="0" applyFont="1" applyBorder="1" applyAlignment="1">
      <alignment horizontal="right"/>
    </xf>
    <xf numFmtId="0" fontId="9" fillId="0" borderId="0" xfId="0" applyFont="1" applyBorder="1" applyAlignment="1">
      <alignment horizontal="right"/>
    </xf>
    <xf numFmtId="0" fontId="39" fillId="10" borderId="0" xfId="0" applyFont="1" applyFill="1" applyBorder="1" applyAlignment="1">
      <alignment horizontal="right" wrapText="1"/>
    </xf>
    <xf numFmtId="0" fontId="39" fillId="7" borderId="0" xfId="0" applyFont="1" applyFill="1" applyBorder="1" applyAlignment="1">
      <alignment horizontal="right"/>
    </xf>
    <xf numFmtId="0" fontId="31" fillId="0" borderId="0" xfId="0" applyFont="1" applyBorder="1" applyAlignment="1">
      <alignment horizontal="right"/>
    </xf>
    <xf numFmtId="0" fontId="4" fillId="2" borderId="0" xfId="0" applyFont="1" applyFill="1" applyBorder="1" applyAlignment="1">
      <alignment horizontal="right"/>
    </xf>
    <xf numFmtId="0" fontId="5" fillId="0" borderId="0" xfId="0" applyFont="1" applyBorder="1" applyAlignment="1"/>
    <xf numFmtId="0" fontId="4" fillId="10" borderId="0" xfId="0" applyFont="1" applyFill="1" applyBorder="1" applyAlignment="1">
      <alignment horizontal="right"/>
    </xf>
    <xf numFmtId="0" fontId="39" fillId="2" borderId="0" xfId="0" applyFont="1" applyFill="1" applyBorder="1" applyAlignment="1">
      <alignment horizontal="right" wrapText="1"/>
    </xf>
    <xf numFmtId="0" fontId="39" fillId="9" borderId="0" xfId="0" applyFont="1" applyFill="1" applyBorder="1" applyAlignment="1">
      <alignment horizontal="right"/>
    </xf>
    <xf numFmtId="0" fontId="39" fillId="7" borderId="0" xfId="0" applyFont="1" applyFill="1" applyBorder="1" applyAlignment="1">
      <alignment horizontal="right" wrapText="1"/>
    </xf>
    <xf numFmtId="0" fontId="4" fillId="7" borderId="0" xfId="0" applyFont="1" applyFill="1" applyBorder="1" applyAlignment="1">
      <alignment horizontal="right"/>
    </xf>
    <xf numFmtId="0" fontId="74" fillId="0" borderId="0" xfId="0" applyFont="1" applyBorder="1" applyAlignment="1">
      <alignment horizontal="left"/>
    </xf>
    <xf numFmtId="0" fontId="9" fillId="0" borderId="0" xfId="0" applyFont="1" applyBorder="1" applyAlignment="1">
      <alignment horizontal="left"/>
    </xf>
    <xf numFmtId="0" fontId="39" fillId="4" borderId="0" xfId="0" applyFont="1" applyFill="1" applyBorder="1" applyAlignment="1"/>
    <xf numFmtId="0" fontId="4" fillId="0" borderId="0" xfId="0" applyFont="1" applyBorder="1" applyAlignment="1"/>
    <xf numFmtId="0" fontId="31" fillId="0" borderId="0" xfId="0" applyFont="1" applyBorder="1" applyAlignment="1"/>
    <xf numFmtId="0" fontId="0" fillId="0" borderId="0" xfId="0" applyFont="1" applyBorder="1" applyAlignment="1">
      <alignment horizontal="center" vertical="center" wrapText="1"/>
    </xf>
    <xf numFmtId="0" fontId="39" fillId="4" borderId="0" xfId="0" applyFont="1" applyFill="1" applyBorder="1" applyAlignment="1">
      <alignment horizontal="right"/>
    </xf>
    <xf numFmtId="0" fontId="71" fillId="0" borderId="0" xfId="0" applyFont="1" applyBorder="1" applyAlignment="1">
      <alignment vertical="center" wrapText="1"/>
    </xf>
    <xf numFmtId="0" fontId="71" fillId="0" borderId="0" xfId="0" applyFont="1" applyBorder="1" applyAlignment="1">
      <alignment horizontal="right"/>
    </xf>
    <xf numFmtId="0" fontId="71" fillId="0" borderId="0" xfId="0" applyFont="1" applyBorder="1" applyAlignment="1"/>
    <xf numFmtId="0" fontId="69" fillId="0" borderId="0" xfId="0" applyFont="1" applyBorder="1" applyAlignment="1">
      <alignment vertical="center" wrapText="1"/>
    </xf>
    <xf numFmtId="0" fontId="39" fillId="0" borderId="0" xfId="0" applyFont="1" applyBorder="1" applyAlignment="1">
      <alignment vertical="center" wrapText="1"/>
    </xf>
    <xf numFmtId="0" fontId="4" fillId="0" borderId="0" xfId="0" applyFont="1" applyBorder="1" applyAlignment="1">
      <alignment horizontal="right"/>
    </xf>
    <xf numFmtId="0" fontId="39" fillId="22" borderId="0" xfId="0" applyFont="1" applyFill="1" applyBorder="1" applyAlignment="1">
      <alignment wrapText="1"/>
    </xf>
    <xf numFmtId="49" fontId="9" fillId="0" borderId="0" xfId="0" applyNumberFormat="1" applyFont="1" applyBorder="1" applyAlignment="1">
      <alignment horizontal="left"/>
    </xf>
    <xf numFmtId="0" fontId="1" fillId="0" borderId="0" xfId="0" applyFont="1" applyBorder="1" applyAlignment="1">
      <alignment vertical="center" wrapText="1"/>
    </xf>
    <xf numFmtId="0" fontId="6" fillId="0" borderId="0" xfId="0" applyFont="1" applyBorder="1" applyAlignment="1"/>
    <xf numFmtId="0" fontId="4" fillId="4" borderId="0" xfId="0" applyFont="1" applyFill="1" applyBorder="1" applyAlignment="1">
      <alignment horizontal="left"/>
    </xf>
    <xf numFmtId="0" fontId="89" fillId="0" borderId="0" xfId="0" applyFont="1" applyBorder="1" applyAlignment="1"/>
    <xf numFmtId="0" fontId="92" fillId="2" borderId="0" xfId="0" applyFont="1" applyFill="1" applyBorder="1" applyAlignment="1"/>
    <xf numFmtId="0" fontId="9" fillId="0" borderId="0" xfId="0" applyFont="1" applyBorder="1" applyAlignment="1">
      <alignment horizontal="left" wrapText="1"/>
    </xf>
    <xf numFmtId="20" fontId="9" fillId="0" borderId="0" xfId="0" applyNumberFormat="1" applyFont="1" applyBorder="1" applyAlignment="1">
      <alignment horizontal="left"/>
    </xf>
    <xf numFmtId="49" fontId="0" fillId="0" borderId="1" xfId="0" applyNumberFormat="1" applyFont="1" applyBorder="1" applyAlignment="1">
      <alignment horizontal="left" vertical="center" wrapText="1"/>
    </xf>
    <xf numFmtId="0" fontId="27" fillId="0" borderId="0" xfId="0" applyFont="1" applyBorder="1" applyAlignment="1">
      <alignment vertical="center" wrapText="1"/>
    </xf>
    <xf numFmtId="0" fontId="36" fillId="0" borderId="0" xfId="0" applyFont="1" applyBorder="1" applyAlignment="1">
      <alignment horizontal="right"/>
    </xf>
    <xf numFmtId="0" fontId="8" fillId="0" borderId="0" xfId="0" applyFont="1" applyBorder="1" applyAlignment="1"/>
    <xf numFmtId="0" fontId="36" fillId="0" borderId="0" xfId="0" applyFont="1" applyBorder="1" applyAlignment="1">
      <alignment horizontal="left"/>
    </xf>
    <xf numFmtId="0" fontId="0" fillId="7" borderId="0" xfId="0" applyFont="1" applyFill="1" applyBorder="1" applyAlignment="1">
      <alignment horizontal="right" wrapText="1"/>
    </xf>
    <xf numFmtId="0" fontId="11" fillId="4" borderId="0" xfId="0" applyFont="1" applyFill="1" applyBorder="1" applyAlignment="1">
      <alignment horizontal="left"/>
    </xf>
    <xf numFmtId="0" fontId="0" fillId="4" borderId="0" xfId="0" applyFont="1" applyFill="1" applyBorder="1" applyAlignment="1">
      <alignment wrapText="1"/>
    </xf>
    <xf numFmtId="0" fontId="0" fillId="0" borderId="0" xfId="0" applyFont="1" applyBorder="1" applyAlignment="1"/>
    <xf numFmtId="0" fontId="73" fillId="0" borderId="0" xfId="0" applyFont="1" applyBorder="1" applyAlignment="1">
      <alignment horizontal="right"/>
    </xf>
    <xf numFmtId="0" fontId="73" fillId="0" borderId="0" xfId="0" applyFont="1" applyBorder="1" applyAlignment="1">
      <alignment horizontal="left"/>
    </xf>
    <xf numFmtId="0" fontId="39" fillId="16" borderId="0" xfId="0" applyFont="1" applyFill="1" applyBorder="1" applyAlignment="1">
      <alignment horizontal="right" wrapText="1"/>
    </xf>
    <xf numFmtId="0" fontId="4" fillId="4" borderId="0" xfId="0" applyFont="1" applyFill="1" applyBorder="1" applyAlignment="1"/>
    <xf numFmtId="0" fontId="39" fillId="22" borderId="0" xfId="0" applyFont="1" applyFill="1" applyBorder="1" applyAlignment="1"/>
    <xf numFmtId="0" fontId="94" fillId="0" borderId="0" xfId="0" applyFont="1" applyBorder="1" applyAlignment="1"/>
    <xf numFmtId="0" fontId="4" fillId="4" borderId="0" xfId="0" applyFont="1" applyFill="1" applyBorder="1" applyAlignment="1">
      <alignment horizontal="right"/>
    </xf>
    <xf numFmtId="0" fontId="54" fillId="0" borderId="0" xfId="0" applyFont="1" applyBorder="1" applyAlignment="1">
      <alignment vertical="center" wrapText="1"/>
    </xf>
    <xf numFmtId="0" fontId="4" fillId="9" borderId="0" xfId="0" applyFont="1" applyFill="1" applyBorder="1" applyAlignment="1">
      <alignment horizontal="right"/>
    </xf>
    <xf numFmtId="0" fontId="4" fillId="4" borderId="0" xfId="0" applyFont="1" applyFill="1" applyBorder="1" applyAlignment="1">
      <alignment vertical="center" wrapText="1"/>
    </xf>
    <xf numFmtId="0" fontId="0" fillId="2" borderId="0" xfId="0" applyFont="1" applyFill="1" applyBorder="1" applyAlignment="1">
      <alignment horizontal="right" wrapText="1"/>
    </xf>
    <xf numFmtId="0" fontId="4" fillId="0" borderId="0" xfId="0" applyFont="1" applyBorder="1" applyAlignment="1">
      <alignment horizontal="left"/>
    </xf>
    <xf numFmtId="0" fontId="33" fillId="0" borderId="0" xfId="0" applyFont="1" applyBorder="1" applyAlignment="1"/>
    <xf numFmtId="49" fontId="0" fillId="0" borderId="0" xfId="0" applyNumberFormat="1" applyFont="1" applyBorder="1" applyAlignment="1">
      <alignment horizontal="left" vertical="center" wrapText="1"/>
    </xf>
    <xf numFmtId="49" fontId="23" fillId="0" borderId="0" xfId="0" applyNumberFormat="1" applyFont="1" applyBorder="1" applyAlignment="1">
      <alignment horizontal="left" vertical="center" wrapText="1"/>
    </xf>
    <xf numFmtId="49" fontId="39" fillId="4" borderId="0" xfId="0" applyNumberFormat="1" applyFont="1" applyFill="1" applyBorder="1" applyAlignment="1">
      <alignment wrapText="1"/>
    </xf>
    <xf numFmtId="0" fontId="8" fillId="4" borderId="0" xfId="0" applyFont="1" applyFill="1" applyBorder="1" applyAlignment="1"/>
    <xf numFmtId="0" fontId="83" fillId="4" borderId="0" xfId="0" applyFont="1" applyFill="1" applyBorder="1" applyAlignment="1"/>
    <xf numFmtId="0" fontId="0" fillId="9" borderId="0" xfId="0" applyFont="1" applyFill="1" applyBorder="1" applyAlignment="1">
      <alignment horizontal="right" wrapText="1"/>
    </xf>
    <xf numFmtId="0" fontId="1" fillId="21" borderId="0" xfId="0" applyFont="1" applyFill="1" applyBorder="1" applyAlignment="1">
      <alignment vertical="center" wrapText="1"/>
    </xf>
    <xf numFmtId="0" fontId="1" fillId="0" borderId="1" xfId="0" applyFont="1" applyBorder="1" applyAlignment="1">
      <alignment vertical="center" wrapText="1"/>
    </xf>
    <xf numFmtId="0" fontId="39" fillId="21" borderId="0" xfId="0" applyFont="1" applyFill="1" applyBorder="1" applyAlignment="1"/>
    <xf numFmtId="0" fontId="39" fillId="21" borderId="0" xfId="0" applyFont="1" applyFill="1" applyBorder="1" applyAlignment="1">
      <alignment wrapText="1"/>
    </xf>
    <xf numFmtId="49" fontId="39" fillId="21" borderId="0" xfId="0" applyNumberFormat="1" applyFont="1" applyFill="1" applyBorder="1" applyAlignment="1">
      <alignment wrapText="1"/>
    </xf>
    <xf numFmtId="0" fontId="45" fillId="4" borderId="0" xfId="0" applyFont="1" applyFill="1" applyBorder="1" applyAlignment="1"/>
    <xf numFmtId="0" fontId="39" fillId="21" borderId="1" xfId="0" applyFont="1" applyFill="1" applyBorder="1" applyAlignment="1"/>
    <xf numFmtId="0" fontId="39" fillId="21" borderId="1" xfId="0" applyFont="1" applyFill="1" applyBorder="1" applyAlignment="1">
      <alignment wrapText="1"/>
    </xf>
    <xf numFmtId="20" fontId="39" fillId="21" borderId="1" xfId="0" applyNumberFormat="1" applyFont="1" applyFill="1" applyBorder="1" applyAlignment="1">
      <alignment horizontal="right"/>
    </xf>
    <xf numFmtId="0" fontId="31" fillId="0" borderId="0" xfId="0" applyFont="1" applyBorder="1" applyAlignment="1">
      <alignment wrapText="1"/>
    </xf>
    <xf numFmtId="20" fontId="31" fillId="0" borderId="0" xfId="0" applyNumberFormat="1" applyFont="1" applyBorder="1" applyAlignment="1">
      <alignment horizontal="left"/>
    </xf>
    <xf numFmtId="0" fontId="43" fillId="0" borderId="0" xfId="0" applyFont="1" applyBorder="1" applyAlignment="1">
      <alignment vertical="center" wrapText="1"/>
    </xf>
    <xf numFmtId="0" fontId="39" fillId="0" borderId="0" xfId="0" applyFont="1" applyBorder="1" applyAlignment="1"/>
    <xf numFmtId="49" fontId="39" fillId="0" borderId="0" xfId="0" applyNumberFormat="1" applyFont="1" applyBorder="1" applyAlignment="1">
      <alignment horizontal="left" vertical="center" wrapText="1"/>
    </xf>
    <xf numFmtId="0" fontId="47" fillId="4" borderId="0" xfId="0" applyFont="1" applyFill="1" applyBorder="1" applyAlignment="1"/>
    <xf numFmtId="0" fontId="5" fillId="4" borderId="0" xfId="0" applyFont="1" applyFill="1" applyBorder="1" applyAlignment="1"/>
    <xf numFmtId="49" fontId="0" fillId="4" borderId="0" xfId="0" applyNumberFormat="1" applyFont="1" applyFill="1" applyBorder="1" applyAlignment="1">
      <alignment wrapText="1"/>
    </xf>
  </cellXfs>
  <cellStyles count="1">
    <cellStyle name="Normal" xfId="0" builtinId="0"/>
  </cellStyles>
  <dxfs count="32">
    <dxf>
      <fill>
        <patternFill patternType="solid">
          <fgColor rgb="FFF4C7C3"/>
          <bgColor rgb="FFF4C7C3"/>
        </patternFill>
      </fill>
    </dxf>
    <dxf>
      <fill>
        <patternFill patternType="solid">
          <fgColor rgb="FFF4C7C3"/>
          <bgColor rgb="FFF4C7C3"/>
        </patternFill>
      </fill>
    </dxf>
    <dxf>
      <fill>
        <patternFill patternType="solid">
          <fgColor rgb="FFFFF5DA"/>
          <bgColor rgb="FFFFF5DA"/>
        </patternFill>
      </fill>
    </dxf>
    <dxf>
      <fill>
        <patternFill patternType="solid">
          <fgColor rgb="FFFFF5DA"/>
          <bgColor rgb="FFFFF5DA"/>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FF5DA"/>
          <bgColor rgb="FFFFF5DA"/>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FF5DA"/>
          <bgColor rgb="FFFFF5DA"/>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FF5DA"/>
          <bgColor rgb="FFFFF5DA"/>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FF5DA"/>
          <bgColor rgb="FFFFF5DA"/>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FFFFF"/>
          <bgColor rgb="FFFFFFFF"/>
        </patternFill>
      </fill>
    </dxf>
    <dxf>
      <fill>
        <patternFill patternType="solid">
          <fgColor rgb="FFF3F3F3"/>
          <bgColor rgb="FFF3F3F3"/>
        </patternFill>
      </fill>
    </dxf>
  </dxfs>
  <tableStyles count="2">
    <tableStyle name="Main-style" pivot="0" count="2">
      <tableStyleElement type="firstRowStripe" dxfId="31"/>
      <tableStyleElement type="secondRowStripe" dxfId="30"/>
    </tableStyle>
    <tableStyle name="Main-style 2" pivot="0" count="3">
      <tableStyleElement type="headerRow" dxfId="29"/>
      <tableStyleElement type="firstRowStripe" dxfId="28"/>
      <tableStyleElement type="secondRowStripe" dxfId="2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3" name="Table_14" displayName="Table_14" ref="J3362:P3364" headerRowCount="0">
  <tableColumns count="7">
    <tableColumn id="1" name="Column1"/>
    <tableColumn id="2" name="Column2"/>
    <tableColumn id="3" name="Column3"/>
    <tableColumn id="4" name="Column4"/>
    <tableColumn id="5" name="Column5"/>
    <tableColumn id="6" name="Column6"/>
    <tableColumn id="7" name="Column7"/>
  </tableColumns>
  <tableStyleInfo name="Main-style" showFirstColumn="1" showLastColumn="1" showRowStripes="1" showColumnStripes="0"/>
</table>
</file>

<file path=xl/tables/table2.xml><?xml version="1.0" encoding="utf-8"?>
<table xmlns="http://schemas.openxmlformats.org/spreadsheetml/2006/main" id="4" name="Table_25" displayName="Table_25" ref="J1689:P1721" headerRowCount="0">
  <tableColumns count="7">
    <tableColumn id="1" name="Column1"/>
    <tableColumn id="2" name="Column2"/>
    <tableColumn id="3" name="Column3"/>
    <tableColumn id="4" name="Column4"/>
    <tableColumn id="5" name="Column5"/>
    <tableColumn id="6" name="Column6"/>
    <tableColumn id="7" name="Column7"/>
  </tableColumns>
  <tableStyleInfo name="Main-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851"/>
  <sheetViews>
    <sheetView tabSelected="1" workbookViewId="0">
      <pane xSplit="5" ySplit="1" topLeftCell="S3496" activePane="bottomRight" state="frozen"/>
      <selection pane="topRight" activeCell="F1" sqref="F1"/>
      <selection pane="bottomLeft" activeCell="A2" sqref="A2"/>
      <selection pane="bottomRight" activeCell="AB1" sqref="AB1"/>
    </sheetView>
  </sheetViews>
  <sheetFormatPr defaultColWidth="14.44140625" defaultRowHeight="15" customHeight="1"/>
  <cols>
    <col min="1" max="1" width="4.33203125" customWidth="1"/>
    <col min="2" max="2" width="11.6640625" customWidth="1"/>
    <col min="3" max="3" width="13.109375" customWidth="1"/>
    <col min="4" max="4" width="39.5546875" style="468" customWidth="1"/>
    <col min="5" max="5" width="14.5546875" customWidth="1"/>
    <col min="6" max="6" width="45.5546875" customWidth="1"/>
    <col min="7" max="7" width="41.6640625" customWidth="1"/>
    <col min="8" max="8" width="28.44140625" customWidth="1"/>
    <col min="9" max="10" width="8" customWidth="1"/>
    <col min="11" max="11" width="48.88671875" customWidth="1"/>
    <col min="12" max="12" width="20.5546875" customWidth="1"/>
    <col min="13" max="13" width="76.6640625" customWidth="1"/>
    <col min="14" max="14" width="39.33203125" customWidth="1"/>
    <col min="15" max="15" width="22" customWidth="1"/>
    <col min="16" max="16" width="25.109375" customWidth="1"/>
    <col min="17" max="17" width="20.6640625" style="453" customWidth="1"/>
    <col min="18" max="18" width="12.6640625" customWidth="1"/>
    <col min="19" max="19" width="11.33203125" customWidth="1"/>
    <col min="21" max="21" width="18" customWidth="1"/>
    <col min="22" max="22" width="12.109375" customWidth="1"/>
    <col min="23" max="23" width="13" customWidth="1"/>
    <col min="24" max="24" width="12" customWidth="1"/>
    <col min="25" max="27" width="7.44140625" customWidth="1"/>
    <col min="28" max="28" width="12.109375" style="435" customWidth="1"/>
  </cols>
  <sheetData>
    <row r="1" spans="1:28" ht="14.25" customHeight="1" thickBot="1">
      <c r="A1" s="1" t="s">
        <v>0</v>
      </c>
      <c r="B1" s="1" t="s">
        <v>1</v>
      </c>
      <c r="C1" s="2" t="s">
        <v>2</v>
      </c>
      <c r="D1" s="468" t="s">
        <v>12451</v>
      </c>
      <c r="E1" s="3" t="s">
        <v>3</v>
      </c>
      <c r="F1" s="1" t="s">
        <v>4</v>
      </c>
      <c r="G1" s="4" t="s">
        <v>5</v>
      </c>
      <c r="H1" s="4" t="s">
        <v>6</v>
      </c>
      <c r="I1" s="5" t="s">
        <v>7</v>
      </c>
      <c r="J1" s="6" t="s">
        <v>8</v>
      </c>
      <c r="K1" s="1" t="s">
        <v>9</v>
      </c>
      <c r="L1" s="4" t="s">
        <v>12449</v>
      </c>
      <c r="M1" s="4" t="s">
        <v>10</v>
      </c>
      <c r="N1" s="1" t="s">
        <v>11</v>
      </c>
      <c r="O1" s="1" t="s">
        <v>12</v>
      </c>
      <c r="P1" s="4" t="s">
        <v>13</v>
      </c>
      <c r="Q1" s="436" t="s">
        <v>14</v>
      </c>
      <c r="R1" s="1" t="s">
        <v>15</v>
      </c>
      <c r="S1" s="7" t="s">
        <v>16</v>
      </c>
      <c r="U1" s="7" t="s">
        <v>17</v>
      </c>
      <c r="V1" s="1" t="s">
        <v>18</v>
      </c>
      <c r="W1" s="1" t="s">
        <v>19</v>
      </c>
      <c r="X1" s="8" t="s">
        <v>20</v>
      </c>
      <c r="Y1" s="9" t="s">
        <v>12448</v>
      </c>
      <c r="Z1" s="9" t="s">
        <v>12447</v>
      </c>
      <c r="AA1" s="9" t="s">
        <v>12450</v>
      </c>
      <c r="AB1" s="7" t="s">
        <v>12452</v>
      </c>
    </row>
    <row r="2" spans="1:28" ht="84.75" customHeight="1" thickBot="1">
      <c r="A2" s="7"/>
      <c r="B2" s="7">
        <v>-1</v>
      </c>
      <c r="C2" s="252" t="s">
        <v>3828</v>
      </c>
      <c r="D2" s="468">
        <v>2</v>
      </c>
      <c r="E2" s="109" t="s">
        <v>3908</v>
      </c>
      <c r="F2" s="66" t="s">
        <v>3817</v>
      </c>
      <c r="G2" s="137"/>
      <c r="H2" s="137" t="s">
        <v>3303</v>
      </c>
      <c r="I2" s="110" t="s">
        <v>1668</v>
      </c>
      <c r="J2" s="45" t="s">
        <v>210</v>
      </c>
      <c r="K2" s="102" t="s">
        <v>211</v>
      </c>
      <c r="L2" s="13">
        <f ca="1">IFERROR(__xludf.DUMMYFUNCTION("if(K38="""",0,counta(split(K38,"","")))"),8)</f>
        <v>8</v>
      </c>
      <c r="M2" s="102" t="s">
        <v>212</v>
      </c>
      <c r="N2" s="102"/>
      <c r="O2" s="102"/>
      <c r="P2" s="102"/>
      <c r="Q2" s="422" t="s">
        <v>27</v>
      </c>
      <c r="R2" s="102" t="s">
        <v>78</v>
      </c>
      <c r="S2" s="102">
        <v>1</v>
      </c>
      <c r="T2" s="435"/>
      <c r="U2" s="165"/>
      <c r="V2" s="165">
        <v>5</v>
      </c>
      <c r="W2" s="165" t="s">
        <v>2111</v>
      </c>
      <c r="X2" s="102"/>
      <c r="Y2" s="422">
        <f>J2-I2</f>
        <v>-0.23611111111111116</v>
      </c>
      <c r="Z2" s="422">
        <f>Y2*60</f>
        <v>-14.16666666666667</v>
      </c>
      <c r="AA2" s="428">
        <v>19</v>
      </c>
      <c r="AB2" s="165">
        <v>0</v>
      </c>
    </row>
    <row r="3" spans="1:28" ht="16.2" thickBot="1">
      <c r="A3" s="136"/>
      <c r="B3" s="7">
        <v>-1</v>
      </c>
      <c r="C3" s="51" t="s">
        <v>3465</v>
      </c>
      <c r="D3" s="468">
        <v>4</v>
      </c>
      <c r="E3" s="89" t="s">
        <v>3652</v>
      </c>
      <c r="F3" s="102" t="s">
        <v>172</v>
      </c>
      <c r="G3" s="102" t="s">
        <v>173</v>
      </c>
      <c r="H3" s="102" t="s">
        <v>3657</v>
      </c>
      <c r="I3" s="45" t="s">
        <v>1481</v>
      </c>
      <c r="J3" s="45" t="s">
        <v>214</v>
      </c>
      <c r="K3" s="102" t="s">
        <v>215</v>
      </c>
      <c r="L3" s="13">
        <f ca="1">IFERROR(__xludf.DUMMYFUNCTION("if(K39="""",0,counta(split(K39,"","")))"),2)</f>
        <v>2</v>
      </c>
      <c r="M3" s="102" t="s">
        <v>215</v>
      </c>
      <c r="N3" s="409"/>
      <c r="O3" s="24"/>
      <c r="P3" s="409"/>
      <c r="Q3" s="422" t="s">
        <v>27</v>
      </c>
      <c r="R3" s="102" t="s">
        <v>78</v>
      </c>
      <c r="S3" s="102">
        <v>1</v>
      </c>
      <c r="T3" s="435"/>
      <c r="U3" s="165">
        <v>3</v>
      </c>
      <c r="V3" s="165">
        <v>4</v>
      </c>
      <c r="W3" s="165" t="s">
        <v>3044</v>
      </c>
      <c r="X3" s="102" t="s">
        <v>2947</v>
      </c>
      <c r="Y3" s="422">
        <f>J3-I3</f>
        <v>-6.5972222222222238E-2</v>
      </c>
      <c r="Z3" s="422">
        <f>Y3*60</f>
        <v>-3.9583333333333344</v>
      </c>
      <c r="AA3" s="429">
        <v>18</v>
      </c>
      <c r="AB3" s="354">
        <v>1</v>
      </c>
    </row>
    <row r="4" spans="1:28" ht="16.2" thickBot="1">
      <c r="A4" s="7"/>
      <c r="B4" s="7">
        <v>-1</v>
      </c>
      <c r="C4" s="252" t="s">
        <v>3828</v>
      </c>
      <c r="D4" s="468">
        <v>1</v>
      </c>
      <c r="E4" s="252" t="s">
        <v>3908</v>
      </c>
      <c r="F4" s="66" t="s">
        <v>3914</v>
      </c>
      <c r="G4" s="102" t="s">
        <v>3915</v>
      </c>
      <c r="H4" s="102" t="s">
        <v>3916</v>
      </c>
      <c r="I4" s="45" t="s">
        <v>2427</v>
      </c>
      <c r="J4" s="45" t="s">
        <v>218</v>
      </c>
      <c r="K4" s="102"/>
      <c r="L4" s="13">
        <f ca="1">IFERROR(__xludf.DUMMYFUNCTION("if(K40="""",0,counta(split(K40,"","")))"),0)</f>
        <v>0</v>
      </c>
      <c r="M4" s="102"/>
      <c r="N4" s="102" t="s">
        <v>219</v>
      </c>
      <c r="O4" s="102" t="s">
        <v>41</v>
      </c>
      <c r="P4" s="102" t="s">
        <v>220</v>
      </c>
      <c r="Q4" s="422" t="s">
        <v>27</v>
      </c>
      <c r="R4" s="102" t="s">
        <v>78</v>
      </c>
      <c r="S4" s="102">
        <v>1</v>
      </c>
      <c r="T4" s="435"/>
      <c r="U4" s="165">
        <v>5</v>
      </c>
      <c r="V4" s="165">
        <v>5</v>
      </c>
      <c r="W4" s="165"/>
      <c r="X4" s="102" t="s">
        <v>3469</v>
      </c>
      <c r="Y4" s="422">
        <f>J4-I4</f>
        <v>-0.25069444444444444</v>
      </c>
      <c r="Z4" s="422">
        <f>Y4*60</f>
        <v>-15.041666666666666</v>
      </c>
      <c r="AA4" s="429">
        <v>18</v>
      </c>
      <c r="AB4" s="165">
        <v>1</v>
      </c>
    </row>
    <row r="5" spans="1:28" ht="16.2" thickBot="1">
      <c r="A5" s="7"/>
      <c r="B5" s="7">
        <v>-1</v>
      </c>
      <c r="C5" s="252" t="s">
        <v>3828</v>
      </c>
      <c r="D5" s="468">
        <v>5</v>
      </c>
      <c r="E5" s="252" t="s">
        <v>3873</v>
      </c>
      <c r="F5" s="114" t="s">
        <v>2842</v>
      </c>
      <c r="G5" s="145" t="s">
        <v>3879</v>
      </c>
      <c r="H5" s="145" t="s">
        <v>2844</v>
      </c>
      <c r="I5" s="112">
        <v>0.24444444444444444</v>
      </c>
      <c r="J5" s="45" t="s">
        <v>223</v>
      </c>
      <c r="K5" s="102" t="s">
        <v>224</v>
      </c>
      <c r="L5" s="13">
        <f ca="1">IFERROR(__xludf.DUMMYFUNCTION("if(K41="""",0,counta(split(K41,"","")))"),6)</f>
        <v>6</v>
      </c>
      <c r="M5" s="102" t="s">
        <v>225</v>
      </c>
      <c r="N5" s="102"/>
      <c r="O5" s="102"/>
      <c r="P5" s="102"/>
      <c r="Q5" s="422" t="s">
        <v>27</v>
      </c>
      <c r="R5" s="102" t="s">
        <v>78</v>
      </c>
      <c r="S5" s="102">
        <v>1</v>
      </c>
      <c r="T5" s="435"/>
      <c r="U5" s="165">
        <v>1</v>
      </c>
      <c r="V5" s="165">
        <v>3</v>
      </c>
      <c r="W5" s="165" t="s">
        <v>3041</v>
      </c>
      <c r="X5" s="102" t="s">
        <v>2947</v>
      </c>
      <c r="Y5" s="422">
        <f>J5-I5</f>
        <v>-7.9166666666666663E-2</v>
      </c>
      <c r="Z5" s="422">
        <f>Y5*60</f>
        <v>-4.75</v>
      </c>
      <c r="AA5" s="429">
        <v>18</v>
      </c>
      <c r="AB5" s="465">
        <v>1</v>
      </c>
    </row>
    <row r="6" spans="1:28" ht="16.2" thickBot="1">
      <c r="A6" s="7">
        <v>596</v>
      </c>
      <c r="B6" s="7">
        <v>1</v>
      </c>
      <c r="C6" s="21"/>
      <c r="D6" s="468">
        <v>5</v>
      </c>
      <c r="E6" s="21" t="s">
        <v>2106</v>
      </c>
      <c r="F6" s="102" t="s">
        <v>1713</v>
      </c>
      <c r="G6" s="102" t="s">
        <v>2123</v>
      </c>
      <c r="H6" s="102"/>
      <c r="I6" s="45" t="s">
        <v>1465</v>
      </c>
      <c r="J6" s="45" t="s">
        <v>229</v>
      </c>
      <c r="K6" s="102" t="s">
        <v>230</v>
      </c>
      <c r="L6" s="13">
        <f ca="1">IFERROR(__xludf.DUMMYFUNCTION("if(K42="""",0,counta(split(K42,"","")))"),3)</f>
        <v>3</v>
      </c>
      <c r="M6" s="102" t="s">
        <v>231</v>
      </c>
      <c r="N6" s="102" t="s">
        <v>232</v>
      </c>
      <c r="O6" s="102" t="s">
        <v>41</v>
      </c>
      <c r="P6" s="102" t="s">
        <v>232</v>
      </c>
      <c r="Q6" s="422" t="s">
        <v>27</v>
      </c>
      <c r="R6" s="102" t="s">
        <v>78</v>
      </c>
      <c r="S6" s="102">
        <v>1</v>
      </c>
      <c r="T6" s="435"/>
      <c r="U6" s="165">
        <v>5</v>
      </c>
      <c r="V6" s="165">
        <v>5</v>
      </c>
      <c r="W6" s="165" t="s">
        <v>3044</v>
      </c>
      <c r="X6" s="102" t="s">
        <v>2947</v>
      </c>
      <c r="Y6" s="422">
        <f>J6-I6</f>
        <v>-3.8194444444444475E-2</v>
      </c>
      <c r="Z6" s="422">
        <f>Y6*60</f>
        <v>-2.2916666666666687</v>
      </c>
      <c r="AA6" s="429">
        <v>18</v>
      </c>
      <c r="AB6" s="153">
        <v>1</v>
      </c>
    </row>
    <row r="7" spans="1:28" ht="14.25" customHeight="1" thickBot="1">
      <c r="A7" s="7">
        <v>595</v>
      </c>
      <c r="B7" s="7">
        <v>1</v>
      </c>
      <c r="C7" s="21"/>
      <c r="D7" s="468">
        <v>5</v>
      </c>
      <c r="E7" s="21" t="s">
        <v>2106</v>
      </c>
      <c r="F7" s="102" t="s">
        <v>350</v>
      </c>
      <c r="G7" s="102" t="s">
        <v>2120</v>
      </c>
      <c r="H7" s="102"/>
      <c r="I7" s="45" t="s">
        <v>308</v>
      </c>
      <c r="J7" s="45" t="s">
        <v>235</v>
      </c>
      <c r="K7" s="102" t="s">
        <v>236</v>
      </c>
      <c r="L7" s="13">
        <f ca="1">IFERROR(__xludf.DUMMYFUNCTION("if(K43="""",0,counta(split(K43,"","")))"),7)</f>
        <v>7</v>
      </c>
      <c r="M7" s="102" t="s">
        <v>237</v>
      </c>
      <c r="N7" s="102"/>
      <c r="O7" s="102"/>
      <c r="P7" s="102"/>
      <c r="Q7" s="422" t="s">
        <v>27</v>
      </c>
      <c r="R7" s="102" t="s">
        <v>78</v>
      </c>
      <c r="S7" s="102">
        <v>1</v>
      </c>
      <c r="T7" s="435"/>
      <c r="U7" s="481"/>
      <c r="V7" s="481">
        <v>5</v>
      </c>
      <c r="W7" s="481" t="s">
        <v>29</v>
      </c>
      <c r="X7" s="503">
        <v>1</v>
      </c>
      <c r="Y7" s="422">
        <f>J7-I7</f>
        <v>0.10138888888888889</v>
      </c>
      <c r="Z7" s="422">
        <f>Y7*60</f>
        <v>6.083333333333333</v>
      </c>
      <c r="AA7" s="428">
        <v>17</v>
      </c>
      <c r="AB7" s="379">
        <v>1</v>
      </c>
    </row>
    <row r="8" spans="1:28" ht="14.25" customHeight="1" thickBot="1">
      <c r="A8" s="7">
        <v>594</v>
      </c>
      <c r="B8" s="7">
        <v>1</v>
      </c>
      <c r="C8" s="21"/>
      <c r="D8" s="468">
        <v>5</v>
      </c>
      <c r="E8" s="21" t="s">
        <v>2106</v>
      </c>
      <c r="F8" s="102" t="s">
        <v>333</v>
      </c>
      <c r="G8" s="102" t="s">
        <v>615</v>
      </c>
      <c r="H8" s="102" t="s">
        <v>2117</v>
      </c>
      <c r="I8" s="45" t="s">
        <v>170</v>
      </c>
      <c r="J8" s="45" t="s">
        <v>241</v>
      </c>
      <c r="K8" s="102"/>
      <c r="L8" s="13">
        <f ca="1">IFERROR(__xludf.DUMMYFUNCTION("if(K44="""",0,counta(split(K44,"","")))"),0)</f>
        <v>0</v>
      </c>
      <c r="M8" s="102"/>
      <c r="N8" s="102" t="s">
        <v>242</v>
      </c>
      <c r="O8" s="102" t="s">
        <v>41</v>
      </c>
      <c r="P8" s="102" t="s">
        <v>242</v>
      </c>
      <c r="Q8" s="422" t="s">
        <v>27</v>
      </c>
      <c r="R8" s="102" t="s">
        <v>78</v>
      </c>
      <c r="S8" s="102">
        <v>1</v>
      </c>
      <c r="T8" s="435"/>
      <c r="U8" s="165"/>
      <c r="V8" s="165">
        <v>5</v>
      </c>
      <c r="W8" s="165" t="s">
        <v>1403</v>
      </c>
      <c r="X8" s="102"/>
      <c r="Y8" s="422">
        <f>J8-I8</f>
        <v>0.18888888888888886</v>
      </c>
      <c r="Z8" s="422">
        <f>Y8*60</f>
        <v>11.333333333333332</v>
      </c>
      <c r="AA8" s="428">
        <v>17</v>
      </c>
      <c r="AB8" s="165">
        <v>1</v>
      </c>
    </row>
    <row r="9" spans="1:28" ht="14.25" customHeight="1" thickBot="1">
      <c r="A9" s="7">
        <v>593</v>
      </c>
      <c r="B9" s="7">
        <v>1</v>
      </c>
      <c r="C9" s="21"/>
      <c r="D9" s="468">
        <v>5</v>
      </c>
      <c r="E9" s="21" t="s">
        <v>2106</v>
      </c>
      <c r="F9" s="102" t="s">
        <v>1136</v>
      </c>
      <c r="G9" s="102" t="s">
        <v>2112</v>
      </c>
      <c r="H9" s="102"/>
      <c r="I9" s="45" t="s">
        <v>2113</v>
      </c>
      <c r="J9" s="45" t="s">
        <v>244</v>
      </c>
      <c r="K9" s="102" t="s">
        <v>245</v>
      </c>
      <c r="L9" s="13">
        <f ca="1">IFERROR(__xludf.DUMMYFUNCTION("if(K45="""",0,counta(split(K45,"","")))"),2)</f>
        <v>2</v>
      </c>
      <c r="M9" s="102" t="s">
        <v>245</v>
      </c>
      <c r="N9" s="102"/>
      <c r="O9" s="102"/>
      <c r="P9" s="102"/>
      <c r="Q9" s="414" t="s">
        <v>27</v>
      </c>
      <c r="R9" s="102" t="s">
        <v>78</v>
      </c>
      <c r="S9" s="354">
        <v>1</v>
      </c>
      <c r="T9" s="435"/>
      <c r="U9" s="165">
        <v>5</v>
      </c>
      <c r="V9" s="165">
        <v>5</v>
      </c>
      <c r="W9" s="165" t="s">
        <v>3312</v>
      </c>
      <c r="X9" s="102" t="s">
        <v>2947</v>
      </c>
      <c r="Y9" s="422">
        <f>J9-I9</f>
        <v>0.30138888888888882</v>
      </c>
      <c r="Z9" s="422">
        <f>Y9*60</f>
        <v>18.083333333333329</v>
      </c>
      <c r="AA9" s="429">
        <v>16</v>
      </c>
      <c r="AB9" s="274">
        <v>1</v>
      </c>
    </row>
    <row r="10" spans="1:28" ht="14.25" customHeight="1" thickBot="1">
      <c r="A10" s="7">
        <v>592</v>
      </c>
      <c r="B10" s="7">
        <v>1</v>
      </c>
      <c r="C10" s="21"/>
      <c r="D10" s="468">
        <v>5</v>
      </c>
      <c r="E10" s="21" t="s">
        <v>2106</v>
      </c>
      <c r="F10" s="102" t="s">
        <v>2107</v>
      </c>
      <c r="G10" s="102" t="s">
        <v>2108</v>
      </c>
      <c r="H10" s="102"/>
      <c r="I10" s="45" t="s">
        <v>638</v>
      </c>
      <c r="J10" s="45" t="s">
        <v>248</v>
      </c>
      <c r="K10" s="102" t="s">
        <v>249</v>
      </c>
      <c r="L10" s="13">
        <f ca="1">IFERROR(__xludf.DUMMYFUNCTION("if(K46="""",0,counta(split(K46,"","")))"),15)</f>
        <v>15</v>
      </c>
      <c r="M10" s="102" t="s">
        <v>250</v>
      </c>
      <c r="N10" s="102" t="s">
        <v>251</v>
      </c>
      <c r="O10" s="102" t="s">
        <v>252</v>
      </c>
      <c r="P10" s="102" t="s">
        <v>251</v>
      </c>
      <c r="Q10" s="441" t="s">
        <v>27</v>
      </c>
      <c r="R10" s="102" t="s">
        <v>78</v>
      </c>
      <c r="S10" s="331">
        <v>1</v>
      </c>
      <c r="T10" s="435"/>
      <c r="U10" s="165"/>
      <c r="V10" s="165">
        <v>5</v>
      </c>
      <c r="W10" s="165" t="s">
        <v>1403</v>
      </c>
      <c r="X10" s="102"/>
      <c r="Y10" s="422">
        <f>J10-I10</f>
        <v>0.55833333333333335</v>
      </c>
      <c r="Z10" s="422">
        <f>Y10*60</f>
        <v>33.5</v>
      </c>
      <c r="AA10" s="428">
        <v>16</v>
      </c>
      <c r="AB10" s="165">
        <v>1</v>
      </c>
    </row>
    <row r="11" spans="1:28" ht="14.25" customHeight="1" thickBot="1">
      <c r="A11" s="7">
        <v>599</v>
      </c>
      <c r="B11" s="7">
        <v>1</v>
      </c>
      <c r="C11" s="21"/>
      <c r="D11" s="468">
        <v>5</v>
      </c>
      <c r="E11" s="21" t="s">
        <v>2106</v>
      </c>
      <c r="F11" s="102" t="s">
        <v>2136</v>
      </c>
      <c r="G11" s="102" t="s">
        <v>2137</v>
      </c>
      <c r="H11" s="102" t="s">
        <v>2138</v>
      </c>
      <c r="I11" s="45" t="s">
        <v>2139</v>
      </c>
      <c r="J11" s="45" t="s">
        <v>254</v>
      </c>
      <c r="K11" s="102"/>
      <c r="L11" s="13">
        <f ca="1">IFERROR(__xludf.DUMMYFUNCTION("if(K47="""",0,counta(split(K47,"","")))"),0)</f>
        <v>0</v>
      </c>
      <c r="M11" s="102"/>
      <c r="N11" s="102"/>
      <c r="O11" s="102"/>
      <c r="P11" s="102"/>
      <c r="Q11" s="441" t="s">
        <v>27</v>
      </c>
      <c r="R11" s="102" t="s">
        <v>78</v>
      </c>
      <c r="S11" s="331">
        <v>1</v>
      </c>
      <c r="T11" s="435"/>
      <c r="U11" s="481"/>
      <c r="V11" s="481">
        <v>5</v>
      </c>
      <c r="W11" s="481" t="s">
        <v>2111</v>
      </c>
      <c r="X11" s="480"/>
      <c r="Y11" s="422">
        <f>J11-I11</f>
        <v>-0.47916666666666669</v>
      </c>
      <c r="Z11" s="422">
        <f>Y11*60</f>
        <v>-28.75</v>
      </c>
      <c r="AA11" s="428">
        <v>16</v>
      </c>
      <c r="AB11" s="165">
        <v>1</v>
      </c>
    </row>
    <row r="12" spans="1:28" ht="14.25" customHeight="1" thickBot="1">
      <c r="A12" s="7">
        <v>598</v>
      </c>
      <c r="B12" s="7">
        <v>1</v>
      </c>
      <c r="C12" s="21"/>
      <c r="D12" s="468">
        <v>5</v>
      </c>
      <c r="E12" s="21" t="s">
        <v>2106</v>
      </c>
      <c r="F12" s="102" t="s">
        <v>197</v>
      </c>
      <c r="G12" s="102" t="s">
        <v>197</v>
      </c>
      <c r="H12" s="102"/>
      <c r="I12" s="45" t="s">
        <v>2134</v>
      </c>
      <c r="J12" s="45" t="s">
        <v>259</v>
      </c>
      <c r="K12" s="102" t="s">
        <v>260</v>
      </c>
      <c r="L12" s="13">
        <f ca="1">IFERROR(__xludf.DUMMYFUNCTION("if(K48="""",0,counta(split(K48,"","")))"),5)</f>
        <v>5</v>
      </c>
      <c r="M12" s="102" t="s">
        <v>261</v>
      </c>
      <c r="N12" s="102"/>
      <c r="O12" s="102"/>
      <c r="P12" s="102"/>
      <c r="Q12" s="422" t="s">
        <v>27</v>
      </c>
      <c r="R12" s="102" t="s">
        <v>78</v>
      </c>
      <c r="S12" s="102">
        <v>1</v>
      </c>
      <c r="T12" s="435"/>
      <c r="U12" s="165"/>
      <c r="V12" s="165">
        <v>4</v>
      </c>
      <c r="W12" s="165" t="s">
        <v>29</v>
      </c>
      <c r="X12" s="15">
        <v>1</v>
      </c>
      <c r="Y12" s="422">
        <f>J12-I12</f>
        <v>-0.51736111111111116</v>
      </c>
      <c r="Z12" s="422">
        <f>Y12*60</f>
        <v>-31.041666666666671</v>
      </c>
      <c r="AA12" s="428">
        <v>15</v>
      </c>
      <c r="AB12" s="186">
        <v>1</v>
      </c>
    </row>
    <row r="13" spans="1:28" ht="14.25" customHeight="1" thickBot="1">
      <c r="A13" s="7">
        <v>597</v>
      </c>
      <c r="B13" s="7">
        <v>1</v>
      </c>
      <c r="C13" s="21"/>
      <c r="D13" s="468">
        <v>5</v>
      </c>
      <c r="E13" s="21" t="s">
        <v>2106</v>
      </c>
      <c r="F13" s="415" t="s">
        <v>552</v>
      </c>
      <c r="G13" s="102" t="s">
        <v>2128</v>
      </c>
      <c r="H13" s="102" t="s">
        <v>2129</v>
      </c>
      <c r="I13" s="45" t="s">
        <v>2130</v>
      </c>
      <c r="J13" s="45" t="s">
        <v>265</v>
      </c>
      <c r="K13" s="102" t="s">
        <v>266</v>
      </c>
      <c r="L13" s="13">
        <f ca="1">IFERROR(__xludf.DUMMYFUNCTION("if(K49="""",0,counta(split(K49,"","")))"),1)</f>
        <v>1</v>
      </c>
      <c r="M13" s="102" t="s">
        <v>266</v>
      </c>
      <c r="N13" s="102"/>
      <c r="O13" s="102"/>
      <c r="P13" s="102"/>
      <c r="Q13" s="422" t="s">
        <v>27</v>
      </c>
      <c r="R13" s="102" t="s">
        <v>78</v>
      </c>
      <c r="S13" s="102">
        <v>1</v>
      </c>
      <c r="T13" s="435"/>
      <c r="U13" s="327">
        <v>4</v>
      </c>
      <c r="V13" s="328">
        <v>5</v>
      </c>
      <c r="W13" s="340" t="s">
        <v>3548</v>
      </c>
      <c r="X13" s="252" t="s">
        <v>2794</v>
      </c>
      <c r="Y13" s="422">
        <f>J13-I13</f>
        <v>-0.25347222222222221</v>
      </c>
      <c r="Z13" s="422">
        <f>Y13*60</f>
        <v>-15.208333333333332</v>
      </c>
      <c r="AA13" s="429">
        <v>15</v>
      </c>
      <c r="AB13" s="165">
        <v>1</v>
      </c>
    </row>
    <row r="14" spans="1:28" ht="14.25" customHeight="1" thickBot="1">
      <c r="A14" s="7">
        <v>612</v>
      </c>
      <c r="B14" s="7">
        <v>2</v>
      </c>
      <c r="C14" s="21"/>
      <c r="D14" s="468">
        <v>5</v>
      </c>
      <c r="E14" s="21" t="s">
        <v>2142</v>
      </c>
      <c r="F14" s="102" t="s">
        <v>182</v>
      </c>
      <c r="G14" s="102" t="s">
        <v>2172</v>
      </c>
      <c r="H14" s="102" t="s">
        <v>2173</v>
      </c>
      <c r="I14" s="45" t="s">
        <v>1766</v>
      </c>
      <c r="J14" s="45" t="s">
        <v>269</v>
      </c>
      <c r="K14" s="102"/>
      <c r="L14" s="13">
        <f ca="1">IFERROR(__xludf.DUMMYFUNCTION("if(K50="""",0,counta(split(K50,"","")))"),0)</f>
        <v>0</v>
      </c>
      <c r="M14" s="102"/>
      <c r="N14" s="102"/>
      <c r="O14" s="102"/>
      <c r="P14" s="102"/>
      <c r="Q14" s="422" t="s">
        <v>27</v>
      </c>
      <c r="R14" s="102" t="s">
        <v>78</v>
      </c>
      <c r="S14" s="102">
        <v>1</v>
      </c>
      <c r="T14" s="435"/>
      <c r="U14" s="165"/>
      <c r="V14" s="165">
        <v>5</v>
      </c>
      <c r="W14" s="165" t="s">
        <v>2111</v>
      </c>
      <c r="X14" s="102"/>
      <c r="Y14" s="422">
        <f>J14-I14</f>
        <v>9.722222222222221E-2</v>
      </c>
      <c r="Z14" s="422">
        <f>Y14*60</f>
        <v>5.8333333333333321</v>
      </c>
      <c r="AA14" s="428">
        <v>15</v>
      </c>
      <c r="AB14" s="51">
        <v>1</v>
      </c>
    </row>
    <row r="15" spans="1:28" ht="14.25" customHeight="1" thickBot="1">
      <c r="A15" s="7">
        <v>611</v>
      </c>
      <c r="B15" s="7">
        <v>2</v>
      </c>
      <c r="C15" s="21"/>
      <c r="D15" s="468">
        <v>5</v>
      </c>
      <c r="E15" s="21" t="s">
        <v>2142</v>
      </c>
      <c r="F15" s="102" t="s">
        <v>2169</v>
      </c>
      <c r="G15" s="102" t="s">
        <v>1483</v>
      </c>
      <c r="H15" s="102"/>
      <c r="I15" s="45" t="s">
        <v>151</v>
      </c>
      <c r="J15" s="45" t="s">
        <v>269</v>
      </c>
      <c r="K15" s="102"/>
      <c r="L15" s="13">
        <f ca="1">IFERROR(__xludf.DUMMYFUNCTION("if(K51="""",0,counta(split(K51,"","")))"),0)</f>
        <v>0</v>
      </c>
      <c r="M15" s="102"/>
      <c r="N15" s="102"/>
      <c r="O15" s="102"/>
      <c r="P15" s="102"/>
      <c r="Q15" s="422" t="s">
        <v>27</v>
      </c>
      <c r="R15" s="102" t="s">
        <v>78</v>
      </c>
      <c r="S15" s="102">
        <v>1</v>
      </c>
      <c r="T15" s="435"/>
      <c r="U15" s="165">
        <v>4</v>
      </c>
      <c r="V15" s="165">
        <v>2</v>
      </c>
      <c r="W15" s="165" t="s">
        <v>2111</v>
      </c>
      <c r="X15" s="102" t="s">
        <v>2947</v>
      </c>
      <c r="Y15" s="422">
        <f>J15-I15</f>
        <v>0.12916666666666665</v>
      </c>
      <c r="Z15" s="422">
        <f>Y15*60</f>
        <v>7.7499999999999991</v>
      </c>
      <c r="AA15" s="429">
        <v>15</v>
      </c>
      <c r="AB15" s="165">
        <v>1</v>
      </c>
    </row>
    <row r="16" spans="1:28" ht="14.25" customHeight="1" thickBot="1">
      <c r="A16" s="7">
        <v>610</v>
      </c>
      <c r="B16" s="7">
        <v>2</v>
      </c>
      <c r="C16" s="21"/>
      <c r="D16" s="468">
        <v>5</v>
      </c>
      <c r="E16" s="21" t="s">
        <v>2142</v>
      </c>
      <c r="F16" s="102" t="s">
        <v>2165</v>
      </c>
      <c r="G16" s="102" t="s">
        <v>2166</v>
      </c>
      <c r="H16" s="102"/>
      <c r="I16" s="45" t="s">
        <v>775</v>
      </c>
      <c r="J16" s="45" t="s">
        <v>269</v>
      </c>
      <c r="K16" s="28" t="s">
        <v>273</v>
      </c>
      <c r="L16" s="13">
        <f ca="1">IFERROR(__xludf.DUMMYFUNCTION("if(K52="""",0,counta(split(K52,"","")))"),1)</f>
        <v>1</v>
      </c>
      <c r="M16" s="102"/>
      <c r="N16" s="102"/>
      <c r="O16" s="102"/>
      <c r="P16" s="102"/>
      <c r="Q16" s="422" t="s">
        <v>27</v>
      </c>
      <c r="R16" s="102" t="s">
        <v>78</v>
      </c>
      <c r="S16" s="102">
        <v>1</v>
      </c>
      <c r="T16" s="435"/>
      <c r="U16" s="165"/>
      <c r="V16" s="165">
        <v>5</v>
      </c>
      <c r="W16" s="165" t="s">
        <v>2111</v>
      </c>
      <c r="X16" s="102"/>
      <c r="Y16" s="422">
        <f>J16-I16</f>
        <v>0.14305555555555555</v>
      </c>
      <c r="Z16" s="422">
        <f>Y16*60</f>
        <v>8.5833333333333321</v>
      </c>
      <c r="AA16" s="428">
        <v>14</v>
      </c>
      <c r="AB16" s="165">
        <v>1</v>
      </c>
    </row>
    <row r="17" spans="1:28" ht="14.25" customHeight="1" thickBot="1">
      <c r="A17" s="7">
        <v>608</v>
      </c>
      <c r="B17" s="7">
        <v>2</v>
      </c>
      <c r="C17" s="21"/>
      <c r="D17" s="468">
        <v>5</v>
      </c>
      <c r="E17" s="21" t="s">
        <v>2142</v>
      </c>
      <c r="F17" s="102" t="s">
        <v>2161</v>
      </c>
      <c r="G17" s="102" t="s">
        <v>2161</v>
      </c>
      <c r="H17" s="102"/>
      <c r="I17" s="45" t="s">
        <v>2162</v>
      </c>
      <c r="J17" s="45" t="s">
        <v>278</v>
      </c>
      <c r="K17" s="102"/>
      <c r="L17" s="13">
        <f ca="1">IFERROR(__xludf.DUMMYFUNCTION("if(K53="""",0,counta(split(K53,"","")))"),0)</f>
        <v>0</v>
      </c>
      <c r="M17" s="102"/>
      <c r="N17" s="102"/>
      <c r="O17" s="102"/>
      <c r="P17" s="102"/>
      <c r="Q17" s="422" t="s">
        <v>27</v>
      </c>
      <c r="R17" s="102" t="s">
        <v>78</v>
      </c>
      <c r="S17" s="102">
        <v>1</v>
      </c>
      <c r="T17" s="435"/>
      <c r="U17" s="481"/>
      <c r="V17" s="481">
        <v>4</v>
      </c>
      <c r="W17" s="481" t="s">
        <v>29</v>
      </c>
      <c r="X17" s="503">
        <v>1</v>
      </c>
      <c r="Y17" s="422">
        <f>J17-I17</f>
        <v>0.22013888888888886</v>
      </c>
      <c r="Z17" s="422">
        <f>Y17*60</f>
        <v>13.208333333333332</v>
      </c>
      <c r="AA17" s="429">
        <v>14</v>
      </c>
      <c r="AB17" s="165">
        <v>1</v>
      </c>
    </row>
    <row r="18" spans="1:28" ht="14.25" customHeight="1" thickBot="1">
      <c r="A18" s="7">
        <v>609</v>
      </c>
      <c r="B18" s="7">
        <v>2</v>
      </c>
      <c r="C18" s="21"/>
      <c r="D18" s="468">
        <v>5</v>
      </c>
      <c r="E18" s="21" t="s">
        <v>2142</v>
      </c>
      <c r="F18" s="102" t="s">
        <v>1325</v>
      </c>
      <c r="G18" s="102" t="s">
        <v>2164</v>
      </c>
      <c r="H18" s="102"/>
      <c r="I18" s="45" t="s">
        <v>2162</v>
      </c>
      <c r="J18" s="45" t="s">
        <v>82</v>
      </c>
      <c r="K18" s="102" t="s">
        <v>282</v>
      </c>
      <c r="L18" s="13">
        <f ca="1">IFERROR(__xludf.DUMMYFUNCTION("if(K54="""",0,counta(split(K54,"","")))"),5)</f>
        <v>5</v>
      </c>
      <c r="M18" s="102" t="s">
        <v>283</v>
      </c>
      <c r="N18" s="102"/>
      <c r="O18" s="102"/>
      <c r="P18" s="102"/>
      <c r="Q18" s="422" t="s">
        <v>27</v>
      </c>
      <c r="R18" s="102" t="s">
        <v>78</v>
      </c>
      <c r="S18" s="102">
        <v>1</v>
      </c>
      <c r="T18" s="435"/>
      <c r="U18" s="165"/>
      <c r="V18" s="165">
        <v>4</v>
      </c>
      <c r="W18" s="165" t="s">
        <v>29</v>
      </c>
      <c r="X18" s="15">
        <v>1</v>
      </c>
      <c r="Y18" s="422">
        <f>J18-I18</f>
        <v>-0.12291666666666666</v>
      </c>
      <c r="Z18" s="422">
        <f>Y18*60</f>
        <v>-7.375</v>
      </c>
      <c r="AA18" s="429">
        <v>14</v>
      </c>
      <c r="AB18" s="165">
        <v>1</v>
      </c>
    </row>
    <row r="19" spans="1:28" ht="14.25" customHeight="1" thickBot="1">
      <c r="A19" s="7">
        <v>607</v>
      </c>
      <c r="B19" s="7">
        <v>2</v>
      </c>
      <c r="C19" s="21"/>
      <c r="D19" s="468">
        <v>5</v>
      </c>
      <c r="E19" s="21" t="s">
        <v>2142</v>
      </c>
      <c r="F19" s="102" t="s">
        <v>354</v>
      </c>
      <c r="G19" s="102" t="s">
        <v>2158</v>
      </c>
      <c r="H19" s="102" t="s">
        <v>356</v>
      </c>
      <c r="I19" s="45" t="s">
        <v>1244</v>
      </c>
      <c r="J19" s="45" t="s">
        <v>82</v>
      </c>
      <c r="K19" s="102"/>
      <c r="L19" s="13">
        <f ca="1">IFERROR(__xludf.DUMMYFUNCTION("if(K55="""",0,counta(split(K55,"","")))"),0)</f>
        <v>0</v>
      </c>
      <c r="M19" s="102"/>
      <c r="N19" s="102"/>
      <c r="O19" s="102"/>
      <c r="P19" s="102"/>
      <c r="Q19" s="422" t="s">
        <v>27</v>
      </c>
      <c r="R19" s="102" t="s">
        <v>78</v>
      </c>
      <c r="S19" s="102">
        <v>1</v>
      </c>
      <c r="T19" s="435"/>
      <c r="U19" s="481"/>
      <c r="V19" s="481">
        <v>5</v>
      </c>
      <c r="W19" s="481" t="s">
        <v>29</v>
      </c>
      <c r="X19" s="503">
        <v>1</v>
      </c>
      <c r="Y19" s="422">
        <f>J19-I19</f>
        <v>-8.0555555555555533E-2</v>
      </c>
      <c r="Z19" s="422">
        <f>Y19*60</f>
        <v>-4.8333333333333321</v>
      </c>
      <c r="AA19" s="429">
        <v>14</v>
      </c>
      <c r="AB19" s="481">
        <v>1</v>
      </c>
    </row>
    <row r="20" spans="1:28" ht="14.25" customHeight="1" thickBot="1">
      <c r="A20" s="7">
        <v>606</v>
      </c>
      <c r="B20" s="7">
        <v>2</v>
      </c>
      <c r="C20" s="21"/>
      <c r="D20" s="468">
        <v>5</v>
      </c>
      <c r="E20" s="21" t="s">
        <v>2142</v>
      </c>
      <c r="F20" s="102" t="s">
        <v>2157</v>
      </c>
      <c r="G20" s="102" t="s">
        <v>2157</v>
      </c>
      <c r="H20" s="102"/>
      <c r="I20" s="45" t="s">
        <v>1883</v>
      </c>
      <c r="J20" s="45" t="s">
        <v>289</v>
      </c>
      <c r="K20" s="102"/>
      <c r="L20" s="13">
        <f ca="1">IFERROR(__xludf.DUMMYFUNCTION("if(K56="""",0,counta(split(K56,"","")))"),0)</f>
        <v>0</v>
      </c>
      <c r="M20" s="102"/>
      <c r="N20" s="102"/>
      <c r="O20" s="102"/>
      <c r="P20" s="102"/>
      <c r="Q20" s="422" t="s">
        <v>27</v>
      </c>
      <c r="R20" s="102" t="s">
        <v>78</v>
      </c>
      <c r="S20" s="102">
        <v>1</v>
      </c>
      <c r="T20" s="435"/>
      <c r="U20" s="327">
        <v>4</v>
      </c>
      <c r="V20" s="328">
        <v>5</v>
      </c>
      <c r="W20" s="343" t="s">
        <v>3548</v>
      </c>
      <c r="X20" s="252" t="s">
        <v>2794</v>
      </c>
      <c r="Y20" s="422">
        <f>J20-I20</f>
        <v>-4.8611111111111105E-2</v>
      </c>
      <c r="Z20" s="422">
        <f>Y20*60</f>
        <v>-2.9166666666666661</v>
      </c>
      <c r="AA20" s="429">
        <v>14</v>
      </c>
      <c r="AB20" s="165">
        <v>1</v>
      </c>
    </row>
    <row r="21" spans="1:28" ht="14.25" customHeight="1" thickBot="1">
      <c r="A21" s="7">
        <v>605</v>
      </c>
      <c r="B21" s="7">
        <v>2</v>
      </c>
      <c r="C21" s="21"/>
      <c r="D21" s="468">
        <v>5</v>
      </c>
      <c r="E21" s="21" t="s">
        <v>2142</v>
      </c>
      <c r="F21" s="102" t="s">
        <v>2156</v>
      </c>
      <c r="G21" s="102" t="s">
        <v>2156</v>
      </c>
      <c r="H21" s="102"/>
      <c r="I21" s="45" t="s">
        <v>217</v>
      </c>
      <c r="J21" s="45" t="s">
        <v>290</v>
      </c>
      <c r="K21" s="102" t="s">
        <v>291</v>
      </c>
      <c r="L21" s="13">
        <f ca="1">IFERROR(__xludf.DUMMYFUNCTION("if(K57="""",0,counta(split(K57,"","")))"),4)</f>
        <v>4</v>
      </c>
      <c r="M21" s="102" t="s">
        <v>292</v>
      </c>
      <c r="N21" s="102"/>
      <c r="O21" s="102"/>
      <c r="P21" s="102"/>
      <c r="Q21" s="422" t="s">
        <v>27</v>
      </c>
      <c r="R21" s="102" t="s">
        <v>78</v>
      </c>
      <c r="S21" s="102">
        <v>1</v>
      </c>
      <c r="T21" s="435"/>
      <c r="U21" s="165"/>
      <c r="V21" s="165">
        <v>5</v>
      </c>
      <c r="W21" s="165" t="s">
        <v>1403</v>
      </c>
      <c r="X21" s="102"/>
      <c r="Y21" s="422">
        <f>J21-I21</f>
        <v>6.5277777777777768E-2</v>
      </c>
      <c r="Z21" s="422">
        <f>Y21*60</f>
        <v>3.9166666666666661</v>
      </c>
      <c r="AA21" s="428">
        <v>14</v>
      </c>
      <c r="AB21" s="165">
        <v>2</v>
      </c>
    </row>
    <row r="22" spans="1:28" ht="14.25" customHeight="1" thickBot="1">
      <c r="A22" s="7">
        <v>604</v>
      </c>
      <c r="B22" s="7">
        <v>2</v>
      </c>
      <c r="C22" s="21"/>
      <c r="D22" s="468">
        <v>5</v>
      </c>
      <c r="E22" s="21" t="s">
        <v>2142</v>
      </c>
      <c r="F22" s="102" t="s">
        <v>2155</v>
      </c>
      <c r="G22" s="102" t="s">
        <v>2155</v>
      </c>
      <c r="H22" s="102"/>
      <c r="I22" s="45" t="s">
        <v>641</v>
      </c>
      <c r="J22" s="45" t="s">
        <v>297</v>
      </c>
      <c r="K22" s="102"/>
      <c r="L22" s="13">
        <f ca="1">IFERROR(__xludf.DUMMYFUNCTION("if(K58="""",0,counta(split(K58,"","")))"),0)</f>
        <v>0</v>
      </c>
      <c r="M22" s="102"/>
      <c r="N22" s="102"/>
      <c r="O22" s="102"/>
      <c r="P22" s="102"/>
      <c r="Q22" s="437" t="s">
        <v>27</v>
      </c>
      <c r="R22" s="102" t="s">
        <v>78</v>
      </c>
      <c r="S22" s="71">
        <v>1</v>
      </c>
      <c r="T22" s="435"/>
      <c r="U22" s="165">
        <v>4</v>
      </c>
      <c r="V22" s="165">
        <v>4</v>
      </c>
      <c r="W22" s="165" t="s">
        <v>3092</v>
      </c>
      <c r="X22" s="102" t="s">
        <v>2947</v>
      </c>
      <c r="Y22" s="422">
        <f>J22-I22</f>
        <v>-3.6805555555555536E-2</v>
      </c>
      <c r="Z22" s="422">
        <f>Y22*60</f>
        <v>-2.2083333333333321</v>
      </c>
      <c r="AA22" s="429">
        <v>14</v>
      </c>
      <c r="AB22" s="332">
        <v>2</v>
      </c>
    </row>
    <row r="23" spans="1:28" ht="14.25" customHeight="1" thickBot="1">
      <c r="A23" s="7">
        <v>603</v>
      </c>
      <c r="B23" s="7">
        <v>2</v>
      </c>
      <c r="C23" s="21"/>
      <c r="D23" s="468">
        <v>5</v>
      </c>
      <c r="E23" s="21" t="s">
        <v>2142</v>
      </c>
      <c r="F23" s="102" t="s">
        <v>360</v>
      </c>
      <c r="G23" s="102" t="s">
        <v>2152</v>
      </c>
      <c r="H23" s="102" t="s">
        <v>2153</v>
      </c>
      <c r="I23" s="45" t="s">
        <v>1536</v>
      </c>
      <c r="J23" s="45" t="s">
        <v>301</v>
      </c>
      <c r="K23" s="102"/>
      <c r="L23" s="13">
        <f ca="1">IFERROR(__xludf.DUMMYFUNCTION("if(K59="""",0,counta(split(K59,"","")))"),0)</f>
        <v>0</v>
      </c>
      <c r="M23" s="102"/>
      <c r="N23" s="102"/>
      <c r="O23" s="102"/>
      <c r="P23" s="102"/>
      <c r="Q23" s="442" t="s">
        <v>27</v>
      </c>
      <c r="R23" s="102" t="s">
        <v>78</v>
      </c>
      <c r="S23" s="205">
        <v>1</v>
      </c>
      <c r="T23" s="435"/>
      <c r="U23" s="165">
        <v>4</v>
      </c>
      <c r="V23" s="165">
        <v>5</v>
      </c>
      <c r="W23" s="165" t="s">
        <v>2111</v>
      </c>
      <c r="X23" s="102" t="s">
        <v>2947</v>
      </c>
      <c r="Y23" s="422">
        <f>J23-I23</f>
        <v>5.1388888888888901E-2</v>
      </c>
      <c r="Z23" s="422">
        <f>Y23*60</f>
        <v>3.0833333333333339</v>
      </c>
      <c r="AA23" s="429">
        <v>14</v>
      </c>
      <c r="AB23" s="165">
        <v>2</v>
      </c>
    </row>
    <row r="24" spans="1:28" ht="14.25" customHeight="1" thickBot="1">
      <c r="A24" s="7">
        <v>602</v>
      </c>
      <c r="B24" s="7">
        <v>2</v>
      </c>
      <c r="C24" s="21"/>
      <c r="D24" s="468">
        <v>5</v>
      </c>
      <c r="E24" s="21" t="s">
        <v>2142</v>
      </c>
      <c r="F24" s="102" t="s">
        <v>350</v>
      </c>
      <c r="G24" s="102" t="s">
        <v>2148</v>
      </c>
      <c r="H24" s="102" t="s">
        <v>2149</v>
      </c>
      <c r="I24" s="45" t="s">
        <v>1508</v>
      </c>
      <c r="J24" s="45" t="s">
        <v>306</v>
      </c>
      <c r="K24" s="102" t="s">
        <v>307</v>
      </c>
      <c r="L24" s="13">
        <f ca="1">IFERROR(__xludf.DUMMYFUNCTION("if(K60="""",0,counta(split(K60,"","")))"),8)</f>
        <v>8</v>
      </c>
      <c r="M24" s="102" t="s">
        <v>307</v>
      </c>
      <c r="N24" s="102"/>
      <c r="O24" s="102"/>
      <c r="P24" s="102"/>
      <c r="Q24" s="442" t="s">
        <v>27</v>
      </c>
      <c r="R24" s="102" t="s">
        <v>78</v>
      </c>
      <c r="S24" s="205">
        <v>1</v>
      </c>
      <c r="T24" s="435"/>
      <c r="U24" s="165"/>
      <c r="V24" s="165">
        <v>5</v>
      </c>
      <c r="W24" s="165" t="s">
        <v>29</v>
      </c>
      <c r="X24" s="15">
        <v>1</v>
      </c>
      <c r="Y24" s="422">
        <f>J24-I24</f>
        <v>-4.1666666666666519E-3</v>
      </c>
      <c r="Z24" s="422">
        <f>Y24*60</f>
        <v>-0.24999999999999911</v>
      </c>
      <c r="AA24" s="429">
        <v>14</v>
      </c>
      <c r="AB24" s="271">
        <v>2</v>
      </c>
    </row>
    <row r="25" spans="1:28" ht="14.25" customHeight="1" thickBot="1">
      <c r="A25" s="7">
        <v>601</v>
      </c>
      <c r="B25" s="7">
        <v>2</v>
      </c>
      <c r="C25" s="21"/>
      <c r="D25" s="468">
        <v>5</v>
      </c>
      <c r="E25" s="21" t="s">
        <v>2142</v>
      </c>
      <c r="F25" s="102" t="s">
        <v>350</v>
      </c>
      <c r="G25" s="102" t="s">
        <v>2145</v>
      </c>
      <c r="H25" s="102" t="s">
        <v>2146</v>
      </c>
      <c r="I25" s="45" t="s">
        <v>387</v>
      </c>
      <c r="J25" s="45" t="s">
        <v>308</v>
      </c>
      <c r="K25" s="102" t="s">
        <v>309</v>
      </c>
      <c r="L25" s="13">
        <f ca="1">IFERROR(__xludf.DUMMYFUNCTION("if(K61="""",0,counta(split(K61,"","")))"),4)</f>
        <v>4</v>
      </c>
      <c r="M25" s="102" t="s">
        <v>309</v>
      </c>
      <c r="N25" s="102"/>
      <c r="O25" s="102"/>
      <c r="P25" s="102"/>
      <c r="Q25" s="442" t="s">
        <v>27</v>
      </c>
      <c r="R25" s="102" t="s">
        <v>78</v>
      </c>
      <c r="S25" s="205">
        <v>1</v>
      </c>
      <c r="T25" s="435"/>
      <c r="U25" s="196">
        <v>5</v>
      </c>
      <c r="V25" s="196">
        <v>4</v>
      </c>
      <c r="W25" s="193" t="s">
        <v>6755</v>
      </c>
      <c r="X25" s="205">
        <v>1</v>
      </c>
      <c r="Y25" s="422">
        <f>J25-I25</f>
        <v>0.15277777777777779</v>
      </c>
      <c r="Z25" s="422">
        <f>Y25*60</f>
        <v>9.1666666666666679</v>
      </c>
      <c r="AA25" s="429">
        <v>13</v>
      </c>
      <c r="AB25" s="165">
        <v>2</v>
      </c>
    </row>
    <row r="26" spans="1:28" ht="14.25" customHeight="1" thickBot="1">
      <c r="A26" s="7">
        <v>600</v>
      </c>
      <c r="B26" s="7">
        <v>2</v>
      </c>
      <c r="C26" s="21"/>
      <c r="D26" s="468">
        <v>5</v>
      </c>
      <c r="E26" s="21" t="s">
        <v>2142</v>
      </c>
      <c r="F26" s="102" t="s">
        <v>1463</v>
      </c>
      <c r="G26" s="102" t="s">
        <v>2143</v>
      </c>
      <c r="H26" s="102" t="s">
        <v>2144</v>
      </c>
      <c r="I26" s="45" t="s">
        <v>672</v>
      </c>
      <c r="J26" s="45" t="s">
        <v>96</v>
      </c>
      <c r="K26" s="102" t="s">
        <v>313</v>
      </c>
      <c r="L26" s="13">
        <f ca="1">IFERROR(__xludf.DUMMYFUNCTION("if(K62="""",0,counta(split(K62,"","")))"),4)</f>
        <v>4</v>
      </c>
      <c r="M26" s="102" t="s">
        <v>313</v>
      </c>
      <c r="N26" s="102"/>
      <c r="O26" s="102"/>
      <c r="P26" s="102"/>
      <c r="Q26" s="442" t="s">
        <v>27</v>
      </c>
      <c r="R26" s="102" t="s">
        <v>78</v>
      </c>
      <c r="S26" s="205">
        <v>1</v>
      </c>
      <c r="T26" s="435"/>
      <c r="U26" s="165"/>
      <c r="V26" s="165">
        <v>5</v>
      </c>
      <c r="W26" s="165" t="s">
        <v>1403</v>
      </c>
      <c r="X26" s="102"/>
      <c r="Y26" s="422">
        <f>J26-I26</f>
        <v>0.32847222222222222</v>
      </c>
      <c r="Z26" s="422">
        <f>Y26*60</f>
        <v>19.708333333333332</v>
      </c>
      <c r="AA26" s="428">
        <v>13</v>
      </c>
      <c r="AB26" s="165">
        <v>2</v>
      </c>
    </row>
    <row r="27" spans="1:28" ht="14.25" customHeight="1" thickBot="1">
      <c r="A27" s="7">
        <v>613</v>
      </c>
      <c r="B27" s="7">
        <v>3</v>
      </c>
      <c r="C27" s="21"/>
      <c r="D27" s="468">
        <v>5</v>
      </c>
      <c r="E27" s="21" t="s">
        <v>2174</v>
      </c>
      <c r="F27" s="102" t="s">
        <v>593</v>
      </c>
      <c r="G27" s="102" t="s">
        <v>593</v>
      </c>
      <c r="H27" s="102"/>
      <c r="I27" s="45" t="s">
        <v>922</v>
      </c>
      <c r="J27" s="45" t="s">
        <v>96</v>
      </c>
      <c r="K27" s="102" t="s">
        <v>317</v>
      </c>
      <c r="L27" s="13">
        <f ca="1">IFERROR(__xludf.DUMMYFUNCTION("if(K63="""",0,counta(split(K63,"","")))"),1)</f>
        <v>1</v>
      </c>
      <c r="M27" s="102" t="s">
        <v>317</v>
      </c>
      <c r="N27" s="102"/>
      <c r="O27" s="102"/>
      <c r="P27" s="102"/>
      <c r="Q27" s="442" t="s">
        <v>27</v>
      </c>
      <c r="R27" s="102" t="s">
        <v>78</v>
      </c>
      <c r="S27" s="205">
        <v>1</v>
      </c>
      <c r="T27" s="435"/>
      <c r="U27" s="481"/>
      <c r="V27" s="481">
        <v>5</v>
      </c>
      <c r="W27" s="481" t="s">
        <v>1403</v>
      </c>
      <c r="X27" s="480"/>
      <c r="Y27" s="422">
        <f>J27-I27</f>
        <v>0.36458333333333331</v>
      </c>
      <c r="Z27" s="422">
        <f>Y27*60</f>
        <v>21.875</v>
      </c>
      <c r="AA27" s="428">
        <v>13</v>
      </c>
      <c r="AB27" s="165">
        <v>2</v>
      </c>
    </row>
    <row r="28" spans="1:28" ht="14.25" customHeight="1" thickBot="1">
      <c r="A28" s="7">
        <v>616</v>
      </c>
      <c r="B28" s="7">
        <v>4</v>
      </c>
      <c r="C28" s="21"/>
      <c r="D28" s="468">
        <v>5</v>
      </c>
      <c r="E28" s="21" t="s">
        <v>2178</v>
      </c>
      <c r="F28" s="102" t="s">
        <v>256</v>
      </c>
      <c r="G28" s="102" t="s">
        <v>2184</v>
      </c>
      <c r="H28" s="102" t="s">
        <v>2185</v>
      </c>
      <c r="I28" s="45" t="s">
        <v>934</v>
      </c>
      <c r="J28" s="45" t="s">
        <v>96</v>
      </c>
      <c r="K28" s="102" t="s">
        <v>322</v>
      </c>
      <c r="L28" s="13">
        <f ca="1">IFERROR(__xludf.DUMMYFUNCTION("if(K64="""",0,counta(split(K64,"","")))"),6)</f>
        <v>6</v>
      </c>
      <c r="M28" s="102" t="s">
        <v>322</v>
      </c>
      <c r="N28" s="102"/>
      <c r="O28" s="102"/>
      <c r="P28" s="102"/>
      <c r="Q28" s="442" t="s">
        <v>27</v>
      </c>
      <c r="R28" s="102" t="s">
        <v>78</v>
      </c>
      <c r="S28" s="205">
        <v>1</v>
      </c>
      <c r="T28" s="435"/>
      <c r="U28" s="51">
        <v>3</v>
      </c>
      <c r="V28" s="354">
        <v>3</v>
      </c>
      <c r="W28" s="102" t="s">
        <v>5798</v>
      </c>
      <c r="X28" s="435"/>
      <c r="Y28" s="422">
        <f>J28-I28</f>
        <v>0.15069444444444441</v>
      </c>
      <c r="Z28" s="422">
        <f>Y28*60</f>
        <v>9.0416666666666643</v>
      </c>
      <c r="AA28" s="429">
        <v>13</v>
      </c>
      <c r="AB28" s="165">
        <v>2</v>
      </c>
    </row>
    <row r="29" spans="1:28" ht="14.25" customHeight="1" thickBot="1">
      <c r="A29" s="7">
        <v>617</v>
      </c>
      <c r="B29" s="7">
        <v>4</v>
      </c>
      <c r="C29" s="21"/>
      <c r="D29" s="468">
        <v>5</v>
      </c>
      <c r="E29" s="21" t="s">
        <v>2178</v>
      </c>
      <c r="F29" s="102" t="s">
        <v>2190</v>
      </c>
      <c r="G29" s="102" t="s">
        <v>2191</v>
      </c>
      <c r="H29" s="102" t="s">
        <v>2192</v>
      </c>
      <c r="I29" s="45" t="s">
        <v>934</v>
      </c>
      <c r="J29" s="45" t="s">
        <v>324</v>
      </c>
      <c r="K29" s="102" t="s">
        <v>325</v>
      </c>
      <c r="L29" s="13">
        <f ca="1">IFERROR(__xludf.DUMMYFUNCTION("if(K65="""",0,counta(split(K65,"","")))"),5)</f>
        <v>5</v>
      </c>
      <c r="M29" s="102" t="s">
        <v>326</v>
      </c>
      <c r="N29" s="102"/>
      <c r="O29" s="102"/>
      <c r="P29" s="102"/>
      <c r="Q29" s="442" t="s">
        <v>27</v>
      </c>
      <c r="R29" s="102" t="s">
        <v>78</v>
      </c>
      <c r="S29" s="205">
        <v>1</v>
      </c>
      <c r="T29" s="435"/>
      <c r="U29" s="328">
        <v>5</v>
      </c>
      <c r="V29" s="327">
        <v>4</v>
      </c>
      <c r="W29" s="340" t="s">
        <v>3548</v>
      </c>
      <c r="X29" s="252" t="s">
        <v>2794</v>
      </c>
      <c r="Y29" s="422">
        <f>J29-I29</f>
        <v>0.2409722222222222</v>
      </c>
      <c r="Z29" s="422">
        <f>Y29*60</f>
        <v>14.458333333333332</v>
      </c>
      <c r="AA29" s="429">
        <v>13</v>
      </c>
      <c r="AB29" s="86">
        <v>2</v>
      </c>
    </row>
    <row r="30" spans="1:28" ht="14.25" customHeight="1" thickBot="1">
      <c r="A30" s="7">
        <v>615</v>
      </c>
      <c r="B30" s="7">
        <v>4</v>
      </c>
      <c r="C30" s="21"/>
      <c r="D30" s="468">
        <v>5</v>
      </c>
      <c r="E30" s="21" t="s">
        <v>2178</v>
      </c>
      <c r="F30" s="102" t="s">
        <v>2182</v>
      </c>
      <c r="G30" s="102" t="s">
        <v>90</v>
      </c>
      <c r="H30" s="102" t="s">
        <v>2183</v>
      </c>
      <c r="I30" s="45" t="s">
        <v>289</v>
      </c>
      <c r="J30" s="45" t="s">
        <v>324</v>
      </c>
      <c r="K30" s="102" t="s">
        <v>328</v>
      </c>
      <c r="L30" s="13">
        <f ca="1">IFERROR(__xludf.DUMMYFUNCTION("if(K66="""",0,counta(split(K66,"","")))"),4)</f>
        <v>4</v>
      </c>
      <c r="M30" s="102" t="s">
        <v>328</v>
      </c>
      <c r="N30" s="102"/>
      <c r="O30" s="102"/>
      <c r="P30" s="102"/>
      <c r="Q30" s="442" t="s">
        <v>27</v>
      </c>
      <c r="R30" s="102" t="s">
        <v>78</v>
      </c>
      <c r="S30" s="205">
        <v>1</v>
      </c>
      <c r="T30" s="435"/>
      <c r="U30" s="165">
        <v>3</v>
      </c>
      <c r="V30" s="165">
        <v>4</v>
      </c>
      <c r="W30" s="165" t="s">
        <v>2111</v>
      </c>
      <c r="X30" s="102" t="s">
        <v>2794</v>
      </c>
      <c r="Y30" s="422">
        <f>J30-I30</f>
        <v>0.3125</v>
      </c>
      <c r="Z30" s="422">
        <f>Y30*60</f>
        <v>18.75</v>
      </c>
      <c r="AA30" s="429">
        <v>13</v>
      </c>
      <c r="AB30" s="462">
        <v>2</v>
      </c>
    </row>
    <row r="31" spans="1:28" ht="14.25" customHeight="1" thickBot="1">
      <c r="A31" s="7">
        <v>620</v>
      </c>
      <c r="B31" s="7">
        <v>4</v>
      </c>
      <c r="C31" s="21"/>
      <c r="D31" s="468">
        <v>5</v>
      </c>
      <c r="E31" s="21" t="s">
        <v>2178</v>
      </c>
      <c r="F31" s="102" t="s">
        <v>2190</v>
      </c>
      <c r="G31" s="102" t="s">
        <v>2201</v>
      </c>
      <c r="H31" s="102" t="s">
        <v>2192</v>
      </c>
      <c r="I31" s="45" t="s">
        <v>2202</v>
      </c>
      <c r="J31" s="45" t="s">
        <v>329</v>
      </c>
      <c r="K31" s="102" t="s">
        <v>330</v>
      </c>
      <c r="L31" s="13">
        <f ca="1">IFERROR(__xludf.DUMMYFUNCTION("if(K67="""",0,counta(split(K67,"","")))"),4)</f>
        <v>4</v>
      </c>
      <c r="M31" s="102" t="s">
        <v>331</v>
      </c>
      <c r="N31" s="102"/>
      <c r="O31" s="102"/>
      <c r="P31" s="102"/>
      <c r="Q31" s="442" t="s">
        <v>27</v>
      </c>
      <c r="R31" s="102" t="s">
        <v>78</v>
      </c>
      <c r="S31" s="205">
        <v>1</v>
      </c>
      <c r="T31" s="435"/>
      <c r="U31" s="196">
        <v>5</v>
      </c>
      <c r="V31" s="196">
        <v>4</v>
      </c>
      <c r="W31" s="193" t="s">
        <v>3548</v>
      </c>
      <c r="X31" s="102">
        <v>1</v>
      </c>
      <c r="Y31" s="422">
        <f>J31-I31</f>
        <v>-8.0555555555555602E-2</v>
      </c>
      <c r="Z31" s="422">
        <f>Y31*60</f>
        <v>-4.8333333333333357</v>
      </c>
      <c r="AA31" s="429">
        <v>13</v>
      </c>
      <c r="AB31" s="165">
        <v>2</v>
      </c>
    </row>
    <row r="32" spans="1:28" ht="14.25" customHeight="1" thickBot="1">
      <c r="A32" s="7">
        <v>614</v>
      </c>
      <c r="B32" s="7">
        <v>4</v>
      </c>
      <c r="C32" s="21"/>
      <c r="D32" s="468">
        <v>5</v>
      </c>
      <c r="E32" s="21" t="s">
        <v>2178</v>
      </c>
      <c r="F32" s="102" t="s">
        <v>75</v>
      </c>
      <c r="G32" s="102" t="s">
        <v>75</v>
      </c>
      <c r="H32" s="102"/>
      <c r="I32" s="45" t="s">
        <v>2179</v>
      </c>
      <c r="J32" s="45" t="s">
        <v>336</v>
      </c>
      <c r="K32" s="102" t="s">
        <v>337</v>
      </c>
      <c r="L32" s="13">
        <f ca="1">IFERROR(__xludf.DUMMYFUNCTION("if(K68="""",0,counta(split(K68,"","")))"),5)</f>
        <v>5</v>
      </c>
      <c r="M32" s="102"/>
      <c r="N32" s="102"/>
      <c r="O32" s="102"/>
      <c r="P32" s="102"/>
      <c r="Q32" s="442" t="s">
        <v>27</v>
      </c>
      <c r="R32" s="102" t="s">
        <v>78</v>
      </c>
      <c r="S32" s="205">
        <v>1</v>
      </c>
      <c r="T32" s="435"/>
      <c r="U32" s="51">
        <v>5</v>
      </c>
      <c r="V32" s="354">
        <v>5</v>
      </c>
      <c r="W32" s="102" t="s">
        <v>3092</v>
      </c>
      <c r="X32" s="435"/>
      <c r="Y32" s="422">
        <f>J32-I32</f>
        <v>7.2916666666666671E-2</v>
      </c>
      <c r="Z32" s="422">
        <f>Y32*60</f>
        <v>4.375</v>
      </c>
      <c r="AA32" s="429">
        <v>13</v>
      </c>
      <c r="AB32" s="379">
        <v>2</v>
      </c>
    </row>
    <row r="33" spans="1:28" ht="14.25" customHeight="1" thickBot="1">
      <c r="A33" s="7">
        <v>629</v>
      </c>
      <c r="B33" s="7">
        <v>5</v>
      </c>
      <c r="C33" s="21"/>
      <c r="D33" s="468">
        <v>5</v>
      </c>
      <c r="E33" s="21" t="s">
        <v>2206</v>
      </c>
      <c r="F33" s="102" t="s">
        <v>318</v>
      </c>
      <c r="G33" s="102" t="s">
        <v>2220</v>
      </c>
      <c r="H33" s="102" t="s">
        <v>2221</v>
      </c>
      <c r="I33" s="45" t="s">
        <v>2222</v>
      </c>
      <c r="J33" s="45" t="s">
        <v>339</v>
      </c>
      <c r="K33" s="102"/>
      <c r="L33" s="13">
        <f ca="1">IFERROR(__xludf.DUMMYFUNCTION("if(K69="""",0,counta(split(K69,"","")))"),0)</f>
        <v>0</v>
      </c>
      <c r="M33" s="102"/>
      <c r="N33" s="102"/>
      <c r="O33" s="102"/>
      <c r="P33" s="102"/>
      <c r="Q33" s="442" t="s">
        <v>27</v>
      </c>
      <c r="R33" s="102" t="s">
        <v>78</v>
      </c>
      <c r="S33" s="205">
        <v>1</v>
      </c>
      <c r="T33" s="435"/>
      <c r="U33" s="165"/>
      <c r="V33" s="165">
        <v>4</v>
      </c>
      <c r="W33" s="165" t="s">
        <v>1403</v>
      </c>
      <c r="X33" s="102"/>
      <c r="Y33" s="422">
        <f>J33-I33</f>
        <v>-0.18472222222222223</v>
      </c>
      <c r="Z33" s="422">
        <f>Y33*60</f>
        <v>-11.083333333333334</v>
      </c>
      <c r="AA33" s="429">
        <v>13</v>
      </c>
      <c r="AB33" s="187">
        <v>2</v>
      </c>
    </row>
    <row r="34" spans="1:28" ht="14.25" customHeight="1" thickBot="1">
      <c r="A34" s="7">
        <v>628</v>
      </c>
      <c r="B34" s="7">
        <v>5</v>
      </c>
      <c r="C34" s="21"/>
      <c r="D34" s="468">
        <v>5</v>
      </c>
      <c r="E34" s="21" t="s">
        <v>2206</v>
      </c>
      <c r="F34" s="102" t="s">
        <v>886</v>
      </c>
      <c r="G34" s="102" t="s">
        <v>2218</v>
      </c>
      <c r="H34" s="102"/>
      <c r="I34" s="45" t="s">
        <v>1235</v>
      </c>
      <c r="J34" s="45" t="s">
        <v>342</v>
      </c>
      <c r="K34" s="102" t="s">
        <v>343</v>
      </c>
      <c r="L34" s="13">
        <f ca="1">IFERROR(__xludf.DUMMYFUNCTION("if(K70="""",0,counta(split(K70,"","")))"),1)</f>
        <v>1</v>
      </c>
      <c r="M34" s="102"/>
      <c r="N34" s="102"/>
      <c r="O34" s="102"/>
      <c r="P34" s="102"/>
      <c r="Q34" s="443" t="s">
        <v>27</v>
      </c>
      <c r="R34" s="102" t="s">
        <v>78</v>
      </c>
      <c r="S34" s="205">
        <v>1</v>
      </c>
      <c r="T34" s="435"/>
      <c r="U34" s="51">
        <v>3</v>
      </c>
      <c r="V34" s="354">
        <v>3</v>
      </c>
      <c r="W34" s="102" t="s">
        <v>2793</v>
      </c>
      <c r="X34" s="435"/>
      <c r="Y34" s="422">
        <f>J34-I34</f>
        <v>-7.0833333333333331E-2</v>
      </c>
      <c r="Z34" s="422">
        <f>Y34*60</f>
        <v>-4.25</v>
      </c>
      <c r="AA34" s="429">
        <v>13</v>
      </c>
      <c r="AB34" s="462">
        <v>2</v>
      </c>
    </row>
    <row r="35" spans="1:28" ht="14.25" customHeight="1" thickBot="1">
      <c r="A35" s="7">
        <v>626</v>
      </c>
      <c r="B35" s="7">
        <v>5</v>
      </c>
      <c r="C35" s="21"/>
      <c r="D35" s="468">
        <v>5</v>
      </c>
      <c r="E35" s="21" t="s">
        <v>2206</v>
      </c>
      <c r="F35" s="102" t="s">
        <v>446</v>
      </c>
      <c r="G35" s="102" t="s">
        <v>90</v>
      </c>
      <c r="H35" s="102" t="s">
        <v>2216</v>
      </c>
      <c r="I35" s="45" t="s">
        <v>438</v>
      </c>
      <c r="J35" s="45" t="s">
        <v>33</v>
      </c>
      <c r="K35" s="102"/>
      <c r="L35" s="13">
        <f ca="1">IFERROR(__xludf.DUMMYFUNCTION("if(K71="""",0,counta(split(K71,"","")))"),0)</f>
        <v>0</v>
      </c>
      <c r="M35" s="102"/>
      <c r="N35" s="102"/>
      <c r="O35" s="102"/>
      <c r="P35" s="102"/>
      <c r="Q35" s="422" t="s">
        <v>27</v>
      </c>
      <c r="R35" s="102" t="s">
        <v>78</v>
      </c>
      <c r="S35" s="102">
        <v>1</v>
      </c>
      <c r="T35" s="435"/>
      <c r="U35" s="51">
        <v>5</v>
      </c>
      <c r="V35" s="354">
        <v>5</v>
      </c>
      <c r="W35" s="102" t="s">
        <v>5821</v>
      </c>
      <c r="X35" s="435"/>
      <c r="Y35" s="422">
        <f>J35-I35</f>
        <v>2.847222222222226E-2</v>
      </c>
      <c r="Z35" s="422">
        <f>Y35*60</f>
        <v>1.7083333333333357</v>
      </c>
      <c r="AA35" s="429">
        <v>13</v>
      </c>
      <c r="AB35" s="165">
        <v>2</v>
      </c>
    </row>
    <row r="36" spans="1:28" ht="14.25" customHeight="1" thickBot="1">
      <c r="A36" s="7">
        <v>627</v>
      </c>
      <c r="B36" s="7">
        <v>5</v>
      </c>
      <c r="C36" s="21"/>
      <c r="D36" s="468">
        <v>5</v>
      </c>
      <c r="E36" s="21" t="s">
        <v>2206</v>
      </c>
      <c r="F36" s="102" t="s">
        <v>1136</v>
      </c>
      <c r="G36" s="102" t="s">
        <v>90</v>
      </c>
      <c r="H36" s="102" t="s">
        <v>1138</v>
      </c>
      <c r="I36" s="45" t="s">
        <v>438</v>
      </c>
      <c r="J36" s="45" t="s">
        <v>349</v>
      </c>
      <c r="K36" s="102" t="s">
        <v>350</v>
      </c>
      <c r="L36" s="13">
        <f ca="1">IFERROR(__xludf.DUMMYFUNCTION("if(K72="""",0,counta(split(K72,"","")))"),1)</f>
        <v>1</v>
      </c>
      <c r="M36" s="102" t="s">
        <v>350</v>
      </c>
      <c r="N36" s="102"/>
      <c r="O36" s="102"/>
      <c r="P36" s="102"/>
      <c r="Q36" s="422" t="s">
        <v>27</v>
      </c>
      <c r="R36" s="102" t="s">
        <v>78</v>
      </c>
      <c r="S36" s="102">
        <v>1</v>
      </c>
      <c r="T36" s="435"/>
      <c r="U36" s="86">
        <v>2</v>
      </c>
      <c r="V36" s="79">
        <v>5</v>
      </c>
      <c r="W36" s="74" t="s">
        <v>3070</v>
      </c>
      <c r="X36" s="73">
        <v>1</v>
      </c>
      <c r="Y36" s="422">
        <f>J36-I36</f>
        <v>0.10347222222222222</v>
      </c>
      <c r="Z36" s="422">
        <f>Y36*60</f>
        <v>6.208333333333333</v>
      </c>
      <c r="AA36" s="429">
        <v>13</v>
      </c>
      <c r="AB36" s="462">
        <v>2</v>
      </c>
    </row>
    <row r="37" spans="1:28" ht="14.25" customHeight="1" thickBot="1">
      <c r="A37" s="7">
        <v>625</v>
      </c>
      <c r="B37" s="7">
        <v>5</v>
      </c>
      <c r="C37" s="21"/>
      <c r="D37" s="468">
        <v>5</v>
      </c>
      <c r="E37" s="21" t="s">
        <v>2206</v>
      </c>
      <c r="F37" s="102" t="s">
        <v>284</v>
      </c>
      <c r="G37" s="102" t="s">
        <v>2215</v>
      </c>
      <c r="H37" s="102"/>
      <c r="I37" s="45" t="s">
        <v>770</v>
      </c>
      <c r="J37" s="45" t="s">
        <v>352</v>
      </c>
      <c r="K37" s="102" t="s">
        <v>353</v>
      </c>
      <c r="L37" s="13">
        <f ca="1">IFERROR(__xludf.DUMMYFUNCTION("if(K73="""",0,counta(split(K73,"","")))"),2)</f>
        <v>2</v>
      </c>
      <c r="M37" s="102"/>
      <c r="N37" s="102"/>
      <c r="O37" s="102"/>
      <c r="P37" s="102"/>
      <c r="Q37" s="422" t="s">
        <v>27</v>
      </c>
      <c r="R37" s="102" t="s">
        <v>78</v>
      </c>
      <c r="S37" s="102">
        <v>1</v>
      </c>
      <c r="T37" s="435"/>
      <c r="U37" s="51">
        <v>3</v>
      </c>
      <c r="V37" s="354">
        <v>3</v>
      </c>
      <c r="W37" s="102" t="s">
        <v>5813</v>
      </c>
      <c r="X37" s="435"/>
      <c r="Y37" s="422">
        <f>J37-I37</f>
        <v>0.30555555555555558</v>
      </c>
      <c r="Z37" s="422">
        <f>Y37*60</f>
        <v>18.333333333333336</v>
      </c>
      <c r="AA37" s="429">
        <v>13</v>
      </c>
      <c r="AB37" s="187">
        <v>2</v>
      </c>
    </row>
    <row r="38" spans="1:28" ht="14.25" customHeight="1" thickBot="1">
      <c r="A38" s="7">
        <v>624</v>
      </c>
      <c r="B38" s="7">
        <v>5</v>
      </c>
      <c r="C38" s="21"/>
      <c r="D38" s="468">
        <v>5</v>
      </c>
      <c r="E38" s="21" t="s">
        <v>2206</v>
      </c>
      <c r="F38" s="102" t="s">
        <v>2212</v>
      </c>
      <c r="G38" s="102" t="s">
        <v>2213</v>
      </c>
      <c r="H38" s="102"/>
      <c r="I38" s="45" t="s">
        <v>682</v>
      </c>
      <c r="J38" s="45" t="s">
        <v>357</v>
      </c>
      <c r="K38" s="102" t="s">
        <v>358</v>
      </c>
      <c r="L38" s="13">
        <f ca="1">IFERROR(__xludf.DUMMYFUNCTION("if(K74="""",0,counta(split(K74,"","")))"),5)</f>
        <v>5</v>
      </c>
      <c r="M38" s="102" t="s">
        <v>359</v>
      </c>
      <c r="N38" s="102"/>
      <c r="O38" s="102"/>
      <c r="P38" s="102"/>
      <c r="Q38" s="422" t="s">
        <v>27</v>
      </c>
      <c r="R38" s="102" t="s">
        <v>78</v>
      </c>
      <c r="S38" s="102">
        <v>1</v>
      </c>
      <c r="T38" s="435"/>
      <c r="U38" s="165"/>
      <c r="V38" s="165">
        <v>5</v>
      </c>
      <c r="W38" s="165" t="s">
        <v>29</v>
      </c>
      <c r="X38" s="15">
        <v>1</v>
      </c>
      <c r="Y38" s="422">
        <f>J38-I38</f>
        <v>0.41874999999999996</v>
      </c>
      <c r="Z38" s="422">
        <f>Y38*60</f>
        <v>25.124999999999996</v>
      </c>
      <c r="AA38" s="428">
        <v>12</v>
      </c>
      <c r="AB38" s="277">
        <v>2</v>
      </c>
    </row>
    <row r="39" spans="1:28" ht="14.25" customHeight="1" thickBot="1">
      <c r="A39" s="7">
        <v>623</v>
      </c>
      <c r="B39" s="7">
        <v>5</v>
      </c>
      <c r="C39" s="21"/>
      <c r="D39" s="468">
        <v>5</v>
      </c>
      <c r="E39" s="21" t="s">
        <v>2206</v>
      </c>
      <c r="F39" s="102" t="s">
        <v>1217</v>
      </c>
      <c r="G39" s="102" t="s">
        <v>273</v>
      </c>
      <c r="H39" s="102"/>
      <c r="I39" s="45" t="s">
        <v>1088</v>
      </c>
      <c r="J39" s="45" t="s">
        <v>363</v>
      </c>
      <c r="K39" s="102"/>
      <c r="L39" s="13">
        <f ca="1">IFERROR(__xludf.DUMMYFUNCTION("if(K75="""",0,counta(split(K75,"","")))"),0)</f>
        <v>0</v>
      </c>
      <c r="M39" s="102"/>
      <c r="N39" s="102"/>
      <c r="O39" s="102"/>
      <c r="P39" s="102"/>
      <c r="Q39" s="422" t="s">
        <v>27</v>
      </c>
      <c r="R39" s="102" t="s">
        <v>78</v>
      </c>
      <c r="S39" s="102">
        <v>1</v>
      </c>
      <c r="T39" s="435"/>
      <c r="U39" s="165"/>
      <c r="V39" s="165">
        <v>5</v>
      </c>
      <c r="W39" s="165" t="s">
        <v>29</v>
      </c>
      <c r="X39" s="15">
        <v>1</v>
      </c>
      <c r="Y39" s="422">
        <f>J39-I39</f>
        <v>0.51805555555555549</v>
      </c>
      <c r="Z39" s="422">
        <f>Y39*60</f>
        <v>31.083333333333329</v>
      </c>
      <c r="AA39" s="428">
        <v>12</v>
      </c>
      <c r="AB39" s="462">
        <v>2</v>
      </c>
    </row>
    <row r="40" spans="1:28" ht="14.25" customHeight="1" thickBot="1">
      <c r="A40" s="7">
        <v>622</v>
      </c>
      <c r="B40" s="7">
        <v>5</v>
      </c>
      <c r="C40" s="21"/>
      <c r="D40" s="468">
        <v>5</v>
      </c>
      <c r="E40" s="21" t="s">
        <v>2206</v>
      </c>
      <c r="F40" s="102" t="s">
        <v>2208</v>
      </c>
      <c r="G40" s="102" t="s">
        <v>2209</v>
      </c>
      <c r="H40" s="102" t="s">
        <v>2210</v>
      </c>
      <c r="I40" s="45" t="s">
        <v>673</v>
      </c>
      <c r="J40" s="45" t="s">
        <v>367</v>
      </c>
      <c r="K40" s="102" t="s">
        <v>365</v>
      </c>
      <c r="L40" s="13">
        <f ca="1">IFERROR(__xludf.DUMMYFUNCTION("if(K76="""",0,counta(split(K76,"","")))"),1)</f>
        <v>1</v>
      </c>
      <c r="M40" s="102"/>
      <c r="N40" s="102"/>
      <c r="O40" s="102"/>
      <c r="P40" s="102"/>
      <c r="Q40" s="422" t="s">
        <v>27</v>
      </c>
      <c r="R40" s="102" t="s">
        <v>78</v>
      </c>
      <c r="S40" s="102">
        <v>1</v>
      </c>
      <c r="T40" s="435"/>
      <c r="U40" s="327">
        <v>4</v>
      </c>
      <c r="V40" s="328">
        <v>5</v>
      </c>
      <c r="W40" s="340" t="s">
        <v>3548</v>
      </c>
      <c r="X40" s="252" t="s">
        <v>2794</v>
      </c>
      <c r="Y40" s="422">
        <f>J40-I40</f>
        <v>0.62708333333333321</v>
      </c>
      <c r="Z40" s="422">
        <f>Y40*60</f>
        <v>37.624999999999993</v>
      </c>
      <c r="AA40" s="429">
        <v>12</v>
      </c>
      <c r="AB40" s="379">
        <v>2</v>
      </c>
    </row>
    <row r="41" spans="1:28" ht="14.25" customHeight="1" thickBot="1">
      <c r="A41" s="7">
        <v>621</v>
      </c>
      <c r="B41" s="7">
        <v>5</v>
      </c>
      <c r="C41" s="21"/>
      <c r="D41" s="468">
        <v>5</v>
      </c>
      <c r="E41" s="21" t="s">
        <v>2206</v>
      </c>
      <c r="F41" s="102" t="s">
        <v>2207</v>
      </c>
      <c r="G41" s="102" t="s">
        <v>1665</v>
      </c>
      <c r="H41" s="102"/>
      <c r="I41" s="45" t="s">
        <v>1059</v>
      </c>
      <c r="J41" s="45" t="s">
        <v>371</v>
      </c>
      <c r="K41" s="102" t="s">
        <v>372</v>
      </c>
      <c r="L41" s="13">
        <f ca="1">IFERROR(__xludf.DUMMYFUNCTION("if(K77="""",0,counta(split(K77,"","")))"),8)</f>
        <v>8</v>
      </c>
      <c r="M41" s="102" t="s">
        <v>373</v>
      </c>
      <c r="N41" s="102" t="s">
        <v>242</v>
      </c>
      <c r="O41" s="102" t="s">
        <v>41</v>
      </c>
      <c r="P41" s="102" t="s">
        <v>242</v>
      </c>
      <c r="Q41" s="422" t="s">
        <v>27</v>
      </c>
      <c r="R41" s="102" t="s">
        <v>78</v>
      </c>
      <c r="S41" s="102">
        <v>1</v>
      </c>
      <c r="T41" s="435"/>
      <c r="U41" s="165">
        <v>5</v>
      </c>
      <c r="V41" s="165">
        <v>5</v>
      </c>
      <c r="W41" s="165" t="s">
        <v>2111</v>
      </c>
      <c r="X41" s="102">
        <v>1</v>
      </c>
      <c r="Y41" s="422">
        <f>J41-I41</f>
        <v>9.8611111111111122E-2</v>
      </c>
      <c r="Z41" s="422">
        <f>Y41*60</f>
        <v>5.916666666666667</v>
      </c>
      <c r="AA41" s="429">
        <v>12</v>
      </c>
      <c r="AB41" s="187">
        <v>2</v>
      </c>
    </row>
    <row r="42" spans="1:28" ht="14.25" customHeight="1" thickBot="1">
      <c r="A42" s="7">
        <v>635</v>
      </c>
      <c r="B42" s="7">
        <v>6</v>
      </c>
      <c r="C42" s="21"/>
      <c r="D42" s="468">
        <v>5</v>
      </c>
      <c r="E42" s="21" t="s">
        <v>2225</v>
      </c>
      <c r="F42" s="102" t="s">
        <v>2234</v>
      </c>
      <c r="G42" s="102" t="s">
        <v>2235</v>
      </c>
      <c r="H42" s="102"/>
      <c r="I42" s="45" t="s">
        <v>2236</v>
      </c>
      <c r="J42" s="45" t="s">
        <v>376</v>
      </c>
      <c r="K42" s="102" t="s">
        <v>245</v>
      </c>
      <c r="L42" s="13">
        <f ca="1">IFERROR(__xludf.DUMMYFUNCTION("if(K78="""",0,counta(split(K78,"","")))"),2)</f>
        <v>2</v>
      </c>
      <c r="M42" s="102" t="s">
        <v>245</v>
      </c>
      <c r="N42" s="102"/>
      <c r="O42" s="102"/>
      <c r="P42" s="102"/>
      <c r="Q42" s="422" t="s">
        <v>27</v>
      </c>
      <c r="R42" s="102" t="s">
        <v>78</v>
      </c>
      <c r="S42" s="102">
        <v>1</v>
      </c>
      <c r="T42" s="435"/>
      <c r="U42" s="481"/>
      <c r="V42" s="481">
        <v>4</v>
      </c>
      <c r="W42" s="481" t="s">
        <v>29</v>
      </c>
      <c r="X42" s="503">
        <v>1</v>
      </c>
      <c r="Y42" s="422">
        <f>J42-I42</f>
        <v>-0.13124999999999998</v>
      </c>
      <c r="Z42" s="422">
        <f>Y42*60</f>
        <v>-7.8749999999999982</v>
      </c>
      <c r="AA42" s="429">
        <v>12</v>
      </c>
      <c r="AB42" s="379">
        <v>2</v>
      </c>
    </row>
    <row r="43" spans="1:28" ht="14.25" customHeight="1" thickBot="1">
      <c r="A43" s="7">
        <v>634</v>
      </c>
      <c r="B43" s="7">
        <v>6</v>
      </c>
      <c r="C43" s="21"/>
      <c r="D43" s="468">
        <v>5</v>
      </c>
      <c r="E43" s="21" t="s">
        <v>2225</v>
      </c>
      <c r="F43" s="102" t="s">
        <v>105</v>
      </c>
      <c r="G43" s="102" t="s">
        <v>90</v>
      </c>
      <c r="H43" s="102" t="s">
        <v>90</v>
      </c>
      <c r="I43" s="45" t="s">
        <v>1724</v>
      </c>
      <c r="J43" s="45" t="s">
        <v>378</v>
      </c>
      <c r="K43" s="102" t="s">
        <v>379</v>
      </c>
      <c r="L43" s="13">
        <f ca="1">IFERROR(__xludf.DUMMYFUNCTION("if(K79="""",0,counta(split(K79,"","")))"),12)</f>
        <v>12</v>
      </c>
      <c r="M43" s="102" t="s">
        <v>380</v>
      </c>
      <c r="N43" s="102"/>
      <c r="O43" s="102"/>
      <c r="P43" s="102"/>
      <c r="Q43" s="422" t="s">
        <v>27</v>
      </c>
      <c r="R43" s="102" t="s">
        <v>78</v>
      </c>
      <c r="S43" s="102">
        <v>1</v>
      </c>
      <c r="T43" s="435"/>
      <c r="U43" s="165">
        <v>4</v>
      </c>
      <c r="V43" s="165">
        <v>4</v>
      </c>
      <c r="W43" s="165" t="s">
        <v>2858</v>
      </c>
      <c r="X43" s="102">
        <v>1</v>
      </c>
      <c r="Y43" s="422">
        <f>J43-I43</f>
        <v>0.24861111111111109</v>
      </c>
      <c r="Z43" s="422">
        <f>Y43*60</f>
        <v>14.916666666666666</v>
      </c>
      <c r="AA43" s="429">
        <v>12</v>
      </c>
      <c r="AB43" s="462">
        <v>2</v>
      </c>
    </row>
    <row r="44" spans="1:28" ht="14.25" customHeight="1" thickBot="1">
      <c r="A44" s="7">
        <v>633</v>
      </c>
      <c r="B44" s="7">
        <v>6</v>
      </c>
      <c r="C44" s="21"/>
      <c r="D44" s="468">
        <v>5</v>
      </c>
      <c r="E44" s="21" t="s">
        <v>2225</v>
      </c>
      <c r="F44" s="102" t="s">
        <v>1400</v>
      </c>
      <c r="G44" s="102" t="s">
        <v>80</v>
      </c>
      <c r="H44" s="102" t="s">
        <v>2230</v>
      </c>
      <c r="I44" s="45" t="s">
        <v>2231</v>
      </c>
      <c r="J44" s="45" t="s">
        <v>383</v>
      </c>
      <c r="K44" s="102" t="s">
        <v>384</v>
      </c>
      <c r="L44" s="13">
        <f ca="1">IFERROR(__xludf.DUMMYFUNCTION("if(K80="""",0,counta(split(K80,"","")))"),5)</f>
        <v>5</v>
      </c>
      <c r="M44" s="102" t="s">
        <v>385</v>
      </c>
      <c r="N44" s="102"/>
      <c r="O44" s="102"/>
      <c r="P44" s="102"/>
      <c r="Q44" s="422" t="s">
        <v>27</v>
      </c>
      <c r="R44" s="102" t="s">
        <v>78</v>
      </c>
      <c r="S44" s="102">
        <v>1</v>
      </c>
      <c r="T44" s="435"/>
      <c r="U44" s="165">
        <v>5</v>
      </c>
      <c r="V44" s="165">
        <v>5</v>
      </c>
      <c r="W44" s="165" t="s">
        <v>7102</v>
      </c>
      <c r="X44" s="102">
        <v>2</v>
      </c>
      <c r="Y44" s="422">
        <f>J44-I44</f>
        <v>0.34930555555555554</v>
      </c>
      <c r="Z44" s="422">
        <f>Y44*60</f>
        <v>20.958333333333332</v>
      </c>
      <c r="AA44" s="429">
        <v>12</v>
      </c>
      <c r="AB44" s="462">
        <v>2</v>
      </c>
    </row>
    <row r="45" spans="1:28" ht="14.25" customHeight="1" thickBot="1">
      <c r="A45" s="7">
        <v>632</v>
      </c>
      <c r="B45" s="7">
        <v>6</v>
      </c>
      <c r="C45" s="21"/>
      <c r="D45" s="468">
        <v>5</v>
      </c>
      <c r="E45" s="21" t="s">
        <v>2225</v>
      </c>
      <c r="F45" s="102" t="s">
        <v>148</v>
      </c>
      <c r="G45" s="102" t="s">
        <v>90</v>
      </c>
      <c r="H45" s="102" t="s">
        <v>2228</v>
      </c>
      <c r="I45" s="45" t="s">
        <v>169</v>
      </c>
      <c r="J45" s="45" t="s">
        <v>388</v>
      </c>
      <c r="K45" s="102" t="s">
        <v>389</v>
      </c>
      <c r="L45" s="13">
        <f ca="1">IFERROR(__xludf.DUMMYFUNCTION("if(K81="""",0,counta(split(K81,"","")))"),4)</f>
        <v>4</v>
      </c>
      <c r="M45" s="102"/>
      <c r="N45" s="102" t="s">
        <v>390</v>
      </c>
      <c r="O45" s="102" t="s">
        <v>41</v>
      </c>
      <c r="P45" s="102" t="s">
        <v>391</v>
      </c>
      <c r="Q45" s="422" t="s">
        <v>27</v>
      </c>
      <c r="R45" s="102" t="s">
        <v>78</v>
      </c>
      <c r="S45" s="102">
        <v>1</v>
      </c>
      <c r="T45" s="435"/>
      <c r="U45" s="165"/>
      <c r="V45" s="165">
        <v>5</v>
      </c>
      <c r="W45" s="165" t="s">
        <v>2111</v>
      </c>
      <c r="X45" s="102"/>
      <c r="Y45" s="422">
        <f>J45-I45</f>
        <v>0.10138888888888888</v>
      </c>
      <c r="Z45" s="422">
        <f>Y45*60</f>
        <v>6.0833333333333321</v>
      </c>
      <c r="AA45" s="429">
        <v>12</v>
      </c>
      <c r="AB45" s="462">
        <v>2</v>
      </c>
    </row>
    <row r="46" spans="1:28" ht="14.25" customHeight="1" thickBot="1">
      <c r="A46" s="7">
        <v>631</v>
      </c>
      <c r="B46" s="7">
        <v>6</v>
      </c>
      <c r="C46" s="21"/>
      <c r="D46" s="468">
        <v>5</v>
      </c>
      <c r="E46" s="21" t="s">
        <v>2225</v>
      </c>
      <c r="F46" s="102" t="s">
        <v>287</v>
      </c>
      <c r="G46" s="102" t="s">
        <v>90</v>
      </c>
      <c r="H46" s="102" t="s">
        <v>2227</v>
      </c>
      <c r="I46" s="45" t="s">
        <v>769</v>
      </c>
      <c r="J46" s="45" t="s">
        <v>388</v>
      </c>
      <c r="K46" s="102" t="s">
        <v>394</v>
      </c>
      <c r="L46" s="13">
        <f ca="1">IFERROR(__xludf.DUMMYFUNCTION("if(K82="""",0,counta(split(K82,"","")))"),1)</f>
        <v>1</v>
      </c>
      <c r="M46" s="102"/>
      <c r="N46" s="102"/>
      <c r="O46" s="102"/>
      <c r="P46" s="102"/>
      <c r="Q46" s="422" t="s">
        <v>27</v>
      </c>
      <c r="R46" s="102" t="s">
        <v>78</v>
      </c>
      <c r="S46" s="102">
        <v>1</v>
      </c>
      <c r="T46" s="435"/>
      <c r="U46" s="274">
        <v>5</v>
      </c>
      <c r="V46" s="274">
        <v>5</v>
      </c>
      <c r="W46" s="272" t="s">
        <v>3437</v>
      </c>
      <c r="X46" s="274">
        <v>1</v>
      </c>
      <c r="Y46" s="422">
        <f>J46-I46</f>
        <v>0.12499999999999997</v>
      </c>
      <c r="Z46" s="422">
        <f>Y46*60</f>
        <v>7.4999999999999982</v>
      </c>
      <c r="AA46" s="429">
        <v>12</v>
      </c>
      <c r="AB46" s="165">
        <v>2</v>
      </c>
    </row>
    <row r="47" spans="1:28" ht="14.25" customHeight="1" thickBot="1">
      <c r="A47" s="7">
        <v>630</v>
      </c>
      <c r="B47" s="7">
        <v>6</v>
      </c>
      <c r="C47" s="21"/>
      <c r="D47" s="468">
        <v>5</v>
      </c>
      <c r="E47" s="21" t="s">
        <v>2225</v>
      </c>
      <c r="F47" s="102" t="s">
        <v>1928</v>
      </c>
      <c r="G47" s="102" t="s">
        <v>2226</v>
      </c>
      <c r="H47" s="102" t="s">
        <v>1929</v>
      </c>
      <c r="I47" s="45" t="s">
        <v>1434</v>
      </c>
      <c r="J47" s="45" t="s">
        <v>396</v>
      </c>
      <c r="K47" s="102" t="s">
        <v>397</v>
      </c>
      <c r="L47" s="13">
        <f ca="1">IFERROR(__xludf.DUMMYFUNCTION("if(K83="""",0,counta(split(K83,"","")))"),9)</f>
        <v>9</v>
      </c>
      <c r="M47" s="102"/>
      <c r="N47" s="102"/>
      <c r="O47" s="102"/>
      <c r="P47" s="102"/>
      <c r="Q47" s="422" t="s">
        <v>27</v>
      </c>
      <c r="R47" s="102" t="s">
        <v>78</v>
      </c>
      <c r="S47" s="102">
        <v>1</v>
      </c>
      <c r="T47" s="435"/>
      <c r="U47" s="165">
        <v>5</v>
      </c>
      <c r="V47" s="165">
        <v>5</v>
      </c>
      <c r="W47" s="165" t="s">
        <v>4159</v>
      </c>
      <c r="X47" s="102">
        <v>1</v>
      </c>
      <c r="Y47" s="422">
        <f>J47-I47</f>
        <v>0.31944444444444442</v>
      </c>
      <c r="Z47" s="422">
        <f>Y47*60</f>
        <v>19.166666666666664</v>
      </c>
      <c r="AA47" s="429">
        <v>12</v>
      </c>
      <c r="AB47" s="165">
        <v>2</v>
      </c>
    </row>
    <row r="48" spans="1:28" ht="14.25" customHeight="1" thickBot="1">
      <c r="A48" s="7">
        <v>638</v>
      </c>
      <c r="B48" s="7">
        <v>7</v>
      </c>
      <c r="C48" s="21"/>
      <c r="D48" s="468">
        <v>5</v>
      </c>
      <c r="E48" s="21" t="s">
        <v>2237</v>
      </c>
      <c r="F48" s="102" t="s">
        <v>2249</v>
      </c>
      <c r="G48" s="102" t="s">
        <v>2249</v>
      </c>
      <c r="H48" s="102"/>
      <c r="I48" s="45" t="s">
        <v>2250</v>
      </c>
      <c r="J48" s="45" t="s">
        <v>400</v>
      </c>
      <c r="K48" s="102" t="s">
        <v>401</v>
      </c>
      <c r="L48" s="13">
        <f ca="1">IFERROR(__xludf.DUMMYFUNCTION("if(K84="""",0,counta(split(K84,"","")))"),4)</f>
        <v>4</v>
      </c>
      <c r="M48" s="102"/>
      <c r="N48" s="102"/>
      <c r="O48" s="102"/>
      <c r="P48" s="102"/>
      <c r="Q48" s="422" t="s">
        <v>27</v>
      </c>
      <c r="R48" s="102" t="s">
        <v>78</v>
      </c>
      <c r="S48" s="102">
        <v>1</v>
      </c>
      <c r="T48" s="435"/>
      <c r="U48" s="253">
        <v>4</v>
      </c>
      <c r="V48" s="253">
        <v>4</v>
      </c>
      <c r="W48" s="283" t="s">
        <v>3437</v>
      </c>
      <c r="X48" s="250">
        <v>1</v>
      </c>
      <c r="Y48" s="422">
        <f>J48-I48</f>
        <v>3.0555555555555614E-2</v>
      </c>
      <c r="Z48" s="422">
        <f>Y48*60</f>
        <v>1.8333333333333368</v>
      </c>
      <c r="AA48" s="429">
        <v>12</v>
      </c>
      <c r="AB48" s="462">
        <v>2</v>
      </c>
    </row>
    <row r="49" spans="1:28" ht="14.25" customHeight="1" thickBot="1">
      <c r="A49" s="7">
        <v>637</v>
      </c>
      <c r="B49" s="7">
        <v>7</v>
      </c>
      <c r="C49" s="21"/>
      <c r="D49" s="468">
        <v>5</v>
      </c>
      <c r="E49" s="21" t="s">
        <v>2237</v>
      </c>
      <c r="F49" s="102" t="s">
        <v>2243</v>
      </c>
      <c r="G49" s="102" t="s">
        <v>2244</v>
      </c>
      <c r="H49" s="102"/>
      <c r="I49" s="45" t="s">
        <v>2245</v>
      </c>
      <c r="J49" s="45" t="s">
        <v>404</v>
      </c>
      <c r="K49" s="102" t="s">
        <v>405</v>
      </c>
      <c r="L49" s="13">
        <f ca="1">IFERROR(__xludf.DUMMYFUNCTION("if(K85="""",0,counta(split(K85,"","")))"),2)</f>
        <v>2</v>
      </c>
      <c r="M49" s="102"/>
      <c r="N49" s="102"/>
      <c r="O49" s="102"/>
      <c r="P49" s="102"/>
      <c r="Q49" s="422" t="s">
        <v>27</v>
      </c>
      <c r="R49" s="102" t="s">
        <v>78</v>
      </c>
      <c r="S49" s="102">
        <v>1</v>
      </c>
      <c r="T49" s="435"/>
      <c r="U49" s="165"/>
      <c r="V49" s="165">
        <v>5</v>
      </c>
      <c r="W49" s="165" t="s">
        <v>2111</v>
      </c>
      <c r="X49" s="102"/>
      <c r="Y49" s="422">
        <f>J49-I49</f>
        <v>0.26527777777777772</v>
      </c>
      <c r="Z49" s="422">
        <f>Y49*60</f>
        <v>15.916666666666664</v>
      </c>
      <c r="AA49" s="428">
        <v>12</v>
      </c>
      <c r="AB49" s="379">
        <v>2</v>
      </c>
    </row>
    <row r="50" spans="1:28" ht="14.25" customHeight="1" thickBot="1">
      <c r="A50" s="7">
        <v>636</v>
      </c>
      <c r="B50" s="7">
        <v>7</v>
      </c>
      <c r="C50" s="21"/>
      <c r="D50" s="468">
        <v>5</v>
      </c>
      <c r="E50" s="21" t="s">
        <v>2237</v>
      </c>
      <c r="F50" s="102" t="s">
        <v>2238</v>
      </c>
      <c r="G50" s="102" t="s">
        <v>2239</v>
      </c>
      <c r="H50" s="102" t="s">
        <v>2240</v>
      </c>
      <c r="I50" s="45" t="s">
        <v>1383</v>
      </c>
      <c r="J50" s="45" t="s">
        <v>408</v>
      </c>
      <c r="K50" s="102" t="s">
        <v>409</v>
      </c>
      <c r="L50" s="13">
        <f ca="1">IFERROR(__xludf.DUMMYFUNCTION("if(K86="""",0,counta(split(K86,"","")))"),4)</f>
        <v>4</v>
      </c>
      <c r="M50" s="102" t="s">
        <v>410</v>
      </c>
      <c r="N50" s="102"/>
      <c r="O50" s="102"/>
      <c r="P50" s="102"/>
      <c r="Q50" s="422" t="s">
        <v>27</v>
      </c>
      <c r="R50" s="102" t="s">
        <v>78</v>
      </c>
      <c r="S50" s="102">
        <v>1</v>
      </c>
      <c r="T50" s="435"/>
      <c r="U50" s="165"/>
      <c r="V50" s="165">
        <v>4</v>
      </c>
      <c r="W50" s="165" t="s">
        <v>29</v>
      </c>
      <c r="X50" s="15">
        <v>1</v>
      </c>
      <c r="Y50" s="422">
        <f>J50-I50</f>
        <v>5.0694444444444445E-2</v>
      </c>
      <c r="Z50" s="422">
        <f>Y50*60</f>
        <v>3.0416666666666665</v>
      </c>
      <c r="AA50" s="428">
        <v>11</v>
      </c>
      <c r="AB50" s="379">
        <v>2</v>
      </c>
    </row>
    <row r="51" spans="1:28" ht="14.25" customHeight="1" thickBot="1">
      <c r="A51" s="7">
        <v>642</v>
      </c>
      <c r="B51" s="7">
        <v>7</v>
      </c>
      <c r="C51" s="21"/>
      <c r="D51" s="468">
        <v>5</v>
      </c>
      <c r="E51" s="21" t="s">
        <v>2237</v>
      </c>
      <c r="F51" s="102" t="s">
        <v>2238</v>
      </c>
      <c r="G51" s="102" t="s">
        <v>2265</v>
      </c>
      <c r="H51" s="102"/>
      <c r="I51" s="45" t="s">
        <v>2266</v>
      </c>
      <c r="J51" s="45" t="s">
        <v>415</v>
      </c>
      <c r="K51" s="102"/>
      <c r="L51" s="13">
        <f ca="1">IFERROR(__xludf.DUMMYFUNCTION("if(K87="""",0,counta(split(K87,"","")))"),0)</f>
        <v>0</v>
      </c>
      <c r="M51" s="102"/>
      <c r="N51" s="102"/>
      <c r="O51" s="102"/>
      <c r="P51" s="102"/>
      <c r="Q51" s="422" t="s">
        <v>27</v>
      </c>
      <c r="R51" s="102" t="s">
        <v>78</v>
      </c>
      <c r="S51" s="102">
        <v>1</v>
      </c>
      <c r="T51" s="435"/>
      <c r="U51" s="481">
        <v>5</v>
      </c>
      <c r="V51" s="481">
        <v>5</v>
      </c>
      <c r="W51" s="481" t="s">
        <v>4159</v>
      </c>
      <c r="X51" s="480" t="s">
        <v>2947</v>
      </c>
      <c r="Y51" s="422">
        <f>J51-I51</f>
        <v>-0.18958333333333333</v>
      </c>
      <c r="Z51" s="422">
        <f>Y51*60</f>
        <v>-11.375</v>
      </c>
      <c r="AA51" s="429">
        <v>11</v>
      </c>
      <c r="AB51" s="187">
        <v>2</v>
      </c>
    </row>
    <row r="52" spans="1:28" ht="14.25" customHeight="1" thickBot="1">
      <c r="A52" s="7">
        <v>640</v>
      </c>
      <c r="B52" s="7">
        <v>7</v>
      </c>
      <c r="C52" s="21"/>
      <c r="D52" s="468">
        <v>5</v>
      </c>
      <c r="E52" s="21" t="s">
        <v>2237</v>
      </c>
      <c r="F52" s="102" t="s">
        <v>2238</v>
      </c>
      <c r="G52" s="102" t="s">
        <v>2255</v>
      </c>
      <c r="H52" s="102"/>
      <c r="I52" s="45" t="s">
        <v>2256</v>
      </c>
      <c r="J52" s="45" t="s">
        <v>415</v>
      </c>
      <c r="K52" s="102" t="s">
        <v>417</v>
      </c>
      <c r="L52" s="13">
        <f ca="1">IFERROR(__xludf.DUMMYFUNCTION("if(K88="""",0,counta(split(K88,"","")))"),1)</f>
        <v>1</v>
      </c>
      <c r="M52" s="102"/>
      <c r="N52" s="102"/>
      <c r="O52" s="102"/>
      <c r="P52" s="102"/>
      <c r="Q52" s="422" t="s">
        <v>27</v>
      </c>
      <c r="R52" s="102" t="s">
        <v>78</v>
      </c>
      <c r="S52" s="102">
        <v>1</v>
      </c>
      <c r="T52" s="435"/>
      <c r="U52" s="165"/>
      <c r="V52" s="165">
        <v>5</v>
      </c>
      <c r="W52" s="165" t="s">
        <v>2111</v>
      </c>
      <c r="X52" s="102"/>
      <c r="Y52" s="422">
        <f>J52-I52</f>
        <v>-7.8472222222222276E-2</v>
      </c>
      <c r="Z52" s="422">
        <f>Y52*60</f>
        <v>-4.7083333333333366</v>
      </c>
      <c r="AA52" s="429">
        <v>11</v>
      </c>
      <c r="AB52" s="165">
        <v>2</v>
      </c>
    </row>
    <row r="53" spans="1:28" ht="14.25" customHeight="1" thickBot="1">
      <c r="A53" s="7">
        <v>639</v>
      </c>
      <c r="B53" s="7">
        <v>7</v>
      </c>
      <c r="C53" s="21"/>
      <c r="D53" s="468">
        <v>5</v>
      </c>
      <c r="E53" s="21" t="s">
        <v>2237</v>
      </c>
      <c r="F53" s="102" t="s">
        <v>2252</v>
      </c>
      <c r="G53" s="102" t="s">
        <v>2252</v>
      </c>
      <c r="H53" s="102"/>
      <c r="I53" s="45" t="s">
        <v>2253</v>
      </c>
      <c r="J53" s="45" t="s">
        <v>423</v>
      </c>
      <c r="K53" s="102" t="s">
        <v>424</v>
      </c>
      <c r="L53" s="13">
        <f ca="1">IFERROR(__xludf.DUMMYFUNCTION("if(K89="""",0,counta(split(K89,"","")))"),11)</f>
        <v>11</v>
      </c>
      <c r="M53" s="102" t="s">
        <v>425</v>
      </c>
      <c r="N53" s="102"/>
      <c r="O53" s="102"/>
      <c r="P53" s="102"/>
      <c r="Q53" s="422" t="s">
        <v>27</v>
      </c>
      <c r="R53" s="102" t="s">
        <v>78</v>
      </c>
      <c r="S53" s="102">
        <v>1</v>
      </c>
      <c r="T53" s="435"/>
      <c r="U53" s="165"/>
      <c r="V53" s="165">
        <v>5</v>
      </c>
      <c r="W53" s="165" t="s">
        <v>1403</v>
      </c>
      <c r="X53" s="102"/>
      <c r="Y53" s="422">
        <f>J53-I53</f>
        <v>-0.36597222222222225</v>
      </c>
      <c r="Z53" s="422">
        <f>Y53*60</f>
        <v>-21.958333333333336</v>
      </c>
      <c r="AA53" s="428">
        <v>11</v>
      </c>
      <c r="AB53" s="187">
        <v>2</v>
      </c>
    </row>
    <row r="54" spans="1:28" ht="14.25" customHeight="1" thickBot="1">
      <c r="A54" s="7">
        <v>643</v>
      </c>
      <c r="B54" s="7">
        <v>8</v>
      </c>
      <c r="C54" s="21"/>
      <c r="D54" s="468">
        <v>5</v>
      </c>
      <c r="E54" s="21" t="s">
        <v>2272</v>
      </c>
      <c r="F54" s="102" t="s">
        <v>1928</v>
      </c>
      <c r="G54" s="102" t="s">
        <v>547</v>
      </c>
      <c r="H54" s="102" t="s">
        <v>1929</v>
      </c>
      <c r="I54" s="45" t="s">
        <v>407</v>
      </c>
      <c r="J54" s="45" t="s">
        <v>428</v>
      </c>
      <c r="K54" s="102" t="s">
        <v>429</v>
      </c>
      <c r="L54" s="13">
        <f ca="1">IFERROR(__xludf.DUMMYFUNCTION("if(K90="""",0,counta(split(K90,"","")))"),6)</f>
        <v>6</v>
      </c>
      <c r="M54" s="102" t="s">
        <v>430</v>
      </c>
      <c r="N54" s="102"/>
      <c r="O54" s="102"/>
      <c r="P54" s="102"/>
      <c r="Q54" s="422" t="s">
        <v>27</v>
      </c>
      <c r="R54" s="102" t="s">
        <v>78</v>
      </c>
      <c r="S54" s="102">
        <v>1</v>
      </c>
      <c r="T54" s="435"/>
      <c r="U54" s="193">
        <v>5</v>
      </c>
      <c r="V54" s="79">
        <v>5</v>
      </c>
      <c r="W54" s="193" t="s">
        <v>6755</v>
      </c>
      <c r="X54" s="193">
        <v>1</v>
      </c>
      <c r="Y54" s="422">
        <f>J54-I54</f>
        <v>0.14166666666666666</v>
      </c>
      <c r="Z54" s="422">
        <f>Y54*60</f>
        <v>8.5</v>
      </c>
      <c r="AA54" s="429">
        <v>11</v>
      </c>
      <c r="AB54" s="154">
        <v>2</v>
      </c>
    </row>
    <row r="55" spans="1:28" ht="14.25" customHeight="1" thickBot="1">
      <c r="A55" s="7">
        <v>647</v>
      </c>
      <c r="B55" s="7">
        <v>9</v>
      </c>
      <c r="C55" s="21"/>
      <c r="D55" s="468">
        <v>5</v>
      </c>
      <c r="E55" s="21" t="s">
        <v>2275</v>
      </c>
      <c r="F55" s="102" t="s">
        <v>2286</v>
      </c>
      <c r="G55" s="102" t="s">
        <v>2287</v>
      </c>
      <c r="H55" s="102" t="s">
        <v>2288</v>
      </c>
      <c r="I55" s="45" t="s">
        <v>50</v>
      </c>
      <c r="J55" s="45" t="s">
        <v>433</v>
      </c>
      <c r="K55" s="102" t="s">
        <v>434</v>
      </c>
      <c r="L55" s="13">
        <f ca="1">IFERROR(__xludf.DUMMYFUNCTION("if(K91="""",0,counta(split(K91,"","")))"),2)</f>
        <v>2</v>
      </c>
      <c r="M55" s="102" t="s">
        <v>434</v>
      </c>
      <c r="N55" s="102" t="s">
        <v>435</v>
      </c>
      <c r="O55" s="102" t="s">
        <v>41</v>
      </c>
      <c r="P55" s="102" t="s">
        <v>436</v>
      </c>
      <c r="Q55" s="422" t="s">
        <v>27</v>
      </c>
      <c r="R55" s="102" t="s">
        <v>78</v>
      </c>
      <c r="S55" s="102">
        <v>1</v>
      </c>
      <c r="T55" s="435"/>
      <c r="U55" s="327">
        <v>4</v>
      </c>
      <c r="V55" s="328">
        <v>5</v>
      </c>
      <c r="W55" s="252" t="s">
        <v>3511</v>
      </c>
      <c r="X55" s="252" t="s">
        <v>2794</v>
      </c>
      <c r="Y55" s="422">
        <f>J55-I55</f>
        <v>-0.17847222222222217</v>
      </c>
      <c r="Z55" s="422">
        <f>Y55*60</f>
        <v>-10.70833333333333</v>
      </c>
      <c r="AA55" s="429">
        <v>11</v>
      </c>
      <c r="AB55" s="165">
        <v>2</v>
      </c>
    </row>
    <row r="56" spans="1:28" ht="14.25" customHeight="1" thickBot="1">
      <c r="A56" s="7">
        <v>646</v>
      </c>
      <c r="B56" s="7">
        <v>9</v>
      </c>
      <c r="C56" s="21"/>
      <c r="D56" s="468">
        <v>5</v>
      </c>
      <c r="E56" s="21" t="s">
        <v>2275</v>
      </c>
      <c r="F56" s="102" t="s">
        <v>2283</v>
      </c>
      <c r="G56" s="102" t="s">
        <v>2284</v>
      </c>
      <c r="H56" s="102" t="s">
        <v>2285</v>
      </c>
      <c r="I56" s="45" t="s">
        <v>348</v>
      </c>
      <c r="J56" s="45" t="s">
        <v>439</v>
      </c>
      <c r="K56" s="102" t="s">
        <v>440</v>
      </c>
      <c r="L56" s="13">
        <f ca="1">IFERROR(__xludf.DUMMYFUNCTION("if(K92="""",0,counta(split(K92,"","")))"),4)</f>
        <v>4</v>
      </c>
      <c r="M56" s="102" t="s">
        <v>441</v>
      </c>
      <c r="N56" s="102" t="s">
        <v>435</v>
      </c>
      <c r="O56" s="102" t="s">
        <v>41</v>
      </c>
      <c r="P56" s="102" t="s">
        <v>436</v>
      </c>
      <c r="Q56" s="422" t="s">
        <v>27</v>
      </c>
      <c r="R56" s="102" t="s">
        <v>78</v>
      </c>
      <c r="S56" s="102">
        <v>1</v>
      </c>
      <c r="T56" s="435"/>
      <c r="U56" s="165">
        <v>5</v>
      </c>
      <c r="V56" s="165">
        <v>5</v>
      </c>
      <c r="W56" s="165" t="s">
        <v>3511</v>
      </c>
      <c r="X56" s="102">
        <v>1</v>
      </c>
      <c r="Y56" s="422">
        <f>J56-I56</f>
        <v>-4.0972222222222188E-2</v>
      </c>
      <c r="Z56" s="422">
        <f>Y56*60</f>
        <v>-2.4583333333333313</v>
      </c>
      <c r="AA56" s="429">
        <v>11</v>
      </c>
      <c r="AB56" s="165">
        <v>2</v>
      </c>
    </row>
    <row r="57" spans="1:28" ht="14.25" customHeight="1" thickBot="1">
      <c r="A57" s="7">
        <v>645</v>
      </c>
      <c r="B57" s="7">
        <v>9</v>
      </c>
      <c r="C57" s="21"/>
      <c r="D57" s="468">
        <v>5</v>
      </c>
      <c r="E57" s="21" t="s">
        <v>2275</v>
      </c>
      <c r="F57" s="102" t="s">
        <v>2279</v>
      </c>
      <c r="G57" s="102" t="s">
        <v>2279</v>
      </c>
      <c r="H57" s="102" t="s">
        <v>2280</v>
      </c>
      <c r="I57" s="45" t="s">
        <v>731</v>
      </c>
      <c r="J57" s="45" t="s">
        <v>443</v>
      </c>
      <c r="K57" s="27" t="s">
        <v>444</v>
      </c>
      <c r="L57" s="13">
        <f ca="1">IFERROR(__xludf.DUMMYFUNCTION("if(K93="""",0,counta(split(K93,"","")))"),3)</f>
        <v>3</v>
      </c>
      <c r="M57" s="27" t="s">
        <v>445</v>
      </c>
      <c r="N57" s="102" t="s">
        <v>435</v>
      </c>
      <c r="O57" s="102" t="s">
        <v>41</v>
      </c>
      <c r="P57" s="102" t="s">
        <v>436</v>
      </c>
      <c r="Q57" s="414" t="s">
        <v>27</v>
      </c>
      <c r="R57" s="102" t="s">
        <v>78</v>
      </c>
      <c r="S57" s="354">
        <v>1</v>
      </c>
      <c r="T57" s="435"/>
      <c r="U57" s="165">
        <v>4</v>
      </c>
      <c r="V57" s="165">
        <v>4</v>
      </c>
      <c r="W57" s="165" t="s">
        <v>2858</v>
      </c>
      <c r="X57" s="102">
        <v>1</v>
      </c>
      <c r="Y57" s="422">
        <f>J57-I57</f>
        <v>5.3472222222222227E-2</v>
      </c>
      <c r="Z57" s="422">
        <f>Y57*60</f>
        <v>3.2083333333333335</v>
      </c>
      <c r="AA57" s="429">
        <v>11</v>
      </c>
      <c r="AB57" s="165">
        <v>2</v>
      </c>
    </row>
    <row r="58" spans="1:28" ht="14.25" customHeight="1" thickBot="1">
      <c r="A58" s="7">
        <v>644</v>
      </c>
      <c r="B58" s="7">
        <v>9</v>
      </c>
      <c r="C58" s="21"/>
      <c r="D58" s="468">
        <v>5</v>
      </c>
      <c r="E58" s="21" t="s">
        <v>2275</v>
      </c>
      <c r="F58" s="102" t="s">
        <v>2276</v>
      </c>
      <c r="G58" s="102" t="s">
        <v>2276</v>
      </c>
      <c r="H58" s="102"/>
      <c r="I58" s="45" t="s">
        <v>1961</v>
      </c>
      <c r="J58" s="45" t="s">
        <v>449</v>
      </c>
      <c r="K58" s="27" t="s">
        <v>450</v>
      </c>
      <c r="L58" s="13">
        <f ca="1">IFERROR(__xludf.DUMMYFUNCTION("if(K94="""",0,counta(split(K94,"","")))"),4)</f>
        <v>4</v>
      </c>
      <c r="M58" s="27" t="s">
        <v>451</v>
      </c>
      <c r="N58" s="102" t="s">
        <v>435</v>
      </c>
      <c r="O58" s="102" t="s">
        <v>41</v>
      </c>
      <c r="P58" s="102" t="s">
        <v>436</v>
      </c>
      <c r="Q58" s="422" t="s">
        <v>27</v>
      </c>
      <c r="R58" s="102" t="s">
        <v>78</v>
      </c>
      <c r="S58" s="102">
        <v>1</v>
      </c>
      <c r="T58" s="435"/>
      <c r="U58" s="328">
        <v>5</v>
      </c>
      <c r="V58" s="328">
        <v>5</v>
      </c>
      <c r="W58" s="339" t="s">
        <v>3041</v>
      </c>
      <c r="X58" s="252" t="s">
        <v>2794</v>
      </c>
      <c r="Y58" s="422">
        <f>J58-I58</f>
        <v>8.611111111111111E-2</v>
      </c>
      <c r="Z58" s="422">
        <f>Y58*60</f>
        <v>5.166666666666667</v>
      </c>
      <c r="AA58" s="429">
        <v>11</v>
      </c>
      <c r="AB58" s="277">
        <v>2</v>
      </c>
    </row>
    <row r="59" spans="1:28" ht="14.25" customHeight="1" thickBot="1">
      <c r="A59" s="7">
        <v>649</v>
      </c>
      <c r="B59" s="7">
        <v>9</v>
      </c>
      <c r="C59" s="21"/>
      <c r="D59" s="468">
        <v>5</v>
      </c>
      <c r="E59" s="21" t="s">
        <v>2275</v>
      </c>
      <c r="F59" s="102" t="s">
        <v>350</v>
      </c>
      <c r="G59" s="102" t="s">
        <v>350</v>
      </c>
      <c r="H59" s="102"/>
      <c r="I59" s="45" t="s">
        <v>1797</v>
      </c>
      <c r="J59" s="45" t="s">
        <v>454</v>
      </c>
      <c r="K59" s="102" t="s">
        <v>455</v>
      </c>
      <c r="L59" s="13">
        <f ca="1">IFERROR(__xludf.DUMMYFUNCTION("if(K95="""",0,counta(split(K95,"","")))"),2)</f>
        <v>2</v>
      </c>
      <c r="M59" s="27"/>
      <c r="N59" s="102" t="s">
        <v>435</v>
      </c>
      <c r="O59" s="102" t="s">
        <v>41</v>
      </c>
      <c r="P59" s="102" t="s">
        <v>436</v>
      </c>
      <c r="Q59" s="422" t="s">
        <v>27</v>
      </c>
      <c r="R59" s="102" t="s">
        <v>78</v>
      </c>
      <c r="S59" s="102">
        <v>1</v>
      </c>
      <c r="T59" s="435"/>
      <c r="U59" s="350">
        <v>5</v>
      </c>
      <c r="V59" s="350">
        <v>5</v>
      </c>
      <c r="W59" s="252" t="s">
        <v>3041</v>
      </c>
      <c r="X59" s="348" t="s">
        <v>2794</v>
      </c>
      <c r="Y59" s="422">
        <f>J59-I59</f>
        <v>-0.10138888888888892</v>
      </c>
      <c r="Z59" s="422">
        <f>Y59*60</f>
        <v>-6.0833333333333348</v>
      </c>
      <c r="AA59" s="429">
        <v>11</v>
      </c>
      <c r="AB59" s="165">
        <v>2</v>
      </c>
    </row>
    <row r="60" spans="1:28" ht="14.25" customHeight="1" thickBot="1">
      <c r="A60" s="7">
        <v>648</v>
      </c>
      <c r="B60" s="7">
        <v>9</v>
      </c>
      <c r="C60" s="21"/>
      <c r="D60" s="468">
        <v>5</v>
      </c>
      <c r="E60" s="21" t="s">
        <v>2275</v>
      </c>
      <c r="F60" s="102" t="s">
        <v>2291</v>
      </c>
      <c r="G60" s="102" t="s">
        <v>753</v>
      </c>
      <c r="H60" s="102" t="s">
        <v>2292</v>
      </c>
      <c r="I60" s="45" t="s">
        <v>1852</v>
      </c>
      <c r="J60" s="45" t="s">
        <v>457</v>
      </c>
      <c r="K60" s="27" t="s">
        <v>458</v>
      </c>
      <c r="L60" s="13">
        <f ca="1">IFERROR(__xludf.DUMMYFUNCTION("if(K96="""",0,counta(split(K96,"","")))"),9)</f>
        <v>9</v>
      </c>
      <c r="M60" s="27" t="s">
        <v>459</v>
      </c>
      <c r="N60" s="102"/>
      <c r="O60" s="102"/>
      <c r="P60" s="102"/>
      <c r="Q60" s="422" t="s">
        <v>27</v>
      </c>
      <c r="R60" s="102" t="s">
        <v>78</v>
      </c>
      <c r="S60" s="102">
        <v>1</v>
      </c>
      <c r="T60" s="435"/>
      <c r="U60" s="328">
        <v>5</v>
      </c>
      <c r="V60" s="328">
        <v>5</v>
      </c>
      <c r="W60" s="340" t="s">
        <v>3548</v>
      </c>
      <c r="X60" s="252" t="s">
        <v>2794</v>
      </c>
      <c r="Y60" s="422">
        <f>J60-I60</f>
        <v>4.7222222222222221E-2</v>
      </c>
      <c r="Z60" s="422">
        <f>Y60*60</f>
        <v>2.833333333333333</v>
      </c>
      <c r="AA60" s="429">
        <v>11</v>
      </c>
      <c r="AB60" s="165">
        <v>2</v>
      </c>
    </row>
    <row r="61" spans="1:28" ht="14.25" customHeight="1" thickBot="1">
      <c r="A61" s="7">
        <v>651</v>
      </c>
      <c r="B61" s="7">
        <v>10</v>
      </c>
      <c r="C61" s="21"/>
      <c r="D61" s="468">
        <v>5</v>
      </c>
      <c r="E61" s="21" t="s">
        <v>2296</v>
      </c>
      <c r="F61" s="102" t="s">
        <v>472</v>
      </c>
      <c r="G61" s="102" t="s">
        <v>760</v>
      </c>
      <c r="H61" s="102" t="s">
        <v>2297</v>
      </c>
      <c r="I61" s="45" t="s">
        <v>2298</v>
      </c>
      <c r="J61" s="45" t="s">
        <v>461</v>
      </c>
      <c r="K61" s="27" t="s">
        <v>462</v>
      </c>
      <c r="L61" s="13">
        <f ca="1">IFERROR(__xludf.DUMMYFUNCTION("if(K97="""",0,counta(split(K97,"","")))"),6)</f>
        <v>6</v>
      </c>
      <c r="M61" s="27" t="s">
        <v>463</v>
      </c>
      <c r="N61" s="102" t="s">
        <v>464</v>
      </c>
      <c r="O61" s="102" t="s">
        <v>465</v>
      </c>
      <c r="P61" s="102" t="s">
        <v>466</v>
      </c>
      <c r="Q61" s="422" t="s">
        <v>27</v>
      </c>
      <c r="R61" s="102" t="s">
        <v>78</v>
      </c>
      <c r="S61" s="102">
        <v>1</v>
      </c>
      <c r="T61" s="435"/>
      <c r="U61" s="165"/>
      <c r="V61" s="165">
        <v>5</v>
      </c>
      <c r="W61" s="165" t="s">
        <v>29</v>
      </c>
      <c r="X61" s="15">
        <v>1</v>
      </c>
      <c r="Y61" s="422">
        <f>J61-I61</f>
        <v>0.65416666666666667</v>
      </c>
      <c r="Z61" s="422">
        <f>Y61*60</f>
        <v>39.25</v>
      </c>
      <c r="AA61" s="429">
        <v>11</v>
      </c>
      <c r="AB61" s="165">
        <v>2</v>
      </c>
    </row>
    <row r="62" spans="1:28" ht="14.25" customHeight="1" thickBot="1">
      <c r="A62" s="7">
        <v>657</v>
      </c>
      <c r="B62" s="7">
        <v>11</v>
      </c>
      <c r="C62" s="21"/>
      <c r="D62" s="468">
        <v>5</v>
      </c>
      <c r="E62" s="21" t="s">
        <v>2301</v>
      </c>
      <c r="F62" s="102" t="s">
        <v>816</v>
      </c>
      <c r="G62" s="102" t="s">
        <v>852</v>
      </c>
      <c r="H62" s="102"/>
      <c r="I62" s="45" t="s">
        <v>579</v>
      </c>
      <c r="J62" s="45" t="s">
        <v>468</v>
      </c>
      <c r="K62" s="27" t="s">
        <v>469</v>
      </c>
      <c r="L62" s="13">
        <f ca="1">IFERROR(__xludf.DUMMYFUNCTION("if(K98="""",0,counta(split(K98,"","")))"),4)</f>
        <v>4</v>
      </c>
      <c r="M62" s="27" t="s">
        <v>470</v>
      </c>
      <c r="N62" s="102"/>
      <c r="O62" s="102"/>
      <c r="P62" s="102"/>
      <c r="Q62" s="422" t="s">
        <v>27</v>
      </c>
      <c r="R62" s="102" t="s">
        <v>78</v>
      </c>
      <c r="S62" s="102">
        <v>1</v>
      </c>
      <c r="T62" s="435"/>
      <c r="U62" s="328">
        <v>5</v>
      </c>
      <c r="V62" s="328">
        <v>5</v>
      </c>
      <c r="W62" s="340" t="s">
        <v>3548</v>
      </c>
      <c r="X62" s="252" t="s">
        <v>2794</v>
      </c>
      <c r="Y62" s="422">
        <f>J62-I62</f>
        <v>0.56180555555555545</v>
      </c>
      <c r="Z62" s="422">
        <f>Y62*60</f>
        <v>33.708333333333329</v>
      </c>
      <c r="AA62" s="429">
        <v>11</v>
      </c>
      <c r="AB62" s="165">
        <v>2</v>
      </c>
    </row>
    <row r="63" spans="1:28" ht="14.25" customHeight="1" thickBot="1">
      <c r="A63" s="7">
        <v>656</v>
      </c>
      <c r="B63" s="7">
        <v>11</v>
      </c>
      <c r="C63" s="21"/>
      <c r="D63" s="468">
        <v>5</v>
      </c>
      <c r="E63" s="21" t="s">
        <v>2301</v>
      </c>
      <c r="F63" s="102" t="s">
        <v>68</v>
      </c>
      <c r="G63" s="102" t="s">
        <v>68</v>
      </c>
      <c r="H63" s="102"/>
      <c r="I63" s="45" t="s">
        <v>131</v>
      </c>
      <c r="J63" s="45" t="s">
        <v>475</v>
      </c>
      <c r="K63" s="102" t="s">
        <v>476</v>
      </c>
      <c r="L63" s="13">
        <f ca="1">IFERROR(__xludf.DUMMYFUNCTION("if(K99="""",0,counta(split(K99,"","")))"),9)</f>
        <v>9</v>
      </c>
      <c r="M63" s="102" t="s">
        <v>477</v>
      </c>
      <c r="N63" s="102"/>
      <c r="O63" s="102"/>
      <c r="P63" s="102"/>
      <c r="Q63" s="422" t="s">
        <v>27</v>
      </c>
      <c r="R63" s="102" t="s">
        <v>78</v>
      </c>
      <c r="S63" s="102">
        <v>1</v>
      </c>
      <c r="T63" s="435"/>
      <c r="U63" s="165"/>
      <c r="V63" s="165">
        <v>5</v>
      </c>
      <c r="W63" s="165" t="s">
        <v>2111</v>
      </c>
      <c r="X63" s="102"/>
      <c r="Y63" s="422">
        <f>J63-I63</f>
        <v>0.12013888888888891</v>
      </c>
      <c r="Z63" s="422">
        <f>Y63*60</f>
        <v>7.2083333333333339</v>
      </c>
      <c r="AA63" s="429">
        <v>11</v>
      </c>
      <c r="AB63" s="165">
        <v>2</v>
      </c>
    </row>
    <row r="64" spans="1:28" ht="14.25" customHeight="1" thickBot="1">
      <c r="A64" s="7">
        <v>655</v>
      </c>
      <c r="B64" s="7">
        <v>11</v>
      </c>
      <c r="C64" s="21"/>
      <c r="D64" s="468">
        <v>5</v>
      </c>
      <c r="E64" s="21" t="s">
        <v>2301</v>
      </c>
      <c r="F64" s="102" t="s">
        <v>75</v>
      </c>
      <c r="G64" s="102" t="s">
        <v>75</v>
      </c>
      <c r="H64" s="102"/>
      <c r="I64" s="45" t="s">
        <v>716</v>
      </c>
      <c r="J64" s="45" t="s">
        <v>481</v>
      </c>
      <c r="K64" s="102" t="s">
        <v>482</v>
      </c>
      <c r="L64" s="13">
        <f ca="1">IFERROR(__xludf.DUMMYFUNCTION("if(K100="""",0,counta(split(K100,"","")))"),4)</f>
        <v>4</v>
      </c>
      <c r="M64" s="102" t="s">
        <v>483</v>
      </c>
      <c r="N64" s="102"/>
      <c r="O64" s="102"/>
      <c r="P64" s="102"/>
      <c r="Q64" s="422" t="s">
        <v>27</v>
      </c>
      <c r="R64" s="102" t="s">
        <v>78</v>
      </c>
      <c r="S64" s="102">
        <v>1</v>
      </c>
      <c r="T64" s="435"/>
      <c r="U64" s="481"/>
      <c r="V64" s="481">
        <v>5</v>
      </c>
      <c r="W64" s="481" t="s">
        <v>2111</v>
      </c>
      <c r="X64" s="480"/>
      <c r="Y64" s="422">
        <f>J64-I64</f>
        <v>0.19652777777777775</v>
      </c>
      <c r="Z64" s="422">
        <f>Y64*60</f>
        <v>11.791666666666664</v>
      </c>
      <c r="AA64" s="428">
        <v>11</v>
      </c>
      <c r="AB64" s="187">
        <v>2</v>
      </c>
    </row>
    <row r="65" spans="1:28" ht="14.25" customHeight="1" thickBot="1">
      <c r="A65" s="7">
        <v>654</v>
      </c>
      <c r="B65" s="7">
        <v>11</v>
      </c>
      <c r="C65" s="21"/>
      <c r="D65" s="468">
        <v>5</v>
      </c>
      <c r="E65" s="21" t="s">
        <v>2301</v>
      </c>
      <c r="F65" s="102" t="s">
        <v>2308</v>
      </c>
      <c r="G65" s="102" t="s">
        <v>2309</v>
      </c>
      <c r="H65" s="102"/>
      <c r="I65" s="45" t="s">
        <v>712</v>
      </c>
      <c r="J65" s="45" t="s">
        <v>86</v>
      </c>
      <c r="K65" s="102" t="s">
        <v>485</v>
      </c>
      <c r="L65" s="13">
        <f ca="1">IFERROR(__xludf.DUMMYFUNCTION("if(K101="""",0,counta(split(K101,"","")))"),6)</f>
        <v>6</v>
      </c>
      <c r="M65" s="102" t="s">
        <v>486</v>
      </c>
      <c r="N65" s="102"/>
      <c r="O65" s="102"/>
      <c r="P65" s="102"/>
      <c r="Q65" s="422" t="s">
        <v>27</v>
      </c>
      <c r="R65" s="102" t="s">
        <v>78</v>
      </c>
      <c r="S65" s="102">
        <v>1</v>
      </c>
      <c r="T65" s="435"/>
      <c r="U65" s="165"/>
      <c r="V65" s="165">
        <v>5</v>
      </c>
      <c r="W65" s="165" t="s">
        <v>2111</v>
      </c>
      <c r="X65" s="102"/>
      <c r="Y65" s="422">
        <f>J65-I65</f>
        <v>0.14861111111111111</v>
      </c>
      <c r="Z65" s="422">
        <f>Y65*60</f>
        <v>8.9166666666666661</v>
      </c>
      <c r="AA65" s="428">
        <v>11</v>
      </c>
      <c r="AB65" s="165">
        <v>2</v>
      </c>
    </row>
    <row r="66" spans="1:28" ht="14.25" customHeight="1" thickBot="1">
      <c r="A66" s="7">
        <v>653</v>
      </c>
      <c r="B66" s="7">
        <v>11</v>
      </c>
      <c r="C66" s="21"/>
      <c r="D66" s="468">
        <v>5</v>
      </c>
      <c r="E66" s="21" t="s">
        <v>2301</v>
      </c>
      <c r="F66" s="102" t="s">
        <v>38</v>
      </c>
      <c r="G66" s="102" t="s">
        <v>38</v>
      </c>
      <c r="H66" s="102" t="s">
        <v>2305</v>
      </c>
      <c r="I66" s="45" t="s">
        <v>2306</v>
      </c>
      <c r="J66" s="45" t="s">
        <v>488</v>
      </c>
      <c r="K66" s="102" t="s">
        <v>489</v>
      </c>
      <c r="L66" s="13">
        <f ca="1">IFERROR(__xludf.DUMMYFUNCTION("if(K102="""",0,counta(split(K102,"","")))"),3)</f>
        <v>3</v>
      </c>
      <c r="M66" s="102" t="s">
        <v>490</v>
      </c>
      <c r="N66" s="102"/>
      <c r="O66" s="102"/>
      <c r="P66" s="102"/>
      <c r="Q66" s="422" t="s">
        <v>27</v>
      </c>
      <c r="R66" s="102" t="s">
        <v>78</v>
      </c>
      <c r="S66" s="102">
        <v>1</v>
      </c>
      <c r="T66" s="435"/>
      <c r="U66" s="165"/>
      <c r="V66" s="165">
        <v>5</v>
      </c>
      <c r="W66" s="165" t="s">
        <v>29</v>
      </c>
      <c r="X66" s="15">
        <v>1</v>
      </c>
      <c r="Y66" s="422">
        <f>J66-I66</f>
        <v>0.1645833333333333</v>
      </c>
      <c r="Z66" s="422">
        <f>Y66*60</f>
        <v>9.8749999999999982</v>
      </c>
      <c r="AA66" s="428">
        <v>11</v>
      </c>
      <c r="AB66" s="165">
        <v>2</v>
      </c>
    </row>
    <row r="67" spans="1:28" ht="14.25" customHeight="1" thickBot="1">
      <c r="A67" s="7">
        <v>652</v>
      </c>
      <c r="B67" s="7">
        <v>11</v>
      </c>
      <c r="C67" s="21"/>
      <c r="D67" s="468">
        <v>5</v>
      </c>
      <c r="E67" s="21" t="s">
        <v>2301</v>
      </c>
      <c r="F67" s="102" t="s">
        <v>1400</v>
      </c>
      <c r="G67" s="102" t="s">
        <v>80</v>
      </c>
      <c r="H67" s="102" t="s">
        <v>2302</v>
      </c>
      <c r="I67" s="45" t="s">
        <v>2303</v>
      </c>
      <c r="J67" s="45" t="s">
        <v>494</v>
      </c>
      <c r="K67" s="102" t="s">
        <v>495</v>
      </c>
      <c r="L67" s="13">
        <f ca="1">IFERROR(__xludf.DUMMYFUNCTION("if(K103="""",0,counta(split(K103,"","")))"),4)</f>
        <v>4</v>
      </c>
      <c r="M67" s="102" t="s">
        <v>496</v>
      </c>
      <c r="N67" s="102" t="s">
        <v>464</v>
      </c>
      <c r="O67" s="102" t="s">
        <v>465</v>
      </c>
      <c r="P67" s="102" t="s">
        <v>464</v>
      </c>
      <c r="Q67" s="422" t="s">
        <v>27</v>
      </c>
      <c r="R67" s="102" t="s">
        <v>78</v>
      </c>
      <c r="S67" s="102">
        <v>1</v>
      </c>
      <c r="T67" s="435"/>
      <c r="U67" s="165"/>
      <c r="V67" s="165">
        <v>5</v>
      </c>
      <c r="W67" s="165" t="s">
        <v>29</v>
      </c>
      <c r="X67" s="15">
        <v>1</v>
      </c>
      <c r="Y67" s="422">
        <f>J67-I67</f>
        <v>0.36736111111111108</v>
      </c>
      <c r="Z67" s="422">
        <f>Y67*60</f>
        <v>22.041666666666664</v>
      </c>
      <c r="AA67" s="429">
        <v>11</v>
      </c>
      <c r="AB67" s="165">
        <v>2</v>
      </c>
    </row>
    <row r="68" spans="1:28" ht="14.25" customHeight="1" thickBot="1">
      <c r="A68" s="7">
        <v>659</v>
      </c>
      <c r="B68" s="7">
        <v>12</v>
      </c>
      <c r="C68" s="21"/>
      <c r="D68" s="468">
        <v>5</v>
      </c>
      <c r="E68" s="21" t="s">
        <v>2312</v>
      </c>
      <c r="F68" s="102" t="s">
        <v>84</v>
      </c>
      <c r="G68" s="102" t="s">
        <v>85</v>
      </c>
      <c r="H68" s="102"/>
      <c r="I68" s="45" t="s">
        <v>999</v>
      </c>
      <c r="J68" s="45" t="s">
        <v>500</v>
      </c>
      <c r="K68" s="102" t="s">
        <v>501</v>
      </c>
      <c r="L68" s="13">
        <f ca="1">IFERROR(__xludf.DUMMYFUNCTION("if(K104="""",0,counta(split(K104,"","")))"),4)</f>
        <v>4</v>
      </c>
      <c r="M68" s="102" t="s">
        <v>502</v>
      </c>
      <c r="N68" s="102"/>
      <c r="O68" s="102"/>
      <c r="P68" s="102"/>
      <c r="Q68" s="422" t="s">
        <v>27</v>
      </c>
      <c r="R68" s="102" t="s">
        <v>78</v>
      </c>
      <c r="S68" s="102">
        <v>1</v>
      </c>
      <c r="T68" s="435"/>
      <c r="U68" s="165"/>
      <c r="V68" s="165">
        <v>4</v>
      </c>
      <c r="W68" s="165" t="s">
        <v>1403</v>
      </c>
      <c r="X68" s="102"/>
      <c r="Y68" s="422">
        <f>J68-I68</f>
        <v>0.34236111111111112</v>
      </c>
      <c r="Z68" s="422">
        <f>Y68*60</f>
        <v>20.541666666666668</v>
      </c>
      <c r="AA68" s="428">
        <v>11</v>
      </c>
      <c r="AB68" s="187">
        <v>2</v>
      </c>
    </row>
    <row r="69" spans="1:28" ht="14.25" customHeight="1" thickBot="1">
      <c r="A69" s="7">
        <v>658</v>
      </c>
      <c r="B69" s="7">
        <v>12</v>
      </c>
      <c r="C69" s="21"/>
      <c r="D69" s="468">
        <v>5</v>
      </c>
      <c r="E69" s="21" t="s">
        <v>2312</v>
      </c>
      <c r="F69" s="102" t="s">
        <v>37</v>
      </c>
      <c r="G69" s="102" t="s">
        <v>2313</v>
      </c>
      <c r="H69" s="102" t="s">
        <v>1107</v>
      </c>
      <c r="I69" s="45" t="s">
        <v>1086</v>
      </c>
      <c r="J69" s="45" t="s">
        <v>505</v>
      </c>
      <c r="K69" s="102" t="s">
        <v>506</v>
      </c>
      <c r="L69" s="13">
        <f ca="1">IFERROR(__xludf.DUMMYFUNCTION("if(K105="""",0,counta(split(K105,"","")))"),11)</f>
        <v>11</v>
      </c>
      <c r="M69" s="102" t="s">
        <v>507</v>
      </c>
      <c r="N69" s="102"/>
      <c r="O69" s="102"/>
      <c r="P69" s="102"/>
      <c r="Q69" s="422" t="s">
        <v>27</v>
      </c>
      <c r="R69" s="102" t="s">
        <v>78</v>
      </c>
      <c r="S69" s="102">
        <v>1</v>
      </c>
      <c r="T69" s="435"/>
      <c r="U69" s="165">
        <v>3</v>
      </c>
      <c r="V69" s="165">
        <v>4</v>
      </c>
      <c r="W69" s="165" t="s">
        <v>2111</v>
      </c>
      <c r="X69" s="102" t="s">
        <v>2794</v>
      </c>
      <c r="Y69" s="422">
        <f>J69-I69</f>
        <v>0.52500000000000002</v>
      </c>
      <c r="Z69" s="422">
        <f>Y69*60</f>
        <v>31.5</v>
      </c>
      <c r="AA69" s="429">
        <v>11</v>
      </c>
      <c r="AB69" s="165">
        <v>2</v>
      </c>
    </row>
    <row r="70" spans="1:28" ht="14.25" customHeight="1" thickBot="1">
      <c r="A70" s="7">
        <v>660</v>
      </c>
      <c r="B70" s="7">
        <v>13</v>
      </c>
      <c r="C70" s="21"/>
      <c r="D70" s="468">
        <v>5</v>
      </c>
      <c r="E70" s="21" t="s">
        <v>2318</v>
      </c>
      <c r="F70" s="102" t="s">
        <v>30</v>
      </c>
      <c r="G70" s="102" t="s">
        <v>2319</v>
      </c>
      <c r="H70" s="102" t="s">
        <v>2320</v>
      </c>
      <c r="I70" s="45" t="s">
        <v>1005</v>
      </c>
      <c r="J70" s="45" t="s">
        <v>511</v>
      </c>
      <c r="K70" s="102" t="s">
        <v>512</v>
      </c>
      <c r="L70" s="13">
        <f ca="1">IFERROR(__xludf.DUMMYFUNCTION("if(K106="""",0,counta(split(K106,"","")))"),6)</f>
        <v>6</v>
      </c>
      <c r="M70" s="102" t="s">
        <v>513</v>
      </c>
      <c r="N70" s="102"/>
      <c r="O70" s="102"/>
      <c r="P70" s="102"/>
      <c r="Q70" s="276" t="s">
        <v>27</v>
      </c>
      <c r="R70" s="102" t="s">
        <v>78</v>
      </c>
      <c r="S70" s="277">
        <v>1</v>
      </c>
      <c r="T70" s="435"/>
      <c r="U70" s="165"/>
      <c r="V70" s="165">
        <v>4</v>
      </c>
      <c r="W70" s="165" t="s">
        <v>1403</v>
      </c>
      <c r="X70" s="102"/>
      <c r="Y70" s="422">
        <f>J70-I70</f>
        <v>-7.0833333333333304E-2</v>
      </c>
      <c r="Z70" s="422">
        <f>Y70*60</f>
        <v>-4.2499999999999982</v>
      </c>
      <c r="AA70" s="429">
        <v>11</v>
      </c>
      <c r="AB70" s="51">
        <v>2</v>
      </c>
    </row>
    <row r="71" spans="1:28" ht="14.25" customHeight="1" thickBot="1">
      <c r="A71" s="7">
        <v>664</v>
      </c>
      <c r="B71" s="7">
        <v>14</v>
      </c>
      <c r="C71" s="21"/>
      <c r="D71" s="468">
        <v>5</v>
      </c>
      <c r="E71" s="21" t="s">
        <v>2322</v>
      </c>
      <c r="F71" s="102" t="s">
        <v>197</v>
      </c>
      <c r="G71" s="102" t="s">
        <v>2332</v>
      </c>
      <c r="H71" s="102"/>
      <c r="I71" s="45" t="s">
        <v>775</v>
      </c>
      <c r="J71" s="45" t="s">
        <v>515</v>
      </c>
      <c r="K71" s="102" t="s">
        <v>516</v>
      </c>
      <c r="L71" s="13">
        <f ca="1">IFERROR(__xludf.DUMMYFUNCTION("if(K107="""",0,counta(split(K107,"","")))"),2)</f>
        <v>2</v>
      </c>
      <c r="M71" s="102"/>
      <c r="N71" s="102"/>
      <c r="O71" s="102"/>
      <c r="P71" s="102"/>
      <c r="Q71" s="276" t="s">
        <v>27</v>
      </c>
      <c r="R71" s="102" t="s">
        <v>78</v>
      </c>
      <c r="S71" s="277">
        <v>1</v>
      </c>
      <c r="T71" s="435"/>
      <c r="U71" s="165"/>
      <c r="V71" s="165">
        <v>3</v>
      </c>
      <c r="W71" s="165" t="s">
        <v>29</v>
      </c>
      <c r="X71" s="15">
        <v>1</v>
      </c>
      <c r="Y71" s="422">
        <f>J71-I71</f>
        <v>-0.11666666666666667</v>
      </c>
      <c r="Z71" s="422">
        <f>Y71*60</f>
        <v>-7</v>
      </c>
      <c r="AA71" s="429">
        <v>11</v>
      </c>
      <c r="AB71" s="165">
        <v>2</v>
      </c>
    </row>
    <row r="72" spans="1:28" ht="14.25" customHeight="1" thickBot="1">
      <c r="A72" s="7">
        <v>663</v>
      </c>
      <c r="B72" s="7">
        <v>14</v>
      </c>
      <c r="C72" s="21"/>
      <c r="D72" s="468">
        <v>5</v>
      </c>
      <c r="E72" s="21" t="s">
        <v>2322</v>
      </c>
      <c r="F72" s="102" t="s">
        <v>2327</v>
      </c>
      <c r="G72" s="102" t="s">
        <v>2328</v>
      </c>
      <c r="H72" s="102"/>
      <c r="I72" s="45" t="s">
        <v>2329</v>
      </c>
      <c r="J72" s="45" t="s">
        <v>254</v>
      </c>
      <c r="K72" s="102"/>
      <c r="L72" s="13">
        <f ca="1">IFERROR(__xludf.DUMMYFUNCTION("if(K108="""",0,counta(split(K108,"","")))"),0)</f>
        <v>0</v>
      </c>
      <c r="M72" s="102"/>
      <c r="N72" s="102"/>
      <c r="O72" s="102"/>
      <c r="P72" s="102"/>
      <c r="Q72" s="276" t="s">
        <v>27</v>
      </c>
      <c r="R72" s="102" t="s">
        <v>78</v>
      </c>
      <c r="S72" s="277">
        <v>1</v>
      </c>
      <c r="T72" s="435"/>
      <c r="U72" s="327">
        <v>4</v>
      </c>
      <c r="V72" s="328">
        <v>5</v>
      </c>
      <c r="W72" s="339" t="s">
        <v>3041</v>
      </c>
      <c r="X72" s="252" t="s">
        <v>2794</v>
      </c>
      <c r="Y72" s="422">
        <f>J72-I72</f>
        <v>0.13194444444444439</v>
      </c>
      <c r="Z72" s="422">
        <f>Y72*60</f>
        <v>7.9166666666666634</v>
      </c>
      <c r="AA72" s="429">
        <v>11</v>
      </c>
      <c r="AB72" s="165">
        <v>3</v>
      </c>
    </row>
    <row r="73" spans="1:28" ht="14.25" customHeight="1" thickBot="1">
      <c r="A73" s="7">
        <v>662</v>
      </c>
      <c r="B73" s="7">
        <v>14</v>
      </c>
      <c r="C73" s="21"/>
      <c r="D73" s="468">
        <v>5</v>
      </c>
      <c r="E73" s="21" t="s">
        <v>2322</v>
      </c>
      <c r="F73" s="102" t="s">
        <v>2326</v>
      </c>
      <c r="G73" s="102" t="s">
        <v>2326</v>
      </c>
      <c r="H73" s="102"/>
      <c r="I73" s="45" t="s">
        <v>116</v>
      </c>
      <c r="J73" s="45" t="s">
        <v>524</v>
      </c>
      <c r="K73" s="102" t="s">
        <v>525</v>
      </c>
      <c r="L73" s="13">
        <f ca="1">IFERROR(__xludf.DUMMYFUNCTION("if(K109="""",0,counta(split(K109,"","")))"),2)</f>
        <v>2</v>
      </c>
      <c r="M73" s="102" t="s">
        <v>525</v>
      </c>
      <c r="N73" s="102"/>
      <c r="O73" s="102"/>
      <c r="P73" s="102"/>
      <c r="Q73" s="276" t="s">
        <v>27</v>
      </c>
      <c r="R73" s="102" t="s">
        <v>78</v>
      </c>
      <c r="S73" s="277">
        <v>1</v>
      </c>
      <c r="T73" s="435"/>
      <c r="U73" s="51">
        <v>5</v>
      </c>
      <c r="V73" s="354">
        <v>5</v>
      </c>
      <c r="W73" s="102" t="s">
        <v>5928</v>
      </c>
      <c r="X73" s="435"/>
      <c r="Y73" s="422">
        <f>J73-I73</f>
        <v>0.31597222222222221</v>
      </c>
      <c r="Z73" s="422">
        <f>Y73*60</f>
        <v>18.958333333333332</v>
      </c>
      <c r="AA73" s="429">
        <v>11</v>
      </c>
      <c r="AB73" s="354">
        <v>3</v>
      </c>
    </row>
    <row r="74" spans="1:28" ht="14.25" customHeight="1" thickBot="1">
      <c r="A74" s="7">
        <v>661</v>
      </c>
      <c r="B74" s="7">
        <v>14</v>
      </c>
      <c r="C74" s="21"/>
      <c r="D74" s="468">
        <v>5</v>
      </c>
      <c r="E74" s="21" t="s">
        <v>2322</v>
      </c>
      <c r="F74" s="102" t="s">
        <v>2323</v>
      </c>
      <c r="G74" s="102" t="s">
        <v>2323</v>
      </c>
      <c r="H74" s="102"/>
      <c r="I74" s="45" t="s">
        <v>296</v>
      </c>
      <c r="J74" s="45" t="s">
        <v>524</v>
      </c>
      <c r="K74" s="102" t="s">
        <v>528</v>
      </c>
      <c r="L74" s="13">
        <f ca="1">IFERROR(__xludf.DUMMYFUNCTION("if(K110="""",0,counta(split(K110,"","")))"),4)</f>
        <v>4</v>
      </c>
      <c r="M74" s="102" t="s">
        <v>529</v>
      </c>
      <c r="N74" s="102"/>
      <c r="O74" s="102"/>
      <c r="P74" s="102"/>
      <c r="Q74" s="276" t="s">
        <v>27</v>
      </c>
      <c r="R74" s="102" t="s">
        <v>78</v>
      </c>
      <c r="S74" s="277">
        <v>1</v>
      </c>
      <c r="T74" s="435"/>
      <c r="U74" s="481"/>
      <c r="V74" s="481">
        <v>5</v>
      </c>
      <c r="W74" s="481" t="s">
        <v>29</v>
      </c>
      <c r="X74" s="503">
        <v>1</v>
      </c>
      <c r="Y74" s="422">
        <f>J74-I74</f>
        <v>0.375</v>
      </c>
      <c r="Z74" s="422">
        <f>Y74*60</f>
        <v>22.5</v>
      </c>
      <c r="AA74" s="429">
        <v>11</v>
      </c>
      <c r="AB74" s="354">
        <v>3</v>
      </c>
    </row>
    <row r="75" spans="1:28" ht="14.25" customHeight="1" thickBot="1">
      <c r="A75" s="7">
        <v>665</v>
      </c>
      <c r="B75" s="7">
        <v>15</v>
      </c>
      <c r="C75" s="21"/>
      <c r="D75" s="468">
        <v>5</v>
      </c>
      <c r="E75" s="21" t="s">
        <v>2335</v>
      </c>
      <c r="F75" s="102" t="s">
        <v>1168</v>
      </c>
      <c r="G75" s="102" t="s">
        <v>2336</v>
      </c>
      <c r="H75" s="102"/>
      <c r="I75" s="45" t="s">
        <v>2337</v>
      </c>
      <c r="J75" s="45" t="s">
        <v>531</v>
      </c>
      <c r="K75" s="102" t="s">
        <v>532</v>
      </c>
      <c r="L75" s="13">
        <f ca="1">IFERROR(__xludf.DUMMYFUNCTION("if(K111="""",0,counta(split(K111,"","")))"),3)</f>
        <v>3</v>
      </c>
      <c r="M75" s="102" t="s">
        <v>532</v>
      </c>
      <c r="N75" s="102"/>
      <c r="O75" s="102"/>
      <c r="P75" s="102"/>
      <c r="Q75" s="276" t="s">
        <v>27</v>
      </c>
      <c r="R75" s="102" t="s">
        <v>78</v>
      </c>
      <c r="S75" s="277">
        <v>1</v>
      </c>
      <c r="T75" s="435"/>
      <c r="U75" s="165">
        <v>4</v>
      </c>
      <c r="V75" s="165">
        <v>4</v>
      </c>
      <c r="W75" s="165" t="s">
        <v>3437</v>
      </c>
      <c r="X75" s="102" t="s">
        <v>2947</v>
      </c>
      <c r="Y75" s="422">
        <f>J75-I75</f>
        <v>0.54861111111111116</v>
      </c>
      <c r="Z75" s="422">
        <f>Y75*60</f>
        <v>32.916666666666671</v>
      </c>
      <c r="AA75" s="429">
        <v>11</v>
      </c>
      <c r="AB75" s="354">
        <v>3</v>
      </c>
    </row>
    <row r="76" spans="1:28" ht="14.25" customHeight="1" thickBot="1">
      <c r="A76" s="7">
        <v>669</v>
      </c>
      <c r="B76" s="7">
        <v>16</v>
      </c>
      <c r="C76" s="21"/>
      <c r="D76" s="468">
        <v>5</v>
      </c>
      <c r="E76" s="21" t="s">
        <v>2341</v>
      </c>
      <c r="F76" s="102" t="s">
        <v>1217</v>
      </c>
      <c r="G76" s="102" t="s">
        <v>2351</v>
      </c>
      <c r="H76" s="102" t="s">
        <v>1574</v>
      </c>
      <c r="I76" s="45" t="s">
        <v>2352</v>
      </c>
      <c r="J76" s="45" t="s">
        <v>535</v>
      </c>
      <c r="K76" s="102" t="s">
        <v>536</v>
      </c>
      <c r="L76" s="13">
        <f ca="1">IFERROR(__xludf.DUMMYFUNCTION("if(K112="""",0,counta(split(K112,"","")))"),6)</f>
        <v>6</v>
      </c>
      <c r="M76" s="102" t="s">
        <v>537</v>
      </c>
      <c r="N76" s="102" t="s">
        <v>435</v>
      </c>
      <c r="O76" s="102" t="s">
        <v>41</v>
      </c>
      <c r="P76" s="102" t="s">
        <v>436</v>
      </c>
      <c r="Q76" s="446" t="s">
        <v>27</v>
      </c>
      <c r="R76" s="102" t="s">
        <v>78</v>
      </c>
      <c r="S76" s="280">
        <v>1</v>
      </c>
      <c r="T76" s="435"/>
      <c r="U76" s="481">
        <v>4</v>
      </c>
      <c r="V76" s="481">
        <v>5</v>
      </c>
      <c r="W76" s="481" t="s">
        <v>4867</v>
      </c>
      <c r="X76" s="480" t="s">
        <v>2947</v>
      </c>
      <c r="Y76" s="422">
        <f>J76-I76</f>
        <v>-0.20763888888888887</v>
      </c>
      <c r="Z76" s="422">
        <f>Y76*60</f>
        <v>-12.458333333333332</v>
      </c>
      <c r="AA76" s="429">
        <v>10</v>
      </c>
      <c r="AB76" s="165">
        <v>3</v>
      </c>
    </row>
    <row r="77" spans="1:28" ht="14.25" customHeight="1" thickBot="1">
      <c r="A77" s="7">
        <v>668</v>
      </c>
      <c r="B77" s="7">
        <v>16</v>
      </c>
      <c r="C77" s="21"/>
      <c r="D77" s="468">
        <v>5</v>
      </c>
      <c r="E77" s="21" t="s">
        <v>2341</v>
      </c>
      <c r="F77" s="102" t="s">
        <v>37</v>
      </c>
      <c r="G77" s="102" t="s">
        <v>90</v>
      </c>
      <c r="H77" s="102" t="s">
        <v>2348</v>
      </c>
      <c r="I77" s="45" t="s">
        <v>348</v>
      </c>
      <c r="J77" s="45" t="s">
        <v>505</v>
      </c>
      <c r="K77" s="102" t="s">
        <v>540</v>
      </c>
      <c r="L77" s="13">
        <f ca="1">IFERROR(__xludf.DUMMYFUNCTION("if(K113="""",0,counta(split(K113,"","")))"),9)</f>
        <v>9</v>
      </c>
      <c r="M77" s="102" t="s">
        <v>541</v>
      </c>
      <c r="N77" s="102"/>
      <c r="O77" s="102"/>
      <c r="P77" s="102"/>
      <c r="Q77" s="446" t="s">
        <v>27</v>
      </c>
      <c r="R77" s="102" t="s">
        <v>78</v>
      </c>
      <c r="S77" s="280">
        <v>1</v>
      </c>
      <c r="T77" s="435"/>
      <c r="U77" s="280">
        <v>5</v>
      </c>
      <c r="V77" s="280">
        <v>5</v>
      </c>
      <c r="W77" s="286" t="s">
        <v>9052</v>
      </c>
      <c r="X77" s="286" t="s">
        <v>3469</v>
      </c>
      <c r="Y77" s="422">
        <f>J77-I77</f>
        <v>0.2819444444444445</v>
      </c>
      <c r="Z77" s="422">
        <f>Y77*60</f>
        <v>16.916666666666671</v>
      </c>
      <c r="AA77" s="429">
        <v>10</v>
      </c>
      <c r="AB77" s="165">
        <v>3</v>
      </c>
    </row>
    <row r="78" spans="1:28" ht="14.25" customHeight="1" thickBot="1">
      <c r="A78" s="7">
        <v>667</v>
      </c>
      <c r="B78" s="7">
        <v>16</v>
      </c>
      <c r="C78" s="21"/>
      <c r="D78" s="468">
        <v>5</v>
      </c>
      <c r="E78" s="21" t="s">
        <v>2341</v>
      </c>
      <c r="F78" s="102" t="s">
        <v>816</v>
      </c>
      <c r="G78" s="102" t="s">
        <v>852</v>
      </c>
      <c r="H78" s="21"/>
      <c r="I78" s="45" t="s">
        <v>689</v>
      </c>
      <c r="J78" s="45" t="s">
        <v>545</v>
      </c>
      <c r="K78" s="102" t="s">
        <v>546</v>
      </c>
      <c r="L78" s="13">
        <f ca="1">IFERROR(__xludf.DUMMYFUNCTION("if(K114="""",0,counta(split(K114,"","")))"),4)</f>
        <v>4</v>
      </c>
      <c r="M78" s="102" t="s">
        <v>546</v>
      </c>
      <c r="N78" s="102"/>
      <c r="O78" s="102"/>
      <c r="P78" s="102"/>
      <c r="Q78" s="446" t="s">
        <v>27</v>
      </c>
      <c r="R78" s="102" t="s">
        <v>78</v>
      </c>
      <c r="S78" s="280">
        <v>1</v>
      </c>
      <c r="T78" s="435"/>
      <c r="U78" s="165">
        <v>5</v>
      </c>
      <c r="V78" s="165">
        <v>5</v>
      </c>
      <c r="W78" s="165" t="s">
        <v>2111</v>
      </c>
      <c r="X78" s="102">
        <v>1</v>
      </c>
      <c r="Y78" s="422">
        <f>J78-I78</f>
        <v>-2.8472222222222204E-2</v>
      </c>
      <c r="Z78" s="422">
        <f>Y78*60</f>
        <v>-1.7083333333333321</v>
      </c>
      <c r="AA78" s="429">
        <v>10</v>
      </c>
      <c r="AB78" s="165">
        <v>3</v>
      </c>
    </row>
    <row r="79" spans="1:28" ht="14.25" customHeight="1" thickBot="1">
      <c r="A79" s="7">
        <v>666</v>
      </c>
      <c r="B79" s="7">
        <v>16</v>
      </c>
      <c r="C79" s="21"/>
      <c r="D79" s="468">
        <v>5</v>
      </c>
      <c r="E79" s="21" t="s">
        <v>2341</v>
      </c>
      <c r="F79" s="102" t="s">
        <v>1400</v>
      </c>
      <c r="G79" s="102" t="s">
        <v>2342</v>
      </c>
      <c r="H79" s="102" t="s">
        <v>2302</v>
      </c>
      <c r="I79" s="45" t="s">
        <v>2343</v>
      </c>
      <c r="J79" s="45" t="s">
        <v>550</v>
      </c>
      <c r="K79" s="102" t="s">
        <v>551</v>
      </c>
      <c r="L79" s="13">
        <f ca="1">IFERROR(__xludf.DUMMYFUNCTION("if(K115="""",0,counta(split(K115,"","")))"),4)</f>
        <v>4</v>
      </c>
      <c r="M79" s="102" t="s">
        <v>551</v>
      </c>
      <c r="N79" s="102"/>
      <c r="O79" s="102"/>
      <c r="P79" s="102"/>
      <c r="Q79" s="446" t="s">
        <v>27</v>
      </c>
      <c r="R79" s="102" t="s">
        <v>78</v>
      </c>
      <c r="S79" s="280">
        <v>1</v>
      </c>
      <c r="T79" s="435"/>
      <c r="U79" s="165">
        <v>5</v>
      </c>
      <c r="V79" s="165">
        <v>5</v>
      </c>
      <c r="W79" s="165" t="s">
        <v>6873</v>
      </c>
      <c r="X79" s="102">
        <v>1</v>
      </c>
      <c r="Y79" s="422">
        <f>J79-I79</f>
        <v>0.19375000000000001</v>
      </c>
      <c r="Z79" s="422">
        <f>Y79*60</f>
        <v>11.625</v>
      </c>
      <c r="AA79" s="429">
        <v>10</v>
      </c>
      <c r="AB79" s="165">
        <v>3</v>
      </c>
    </row>
    <row r="80" spans="1:28" ht="14.25" customHeight="1" thickBot="1">
      <c r="A80" s="7">
        <v>677</v>
      </c>
      <c r="B80" s="7">
        <v>17</v>
      </c>
      <c r="C80" s="21"/>
      <c r="D80" s="468">
        <v>5</v>
      </c>
      <c r="E80" s="21" t="s">
        <v>2354</v>
      </c>
      <c r="F80" s="102" t="s">
        <v>2365</v>
      </c>
      <c r="G80" s="102" t="s">
        <v>2366</v>
      </c>
      <c r="H80" s="102"/>
      <c r="I80" s="45" t="s">
        <v>864</v>
      </c>
      <c r="J80" s="45" t="s">
        <v>321</v>
      </c>
      <c r="K80" s="102" t="s">
        <v>556</v>
      </c>
      <c r="L80" s="13">
        <f ca="1">IFERROR(__xludf.DUMMYFUNCTION("if(K116="""",0,counta(split(K116,"","")))"),2)</f>
        <v>2</v>
      </c>
      <c r="M80" s="102"/>
      <c r="N80" s="102"/>
      <c r="O80" s="102"/>
      <c r="P80" s="102"/>
      <c r="Q80" s="446" t="s">
        <v>27</v>
      </c>
      <c r="R80" s="102" t="s">
        <v>78</v>
      </c>
      <c r="S80" s="280">
        <v>1</v>
      </c>
      <c r="T80" s="435"/>
      <c r="U80" s="165"/>
      <c r="V80" s="165">
        <v>5</v>
      </c>
      <c r="W80" s="165" t="s">
        <v>2111</v>
      </c>
      <c r="X80" s="102"/>
      <c r="Y80" s="422">
        <f>J80-I80</f>
        <v>0.13263888888888883</v>
      </c>
      <c r="Z80" s="422">
        <f>Y80*60</f>
        <v>7.9583333333333304</v>
      </c>
      <c r="AA80" s="429">
        <v>10</v>
      </c>
      <c r="AB80" s="251">
        <v>3</v>
      </c>
    </row>
    <row r="81" spans="1:28" ht="14.25" customHeight="1" thickBot="1">
      <c r="A81" s="7">
        <v>676</v>
      </c>
      <c r="B81" s="7">
        <v>17</v>
      </c>
      <c r="C81" s="21"/>
      <c r="D81" s="468">
        <v>5</v>
      </c>
      <c r="E81" s="21" t="s">
        <v>2354</v>
      </c>
      <c r="F81" s="102" t="s">
        <v>75</v>
      </c>
      <c r="G81" s="102" t="s">
        <v>75</v>
      </c>
      <c r="H81" s="102"/>
      <c r="I81" s="45" t="s">
        <v>297</v>
      </c>
      <c r="J81" s="45" t="s">
        <v>321</v>
      </c>
      <c r="K81" s="102" t="s">
        <v>559</v>
      </c>
      <c r="L81" s="13">
        <f ca="1">IFERROR(__xludf.DUMMYFUNCTION("if(K117="""",0,counta(split(K117,"","")))"),1)</f>
        <v>1</v>
      </c>
      <c r="M81" s="102"/>
      <c r="N81" s="102"/>
      <c r="O81" s="102"/>
      <c r="P81" s="102"/>
      <c r="Q81" s="446" t="s">
        <v>27</v>
      </c>
      <c r="R81" s="102" t="s">
        <v>78</v>
      </c>
      <c r="S81" s="280">
        <v>1</v>
      </c>
      <c r="T81" s="435"/>
      <c r="U81" s="165">
        <v>3</v>
      </c>
      <c r="V81" s="165">
        <v>3</v>
      </c>
      <c r="W81" s="165" t="s">
        <v>2111</v>
      </c>
      <c r="X81" s="102">
        <v>1</v>
      </c>
      <c r="Y81" s="422">
        <f>J81-I81</f>
        <v>0.17083333333333331</v>
      </c>
      <c r="Z81" s="422">
        <f>Y81*60</f>
        <v>10.249999999999998</v>
      </c>
      <c r="AA81" s="429">
        <v>10</v>
      </c>
      <c r="AB81" s="165">
        <v>3</v>
      </c>
    </row>
    <row r="82" spans="1:28" ht="14.25" customHeight="1" thickBot="1">
      <c r="A82" s="7">
        <v>675</v>
      </c>
      <c r="B82" s="7">
        <v>17</v>
      </c>
      <c r="C82" s="21"/>
      <c r="D82" s="468">
        <v>5</v>
      </c>
      <c r="E82" s="21" t="s">
        <v>2354</v>
      </c>
      <c r="F82" s="102" t="s">
        <v>1400</v>
      </c>
      <c r="G82" s="102" t="s">
        <v>80</v>
      </c>
      <c r="H82" s="102" t="s">
        <v>2230</v>
      </c>
      <c r="I82" s="45" t="s">
        <v>923</v>
      </c>
      <c r="J82" s="45" t="s">
        <v>563</v>
      </c>
      <c r="K82" s="102" t="s">
        <v>564</v>
      </c>
      <c r="L82" s="13">
        <f ca="1">IFERROR(__xludf.DUMMYFUNCTION("if(K118="""",0,counta(split(K118,"","")))"),5)</f>
        <v>5</v>
      </c>
      <c r="M82" s="102" t="s">
        <v>564</v>
      </c>
      <c r="N82" s="102" t="s">
        <v>181</v>
      </c>
      <c r="O82" s="102" t="s">
        <v>41</v>
      </c>
      <c r="P82" s="102" t="s">
        <v>181</v>
      </c>
      <c r="Q82" s="446" t="s">
        <v>27</v>
      </c>
      <c r="R82" s="102" t="s">
        <v>78</v>
      </c>
      <c r="S82" s="280">
        <v>1</v>
      </c>
      <c r="T82" s="435"/>
      <c r="U82" s="351">
        <v>4</v>
      </c>
      <c r="V82" s="350">
        <v>5</v>
      </c>
      <c r="W82" s="252" t="s">
        <v>3041</v>
      </c>
      <c r="X82" s="348" t="s">
        <v>2794</v>
      </c>
      <c r="Y82" s="422">
        <f>J82-I82</f>
        <v>0.2361111111111111</v>
      </c>
      <c r="Z82" s="422">
        <f>Y82*60</f>
        <v>14.166666666666666</v>
      </c>
      <c r="AA82" s="429">
        <v>10</v>
      </c>
      <c r="AB82" s="165">
        <v>3</v>
      </c>
    </row>
    <row r="83" spans="1:28" ht="14.25" customHeight="1" thickBot="1">
      <c r="A83" s="7">
        <v>674</v>
      </c>
      <c r="B83" s="7">
        <v>17</v>
      </c>
      <c r="C83" s="21"/>
      <c r="D83" s="468">
        <v>5</v>
      </c>
      <c r="E83" s="21" t="s">
        <v>2354</v>
      </c>
      <c r="F83" s="102" t="s">
        <v>2234</v>
      </c>
      <c r="G83" s="102" t="s">
        <v>2361</v>
      </c>
      <c r="H83" s="102"/>
      <c r="I83" s="45" t="s">
        <v>2360</v>
      </c>
      <c r="J83" s="45" t="s">
        <v>566</v>
      </c>
      <c r="K83" s="102" t="s">
        <v>567</v>
      </c>
      <c r="L83" s="13">
        <f ca="1">IFERROR(__xludf.DUMMYFUNCTION("if(K119="""",0,counta(split(K119,"","")))"),8)</f>
        <v>8</v>
      </c>
      <c r="M83" s="102" t="s">
        <v>568</v>
      </c>
      <c r="N83" s="102"/>
      <c r="O83" s="102"/>
      <c r="P83" s="102"/>
      <c r="Q83" s="446" t="s">
        <v>27</v>
      </c>
      <c r="R83" s="102" t="s">
        <v>78</v>
      </c>
      <c r="S83" s="280">
        <v>1</v>
      </c>
      <c r="T83" s="435"/>
      <c r="U83" s="165">
        <v>5</v>
      </c>
      <c r="V83" s="165">
        <v>5</v>
      </c>
      <c r="W83" s="165" t="s">
        <v>2111</v>
      </c>
      <c r="X83" s="102">
        <v>1</v>
      </c>
      <c r="Y83" s="422">
        <f>J83-I83</f>
        <v>0.36875000000000002</v>
      </c>
      <c r="Z83" s="422">
        <f>Y83*60</f>
        <v>22.125</v>
      </c>
      <c r="AA83" s="429">
        <v>10</v>
      </c>
      <c r="AB83" s="165">
        <v>3</v>
      </c>
    </row>
    <row r="84" spans="1:28" ht="14.25" customHeight="1" thickBot="1">
      <c r="A84" s="7">
        <v>673</v>
      </c>
      <c r="B84" s="7">
        <v>17</v>
      </c>
      <c r="C84" s="21"/>
      <c r="D84" s="468">
        <v>5</v>
      </c>
      <c r="E84" s="21" t="s">
        <v>2354</v>
      </c>
      <c r="F84" s="102" t="s">
        <v>1217</v>
      </c>
      <c r="G84" s="102" t="s">
        <v>1217</v>
      </c>
      <c r="H84" s="102"/>
      <c r="I84" s="45" t="s">
        <v>209</v>
      </c>
      <c r="J84" s="45" t="s">
        <v>157</v>
      </c>
      <c r="K84" s="102" t="s">
        <v>570</v>
      </c>
      <c r="L84" s="13">
        <f ca="1">IFERROR(__xludf.DUMMYFUNCTION("if(K120="""",0,counta(split(K120,"","")))"),8)</f>
        <v>8</v>
      </c>
      <c r="M84" s="102" t="s">
        <v>571</v>
      </c>
      <c r="N84" s="102"/>
      <c r="O84" s="102"/>
      <c r="P84" s="102"/>
      <c r="Q84" s="446" t="s">
        <v>27</v>
      </c>
      <c r="R84" s="102" t="s">
        <v>78</v>
      </c>
      <c r="S84" s="280">
        <v>1</v>
      </c>
      <c r="T84" s="435"/>
      <c r="U84" s="165"/>
      <c r="V84" s="165">
        <v>4</v>
      </c>
      <c r="W84" s="165" t="s">
        <v>1403</v>
      </c>
      <c r="X84" s="102"/>
      <c r="Y84" s="422">
        <f>J84-I84</f>
        <v>0.47083333333333338</v>
      </c>
      <c r="Z84" s="422">
        <f>Y84*60</f>
        <v>28.250000000000004</v>
      </c>
      <c r="AA84" s="429">
        <v>10</v>
      </c>
      <c r="AB84" s="165">
        <v>3</v>
      </c>
    </row>
    <row r="85" spans="1:28" ht="14.25" customHeight="1" thickBot="1">
      <c r="A85" s="7">
        <v>671</v>
      </c>
      <c r="B85" s="7">
        <v>17</v>
      </c>
      <c r="C85" s="21"/>
      <c r="D85" s="468">
        <v>5</v>
      </c>
      <c r="E85" s="21" t="s">
        <v>2354</v>
      </c>
      <c r="F85" s="102" t="s">
        <v>886</v>
      </c>
      <c r="G85" s="102" t="s">
        <v>2355</v>
      </c>
      <c r="H85" s="102"/>
      <c r="I85" s="45" t="s">
        <v>1200</v>
      </c>
      <c r="J85" s="45" t="s">
        <v>286</v>
      </c>
      <c r="K85" s="102" t="s">
        <v>575</v>
      </c>
      <c r="L85" s="13">
        <f ca="1">IFERROR(__xludf.DUMMYFUNCTION("if(K121="""",0,counta(split(K121,"","")))"),12)</f>
        <v>12</v>
      </c>
      <c r="M85" s="102" t="s">
        <v>576</v>
      </c>
      <c r="N85" s="102"/>
      <c r="O85" s="102"/>
      <c r="P85" s="102"/>
      <c r="Q85" s="446" t="s">
        <v>27</v>
      </c>
      <c r="R85" s="102" t="s">
        <v>78</v>
      </c>
      <c r="S85" s="280">
        <v>1</v>
      </c>
      <c r="T85" s="435"/>
      <c r="U85" s="165"/>
      <c r="V85" s="165">
        <v>5</v>
      </c>
      <c r="W85" s="165" t="s">
        <v>2111</v>
      </c>
      <c r="X85" s="102"/>
      <c r="Y85" s="422">
        <f>J85-I85</f>
        <v>8.9583333333333334E-2</v>
      </c>
      <c r="Z85" s="422">
        <f>Y85*60</f>
        <v>5.375</v>
      </c>
      <c r="AA85" s="429">
        <v>10</v>
      </c>
      <c r="AB85" s="297">
        <v>3</v>
      </c>
    </row>
    <row r="86" spans="1:28" ht="14.25" customHeight="1" thickBot="1">
      <c r="A86" s="7">
        <v>672</v>
      </c>
      <c r="B86" s="7">
        <v>17</v>
      </c>
      <c r="C86" s="21"/>
      <c r="D86" s="468">
        <v>5</v>
      </c>
      <c r="E86" s="21" t="s">
        <v>2354</v>
      </c>
      <c r="F86" s="102" t="s">
        <v>886</v>
      </c>
      <c r="G86" s="102" t="s">
        <v>2358</v>
      </c>
      <c r="H86" s="102"/>
      <c r="I86" s="45" t="s">
        <v>1200</v>
      </c>
      <c r="J86" s="45" t="s">
        <v>580</v>
      </c>
      <c r="K86" s="102" t="s">
        <v>581</v>
      </c>
      <c r="L86" s="13">
        <f ca="1">IFERROR(__xludf.DUMMYFUNCTION("if(K122="""",0,counta(split(K122,"","")))"),2)</f>
        <v>2</v>
      </c>
      <c r="M86" s="102" t="s">
        <v>581</v>
      </c>
      <c r="N86" s="102"/>
      <c r="O86" s="102"/>
      <c r="P86" s="102"/>
      <c r="Q86" s="446" t="s">
        <v>27</v>
      </c>
      <c r="R86" s="102" t="s">
        <v>78</v>
      </c>
      <c r="S86" s="280">
        <v>1</v>
      </c>
      <c r="T86" s="435"/>
      <c r="U86" s="165">
        <v>4</v>
      </c>
      <c r="V86" s="165">
        <v>4</v>
      </c>
      <c r="W86" s="165" t="s">
        <v>3437</v>
      </c>
      <c r="X86" s="102" t="s">
        <v>2947</v>
      </c>
      <c r="Y86" s="422">
        <f>J86-I86</f>
        <v>0.13819444444444445</v>
      </c>
      <c r="Z86" s="422">
        <f>Y86*60</f>
        <v>8.2916666666666679</v>
      </c>
      <c r="AA86" s="429">
        <v>10</v>
      </c>
      <c r="AB86" s="165">
        <v>3</v>
      </c>
    </row>
    <row r="87" spans="1:28" ht="14.25" customHeight="1" thickBot="1">
      <c r="A87" s="7">
        <v>678</v>
      </c>
      <c r="B87" s="7">
        <v>18</v>
      </c>
      <c r="C87" s="21"/>
      <c r="D87" s="468">
        <v>5</v>
      </c>
      <c r="E87" s="21" t="s">
        <v>2368</v>
      </c>
      <c r="F87" s="102" t="s">
        <v>2369</v>
      </c>
      <c r="G87" s="102" t="s">
        <v>2370</v>
      </c>
      <c r="H87" s="102"/>
      <c r="I87" s="45" t="s">
        <v>1297</v>
      </c>
      <c r="J87" s="45" t="s">
        <v>544</v>
      </c>
      <c r="K87" s="102" t="s">
        <v>584</v>
      </c>
      <c r="L87" s="13">
        <f ca="1">IFERROR(__xludf.DUMMYFUNCTION("if(K123="""",0,counta(split(K123,"","")))"),5)</f>
        <v>5</v>
      </c>
      <c r="M87" s="102" t="s">
        <v>585</v>
      </c>
      <c r="N87" s="102" t="s">
        <v>586</v>
      </c>
      <c r="O87" s="102" t="s">
        <v>252</v>
      </c>
      <c r="P87" s="102" t="s">
        <v>586</v>
      </c>
      <c r="Q87" s="414" t="s">
        <v>27</v>
      </c>
      <c r="R87" s="102" t="s">
        <v>78</v>
      </c>
      <c r="S87" s="354">
        <v>1</v>
      </c>
      <c r="T87" s="435"/>
      <c r="U87" s="165"/>
      <c r="V87" s="165">
        <v>5</v>
      </c>
      <c r="W87" s="165" t="s">
        <v>2111</v>
      </c>
      <c r="X87" s="102"/>
      <c r="Y87" s="422">
        <f>J87-I87</f>
        <v>0.18541666666666665</v>
      </c>
      <c r="Z87" s="422">
        <f>Y87*60</f>
        <v>11.124999999999998</v>
      </c>
      <c r="AA87" s="428">
        <v>10</v>
      </c>
      <c r="AB87" s="251">
        <v>3</v>
      </c>
    </row>
    <row r="88" spans="1:28" ht="14.25" customHeight="1" thickBot="1">
      <c r="A88" s="7">
        <v>686</v>
      </c>
      <c r="B88" s="7">
        <v>19</v>
      </c>
      <c r="C88" s="21"/>
      <c r="D88" s="468">
        <v>5</v>
      </c>
      <c r="E88" s="21" t="s">
        <v>2372</v>
      </c>
      <c r="F88" s="102" t="s">
        <v>2389</v>
      </c>
      <c r="G88" s="102" t="s">
        <v>2390</v>
      </c>
      <c r="H88" s="102" t="s">
        <v>2391</v>
      </c>
      <c r="I88" s="45" t="s">
        <v>750</v>
      </c>
      <c r="J88" s="45" t="s">
        <v>588</v>
      </c>
      <c r="K88" s="102" t="s">
        <v>589</v>
      </c>
      <c r="L88" s="13">
        <f ca="1">IFERROR(__xludf.DUMMYFUNCTION("if(K124="""",0,counta(split(K124,"","")))"),5)</f>
        <v>5</v>
      </c>
      <c r="M88" s="102" t="s">
        <v>590</v>
      </c>
      <c r="N88" s="102" t="s">
        <v>591</v>
      </c>
      <c r="O88" s="102" t="s">
        <v>41</v>
      </c>
      <c r="P88" s="102" t="s">
        <v>592</v>
      </c>
      <c r="Q88" s="414" t="s">
        <v>27</v>
      </c>
      <c r="R88" s="339" t="s">
        <v>98</v>
      </c>
      <c r="S88" s="354">
        <v>1</v>
      </c>
      <c r="T88" s="435"/>
      <c r="U88" s="165"/>
      <c r="V88" s="165">
        <v>5</v>
      </c>
      <c r="W88" s="165" t="s">
        <v>29</v>
      </c>
      <c r="X88" s="15">
        <v>1</v>
      </c>
      <c r="Y88" s="422">
        <f>J88-I88</f>
        <v>-0.10833333333333334</v>
      </c>
      <c r="Z88" s="422">
        <f>Y88*60</f>
        <v>-6.5</v>
      </c>
      <c r="AA88" s="429">
        <v>10</v>
      </c>
      <c r="AB88" s="165">
        <v>3</v>
      </c>
    </row>
    <row r="89" spans="1:28" ht="14.25" customHeight="1" thickBot="1">
      <c r="A89" s="7">
        <v>685</v>
      </c>
      <c r="B89" s="7">
        <v>19</v>
      </c>
      <c r="C89" s="21"/>
      <c r="D89" s="468">
        <v>5</v>
      </c>
      <c r="E89" s="21" t="s">
        <v>2372</v>
      </c>
      <c r="F89" s="102" t="s">
        <v>692</v>
      </c>
      <c r="G89" s="102" t="s">
        <v>80</v>
      </c>
      <c r="H89" s="102" t="s">
        <v>2385</v>
      </c>
      <c r="I89" s="45" t="s">
        <v>2386</v>
      </c>
      <c r="J89" s="45" t="s">
        <v>595</v>
      </c>
      <c r="K89" s="409" t="s">
        <v>596</v>
      </c>
      <c r="L89" s="13">
        <f ca="1">IFERROR(__xludf.DUMMYFUNCTION("if(K125="""",0,counta(split(K125,"","")))"),2)</f>
        <v>2</v>
      </c>
      <c r="M89" s="102" t="s">
        <v>597</v>
      </c>
      <c r="N89" s="102" t="s">
        <v>598</v>
      </c>
      <c r="O89" s="102" t="s">
        <v>41</v>
      </c>
      <c r="P89" s="102" t="s">
        <v>599</v>
      </c>
      <c r="Q89" s="414" t="s">
        <v>27</v>
      </c>
      <c r="R89" s="339" t="s">
        <v>98</v>
      </c>
      <c r="S89" s="354">
        <v>1</v>
      </c>
      <c r="T89" s="435"/>
      <c r="U89" s="165">
        <v>3</v>
      </c>
      <c r="V89" s="354">
        <v>5</v>
      </c>
      <c r="W89" s="353" t="s">
        <v>3092</v>
      </c>
      <c r="X89" s="102">
        <v>1</v>
      </c>
      <c r="Y89" s="422">
        <f>J89-I89</f>
        <v>8.0555555555555602E-2</v>
      </c>
      <c r="Z89" s="422">
        <f>Y89*60</f>
        <v>4.8333333333333357</v>
      </c>
      <c r="AA89" s="429">
        <v>10</v>
      </c>
      <c r="AB89" s="354">
        <v>3</v>
      </c>
    </row>
    <row r="90" spans="1:28" ht="14.25" customHeight="1" thickBot="1">
      <c r="A90" s="7">
        <v>684</v>
      </c>
      <c r="B90" s="7">
        <v>19</v>
      </c>
      <c r="C90" s="21"/>
      <c r="D90" s="468">
        <v>5</v>
      </c>
      <c r="E90" s="21" t="s">
        <v>2372</v>
      </c>
      <c r="F90" s="102" t="s">
        <v>816</v>
      </c>
      <c r="G90" s="102" t="s">
        <v>852</v>
      </c>
      <c r="H90" s="21"/>
      <c r="I90" s="45" t="s">
        <v>2382</v>
      </c>
      <c r="J90" s="45" t="s">
        <v>601</v>
      </c>
      <c r="K90" s="102" t="s">
        <v>602</v>
      </c>
      <c r="L90" s="13">
        <f ca="1">IFERROR(__xludf.DUMMYFUNCTION("if(K126="""",0,counta(split(K126,"","")))"),6)</f>
        <v>6</v>
      </c>
      <c r="M90" s="102" t="s">
        <v>603</v>
      </c>
      <c r="N90" s="102"/>
      <c r="O90" s="102"/>
      <c r="P90" s="102"/>
      <c r="Q90" s="278" t="s">
        <v>27</v>
      </c>
      <c r="R90" s="339" t="s">
        <v>98</v>
      </c>
      <c r="S90" s="274">
        <v>1</v>
      </c>
      <c r="T90" s="435"/>
      <c r="U90" s="165"/>
      <c r="V90" s="165">
        <v>4</v>
      </c>
      <c r="W90" s="165" t="s">
        <v>29</v>
      </c>
      <c r="X90" s="15">
        <v>1</v>
      </c>
      <c r="Y90" s="422">
        <f>J90-I90</f>
        <v>0.22152777777777777</v>
      </c>
      <c r="Z90" s="422">
        <f>Y90*60</f>
        <v>13.291666666666666</v>
      </c>
      <c r="AA90" s="428">
        <v>10</v>
      </c>
      <c r="AB90" s="165">
        <v>3</v>
      </c>
    </row>
    <row r="91" spans="1:28" ht="14.25" customHeight="1" thickBot="1">
      <c r="A91" s="7">
        <v>683</v>
      </c>
      <c r="B91" s="7">
        <v>19</v>
      </c>
      <c r="C91" s="21"/>
      <c r="D91" s="468">
        <v>5</v>
      </c>
      <c r="E91" s="21" t="s">
        <v>2372</v>
      </c>
      <c r="F91" s="102" t="s">
        <v>75</v>
      </c>
      <c r="G91" s="102" t="s">
        <v>75</v>
      </c>
      <c r="H91" s="102"/>
      <c r="I91" s="45" t="s">
        <v>312</v>
      </c>
      <c r="J91" s="45" t="s">
        <v>605</v>
      </c>
      <c r="K91" s="102" t="s">
        <v>606</v>
      </c>
      <c r="L91" s="13">
        <f ca="1">IFERROR(__xludf.DUMMYFUNCTION("if(K127="""",0,counta(split(K127,"","")))"),5)</f>
        <v>5</v>
      </c>
      <c r="M91" s="102" t="s">
        <v>607</v>
      </c>
      <c r="N91" s="102"/>
      <c r="O91" s="102"/>
      <c r="P91" s="102"/>
      <c r="Q91" s="278" t="s">
        <v>27</v>
      </c>
      <c r="R91" s="339" t="s">
        <v>98</v>
      </c>
      <c r="S91" s="274">
        <v>1</v>
      </c>
      <c r="T91" s="435"/>
      <c r="U91" s="165"/>
      <c r="V91" s="165">
        <v>5</v>
      </c>
      <c r="W91" s="165" t="s">
        <v>2111</v>
      </c>
      <c r="X91" s="102"/>
      <c r="Y91" s="422">
        <f>J91-I91</f>
        <v>0.35624999999999996</v>
      </c>
      <c r="Z91" s="422">
        <f>Y91*60</f>
        <v>21.374999999999996</v>
      </c>
      <c r="AA91" s="429">
        <v>10</v>
      </c>
      <c r="AB91" s="165">
        <v>3</v>
      </c>
    </row>
    <row r="92" spans="1:28" ht="14.25" customHeight="1" thickBot="1">
      <c r="A92" s="7">
        <v>682</v>
      </c>
      <c r="B92" s="7">
        <v>19</v>
      </c>
      <c r="C92" s="21"/>
      <c r="D92" s="468">
        <v>5</v>
      </c>
      <c r="E92" s="21" t="s">
        <v>2372</v>
      </c>
      <c r="F92" s="102" t="s">
        <v>318</v>
      </c>
      <c r="G92" s="102" t="s">
        <v>90</v>
      </c>
      <c r="H92" s="102" t="s">
        <v>2377</v>
      </c>
      <c r="I92" s="45" t="s">
        <v>2378</v>
      </c>
      <c r="J92" s="45" t="s">
        <v>612</v>
      </c>
      <c r="K92" s="102" t="s">
        <v>613</v>
      </c>
      <c r="L92" s="13">
        <f ca="1">IFERROR(__xludf.DUMMYFUNCTION("if(K128="""",0,counta(split(K128,"","")))"),6)</f>
        <v>6</v>
      </c>
      <c r="M92" s="102" t="s">
        <v>613</v>
      </c>
      <c r="N92" s="102"/>
      <c r="O92" s="102"/>
      <c r="P92" s="102"/>
      <c r="Q92" s="447" t="s">
        <v>27</v>
      </c>
      <c r="R92" s="339" t="s">
        <v>98</v>
      </c>
      <c r="S92" s="297">
        <v>1</v>
      </c>
      <c r="T92" s="435"/>
      <c r="U92" s="165"/>
      <c r="V92" s="165">
        <v>5</v>
      </c>
      <c r="W92" s="165" t="s">
        <v>29</v>
      </c>
      <c r="X92" s="15">
        <v>1</v>
      </c>
      <c r="Y92" s="422">
        <f>J92-I92</f>
        <v>-0.12083333333333333</v>
      </c>
      <c r="Z92" s="422">
        <f>Y92*60</f>
        <v>-7.25</v>
      </c>
      <c r="AA92" s="428">
        <v>10</v>
      </c>
      <c r="AB92" s="165">
        <v>3</v>
      </c>
    </row>
    <row r="93" spans="1:28" ht="14.25" customHeight="1" thickBot="1">
      <c r="A93" s="7">
        <v>681</v>
      </c>
      <c r="B93" s="7">
        <v>19</v>
      </c>
      <c r="C93" s="21"/>
      <c r="D93" s="468">
        <v>5</v>
      </c>
      <c r="E93" s="21" t="s">
        <v>2372</v>
      </c>
      <c r="F93" s="102" t="s">
        <v>38</v>
      </c>
      <c r="G93" s="102" t="s">
        <v>38</v>
      </c>
      <c r="H93" s="102"/>
      <c r="I93" s="45" t="s">
        <v>2376</v>
      </c>
      <c r="J93" s="45" t="s">
        <v>614</v>
      </c>
      <c r="K93" s="102" t="s">
        <v>615</v>
      </c>
      <c r="L93" s="13">
        <f ca="1">IFERROR(__xludf.DUMMYFUNCTION("if(K129="""",0,counta(split(K129,"","")))"),1)</f>
        <v>1</v>
      </c>
      <c r="M93" s="102" t="s">
        <v>616</v>
      </c>
      <c r="N93" s="102"/>
      <c r="O93" s="102"/>
      <c r="P93" s="102"/>
      <c r="Q93" s="447" t="s">
        <v>27</v>
      </c>
      <c r="R93" s="339" t="s">
        <v>98</v>
      </c>
      <c r="S93" s="297">
        <v>1</v>
      </c>
      <c r="T93" s="435"/>
      <c r="U93" s="165"/>
      <c r="V93" s="165">
        <v>5</v>
      </c>
      <c r="W93" s="165" t="s">
        <v>1403</v>
      </c>
      <c r="X93" s="102"/>
      <c r="Y93" s="422">
        <f>J93-I93</f>
        <v>-3.4027777777777768E-2</v>
      </c>
      <c r="Z93" s="422">
        <f>Y93*60</f>
        <v>-2.0416666666666661</v>
      </c>
      <c r="AA93" s="428">
        <v>10</v>
      </c>
      <c r="AB93" s="165">
        <v>3</v>
      </c>
    </row>
    <row r="94" spans="1:28" ht="14.25" customHeight="1" thickBot="1">
      <c r="A94" s="7">
        <v>680</v>
      </c>
      <c r="B94" s="7">
        <v>19</v>
      </c>
      <c r="C94" s="21"/>
      <c r="D94" s="468">
        <v>5</v>
      </c>
      <c r="E94" s="21" t="s">
        <v>2372</v>
      </c>
      <c r="F94" s="102" t="s">
        <v>94</v>
      </c>
      <c r="G94" s="102" t="s">
        <v>94</v>
      </c>
      <c r="H94" s="102" t="s">
        <v>2375</v>
      </c>
      <c r="I94" s="45" t="s">
        <v>116</v>
      </c>
      <c r="J94" s="45" t="s">
        <v>618</v>
      </c>
      <c r="K94" s="102"/>
      <c r="L94" s="13">
        <f ca="1">IFERROR(__xludf.DUMMYFUNCTION("if(K130="""",0,counta(split(K130,"","")))"),0)</f>
        <v>0</v>
      </c>
      <c r="M94" s="102"/>
      <c r="N94" s="102"/>
      <c r="O94" s="102"/>
      <c r="P94" s="102"/>
      <c r="Q94" s="447" t="s">
        <v>27</v>
      </c>
      <c r="R94" s="339" t="s">
        <v>98</v>
      </c>
      <c r="S94" s="297">
        <v>1</v>
      </c>
      <c r="T94" s="435"/>
      <c r="U94" s="165">
        <v>5</v>
      </c>
      <c r="V94" s="354">
        <v>5</v>
      </c>
      <c r="W94" s="353" t="s">
        <v>3092</v>
      </c>
      <c r="X94" s="102">
        <v>1</v>
      </c>
      <c r="Y94" s="422">
        <f>J94-I94</f>
        <v>9.1666666666666646E-2</v>
      </c>
      <c r="Z94" s="422">
        <f>Y94*60</f>
        <v>5.4999999999999991</v>
      </c>
      <c r="AA94" s="429">
        <v>10</v>
      </c>
      <c r="AB94" s="251">
        <v>3</v>
      </c>
    </row>
    <row r="95" spans="1:28" ht="14.25" customHeight="1" thickBot="1">
      <c r="A95" s="7">
        <v>690</v>
      </c>
      <c r="B95" s="7">
        <v>19</v>
      </c>
      <c r="C95" s="21"/>
      <c r="D95" s="468">
        <v>5</v>
      </c>
      <c r="E95" s="21" t="s">
        <v>2372</v>
      </c>
      <c r="F95" s="102" t="s">
        <v>2190</v>
      </c>
      <c r="G95" s="102" t="s">
        <v>2400</v>
      </c>
      <c r="H95" s="102"/>
      <c r="I95" s="45" t="s">
        <v>2401</v>
      </c>
      <c r="J95" s="45" t="s">
        <v>619</v>
      </c>
      <c r="K95" s="102"/>
      <c r="L95" s="13">
        <f ca="1">IFERROR(__xludf.DUMMYFUNCTION("if(K131="""",0,counta(split(K131,"","")))"),0)</f>
        <v>0</v>
      </c>
      <c r="M95" s="102"/>
      <c r="N95" s="102"/>
      <c r="O95" s="102"/>
      <c r="P95" s="102"/>
      <c r="Q95" s="449" t="s">
        <v>27</v>
      </c>
      <c r="R95" s="339" t="s">
        <v>98</v>
      </c>
      <c r="S95" s="317">
        <v>1</v>
      </c>
      <c r="T95" s="435"/>
      <c r="U95" s="165"/>
      <c r="V95" s="165">
        <v>5</v>
      </c>
      <c r="W95" s="165" t="s">
        <v>2111</v>
      </c>
      <c r="X95" s="102"/>
      <c r="Y95" s="422">
        <f>J95-I95</f>
        <v>-0.28611111111111109</v>
      </c>
      <c r="Z95" s="422">
        <f>Y95*60</f>
        <v>-17.166666666666664</v>
      </c>
      <c r="AA95" s="428">
        <v>10</v>
      </c>
      <c r="AB95" s="165">
        <v>3</v>
      </c>
    </row>
    <row r="96" spans="1:28" ht="14.25" customHeight="1" thickBot="1">
      <c r="A96" s="7">
        <v>689</v>
      </c>
      <c r="B96" s="7">
        <v>19</v>
      </c>
      <c r="C96" s="21"/>
      <c r="D96" s="468">
        <v>5</v>
      </c>
      <c r="E96" s="21" t="s">
        <v>2372</v>
      </c>
      <c r="F96" s="102" t="s">
        <v>421</v>
      </c>
      <c r="G96" s="102" t="s">
        <v>350</v>
      </c>
      <c r="H96" s="102" t="s">
        <v>538</v>
      </c>
      <c r="I96" s="45" t="s">
        <v>2399</v>
      </c>
      <c r="J96" s="45" t="s">
        <v>620</v>
      </c>
      <c r="K96" s="102" t="s">
        <v>245</v>
      </c>
      <c r="L96" s="13">
        <f ca="1">IFERROR(__xludf.DUMMYFUNCTION("if(K132="""",0,counta(split(K132,"","")))"),2)</f>
        <v>2</v>
      </c>
      <c r="M96" s="102"/>
      <c r="N96" s="102"/>
      <c r="O96" s="102"/>
      <c r="P96" s="102"/>
      <c r="Q96" s="447" t="s">
        <v>27</v>
      </c>
      <c r="R96" s="339" t="s">
        <v>98</v>
      </c>
      <c r="S96" s="297">
        <v>1</v>
      </c>
      <c r="T96" s="435"/>
      <c r="U96" s="165"/>
      <c r="V96" s="165">
        <v>4</v>
      </c>
      <c r="W96" s="165" t="s">
        <v>29</v>
      </c>
      <c r="X96" s="15">
        <v>1</v>
      </c>
      <c r="Y96" s="422">
        <f>J96-I96</f>
        <v>-0.21249999999999997</v>
      </c>
      <c r="Z96" s="422">
        <f>Y96*60</f>
        <v>-12.749999999999998</v>
      </c>
      <c r="AA96" s="429">
        <v>10</v>
      </c>
      <c r="AB96" s="165">
        <v>3</v>
      </c>
    </row>
    <row r="97" spans="1:28" ht="14.25" customHeight="1" thickBot="1">
      <c r="A97" s="7">
        <v>688</v>
      </c>
      <c r="B97" s="7">
        <v>19</v>
      </c>
      <c r="C97" s="21"/>
      <c r="D97" s="468">
        <v>5</v>
      </c>
      <c r="E97" s="21" t="s">
        <v>2372</v>
      </c>
      <c r="F97" s="102" t="s">
        <v>931</v>
      </c>
      <c r="G97" s="102" t="s">
        <v>2397</v>
      </c>
      <c r="H97" s="102"/>
      <c r="I97" s="45" t="s">
        <v>1564</v>
      </c>
      <c r="J97" s="45" t="s">
        <v>399</v>
      </c>
      <c r="K97" s="102"/>
      <c r="L97" s="13">
        <f ca="1">IFERROR(__xludf.DUMMYFUNCTION("if(K133="""",0,counta(split(K133,"","")))"),0)</f>
        <v>0</v>
      </c>
      <c r="M97" s="102"/>
      <c r="N97" s="102"/>
      <c r="O97" s="102"/>
      <c r="P97" s="102"/>
      <c r="Q97" s="447" t="s">
        <v>27</v>
      </c>
      <c r="R97" s="339" t="s">
        <v>98</v>
      </c>
      <c r="S97" s="297">
        <v>1</v>
      </c>
      <c r="T97" s="435"/>
      <c r="U97" s="481">
        <v>5</v>
      </c>
      <c r="V97" s="481">
        <v>5</v>
      </c>
      <c r="W97" s="481" t="s">
        <v>6873</v>
      </c>
      <c r="X97" s="480">
        <v>1</v>
      </c>
      <c r="Y97" s="422">
        <f>J97-I97</f>
        <v>-0.14027777777777772</v>
      </c>
      <c r="Z97" s="422">
        <f>Y97*60</f>
        <v>-8.4166666666666643</v>
      </c>
      <c r="AA97" s="429">
        <v>10</v>
      </c>
      <c r="AB97" s="51">
        <v>3</v>
      </c>
    </row>
    <row r="98" spans="1:28" ht="14.25" customHeight="1" thickBot="1">
      <c r="A98" s="7">
        <v>687</v>
      </c>
      <c r="B98" s="7">
        <v>19</v>
      </c>
      <c r="C98" s="21"/>
      <c r="D98" s="468">
        <v>5</v>
      </c>
      <c r="E98" s="21" t="s">
        <v>2372</v>
      </c>
      <c r="F98" s="102" t="s">
        <v>303</v>
      </c>
      <c r="G98" s="102" t="s">
        <v>2394</v>
      </c>
      <c r="H98" s="102"/>
      <c r="I98" s="45" t="s">
        <v>2395</v>
      </c>
      <c r="J98" s="45" t="s">
        <v>624</v>
      </c>
      <c r="K98" s="102"/>
      <c r="L98" s="13">
        <f ca="1">IFERROR(__xludf.DUMMYFUNCTION("if(K134="""",0,counta(split(K134,"","")))"),0)</f>
        <v>0</v>
      </c>
      <c r="M98" s="102"/>
      <c r="N98" s="102" t="s">
        <v>181</v>
      </c>
      <c r="O98" s="102" t="s">
        <v>41</v>
      </c>
      <c r="P98" s="102" t="s">
        <v>181</v>
      </c>
      <c r="Q98" s="447" t="s">
        <v>27</v>
      </c>
      <c r="R98" s="339" t="s">
        <v>98</v>
      </c>
      <c r="S98" s="297">
        <v>1</v>
      </c>
      <c r="T98" s="435"/>
      <c r="U98" s="165"/>
      <c r="V98" s="165">
        <v>5</v>
      </c>
      <c r="W98" s="165" t="s">
        <v>2111</v>
      </c>
      <c r="X98" s="102"/>
      <c r="Y98" s="422">
        <f>J98-I98</f>
        <v>-0.12222222222222223</v>
      </c>
      <c r="Z98" s="422">
        <f>Y98*60</f>
        <v>-7.3333333333333339</v>
      </c>
      <c r="AA98" s="428">
        <v>10</v>
      </c>
      <c r="AB98" s="165">
        <v>3</v>
      </c>
    </row>
    <row r="99" spans="1:28" ht="14.25" customHeight="1" thickBot="1">
      <c r="A99" s="7">
        <v>679</v>
      </c>
      <c r="B99" s="7">
        <v>19</v>
      </c>
      <c r="C99" s="21"/>
      <c r="D99" s="468">
        <v>5</v>
      </c>
      <c r="E99" s="21" t="s">
        <v>2372</v>
      </c>
      <c r="F99" s="102" t="s">
        <v>68</v>
      </c>
      <c r="G99" s="102" t="s">
        <v>68</v>
      </c>
      <c r="H99" s="102"/>
      <c r="I99" s="45" t="s">
        <v>2373</v>
      </c>
      <c r="J99" s="45" t="s">
        <v>399</v>
      </c>
      <c r="K99" s="102" t="s">
        <v>350</v>
      </c>
      <c r="L99" s="13">
        <f ca="1">IFERROR(__xludf.DUMMYFUNCTION("if(K135="""",0,counta(split(K135,"","")))"),1)</f>
        <v>1</v>
      </c>
      <c r="M99" s="102"/>
      <c r="N99" s="102"/>
      <c r="O99" s="102"/>
      <c r="P99" s="102"/>
      <c r="Q99" s="447" t="s">
        <v>27</v>
      </c>
      <c r="R99" s="339" t="s">
        <v>98</v>
      </c>
      <c r="S99" s="297">
        <v>1</v>
      </c>
      <c r="T99" s="435"/>
      <c r="U99" s="165">
        <v>3</v>
      </c>
      <c r="V99" s="165">
        <v>3</v>
      </c>
      <c r="W99" s="165" t="s">
        <v>6545</v>
      </c>
      <c r="X99" s="102" t="s">
        <v>2794</v>
      </c>
      <c r="Y99" s="422">
        <f>J99-I99</f>
        <v>0.33958333333333335</v>
      </c>
      <c r="Z99" s="422">
        <f>Y99*60</f>
        <v>20.375</v>
      </c>
      <c r="AA99" s="429">
        <v>10</v>
      </c>
      <c r="AB99" s="72">
        <v>3</v>
      </c>
    </row>
    <row r="100" spans="1:28" ht="14.25" customHeight="1" thickBot="1">
      <c r="A100" s="7">
        <v>697</v>
      </c>
      <c r="B100" s="7">
        <v>20</v>
      </c>
      <c r="C100" s="21"/>
      <c r="D100" s="468">
        <v>5</v>
      </c>
      <c r="E100" s="21" t="s">
        <v>2404</v>
      </c>
      <c r="F100" s="102" t="s">
        <v>233</v>
      </c>
      <c r="G100" s="102" t="s">
        <v>1795</v>
      </c>
      <c r="H100" s="102"/>
      <c r="I100" s="45" t="s">
        <v>399</v>
      </c>
      <c r="J100" s="45" t="s">
        <v>243</v>
      </c>
      <c r="K100" s="102"/>
      <c r="L100" s="13">
        <f ca="1">IFERROR(__xludf.DUMMYFUNCTION("if(K136="""",0,counta(split(K136,"","")))"),0)</f>
        <v>0</v>
      </c>
      <c r="M100" s="102"/>
      <c r="N100" s="102"/>
      <c r="O100" s="102"/>
      <c r="P100" s="102"/>
      <c r="Q100" s="447" t="s">
        <v>27</v>
      </c>
      <c r="R100" s="339" t="s">
        <v>98</v>
      </c>
      <c r="S100" s="297">
        <v>1</v>
      </c>
      <c r="T100" s="435"/>
      <c r="U100" s="165"/>
      <c r="V100" s="165">
        <v>5</v>
      </c>
      <c r="W100" s="165" t="s">
        <v>1403</v>
      </c>
      <c r="X100" s="102"/>
      <c r="Y100" s="422">
        <f>J100-I100</f>
        <v>1.2499999999999956E-2</v>
      </c>
      <c r="Z100" s="422">
        <f>Y100*60</f>
        <v>0.74999999999999734</v>
      </c>
      <c r="AA100" s="428">
        <v>10</v>
      </c>
      <c r="AB100" s="251">
        <v>3</v>
      </c>
    </row>
    <row r="101" spans="1:28" ht="14.25" customHeight="1" thickBot="1">
      <c r="A101" s="7">
        <v>696</v>
      </c>
      <c r="B101" s="7">
        <v>20</v>
      </c>
      <c r="C101" s="21"/>
      <c r="D101" s="468">
        <v>5</v>
      </c>
      <c r="E101" s="21" t="s">
        <v>2404</v>
      </c>
      <c r="F101" s="102" t="s">
        <v>38</v>
      </c>
      <c r="G101" s="102" t="s">
        <v>90</v>
      </c>
      <c r="H101" s="102" t="s">
        <v>2423</v>
      </c>
      <c r="I101" s="45" t="s">
        <v>2236</v>
      </c>
      <c r="J101" s="45" t="s">
        <v>324</v>
      </c>
      <c r="K101" s="102" t="s">
        <v>245</v>
      </c>
      <c r="L101" s="13">
        <f ca="1">IFERROR(__xludf.DUMMYFUNCTION("if(K137="""",0,counta(split(K137,"","")))"),2)</f>
        <v>2</v>
      </c>
      <c r="M101" s="102"/>
      <c r="N101" s="102"/>
      <c r="O101" s="102"/>
      <c r="P101" s="102"/>
      <c r="Q101" s="447" t="s">
        <v>27</v>
      </c>
      <c r="R101" s="339" t="s">
        <v>98</v>
      </c>
      <c r="S101" s="297">
        <v>1</v>
      </c>
      <c r="T101" s="435"/>
      <c r="U101" s="51">
        <v>4</v>
      </c>
      <c r="V101" s="51">
        <v>4</v>
      </c>
      <c r="W101" s="51" t="s">
        <v>3044</v>
      </c>
      <c r="X101" s="51" t="s">
        <v>2794</v>
      </c>
      <c r="Y101" s="422">
        <f>J101-I101</f>
        <v>0.10833333333333334</v>
      </c>
      <c r="Z101" s="422">
        <f>Y101*60</f>
        <v>6.5</v>
      </c>
      <c r="AA101" s="429">
        <v>10</v>
      </c>
      <c r="AB101" s="330">
        <v>3</v>
      </c>
    </row>
    <row r="102" spans="1:28" ht="14.25" customHeight="1" thickBot="1">
      <c r="A102" s="7">
        <v>695</v>
      </c>
      <c r="B102" s="7">
        <v>20</v>
      </c>
      <c r="C102" s="21"/>
      <c r="D102" s="468">
        <v>5</v>
      </c>
      <c r="E102" s="21" t="s">
        <v>2404</v>
      </c>
      <c r="F102" s="102" t="s">
        <v>294</v>
      </c>
      <c r="G102" s="102" t="s">
        <v>2419</v>
      </c>
      <c r="H102" s="102"/>
      <c r="I102" s="45" t="s">
        <v>2420</v>
      </c>
      <c r="J102" s="45" t="s">
        <v>630</v>
      </c>
      <c r="K102" s="102"/>
      <c r="L102" s="13">
        <f ca="1">IFERROR(__xludf.DUMMYFUNCTION("if(K138="""",0,counta(split(K138,"","")))"),0)</f>
        <v>0</v>
      </c>
      <c r="M102" s="102"/>
      <c r="N102" s="102"/>
      <c r="O102" s="102"/>
      <c r="P102" s="102"/>
      <c r="Q102" s="447" t="s">
        <v>27</v>
      </c>
      <c r="R102" s="339" t="s">
        <v>98</v>
      </c>
      <c r="S102" s="297">
        <v>1</v>
      </c>
      <c r="T102" s="435"/>
      <c r="U102" s="165">
        <v>4</v>
      </c>
      <c r="V102" s="165">
        <v>5</v>
      </c>
      <c r="W102" s="165" t="s">
        <v>3041</v>
      </c>
      <c r="X102" s="102" t="s">
        <v>2947</v>
      </c>
      <c r="Y102" s="422">
        <f>J102-I102</f>
        <v>0.14374999999999999</v>
      </c>
      <c r="Z102" s="422">
        <f>Y102*60</f>
        <v>8.625</v>
      </c>
      <c r="AA102" s="429">
        <v>10</v>
      </c>
      <c r="AB102" s="165">
        <v>3</v>
      </c>
    </row>
    <row r="103" spans="1:28" ht="14.25" customHeight="1" thickBot="1">
      <c r="A103" s="7">
        <v>694</v>
      </c>
      <c r="B103" s="7">
        <v>20</v>
      </c>
      <c r="C103" s="21"/>
      <c r="D103" s="468">
        <v>5</v>
      </c>
      <c r="E103" s="21" t="s">
        <v>2404</v>
      </c>
      <c r="F103" s="102" t="s">
        <v>2417</v>
      </c>
      <c r="G103" s="102" t="s">
        <v>2417</v>
      </c>
      <c r="H103" s="102"/>
      <c r="I103" s="45" t="s">
        <v>1409</v>
      </c>
      <c r="J103" s="45" t="s">
        <v>423</v>
      </c>
      <c r="K103" s="102" t="s">
        <v>636</v>
      </c>
      <c r="L103" s="13">
        <f ca="1">IFERROR(__xludf.DUMMYFUNCTION("if(K139="""",0,counta(split(K139,"","")))"),2)</f>
        <v>2</v>
      </c>
      <c r="M103" s="102" t="s">
        <v>637</v>
      </c>
      <c r="N103" s="102"/>
      <c r="O103" s="102"/>
      <c r="P103" s="102"/>
      <c r="Q103" s="357" t="s">
        <v>27</v>
      </c>
      <c r="R103" s="339" t="s">
        <v>98</v>
      </c>
      <c r="S103" s="326">
        <v>1</v>
      </c>
      <c r="T103" s="435"/>
      <c r="U103" s="165"/>
      <c r="V103" s="165">
        <v>5</v>
      </c>
      <c r="W103" s="165" t="s">
        <v>1403</v>
      </c>
      <c r="X103" s="102"/>
      <c r="Y103" s="422">
        <f>J103-I103</f>
        <v>-0.22916666666666669</v>
      </c>
      <c r="Z103" s="422">
        <f>Y103*60</f>
        <v>-13.750000000000002</v>
      </c>
      <c r="AA103" s="428">
        <v>10</v>
      </c>
      <c r="AB103" s="297">
        <v>3</v>
      </c>
    </row>
    <row r="104" spans="1:28" ht="14.25" customHeight="1" thickBot="1">
      <c r="A104" s="7">
        <v>693</v>
      </c>
      <c r="B104" s="7">
        <v>20</v>
      </c>
      <c r="C104" s="21"/>
      <c r="D104" s="468">
        <v>5</v>
      </c>
      <c r="E104" s="21" t="s">
        <v>2404</v>
      </c>
      <c r="F104" s="102" t="s">
        <v>2238</v>
      </c>
      <c r="G104" s="102" t="s">
        <v>2239</v>
      </c>
      <c r="H104" s="102"/>
      <c r="I104" s="45" t="s">
        <v>2011</v>
      </c>
      <c r="J104" s="45" t="s">
        <v>638</v>
      </c>
      <c r="K104" s="102" t="s">
        <v>639</v>
      </c>
      <c r="L104" s="13">
        <f ca="1">IFERROR(__xludf.DUMMYFUNCTION("if(K140="""",0,counta(split(K140,"","")))"),6)</f>
        <v>6</v>
      </c>
      <c r="M104" s="102" t="s">
        <v>640</v>
      </c>
      <c r="N104" s="102"/>
      <c r="O104" s="102"/>
      <c r="P104" s="102"/>
      <c r="Q104" s="357" t="s">
        <v>27</v>
      </c>
      <c r="R104" s="339" t="s">
        <v>98</v>
      </c>
      <c r="S104" s="331">
        <v>1</v>
      </c>
      <c r="T104" s="435"/>
      <c r="U104" s="350">
        <v>5</v>
      </c>
      <c r="V104" s="350">
        <v>5</v>
      </c>
      <c r="W104" s="252" t="s">
        <v>3041</v>
      </c>
      <c r="X104" s="348" t="s">
        <v>2794</v>
      </c>
      <c r="Y104" s="422">
        <f>J104-I104</f>
        <v>-0.12916666666666665</v>
      </c>
      <c r="Z104" s="422">
        <f>Y104*60</f>
        <v>-7.7499999999999991</v>
      </c>
      <c r="AA104" s="429">
        <v>10</v>
      </c>
      <c r="AB104" s="251">
        <v>3</v>
      </c>
    </row>
    <row r="105" spans="1:28" ht="14.25" customHeight="1" thickBot="1">
      <c r="A105" s="7">
        <v>692</v>
      </c>
      <c r="B105" s="7">
        <v>20</v>
      </c>
      <c r="C105" s="21"/>
      <c r="D105" s="468">
        <v>5</v>
      </c>
      <c r="E105" s="21" t="s">
        <v>2404</v>
      </c>
      <c r="F105" s="102" t="s">
        <v>2409</v>
      </c>
      <c r="G105" s="102" t="s">
        <v>2069</v>
      </c>
      <c r="H105" s="102"/>
      <c r="I105" s="45" t="s">
        <v>301</v>
      </c>
      <c r="J105" s="45" t="s">
        <v>641</v>
      </c>
      <c r="K105" s="102" t="s">
        <v>642</v>
      </c>
      <c r="L105" s="13">
        <f ca="1">IFERROR(__xludf.DUMMYFUNCTION("if(K141="""",0,counta(split(K141,"","")))"),9)</f>
        <v>9</v>
      </c>
      <c r="M105" s="102" t="s">
        <v>643</v>
      </c>
      <c r="N105" s="102"/>
      <c r="O105" s="102"/>
      <c r="P105" s="102"/>
      <c r="Q105" s="357" t="s">
        <v>27</v>
      </c>
      <c r="R105" s="339" t="s">
        <v>98</v>
      </c>
      <c r="S105" s="331">
        <v>1</v>
      </c>
      <c r="T105" s="435"/>
      <c r="U105" s="481"/>
      <c r="V105" s="481">
        <v>4</v>
      </c>
      <c r="W105" s="481" t="s">
        <v>29</v>
      </c>
      <c r="X105" s="503">
        <v>1</v>
      </c>
      <c r="Y105" s="422">
        <f>J105-I105</f>
        <v>-3.6111111111111149E-2</v>
      </c>
      <c r="Z105" s="422">
        <f>Y105*60</f>
        <v>-2.1666666666666687</v>
      </c>
      <c r="AA105" s="429">
        <v>10</v>
      </c>
      <c r="AB105" s="297">
        <v>3</v>
      </c>
    </row>
    <row r="106" spans="1:28" ht="14.25" customHeight="1" thickBot="1">
      <c r="A106" s="7">
        <v>691</v>
      </c>
      <c r="B106" s="7">
        <v>20</v>
      </c>
      <c r="C106" s="21"/>
      <c r="D106" s="468">
        <v>5</v>
      </c>
      <c r="E106" s="21" t="s">
        <v>2404</v>
      </c>
      <c r="F106" s="102" t="s">
        <v>2238</v>
      </c>
      <c r="G106" s="102" t="s">
        <v>2239</v>
      </c>
      <c r="H106" s="102"/>
      <c r="I106" s="45" t="s">
        <v>2376</v>
      </c>
      <c r="J106" s="45" t="s">
        <v>645</v>
      </c>
      <c r="K106" s="102" t="s">
        <v>646</v>
      </c>
      <c r="L106" s="13">
        <f ca="1">IFERROR(__xludf.DUMMYFUNCTION("if(K142="""",0,counta(split(K142,"","")))"),3)</f>
        <v>3</v>
      </c>
      <c r="M106" s="102"/>
      <c r="N106" s="102"/>
      <c r="O106" s="102"/>
      <c r="P106" s="102"/>
      <c r="Q106" s="357" t="s">
        <v>27</v>
      </c>
      <c r="R106" s="339" t="s">
        <v>98</v>
      </c>
      <c r="S106" s="326">
        <v>1</v>
      </c>
      <c r="T106" s="435"/>
      <c r="U106" s="481">
        <v>5</v>
      </c>
      <c r="V106" s="481">
        <v>5</v>
      </c>
      <c r="W106" s="481" t="s">
        <v>3127</v>
      </c>
      <c r="X106" s="480" t="s">
        <v>2947</v>
      </c>
      <c r="Y106" s="422">
        <f>J106-I106</f>
        <v>3.2638888888888884E-2</v>
      </c>
      <c r="Z106" s="422">
        <f>Y106*60</f>
        <v>1.958333333333333</v>
      </c>
      <c r="AA106" s="429">
        <v>10</v>
      </c>
      <c r="AB106" s="354">
        <v>3</v>
      </c>
    </row>
    <row r="107" spans="1:28" ht="14.25" customHeight="1" thickBot="1">
      <c r="A107" s="7">
        <v>708</v>
      </c>
      <c r="B107" s="7">
        <v>20</v>
      </c>
      <c r="C107" s="21"/>
      <c r="D107" s="468">
        <v>5</v>
      </c>
      <c r="E107" s="21" t="s">
        <v>2404</v>
      </c>
      <c r="F107" s="102" t="s">
        <v>105</v>
      </c>
      <c r="G107" s="102" t="s">
        <v>90</v>
      </c>
      <c r="H107" s="102" t="s">
        <v>2457</v>
      </c>
      <c r="I107" s="45" t="s">
        <v>2458</v>
      </c>
      <c r="J107" s="45" t="s">
        <v>651</v>
      </c>
      <c r="K107" s="102" t="s">
        <v>648</v>
      </c>
      <c r="L107" s="13">
        <f ca="1">IFERROR(__xludf.DUMMYFUNCTION("if(K143="""",0,counta(split(K143,"","")))"),1)</f>
        <v>1</v>
      </c>
      <c r="M107" s="102"/>
      <c r="N107" s="102"/>
      <c r="O107" s="102"/>
      <c r="P107" s="102"/>
      <c r="Q107" s="357" t="s">
        <v>27</v>
      </c>
      <c r="R107" s="339" t="s">
        <v>98</v>
      </c>
      <c r="S107" s="326">
        <v>1</v>
      </c>
      <c r="T107" s="435"/>
      <c r="U107" s="165">
        <v>5</v>
      </c>
      <c r="V107" s="165">
        <v>3</v>
      </c>
      <c r="W107" s="165" t="s">
        <v>4903</v>
      </c>
      <c r="X107" s="102">
        <v>1</v>
      </c>
      <c r="Y107" s="422">
        <f>J107-I107</f>
        <v>-0.39236111111111116</v>
      </c>
      <c r="Z107" s="422">
        <f>Y107*60</f>
        <v>-23.541666666666671</v>
      </c>
      <c r="AA107" s="429">
        <v>9</v>
      </c>
      <c r="AB107" s="165">
        <v>3</v>
      </c>
    </row>
    <row r="108" spans="1:28" ht="14.25" customHeight="1" thickBot="1">
      <c r="A108" s="7">
        <v>707</v>
      </c>
      <c r="B108" s="7">
        <v>20</v>
      </c>
      <c r="C108" s="21"/>
      <c r="D108" s="468">
        <v>5</v>
      </c>
      <c r="E108" s="21" t="s">
        <v>2404</v>
      </c>
      <c r="F108" s="102" t="s">
        <v>1450</v>
      </c>
      <c r="G108" s="102" t="s">
        <v>1450</v>
      </c>
      <c r="H108" s="102"/>
      <c r="I108" s="45" t="s">
        <v>2455</v>
      </c>
      <c r="J108" s="45" t="s">
        <v>562</v>
      </c>
      <c r="K108" s="102"/>
      <c r="L108" s="13">
        <f ca="1">IFERROR(__xludf.DUMMYFUNCTION("if(K144="""",0,counta(split(K144,"","")))"),0)</f>
        <v>0</v>
      </c>
      <c r="M108" s="102"/>
      <c r="N108" s="102"/>
      <c r="O108" s="102"/>
      <c r="P108" s="102"/>
      <c r="Q108" s="243" t="s">
        <v>27</v>
      </c>
      <c r="R108" s="339" t="s">
        <v>98</v>
      </c>
      <c r="S108" s="354">
        <v>1</v>
      </c>
      <c r="T108" s="435"/>
      <c r="U108" s="280">
        <v>5</v>
      </c>
      <c r="V108" s="280">
        <v>5</v>
      </c>
      <c r="W108" s="286" t="s">
        <v>9052</v>
      </c>
      <c r="X108" s="286" t="s">
        <v>3469</v>
      </c>
      <c r="Y108" s="422">
        <f>J108-I108</f>
        <v>-0.34722222222222215</v>
      </c>
      <c r="Z108" s="422">
        <f>Y108*60</f>
        <v>-20.833333333333329</v>
      </c>
      <c r="AA108" s="429">
        <v>9</v>
      </c>
      <c r="AB108" s="165">
        <v>3</v>
      </c>
    </row>
    <row r="109" spans="1:28" ht="14.25" customHeight="1" thickBot="1">
      <c r="A109" s="7">
        <v>706</v>
      </c>
      <c r="B109" s="7">
        <v>20</v>
      </c>
      <c r="C109" s="21"/>
      <c r="D109" s="468">
        <v>5</v>
      </c>
      <c r="E109" s="21" t="s">
        <v>2404</v>
      </c>
      <c r="F109" s="102" t="s">
        <v>318</v>
      </c>
      <c r="G109" s="102" t="s">
        <v>2452</v>
      </c>
      <c r="H109" s="102"/>
      <c r="I109" s="45" t="s">
        <v>2453</v>
      </c>
      <c r="J109" s="45" t="s">
        <v>657</v>
      </c>
      <c r="K109" s="102" t="s">
        <v>658</v>
      </c>
      <c r="L109" s="13">
        <f ca="1">IFERROR(__xludf.DUMMYFUNCTION("if(K145="""",0,counta(split(K145,"","")))"),4)</f>
        <v>4</v>
      </c>
      <c r="M109" s="102" t="s">
        <v>658</v>
      </c>
      <c r="N109" s="102"/>
      <c r="O109" s="102"/>
      <c r="P109" s="102"/>
      <c r="Q109" s="243" t="s">
        <v>27</v>
      </c>
      <c r="R109" s="339" t="s">
        <v>98</v>
      </c>
      <c r="S109" s="354">
        <v>1</v>
      </c>
      <c r="T109" s="435"/>
      <c r="U109" s="165">
        <v>4</v>
      </c>
      <c r="V109" s="165">
        <v>4</v>
      </c>
      <c r="W109" s="165" t="s">
        <v>3437</v>
      </c>
      <c r="X109" s="102" t="s">
        <v>2947</v>
      </c>
      <c r="Y109" s="422">
        <f>J109-I109</f>
        <v>-0.29722222222222222</v>
      </c>
      <c r="Z109" s="422">
        <f>Y109*60</f>
        <v>-17.833333333333332</v>
      </c>
      <c r="AA109" s="429">
        <v>9</v>
      </c>
      <c r="AB109" s="165">
        <v>3</v>
      </c>
    </row>
    <row r="110" spans="1:28" ht="14.25" customHeight="1" thickBot="1">
      <c r="A110" s="7">
        <v>705</v>
      </c>
      <c r="B110" s="7">
        <v>20</v>
      </c>
      <c r="C110" s="21"/>
      <c r="D110" s="468">
        <v>5</v>
      </c>
      <c r="E110" s="21" t="s">
        <v>2404</v>
      </c>
      <c r="F110" s="102" t="s">
        <v>1400</v>
      </c>
      <c r="G110" s="102" t="s">
        <v>2451</v>
      </c>
      <c r="H110" s="102"/>
      <c r="I110" s="45" t="s">
        <v>952</v>
      </c>
      <c r="J110" s="45" t="s">
        <v>662</v>
      </c>
      <c r="K110" s="102" t="s">
        <v>663</v>
      </c>
      <c r="L110" s="13">
        <f ca="1">IFERROR(__xludf.DUMMYFUNCTION("if(K146="""",0,counta(split(K146,"","")))"),4)</f>
        <v>4</v>
      </c>
      <c r="M110" s="102" t="s">
        <v>664</v>
      </c>
      <c r="N110" s="102" t="s">
        <v>665</v>
      </c>
      <c r="O110" s="102" t="s">
        <v>41</v>
      </c>
      <c r="P110" s="102" t="s">
        <v>666</v>
      </c>
      <c r="Q110" s="243" t="s">
        <v>27</v>
      </c>
      <c r="R110" s="339" t="s">
        <v>98</v>
      </c>
      <c r="S110" s="354">
        <v>1</v>
      </c>
      <c r="T110" s="435"/>
      <c r="U110" s="165">
        <v>4</v>
      </c>
      <c r="V110" s="165">
        <v>5</v>
      </c>
      <c r="W110" s="165" t="s">
        <v>4795</v>
      </c>
      <c r="X110" s="102" t="s">
        <v>2947</v>
      </c>
      <c r="Y110" s="422">
        <f>J110-I110</f>
        <v>-0.41874999999999996</v>
      </c>
      <c r="Z110" s="422">
        <f>Y110*60</f>
        <v>-25.124999999999996</v>
      </c>
      <c r="AA110" s="429">
        <v>9</v>
      </c>
      <c r="AB110" s="165">
        <v>3</v>
      </c>
    </row>
    <row r="111" spans="1:28" ht="14.25" customHeight="1" thickBot="1">
      <c r="A111" s="7">
        <v>703</v>
      </c>
      <c r="B111" s="7">
        <v>20</v>
      </c>
      <c r="C111" s="21"/>
      <c r="D111" s="468">
        <v>5</v>
      </c>
      <c r="E111" s="21" t="s">
        <v>2404</v>
      </c>
      <c r="F111" s="102" t="s">
        <v>2446</v>
      </c>
      <c r="G111" s="102" t="s">
        <v>2447</v>
      </c>
      <c r="H111" s="102"/>
      <c r="I111" s="45" t="s">
        <v>972</v>
      </c>
      <c r="J111" s="45" t="s">
        <v>662</v>
      </c>
      <c r="K111" s="102"/>
      <c r="L111" s="13">
        <f ca="1">IFERROR(__xludf.DUMMYFUNCTION("if(K147="""",0,counta(split(K147,"","")))"),0)</f>
        <v>0</v>
      </c>
      <c r="M111" s="102"/>
      <c r="N111" s="102"/>
      <c r="O111" s="102"/>
      <c r="P111" s="102"/>
      <c r="Q111" s="243" t="s">
        <v>27</v>
      </c>
      <c r="R111" s="339" t="s">
        <v>98</v>
      </c>
      <c r="S111" s="354">
        <v>1</v>
      </c>
      <c r="T111" s="435"/>
      <c r="U111" s="328">
        <v>5</v>
      </c>
      <c r="V111" s="328">
        <v>5</v>
      </c>
      <c r="W111" s="343" t="s">
        <v>3548</v>
      </c>
      <c r="X111" s="252" t="s">
        <v>2794</v>
      </c>
      <c r="Y111" s="422">
        <f>J111-I111</f>
        <v>-0.38263888888888897</v>
      </c>
      <c r="Z111" s="422">
        <f>Y111*60</f>
        <v>-22.958333333333339</v>
      </c>
      <c r="AA111" s="429">
        <v>9</v>
      </c>
      <c r="AB111" s="165">
        <v>3</v>
      </c>
    </row>
    <row r="112" spans="1:28" ht="14.25" customHeight="1" thickBot="1">
      <c r="A112" s="7">
        <v>699</v>
      </c>
      <c r="B112" s="7">
        <v>20</v>
      </c>
      <c r="C112" s="21"/>
      <c r="D112" s="468">
        <v>5</v>
      </c>
      <c r="E112" s="21" t="s">
        <v>2404</v>
      </c>
      <c r="F112" s="102" t="s">
        <v>1344</v>
      </c>
      <c r="G112" s="102" t="s">
        <v>2434</v>
      </c>
      <c r="H112" s="102"/>
      <c r="I112" s="45" t="s">
        <v>2435</v>
      </c>
      <c r="J112" s="45" t="s">
        <v>670</v>
      </c>
      <c r="K112" s="102" t="s">
        <v>671</v>
      </c>
      <c r="L112" s="13">
        <f ca="1">IFERROR(__xludf.DUMMYFUNCTION("if(K148="""",0,counta(split(K148,"","")))"),3)</f>
        <v>3</v>
      </c>
      <c r="M112" s="102" t="s">
        <v>671</v>
      </c>
      <c r="N112" s="102"/>
      <c r="O112" s="102"/>
      <c r="P112" s="102"/>
      <c r="Q112" s="243" t="s">
        <v>27</v>
      </c>
      <c r="R112" s="339" t="s">
        <v>98</v>
      </c>
      <c r="S112" s="354">
        <v>1</v>
      </c>
      <c r="T112" s="435"/>
      <c r="U112" s="165"/>
      <c r="V112" s="165">
        <v>4</v>
      </c>
      <c r="W112" s="165" t="s">
        <v>29</v>
      </c>
      <c r="X112" s="15">
        <v>1</v>
      </c>
      <c r="Y112" s="422">
        <f>J112-I112</f>
        <v>-0.48472222222222228</v>
      </c>
      <c r="Z112" s="422">
        <f>Y112*60</f>
        <v>-29.083333333333336</v>
      </c>
      <c r="AA112" s="428">
        <v>9</v>
      </c>
      <c r="AB112" s="165">
        <v>3</v>
      </c>
    </row>
    <row r="113" spans="1:28" ht="14.25" customHeight="1" thickBot="1">
      <c r="A113" s="7">
        <v>700</v>
      </c>
      <c r="B113" s="7">
        <v>20</v>
      </c>
      <c r="C113" s="21"/>
      <c r="D113" s="468">
        <v>5</v>
      </c>
      <c r="E113" s="21" t="s">
        <v>2404</v>
      </c>
      <c r="F113" s="102" t="s">
        <v>89</v>
      </c>
      <c r="G113" s="102" t="s">
        <v>593</v>
      </c>
      <c r="H113" s="102"/>
      <c r="I113" s="45" t="s">
        <v>2439</v>
      </c>
      <c r="J113" s="45" t="s">
        <v>673</v>
      </c>
      <c r="K113" s="102"/>
      <c r="L113" s="13">
        <f ca="1">IFERROR(__xludf.DUMMYFUNCTION("if(K149="""",0,counta(split(K149,"","")))"),0)</f>
        <v>0</v>
      </c>
      <c r="M113" s="102"/>
      <c r="N113" s="102"/>
      <c r="O113" s="102"/>
      <c r="P113" s="102"/>
      <c r="Q113" s="243" t="s">
        <v>27</v>
      </c>
      <c r="R113" s="339" t="s">
        <v>98</v>
      </c>
      <c r="S113" s="354">
        <v>1</v>
      </c>
      <c r="T113" s="435"/>
      <c r="U113" s="165"/>
      <c r="V113" s="165">
        <v>4</v>
      </c>
      <c r="W113" s="165" t="s">
        <v>29</v>
      </c>
      <c r="X113" s="15">
        <v>1</v>
      </c>
      <c r="Y113" s="422">
        <f>J113-I113</f>
        <v>-0.44930555555555551</v>
      </c>
      <c r="Z113" s="422">
        <f>Y113*60</f>
        <v>-26.958333333333332</v>
      </c>
      <c r="AA113" s="428">
        <v>9</v>
      </c>
      <c r="AB113" s="354">
        <v>3</v>
      </c>
    </row>
    <row r="114" spans="1:28" ht="14.25" customHeight="1" thickBot="1">
      <c r="A114" s="7">
        <v>701</v>
      </c>
      <c r="B114" s="7">
        <v>20</v>
      </c>
      <c r="C114" s="21"/>
      <c r="D114" s="468">
        <v>5</v>
      </c>
      <c r="E114" s="21" t="s">
        <v>2404</v>
      </c>
      <c r="F114" s="102" t="s">
        <v>89</v>
      </c>
      <c r="G114" s="102" t="s">
        <v>89</v>
      </c>
      <c r="H114" s="102"/>
      <c r="I114" s="45" t="s">
        <v>2439</v>
      </c>
      <c r="J114" s="45" t="s">
        <v>676</v>
      </c>
      <c r="K114" s="102" t="s">
        <v>677</v>
      </c>
      <c r="L114" s="13">
        <f ca="1">IFERROR(__xludf.DUMMYFUNCTION("if(K150="""",0,counta(split(K150,"","")))"),3)</f>
        <v>3</v>
      </c>
      <c r="M114" s="102" t="s">
        <v>677</v>
      </c>
      <c r="N114" s="102"/>
      <c r="O114" s="102"/>
      <c r="P114" s="102"/>
      <c r="Q114" s="441" t="s">
        <v>27</v>
      </c>
      <c r="R114" s="339" t="s">
        <v>98</v>
      </c>
      <c r="S114" s="331">
        <v>1</v>
      </c>
      <c r="T114" s="435"/>
      <c r="U114" s="481">
        <v>5</v>
      </c>
      <c r="V114" s="481">
        <v>5</v>
      </c>
      <c r="W114" s="481" t="s">
        <v>3223</v>
      </c>
      <c r="X114" s="480" t="s">
        <v>2947</v>
      </c>
      <c r="Y114" s="422">
        <f>J114-I114</f>
        <v>-0.42916666666666664</v>
      </c>
      <c r="Z114" s="422">
        <f>Y114*60</f>
        <v>-25.75</v>
      </c>
      <c r="AA114" s="429">
        <v>9</v>
      </c>
      <c r="AB114" s="165">
        <v>3</v>
      </c>
    </row>
    <row r="115" spans="1:28" ht="14.25" customHeight="1" thickBot="1">
      <c r="A115" s="7">
        <v>698</v>
      </c>
      <c r="B115" s="7">
        <v>20</v>
      </c>
      <c r="C115" s="21"/>
      <c r="D115" s="468">
        <v>5</v>
      </c>
      <c r="E115" s="21" t="s">
        <v>2404</v>
      </c>
      <c r="F115" s="102" t="s">
        <v>333</v>
      </c>
      <c r="G115" s="102" t="s">
        <v>90</v>
      </c>
      <c r="H115" s="102" t="s">
        <v>2430</v>
      </c>
      <c r="I115" s="45" t="s">
        <v>761</v>
      </c>
      <c r="J115" s="45" t="s">
        <v>679</v>
      </c>
      <c r="K115" s="102" t="s">
        <v>680</v>
      </c>
      <c r="L115" s="13">
        <f ca="1">IFERROR(__xludf.DUMMYFUNCTION("if(K151="""",0,counta(split(K151,"","")))"),3)</f>
        <v>3</v>
      </c>
      <c r="M115" s="102" t="s">
        <v>680</v>
      </c>
      <c r="N115" s="102"/>
      <c r="O115" s="102"/>
      <c r="P115" s="102"/>
      <c r="Q115" s="441" t="s">
        <v>27</v>
      </c>
      <c r="R115" s="339" t="s">
        <v>98</v>
      </c>
      <c r="S115" s="331">
        <v>1</v>
      </c>
      <c r="T115" s="435"/>
      <c r="U115" s="251">
        <v>3</v>
      </c>
      <c r="V115" s="251">
        <v>3</v>
      </c>
      <c r="W115" s="353" t="s">
        <v>3041</v>
      </c>
      <c r="X115" s="353">
        <v>0</v>
      </c>
      <c r="Y115" s="422">
        <f>J115-I115</f>
        <v>-0.3527777777777778</v>
      </c>
      <c r="Z115" s="422">
        <f>Y115*60</f>
        <v>-21.166666666666668</v>
      </c>
      <c r="AA115" s="429">
        <v>9</v>
      </c>
      <c r="AB115" s="165">
        <v>3</v>
      </c>
    </row>
    <row r="116" spans="1:28" ht="14.25" customHeight="1" thickBot="1">
      <c r="A116" s="7">
        <v>709</v>
      </c>
      <c r="B116" s="7">
        <v>21</v>
      </c>
      <c r="C116" s="21"/>
      <c r="D116" s="468">
        <v>5</v>
      </c>
      <c r="E116" s="21" t="s">
        <v>2461</v>
      </c>
      <c r="F116" s="102" t="s">
        <v>943</v>
      </c>
      <c r="G116" s="102" t="s">
        <v>90</v>
      </c>
      <c r="H116" s="102" t="s">
        <v>2462</v>
      </c>
      <c r="I116" s="45" t="s">
        <v>1033</v>
      </c>
      <c r="J116" s="45" t="s">
        <v>682</v>
      </c>
      <c r="K116" s="102"/>
      <c r="L116" s="13">
        <f ca="1">IFERROR(__xludf.DUMMYFUNCTION("if(K152="""",0,counta(split(K152,"","")))"),0)</f>
        <v>0</v>
      </c>
      <c r="M116" s="102"/>
      <c r="N116" s="102"/>
      <c r="O116" s="102"/>
      <c r="P116" s="102"/>
      <c r="Q116" s="441" t="s">
        <v>27</v>
      </c>
      <c r="R116" s="339" t="s">
        <v>98</v>
      </c>
      <c r="S116" s="331">
        <v>1</v>
      </c>
      <c r="T116" s="435"/>
      <c r="U116" s="165">
        <v>4</v>
      </c>
      <c r="V116" s="165">
        <v>3</v>
      </c>
      <c r="W116" s="165"/>
      <c r="X116" s="102"/>
      <c r="Y116" s="422">
        <f>J116-I116</f>
        <v>-0.14236111111111108</v>
      </c>
      <c r="Z116" s="422">
        <f>Y116*60</f>
        <v>-8.5416666666666643</v>
      </c>
      <c r="AA116" s="429">
        <v>9</v>
      </c>
      <c r="AB116" s="379">
        <v>3</v>
      </c>
    </row>
    <row r="117" spans="1:28" ht="14.25" customHeight="1" thickBot="1">
      <c r="A117" s="7">
        <v>715</v>
      </c>
      <c r="B117" s="7">
        <v>21</v>
      </c>
      <c r="C117" s="21"/>
      <c r="D117" s="468">
        <v>5</v>
      </c>
      <c r="E117" s="21" t="s">
        <v>2461</v>
      </c>
      <c r="F117" s="102" t="s">
        <v>497</v>
      </c>
      <c r="G117" s="102" t="s">
        <v>90</v>
      </c>
      <c r="H117" s="102" t="s">
        <v>2489</v>
      </c>
      <c r="I117" s="45" t="s">
        <v>2490</v>
      </c>
      <c r="J117" s="45" t="s">
        <v>684</v>
      </c>
      <c r="K117" s="102"/>
      <c r="L117" s="13">
        <f ca="1">IFERROR(__xludf.DUMMYFUNCTION("if(K153="""",0,counta(split(K153,"","")))"),0)</f>
        <v>0</v>
      </c>
      <c r="M117" s="102"/>
      <c r="N117" s="102"/>
      <c r="O117" s="102"/>
      <c r="P117" s="102"/>
      <c r="Q117" s="452" t="s">
        <v>27</v>
      </c>
      <c r="R117" s="339" t="s">
        <v>98</v>
      </c>
      <c r="S117" s="379">
        <v>1</v>
      </c>
      <c r="T117" s="435"/>
      <c r="U117" s="165"/>
      <c r="V117" s="165">
        <v>4</v>
      </c>
      <c r="W117" s="165" t="s">
        <v>1403</v>
      </c>
      <c r="X117" s="102"/>
      <c r="Y117" s="422">
        <f>J117-I117</f>
        <v>-1.90625</v>
      </c>
      <c r="Z117" s="422">
        <f>Y117*60</f>
        <v>-114.375</v>
      </c>
      <c r="AA117" s="428">
        <v>9</v>
      </c>
      <c r="AB117" s="165">
        <v>3</v>
      </c>
    </row>
    <row r="118" spans="1:28" ht="14.25" customHeight="1" thickBot="1">
      <c r="A118" s="7">
        <v>714</v>
      </c>
      <c r="B118" s="7">
        <v>21</v>
      </c>
      <c r="C118" s="21"/>
      <c r="D118" s="468">
        <v>5</v>
      </c>
      <c r="E118" s="21" t="s">
        <v>2461</v>
      </c>
      <c r="F118" s="102" t="s">
        <v>2059</v>
      </c>
      <c r="G118" s="102" t="s">
        <v>2484</v>
      </c>
      <c r="H118" s="102"/>
      <c r="I118" s="45" t="s">
        <v>2485</v>
      </c>
      <c r="J118" s="45" t="s">
        <v>686</v>
      </c>
      <c r="K118" s="102" t="s">
        <v>245</v>
      </c>
      <c r="L118" s="13">
        <f ca="1">IFERROR(__xludf.DUMMYFUNCTION("if(K154="""",0,counta(split(K154,"","")))"),2)</f>
        <v>2</v>
      </c>
      <c r="M118" s="102"/>
      <c r="N118" s="102"/>
      <c r="O118" s="102"/>
      <c r="P118" s="102"/>
      <c r="Q118" s="452" t="s">
        <v>27</v>
      </c>
      <c r="R118" s="339" t="s">
        <v>98</v>
      </c>
      <c r="S118" s="379">
        <v>1</v>
      </c>
      <c r="T118" s="435"/>
      <c r="U118" s="165">
        <v>3</v>
      </c>
      <c r="V118" s="165">
        <v>4</v>
      </c>
      <c r="W118" s="165" t="s">
        <v>2793</v>
      </c>
      <c r="X118" s="102" t="s">
        <v>2947</v>
      </c>
      <c r="Y118" s="422">
        <f>J118-I118</f>
        <v>-1.4048611111111113</v>
      </c>
      <c r="Z118" s="422">
        <f>Y118*60</f>
        <v>-84.291666666666686</v>
      </c>
      <c r="AA118" s="429">
        <v>9</v>
      </c>
      <c r="AB118" s="165">
        <v>3</v>
      </c>
    </row>
    <row r="119" spans="1:28" ht="14.25" customHeight="1" thickBot="1">
      <c r="A119" s="7">
        <v>713</v>
      </c>
      <c r="B119" s="7">
        <v>21</v>
      </c>
      <c r="C119" s="21"/>
      <c r="D119" s="468">
        <v>5</v>
      </c>
      <c r="E119" s="21" t="s">
        <v>2461</v>
      </c>
      <c r="F119" s="102" t="s">
        <v>2478</v>
      </c>
      <c r="G119" s="102" t="s">
        <v>2479</v>
      </c>
      <c r="H119" s="102" t="s">
        <v>2480</v>
      </c>
      <c r="I119" s="45" t="s">
        <v>2481</v>
      </c>
      <c r="J119" s="45" t="s">
        <v>689</v>
      </c>
      <c r="K119" s="102"/>
      <c r="L119" s="13">
        <f ca="1">IFERROR(__xludf.DUMMYFUNCTION("if(K155="""",0,counta(split(K155,"","")))"),0)</f>
        <v>0</v>
      </c>
      <c r="M119" s="102"/>
      <c r="N119" s="102"/>
      <c r="O119" s="102"/>
      <c r="P119" s="102"/>
      <c r="Q119" s="422" t="s">
        <v>27</v>
      </c>
      <c r="R119" s="339" t="s">
        <v>98</v>
      </c>
      <c r="S119" s="102">
        <v>1</v>
      </c>
      <c r="T119" s="435"/>
      <c r="U119" s="165"/>
      <c r="V119" s="165">
        <v>5</v>
      </c>
      <c r="W119" s="165" t="s">
        <v>2111</v>
      </c>
      <c r="X119" s="102"/>
      <c r="Y119" s="422">
        <f>J119-I119</f>
        <v>-1.1819444444444445</v>
      </c>
      <c r="Z119" s="422">
        <f>Y119*60</f>
        <v>-70.916666666666671</v>
      </c>
      <c r="AA119" s="428">
        <v>9</v>
      </c>
      <c r="AB119" s="297">
        <v>3</v>
      </c>
    </row>
    <row r="120" spans="1:28" ht="14.25" customHeight="1" thickBot="1">
      <c r="A120" s="7">
        <v>712</v>
      </c>
      <c r="B120" s="7">
        <v>21</v>
      </c>
      <c r="C120" s="21"/>
      <c r="D120" s="468">
        <v>5</v>
      </c>
      <c r="E120" s="21" t="s">
        <v>2461</v>
      </c>
      <c r="F120" s="102" t="s">
        <v>1217</v>
      </c>
      <c r="G120" s="102" t="s">
        <v>1217</v>
      </c>
      <c r="H120" s="102"/>
      <c r="I120" s="45" t="s">
        <v>2474</v>
      </c>
      <c r="J120" s="45" t="s">
        <v>694</v>
      </c>
      <c r="K120" s="102" t="s">
        <v>695</v>
      </c>
      <c r="L120" s="13">
        <f ca="1">IFERROR(__xludf.DUMMYFUNCTION("if(K156="""",0,counta(split(K156,"","")))"),2)</f>
        <v>2</v>
      </c>
      <c r="M120" s="102"/>
      <c r="N120" s="102"/>
      <c r="O120" s="102"/>
      <c r="P120" s="102"/>
      <c r="Q120" s="422" t="s">
        <v>27</v>
      </c>
      <c r="R120" s="339" t="s">
        <v>98</v>
      </c>
      <c r="S120" s="102">
        <v>1</v>
      </c>
      <c r="T120" s="435"/>
      <c r="U120" s="165">
        <v>5</v>
      </c>
      <c r="V120" s="165">
        <v>4</v>
      </c>
      <c r="W120" s="165" t="s">
        <v>3127</v>
      </c>
      <c r="X120" s="102" t="s">
        <v>2947</v>
      </c>
      <c r="Y120" s="422">
        <f>J120-I120</f>
        <v>-1.2236111111111112</v>
      </c>
      <c r="Z120" s="422">
        <f>Y120*60</f>
        <v>-73.416666666666671</v>
      </c>
      <c r="AA120" s="429">
        <v>9</v>
      </c>
      <c r="AB120" s="165">
        <v>3</v>
      </c>
    </row>
    <row r="121" spans="1:28" ht="14.25" customHeight="1" thickBot="1">
      <c r="A121" s="7">
        <v>710</v>
      </c>
      <c r="B121" s="7">
        <v>21</v>
      </c>
      <c r="C121" s="21"/>
      <c r="D121" s="468">
        <v>5</v>
      </c>
      <c r="E121" s="21" t="s">
        <v>2461</v>
      </c>
      <c r="F121" s="102" t="s">
        <v>2465</v>
      </c>
      <c r="G121" s="102" t="s">
        <v>90</v>
      </c>
      <c r="H121" s="102" t="s">
        <v>2466</v>
      </c>
      <c r="I121" s="45" t="s">
        <v>2467</v>
      </c>
      <c r="J121" s="45" t="s">
        <v>697</v>
      </c>
      <c r="K121" s="102" t="s">
        <v>245</v>
      </c>
      <c r="L121" s="13">
        <f ca="1">IFERROR(__xludf.DUMMYFUNCTION("if(K157="""",0,counta(split(K157,"","")))"),2)</f>
        <v>2</v>
      </c>
      <c r="M121" s="102" t="s">
        <v>698</v>
      </c>
      <c r="N121" s="102"/>
      <c r="O121" s="102"/>
      <c r="P121" s="102"/>
      <c r="Q121" s="422" t="s">
        <v>27</v>
      </c>
      <c r="R121" s="339" t="s">
        <v>98</v>
      </c>
      <c r="S121" s="102">
        <v>1</v>
      </c>
      <c r="T121" s="435"/>
      <c r="U121" s="165">
        <v>4</v>
      </c>
      <c r="V121" s="165">
        <v>5</v>
      </c>
      <c r="W121" s="165" t="s">
        <v>3041</v>
      </c>
      <c r="X121" s="102" t="s">
        <v>2947</v>
      </c>
      <c r="Y121" s="422">
        <f>J121-I121</f>
        <v>-0.65138888888888891</v>
      </c>
      <c r="Z121" s="422">
        <f>Y121*60</f>
        <v>-39.083333333333336</v>
      </c>
      <c r="AA121" s="429">
        <v>9</v>
      </c>
      <c r="AB121" s="165">
        <v>3</v>
      </c>
    </row>
    <row r="122" spans="1:28" ht="14.25" customHeight="1" thickBot="1">
      <c r="A122" s="7">
        <v>716</v>
      </c>
      <c r="B122" s="7">
        <v>22</v>
      </c>
      <c r="C122" s="21"/>
      <c r="D122" s="468">
        <v>5</v>
      </c>
      <c r="E122" s="21" t="s">
        <v>2492</v>
      </c>
      <c r="F122" s="102" t="s">
        <v>30</v>
      </c>
      <c r="G122" s="102" t="s">
        <v>31</v>
      </c>
      <c r="H122" s="102"/>
      <c r="I122" s="45" t="s">
        <v>1506</v>
      </c>
      <c r="J122" s="45" t="s">
        <v>700</v>
      </c>
      <c r="K122" s="32" t="s">
        <v>701</v>
      </c>
      <c r="L122" s="13">
        <f ca="1">IFERROR(__xludf.DUMMYFUNCTION("if(K158="""",0,counta(split(K158,"","")))"),2)</f>
        <v>2</v>
      </c>
      <c r="M122" s="32" t="s">
        <v>702</v>
      </c>
      <c r="N122" s="102"/>
      <c r="O122" s="102"/>
      <c r="P122" s="102"/>
      <c r="Q122" s="422" t="s">
        <v>27</v>
      </c>
      <c r="R122" s="339" t="s">
        <v>98</v>
      </c>
      <c r="S122" s="102">
        <v>1</v>
      </c>
      <c r="T122" s="435"/>
      <c r="U122" s="165"/>
      <c r="V122" s="165">
        <v>4</v>
      </c>
      <c r="W122" s="165" t="s">
        <v>29</v>
      </c>
      <c r="X122" s="15">
        <v>1</v>
      </c>
      <c r="Y122" s="422">
        <f>J122-I122</f>
        <v>0.42638888888888882</v>
      </c>
      <c r="Z122" s="422">
        <f>Y122*60</f>
        <v>25.583333333333329</v>
      </c>
      <c r="AA122" s="429">
        <v>9</v>
      </c>
      <c r="AB122" s="251">
        <v>3</v>
      </c>
    </row>
    <row r="123" spans="1:28" ht="14.25" customHeight="1" thickBot="1">
      <c r="A123" s="7">
        <v>721</v>
      </c>
      <c r="B123" s="7">
        <v>23</v>
      </c>
      <c r="C123" s="21"/>
      <c r="D123" s="468">
        <v>5</v>
      </c>
      <c r="E123" s="21" t="s">
        <v>2498</v>
      </c>
      <c r="F123" s="102" t="s">
        <v>1400</v>
      </c>
      <c r="G123" s="102" t="s">
        <v>80</v>
      </c>
      <c r="H123" s="102"/>
      <c r="I123" s="45" t="s">
        <v>2506</v>
      </c>
      <c r="J123" s="45" t="s">
        <v>705</v>
      </c>
      <c r="K123" s="102"/>
      <c r="L123" s="13">
        <f ca="1">IFERROR(__xludf.DUMMYFUNCTION("if(K159="""",0,counta(split(K159,"","")))"),0)</f>
        <v>0</v>
      </c>
      <c r="M123" s="102"/>
      <c r="N123" s="102"/>
      <c r="O123" s="102"/>
      <c r="P123" s="102"/>
      <c r="Q123" s="422" t="s">
        <v>27</v>
      </c>
      <c r="R123" s="339" t="s">
        <v>98</v>
      </c>
      <c r="S123" s="102">
        <v>1</v>
      </c>
      <c r="T123" s="435"/>
      <c r="U123" s="165">
        <v>4</v>
      </c>
      <c r="V123" s="165">
        <v>5</v>
      </c>
      <c r="W123" s="165" t="s">
        <v>2111</v>
      </c>
      <c r="X123" s="102" t="s">
        <v>2947</v>
      </c>
      <c r="Y123" s="422">
        <f>J123-I123</f>
        <v>0.23680555555555555</v>
      </c>
      <c r="Z123" s="422">
        <f>Y123*60</f>
        <v>14.208333333333332</v>
      </c>
      <c r="AA123" s="429">
        <v>9</v>
      </c>
      <c r="AB123" s="354">
        <v>3</v>
      </c>
    </row>
    <row r="124" spans="1:28" ht="14.25" customHeight="1" thickBot="1">
      <c r="A124" s="7">
        <v>720</v>
      </c>
      <c r="B124" s="7">
        <v>23</v>
      </c>
      <c r="C124" s="21"/>
      <c r="D124" s="468">
        <v>5</v>
      </c>
      <c r="E124" s="21" t="s">
        <v>2498</v>
      </c>
      <c r="F124" s="102" t="s">
        <v>75</v>
      </c>
      <c r="G124" s="102" t="s">
        <v>2503</v>
      </c>
      <c r="H124" s="102" t="s">
        <v>75</v>
      </c>
      <c r="I124" s="45" t="s">
        <v>1864</v>
      </c>
      <c r="J124" s="45" t="s">
        <v>707</v>
      </c>
      <c r="K124" s="102"/>
      <c r="L124" s="13">
        <f ca="1">IFERROR(__xludf.DUMMYFUNCTION("if(K160="""",0,counta(split(K160,"","")))"),0)</f>
        <v>0</v>
      </c>
      <c r="M124" s="102"/>
      <c r="N124" s="102"/>
      <c r="O124" s="102"/>
      <c r="P124" s="102"/>
      <c r="Q124" s="422" t="s">
        <v>27</v>
      </c>
      <c r="R124" s="339" t="s">
        <v>98</v>
      </c>
      <c r="S124" s="102">
        <v>1</v>
      </c>
      <c r="T124" s="435"/>
      <c r="U124" s="165">
        <v>5</v>
      </c>
      <c r="V124" s="165">
        <v>5</v>
      </c>
      <c r="W124" s="165" t="s">
        <v>6873</v>
      </c>
      <c r="X124" s="102" t="s">
        <v>2947</v>
      </c>
      <c r="Y124" s="422">
        <f>J124-I124</f>
        <v>0.33055555555555555</v>
      </c>
      <c r="Z124" s="422">
        <f>Y124*60</f>
        <v>19.833333333333332</v>
      </c>
      <c r="AA124" s="429">
        <v>9</v>
      </c>
      <c r="AB124" s="165">
        <v>3</v>
      </c>
    </row>
    <row r="125" spans="1:28" ht="14.25" customHeight="1" thickBot="1">
      <c r="A125" s="7">
        <v>719</v>
      </c>
      <c r="B125" s="7">
        <v>23</v>
      </c>
      <c r="C125" s="21"/>
      <c r="D125" s="468">
        <v>5</v>
      </c>
      <c r="E125" s="21" t="s">
        <v>2498</v>
      </c>
      <c r="F125" s="102" t="s">
        <v>2465</v>
      </c>
      <c r="G125" s="102" t="s">
        <v>2500</v>
      </c>
      <c r="H125" s="102" t="s">
        <v>2466</v>
      </c>
      <c r="I125" s="45" t="s">
        <v>174</v>
      </c>
      <c r="J125" s="35" t="s">
        <v>709</v>
      </c>
      <c r="K125" s="102" t="s">
        <v>710</v>
      </c>
      <c r="L125" s="13">
        <f ca="1">IFERROR(__xludf.DUMMYFUNCTION("if(K161="""",0,counta(split(K161,"","")))"),4)</f>
        <v>4</v>
      </c>
      <c r="M125" s="102" t="s">
        <v>711</v>
      </c>
      <c r="N125" s="102"/>
      <c r="O125" s="102"/>
      <c r="P125" s="102"/>
      <c r="Q125" s="422" t="s">
        <v>27</v>
      </c>
      <c r="R125" s="339" t="s">
        <v>98</v>
      </c>
      <c r="S125" s="102">
        <v>1</v>
      </c>
      <c r="T125" s="435"/>
      <c r="U125" s="165"/>
      <c r="V125" s="165">
        <v>4</v>
      </c>
      <c r="W125" s="165" t="s">
        <v>1403</v>
      </c>
      <c r="X125" s="102" t="s">
        <v>1756</v>
      </c>
      <c r="Y125" s="422">
        <f>J125-I125</f>
        <v>-0.16527777777777777</v>
      </c>
      <c r="Z125" s="422">
        <f>Y125*60</f>
        <v>-9.9166666666666661</v>
      </c>
      <c r="AA125" s="428">
        <v>9</v>
      </c>
      <c r="AB125" s="165">
        <v>3</v>
      </c>
    </row>
    <row r="126" spans="1:28" ht="14.25" customHeight="1" thickBot="1">
      <c r="A126" s="7">
        <v>718</v>
      </c>
      <c r="B126" s="7">
        <v>23</v>
      </c>
      <c r="C126" s="21"/>
      <c r="D126" s="468">
        <v>5</v>
      </c>
      <c r="E126" s="21" t="s">
        <v>2498</v>
      </c>
      <c r="F126" s="102" t="s">
        <v>38</v>
      </c>
      <c r="G126" s="102" t="s">
        <v>90</v>
      </c>
      <c r="H126" s="102" t="s">
        <v>38</v>
      </c>
      <c r="I126" s="45" t="s">
        <v>544</v>
      </c>
      <c r="J126" s="45" t="s">
        <v>713</v>
      </c>
      <c r="K126" s="102" t="s">
        <v>714</v>
      </c>
      <c r="L126" s="13">
        <f ca="1">IFERROR(__xludf.DUMMYFUNCTION("if(K162="""",0,counta(split(K162,"","")))"),7)</f>
        <v>7</v>
      </c>
      <c r="M126" s="102" t="s">
        <v>715</v>
      </c>
      <c r="N126" s="102"/>
      <c r="O126" s="102"/>
      <c r="P126" s="102"/>
      <c r="Q126" s="422" t="s">
        <v>27</v>
      </c>
      <c r="R126" s="339" t="s">
        <v>98</v>
      </c>
      <c r="S126" s="102">
        <v>1</v>
      </c>
      <c r="T126" s="435"/>
      <c r="U126" s="165"/>
      <c r="V126" s="165">
        <v>4</v>
      </c>
      <c r="W126" s="165" t="s">
        <v>29</v>
      </c>
      <c r="X126" s="15">
        <v>1</v>
      </c>
      <c r="Y126" s="422">
        <f>J126-I126</f>
        <v>-8.0555555555555561E-2</v>
      </c>
      <c r="Z126" s="422">
        <f>Y126*60</f>
        <v>-4.8333333333333339</v>
      </c>
      <c r="AA126" s="429">
        <v>9</v>
      </c>
      <c r="AB126" s="165">
        <v>3</v>
      </c>
    </row>
    <row r="127" spans="1:28" ht="14.25" customHeight="1" thickBot="1">
      <c r="A127" s="7">
        <v>717</v>
      </c>
      <c r="B127" s="7">
        <v>23</v>
      </c>
      <c r="C127" s="21"/>
      <c r="D127" s="468">
        <v>5</v>
      </c>
      <c r="E127" s="21" t="s">
        <v>2498</v>
      </c>
      <c r="F127" s="102" t="s">
        <v>2190</v>
      </c>
      <c r="G127" s="102" t="s">
        <v>2400</v>
      </c>
      <c r="H127" s="102"/>
      <c r="I127" s="45" t="s">
        <v>1510</v>
      </c>
      <c r="J127" s="45" t="s">
        <v>713</v>
      </c>
      <c r="K127" s="102"/>
      <c r="L127" s="13">
        <f ca="1">IFERROR(__xludf.DUMMYFUNCTION("if(K163="""",0,counta(split(K163,"","")))"),0)</f>
        <v>0</v>
      </c>
      <c r="M127" s="102"/>
      <c r="N127" s="102"/>
      <c r="O127" s="102"/>
      <c r="P127" s="102"/>
      <c r="Q127" s="422" t="s">
        <v>27</v>
      </c>
      <c r="R127" s="339" t="s">
        <v>98</v>
      </c>
      <c r="S127" s="102">
        <v>1</v>
      </c>
      <c r="T127" s="435"/>
      <c r="U127" s="333">
        <v>4</v>
      </c>
      <c r="V127" s="332">
        <v>5</v>
      </c>
      <c r="W127" s="339" t="s">
        <v>3023</v>
      </c>
      <c r="X127" s="339" t="s">
        <v>2947</v>
      </c>
      <c r="Y127" s="422">
        <f>J127-I127</f>
        <v>-7.5694444444444439E-2</v>
      </c>
      <c r="Z127" s="422">
        <f>Y127*60</f>
        <v>-4.5416666666666661</v>
      </c>
      <c r="AA127" s="429">
        <v>9</v>
      </c>
      <c r="AB127" s="165">
        <v>3</v>
      </c>
    </row>
    <row r="128" spans="1:28" ht="14.25" customHeight="1" thickBot="1">
      <c r="A128" s="7">
        <v>722</v>
      </c>
      <c r="B128" s="7">
        <v>24</v>
      </c>
      <c r="C128" s="21"/>
      <c r="D128" s="468">
        <v>5</v>
      </c>
      <c r="E128" s="21" t="s">
        <v>2507</v>
      </c>
      <c r="F128" s="102" t="s">
        <v>565</v>
      </c>
      <c r="G128" s="102" t="s">
        <v>2508</v>
      </c>
      <c r="H128" s="102" t="s">
        <v>2509</v>
      </c>
      <c r="I128" s="45" t="s">
        <v>2510</v>
      </c>
      <c r="J128" s="45" t="s">
        <v>408</v>
      </c>
      <c r="K128" s="102" t="s">
        <v>80</v>
      </c>
      <c r="L128" s="13">
        <f ca="1">IFERROR(__xludf.DUMMYFUNCTION("if(K164="""",0,counta(split(K164,"","")))"),1)</f>
        <v>1</v>
      </c>
      <c r="M128" s="102"/>
      <c r="N128" s="102"/>
      <c r="O128" s="102"/>
      <c r="P128" s="102"/>
      <c r="Q128" s="422" t="s">
        <v>27</v>
      </c>
      <c r="R128" s="339" t="s">
        <v>98</v>
      </c>
      <c r="S128" s="102">
        <v>1</v>
      </c>
      <c r="T128" s="435"/>
      <c r="U128" s="327">
        <v>4</v>
      </c>
      <c r="V128" s="328">
        <v>5</v>
      </c>
      <c r="W128" s="343" t="s">
        <v>3548</v>
      </c>
      <c r="X128" s="252" t="s">
        <v>2794</v>
      </c>
      <c r="Y128" s="422">
        <f>J128-I128</f>
        <v>9.3750000000000014E-2</v>
      </c>
      <c r="Z128" s="422">
        <f>Y128*60</f>
        <v>5.6250000000000009</v>
      </c>
      <c r="AA128" s="429">
        <v>9</v>
      </c>
      <c r="AB128" s="251">
        <v>3</v>
      </c>
    </row>
    <row r="129" spans="1:28" ht="14.25" customHeight="1" thickBot="1">
      <c r="A129" s="7">
        <v>725</v>
      </c>
      <c r="B129" s="7">
        <v>25</v>
      </c>
      <c r="C129" s="21"/>
      <c r="D129" s="468">
        <v>5</v>
      </c>
      <c r="E129" s="21" t="s">
        <v>2513</v>
      </c>
      <c r="F129" s="102" t="s">
        <v>333</v>
      </c>
      <c r="G129" s="102" t="s">
        <v>2521</v>
      </c>
      <c r="H129" s="102" t="s">
        <v>2522</v>
      </c>
      <c r="I129" s="45" t="s">
        <v>583</v>
      </c>
      <c r="J129" s="45" t="s">
        <v>137</v>
      </c>
      <c r="K129" s="102"/>
      <c r="L129" s="13">
        <f ca="1">IFERROR(__xludf.DUMMYFUNCTION("if(K165="""",0,counta(split(K165,"","")))"),0)</f>
        <v>0</v>
      </c>
      <c r="M129" s="102"/>
      <c r="N129" s="102"/>
      <c r="O129" s="102"/>
      <c r="P129" s="102"/>
      <c r="Q129" s="422" t="s">
        <v>27</v>
      </c>
      <c r="R129" s="339" t="s">
        <v>98</v>
      </c>
      <c r="S129" s="102">
        <v>1</v>
      </c>
      <c r="T129" s="435"/>
      <c r="U129" s="165"/>
      <c r="V129" s="165">
        <v>5</v>
      </c>
      <c r="W129" s="165" t="s">
        <v>1403</v>
      </c>
      <c r="X129" s="102"/>
      <c r="Y129" s="422">
        <f>J129-I129</f>
        <v>2.9166666666666674E-2</v>
      </c>
      <c r="Z129" s="422">
        <f>Y129*60</f>
        <v>1.7500000000000004</v>
      </c>
      <c r="AA129" s="428">
        <v>9</v>
      </c>
      <c r="AB129" s="165">
        <v>3</v>
      </c>
    </row>
    <row r="130" spans="1:28" ht="14.25" customHeight="1" thickBot="1">
      <c r="A130" s="7">
        <v>724</v>
      </c>
      <c r="B130" s="7">
        <v>25</v>
      </c>
      <c r="C130" s="21"/>
      <c r="D130" s="468">
        <v>5</v>
      </c>
      <c r="E130" s="21" t="s">
        <v>2513</v>
      </c>
      <c r="F130" s="102" t="s">
        <v>2517</v>
      </c>
      <c r="G130" s="102" t="s">
        <v>2518</v>
      </c>
      <c r="H130" s="102" t="s">
        <v>2519</v>
      </c>
      <c r="I130" s="45" t="s">
        <v>393</v>
      </c>
      <c r="J130" s="45" t="s">
        <v>721</v>
      </c>
      <c r="K130" s="102" t="s">
        <v>722</v>
      </c>
      <c r="L130" s="13">
        <f ca="1">IFERROR(__xludf.DUMMYFUNCTION("if(K166="""",0,counta(split(K166,"","")))"),2)</f>
        <v>2</v>
      </c>
      <c r="M130" s="102" t="s">
        <v>722</v>
      </c>
      <c r="N130" s="102"/>
      <c r="O130" s="102"/>
      <c r="P130" s="102"/>
      <c r="Q130" s="422" t="s">
        <v>27</v>
      </c>
      <c r="R130" s="339" t="s">
        <v>98</v>
      </c>
      <c r="S130" s="102">
        <v>1</v>
      </c>
      <c r="T130" s="435"/>
      <c r="U130" s="165"/>
      <c r="V130" s="165">
        <v>5</v>
      </c>
      <c r="W130" s="165" t="s">
        <v>29</v>
      </c>
      <c r="X130" s="15">
        <v>1</v>
      </c>
      <c r="Y130" s="422">
        <f>J130-I130</f>
        <v>0.12569444444444447</v>
      </c>
      <c r="Z130" s="422">
        <f>Y130*60</f>
        <v>7.5416666666666679</v>
      </c>
      <c r="AA130" s="429">
        <v>9</v>
      </c>
      <c r="AB130" s="165">
        <v>3</v>
      </c>
    </row>
    <row r="131" spans="1:28" ht="14.25" customHeight="1" thickBot="1">
      <c r="A131" s="7">
        <v>723</v>
      </c>
      <c r="B131" s="7">
        <v>25</v>
      </c>
      <c r="C131" s="21"/>
      <c r="D131" s="468">
        <v>5</v>
      </c>
      <c r="E131" s="21" t="s">
        <v>2513</v>
      </c>
      <c r="F131" s="102" t="s">
        <v>233</v>
      </c>
      <c r="G131" s="102" t="s">
        <v>68</v>
      </c>
      <c r="H131" s="102" t="s">
        <v>2514</v>
      </c>
      <c r="I131" s="45" t="s">
        <v>1741</v>
      </c>
      <c r="J131" s="45" t="s">
        <v>726</v>
      </c>
      <c r="K131" s="102" t="s">
        <v>727</v>
      </c>
      <c r="L131" s="13">
        <f ca="1">IFERROR(__xludf.DUMMYFUNCTION("if(K167="""",0,counta(split(K167,"","")))"),3)</f>
        <v>3</v>
      </c>
      <c r="M131" s="102"/>
      <c r="N131" s="102"/>
      <c r="O131" s="102"/>
      <c r="P131" s="102"/>
      <c r="Q131" s="422" t="s">
        <v>27</v>
      </c>
      <c r="R131" s="339" t="s">
        <v>98</v>
      </c>
      <c r="S131" s="102">
        <v>1</v>
      </c>
      <c r="T131" s="435"/>
      <c r="U131" s="165"/>
      <c r="V131" s="165">
        <v>4</v>
      </c>
      <c r="W131" s="165" t="s">
        <v>2111</v>
      </c>
      <c r="X131" s="102" t="s">
        <v>2497</v>
      </c>
      <c r="Y131" s="422">
        <f>J131-I131</f>
        <v>0.32083333333333336</v>
      </c>
      <c r="Z131" s="422">
        <f>Y131*60</f>
        <v>19.25</v>
      </c>
      <c r="AA131" s="429">
        <v>9</v>
      </c>
      <c r="AB131" s="165">
        <v>3</v>
      </c>
    </row>
    <row r="132" spans="1:28" ht="14.25" customHeight="1" thickBot="1">
      <c r="A132" s="7">
        <v>726</v>
      </c>
      <c r="B132" s="7">
        <v>26</v>
      </c>
      <c r="C132" s="21"/>
      <c r="D132" s="468">
        <v>5</v>
      </c>
      <c r="E132" s="21" t="s">
        <v>2524</v>
      </c>
      <c r="F132" s="102" t="s">
        <v>2465</v>
      </c>
      <c r="G132" s="102" t="s">
        <v>2500</v>
      </c>
      <c r="H132" s="102" t="s">
        <v>2525</v>
      </c>
      <c r="I132" s="45" t="s">
        <v>1951</v>
      </c>
      <c r="J132" s="45" t="s">
        <v>730</v>
      </c>
      <c r="K132" s="102" t="s">
        <v>695</v>
      </c>
      <c r="L132" s="13">
        <f ca="1">IFERROR(__xludf.DUMMYFUNCTION("if(K168="""",0,counta(split(K168,"","")))"),2)</f>
        <v>2</v>
      </c>
      <c r="M132" s="102"/>
      <c r="N132" s="102"/>
      <c r="O132" s="102"/>
      <c r="P132" s="102"/>
      <c r="Q132" s="422" t="s">
        <v>27</v>
      </c>
      <c r="R132" s="339" t="s">
        <v>98</v>
      </c>
      <c r="S132" s="102">
        <v>1</v>
      </c>
      <c r="T132" s="435"/>
      <c r="U132" s="481"/>
      <c r="V132" s="481">
        <v>5</v>
      </c>
      <c r="W132" s="481" t="s">
        <v>29</v>
      </c>
      <c r="X132" s="503">
        <v>1</v>
      </c>
      <c r="Y132" s="422">
        <f>J132-I132</f>
        <v>0.23124999999999998</v>
      </c>
      <c r="Z132" s="422">
        <f>Y132*60</f>
        <v>13.874999999999998</v>
      </c>
      <c r="AA132" s="429">
        <v>9</v>
      </c>
      <c r="AB132" s="354">
        <v>3</v>
      </c>
    </row>
    <row r="133" spans="1:28" ht="14.25" customHeight="1" thickBot="1">
      <c r="A133" s="7">
        <v>728</v>
      </c>
      <c r="B133" s="7">
        <v>27</v>
      </c>
      <c r="C133" s="21"/>
      <c r="D133" s="468">
        <v>5</v>
      </c>
      <c r="E133" s="21" t="s">
        <v>2528</v>
      </c>
      <c r="F133" s="102" t="s">
        <v>632</v>
      </c>
      <c r="G133" s="102" t="s">
        <v>2534</v>
      </c>
      <c r="H133" s="102" t="s">
        <v>2535</v>
      </c>
      <c r="I133" s="45" t="s">
        <v>2536</v>
      </c>
      <c r="J133" s="45" t="s">
        <v>732</v>
      </c>
      <c r="K133" s="102"/>
      <c r="L133" s="13">
        <f ca="1">IFERROR(__xludf.DUMMYFUNCTION("if(K169="""",0,counta(split(K169,"","")))"),0)</f>
        <v>0</v>
      </c>
      <c r="M133" s="102"/>
      <c r="N133" s="102"/>
      <c r="O133" s="102"/>
      <c r="P133" s="102"/>
      <c r="Q133" s="422" t="s">
        <v>27</v>
      </c>
      <c r="R133" s="339" t="s">
        <v>98</v>
      </c>
      <c r="S133" s="102">
        <v>1</v>
      </c>
      <c r="T133" s="435"/>
      <c r="U133" s="165"/>
      <c r="V133" s="165">
        <v>5</v>
      </c>
      <c r="W133" s="165" t="s">
        <v>1403</v>
      </c>
      <c r="X133" s="102"/>
      <c r="Y133" s="422">
        <f>J133-I133</f>
        <v>5.2777777777777785E-2</v>
      </c>
      <c r="Z133" s="422">
        <f>Y133*60</f>
        <v>3.166666666666667</v>
      </c>
      <c r="AA133" s="428">
        <v>9</v>
      </c>
      <c r="AB133" s="379">
        <v>3</v>
      </c>
    </row>
    <row r="134" spans="1:28" ht="14.25" customHeight="1" thickBot="1">
      <c r="A134" s="7">
        <v>727</v>
      </c>
      <c r="B134" s="7">
        <v>27</v>
      </c>
      <c r="C134" s="21"/>
      <c r="D134" s="468">
        <v>5</v>
      </c>
      <c r="E134" s="21" t="s">
        <v>2528</v>
      </c>
      <c r="F134" s="102" t="s">
        <v>121</v>
      </c>
      <c r="G134" s="102" t="s">
        <v>2529</v>
      </c>
      <c r="H134" s="102" t="s">
        <v>2530</v>
      </c>
      <c r="I134" s="45" t="s">
        <v>2531</v>
      </c>
      <c r="J134" s="45" t="s">
        <v>732</v>
      </c>
      <c r="K134" s="102"/>
      <c r="L134" s="13">
        <f ca="1">IFERROR(__xludf.DUMMYFUNCTION("if(K170="""",0,counta(split(K170,"","")))"),0)</f>
        <v>0</v>
      </c>
      <c r="M134" s="102"/>
      <c r="N134" s="102"/>
      <c r="O134" s="102"/>
      <c r="P134" s="102"/>
      <c r="Q134" s="422" t="s">
        <v>27</v>
      </c>
      <c r="R134" s="339" t="s">
        <v>98</v>
      </c>
      <c r="S134" s="102">
        <v>1</v>
      </c>
      <c r="T134" s="435"/>
      <c r="U134" s="165">
        <v>3</v>
      </c>
      <c r="V134" s="165">
        <v>3</v>
      </c>
      <c r="W134" s="165" t="s">
        <v>2793</v>
      </c>
      <c r="X134" s="102" t="s">
        <v>2947</v>
      </c>
      <c r="Y134" s="422">
        <f>J134-I134</f>
        <v>0.23680555555555555</v>
      </c>
      <c r="Z134" s="422">
        <f>Y134*60</f>
        <v>14.208333333333332</v>
      </c>
      <c r="AA134" s="429">
        <v>9</v>
      </c>
      <c r="AB134" s="165">
        <v>3</v>
      </c>
    </row>
    <row r="135" spans="1:28" ht="14.25" customHeight="1" thickBot="1">
      <c r="A135" s="7">
        <v>732</v>
      </c>
      <c r="B135" s="7">
        <v>28</v>
      </c>
      <c r="C135" s="21"/>
      <c r="D135" s="468">
        <v>5</v>
      </c>
      <c r="E135" s="21" t="s">
        <v>2540</v>
      </c>
      <c r="F135" s="102" t="s">
        <v>318</v>
      </c>
      <c r="G135" s="102" t="s">
        <v>573</v>
      </c>
      <c r="H135" s="102" t="s">
        <v>2551</v>
      </c>
      <c r="I135" s="45" t="s">
        <v>2552</v>
      </c>
      <c r="J135" s="45" t="s">
        <v>735</v>
      </c>
      <c r="K135" s="102" t="s">
        <v>736</v>
      </c>
      <c r="L135" s="13">
        <f ca="1">IFERROR(__xludf.DUMMYFUNCTION("if(K171="""",0,counta(split(K171,"","")))"),3)</f>
        <v>3</v>
      </c>
      <c r="M135" s="102" t="s">
        <v>736</v>
      </c>
      <c r="N135" s="102"/>
      <c r="O135" s="102"/>
      <c r="P135" s="102"/>
      <c r="Q135" s="422" t="s">
        <v>27</v>
      </c>
      <c r="R135" s="339" t="s">
        <v>98</v>
      </c>
      <c r="S135" s="102">
        <v>1</v>
      </c>
      <c r="T135" s="435"/>
      <c r="U135" s="165">
        <v>4</v>
      </c>
      <c r="V135" s="165">
        <v>3</v>
      </c>
      <c r="W135" s="165"/>
      <c r="X135" s="102"/>
      <c r="Y135" s="422">
        <f>J135-I135</f>
        <v>0.15555555555555561</v>
      </c>
      <c r="Z135" s="422">
        <f>Y135*60</f>
        <v>9.3333333333333375</v>
      </c>
      <c r="AA135" s="429">
        <v>9</v>
      </c>
      <c r="AB135" s="354">
        <v>3</v>
      </c>
    </row>
    <row r="136" spans="1:28" ht="14.25" customHeight="1" thickBot="1">
      <c r="A136" s="7">
        <v>731</v>
      </c>
      <c r="B136" s="7">
        <v>28</v>
      </c>
      <c r="C136" s="21"/>
      <c r="D136" s="468">
        <v>5</v>
      </c>
      <c r="E136" s="21" t="s">
        <v>2540</v>
      </c>
      <c r="F136" s="102" t="s">
        <v>197</v>
      </c>
      <c r="G136" s="102" t="s">
        <v>2547</v>
      </c>
      <c r="H136" s="102" t="s">
        <v>2548</v>
      </c>
      <c r="I136" s="45" t="s">
        <v>2549</v>
      </c>
      <c r="J136" s="45" t="s">
        <v>735</v>
      </c>
      <c r="K136" s="102" t="s">
        <v>739</v>
      </c>
      <c r="L136" s="13">
        <f ca="1">IFERROR(__xludf.DUMMYFUNCTION("if(K172="""",0,counta(split(K172,"","")))"),3)</f>
        <v>3</v>
      </c>
      <c r="M136" s="102" t="s">
        <v>740</v>
      </c>
      <c r="N136" s="102"/>
      <c r="O136" s="102"/>
      <c r="P136" s="102"/>
      <c r="Q136" s="422" t="s">
        <v>27</v>
      </c>
      <c r="R136" s="339" t="s">
        <v>98</v>
      </c>
      <c r="S136" s="102">
        <v>1</v>
      </c>
      <c r="T136" s="435"/>
      <c r="U136" s="165">
        <v>4</v>
      </c>
      <c r="V136" s="165">
        <v>5</v>
      </c>
      <c r="W136" s="165" t="s">
        <v>3092</v>
      </c>
      <c r="X136" s="102" t="s">
        <v>2947</v>
      </c>
      <c r="Y136" s="422">
        <f>J136-I136</f>
        <v>0.23888888888888896</v>
      </c>
      <c r="Z136" s="422">
        <f>Y136*60</f>
        <v>14.333333333333337</v>
      </c>
      <c r="AA136" s="429">
        <v>9</v>
      </c>
      <c r="AB136" s="297">
        <v>3</v>
      </c>
    </row>
    <row r="137" spans="1:28" ht="14.25" customHeight="1" thickBot="1">
      <c r="A137" s="7">
        <v>730</v>
      </c>
      <c r="B137" s="7">
        <v>28</v>
      </c>
      <c r="C137" s="21"/>
      <c r="D137" s="468">
        <v>5</v>
      </c>
      <c r="E137" s="21" t="s">
        <v>2540</v>
      </c>
      <c r="F137" s="102" t="s">
        <v>1928</v>
      </c>
      <c r="G137" s="102" t="s">
        <v>1950</v>
      </c>
      <c r="H137" s="102" t="s">
        <v>1929</v>
      </c>
      <c r="I137" s="45" t="s">
        <v>2543</v>
      </c>
      <c r="J137" s="45" t="s">
        <v>524</v>
      </c>
      <c r="K137" s="102"/>
      <c r="L137" s="13">
        <f ca="1">IFERROR(__xludf.DUMMYFUNCTION("if(K173="""",0,counta(split(K173,"","")))"),0)</f>
        <v>0</v>
      </c>
      <c r="M137" s="102"/>
      <c r="N137" s="102"/>
      <c r="O137" s="102"/>
      <c r="P137" s="102"/>
      <c r="Q137" s="422" t="s">
        <v>27</v>
      </c>
      <c r="R137" s="339" t="s">
        <v>98</v>
      </c>
      <c r="S137" s="102">
        <v>1</v>
      </c>
      <c r="T137" s="435"/>
      <c r="U137" s="165"/>
      <c r="V137" s="165">
        <v>4</v>
      </c>
      <c r="W137" s="165" t="s">
        <v>1403</v>
      </c>
      <c r="X137" s="102"/>
      <c r="Y137" s="422">
        <f>J137-I137</f>
        <v>0.29097222222222224</v>
      </c>
      <c r="Z137" s="422">
        <f>Y137*60</f>
        <v>17.458333333333336</v>
      </c>
      <c r="AA137" s="429">
        <v>9</v>
      </c>
      <c r="AB137" s="354">
        <v>3</v>
      </c>
    </row>
    <row r="138" spans="1:28" ht="14.25" customHeight="1" thickBot="1">
      <c r="A138" s="7">
        <v>729</v>
      </c>
      <c r="B138" s="7">
        <v>28</v>
      </c>
      <c r="C138" s="21"/>
      <c r="D138" s="468">
        <v>5</v>
      </c>
      <c r="E138" s="21" t="s">
        <v>2540</v>
      </c>
      <c r="F138" s="102" t="s">
        <v>118</v>
      </c>
      <c r="G138" s="102" t="s">
        <v>2541</v>
      </c>
      <c r="H138" s="102"/>
      <c r="I138" s="45" t="s">
        <v>2337</v>
      </c>
      <c r="J138" s="45" t="s">
        <v>744</v>
      </c>
      <c r="K138" s="102" t="s">
        <v>245</v>
      </c>
      <c r="L138" s="13">
        <f ca="1">IFERROR(__xludf.DUMMYFUNCTION("if(K174="""",0,counta(split(K174,"","")))"),2)</f>
        <v>2</v>
      </c>
      <c r="M138" s="102"/>
      <c r="N138" s="102"/>
      <c r="O138" s="102"/>
      <c r="P138" s="102"/>
      <c r="Q138" s="422" t="s">
        <v>27</v>
      </c>
      <c r="R138" s="339" t="s">
        <v>98</v>
      </c>
      <c r="S138" s="102">
        <v>1</v>
      </c>
      <c r="T138" s="435"/>
      <c r="U138" s="165">
        <v>4</v>
      </c>
      <c r="V138" s="165">
        <v>5</v>
      </c>
      <c r="W138" s="237" t="s">
        <v>3548</v>
      </c>
      <c r="X138" s="102" t="s">
        <v>2947</v>
      </c>
      <c r="Y138" s="422">
        <f>J138-I138</f>
        <v>5.9722222222222225E-2</v>
      </c>
      <c r="Z138" s="422">
        <f>Y138*60</f>
        <v>3.5833333333333335</v>
      </c>
      <c r="AA138" s="429">
        <v>9</v>
      </c>
      <c r="AB138" s="251">
        <v>3</v>
      </c>
    </row>
    <row r="139" spans="1:28" ht="14.25" customHeight="1" thickBot="1">
      <c r="A139" s="7">
        <v>735</v>
      </c>
      <c r="B139" s="7">
        <v>29</v>
      </c>
      <c r="C139" s="21"/>
      <c r="D139" s="468">
        <v>5</v>
      </c>
      <c r="E139" s="21" t="s">
        <v>2555</v>
      </c>
      <c r="F139" s="102" t="s">
        <v>2566</v>
      </c>
      <c r="G139" s="102" t="s">
        <v>2566</v>
      </c>
      <c r="H139" s="102"/>
      <c r="I139" s="45" t="s">
        <v>2567</v>
      </c>
      <c r="J139" s="45" t="s">
        <v>136</v>
      </c>
      <c r="K139" s="27" t="s">
        <v>746</v>
      </c>
      <c r="L139" s="13">
        <f ca="1">IFERROR(__xludf.DUMMYFUNCTION("if(K175="""",0,counta(split(K175,"","")))"),3)</f>
        <v>3</v>
      </c>
      <c r="M139" s="27" t="s">
        <v>746</v>
      </c>
      <c r="N139" s="102"/>
      <c r="O139" s="102"/>
      <c r="P139" s="102"/>
      <c r="Q139" s="422" t="s">
        <v>27</v>
      </c>
      <c r="R139" s="339" t="s">
        <v>98</v>
      </c>
      <c r="S139" s="102">
        <v>1</v>
      </c>
      <c r="T139" s="435"/>
      <c r="U139" s="165"/>
      <c r="V139" s="165">
        <v>5</v>
      </c>
      <c r="W139" s="165" t="s">
        <v>29</v>
      </c>
      <c r="X139" s="15">
        <v>1</v>
      </c>
      <c r="Y139" s="422">
        <f>J139-I139</f>
        <v>-0.49583333333333329</v>
      </c>
      <c r="Z139" s="422">
        <f>Y139*60</f>
        <v>-29.749999999999996</v>
      </c>
      <c r="AA139" s="428">
        <v>9</v>
      </c>
      <c r="AB139" s="165">
        <v>3</v>
      </c>
    </row>
    <row r="140" spans="1:28" ht="14.25" customHeight="1" thickBot="1">
      <c r="A140" s="7">
        <v>734</v>
      </c>
      <c r="B140" s="7">
        <v>29</v>
      </c>
      <c r="C140" s="21"/>
      <c r="D140" s="468">
        <v>5</v>
      </c>
      <c r="E140" s="21" t="s">
        <v>2555</v>
      </c>
      <c r="F140" s="102" t="s">
        <v>557</v>
      </c>
      <c r="G140" s="102" t="s">
        <v>2561</v>
      </c>
      <c r="H140" s="102" t="s">
        <v>2562</v>
      </c>
      <c r="I140" s="45" t="s">
        <v>2563</v>
      </c>
      <c r="J140" s="45" t="s">
        <v>688</v>
      </c>
      <c r="K140" s="102" t="s">
        <v>365</v>
      </c>
      <c r="L140" s="13">
        <f ca="1">IFERROR(__xludf.DUMMYFUNCTION("if(K176="""",0,counta(split(K176,"","")))"),1)</f>
        <v>1</v>
      </c>
      <c r="M140" s="102"/>
      <c r="N140" s="102"/>
      <c r="O140" s="102"/>
      <c r="P140" s="102"/>
      <c r="Q140" s="422" t="s">
        <v>27</v>
      </c>
      <c r="R140" s="339" t="s">
        <v>98</v>
      </c>
      <c r="S140" s="102">
        <v>1</v>
      </c>
      <c r="T140" s="435"/>
      <c r="U140" s="481">
        <v>5</v>
      </c>
      <c r="V140" s="481">
        <v>4</v>
      </c>
      <c r="W140" s="481" t="s">
        <v>3041</v>
      </c>
      <c r="X140" s="480">
        <v>1</v>
      </c>
      <c r="Y140" s="422">
        <f>J140-I140</f>
        <v>-9.444444444444447E-2</v>
      </c>
      <c r="Z140" s="422">
        <f>Y140*60</f>
        <v>-5.6666666666666679</v>
      </c>
      <c r="AA140" s="429">
        <v>9</v>
      </c>
      <c r="AB140" s="165">
        <v>3</v>
      </c>
    </row>
    <row r="141" spans="1:28" ht="14.25" customHeight="1" thickBot="1">
      <c r="A141" s="7">
        <v>733</v>
      </c>
      <c r="B141" s="7">
        <v>29</v>
      </c>
      <c r="C141" s="21"/>
      <c r="D141" s="468">
        <v>5</v>
      </c>
      <c r="E141" s="21" t="s">
        <v>2555</v>
      </c>
      <c r="F141" s="102" t="s">
        <v>1934</v>
      </c>
      <c r="G141" s="102" t="s">
        <v>2556</v>
      </c>
      <c r="H141" s="102" t="s">
        <v>1936</v>
      </c>
      <c r="I141" s="45" t="s">
        <v>2557</v>
      </c>
      <c r="J141" s="45" t="s">
        <v>750</v>
      </c>
      <c r="K141" s="102" t="s">
        <v>594</v>
      </c>
      <c r="L141" s="13">
        <f ca="1">IFERROR(__xludf.DUMMYFUNCTION("if(K177="""",0,counta(split(K177,"","")))"),1)</f>
        <v>1</v>
      </c>
      <c r="M141" s="102"/>
      <c r="N141" s="102" t="s">
        <v>751</v>
      </c>
      <c r="O141" s="102" t="s">
        <v>41</v>
      </c>
      <c r="P141" s="102" t="s">
        <v>752</v>
      </c>
      <c r="Q141" s="422" t="s">
        <v>27</v>
      </c>
      <c r="R141" s="339" t="s">
        <v>98</v>
      </c>
      <c r="S141" s="102">
        <v>1</v>
      </c>
      <c r="T141" s="435"/>
      <c r="U141" s="165">
        <v>4</v>
      </c>
      <c r="V141" s="165">
        <v>5</v>
      </c>
      <c r="W141" s="165" t="s">
        <v>3127</v>
      </c>
      <c r="X141" s="102" t="s">
        <v>2794</v>
      </c>
      <c r="Y141" s="422">
        <f>J141-I141</f>
        <v>0.36736111111111114</v>
      </c>
      <c r="Z141" s="422">
        <f>Y141*60</f>
        <v>22.041666666666668</v>
      </c>
      <c r="AA141" s="429">
        <v>9</v>
      </c>
      <c r="AB141" s="165">
        <v>3</v>
      </c>
    </row>
    <row r="142" spans="1:28" ht="16.2" thickBot="1">
      <c r="A142" s="7">
        <v>738</v>
      </c>
      <c r="B142" s="7">
        <v>30</v>
      </c>
      <c r="C142" s="21"/>
      <c r="D142" s="468">
        <v>5</v>
      </c>
      <c r="E142" s="21" t="s">
        <v>2569</v>
      </c>
      <c r="F142" s="102" t="s">
        <v>1400</v>
      </c>
      <c r="G142" s="102" t="s">
        <v>90</v>
      </c>
      <c r="H142" s="102" t="s">
        <v>2230</v>
      </c>
      <c r="I142" s="45" t="s">
        <v>850</v>
      </c>
      <c r="J142" s="45" t="s">
        <v>755</v>
      </c>
      <c r="K142" s="102"/>
      <c r="L142" s="13">
        <f ca="1">IFERROR(__xludf.DUMMYFUNCTION("if(K178="""",0,counta(split(K178,"","")))"),0)</f>
        <v>0</v>
      </c>
      <c r="M142" s="102"/>
      <c r="N142" s="102"/>
      <c r="O142" s="102"/>
      <c r="P142" s="102"/>
      <c r="Q142" s="422" t="s">
        <v>27</v>
      </c>
      <c r="R142" s="339" t="s">
        <v>98</v>
      </c>
      <c r="S142" s="102">
        <v>1</v>
      </c>
      <c r="T142" s="435"/>
      <c r="U142" s="165">
        <v>5</v>
      </c>
      <c r="V142" s="165">
        <v>5</v>
      </c>
      <c r="W142" s="165" t="s">
        <v>2111</v>
      </c>
      <c r="X142" s="102" t="s">
        <v>2947</v>
      </c>
      <c r="Y142" s="422">
        <f>J142-I142</f>
        <v>0.2986111111111111</v>
      </c>
      <c r="Z142" s="422">
        <f>Y142*60</f>
        <v>17.916666666666668</v>
      </c>
      <c r="AA142" s="429">
        <v>9</v>
      </c>
      <c r="AB142" s="165">
        <v>3</v>
      </c>
    </row>
    <row r="143" spans="1:28" ht="14.25" customHeight="1" thickBot="1">
      <c r="A143" s="7">
        <v>743</v>
      </c>
      <c r="B143" s="7">
        <v>30</v>
      </c>
      <c r="C143" s="21"/>
      <c r="D143" s="468">
        <v>5</v>
      </c>
      <c r="E143" s="21" t="s">
        <v>2569</v>
      </c>
      <c r="F143" s="102" t="s">
        <v>632</v>
      </c>
      <c r="G143" s="102" t="s">
        <v>698</v>
      </c>
      <c r="H143" s="102" t="s">
        <v>2584</v>
      </c>
      <c r="I143" s="45" t="s">
        <v>2585</v>
      </c>
      <c r="J143" s="45" t="s">
        <v>756</v>
      </c>
      <c r="K143" s="32" t="s">
        <v>757</v>
      </c>
      <c r="L143" s="13">
        <f ca="1">IFERROR(__xludf.DUMMYFUNCTION("if(K179="""",0,counta(split(K179,"","")))"),5)</f>
        <v>5</v>
      </c>
      <c r="M143" s="32" t="s">
        <v>758</v>
      </c>
      <c r="N143" s="102"/>
      <c r="O143" s="102"/>
      <c r="P143" s="102"/>
      <c r="Q143" s="422" t="s">
        <v>27</v>
      </c>
      <c r="R143" s="339" t="s">
        <v>98</v>
      </c>
      <c r="S143" s="102">
        <v>1</v>
      </c>
      <c r="T143" s="435"/>
      <c r="U143" s="165"/>
      <c r="V143" s="165">
        <v>5</v>
      </c>
      <c r="W143" s="165" t="s">
        <v>29</v>
      </c>
      <c r="X143" s="15">
        <v>1</v>
      </c>
      <c r="Y143" s="422">
        <f>J143-I143</f>
        <v>0.1875</v>
      </c>
      <c r="Z143" s="422">
        <f>Y143*60</f>
        <v>11.25</v>
      </c>
      <c r="AA143" s="428">
        <v>9</v>
      </c>
      <c r="AB143" s="165">
        <v>3</v>
      </c>
    </row>
    <row r="144" spans="1:28" ht="14.25" customHeight="1" thickBot="1">
      <c r="A144" s="7">
        <v>742</v>
      </c>
      <c r="B144" s="7">
        <v>30</v>
      </c>
      <c r="C144" s="21"/>
      <c r="D144" s="468">
        <v>5</v>
      </c>
      <c r="E144" s="21" t="s">
        <v>2569</v>
      </c>
      <c r="F144" s="102" t="s">
        <v>333</v>
      </c>
      <c r="G144" s="102" t="s">
        <v>616</v>
      </c>
      <c r="H144" s="102" t="s">
        <v>2582</v>
      </c>
      <c r="I144" s="45" t="s">
        <v>2583</v>
      </c>
      <c r="J144" s="45" t="s">
        <v>352</v>
      </c>
      <c r="K144" s="32" t="s">
        <v>762</v>
      </c>
      <c r="L144" s="13">
        <f ca="1">IFERROR(__xludf.DUMMYFUNCTION("if(K180="""",0,counta(split(K180,"","")))"),2)</f>
        <v>2</v>
      </c>
      <c r="M144" s="32" t="s">
        <v>762</v>
      </c>
      <c r="N144" s="102"/>
      <c r="O144" s="102"/>
      <c r="P144" s="102"/>
      <c r="Q144" s="422" t="s">
        <v>27</v>
      </c>
      <c r="R144" s="339" t="s">
        <v>98</v>
      </c>
      <c r="S144" s="102">
        <v>1</v>
      </c>
      <c r="T144" s="435"/>
      <c r="U144" s="165">
        <v>5</v>
      </c>
      <c r="V144" s="165">
        <v>4</v>
      </c>
      <c r="W144" s="165" t="s">
        <v>4903</v>
      </c>
      <c r="X144" s="102">
        <v>1</v>
      </c>
      <c r="Y144" s="422">
        <f>J144-I144</f>
        <v>0.21111111111111111</v>
      </c>
      <c r="Z144" s="422">
        <f>Y144*60</f>
        <v>12.666666666666666</v>
      </c>
      <c r="AA144" s="429">
        <v>9</v>
      </c>
      <c r="AB144" s="165">
        <v>3</v>
      </c>
    </row>
    <row r="145" spans="1:28" ht="14.25" customHeight="1" thickBot="1">
      <c r="A145" s="7">
        <v>741</v>
      </c>
      <c r="B145" s="7">
        <v>30</v>
      </c>
      <c r="C145" s="21"/>
      <c r="D145" s="468">
        <v>5</v>
      </c>
      <c r="E145" s="21" t="s">
        <v>2569</v>
      </c>
      <c r="F145" s="102" t="s">
        <v>256</v>
      </c>
      <c r="G145" s="102" t="s">
        <v>2578</v>
      </c>
      <c r="H145" s="102" t="s">
        <v>2579</v>
      </c>
      <c r="I145" s="45" t="s">
        <v>2580</v>
      </c>
      <c r="J145" s="45" t="s">
        <v>614</v>
      </c>
      <c r="K145" s="102" t="s">
        <v>764</v>
      </c>
      <c r="L145" s="13">
        <f ca="1">IFERROR(__xludf.DUMMYFUNCTION("if(K181="""",0,counta(split(K181,"","")))"),4)</f>
        <v>4</v>
      </c>
      <c r="M145" s="102" t="s">
        <v>764</v>
      </c>
      <c r="N145" s="27" t="s">
        <v>181</v>
      </c>
      <c r="O145" s="102" t="s">
        <v>41</v>
      </c>
      <c r="P145" s="27" t="s">
        <v>765</v>
      </c>
      <c r="Q145" s="422" t="s">
        <v>27</v>
      </c>
      <c r="R145" s="339" t="s">
        <v>98</v>
      </c>
      <c r="S145" s="102">
        <v>1</v>
      </c>
      <c r="T145" s="435"/>
      <c r="U145" s="165">
        <v>4</v>
      </c>
      <c r="V145" s="165">
        <v>4</v>
      </c>
      <c r="W145" s="165" t="s">
        <v>3044</v>
      </c>
      <c r="X145" s="102" t="s">
        <v>2947</v>
      </c>
      <c r="Y145" s="422">
        <f>J145-I145</f>
        <v>-2.7777777777777735E-2</v>
      </c>
      <c r="Z145" s="422">
        <f>Y145*60</f>
        <v>-1.6666666666666641</v>
      </c>
      <c r="AA145" s="429">
        <v>9</v>
      </c>
      <c r="AB145" s="354">
        <v>3</v>
      </c>
    </row>
    <row r="146" spans="1:28" ht="14.25" customHeight="1" thickBot="1">
      <c r="A146" s="7">
        <v>740</v>
      </c>
      <c r="B146" s="7">
        <v>30</v>
      </c>
      <c r="C146" s="21"/>
      <c r="D146" s="468">
        <v>5</v>
      </c>
      <c r="E146" s="21" t="s">
        <v>2569</v>
      </c>
      <c r="F146" s="102" t="s">
        <v>68</v>
      </c>
      <c r="G146" s="102" t="s">
        <v>68</v>
      </c>
      <c r="H146" s="102" t="s">
        <v>208</v>
      </c>
      <c r="I146" s="45" t="s">
        <v>2577</v>
      </c>
      <c r="J146" s="45" t="s">
        <v>770</v>
      </c>
      <c r="K146" s="102" t="s">
        <v>768</v>
      </c>
      <c r="L146" s="13">
        <f ca="1">IFERROR(__xludf.DUMMYFUNCTION("if(K182="""",0,counta(split(K182,"","")))"),1)</f>
        <v>1</v>
      </c>
      <c r="M146" s="102"/>
      <c r="N146" s="27" t="s">
        <v>181</v>
      </c>
      <c r="O146" s="102" t="s">
        <v>41</v>
      </c>
      <c r="P146" s="27" t="s">
        <v>181</v>
      </c>
      <c r="Q146" s="422" t="s">
        <v>27</v>
      </c>
      <c r="R146" s="339" t="s">
        <v>98</v>
      </c>
      <c r="S146" s="102">
        <v>1</v>
      </c>
      <c r="T146" s="435"/>
      <c r="U146" s="165">
        <v>5</v>
      </c>
      <c r="V146" s="165">
        <v>5</v>
      </c>
      <c r="W146" s="165" t="s">
        <v>2111</v>
      </c>
      <c r="X146" s="102">
        <v>1</v>
      </c>
      <c r="Y146" s="422">
        <f>J146-I146</f>
        <v>-1.5277777777777779E-2</v>
      </c>
      <c r="Z146" s="422">
        <f>Y146*60</f>
        <v>-0.91666666666666674</v>
      </c>
      <c r="AA146" s="429">
        <v>9</v>
      </c>
      <c r="AB146" s="336">
        <v>3</v>
      </c>
    </row>
    <row r="147" spans="1:28" ht="14.25" customHeight="1" thickBot="1">
      <c r="A147" s="7">
        <v>739</v>
      </c>
      <c r="B147" s="7">
        <v>30</v>
      </c>
      <c r="C147" s="21"/>
      <c r="D147" s="468">
        <v>5</v>
      </c>
      <c r="E147" s="21" t="s">
        <v>2569</v>
      </c>
      <c r="F147" s="102" t="s">
        <v>1667</v>
      </c>
      <c r="G147" s="102" t="s">
        <v>90</v>
      </c>
      <c r="H147" s="102" t="s">
        <v>2575</v>
      </c>
      <c r="I147" s="45" t="s">
        <v>2576</v>
      </c>
      <c r="J147" s="45" t="s">
        <v>775</v>
      </c>
      <c r="K147" s="102" t="s">
        <v>776</v>
      </c>
      <c r="L147" s="13">
        <f ca="1">IFERROR(__xludf.DUMMYFUNCTION("if(K183="""",0,counta(split(K183,"","")))"),3)</f>
        <v>3</v>
      </c>
      <c r="M147" s="102" t="s">
        <v>777</v>
      </c>
      <c r="N147" s="27"/>
      <c r="O147" s="27"/>
      <c r="P147" s="27"/>
      <c r="Q147" s="422" t="s">
        <v>27</v>
      </c>
      <c r="R147" s="339" t="s">
        <v>98</v>
      </c>
      <c r="S147" s="102">
        <v>1</v>
      </c>
      <c r="T147" s="435"/>
      <c r="U147" s="165"/>
      <c r="V147" s="165">
        <v>5</v>
      </c>
      <c r="W147" s="165" t="s">
        <v>29</v>
      </c>
      <c r="X147" s="15">
        <v>1</v>
      </c>
      <c r="Y147" s="422">
        <f>J147-I147</f>
        <v>0.18263888888888891</v>
      </c>
      <c r="Z147" s="422">
        <f>Y147*60</f>
        <v>10.958333333333334</v>
      </c>
      <c r="AA147" s="429">
        <v>9</v>
      </c>
      <c r="AB147" s="336">
        <v>3</v>
      </c>
    </row>
    <row r="148" spans="1:28" ht="14.25" customHeight="1" thickBot="1">
      <c r="A148" s="7">
        <v>737</v>
      </c>
      <c r="B148" s="7">
        <v>30</v>
      </c>
      <c r="C148" s="21"/>
      <c r="D148" s="468">
        <v>5</v>
      </c>
      <c r="E148" s="21" t="s">
        <v>2569</v>
      </c>
      <c r="F148" s="102" t="s">
        <v>298</v>
      </c>
      <c r="G148" s="102" t="s">
        <v>90</v>
      </c>
      <c r="H148" s="102" t="s">
        <v>2573</v>
      </c>
      <c r="I148" s="45" t="s">
        <v>2574</v>
      </c>
      <c r="J148" s="45" t="s">
        <v>781</v>
      </c>
      <c r="K148" s="102" t="s">
        <v>782</v>
      </c>
      <c r="L148" s="13">
        <f ca="1">IFERROR(__xludf.DUMMYFUNCTION("if(K184="""",0,counta(split(K184,"","")))"),2)</f>
        <v>2</v>
      </c>
      <c r="M148" s="102" t="s">
        <v>783</v>
      </c>
      <c r="N148" s="27" t="s">
        <v>181</v>
      </c>
      <c r="O148" s="102" t="s">
        <v>41</v>
      </c>
      <c r="P148" s="27" t="s">
        <v>181</v>
      </c>
      <c r="Q148" s="422" t="s">
        <v>27</v>
      </c>
      <c r="R148" s="339" t="s">
        <v>98</v>
      </c>
      <c r="S148" s="102">
        <v>1</v>
      </c>
      <c r="T148" s="435"/>
      <c r="U148" s="332">
        <v>5</v>
      </c>
      <c r="V148" s="332">
        <v>2</v>
      </c>
      <c r="W148" s="339" t="s">
        <v>3127</v>
      </c>
      <c r="X148" s="339" t="s">
        <v>2947</v>
      </c>
      <c r="Y148" s="422">
        <f>J148-I148</f>
        <v>0.30069444444444449</v>
      </c>
      <c r="Z148" s="422">
        <f>Y148*60</f>
        <v>18.041666666666668</v>
      </c>
      <c r="AA148" s="429">
        <v>9</v>
      </c>
      <c r="AB148" s="148">
        <v>3</v>
      </c>
    </row>
    <row r="149" spans="1:28" ht="14.25" customHeight="1" thickBot="1">
      <c r="A149" s="7">
        <v>736</v>
      </c>
      <c r="B149" s="7">
        <v>30</v>
      </c>
      <c r="C149" s="21"/>
      <c r="D149" s="468">
        <v>5</v>
      </c>
      <c r="E149" s="21" t="s">
        <v>2569</v>
      </c>
      <c r="F149" s="102" t="s">
        <v>38</v>
      </c>
      <c r="G149" s="102" t="s">
        <v>90</v>
      </c>
      <c r="H149" s="102" t="s">
        <v>2305</v>
      </c>
      <c r="I149" s="45" t="s">
        <v>2570</v>
      </c>
      <c r="J149" s="45" t="s">
        <v>761</v>
      </c>
      <c r="K149" s="102" t="s">
        <v>787</v>
      </c>
      <c r="L149" s="13">
        <f ca="1">IFERROR(__xludf.DUMMYFUNCTION("if(K185="""",0,counta(split(K185,"","")))"),5)</f>
        <v>5</v>
      </c>
      <c r="M149" s="102" t="s">
        <v>788</v>
      </c>
      <c r="N149" s="27"/>
      <c r="O149" s="27"/>
      <c r="P149" s="27"/>
      <c r="Q149" s="422" t="s">
        <v>27</v>
      </c>
      <c r="R149" s="339" t="s">
        <v>98</v>
      </c>
      <c r="S149" s="102">
        <v>1</v>
      </c>
      <c r="T149" s="435"/>
      <c r="U149" s="165"/>
      <c r="V149" s="165">
        <v>3</v>
      </c>
      <c r="W149" s="165" t="s">
        <v>1403</v>
      </c>
      <c r="X149" s="102"/>
      <c r="Y149" s="422">
        <f>J149-I149</f>
        <v>0.40277777777777779</v>
      </c>
      <c r="Z149" s="422">
        <f>Y149*60</f>
        <v>24.166666666666668</v>
      </c>
      <c r="AA149" s="429">
        <v>9</v>
      </c>
      <c r="AB149" s="165">
        <v>3</v>
      </c>
    </row>
    <row r="150" spans="1:28" ht="14.25" customHeight="1" thickBot="1">
      <c r="A150" s="7">
        <v>745</v>
      </c>
      <c r="B150" s="7">
        <v>31</v>
      </c>
      <c r="C150" s="21"/>
      <c r="D150" s="468">
        <v>5</v>
      </c>
      <c r="E150" s="21" t="s">
        <v>2586</v>
      </c>
      <c r="F150" s="102" t="s">
        <v>272</v>
      </c>
      <c r="G150" s="102" t="s">
        <v>273</v>
      </c>
      <c r="H150" s="102" t="s">
        <v>2587</v>
      </c>
      <c r="I150" s="45" t="s">
        <v>1720</v>
      </c>
      <c r="J150" s="45" t="s">
        <v>791</v>
      </c>
      <c r="K150" s="102" t="s">
        <v>792</v>
      </c>
      <c r="L150" s="13">
        <f ca="1">IFERROR(__xludf.DUMMYFUNCTION("if(K186="""",0,counta(split(K186,"","")))"),2)</f>
        <v>2</v>
      </c>
      <c r="M150" s="102"/>
      <c r="N150" s="27"/>
      <c r="O150" s="27"/>
      <c r="P150" s="27"/>
      <c r="Q150" s="422" t="s">
        <v>27</v>
      </c>
      <c r="R150" s="339" t="s">
        <v>98</v>
      </c>
      <c r="S150" s="102">
        <v>1</v>
      </c>
      <c r="T150" s="435"/>
      <c r="U150" s="481"/>
      <c r="V150" s="481">
        <v>5</v>
      </c>
      <c r="W150" s="481" t="s">
        <v>29</v>
      </c>
      <c r="X150" s="503">
        <v>1</v>
      </c>
      <c r="Y150" s="422">
        <f>J150-I150</f>
        <v>0.28749999999999998</v>
      </c>
      <c r="Z150" s="422">
        <f>Y150*60</f>
        <v>17.25</v>
      </c>
      <c r="AA150" s="429">
        <v>9</v>
      </c>
      <c r="AB150" s="251">
        <v>3</v>
      </c>
    </row>
    <row r="151" spans="1:28" ht="14.25" customHeight="1" thickBot="1">
      <c r="A151" s="7">
        <v>744</v>
      </c>
      <c r="B151" s="7">
        <v>31</v>
      </c>
      <c r="C151" s="21"/>
      <c r="D151" s="468">
        <v>5</v>
      </c>
      <c r="E151" s="21" t="s">
        <v>2586</v>
      </c>
      <c r="F151" s="102" t="s">
        <v>94</v>
      </c>
      <c r="G151" s="102" t="s">
        <v>94</v>
      </c>
      <c r="H151" s="102"/>
      <c r="I151" s="45" t="s">
        <v>1537</v>
      </c>
      <c r="J151" s="45" t="s">
        <v>794</v>
      </c>
      <c r="K151" s="102" t="s">
        <v>795</v>
      </c>
      <c r="L151" s="13">
        <f ca="1">IFERROR(__xludf.DUMMYFUNCTION("if(K187="""",0,counta(split(K187,"","")))"),4)</f>
        <v>4</v>
      </c>
      <c r="M151" s="102" t="s">
        <v>796</v>
      </c>
      <c r="N151" s="102"/>
      <c r="O151" s="102"/>
      <c r="P151" s="102"/>
      <c r="Q151" s="422" t="s">
        <v>27</v>
      </c>
      <c r="R151" s="339" t="s">
        <v>98</v>
      </c>
      <c r="S151" s="102">
        <v>1</v>
      </c>
      <c r="T151" s="435"/>
      <c r="U151" s="165"/>
      <c r="V151" s="165">
        <v>5</v>
      </c>
      <c r="W151" s="165" t="s">
        <v>2111</v>
      </c>
      <c r="X151" s="102"/>
      <c r="Y151" s="422">
        <f>J151-I151</f>
        <v>-0.1159722222222222</v>
      </c>
      <c r="Z151" s="422">
        <f>Y151*60</f>
        <v>-6.9583333333333321</v>
      </c>
      <c r="AA151" s="428">
        <v>9</v>
      </c>
      <c r="AB151" s="51">
        <v>3</v>
      </c>
    </row>
    <row r="152" spans="1:28" ht="14.25" customHeight="1" thickBot="1">
      <c r="A152" s="7">
        <v>748</v>
      </c>
      <c r="B152" s="7">
        <v>32</v>
      </c>
      <c r="C152" s="28"/>
      <c r="D152" s="468">
        <v>5</v>
      </c>
      <c r="E152" s="28" t="s">
        <v>2590</v>
      </c>
      <c r="F152" s="102" t="s">
        <v>2597</v>
      </c>
      <c r="G152" s="102" t="s">
        <v>2598</v>
      </c>
      <c r="H152" s="102" t="s">
        <v>2599</v>
      </c>
      <c r="I152" s="45" t="s">
        <v>377</v>
      </c>
      <c r="J152" s="45" t="s">
        <v>798</v>
      </c>
      <c r="K152" s="102" t="s">
        <v>799</v>
      </c>
      <c r="L152" s="13">
        <f ca="1">IFERROR(__xludf.DUMMYFUNCTION("if(K188="""",0,counta(split(K188,"","")))"),8)</f>
        <v>8</v>
      </c>
      <c r="M152" s="102" t="s">
        <v>800</v>
      </c>
      <c r="N152" s="102"/>
      <c r="O152" s="102"/>
      <c r="P152" s="102"/>
      <c r="Q152" s="422" t="s">
        <v>27</v>
      </c>
      <c r="R152" s="339" t="s">
        <v>98</v>
      </c>
      <c r="S152" s="102">
        <v>1</v>
      </c>
      <c r="T152" s="435"/>
      <c r="U152" s="297">
        <v>5</v>
      </c>
      <c r="V152" s="297">
        <v>5</v>
      </c>
      <c r="W152" s="301" t="s">
        <v>3437</v>
      </c>
      <c r="X152" s="301" t="s">
        <v>2794</v>
      </c>
      <c r="Y152" s="422">
        <f>J152-I152</f>
        <v>-0.19444444444444442</v>
      </c>
      <c r="Z152" s="422">
        <f>Y152*60</f>
        <v>-11.666666666666664</v>
      </c>
      <c r="AA152" s="429">
        <v>9</v>
      </c>
      <c r="AB152" s="487">
        <v>3</v>
      </c>
    </row>
    <row r="153" spans="1:28" ht="14.25" customHeight="1" thickBot="1">
      <c r="A153" s="7">
        <v>747</v>
      </c>
      <c r="B153" s="7">
        <v>32</v>
      </c>
      <c r="C153" s="28"/>
      <c r="D153" s="468">
        <v>5</v>
      </c>
      <c r="E153" s="28" t="s">
        <v>2590</v>
      </c>
      <c r="F153" s="102" t="s">
        <v>2594</v>
      </c>
      <c r="G153" s="102" t="s">
        <v>2594</v>
      </c>
      <c r="H153" s="102" t="s">
        <v>2595</v>
      </c>
      <c r="I153" s="45" t="s">
        <v>720</v>
      </c>
      <c r="J153" s="45" t="s">
        <v>82</v>
      </c>
      <c r="K153" s="102" t="s">
        <v>803</v>
      </c>
      <c r="L153" s="13">
        <f ca="1">IFERROR(__xludf.DUMMYFUNCTION("if(K189="""",0,counta(split(K189,"","")))"),10)</f>
        <v>10</v>
      </c>
      <c r="M153" s="102" t="s">
        <v>804</v>
      </c>
      <c r="N153" s="102"/>
      <c r="O153" s="102"/>
      <c r="P153" s="102"/>
      <c r="Q153" s="422" t="s">
        <v>27</v>
      </c>
      <c r="R153" s="339" t="s">
        <v>98</v>
      </c>
      <c r="S153" s="102">
        <v>1</v>
      </c>
      <c r="T153" s="435"/>
      <c r="U153" s="165"/>
      <c r="V153" s="165">
        <v>5</v>
      </c>
      <c r="W153" s="165" t="s">
        <v>1403</v>
      </c>
      <c r="X153" s="102" t="s">
        <v>1832</v>
      </c>
      <c r="Y153" s="422">
        <f>J153-I153</f>
        <v>-5.4166666666666682E-2</v>
      </c>
      <c r="Z153" s="422">
        <f>Y153*60</f>
        <v>-3.2500000000000009</v>
      </c>
      <c r="AA153" s="429">
        <v>9</v>
      </c>
      <c r="AB153" s="379">
        <v>3</v>
      </c>
    </row>
    <row r="154" spans="1:28" ht="14.25" customHeight="1" thickBot="1">
      <c r="A154" s="7">
        <v>746</v>
      </c>
      <c r="B154" s="7">
        <v>32</v>
      </c>
      <c r="C154" s="28"/>
      <c r="D154" s="468">
        <v>5</v>
      </c>
      <c r="E154" s="28" t="s">
        <v>2590</v>
      </c>
      <c r="F154" s="102" t="s">
        <v>1344</v>
      </c>
      <c r="G154" s="102" t="s">
        <v>1344</v>
      </c>
      <c r="H154" s="102" t="s">
        <v>2591</v>
      </c>
      <c r="I154" s="45" t="s">
        <v>2324</v>
      </c>
      <c r="J154" s="38" t="s">
        <v>810</v>
      </c>
      <c r="K154" s="102" t="s">
        <v>811</v>
      </c>
      <c r="L154" s="13">
        <f ca="1">IFERROR(__xludf.DUMMYFUNCTION("if(K190="""",0,counta(split(K190,"","")))"),9)</f>
        <v>9</v>
      </c>
      <c r="M154" s="102" t="s">
        <v>812</v>
      </c>
      <c r="N154" s="102"/>
      <c r="O154" s="102"/>
      <c r="P154" s="102"/>
      <c r="Q154" s="422" t="s">
        <v>27</v>
      </c>
      <c r="R154" s="339" t="s">
        <v>98</v>
      </c>
      <c r="S154" s="102">
        <v>1</v>
      </c>
      <c r="T154" s="435"/>
      <c r="U154" s="327">
        <v>4</v>
      </c>
      <c r="V154" s="328">
        <v>5</v>
      </c>
      <c r="W154" s="340" t="s">
        <v>3548</v>
      </c>
      <c r="X154" s="252" t="s">
        <v>2794</v>
      </c>
      <c r="Y154" s="422">
        <f>J154-I154</f>
        <v>2.5000000000000008E-2</v>
      </c>
      <c r="Z154" s="422">
        <f>Y154*60</f>
        <v>1.5000000000000004</v>
      </c>
      <c r="AA154" s="429">
        <v>9</v>
      </c>
      <c r="AB154" s="481">
        <v>3</v>
      </c>
    </row>
    <row r="155" spans="1:28" ht="14.25" customHeight="1" thickBot="1">
      <c r="A155" s="7">
        <v>750</v>
      </c>
      <c r="B155" s="7">
        <v>33</v>
      </c>
      <c r="C155" s="21"/>
      <c r="D155" s="468">
        <v>5</v>
      </c>
      <c r="E155" s="21" t="s">
        <v>2602</v>
      </c>
      <c r="F155" s="102" t="s">
        <v>318</v>
      </c>
      <c r="G155" s="102" t="s">
        <v>2607</v>
      </c>
      <c r="H155" s="102"/>
      <c r="I155" s="45" t="s">
        <v>520</v>
      </c>
      <c r="J155" s="38" t="s">
        <v>290</v>
      </c>
      <c r="K155" s="102" t="s">
        <v>814</v>
      </c>
      <c r="L155" s="13">
        <f ca="1">IFERROR(__xludf.DUMMYFUNCTION("if(K191="""",0,counta(split(K191,"","")))"),10)</f>
        <v>10</v>
      </c>
      <c r="M155" s="102" t="s">
        <v>815</v>
      </c>
      <c r="N155" s="102"/>
      <c r="O155" s="102"/>
      <c r="P155" s="102"/>
      <c r="Q155" s="422" t="s">
        <v>27</v>
      </c>
      <c r="R155" s="339" t="s">
        <v>98</v>
      </c>
      <c r="S155" s="102">
        <v>1</v>
      </c>
      <c r="T155" s="435"/>
      <c r="U155" s="165">
        <v>4</v>
      </c>
      <c r="V155" s="165">
        <v>4</v>
      </c>
      <c r="W155" s="165" t="s">
        <v>4867</v>
      </c>
      <c r="X155" s="102" t="s">
        <v>2947</v>
      </c>
      <c r="Y155" s="422">
        <f>J155-I155</f>
        <v>-4.7916666666666691E-2</v>
      </c>
      <c r="Z155" s="422">
        <f>Y155*60</f>
        <v>-2.8750000000000013</v>
      </c>
      <c r="AA155" s="429">
        <v>9</v>
      </c>
      <c r="AB155" s="251">
        <v>3</v>
      </c>
    </row>
    <row r="156" spans="1:28" ht="14.25" customHeight="1" thickBot="1">
      <c r="A156" s="7">
        <v>749</v>
      </c>
      <c r="B156" s="7">
        <v>33</v>
      </c>
      <c r="C156" s="21"/>
      <c r="D156" s="468">
        <v>5</v>
      </c>
      <c r="E156" s="21" t="s">
        <v>2602</v>
      </c>
      <c r="F156" s="102" t="s">
        <v>2603</v>
      </c>
      <c r="G156" s="102" t="s">
        <v>2604</v>
      </c>
      <c r="H156" s="102"/>
      <c r="I156" s="45" t="s">
        <v>2605</v>
      </c>
      <c r="J156" s="38" t="s">
        <v>819</v>
      </c>
      <c r="K156" s="102" t="s">
        <v>820</v>
      </c>
      <c r="L156" s="13">
        <f ca="1">IFERROR(__xludf.DUMMYFUNCTION("if(K192="""",0,counta(split(K192,"","")))"),12)</f>
        <v>12</v>
      </c>
      <c r="M156" s="102" t="s">
        <v>821</v>
      </c>
      <c r="N156" s="102" t="s">
        <v>822</v>
      </c>
      <c r="O156" s="102" t="s">
        <v>41</v>
      </c>
      <c r="P156" s="102" t="s">
        <v>822</v>
      </c>
      <c r="Q156" s="422" t="s">
        <v>27</v>
      </c>
      <c r="R156" s="339" t="s">
        <v>98</v>
      </c>
      <c r="S156" s="102">
        <v>1</v>
      </c>
      <c r="T156" s="435"/>
      <c r="U156" s="165"/>
      <c r="V156" s="165">
        <v>4</v>
      </c>
      <c r="W156" s="165" t="s">
        <v>1403</v>
      </c>
      <c r="X156" s="102"/>
      <c r="Y156" s="422">
        <f>J156-I156</f>
        <v>0.34375</v>
      </c>
      <c r="Z156" s="422">
        <f>Y156*60</f>
        <v>20.625</v>
      </c>
      <c r="AA156" s="429">
        <v>9</v>
      </c>
      <c r="AB156" s="165">
        <v>3</v>
      </c>
    </row>
    <row r="157" spans="1:28" ht="14.25" customHeight="1" thickBot="1">
      <c r="A157" s="7">
        <v>755</v>
      </c>
      <c r="B157" s="7">
        <v>34</v>
      </c>
      <c r="C157" s="21"/>
      <c r="D157" s="468">
        <v>5</v>
      </c>
      <c r="E157" s="21" t="s">
        <v>2608</v>
      </c>
      <c r="F157" s="102" t="s">
        <v>1160</v>
      </c>
      <c r="G157" s="102" t="s">
        <v>2625</v>
      </c>
      <c r="H157" s="102" t="s">
        <v>2626</v>
      </c>
      <c r="I157" s="45" t="s">
        <v>1503</v>
      </c>
      <c r="J157" s="38" t="s">
        <v>826</v>
      </c>
      <c r="K157" s="102" t="s">
        <v>648</v>
      </c>
      <c r="L157" s="13">
        <f ca="1">IFERROR(__xludf.DUMMYFUNCTION("if(K193="""",0,counta(split(K193,"","")))"),1)</f>
        <v>1</v>
      </c>
      <c r="M157" s="102"/>
      <c r="N157" s="102"/>
      <c r="O157" s="102"/>
      <c r="P157" s="102"/>
      <c r="Q157" s="422" t="s">
        <v>27</v>
      </c>
      <c r="R157" s="339" t="s">
        <v>98</v>
      </c>
      <c r="S157" s="102">
        <v>1</v>
      </c>
      <c r="T157" s="435"/>
      <c r="U157" s="165">
        <v>5</v>
      </c>
      <c r="V157" s="165">
        <v>5</v>
      </c>
      <c r="W157" s="165" t="s">
        <v>3127</v>
      </c>
      <c r="X157" s="102" t="s">
        <v>2947</v>
      </c>
      <c r="Y157" s="422">
        <f>J157-I157</f>
        <v>0.28611111111111115</v>
      </c>
      <c r="Z157" s="422">
        <f>Y157*60</f>
        <v>17.166666666666668</v>
      </c>
      <c r="AA157" s="429">
        <v>9</v>
      </c>
      <c r="AB157" s="379">
        <v>3</v>
      </c>
    </row>
    <row r="158" spans="1:28" ht="14.25" customHeight="1" thickBot="1">
      <c r="A158" s="7">
        <v>754</v>
      </c>
      <c r="B158" s="7">
        <v>34</v>
      </c>
      <c r="C158" s="21"/>
      <c r="D158" s="468">
        <v>5</v>
      </c>
      <c r="E158" s="21" t="s">
        <v>2608</v>
      </c>
      <c r="F158" s="102" t="s">
        <v>2622</v>
      </c>
      <c r="G158" s="102" t="s">
        <v>2623</v>
      </c>
      <c r="H158" s="102" t="s">
        <v>2624</v>
      </c>
      <c r="I158" s="45" t="s">
        <v>297</v>
      </c>
      <c r="J158" s="38" t="s">
        <v>829</v>
      </c>
      <c r="K158" s="102" t="s">
        <v>830</v>
      </c>
      <c r="L158" s="13">
        <f ca="1">IFERROR(__xludf.DUMMYFUNCTION("if(K194="""",0,counta(split(K194,"","")))"),9)</f>
        <v>9</v>
      </c>
      <c r="M158" s="102" t="s">
        <v>831</v>
      </c>
      <c r="N158" s="102"/>
      <c r="O158" s="102"/>
      <c r="P158" s="102"/>
      <c r="Q158" s="422" t="s">
        <v>27</v>
      </c>
      <c r="R158" s="339" t="s">
        <v>98</v>
      </c>
      <c r="S158" s="102">
        <v>1</v>
      </c>
      <c r="T158" s="435"/>
      <c r="U158" s="165">
        <v>5</v>
      </c>
      <c r="V158" s="165">
        <v>5</v>
      </c>
      <c r="W158" s="165" t="s">
        <v>2111</v>
      </c>
      <c r="X158" s="102" t="s">
        <v>2947</v>
      </c>
      <c r="Y158" s="422">
        <f>J158-I158</f>
        <v>0.43125000000000002</v>
      </c>
      <c r="Z158" s="422">
        <f>Y158*60</f>
        <v>25.875</v>
      </c>
      <c r="AA158" s="429">
        <v>9</v>
      </c>
      <c r="AB158" s="165">
        <v>3</v>
      </c>
    </row>
    <row r="159" spans="1:28" ht="14.25" customHeight="1" thickBot="1">
      <c r="A159" s="7">
        <v>753</v>
      </c>
      <c r="B159" s="7">
        <v>34</v>
      </c>
      <c r="C159" s="21"/>
      <c r="D159" s="468">
        <v>5</v>
      </c>
      <c r="E159" s="21" t="s">
        <v>2608</v>
      </c>
      <c r="F159" s="102" t="s">
        <v>2068</v>
      </c>
      <c r="G159" s="102" t="s">
        <v>2616</v>
      </c>
      <c r="H159" s="102" t="s">
        <v>2617</v>
      </c>
      <c r="I159" s="45" t="s">
        <v>423</v>
      </c>
      <c r="J159" s="38" t="s">
        <v>835</v>
      </c>
      <c r="K159" s="102" t="s">
        <v>836</v>
      </c>
      <c r="L159" s="13">
        <f ca="1">IFERROR(__xludf.DUMMYFUNCTION("if(K195="""",0,counta(split(K195,"","")))"),2)</f>
        <v>2</v>
      </c>
      <c r="M159" s="102"/>
      <c r="N159" s="102"/>
      <c r="O159" s="102"/>
      <c r="P159" s="102"/>
      <c r="Q159" s="422" t="s">
        <v>27</v>
      </c>
      <c r="R159" s="339" t="s">
        <v>98</v>
      </c>
      <c r="S159" s="102">
        <v>1</v>
      </c>
      <c r="T159" s="435"/>
      <c r="U159" s="328">
        <v>5</v>
      </c>
      <c r="V159" s="328">
        <v>5</v>
      </c>
      <c r="W159" s="252" t="s">
        <v>3770</v>
      </c>
      <c r="X159" s="326" t="s">
        <v>2947</v>
      </c>
      <c r="Y159" s="422">
        <f>J159-I159</f>
        <v>0.47638888888888892</v>
      </c>
      <c r="Z159" s="422">
        <f>Y159*60</f>
        <v>28.583333333333336</v>
      </c>
      <c r="AA159" s="429">
        <v>9</v>
      </c>
      <c r="AB159" s="165">
        <v>3</v>
      </c>
    </row>
    <row r="160" spans="1:28" ht="14.25" customHeight="1" thickBot="1">
      <c r="A160" s="7">
        <v>752</v>
      </c>
      <c r="B160" s="7">
        <v>34</v>
      </c>
      <c r="C160" s="21"/>
      <c r="D160" s="468">
        <v>5</v>
      </c>
      <c r="E160" s="21" t="s">
        <v>2608</v>
      </c>
      <c r="F160" s="102" t="s">
        <v>2613</v>
      </c>
      <c r="G160" s="102" t="s">
        <v>2614</v>
      </c>
      <c r="H160" s="102"/>
      <c r="I160" s="45" t="s">
        <v>797</v>
      </c>
      <c r="J160" s="45" t="s">
        <v>839</v>
      </c>
      <c r="K160" s="102" t="s">
        <v>840</v>
      </c>
      <c r="L160" s="13">
        <f ca="1">IFERROR(__xludf.DUMMYFUNCTION("if(K196="""",0,counta(split(K196,"","")))"),9)</f>
        <v>9</v>
      </c>
      <c r="M160" s="102" t="s">
        <v>841</v>
      </c>
      <c r="N160" s="102"/>
      <c r="O160" s="102"/>
      <c r="P160" s="102"/>
      <c r="Q160" s="422" t="s">
        <v>27</v>
      </c>
      <c r="R160" s="339" t="s">
        <v>98</v>
      </c>
      <c r="S160" s="102">
        <v>1</v>
      </c>
      <c r="T160" s="435"/>
      <c r="U160" s="165"/>
      <c r="V160" s="165">
        <v>4</v>
      </c>
      <c r="W160" s="165" t="s">
        <v>29</v>
      </c>
      <c r="X160" s="15">
        <v>1</v>
      </c>
      <c r="Y160" s="422">
        <f>J160-I160</f>
        <v>-1.7361111111111105E-2</v>
      </c>
      <c r="Z160" s="422">
        <f>Y160*60</f>
        <v>-1.0416666666666663</v>
      </c>
      <c r="AA160" s="429">
        <v>9</v>
      </c>
      <c r="AB160" s="165">
        <v>3</v>
      </c>
    </row>
    <row r="161" spans="1:28" ht="14.25" customHeight="1" thickBot="1">
      <c r="A161" s="7">
        <v>751</v>
      </c>
      <c r="B161" s="7">
        <v>34</v>
      </c>
      <c r="C161" s="21"/>
      <c r="D161" s="468">
        <v>5</v>
      </c>
      <c r="E161" s="21" t="s">
        <v>2608</v>
      </c>
      <c r="F161" s="102" t="s">
        <v>1442</v>
      </c>
      <c r="G161" s="102" t="s">
        <v>2609</v>
      </c>
      <c r="H161" s="102" t="s">
        <v>2610</v>
      </c>
      <c r="I161" s="45" t="s">
        <v>2611</v>
      </c>
      <c r="J161" s="45" t="s">
        <v>744</v>
      </c>
      <c r="K161" s="102" t="s">
        <v>843</v>
      </c>
      <c r="L161" s="13">
        <f ca="1">IFERROR(__xludf.DUMMYFUNCTION("if(K197="""",0,counta(split(K197,"","")))"),5)</f>
        <v>5</v>
      </c>
      <c r="M161" s="102" t="s">
        <v>844</v>
      </c>
      <c r="N161" s="102" t="s">
        <v>845</v>
      </c>
      <c r="O161" s="102" t="s">
        <v>41</v>
      </c>
      <c r="P161" s="102" t="s">
        <v>845</v>
      </c>
      <c r="Q161" s="422" t="s">
        <v>27</v>
      </c>
      <c r="R161" s="339" t="s">
        <v>98</v>
      </c>
      <c r="S161" s="102">
        <v>1</v>
      </c>
      <c r="T161" s="435"/>
      <c r="U161" s="165"/>
      <c r="V161" s="165">
        <v>4</v>
      </c>
      <c r="W161" s="165" t="s">
        <v>29</v>
      </c>
      <c r="X161" s="15">
        <v>1</v>
      </c>
      <c r="Y161" s="422">
        <f>J161-I161</f>
        <v>2.9861111111111109E-2</v>
      </c>
      <c r="Z161" s="422">
        <f>Y161*60</f>
        <v>1.7916666666666665</v>
      </c>
      <c r="AA161" s="428">
        <v>9</v>
      </c>
      <c r="AB161" s="165">
        <v>3</v>
      </c>
    </row>
    <row r="162" spans="1:28" ht="14.25" customHeight="1" thickBot="1">
      <c r="A162" s="7">
        <v>756</v>
      </c>
      <c r="B162" s="7">
        <v>35</v>
      </c>
      <c r="C162" s="21"/>
      <c r="D162" s="468">
        <v>5</v>
      </c>
      <c r="E162" s="21" t="s">
        <v>2628</v>
      </c>
      <c r="F162" s="102" t="s">
        <v>647</v>
      </c>
      <c r="G162" s="102" t="s">
        <v>90</v>
      </c>
      <c r="H162" s="102" t="s">
        <v>2629</v>
      </c>
      <c r="I162" s="45" t="s">
        <v>1386</v>
      </c>
      <c r="J162" s="45" t="s">
        <v>108</v>
      </c>
      <c r="K162" s="102" t="s">
        <v>847</v>
      </c>
      <c r="L162" s="13">
        <f ca="1">IFERROR(__xludf.DUMMYFUNCTION("if(K198="""",0,counta(split(K198,"","")))"),6)</f>
        <v>6</v>
      </c>
      <c r="M162" s="102" t="s">
        <v>848</v>
      </c>
      <c r="N162" s="102"/>
      <c r="O162" s="102"/>
      <c r="P162" s="102"/>
      <c r="Q162" s="422" t="s">
        <v>27</v>
      </c>
      <c r="R162" s="339" t="s">
        <v>98</v>
      </c>
      <c r="S162" s="102">
        <v>1</v>
      </c>
      <c r="T162" s="435"/>
      <c r="U162" s="165">
        <v>3</v>
      </c>
      <c r="V162" s="165">
        <v>4</v>
      </c>
      <c r="W162" s="165"/>
      <c r="X162" s="102" t="s">
        <v>2794</v>
      </c>
      <c r="Y162" s="422">
        <f>J162-I162</f>
        <v>-8.1944444444444459E-2</v>
      </c>
      <c r="Z162" s="422">
        <f>Y162*60</f>
        <v>-4.9166666666666679</v>
      </c>
      <c r="AA162" s="429">
        <v>9</v>
      </c>
      <c r="AB162" s="165">
        <v>3</v>
      </c>
    </row>
    <row r="163" spans="1:28" ht="14.25" customHeight="1" thickBot="1">
      <c r="A163" s="7">
        <v>760</v>
      </c>
      <c r="B163" s="7">
        <v>35</v>
      </c>
      <c r="C163" s="21"/>
      <c r="D163" s="468">
        <v>5</v>
      </c>
      <c r="E163" s="21" t="s">
        <v>2628</v>
      </c>
      <c r="F163" s="102" t="s">
        <v>2640</v>
      </c>
      <c r="G163" s="102" t="s">
        <v>2641</v>
      </c>
      <c r="H163" s="102" t="s">
        <v>2642</v>
      </c>
      <c r="I163" s="45" t="s">
        <v>2643</v>
      </c>
      <c r="J163" s="45" t="s">
        <v>108</v>
      </c>
      <c r="K163" s="28" t="s">
        <v>851</v>
      </c>
      <c r="L163" s="13">
        <f ca="1">IFERROR(__xludf.DUMMYFUNCTION("if(K199="""",0,counta(split(K199,"","")))"),2)</f>
        <v>2</v>
      </c>
      <c r="M163" s="102"/>
      <c r="N163" s="102"/>
      <c r="O163" s="102"/>
      <c r="P163" s="102"/>
      <c r="Q163" s="422" t="s">
        <v>27</v>
      </c>
      <c r="R163" s="339" t="s">
        <v>98</v>
      </c>
      <c r="S163" s="102">
        <v>1</v>
      </c>
      <c r="T163" s="435"/>
      <c r="U163" s="165">
        <v>4</v>
      </c>
      <c r="V163" s="165">
        <v>5</v>
      </c>
      <c r="W163" s="165" t="s">
        <v>3127</v>
      </c>
      <c r="X163" s="102" t="s">
        <v>2794</v>
      </c>
      <c r="Y163" s="422">
        <f>J163-I163</f>
        <v>-1.2625</v>
      </c>
      <c r="Z163" s="422">
        <f>Y163*60</f>
        <v>-75.75</v>
      </c>
      <c r="AA163" s="429">
        <v>9</v>
      </c>
      <c r="AB163" s="165">
        <v>3</v>
      </c>
    </row>
    <row r="164" spans="1:28" ht="14.25" customHeight="1" thickBot="1">
      <c r="A164" s="7">
        <v>759</v>
      </c>
      <c r="B164" s="7">
        <v>35</v>
      </c>
      <c r="C164" s="21"/>
      <c r="D164" s="468">
        <v>5</v>
      </c>
      <c r="E164" s="21" t="s">
        <v>2628</v>
      </c>
      <c r="F164" s="102" t="s">
        <v>94</v>
      </c>
      <c r="G164" s="102" t="s">
        <v>94</v>
      </c>
      <c r="H164" s="102"/>
      <c r="I164" s="45" t="s">
        <v>2638</v>
      </c>
      <c r="J164" s="45" t="s">
        <v>854</v>
      </c>
      <c r="K164" s="102" t="s">
        <v>855</v>
      </c>
      <c r="L164" s="13">
        <f ca="1">IFERROR(__xludf.DUMMYFUNCTION("if(K200="""",0,counta(split(K200,"","")))"),6)</f>
        <v>6</v>
      </c>
      <c r="M164" s="102" t="s">
        <v>856</v>
      </c>
      <c r="N164" s="102" t="s">
        <v>857</v>
      </c>
      <c r="O164" s="102" t="s">
        <v>41</v>
      </c>
      <c r="P164" s="102" t="s">
        <v>857</v>
      </c>
      <c r="Q164" s="422" t="s">
        <v>27</v>
      </c>
      <c r="R164" s="339" t="s">
        <v>98</v>
      </c>
      <c r="S164" s="102">
        <v>1</v>
      </c>
      <c r="T164" s="435"/>
      <c r="U164" s="165">
        <v>4</v>
      </c>
      <c r="V164" s="165">
        <v>5</v>
      </c>
      <c r="W164" s="165" t="s">
        <v>4867</v>
      </c>
      <c r="X164" s="102" t="s">
        <v>2947</v>
      </c>
      <c r="Y164" s="422">
        <f>J164-I164</f>
        <v>-1.1645833333333333</v>
      </c>
      <c r="Z164" s="422">
        <f>Y164*60</f>
        <v>-69.875</v>
      </c>
      <c r="AA164" s="429">
        <v>9</v>
      </c>
      <c r="AB164" s="481">
        <v>3</v>
      </c>
    </row>
    <row r="165" spans="1:28" ht="14.25" customHeight="1" thickBot="1">
      <c r="A165" s="7">
        <v>758</v>
      </c>
      <c r="B165" s="7">
        <v>35</v>
      </c>
      <c r="C165" s="21"/>
      <c r="D165" s="468">
        <v>5</v>
      </c>
      <c r="E165" s="21" t="s">
        <v>2628</v>
      </c>
      <c r="F165" s="102" t="s">
        <v>2634</v>
      </c>
      <c r="G165" s="102" t="s">
        <v>753</v>
      </c>
      <c r="H165" s="102" t="s">
        <v>2635</v>
      </c>
      <c r="I165" s="45" t="s">
        <v>2636</v>
      </c>
      <c r="J165" s="45" t="s">
        <v>859</v>
      </c>
      <c r="K165" s="32" t="s">
        <v>860</v>
      </c>
      <c r="L165" s="13">
        <f ca="1">IFERROR(__xludf.DUMMYFUNCTION("if(K201="""",0,counta(split(K201,"","")))"),9)</f>
        <v>9</v>
      </c>
      <c r="M165" s="32" t="s">
        <v>861</v>
      </c>
      <c r="N165" s="102"/>
      <c r="O165" s="102"/>
      <c r="P165" s="102"/>
      <c r="Q165" s="422" t="s">
        <v>27</v>
      </c>
      <c r="R165" s="339" t="s">
        <v>98</v>
      </c>
      <c r="S165" s="102">
        <v>1</v>
      </c>
      <c r="T165" s="435"/>
      <c r="U165" s="165"/>
      <c r="V165" s="165">
        <v>5</v>
      </c>
      <c r="W165" s="165" t="s">
        <v>29</v>
      </c>
      <c r="X165" s="15">
        <v>1</v>
      </c>
      <c r="Y165" s="422">
        <f>J165-I165</f>
        <v>-1.0881944444444445</v>
      </c>
      <c r="Z165" s="422">
        <f>Y165*60</f>
        <v>-65.291666666666671</v>
      </c>
      <c r="AA165" s="429">
        <v>9</v>
      </c>
      <c r="AB165" s="165">
        <v>3</v>
      </c>
    </row>
    <row r="166" spans="1:28" ht="13.5" customHeight="1" thickBot="1">
      <c r="A166" s="7">
        <v>757</v>
      </c>
      <c r="B166" s="7">
        <v>35</v>
      </c>
      <c r="C166" s="21"/>
      <c r="D166" s="468">
        <v>5</v>
      </c>
      <c r="E166" s="21" t="s">
        <v>2628</v>
      </c>
      <c r="F166" s="102" t="s">
        <v>272</v>
      </c>
      <c r="G166" s="102" t="s">
        <v>273</v>
      </c>
      <c r="H166" s="102" t="s">
        <v>2587</v>
      </c>
      <c r="I166" s="45" t="s">
        <v>2632</v>
      </c>
      <c r="J166" s="45" t="s">
        <v>865</v>
      </c>
      <c r="K166" s="32" t="s">
        <v>866</v>
      </c>
      <c r="L166" s="13">
        <f ca="1">IFERROR(__xludf.DUMMYFUNCTION("if(K202="""",0,counta(split(K202,"","")))"),10)</f>
        <v>10</v>
      </c>
      <c r="M166" s="32" t="s">
        <v>867</v>
      </c>
      <c r="N166" s="102"/>
      <c r="O166" s="102"/>
      <c r="P166" s="102"/>
      <c r="Q166" s="422" t="s">
        <v>27</v>
      </c>
      <c r="R166" s="339" t="s">
        <v>98</v>
      </c>
      <c r="S166" s="102">
        <v>1</v>
      </c>
      <c r="T166" s="435"/>
      <c r="U166" s="327">
        <v>4</v>
      </c>
      <c r="V166" s="328">
        <v>5</v>
      </c>
      <c r="W166" s="340" t="s">
        <v>3548</v>
      </c>
      <c r="X166" s="252" t="s">
        <v>2794</v>
      </c>
      <c r="Y166" s="422">
        <f>J166-I166</f>
        <v>-0.40694444444444444</v>
      </c>
      <c r="Z166" s="422">
        <f>Y166*60</f>
        <v>-24.416666666666668</v>
      </c>
      <c r="AA166" s="429">
        <v>9</v>
      </c>
      <c r="AB166" s="165">
        <v>3</v>
      </c>
    </row>
    <row r="167" spans="1:28" ht="13.5" customHeight="1" thickBot="1">
      <c r="A167" s="7">
        <v>764</v>
      </c>
      <c r="B167" s="7">
        <v>36</v>
      </c>
      <c r="C167" s="21"/>
      <c r="D167" s="468">
        <v>5</v>
      </c>
      <c r="E167" s="21" t="s">
        <v>2645</v>
      </c>
      <c r="F167" s="102" t="s">
        <v>816</v>
      </c>
      <c r="G167" s="102" t="s">
        <v>852</v>
      </c>
      <c r="H167" s="102"/>
      <c r="I167" s="45" t="s">
        <v>1250</v>
      </c>
      <c r="J167" s="45" t="s">
        <v>871</v>
      </c>
      <c r="K167" s="102" t="s">
        <v>872</v>
      </c>
      <c r="L167" s="13">
        <f ca="1">IFERROR(__xludf.DUMMYFUNCTION("if(K203="""",0,counta(split(K203,"","")))"),11)</f>
        <v>11</v>
      </c>
      <c r="M167" s="102" t="s">
        <v>873</v>
      </c>
      <c r="N167" s="102"/>
      <c r="O167" s="102"/>
      <c r="P167" s="102"/>
      <c r="Q167" s="422" t="s">
        <v>27</v>
      </c>
      <c r="R167" s="339" t="s">
        <v>98</v>
      </c>
      <c r="S167" s="102">
        <v>1</v>
      </c>
      <c r="T167" s="435"/>
      <c r="U167" s="165"/>
      <c r="V167" s="165">
        <v>5</v>
      </c>
      <c r="W167" s="165" t="s">
        <v>29</v>
      </c>
      <c r="X167" s="15">
        <v>1</v>
      </c>
      <c r="Y167" s="422">
        <f>J167-I167</f>
        <v>0.22152777777777782</v>
      </c>
      <c r="Z167" s="422">
        <f>Y167*60</f>
        <v>13.29166666666667</v>
      </c>
      <c r="AA167" s="428">
        <v>9</v>
      </c>
      <c r="AB167" s="165">
        <v>3</v>
      </c>
    </row>
    <row r="168" spans="1:28" ht="13.5" customHeight="1" thickBot="1">
      <c r="A168" s="7">
        <v>763</v>
      </c>
      <c r="B168" s="7">
        <v>36</v>
      </c>
      <c r="C168" s="21"/>
      <c r="D168" s="468">
        <v>5</v>
      </c>
      <c r="E168" s="21" t="s">
        <v>2645</v>
      </c>
      <c r="F168" s="102" t="s">
        <v>360</v>
      </c>
      <c r="G168" s="102" t="s">
        <v>360</v>
      </c>
      <c r="H168" s="102"/>
      <c r="I168" s="45" t="s">
        <v>1445</v>
      </c>
      <c r="J168" s="45" t="s">
        <v>618</v>
      </c>
      <c r="K168" s="102"/>
      <c r="L168" s="13">
        <f ca="1">IFERROR(__xludf.DUMMYFUNCTION("if(K204="""",0,counta(split(K204,"","")))"),0)</f>
        <v>0</v>
      </c>
      <c r="M168" s="102"/>
      <c r="N168" s="102" t="s">
        <v>877</v>
      </c>
      <c r="O168" s="102" t="s">
        <v>878</v>
      </c>
      <c r="P168" s="102" t="s">
        <v>877</v>
      </c>
      <c r="Q168" s="422" t="s">
        <v>27</v>
      </c>
      <c r="R168" s="339" t="s">
        <v>98</v>
      </c>
      <c r="S168" s="102">
        <v>1</v>
      </c>
      <c r="T168" s="435"/>
      <c r="U168" s="165">
        <v>4</v>
      </c>
      <c r="V168" s="165">
        <v>5</v>
      </c>
      <c r="W168" s="165" t="s">
        <v>3041</v>
      </c>
      <c r="X168" s="102" t="s">
        <v>2947</v>
      </c>
      <c r="Y168" s="422">
        <f>J168-I168</f>
        <v>-2.9166666666666674E-2</v>
      </c>
      <c r="Z168" s="422">
        <f>Y168*60</f>
        <v>-1.7500000000000004</v>
      </c>
      <c r="AA168" s="429">
        <v>9</v>
      </c>
      <c r="AB168" s="165">
        <v>3</v>
      </c>
    </row>
    <row r="169" spans="1:28" ht="13.5" customHeight="1" thickBot="1">
      <c r="A169" s="7">
        <v>762</v>
      </c>
      <c r="B169" s="7">
        <v>36</v>
      </c>
      <c r="C169" s="21"/>
      <c r="D169" s="468">
        <v>5</v>
      </c>
      <c r="E169" s="21" t="s">
        <v>2645</v>
      </c>
      <c r="F169" s="102" t="s">
        <v>2190</v>
      </c>
      <c r="G169" s="102" t="s">
        <v>2190</v>
      </c>
      <c r="H169" s="102"/>
      <c r="I169" s="45" t="s">
        <v>864</v>
      </c>
      <c r="J169" s="45" t="s">
        <v>775</v>
      </c>
      <c r="K169" s="102" t="s">
        <v>879</v>
      </c>
      <c r="L169" s="13">
        <f ca="1">IFERROR(__xludf.DUMMYFUNCTION("if(K205="""",0,counta(split(K205,"","")))"),3)</f>
        <v>3</v>
      </c>
      <c r="M169" s="102" t="s">
        <v>879</v>
      </c>
      <c r="N169" s="102"/>
      <c r="O169" s="102"/>
      <c r="P169" s="102"/>
      <c r="Q169" s="422" t="s">
        <v>27</v>
      </c>
      <c r="R169" s="339" t="s">
        <v>98</v>
      </c>
      <c r="S169" s="102">
        <v>1</v>
      </c>
      <c r="T169" s="435"/>
      <c r="U169" s="481"/>
      <c r="V169" s="481">
        <v>5</v>
      </c>
      <c r="W169" s="481" t="s">
        <v>2111</v>
      </c>
      <c r="X169" s="480"/>
      <c r="Y169" s="422">
        <f>J169-I169</f>
        <v>0.10555555555555554</v>
      </c>
      <c r="Z169" s="422">
        <f>Y169*60</f>
        <v>6.3333333333333321</v>
      </c>
      <c r="AA169" s="428">
        <v>9</v>
      </c>
      <c r="AB169" s="481">
        <v>3</v>
      </c>
    </row>
    <row r="170" spans="1:28" ht="13.5" customHeight="1" thickBot="1">
      <c r="A170" s="7">
        <v>761</v>
      </c>
      <c r="B170" s="7">
        <v>36</v>
      </c>
      <c r="C170" s="21"/>
      <c r="D170" s="468">
        <v>5</v>
      </c>
      <c r="E170" s="21" t="s">
        <v>2645</v>
      </c>
      <c r="F170" s="102" t="s">
        <v>1824</v>
      </c>
      <c r="G170" s="102" t="s">
        <v>2646</v>
      </c>
      <c r="H170" s="102"/>
      <c r="I170" s="45" t="s">
        <v>1956</v>
      </c>
      <c r="J170" s="45" t="s">
        <v>175</v>
      </c>
      <c r="K170" s="102"/>
      <c r="L170" s="13">
        <f ca="1">IFERROR(__xludf.DUMMYFUNCTION("if(K206="""",0,counta(split(K206,"","")))"),0)</f>
        <v>0</v>
      </c>
      <c r="M170" s="102"/>
      <c r="N170" s="102"/>
      <c r="O170" s="102"/>
      <c r="P170" s="102"/>
      <c r="Q170" s="422" t="s">
        <v>27</v>
      </c>
      <c r="R170" s="339" t="s">
        <v>98</v>
      </c>
      <c r="S170" s="102">
        <v>1</v>
      </c>
      <c r="T170" s="435"/>
      <c r="U170" s="196">
        <v>5</v>
      </c>
      <c r="V170" s="196">
        <v>4</v>
      </c>
      <c r="W170" s="193" t="s">
        <v>3548</v>
      </c>
      <c r="X170" s="205">
        <v>1</v>
      </c>
      <c r="Y170" s="422">
        <f>J170-I170</f>
        <v>0.20277777777777778</v>
      </c>
      <c r="Z170" s="422">
        <f>Y170*60</f>
        <v>12.166666666666666</v>
      </c>
      <c r="AA170" s="429">
        <v>9</v>
      </c>
      <c r="AB170" s="379">
        <v>3</v>
      </c>
    </row>
    <row r="171" spans="1:28" ht="14.25" customHeight="1" thickBot="1">
      <c r="A171" s="7">
        <v>766</v>
      </c>
      <c r="B171" s="7">
        <v>36</v>
      </c>
      <c r="C171" s="21"/>
      <c r="D171" s="468">
        <v>5</v>
      </c>
      <c r="E171" s="21" t="s">
        <v>2645</v>
      </c>
      <c r="F171" s="102" t="s">
        <v>75</v>
      </c>
      <c r="G171" s="102" t="s">
        <v>75</v>
      </c>
      <c r="H171" s="102"/>
      <c r="I171" s="45" t="s">
        <v>1345</v>
      </c>
      <c r="J171" s="45" t="s">
        <v>883</v>
      </c>
      <c r="K171" s="102" t="s">
        <v>884</v>
      </c>
      <c r="L171" s="13">
        <f ca="1">IFERROR(__xludf.DUMMYFUNCTION("if(K207="""",0,counta(split(K207,"","")))"),4)</f>
        <v>4</v>
      </c>
      <c r="M171" s="102" t="s">
        <v>885</v>
      </c>
      <c r="N171" s="102"/>
      <c r="O171" s="102"/>
      <c r="P171" s="102"/>
      <c r="Q171" s="437" t="s">
        <v>27</v>
      </c>
      <c r="R171" s="339" t="s">
        <v>98</v>
      </c>
      <c r="S171" s="71">
        <v>1</v>
      </c>
      <c r="T171" s="435"/>
      <c r="U171" s="297">
        <v>4</v>
      </c>
      <c r="V171" s="297">
        <v>3</v>
      </c>
      <c r="W171" s="301" t="s">
        <v>3511</v>
      </c>
      <c r="X171" s="301" t="s">
        <v>2794</v>
      </c>
      <c r="Y171" s="422">
        <f>J171-I171</f>
        <v>-0.17986111111111108</v>
      </c>
      <c r="Z171" s="422">
        <f>Y171*60</f>
        <v>-10.791666666666664</v>
      </c>
      <c r="AA171" s="429">
        <v>9</v>
      </c>
      <c r="AB171" s="463">
        <v>3</v>
      </c>
    </row>
    <row r="172" spans="1:28" ht="14.25" customHeight="1" thickBot="1">
      <c r="A172" s="7">
        <v>770</v>
      </c>
      <c r="B172" s="7">
        <v>37</v>
      </c>
      <c r="C172" s="21"/>
      <c r="D172" s="468">
        <v>5</v>
      </c>
      <c r="E172" s="21" t="s">
        <v>2651</v>
      </c>
      <c r="F172" s="102" t="s">
        <v>75</v>
      </c>
      <c r="G172" s="102" t="s">
        <v>294</v>
      </c>
      <c r="H172" s="102" t="s">
        <v>295</v>
      </c>
      <c r="I172" s="45" t="s">
        <v>2656</v>
      </c>
      <c r="J172" s="45" t="s">
        <v>268</v>
      </c>
      <c r="K172" s="102" t="s">
        <v>888</v>
      </c>
      <c r="L172" s="13">
        <f ca="1">IFERROR(__xludf.DUMMYFUNCTION("if(K208="""",0,counta(split(K208,"","")))"),7)</f>
        <v>7</v>
      </c>
      <c r="M172" s="102" t="s">
        <v>888</v>
      </c>
      <c r="N172" s="102"/>
      <c r="O172" s="102"/>
      <c r="P172" s="102"/>
      <c r="Q172" s="422" t="s">
        <v>27</v>
      </c>
      <c r="R172" s="339" t="s">
        <v>98</v>
      </c>
      <c r="S172" s="102">
        <v>1</v>
      </c>
      <c r="T172" s="435"/>
      <c r="U172" s="165"/>
      <c r="V172" s="165">
        <v>5</v>
      </c>
      <c r="W172" s="165" t="s">
        <v>29</v>
      </c>
      <c r="X172" s="15">
        <v>1</v>
      </c>
      <c r="Y172" s="422">
        <f>J172-I172</f>
        <v>-1.0416666666666685E-2</v>
      </c>
      <c r="Z172" s="422">
        <f>Y172*60</f>
        <v>-0.62500000000000111</v>
      </c>
      <c r="AA172" s="429">
        <v>9</v>
      </c>
      <c r="AB172" s="165">
        <v>3</v>
      </c>
    </row>
    <row r="173" spans="1:28" ht="14.25" customHeight="1" thickBot="1">
      <c r="A173" s="7">
        <v>769</v>
      </c>
      <c r="B173" s="7">
        <v>37</v>
      </c>
      <c r="C173" s="21"/>
      <c r="D173" s="468">
        <v>5</v>
      </c>
      <c r="E173" s="21" t="s">
        <v>2651</v>
      </c>
      <c r="F173" s="102" t="s">
        <v>197</v>
      </c>
      <c r="G173" s="102" t="s">
        <v>197</v>
      </c>
      <c r="H173" s="102" t="s">
        <v>2653</v>
      </c>
      <c r="I173" s="45" t="s">
        <v>1235</v>
      </c>
      <c r="J173" s="45" t="s">
        <v>137</v>
      </c>
      <c r="K173" s="102" t="s">
        <v>891</v>
      </c>
      <c r="L173" s="13">
        <f ca="1">IFERROR(__xludf.DUMMYFUNCTION("if(K209="""",0,counta(split(K209,"","")))"),8)</f>
        <v>8</v>
      </c>
      <c r="M173" s="102" t="s">
        <v>892</v>
      </c>
      <c r="N173" s="102"/>
      <c r="O173" s="102"/>
      <c r="P173" s="102"/>
      <c r="Q173" s="422" t="s">
        <v>27</v>
      </c>
      <c r="R173" s="339" t="s">
        <v>98</v>
      </c>
      <c r="S173" s="102">
        <v>1</v>
      </c>
      <c r="T173" s="435"/>
      <c r="U173" s="196">
        <v>5</v>
      </c>
      <c r="V173" s="196">
        <v>5</v>
      </c>
      <c r="W173" s="193" t="s">
        <v>3548</v>
      </c>
      <c r="X173" s="205">
        <v>1</v>
      </c>
      <c r="Y173" s="422">
        <f>J173-I173</f>
        <v>-8.0555555555555547E-2</v>
      </c>
      <c r="Z173" s="422">
        <f>Y173*60</f>
        <v>-4.833333333333333</v>
      </c>
      <c r="AA173" s="429">
        <v>9</v>
      </c>
      <c r="AB173" s="165">
        <v>3</v>
      </c>
    </row>
    <row r="174" spans="1:28" ht="14.25" customHeight="1" thickBot="1">
      <c r="A174" s="7">
        <v>771</v>
      </c>
      <c r="B174" s="7">
        <v>37</v>
      </c>
      <c r="C174" s="21"/>
      <c r="D174" s="468">
        <v>5</v>
      </c>
      <c r="E174" s="21" t="s">
        <v>2651</v>
      </c>
      <c r="F174" s="102" t="s">
        <v>2659</v>
      </c>
      <c r="G174" s="102" t="s">
        <v>2660</v>
      </c>
      <c r="H174" s="102" t="s">
        <v>2661</v>
      </c>
      <c r="I174" s="45" t="s">
        <v>2662</v>
      </c>
      <c r="J174" s="45" t="s">
        <v>895</v>
      </c>
      <c r="K174" s="102" t="s">
        <v>896</v>
      </c>
      <c r="L174" s="13">
        <f ca="1">IFERROR(__xludf.DUMMYFUNCTION("if(K210="""",0,counta(split(K210,"","")))"),9)</f>
        <v>9</v>
      </c>
      <c r="M174" s="102" t="s">
        <v>897</v>
      </c>
      <c r="N174" s="32" t="s">
        <v>464</v>
      </c>
      <c r="O174" s="32" t="s">
        <v>465</v>
      </c>
      <c r="P174" s="32" t="s">
        <v>464</v>
      </c>
      <c r="Q174" s="422" t="s">
        <v>27</v>
      </c>
      <c r="R174" s="339" t="s">
        <v>98</v>
      </c>
      <c r="S174" s="102">
        <v>1</v>
      </c>
      <c r="T174" s="435"/>
      <c r="U174" s="165"/>
      <c r="V174" s="165">
        <v>5</v>
      </c>
      <c r="W174" s="165" t="s">
        <v>2111</v>
      </c>
      <c r="X174" s="102"/>
      <c r="Y174" s="422">
        <f>J174-I174</f>
        <v>2.9861111111111116E-2</v>
      </c>
      <c r="Z174" s="422">
        <f>Y174*60</f>
        <v>1.791666666666667</v>
      </c>
      <c r="AA174" s="429">
        <v>9</v>
      </c>
      <c r="AB174" s="165">
        <v>3</v>
      </c>
    </row>
    <row r="175" spans="1:28" ht="14.25" customHeight="1" thickBot="1">
      <c r="A175" s="7">
        <v>768</v>
      </c>
      <c r="B175" s="7">
        <v>37</v>
      </c>
      <c r="C175" s="21"/>
      <c r="D175" s="468">
        <v>5</v>
      </c>
      <c r="E175" s="21" t="s">
        <v>2651</v>
      </c>
      <c r="F175" s="102" t="s">
        <v>1928</v>
      </c>
      <c r="G175" s="102" t="s">
        <v>1950</v>
      </c>
      <c r="H175" s="102"/>
      <c r="I175" s="45" t="s">
        <v>296</v>
      </c>
      <c r="J175" s="45" t="s">
        <v>467</v>
      </c>
      <c r="K175" s="102" t="s">
        <v>245</v>
      </c>
      <c r="L175" s="13">
        <f ca="1">IFERROR(__xludf.DUMMYFUNCTION("if(K211="""",0,counta(split(K211,"","")))"),2)</f>
        <v>2</v>
      </c>
      <c r="M175" s="102" t="s">
        <v>899</v>
      </c>
      <c r="N175" s="32"/>
      <c r="O175" s="32"/>
      <c r="P175" s="32"/>
      <c r="Q175" s="422" t="s">
        <v>27</v>
      </c>
      <c r="R175" s="339" t="s">
        <v>98</v>
      </c>
      <c r="S175" s="102">
        <v>1</v>
      </c>
      <c r="T175" s="435"/>
      <c r="U175" s="165">
        <v>3</v>
      </c>
      <c r="V175" s="165">
        <v>3</v>
      </c>
      <c r="W175" s="165" t="s">
        <v>3044</v>
      </c>
      <c r="X175" s="102" t="s">
        <v>2947</v>
      </c>
      <c r="Y175" s="422">
        <f>J175-I175</f>
        <v>0.59305555555555556</v>
      </c>
      <c r="Z175" s="422">
        <f>Y175*60</f>
        <v>35.583333333333336</v>
      </c>
      <c r="AA175" s="429">
        <v>9</v>
      </c>
      <c r="AB175" s="165">
        <v>3</v>
      </c>
    </row>
    <row r="176" spans="1:28" ht="14.25" customHeight="1" thickBot="1">
      <c r="A176" s="7">
        <v>773</v>
      </c>
      <c r="B176" s="7">
        <v>38</v>
      </c>
      <c r="C176" s="21"/>
      <c r="D176" s="468">
        <v>5</v>
      </c>
      <c r="E176" s="21" t="s">
        <v>2665</v>
      </c>
      <c r="F176" s="102" t="s">
        <v>310</v>
      </c>
      <c r="G176" s="102" t="s">
        <v>2670</v>
      </c>
      <c r="H176" s="102" t="s">
        <v>2671</v>
      </c>
      <c r="I176" s="45" t="s">
        <v>1485</v>
      </c>
      <c r="J176" s="45" t="s">
        <v>902</v>
      </c>
      <c r="K176" s="102" t="s">
        <v>903</v>
      </c>
      <c r="L176" s="13">
        <f ca="1">IFERROR(__xludf.DUMMYFUNCTION("if(K212="""",0,counta(split(K212,"","")))"),7)</f>
        <v>7</v>
      </c>
      <c r="M176" s="102" t="s">
        <v>904</v>
      </c>
      <c r="N176" s="32"/>
      <c r="O176" s="32"/>
      <c r="P176" s="32"/>
      <c r="Q176" s="422" t="s">
        <v>27</v>
      </c>
      <c r="R176" s="339" t="s">
        <v>98</v>
      </c>
      <c r="S176" s="102">
        <v>1</v>
      </c>
      <c r="T176" s="435"/>
      <c r="U176" s="165"/>
      <c r="V176" s="165">
        <v>4</v>
      </c>
      <c r="W176" s="165" t="s">
        <v>29</v>
      </c>
      <c r="X176" s="15">
        <v>1</v>
      </c>
      <c r="Y176" s="422">
        <f>J176-I176</f>
        <v>0.38680555555555551</v>
      </c>
      <c r="Z176" s="422">
        <f>Y176*60</f>
        <v>23.208333333333332</v>
      </c>
      <c r="AA176" s="428">
        <v>9</v>
      </c>
      <c r="AB176" s="251">
        <v>3</v>
      </c>
    </row>
    <row r="177" spans="1:28" ht="14.25" customHeight="1" thickBot="1">
      <c r="A177" s="7">
        <v>772</v>
      </c>
      <c r="B177" s="7">
        <v>38</v>
      </c>
      <c r="C177" s="21"/>
      <c r="D177" s="468">
        <v>5</v>
      </c>
      <c r="E177" s="21" t="s">
        <v>2665</v>
      </c>
      <c r="F177" s="102" t="s">
        <v>318</v>
      </c>
      <c r="G177" s="102" t="s">
        <v>2666</v>
      </c>
      <c r="H177" s="102" t="s">
        <v>2667</v>
      </c>
      <c r="I177" s="45" t="s">
        <v>882</v>
      </c>
      <c r="J177" s="45" t="s">
        <v>908</v>
      </c>
      <c r="K177" s="102" t="s">
        <v>909</v>
      </c>
      <c r="L177" s="13">
        <f ca="1">IFERROR(__xludf.DUMMYFUNCTION("if(K213="""",0,counta(split(K213,"","")))"),2)</f>
        <v>2</v>
      </c>
      <c r="M177" s="102" t="s">
        <v>910</v>
      </c>
      <c r="N177" s="32"/>
      <c r="O177" s="32"/>
      <c r="P177" s="32"/>
      <c r="Q177" s="422" t="s">
        <v>27</v>
      </c>
      <c r="R177" s="339" t="s">
        <v>98</v>
      </c>
      <c r="S177" s="102">
        <v>1</v>
      </c>
      <c r="T177" s="435"/>
      <c r="U177" s="165"/>
      <c r="V177" s="165">
        <v>4</v>
      </c>
      <c r="W177" s="165" t="s">
        <v>1403</v>
      </c>
      <c r="X177" s="102"/>
      <c r="Y177" s="422">
        <f>J177-I177</f>
        <v>0.6215277777777779</v>
      </c>
      <c r="Z177" s="422">
        <f>Y177*60</f>
        <v>37.291666666666671</v>
      </c>
      <c r="AA177" s="429">
        <v>9</v>
      </c>
      <c r="AB177" s="165">
        <v>3</v>
      </c>
    </row>
    <row r="178" spans="1:28" ht="14.25" customHeight="1" thickBot="1">
      <c r="A178" s="7">
        <v>776</v>
      </c>
      <c r="B178" s="7">
        <v>38</v>
      </c>
      <c r="C178" s="21"/>
      <c r="D178" s="468">
        <v>5</v>
      </c>
      <c r="E178" s="21" t="s">
        <v>2665</v>
      </c>
      <c r="F178" s="102" t="s">
        <v>2059</v>
      </c>
      <c r="G178" s="102" t="s">
        <v>2484</v>
      </c>
      <c r="H178" s="102" t="s">
        <v>2683</v>
      </c>
      <c r="I178" s="45" t="s">
        <v>1658</v>
      </c>
      <c r="J178" s="45" t="s">
        <v>914</v>
      </c>
      <c r="K178" s="102" t="s">
        <v>915</v>
      </c>
      <c r="L178" s="13">
        <f ca="1">IFERROR(__xludf.DUMMYFUNCTION("if(K214="""",0,counta(split(K214,"","")))"),8)</f>
        <v>8</v>
      </c>
      <c r="M178" s="102" t="s">
        <v>916</v>
      </c>
      <c r="N178" s="102"/>
      <c r="O178" s="102"/>
      <c r="P178" s="102"/>
      <c r="Q178" s="422" t="s">
        <v>27</v>
      </c>
      <c r="R178" s="339" t="s">
        <v>98</v>
      </c>
      <c r="S178" s="51">
        <v>1</v>
      </c>
      <c r="T178" s="435"/>
      <c r="U178" s="165">
        <v>4</v>
      </c>
      <c r="V178" s="165">
        <v>5</v>
      </c>
      <c r="W178" s="165" t="s">
        <v>3041</v>
      </c>
      <c r="X178" s="102" t="s">
        <v>2947</v>
      </c>
      <c r="Y178" s="422">
        <f>J178-I178</f>
        <v>-0.27777777777777779</v>
      </c>
      <c r="Z178" s="422">
        <f>Y178*60</f>
        <v>-16.666666666666668</v>
      </c>
      <c r="AA178" s="429">
        <v>9</v>
      </c>
      <c r="AB178" s="165">
        <v>3</v>
      </c>
    </row>
    <row r="179" spans="1:28" ht="14.25" customHeight="1" thickBot="1">
      <c r="A179" s="7">
        <v>775</v>
      </c>
      <c r="B179" s="7">
        <v>38</v>
      </c>
      <c r="C179" s="21"/>
      <c r="D179" s="468">
        <v>5</v>
      </c>
      <c r="E179" s="21" t="s">
        <v>2665</v>
      </c>
      <c r="F179" s="102" t="s">
        <v>2679</v>
      </c>
      <c r="G179" s="102" t="s">
        <v>2679</v>
      </c>
      <c r="H179" s="102" t="s">
        <v>2680</v>
      </c>
      <c r="I179" s="45" t="s">
        <v>2395</v>
      </c>
      <c r="J179" s="45" t="s">
        <v>918</v>
      </c>
      <c r="K179" s="102" t="s">
        <v>919</v>
      </c>
      <c r="L179" s="13">
        <f ca="1">IFERROR(__xludf.DUMMYFUNCTION("if(K215="""",0,counta(split(K215,"","")))"),5)</f>
        <v>5</v>
      </c>
      <c r="M179" s="102" t="s">
        <v>919</v>
      </c>
      <c r="N179" s="102"/>
      <c r="O179" s="102"/>
      <c r="P179" s="102"/>
      <c r="Q179" s="422" t="s">
        <v>27</v>
      </c>
      <c r="R179" s="339" t="s">
        <v>98</v>
      </c>
      <c r="S179" s="51">
        <v>1</v>
      </c>
      <c r="T179" s="435"/>
      <c r="U179" s="165">
        <v>4</v>
      </c>
      <c r="V179" s="165">
        <v>5</v>
      </c>
      <c r="W179" s="165" t="s">
        <v>3127</v>
      </c>
      <c r="X179" s="102" t="s">
        <v>2794</v>
      </c>
      <c r="Y179" s="422">
        <f>J179-I179</f>
        <v>1.041666666666663E-2</v>
      </c>
      <c r="Z179" s="422">
        <f>Y179*60</f>
        <v>0.62499999999999778</v>
      </c>
      <c r="AA179" s="429">
        <v>9</v>
      </c>
      <c r="AB179" s="165">
        <v>3</v>
      </c>
    </row>
    <row r="180" spans="1:28" ht="14.25" customHeight="1" thickBot="1">
      <c r="A180" s="7">
        <v>774</v>
      </c>
      <c r="B180" s="7">
        <v>38</v>
      </c>
      <c r="C180" s="21"/>
      <c r="D180" s="468">
        <v>5</v>
      </c>
      <c r="E180" s="21" t="s">
        <v>2665</v>
      </c>
      <c r="F180" s="102" t="s">
        <v>350</v>
      </c>
      <c r="G180" s="102" t="s">
        <v>2674</v>
      </c>
      <c r="H180" s="102" t="s">
        <v>2675</v>
      </c>
      <c r="I180" s="45" t="s">
        <v>1073</v>
      </c>
      <c r="J180" s="45" t="s">
        <v>923</v>
      </c>
      <c r="K180" s="102" t="s">
        <v>924</v>
      </c>
      <c r="L180" s="13">
        <f ca="1">IFERROR(__xludf.DUMMYFUNCTION("if(K216="""",0,counta(split(K216,"","")))"),4)</f>
        <v>4</v>
      </c>
      <c r="M180" s="102"/>
      <c r="N180" s="102"/>
      <c r="O180" s="102"/>
      <c r="P180" s="102"/>
      <c r="Q180" s="422" t="s">
        <v>27</v>
      </c>
      <c r="R180" s="339" t="s">
        <v>98</v>
      </c>
      <c r="S180" s="51">
        <v>1</v>
      </c>
      <c r="T180" s="435"/>
      <c r="U180" s="165"/>
      <c r="V180" s="165">
        <v>5</v>
      </c>
      <c r="W180" s="165" t="s">
        <v>29</v>
      </c>
      <c r="X180" s="15">
        <v>1</v>
      </c>
      <c r="Y180" s="422">
        <f>J180-I180</f>
        <v>-0.33402777777777781</v>
      </c>
      <c r="Z180" s="422">
        <f>Y180*60</f>
        <v>-20.041666666666668</v>
      </c>
      <c r="AA180" s="429">
        <v>8</v>
      </c>
      <c r="AB180" s="165">
        <v>3</v>
      </c>
    </row>
    <row r="181" spans="1:28" ht="14.25" customHeight="1" thickBot="1">
      <c r="A181" s="7">
        <v>780</v>
      </c>
      <c r="B181" s="7">
        <v>39</v>
      </c>
      <c r="C181" s="21"/>
      <c r="D181" s="468">
        <v>5</v>
      </c>
      <c r="E181" s="21" t="s">
        <v>2690</v>
      </c>
      <c r="F181" s="102" t="s">
        <v>2703</v>
      </c>
      <c r="G181" s="102" t="s">
        <v>2704</v>
      </c>
      <c r="H181" s="102" t="s">
        <v>2705</v>
      </c>
      <c r="I181" s="45" t="s">
        <v>2706</v>
      </c>
      <c r="J181" s="45" t="s">
        <v>228</v>
      </c>
      <c r="K181" s="102" t="s">
        <v>929</v>
      </c>
      <c r="L181" s="13">
        <f ca="1">IFERROR(__xludf.DUMMYFUNCTION("if(K217="""",0,counta(split(K217,"","")))"),6)</f>
        <v>6</v>
      </c>
      <c r="M181" s="102" t="s">
        <v>930</v>
      </c>
      <c r="N181" s="102"/>
      <c r="O181" s="102"/>
      <c r="P181" s="102"/>
      <c r="Q181" s="422" t="s">
        <v>27</v>
      </c>
      <c r="R181" s="339" t="s">
        <v>98</v>
      </c>
      <c r="S181" s="51">
        <v>1</v>
      </c>
      <c r="T181" s="435"/>
      <c r="U181" s="165">
        <v>5</v>
      </c>
      <c r="V181" s="165">
        <v>5</v>
      </c>
      <c r="W181" s="165" t="s">
        <v>6873</v>
      </c>
      <c r="X181" s="102">
        <v>1</v>
      </c>
      <c r="Y181" s="422">
        <f>J181-I181</f>
        <v>-0.10625000000000001</v>
      </c>
      <c r="Z181" s="422">
        <f>Y181*60</f>
        <v>-6.3750000000000009</v>
      </c>
      <c r="AA181" s="429">
        <v>8</v>
      </c>
      <c r="AB181" s="165">
        <v>3</v>
      </c>
    </row>
    <row r="182" spans="1:28" ht="14.25" customHeight="1" thickBot="1">
      <c r="A182" s="7">
        <v>781</v>
      </c>
      <c r="B182" s="7">
        <v>39</v>
      </c>
      <c r="C182" s="21"/>
      <c r="D182" s="468">
        <v>5</v>
      </c>
      <c r="E182" s="21" t="s">
        <v>2690</v>
      </c>
      <c r="F182" s="102" t="s">
        <v>2708</v>
      </c>
      <c r="G182" s="102" t="s">
        <v>2708</v>
      </c>
      <c r="H182" s="28" t="s">
        <v>2709</v>
      </c>
      <c r="I182" s="45" t="s">
        <v>2710</v>
      </c>
      <c r="J182" s="45" t="s">
        <v>439</v>
      </c>
      <c r="K182" s="102" t="s">
        <v>935</v>
      </c>
      <c r="L182" s="13">
        <f ca="1">IFERROR(__xludf.DUMMYFUNCTION("if(K218="""",0,counta(split(K218,"","")))"),8)</f>
        <v>8</v>
      </c>
      <c r="M182" s="102" t="s">
        <v>935</v>
      </c>
      <c r="N182" s="102"/>
      <c r="O182" s="102"/>
      <c r="P182" s="102"/>
      <c r="Q182" s="422" t="s">
        <v>27</v>
      </c>
      <c r="R182" s="339" t="s">
        <v>98</v>
      </c>
      <c r="S182" s="51">
        <v>1</v>
      </c>
      <c r="T182" s="435"/>
      <c r="U182" s="165">
        <v>4</v>
      </c>
      <c r="V182" s="165">
        <v>5</v>
      </c>
      <c r="W182" s="165" t="s">
        <v>4903</v>
      </c>
      <c r="X182" s="102">
        <v>1</v>
      </c>
      <c r="Y182" s="422">
        <f>J182-I182</f>
        <v>-0.15694444444444444</v>
      </c>
      <c r="Z182" s="422">
        <f>Y182*60</f>
        <v>-9.4166666666666661</v>
      </c>
      <c r="AA182" s="429">
        <v>8</v>
      </c>
      <c r="AB182" s="165">
        <v>3</v>
      </c>
    </row>
    <row r="183" spans="1:28" ht="14.25" customHeight="1" thickBot="1">
      <c r="A183" s="7">
        <v>779</v>
      </c>
      <c r="B183" s="7">
        <v>39</v>
      </c>
      <c r="C183" s="21"/>
      <c r="D183" s="468">
        <v>5</v>
      </c>
      <c r="E183" s="21" t="s">
        <v>2690</v>
      </c>
      <c r="F183" s="102" t="s">
        <v>784</v>
      </c>
      <c r="G183" s="102" t="s">
        <v>2696</v>
      </c>
      <c r="H183" s="102" t="s">
        <v>2697</v>
      </c>
      <c r="I183" s="45" t="s">
        <v>2698</v>
      </c>
      <c r="J183" s="45" t="s">
        <v>938</v>
      </c>
      <c r="K183" s="102" t="s">
        <v>939</v>
      </c>
      <c r="L183" s="13">
        <f ca="1">IFERROR(__xludf.DUMMYFUNCTION("if(K219="""",0,counta(split(K219,"","")))"),8)</f>
        <v>8</v>
      </c>
      <c r="M183" s="102" t="s">
        <v>940</v>
      </c>
      <c r="N183" s="102"/>
      <c r="O183" s="102"/>
      <c r="P183" s="102"/>
      <c r="Q183" s="422" t="s">
        <v>27</v>
      </c>
      <c r="R183" s="339" t="s">
        <v>98</v>
      </c>
      <c r="S183" s="51">
        <v>1</v>
      </c>
      <c r="T183" s="435"/>
      <c r="U183" s="253">
        <v>4</v>
      </c>
      <c r="V183" s="253">
        <v>4</v>
      </c>
      <c r="W183" s="283" t="s">
        <v>3437</v>
      </c>
      <c r="X183" s="250">
        <v>1</v>
      </c>
      <c r="Y183" s="422">
        <f>J183-I183</f>
        <v>0.14374999999999996</v>
      </c>
      <c r="Z183" s="422">
        <f>Y183*60</f>
        <v>8.6249999999999982</v>
      </c>
      <c r="AA183" s="429">
        <v>8</v>
      </c>
      <c r="AB183" s="354">
        <v>3</v>
      </c>
    </row>
    <row r="184" spans="1:28" ht="14.25" customHeight="1" thickBot="1">
      <c r="A184" s="7">
        <v>778</v>
      </c>
      <c r="B184" s="7">
        <v>39</v>
      </c>
      <c r="C184" s="21"/>
      <c r="D184" s="468">
        <v>5</v>
      </c>
      <c r="E184" s="21" t="s">
        <v>2690</v>
      </c>
      <c r="F184" s="102" t="s">
        <v>350</v>
      </c>
      <c r="G184" s="102" t="s">
        <v>2691</v>
      </c>
      <c r="H184" s="102" t="s">
        <v>2692</v>
      </c>
      <c r="I184" s="45" t="s">
        <v>2693</v>
      </c>
      <c r="J184" s="45" t="s">
        <v>439</v>
      </c>
      <c r="K184" s="102" t="s">
        <v>942</v>
      </c>
      <c r="L184" s="13">
        <f ca="1">IFERROR(__xludf.DUMMYFUNCTION("if(K220="""",0,counta(split(K220,"","")))"),2)</f>
        <v>2</v>
      </c>
      <c r="M184" s="102"/>
      <c r="N184" s="102"/>
      <c r="O184" s="102"/>
      <c r="P184" s="102"/>
      <c r="Q184" s="422" t="s">
        <v>27</v>
      </c>
      <c r="R184" s="339" t="s">
        <v>98</v>
      </c>
      <c r="S184" s="51">
        <v>1</v>
      </c>
      <c r="T184" s="435"/>
      <c r="U184" s="481"/>
      <c r="V184" s="481">
        <v>4</v>
      </c>
      <c r="W184" s="481" t="s">
        <v>1403</v>
      </c>
      <c r="X184" s="480"/>
      <c r="Y184" s="422">
        <f>J184-I184</f>
        <v>0.19861111111111113</v>
      </c>
      <c r="Z184" s="422">
        <f>Y184*60</f>
        <v>11.916666666666668</v>
      </c>
      <c r="AA184" s="428">
        <v>8</v>
      </c>
      <c r="AB184" s="354">
        <v>3</v>
      </c>
    </row>
    <row r="185" spans="1:28" ht="14.25" customHeight="1" thickBot="1">
      <c r="A185" s="7">
        <v>782</v>
      </c>
      <c r="B185" s="7">
        <v>40</v>
      </c>
      <c r="C185" s="21"/>
      <c r="D185" s="468">
        <v>5</v>
      </c>
      <c r="E185" s="21" t="s">
        <v>2714</v>
      </c>
      <c r="F185" s="102" t="s">
        <v>2715</v>
      </c>
      <c r="G185" s="102" t="s">
        <v>753</v>
      </c>
      <c r="H185" s="102" t="s">
        <v>2716</v>
      </c>
      <c r="I185" s="45" t="s">
        <v>673</v>
      </c>
      <c r="J185" s="45" t="s">
        <v>946</v>
      </c>
      <c r="K185" s="102" t="s">
        <v>947</v>
      </c>
      <c r="L185" s="13">
        <f ca="1">IFERROR(__xludf.DUMMYFUNCTION("if(K221="""",0,counta(split(K221,"","")))"),14)</f>
        <v>14</v>
      </c>
      <c r="M185" s="102" t="s">
        <v>948</v>
      </c>
      <c r="N185" s="102"/>
      <c r="O185" s="102"/>
      <c r="P185" s="102"/>
      <c r="Q185" s="422" t="s">
        <v>27</v>
      </c>
      <c r="R185" s="339" t="s">
        <v>98</v>
      </c>
      <c r="S185" s="102">
        <v>1</v>
      </c>
      <c r="T185" s="435"/>
      <c r="U185" s="165">
        <v>4</v>
      </c>
      <c r="V185" s="165">
        <v>4</v>
      </c>
      <c r="W185" s="165" t="s">
        <v>2111</v>
      </c>
      <c r="X185" s="102" t="s">
        <v>2947</v>
      </c>
      <c r="Y185" s="422">
        <f>J185-I185</f>
        <v>0.38194444444444448</v>
      </c>
      <c r="Z185" s="422">
        <f>Y185*60</f>
        <v>22.916666666666668</v>
      </c>
      <c r="AA185" s="429">
        <v>8</v>
      </c>
      <c r="AB185" s="379">
        <v>3</v>
      </c>
    </row>
    <row r="186" spans="1:28" ht="14.25" customHeight="1" thickBot="1">
      <c r="A186" s="7">
        <v>785</v>
      </c>
      <c r="B186" s="7">
        <v>41</v>
      </c>
      <c r="C186" s="21"/>
      <c r="D186" s="468">
        <v>5</v>
      </c>
      <c r="E186" s="21" t="s">
        <v>2720</v>
      </c>
      <c r="F186" s="102" t="s">
        <v>38</v>
      </c>
      <c r="G186" s="102" t="s">
        <v>38</v>
      </c>
      <c r="H186" s="102"/>
      <c r="I186" s="45" t="s">
        <v>1938</v>
      </c>
      <c r="J186" s="45" t="s">
        <v>952</v>
      </c>
      <c r="K186" s="102" t="s">
        <v>953</v>
      </c>
      <c r="L186" s="13">
        <f ca="1">IFERROR(__xludf.DUMMYFUNCTION("if(K222="""",0,counta(split(K222,"","")))"),9)</f>
        <v>9</v>
      </c>
      <c r="M186" s="102" t="s">
        <v>954</v>
      </c>
      <c r="N186" s="102" t="s">
        <v>955</v>
      </c>
      <c r="O186" s="102" t="s">
        <v>878</v>
      </c>
      <c r="P186" s="102" t="s">
        <v>956</v>
      </c>
      <c r="Q186" s="422" t="s">
        <v>27</v>
      </c>
      <c r="R186" s="339" t="s">
        <v>98</v>
      </c>
      <c r="S186" s="102">
        <v>1</v>
      </c>
      <c r="T186" s="435"/>
      <c r="U186" s="165">
        <v>4</v>
      </c>
      <c r="V186" s="165">
        <v>4</v>
      </c>
      <c r="W186" s="165" t="s">
        <v>3127</v>
      </c>
      <c r="X186" s="102" t="s">
        <v>2794</v>
      </c>
      <c r="Y186" s="422">
        <f>J186-I186</f>
        <v>0.44374999999999992</v>
      </c>
      <c r="Z186" s="422">
        <f>Y186*60</f>
        <v>26.624999999999996</v>
      </c>
      <c r="AA186" s="429">
        <v>8</v>
      </c>
      <c r="AB186" s="165">
        <v>3</v>
      </c>
    </row>
    <row r="187" spans="1:28" ht="14.25" customHeight="1" thickBot="1">
      <c r="A187" s="7">
        <v>784</v>
      </c>
      <c r="B187" s="7">
        <v>41</v>
      </c>
      <c r="C187" s="21"/>
      <c r="D187" s="468">
        <v>5</v>
      </c>
      <c r="E187" s="21" t="s">
        <v>2720</v>
      </c>
      <c r="F187" s="102" t="s">
        <v>2169</v>
      </c>
      <c r="G187" s="102" t="s">
        <v>2169</v>
      </c>
      <c r="H187" s="102"/>
      <c r="I187" s="45" t="s">
        <v>612</v>
      </c>
      <c r="J187" s="45" t="s">
        <v>91</v>
      </c>
      <c r="K187" s="102" t="s">
        <v>960</v>
      </c>
      <c r="L187" s="13">
        <f ca="1">IFERROR(__xludf.DUMMYFUNCTION("if(K223="""",0,counta(split(K223,"","")))"),4)</f>
        <v>4</v>
      </c>
      <c r="M187" s="102" t="s">
        <v>961</v>
      </c>
      <c r="N187" s="102"/>
      <c r="O187" s="102"/>
      <c r="P187" s="102"/>
      <c r="Q187" s="422" t="s">
        <v>27</v>
      </c>
      <c r="R187" s="339" t="s">
        <v>98</v>
      </c>
      <c r="S187" s="102">
        <v>1</v>
      </c>
      <c r="T187" s="435"/>
      <c r="U187" s="165">
        <v>4</v>
      </c>
      <c r="V187" s="165">
        <v>4</v>
      </c>
      <c r="W187" s="165" t="s">
        <v>2858</v>
      </c>
      <c r="X187" s="102">
        <v>1</v>
      </c>
      <c r="Y187" s="422">
        <f>J187-I187</f>
        <v>0.26805555555555555</v>
      </c>
      <c r="Z187" s="422">
        <f>Y187*60</f>
        <v>16.083333333333332</v>
      </c>
      <c r="AA187" s="429">
        <v>8</v>
      </c>
      <c r="AB187" s="354">
        <v>3</v>
      </c>
    </row>
    <row r="188" spans="1:28" ht="14.25" customHeight="1" thickBot="1">
      <c r="A188" s="7">
        <v>783</v>
      </c>
      <c r="B188" s="7">
        <v>41</v>
      </c>
      <c r="C188" s="21"/>
      <c r="D188" s="468">
        <v>5</v>
      </c>
      <c r="E188" s="21" t="s">
        <v>2720</v>
      </c>
      <c r="F188" s="102" t="s">
        <v>182</v>
      </c>
      <c r="G188" s="102" t="s">
        <v>2721</v>
      </c>
      <c r="H188" s="102" t="s">
        <v>479</v>
      </c>
      <c r="I188" s="47" t="s">
        <v>842</v>
      </c>
      <c r="J188" s="45" t="s">
        <v>399</v>
      </c>
      <c r="K188" s="102" t="s">
        <v>963</v>
      </c>
      <c r="L188" s="13">
        <f ca="1">IFERROR(__xludf.DUMMYFUNCTION("if(K224="""",0,counta(split(K224,"","")))"),6)</f>
        <v>6</v>
      </c>
      <c r="M188" s="102" t="s">
        <v>964</v>
      </c>
      <c r="N188" s="102"/>
      <c r="O188" s="102"/>
      <c r="P188" s="102"/>
      <c r="Q188" s="422" t="s">
        <v>27</v>
      </c>
      <c r="R188" s="339" t="s">
        <v>98</v>
      </c>
      <c r="S188" s="102">
        <v>1</v>
      </c>
      <c r="T188" s="435"/>
      <c r="U188" s="165"/>
      <c r="V188" s="165">
        <v>5</v>
      </c>
      <c r="W188" s="165" t="s">
        <v>2111</v>
      </c>
      <c r="X188" s="102"/>
      <c r="Y188" s="422">
        <f>J188-I188</f>
        <v>0.35347222222222224</v>
      </c>
      <c r="Z188" s="422">
        <f>Y188*60</f>
        <v>21.208333333333336</v>
      </c>
      <c r="AA188" s="429">
        <v>8</v>
      </c>
      <c r="AB188" s="165">
        <v>3</v>
      </c>
    </row>
    <row r="189" spans="1:28" ht="14.25" customHeight="1" thickBot="1">
      <c r="A189" s="7">
        <v>790</v>
      </c>
      <c r="B189" s="7">
        <v>42</v>
      </c>
      <c r="C189" s="21"/>
      <c r="D189" s="468">
        <v>5</v>
      </c>
      <c r="E189" s="21" t="s">
        <v>2730</v>
      </c>
      <c r="F189" s="102" t="s">
        <v>1217</v>
      </c>
      <c r="G189" s="102" t="s">
        <v>2734</v>
      </c>
      <c r="H189" s="102"/>
      <c r="I189" s="45" t="s">
        <v>1510</v>
      </c>
      <c r="J189" s="45" t="s">
        <v>965</v>
      </c>
      <c r="K189" s="102" t="s">
        <v>417</v>
      </c>
      <c r="L189" s="13">
        <f ca="1">IFERROR(__xludf.DUMMYFUNCTION("if(K225="""",0,counta(split(K225,"","")))"),1)</f>
        <v>1</v>
      </c>
      <c r="M189" s="102" t="s">
        <v>417</v>
      </c>
      <c r="N189" s="102"/>
      <c r="O189" s="102"/>
      <c r="P189" s="102"/>
      <c r="Q189" s="422" t="s">
        <v>27</v>
      </c>
      <c r="R189" s="339" t="s">
        <v>98</v>
      </c>
      <c r="S189" s="102">
        <v>1</v>
      </c>
      <c r="T189" s="435"/>
      <c r="U189" s="165">
        <v>4</v>
      </c>
      <c r="V189" s="165">
        <v>4</v>
      </c>
      <c r="W189" s="165" t="s">
        <v>2111</v>
      </c>
      <c r="X189" s="102" t="s">
        <v>2794</v>
      </c>
      <c r="Y189" s="422">
        <f>J189-I189</f>
        <v>0.32013888888888886</v>
      </c>
      <c r="Z189" s="422">
        <f>Y189*60</f>
        <v>19.208333333333332</v>
      </c>
      <c r="AA189" s="429">
        <v>8</v>
      </c>
      <c r="AB189" s="165">
        <v>3</v>
      </c>
    </row>
    <row r="190" spans="1:28" ht="14.25" customHeight="1" thickBot="1">
      <c r="A190" s="7">
        <v>789</v>
      </c>
      <c r="B190" s="7">
        <v>42</v>
      </c>
      <c r="C190" s="21"/>
      <c r="D190" s="468">
        <v>5</v>
      </c>
      <c r="E190" s="21" t="s">
        <v>2730</v>
      </c>
      <c r="F190" s="102" t="s">
        <v>233</v>
      </c>
      <c r="G190" s="102" t="s">
        <v>2732</v>
      </c>
      <c r="H190" s="102"/>
      <c r="I190" s="45" t="s">
        <v>1498</v>
      </c>
      <c r="J190" s="45" t="s">
        <v>968</v>
      </c>
      <c r="K190" s="102" t="s">
        <v>969</v>
      </c>
      <c r="L190" s="13">
        <f ca="1">IFERROR(__xludf.DUMMYFUNCTION("if(K226="""",0,counta(split(K226,"","")))"),3)</f>
        <v>3</v>
      </c>
      <c r="M190" s="102" t="s">
        <v>970</v>
      </c>
      <c r="N190" s="102"/>
      <c r="O190" s="102"/>
      <c r="P190" s="102"/>
      <c r="Q190" s="422" t="s">
        <v>27</v>
      </c>
      <c r="R190" s="339" t="s">
        <v>98</v>
      </c>
      <c r="S190" s="102">
        <v>1</v>
      </c>
      <c r="T190" s="435"/>
      <c r="U190" s="280">
        <v>5</v>
      </c>
      <c r="V190" s="280">
        <v>5</v>
      </c>
      <c r="W190" s="286" t="s">
        <v>3770</v>
      </c>
      <c r="X190" s="286" t="s">
        <v>2947</v>
      </c>
      <c r="Y190" s="422">
        <f>J190-I190</f>
        <v>0.38611111111111107</v>
      </c>
      <c r="Z190" s="422">
        <f>Y190*60</f>
        <v>23.166666666666664</v>
      </c>
      <c r="AA190" s="429">
        <v>8</v>
      </c>
      <c r="AB190" s="148">
        <v>3</v>
      </c>
    </row>
    <row r="191" spans="1:28" ht="14.25" customHeight="1" thickBot="1">
      <c r="A191" s="7">
        <v>788</v>
      </c>
      <c r="B191" s="7">
        <v>42</v>
      </c>
      <c r="C191" s="21"/>
      <c r="D191" s="468">
        <v>5</v>
      </c>
      <c r="E191" s="21" t="s">
        <v>2730</v>
      </c>
      <c r="F191" s="102" t="s">
        <v>2731</v>
      </c>
      <c r="G191" s="102" t="s">
        <v>2731</v>
      </c>
      <c r="H191" s="102"/>
      <c r="I191" s="45" t="s">
        <v>1263</v>
      </c>
      <c r="J191" s="45" t="s">
        <v>972</v>
      </c>
      <c r="K191" s="102"/>
      <c r="L191" s="13">
        <f ca="1">IFERROR(__xludf.DUMMYFUNCTION("if(K227="""",0,counta(split(K227,"","")))"),0)</f>
        <v>0</v>
      </c>
      <c r="M191" s="102"/>
      <c r="N191" s="102"/>
      <c r="O191" s="102"/>
      <c r="P191" s="102"/>
      <c r="Q191" s="422" t="s">
        <v>27</v>
      </c>
      <c r="R191" s="339" t="s">
        <v>98</v>
      </c>
      <c r="S191" s="102">
        <v>1</v>
      </c>
      <c r="T191" s="435"/>
      <c r="U191" s="165"/>
      <c r="V191" s="165">
        <v>5</v>
      </c>
      <c r="W191" s="165" t="s">
        <v>2111</v>
      </c>
      <c r="X191" s="102"/>
      <c r="Y191" s="422">
        <f>J191-I191</f>
        <v>0.3666666666666667</v>
      </c>
      <c r="Z191" s="422">
        <f>Y191*60</f>
        <v>22</v>
      </c>
      <c r="AA191" s="428">
        <v>8</v>
      </c>
      <c r="AB191" s="165">
        <v>3</v>
      </c>
    </row>
    <row r="192" spans="1:28" ht="14.25" customHeight="1" thickBot="1">
      <c r="A192" s="7">
        <v>787</v>
      </c>
      <c r="B192" s="7">
        <v>42</v>
      </c>
      <c r="C192" s="21"/>
      <c r="D192" s="468">
        <v>5</v>
      </c>
      <c r="E192" s="21" t="s">
        <v>2730</v>
      </c>
      <c r="F192" s="102" t="s">
        <v>38</v>
      </c>
      <c r="G192" s="102" t="s">
        <v>38</v>
      </c>
      <c r="H192" s="102"/>
      <c r="I192" s="45" t="s">
        <v>25</v>
      </c>
      <c r="J192" s="45" t="s">
        <v>968</v>
      </c>
      <c r="K192" s="102" t="s">
        <v>973</v>
      </c>
      <c r="L192" s="13">
        <f ca="1">IFERROR(__xludf.DUMMYFUNCTION("if(K228="""",0,counta(split(K228,"","")))"),1)</f>
        <v>1</v>
      </c>
      <c r="M192" s="102" t="s">
        <v>973</v>
      </c>
      <c r="N192" s="102"/>
      <c r="O192" s="102"/>
      <c r="P192" s="102"/>
      <c r="Q192" s="422" t="s">
        <v>27</v>
      </c>
      <c r="R192" s="339" t="s">
        <v>98</v>
      </c>
      <c r="S192" s="102">
        <v>1</v>
      </c>
      <c r="T192" s="435"/>
      <c r="U192" s="51">
        <v>4</v>
      </c>
      <c r="V192" s="354">
        <v>5</v>
      </c>
      <c r="W192" s="102" t="s">
        <v>2793</v>
      </c>
      <c r="X192" s="435"/>
      <c r="Y192" s="422">
        <f>J192-I192</f>
        <v>0.43194444444444441</v>
      </c>
      <c r="Z192" s="422">
        <f>Y192*60</f>
        <v>25.916666666666664</v>
      </c>
      <c r="AA192" s="429">
        <v>8</v>
      </c>
      <c r="AB192" s="165">
        <v>3</v>
      </c>
    </row>
    <row r="193" spans="1:28" ht="14.25" customHeight="1" thickBot="1">
      <c r="A193" s="7">
        <v>786</v>
      </c>
      <c r="B193" s="7">
        <v>42</v>
      </c>
      <c r="C193" s="21"/>
      <c r="D193" s="468">
        <v>5</v>
      </c>
      <c r="E193" s="21" t="s">
        <v>2730</v>
      </c>
      <c r="F193" s="102" t="s">
        <v>284</v>
      </c>
      <c r="G193" s="102" t="s">
        <v>284</v>
      </c>
      <c r="H193" s="102"/>
      <c r="I193" s="45" t="s">
        <v>1434</v>
      </c>
      <c r="J193" s="45" t="s">
        <v>975</v>
      </c>
      <c r="K193" s="102" t="s">
        <v>976</v>
      </c>
      <c r="L193" s="13">
        <f ca="1">IFERROR(__xludf.DUMMYFUNCTION("if(K229="""",0,counta(split(K229,"","")))"),1)</f>
        <v>1</v>
      </c>
      <c r="M193" s="102" t="s">
        <v>976</v>
      </c>
      <c r="N193" s="102" t="s">
        <v>977</v>
      </c>
      <c r="O193" s="102" t="s">
        <v>41</v>
      </c>
      <c r="P193" s="102" t="s">
        <v>978</v>
      </c>
      <c r="Q193" s="422" t="s">
        <v>27</v>
      </c>
      <c r="R193" s="339" t="s">
        <v>98</v>
      </c>
      <c r="S193" s="102">
        <v>1</v>
      </c>
      <c r="T193" s="435"/>
      <c r="U193" s="253">
        <v>4</v>
      </c>
      <c r="V193" s="251">
        <v>3</v>
      </c>
      <c r="W193" s="353" t="s">
        <v>3041</v>
      </c>
      <c r="X193" s="353">
        <v>0</v>
      </c>
      <c r="Y193" s="422">
        <f>J193-I193</f>
        <v>0.59791666666666665</v>
      </c>
      <c r="Z193" s="422">
        <f>Y193*60</f>
        <v>35.875</v>
      </c>
      <c r="AA193" s="429">
        <v>8</v>
      </c>
      <c r="AB193" s="165">
        <v>3</v>
      </c>
    </row>
    <row r="194" spans="1:28" ht="14.25" customHeight="1" thickBot="1">
      <c r="A194" s="7">
        <v>792</v>
      </c>
      <c r="B194" s="7">
        <v>43</v>
      </c>
      <c r="C194" s="21"/>
      <c r="D194" s="468">
        <v>5</v>
      </c>
      <c r="E194" s="21" t="s">
        <v>2736</v>
      </c>
      <c r="F194" s="102" t="s">
        <v>360</v>
      </c>
      <c r="G194" s="102" t="s">
        <v>2740</v>
      </c>
      <c r="H194" s="21"/>
      <c r="I194" s="38" t="s">
        <v>2352</v>
      </c>
      <c r="J194" s="45" t="s">
        <v>980</v>
      </c>
      <c r="K194" s="102" t="s">
        <v>981</v>
      </c>
      <c r="L194" s="13">
        <f ca="1">IFERROR(__xludf.DUMMYFUNCTION("if(K230="""",0,counta(split(K230,"","")))"),4)</f>
        <v>4</v>
      </c>
      <c r="M194" s="102" t="s">
        <v>982</v>
      </c>
      <c r="N194" s="102"/>
      <c r="O194" s="102"/>
      <c r="P194" s="102"/>
      <c r="Q194" s="152" t="s">
        <v>27</v>
      </c>
      <c r="R194" s="339" t="s">
        <v>98</v>
      </c>
      <c r="S194" s="147">
        <v>1</v>
      </c>
      <c r="T194" s="435"/>
      <c r="U194" s="165">
        <v>5</v>
      </c>
      <c r="V194" s="165">
        <v>4</v>
      </c>
      <c r="W194" s="165" t="s">
        <v>3409</v>
      </c>
      <c r="X194" s="102">
        <v>1</v>
      </c>
      <c r="Y194" s="422">
        <f>J194-I194</f>
        <v>0.36388888888888898</v>
      </c>
      <c r="Z194" s="422">
        <f>Y194*60</f>
        <v>21.833333333333339</v>
      </c>
      <c r="AA194" s="429">
        <v>8</v>
      </c>
      <c r="AB194" s="165">
        <v>3</v>
      </c>
    </row>
    <row r="195" spans="1:28" ht="14.25" customHeight="1" thickBot="1">
      <c r="A195" s="7">
        <v>791</v>
      </c>
      <c r="B195" s="7">
        <v>43</v>
      </c>
      <c r="C195" s="21"/>
      <c r="D195" s="468">
        <v>5</v>
      </c>
      <c r="E195" s="21" t="s">
        <v>2736</v>
      </c>
      <c r="F195" s="49" t="s">
        <v>2737</v>
      </c>
      <c r="G195" s="102" t="s">
        <v>616</v>
      </c>
      <c r="H195" s="102" t="s">
        <v>2573</v>
      </c>
      <c r="I195" s="38" t="s">
        <v>136</v>
      </c>
      <c r="J195" s="45" t="s">
        <v>984</v>
      </c>
      <c r="K195" s="102" t="s">
        <v>985</v>
      </c>
      <c r="L195" s="13">
        <f ca="1">IFERROR(__xludf.DUMMYFUNCTION("if(K231="""",0,counta(split(K231,"","")))"),2)</f>
        <v>2</v>
      </c>
      <c r="M195" s="102" t="s">
        <v>985</v>
      </c>
      <c r="N195" s="102"/>
      <c r="O195" s="102"/>
      <c r="P195" s="102"/>
      <c r="Q195" s="152" t="s">
        <v>27</v>
      </c>
      <c r="R195" s="339" t="s">
        <v>98</v>
      </c>
      <c r="S195" s="147">
        <v>1</v>
      </c>
      <c r="T195" s="435"/>
      <c r="U195" s="165">
        <v>5</v>
      </c>
      <c r="V195" s="165">
        <v>4</v>
      </c>
      <c r="W195" s="165" t="s">
        <v>4159</v>
      </c>
      <c r="X195" s="102">
        <v>1</v>
      </c>
      <c r="Y195" s="422">
        <f>J195-I195</f>
        <v>-2.0833333333333259E-3</v>
      </c>
      <c r="Z195" s="422">
        <f>Y195*60</f>
        <v>-0.12499999999999956</v>
      </c>
      <c r="AA195" s="429">
        <v>8</v>
      </c>
      <c r="AB195" s="251">
        <v>3</v>
      </c>
    </row>
    <row r="196" spans="1:28" ht="14.25" customHeight="1" thickBot="1">
      <c r="A196" s="7">
        <v>793</v>
      </c>
      <c r="B196" s="7">
        <v>43</v>
      </c>
      <c r="C196" s="21"/>
      <c r="D196" s="468">
        <v>5</v>
      </c>
      <c r="E196" s="21" t="s">
        <v>2736</v>
      </c>
      <c r="F196" s="102" t="s">
        <v>2308</v>
      </c>
      <c r="G196" s="102" t="s">
        <v>2309</v>
      </c>
      <c r="H196" s="21"/>
      <c r="I196" s="38" t="s">
        <v>2744</v>
      </c>
      <c r="J196" s="45" t="s">
        <v>662</v>
      </c>
      <c r="K196" s="102" t="s">
        <v>987</v>
      </c>
      <c r="L196" s="13">
        <f ca="1">IFERROR(__xludf.DUMMYFUNCTION("if(K232="""",0,counta(split(K232,"","")))"),4)</f>
        <v>4</v>
      </c>
      <c r="M196" s="102" t="s">
        <v>988</v>
      </c>
      <c r="N196" s="102"/>
      <c r="O196" s="102"/>
      <c r="P196" s="102"/>
      <c r="Q196" s="152" t="s">
        <v>27</v>
      </c>
      <c r="R196" s="339" t="s">
        <v>98</v>
      </c>
      <c r="S196" s="147">
        <v>1</v>
      </c>
      <c r="T196" s="435"/>
      <c r="U196" s="379">
        <v>4</v>
      </c>
      <c r="V196" s="379">
        <v>5</v>
      </c>
      <c r="W196" s="377" t="s">
        <v>7122</v>
      </c>
      <c r="X196" s="377">
        <v>1</v>
      </c>
      <c r="Y196" s="422">
        <f>J196-I196</f>
        <v>-0.28611111111111109</v>
      </c>
      <c r="Z196" s="422">
        <f>Y196*60</f>
        <v>-17.166666666666664</v>
      </c>
      <c r="AA196" s="429">
        <v>8</v>
      </c>
      <c r="AB196" s="165">
        <v>3</v>
      </c>
    </row>
    <row r="197" spans="1:28" ht="14.25" customHeight="1" thickBot="1">
      <c r="A197" s="7">
        <v>798</v>
      </c>
      <c r="B197" s="7">
        <v>44</v>
      </c>
      <c r="C197" s="21"/>
      <c r="D197" s="468">
        <v>5</v>
      </c>
      <c r="E197" s="21" t="s">
        <v>2753</v>
      </c>
      <c r="F197" s="102" t="s">
        <v>75</v>
      </c>
      <c r="G197" s="102" t="s">
        <v>75</v>
      </c>
      <c r="H197" s="102"/>
      <c r="I197" s="38" t="s">
        <v>2760</v>
      </c>
      <c r="J197" s="45" t="s">
        <v>730</v>
      </c>
      <c r="K197" s="102" t="s">
        <v>989</v>
      </c>
      <c r="L197" s="13">
        <f ca="1">IFERROR(__xludf.DUMMYFUNCTION("if(K233="""",0,counta(split(K233,"","")))"),6)</f>
        <v>6</v>
      </c>
      <c r="M197" s="102" t="s">
        <v>990</v>
      </c>
      <c r="N197" s="102" t="s">
        <v>991</v>
      </c>
      <c r="O197" s="102" t="s">
        <v>41</v>
      </c>
      <c r="P197" s="102" t="s">
        <v>992</v>
      </c>
      <c r="Q197" s="152" t="s">
        <v>27</v>
      </c>
      <c r="R197" s="339" t="s">
        <v>98</v>
      </c>
      <c r="S197" s="147">
        <v>1</v>
      </c>
      <c r="T197" s="435"/>
      <c r="U197" s="165"/>
      <c r="V197" s="165">
        <v>4</v>
      </c>
      <c r="W197" s="165" t="s">
        <v>29</v>
      </c>
      <c r="X197" s="15">
        <v>1</v>
      </c>
      <c r="Y197" s="422">
        <f>J197-I197</f>
        <v>-0.13888888888888892</v>
      </c>
      <c r="Z197" s="422">
        <f>Y197*60</f>
        <v>-8.3333333333333357</v>
      </c>
      <c r="AA197" s="429">
        <v>8</v>
      </c>
      <c r="AB197" s="354">
        <v>3</v>
      </c>
    </row>
    <row r="198" spans="1:28" ht="14.25" customHeight="1" thickBot="1">
      <c r="A198" s="7">
        <v>797</v>
      </c>
      <c r="B198" s="7">
        <v>44</v>
      </c>
      <c r="C198" s="21"/>
      <c r="D198" s="468">
        <v>5</v>
      </c>
      <c r="E198" s="21" t="s">
        <v>2753</v>
      </c>
      <c r="F198" s="102" t="s">
        <v>565</v>
      </c>
      <c r="G198" s="102" t="s">
        <v>1463</v>
      </c>
      <c r="H198" s="102"/>
      <c r="I198" s="38" t="s">
        <v>1268</v>
      </c>
      <c r="J198" s="45" t="s">
        <v>254</v>
      </c>
      <c r="K198" s="102"/>
      <c r="L198" s="13">
        <f ca="1">IFERROR(__xludf.DUMMYFUNCTION("if(K234="""",0,counta(split(K234,"","")))"),0)</f>
        <v>0</v>
      </c>
      <c r="M198" s="102"/>
      <c r="N198" s="102"/>
      <c r="O198" s="102"/>
      <c r="P198" s="102"/>
      <c r="Q198" s="152" t="s">
        <v>27</v>
      </c>
      <c r="R198" s="339" t="s">
        <v>98</v>
      </c>
      <c r="S198" s="147">
        <v>1</v>
      </c>
      <c r="T198" s="435"/>
      <c r="U198" s="196">
        <v>5</v>
      </c>
      <c r="V198" s="196">
        <v>5</v>
      </c>
      <c r="W198" s="193" t="s">
        <v>6755</v>
      </c>
      <c r="X198" s="205">
        <v>1</v>
      </c>
      <c r="Y198" s="422">
        <f>J198-I198</f>
        <v>-3.4722222222222654E-3</v>
      </c>
      <c r="Z198" s="422">
        <f>Y198*60</f>
        <v>-0.20833333333333592</v>
      </c>
      <c r="AA198" s="429">
        <v>8</v>
      </c>
      <c r="AB198" s="51">
        <v>3</v>
      </c>
    </row>
    <row r="199" spans="1:28" ht="14.25" customHeight="1" thickBot="1">
      <c r="A199" s="7">
        <v>796</v>
      </c>
      <c r="B199" s="7">
        <v>44</v>
      </c>
      <c r="C199" s="21"/>
      <c r="D199" s="468">
        <v>5</v>
      </c>
      <c r="E199" s="21" t="s">
        <v>2753</v>
      </c>
      <c r="F199" s="102" t="s">
        <v>68</v>
      </c>
      <c r="G199" s="102" t="s">
        <v>68</v>
      </c>
      <c r="H199" s="102"/>
      <c r="I199" s="38" t="s">
        <v>1956</v>
      </c>
      <c r="J199" s="45" t="s">
        <v>170</v>
      </c>
      <c r="K199" s="102" t="s">
        <v>995</v>
      </c>
      <c r="L199" s="13">
        <f ca="1">IFERROR(__xludf.DUMMYFUNCTION("if(K235="""",0,counta(split(K235,"","")))"),2)</f>
        <v>2</v>
      </c>
      <c r="M199" s="102" t="s">
        <v>996</v>
      </c>
      <c r="N199" s="102"/>
      <c r="O199" s="102"/>
      <c r="P199" s="102"/>
      <c r="Q199" s="152" t="s">
        <v>27</v>
      </c>
      <c r="R199" s="339" t="s">
        <v>98</v>
      </c>
      <c r="S199" s="147">
        <v>1</v>
      </c>
      <c r="T199" s="435"/>
      <c r="U199" s="165">
        <v>5</v>
      </c>
      <c r="V199" s="165">
        <v>5</v>
      </c>
      <c r="W199" s="165" t="s">
        <v>2111</v>
      </c>
      <c r="X199" s="102">
        <v>1</v>
      </c>
      <c r="Y199" s="422">
        <f>J199-I199</f>
        <v>0.12569444444444444</v>
      </c>
      <c r="Z199" s="422">
        <f>Y199*60</f>
        <v>7.5416666666666661</v>
      </c>
      <c r="AA199" s="429">
        <v>8</v>
      </c>
      <c r="AB199" s="165">
        <v>3</v>
      </c>
    </row>
    <row r="200" spans="1:28" ht="14.25" customHeight="1" thickBot="1">
      <c r="A200" s="7">
        <v>795</v>
      </c>
      <c r="B200" s="7">
        <v>44</v>
      </c>
      <c r="C200" s="21"/>
      <c r="D200" s="468">
        <v>5</v>
      </c>
      <c r="E200" s="21" t="s">
        <v>2753</v>
      </c>
      <c r="F200" s="102" t="s">
        <v>1400</v>
      </c>
      <c r="G200" s="102" t="s">
        <v>2754</v>
      </c>
      <c r="H200" s="21" t="s">
        <v>2230</v>
      </c>
      <c r="I200" s="38" t="s">
        <v>693</v>
      </c>
      <c r="J200" s="45" t="s">
        <v>682</v>
      </c>
      <c r="K200" s="102" t="s">
        <v>1000</v>
      </c>
      <c r="L200" s="13">
        <f ca="1">IFERROR(__xludf.DUMMYFUNCTION("if(K236="""",0,counta(split(K236,"","")))"),4)</f>
        <v>4</v>
      </c>
      <c r="M200" s="102" t="s">
        <v>1001</v>
      </c>
      <c r="N200" s="102"/>
      <c r="O200" s="102"/>
      <c r="P200" s="102"/>
      <c r="Q200" s="152" t="s">
        <v>27</v>
      </c>
      <c r="R200" s="339" t="s">
        <v>98</v>
      </c>
      <c r="S200" s="147">
        <v>1</v>
      </c>
      <c r="T200" s="435"/>
      <c r="U200" s="251">
        <v>3</v>
      </c>
      <c r="V200" s="253">
        <v>4</v>
      </c>
      <c r="W200" s="353" t="s">
        <v>3041</v>
      </c>
      <c r="X200" s="353">
        <v>1</v>
      </c>
      <c r="Y200" s="422">
        <f>J200-I200</f>
        <v>7.7777777777777779E-2</v>
      </c>
      <c r="Z200" s="422">
        <f>Y200*60</f>
        <v>4.666666666666667</v>
      </c>
      <c r="AA200" s="429">
        <v>8</v>
      </c>
      <c r="AB200" s="165">
        <v>3</v>
      </c>
    </row>
    <row r="201" spans="1:28" ht="16.2" thickBot="1">
      <c r="A201" s="7">
        <v>801</v>
      </c>
      <c r="B201" s="7">
        <v>45</v>
      </c>
      <c r="C201" s="21"/>
      <c r="D201" s="468">
        <v>5</v>
      </c>
      <c r="E201" s="21" t="s">
        <v>2764</v>
      </c>
      <c r="F201" s="102" t="s">
        <v>272</v>
      </c>
      <c r="G201" s="102" t="s">
        <v>2773</v>
      </c>
      <c r="H201" s="102"/>
      <c r="I201" s="45" t="s">
        <v>563</v>
      </c>
      <c r="J201" s="45" t="s">
        <v>223</v>
      </c>
      <c r="K201" s="102" t="s">
        <v>1002</v>
      </c>
      <c r="L201" s="13">
        <f ca="1">IFERROR(__xludf.DUMMYFUNCTION("if(K237="""",0,counta(split(K237,"","")))"),2)</f>
        <v>2</v>
      </c>
      <c r="M201" s="102"/>
      <c r="N201" s="102"/>
      <c r="O201" s="102"/>
      <c r="P201" s="102"/>
      <c r="Q201" s="152" t="s">
        <v>27</v>
      </c>
      <c r="R201" s="339" t="s">
        <v>98</v>
      </c>
      <c r="S201" s="147">
        <v>1</v>
      </c>
      <c r="T201" s="435"/>
      <c r="U201" s="255">
        <v>5</v>
      </c>
      <c r="V201" s="255">
        <v>5</v>
      </c>
      <c r="W201" s="353" t="s">
        <v>2111</v>
      </c>
      <c r="X201" s="353">
        <v>1</v>
      </c>
      <c r="Y201" s="422">
        <f>J201-I201</f>
        <v>-0.16597222222222222</v>
      </c>
      <c r="Z201" s="422">
        <f>Y201*60</f>
        <v>-9.9583333333333321</v>
      </c>
      <c r="AA201" s="429">
        <v>8</v>
      </c>
      <c r="AB201" s="311">
        <v>3</v>
      </c>
    </row>
    <row r="202" spans="1:28" ht="14.25" customHeight="1" thickBot="1">
      <c r="A202" s="7">
        <v>800</v>
      </c>
      <c r="B202" s="7">
        <v>45</v>
      </c>
      <c r="C202" s="21"/>
      <c r="D202" s="468">
        <v>5</v>
      </c>
      <c r="E202" s="21" t="s">
        <v>2764</v>
      </c>
      <c r="F202" s="102" t="s">
        <v>2768</v>
      </c>
      <c r="G202" s="102" t="s">
        <v>2769</v>
      </c>
      <c r="H202" s="102"/>
      <c r="I202" s="45" t="s">
        <v>544</v>
      </c>
      <c r="J202" s="45" t="s">
        <v>1005</v>
      </c>
      <c r="K202" s="102" t="s">
        <v>1006</v>
      </c>
      <c r="L202" s="13">
        <f ca="1">IFERROR(__xludf.DUMMYFUNCTION("if(K238="""",0,counta(split(K238,"","")))"),5)</f>
        <v>5</v>
      </c>
      <c r="M202" s="102" t="s">
        <v>1006</v>
      </c>
      <c r="N202" s="102" t="s">
        <v>1007</v>
      </c>
      <c r="O202" s="102" t="s">
        <v>878</v>
      </c>
      <c r="P202" s="102" t="s">
        <v>1008</v>
      </c>
      <c r="Q202" s="152" t="s">
        <v>27</v>
      </c>
      <c r="R202" s="339" t="s">
        <v>98</v>
      </c>
      <c r="S202" s="147">
        <v>1</v>
      </c>
      <c r="T202" s="435"/>
      <c r="U202" s="165">
        <v>5</v>
      </c>
      <c r="V202" s="165">
        <v>5</v>
      </c>
      <c r="W202" s="165" t="s">
        <v>3044</v>
      </c>
      <c r="X202" s="102">
        <v>1</v>
      </c>
      <c r="Y202" s="422">
        <f>J202-I202</f>
        <v>5.6944444444444436E-2</v>
      </c>
      <c r="Z202" s="422">
        <f>Y202*60</f>
        <v>3.4166666666666661</v>
      </c>
      <c r="AA202" s="429">
        <v>8</v>
      </c>
      <c r="AB202" s="165">
        <v>3</v>
      </c>
    </row>
    <row r="203" spans="1:28" ht="14.25" customHeight="1" thickBot="1">
      <c r="A203" s="7">
        <v>802</v>
      </c>
      <c r="B203" s="7">
        <v>45</v>
      </c>
      <c r="C203" s="21"/>
      <c r="D203" s="468">
        <v>5</v>
      </c>
      <c r="E203" s="21" t="s">
        <v>2764</v>
      </c>
      <c r="F203" s="102" t="s">
        <v>2776</v>
      </c>
      <c r="G203" s="102" t="s">
        <v>2777</v>
      </c>
      <c r="H203" s="102"/>
      <c r="I203" s="45" t="s">
        <v>1018</v>
      </c>
      <c r="J203" s="45" t="s">
        <v>1011</v>
      </c>
      <c r="K203" s="102"/>
      <c r="L203" s="13">
        <f ca="1">IFERROR(__xludf.DUMMYFUNCTION("if(K239="""",0,counta(split(K239,"","")))"),0)</f>
        <v>0</v>
      </c>
      <c r="M203" s="102"/>
      <c r="N203" s="102"/>
      <c r="O203" s="102"/>
      <c r="P203" s="102"/>
      <c r="Q203" s="152" t="s">
        <v>27</v>
      </c>
      <c r="R203" s="339" t="s">
        <v>98</v>
      </c>
      <c r="S203" s="147">
        <v>1</v>
      </c>
      <c r="T203" s="435"/>
      <c r="U203" s="481"/>
      <c r="V203" s="481">
        <v>4</v>
      </c>
      <c r="W203" s="481" t="s">
        <v>2111</v>
      </c>
      <c r="X203" s="480"/>
      <c r="Y203" s="422">
        <f>J203-I203</f>
        <v>-0.1159722222222222</v>
      </c>
      <c r="Z203" s="422">
        <f>Y203*60</f>
        <v>-6.9583333333333321</v>
      </c>
      <c r="AA203" s="429">
        <v>8</v>
      </c>
      <c r="AB203" s="487">
        <v>3</v>
      </c>
    </row>
    <row r="204" spans="1:28" ht="14.25" customHeight="1" thickBot="1">
      <c r="A204" s="7">
        <v>799</v>
      </c>
      <c r="B204" s="7">
        <v>45</v>
      </c>
      <c r="C204" s="21"/>
      <c r="D204" s="468">
        <v>5</v>
      </c>
      <c r="E204" s="21" t="s">
        <v>2764</v>
      </c>
      <c r="F204" s="102" t="s">
        <v>565</v>
      </c>
      <c r="G204" s="102" t="s">
        <v>2765</v>
      </c>
      <c r="H204" s="102"/>
      <c r="I204" s="45" t="s">
        <v>1380</v>
      </c>
      <c r="J204" s="45" t="s">
        <v>1014</v>
      </c>
      <c r="K204" s="102"/>
      <c r="L204" s="13">
        <f ca="1">IFERROR(__xludf.DUMMYFUNCTION("if(K240="""",0,counta(split(K240,"","")))"),0)</f>
        <v>0</v>
      </c>
      <c r="M204" s="102"/>
      <c r="N204" s="102"/>
      <c r="O204" s="102"/>
      <c r="P204" s="102"/>
      <c r="Q204" s="152" t="s">
        <v>27</v>
      </c>
      <c r="R204" s="339" t="s">
        <v>98</v>
      </c>
      <c r="S204" s="147">
        <v>1</v>
      </c>
      <c r="T204" s="435"/>
      <c r="U204" s="165">
        <v>3</v>
      </c>
      <c r="V204" s="165">
        <v>4</v>
      </c>
      <c r="W204" s="165" t="s">
        <v>3548</v>
      </c>
      <c r="X204" s="102">
        <v>1</v>
      </c>
      <c r="Y204" s="422">
        <f>J204-I204</f>
        <v>0.33402777777777776</v>
      </c>
      <c r="Z204" s="422">
        <f>Y204*60</f>
        <v>20.041666666666664</v>
      </c>
      <c r="AA204" s="429">
        <v>8</v>
      </c>
      <c r="AB204" s="165">
        <v>3</v>
      </c>
    </row>
    <row r="205" spans="1:28" ht="14.25" customHeight="1" thickBot="1">
      <c r="A205" s="7">
        <v>803</v>
      </c>
      <c r="B205" s="7">
        <v>46</v>
      </c>
      <c r="C205" s="21"/>
      <c r="D205" s="468">
        <v>5</v>
      </c>
      <c r="E205" s="21" t="s">
        <v>2781</v>
      </c>
      <c r="F205" s="102" t="s">
        <v>1442</v>
      </c>
      <c r="G205" s="102" t="s">
        <v>2782</v>
      </c>
      <c r="H205" s="102" t="s">
        <v>2783</v>
      </c>
      <c r="I205" s="45" t="s">
        <v>335</v>
      </c>
      <c r="J205" s="45" t="s">
        <v>1018</v>
      </c>
      <c r="K205" s="102" t="s">
        <v>1019</v>
      </c>
      <c r="L205" s="13">
        <f ca="1">IFERROR(__xludf.DUMMYFUNCTION("if(K241="""",0,counta(split(K241,"","")))"),2)</f>
        <v>2</v>
      </c>
      <c r="M205" s="102" t="s">
        <v>1020</v>
      </c>
      <c r="N205" s="102"/>
      <c r="O205" s="102"/>
      <c r="P205" s="102"/>
      <c r="Q205" s="422" t="s">
        <v>27</v>
      </c>
      <c r="R205" s="339" t="s">
        <v>98</v>
      </c>
      <c r="S205" s="102">
        <v>1</v>
      </c>
      <c r="T205" s="435"/>
      <c r="U205" s="165">
        <v>3</v>
      </c>
      <c r="V205" s="165">
        <v>5</v>
      </c>
      <c r="W205" s="165"/>
      <c r="X205" s="164" t="s">
        <v>2947</v>
      </c>
      <c r="Y205" s="422">
        <f>J205-I205</f>
        <v>0.47986111111111113</v>
      </c>
      <c r="Z205" s="422">
        <f>Y205*60</f>
        <v>28.791666666666668</v>
      </c>
      <c r="AA205" s="429">
        <v>8</v>
      </c>
      <c r="AB205" s="165">
        <v>3</v>
      </c>
    </row>
    <row r="206" spans="1:28" ht="14.25" customHeight="1" thickBot="1">
      <c r="A206" s="7">
        <v>805</v>
      </c>
      <c r="B206" s="7">
        <v>47</v>
      </c>
      <c r="C206" s="21"/>
      <c r="D206" s="468">
        <v>5</v>
      </c>
      <c r="E206" s="21" t="s">
        <v>2785</v>
      </c>
      <c r="F206" s="102" t="s">
        <v>1400</v>
      </c>
      <c r="G206" s="102" t="s">
        <v>80</v>
      </c>
      <c r="H206" s="102"/>
      <c r="I206" s="45" t="s">
        <v>2056</v>
      </c>
      <c r="J206" s="45" t="s">
        <v>937</v>
      </c>
      <c r="K206" s="102" t="s">
        <v>1024</v>
      </c>
      <c r="L206" s="13">
        <f ca="1">IFERROR(__xludf.DUMMYFUNCTION("if(K242="""",0,counta(split(K242,"","")))"),3)</f>
        <v>3</v>
      </c>
      <c r="M206" s="102" t="s">
        <v>1025</v>
      </c>
      <c r="N206" s="27" t="s">
        <v>1026</v>
      </c>
      <c r="O206" s="102" t="s">
        <v>1027</v>
      </c>
      <c r="P206" s="27" t="s">
        <v>1028</v>
      </c>
      <c r="Q206" s="422" t="s">
        <v>27</v>
      </c>
      <c r="R206" s="339" t="s">
        <v>98</v>
      </c>
      <c r="S206" s="102">
        <v>1</v>
      </c>
      <c r="T206" s="435"/>
      <c r="U206" s="333">
        <v>4</v>
      </c>
      <c r="V206" s="332">
        <v>5</v>
      </c>
      <c r="W206" s="339" t="s">
        <v>9908</v>
      </c>
      <c r="X206" s="339" t="s">
        <v>2947</v>
      </c>
      <c r="Y206" s="422">
        <f>J206-I206</f>
        <v>-0.15486111111111114</v>
      </c>
      <c r="Z206" s="422">
        <f>Y206*60</f>
        <v>-9.2916666666666679</v>
      </c>
      <c r="AA206" s="429">
        <v>8</v>
      </c>
      <c r="AB206" s="330">
        <v>3</v>
      </c>
    </row>
    <row r="207" spans="1:28" ht="14.25" customHeight="1" thickBot="1">
      <c r="A207" s="7">
        <v>804</v>
      </c>
      <c r="B207" s="7">
        <v>47</v>
      </c>
      <c r="C207" s="21"/>
      <c r="D207" s="468">
        <v>5</v>
      </c>
      <c r="E207" s="21" t="s">
        <v>2785</v>
      </c>
      <c r="F207" s="102" t="s">
        <v>68</v>
      </c>
      <c r="G207" s="102" t="s">
        <v>68</v>
      </c>
      <c r="H207" s="102"/>
      <c r="I207" s="45" t="s">
        <v>1765</v>
      </c>
      <c r="J207" s="45" t="s">
        <v>341</v>
      </c>
      <c r="K207" s="102" t="s">
        <v>1019</v>
      </c>
      <c r="L207" s="13">
        <f ca="1">IFERROR(__xludf.DUMMYFUNCTION("if(K243="""",0,counta(split(K243,"","")))"),2)</f>
        <v>2</v>
      </c>
      <c r="M207" s="102" t="s">
        <v>1031</v>
      </c>
      <c r="N207" s="102"/>
      <c r="O207" s="102"/>
      <c r="P207" s="102"/>
      <c r="Q207" s="422" t="s">
        <v>27</v>
      </c>
      <c r="R207" s="339" t="s">
        <v>98</v>
      </c>
      <c r="S207" s="102">
        <v>1</v>
      </c>
      <c r="T207" s="435"/>
      <c r="U207" s="165"/>
      <c r="V207" s="165">
        <v>5</v>
      </c>
      <c r="W207" s="165" t="s">
        <v>29</v>
      </c>
      <c r="X207" s="15">
        <v>1</v>
      </c>
      <c r="Y207" s="422">
        <f>J207-I207</f>
        <v>-0.18819444444444447</v>
      </c>
      <c r="Z207" s="422">
        <f>Y207*60</f>
        <v>-11.291666666666668</v>
      </c>
      <c r="AA207" s="428">
        <v>8</v>
      </c>
      <c r="AB207" s="165">
        <v>3</v>
      </c>
    </row>
    <row r="208" spans="1:28" ht="14.25" customHeight="1" thickBot="1">
      <c r="A208" s="7">
        <v>809</v>
      </c>
      <c r="B208" s="7">
        <v>48</v>
      </c>
      <c r="C208" s="21"/>
      <c r="D208" s="468">
        <v>4</v>
      </c>
      <c r="E208" s="21" t="s">
        <v>5612</v>
      </c>
      <c r="F208" s="102" t="s">
        <v>1325</v>
      </c>
      <c r="G208" s="102" t="s">
        <v>5617</v>
      </c>
      <c r="H208" s="102"/>
      <c r="I208" s="45" t="s">
        <v>802</v>
      </c>
      <c r="J208" s="45" t="s">
        <v>1033</v>
      </c>
      <c r="K208" s="102" t="s">
        <v>1034</v>
      </c>
      <c r="L208" s="13">
        <f ca="1">IFERROR(__xludf.DUMMYFUNCTION("if(K244="""",0,counta(split(K244,"","")))"),14)</f>
        <v>14</v>
      </c>
      <c r="M208" s="102" t="s">
        <v>1035</v>
      </c>
      <c r="N208" s="102"/>
      <c r="O208" s="102"/>
      <c r="P208" s="102"/>
      <c r="Q208" s="422" t="s">
        <v>27</v>
      </c>
      <c r="R208" s="339" t="s">
        <v>98</v>
      </c>
      <c r="S208" s="102">
        <v>1</v>
      </c>
      <c r="T208" s="435"/>
      <c r="U208" s="196">
        <v>5</v>
      </c>
      <c r="V208" s="196">
        <v>5</v>
      </c>
      <c r="W208" s="193" t="s">
        <v>6755</v>
      </c>
      <c r="X208" s="205">
        <v>1</v>
      </c>
      <c r="Y208" s="422">
        <f>J208-I208</f>
        <v>0.1875</v>
      </c>
      <c r="Z208" s="422">
        <f>Y208*60</f>
        <v>11.25</v>
      </c>
      <c r="AA208" s="429">
        <v>8</v>
      </c>
      <c r="AB208" s="165">
        <v>3</v>
      </c>
    </row>
    <row r="209" spans="1:28" ht="14.25" customHeight="1" thickBot="1">
      <c r="A209" s="7">
        <v>808</v>
      </c>
      <c r="B209" s="7">
        <v>48</v>
      </c>
      <c r="C209" s="21"/>
      <c r="D209" s="468">
        <v>1</v>
      </c>
      <c r="E209" s="21" t="s">
        <v>5612</v>
      </c>
      <c r="F209" s="102" t="s">
        <v>2389</v>
      </c>
      <c r="G209" s="102" t="s">
        <v>2389</v>
      </c>
      <c r="H209" s="102"/>
      <c r="I209" s="45" t="s">
        <v>846</v>
      </c>
      <c r="J209" s="45" t="s">
        <v>96</v>
      </c>
      <c r="K209" s="102" t="s">
        <v>547</v>
      </c>
      <c r="L209" s="13">
        <f ca="1">IFERROR(__xludf.DUMMYFUNCTION("if(K245="""",0,counta(split(K245,"","")))"),1)</f>
        <v>1</v>
      </c>
      <c r="M209" s="102" t="s">
        <v>547</v>
      </c>
      <c r="N209" s="102"/>
      <c r="O209" s="102"/>
      <c r="P209" s="102"/>
      <c r="Q209" s="422" t="s">
        <v>27</v>
      </c>
      <c r="R209" s="339" t="s">
        <v>98</v>
      </c>
      <c r="S209" s="102">
        <v>1</v>
      </c>
      <c r="T209" s="435"/>
      <c r="U209" s="165">
        <v>4</v>
      </c>
      <c r="V209" s="165">
        <v>5</v>
      </c>
      <c r="W209" s="339" t="s">
        <v>3127</v>
      </c>
      <c r="X209" s="164" t="s">
        <v>2947</v>
      </c>
      <c r="Y209" s="422">
        <f>J209-I209</f>
        <v>0.29236111111111107</v>
      </c>
      <c r="Z209" s="422">
        <f>Y209*60</f>
        <v>17.541666666666664</v>
      </c>
      <c r="AA209" s="429">
        <v>8</v>
      </c>
      <c r="AB209" s="165">
        <v>3</v>
      </c>
    </row>
    <row r="210" spans="1:28" ht="14.25" customHeight="1" thickBot="1">
      <c r="A210" s="7">
        <v>807</v>
      </c>
      <c r="B210" s="7">
        <v>48</v>
      </c>
      <c r="C210" s="21"/>
      <c r="D210" s="468">
        <v>1</v>
      </c>
      <c r="E210" s="21" t="s">
        <v>5612</v>
      </c>
      <c r="F210" s="102" t="s">
        <v>2634</v>
      </c>
      <c r="G210" s="102" t="s">
        <v>2634</v>
      </c>
      <c r="H210" s="102" t="s">
        <v>2635</v>
      </c>
      <c r="I210" s="45" t="s">
        <v>611</v>
      </c>
      <c r="J210" s="45" t="s">
        <v>92</v>
      </c>
      <c r="K210" s="102" t="s">
        <v>1038</v>
      </c>
      <c r="L210" s="13">
        <f ca="1">IFERROR(__xludf.DUMMYFUNCTION("if(K246="""",0,counta(split(K246,"","")))"),8)</f>
        <v>8</v>
      </c>
      <c r="M210" s="102" t="s">
        <v>1039</v>
      </c>
      <c r="N210" s="102" t="s">
        <v>1040</v>
      </c>
      <c r="O210" s="102" t="s">
        <v>41</v>
      </c>
      <c r="P210" s="102" t="s">
        <v>1041</v>
      </c>
      <c r="Q210" s="357" t="s">
        <v>27</v>
      </c>
      <c r="R210" s="339" t="s">
        <v>98</v>
      </c>
      <c r="S210" s="331">
        <v>1</v>
      </c>
      <c r="T210" s="435"/>
      <c r="U210" s="165">
        <v>3</v>
      </c>
      <c r="V210" s="165">
        <v>4</v>
      </c>
      <c r="W210" s="165" t="s">
        <v>3092</v>
      </c>
      <c r="X210" s="102" t="s">
        <v>2947</v>
      </c>
      <c r="Y210" s="422">
        <f>J210-I210</f>
        <v>0.29652777777777778</v>
      </c>
      <c r="Z210" s="422">
        <f>Y210*60</f>
        <v>17.791666666666668</v>
      </c>
      <c r="AA210" s="429">
        <v>8</v>
      </c>
      <c r="AB210" s="165">
        <v>3</v>
      </c>
    </row>
    <row r="211" spans="1:28" ht="14.25" customHeight="1" thickBot="1">
      <c r="A211" s="7">
        <v>806</v>
      </c>
      <c r="B211" s="7">
        <v>48</v>
      </c>
      <c r="C211" s="21"/>
      <c r="D211" s="468">
        <v>1</v>
      </c>
      <c r="E211" s="50" t="s">
        <v>5609</v>
      </c>
      <c r="F211" s="102" t="s">
        <v>2465</v>
      </c>
      <c r="G211" s="102" t="s">
        <v>90</v>
      </c>
      <c r="H211" s="102" t="s">
        <v>5610</v>
      </c>
      <c r="I211" s="45" t="s">
        <v>1023</v>
      </c>
      <c r="J211" s="45" t="s">
        <v>187</v>
      </c>
      <c r="K211" s="102" t="s">
        <v>1043</v>
      </c>
      <c r="L211" s="13">
        <f ca="1">IFERROR(__xludf.DUMMYFUNCTION("if(K247="""",0,counta(split(K247,"","")))"),5)</f>
        <v>5</v>
      </c>
      <c r="M211" s="102" t="s">
        <v>1044</v>
      </c>
      <c r="N211" s="102"/>
      <c r="O211" s="102"/>
      <c r="P211" s="102"/>
      <c r="Q211" s="422" t="s">
        <v>27</v>
      </c>
      <c r="R211" s="339" t="s">
        <v>98</v>
      </c>
      <c r="S211" s="102">
        <v>1</v>
      </c>
      <c r="T211" s="435"/>
      <c r="U211" s="165"/>
      <c r="V211" s="165">
        <v>5</v>
      </c>
      <c r="W211" s="165" t="s">
        <v>29</v>
      </c>
      <c r="X211" s="15">
        <v>1</v>
      </c>
      <c r="Y211" s="422">
        <f>J211-I211</f>
        <v>0.37291666666666667</v>
      </c>
      <c r="Z211" s="422">
        <f>Y211*60</f>
        <v>22.375</v>
      </c>
      <c r="AA211" s="428">
        <v>8</v>
      </c>
      <c r="AB211" s="297">
        <v>3</v>
      </c>
    </row>
    <row r="212" spans="1:28" ht="14.25" customHeight="1" thickBot="1">
      <c r="A212" s="7">
        <v>810</v>
      </c>
      <c r="B212" s="7">
        <v>49</v>
      </c>
      <c r="C212" s="21"/>
      <c r="D212" s="468">
        <v>1</v>
      </c>
      <c r="E212" s="21" t="s">
        <v>5612</v>
      </c>
      <c r="F212" s="102" t="s">
        <v>5619</v>
      </c>
      <c r="G212" s="102" t="s">
        <v>5620</v>
      </c>
      <c r="H212" s="102" t="s">
        <v>5621</v>
      </c>
      <c r="I212" s="45" t="s">
        <v>5622</v>
      </c>
      <c r="J212" s="45" t="s">
        <v>195</v>
      </c>
      <c r="K212" s="102" t="s">
        <v>1047</v>
      </c>
      <c r="L212" s="13">
        <f ca="1">IFERROR(__xludf.DUMMYFUNCTION("if(K248="""",0,counta(split(K248,"","")))"),6)</f>
        <v>6</v>
      </c>
      <c r="M212" s="102" t="s">
        <v>1048</v>
      </c>
      <c r="N212" s="102"/>
      <c r="O212" s="102"/>
      <c r="P212" s="102"/>
      <c r="Q212" s="422" t="s">
        <v>27</v>
      </c>
      <c r="R212" s="339" t="s">
        <v>98</v>
      </c>
      <c r="S212" s="102">
        <v>1</v>
      </c>
      <c r="T212" s="435"/>
      <c r="U212" s="165"/>
      <c r="V212" s="165">
        <v>4</v>
      </c>
      <c r="W212" s="165" t="s">
        <v>29</v>
      </c>
      <c r="X212" s="15">
        <v>1</v>
      </c>
      <c r="Y212" s="422">
        <f>J212-I212</f>
        <v>0.50624999999999998</v>
      </c>
      <c r="Z212" s="422">
        <f>Y212*60</f>
        <v>30.375</v>
      </c>
      <c r="AA212" s="429">
        <v>8</v>
      </c>
      <c r="AB212" s="165">
        <v>3</v>
      </c>
    </row>
    <row r="213" spans="1:28" ht="14.25" customHeight="1" thickBot="1">
      <c r="A213" s="7">
        <v>811</v>
      </c>
      <c r="B213" s="7">
        <v>50</v>
      </c>
      <c r="C213" s="21"/>
      <c r="D213" s="468">
        <v>2</v>
      </c>
      <c r="E213" s="21" t="s">
        <v>5625</v>
      </c>
      <c r="F213" s="102" t="s">
        <v>5626</v>
      </c>
      <c r="G213" s="102" t="s">
        <v>90</v>
      </c>
      <c r="H213" s="102" t="s">
        <v>5627</v>
      </c>
      <c r="I213" s="45" t="s">
        <v>1322</v>
      </c>
      <c r="J213" s="45" t="s">
        <v>1050</v>
      </c>
      <c r="K213" s="102" t="s">
        <v>1051</v>
      </c>
      <c r="L213" s="13">
        <f ca="1">IFERROR(__xludf.DUMMYFUNCTION("if(K249="""",0,counta(split(K249,"","")))"),8)</f>
        <v>8</v>
      </c>
      <c r="M213" s="102" t="s">
        <v>1052</v>
      </c>
      <c r="N213" s="102"/>
      <c r="O213" s="102"/>
      <c r="P213" s="102"/>
      <c r="Q213" s="422" t="s">
        <v>27</v>
      </c>
      <c r="R213" s="339" t="s">
        <v>98</v>
      </c>
      <c r="S213" s="102">
        <v>1</v>
      </c>
      <c r="T213" s="435"/>
      <c r="U213" s="165">
        <v>2</v>
      </c>
      <c r="V213" s="165">
        <v>4</v>
      </c>
      <c r="W213" s="165" t="s">
        <v>3041</v>
      </c>
      <c r="X213" s="102">
        <v>1</v>
      </c>
      <c r="Y213" s="422">
        <f>J213-I213</f>
        <v>0.31736111111111104</v>
      </c>
      <c r="Z213" s="422">
        <f>Y213*60</f>
        <v>19.041666666666661</v>
      </c>
      <c r="AA213" s="429">
        <v>8</v>
      </c>
      <c r="AB213" s="165">
        <v>3</v>
      </c>
    </row>
    <row r="214" spans="1:28" ht="14.25" customHeight="1" thickBot="1">
      <c r="A214" s="7">
        <v>813</v>
      </c>
      <c r="B214" s="7">
        <v>50</v>
      </c>
      <c r="C214" s="21"/>
      <c r="D214" s="468">
        <v>4</v>
      </c>
      <c r="E214" s="21" t="s">
        <v>5630</v>
      </c>
      <c r="F214" s="102" t="s">
        <v>816</v>
      </c>
      <c r="G214" s="102" t="s">
        <v>5632</v>
      </c>
      <c r="H214" s="102"/>
      <c r="I214" s="45" t="s">
        <v>901</v>
      </c>
      <c r="J214" s="45" t="s">
        <v>1054</v>
      </c>
      <c r="K214" s="102" t="s">
        <v>1055</v>
      </c>
      <c r="L214" s="13">
        <f ca="1">IFERROR(__xludf.DUMMYFUNCTION("if(K250="""",0,counta(split(K250,"","")))"),10)</f>
        <v>10</v>
      </c>
      <c r="M214" s="102" t="s">
        <v>1056</v>
      </c>
      <c r="N214" s="102" t="s">
        <v>1057</v>
      </c>
      <c r="O214" s="102" t="s">
        <v>465</v>
      </c>
      <c r="P214" s="102" t="s">
        <v>1057</v>
      </c>
      <c r="Q214" s="422" t="s">
        <v>27</v>
      </c>
      <c r="R214" s="339" t="s">
        <v>98</v>
      </c>
      <c r="S214" s="102">
        <v>1</v>
      </c>
      <c r="T214" s="435"/>
      <c r="U214" s="165"/>
      <c r="V214" s="165">
        <v>5</v>
      </c>
      <c r="W214" s="165" t="s">
        <v>2111</v>
      </c>
      <c r="X214" s="102"/>
      <c r="Y214" s="422">
        <f>J214-I214</f>
        <v>0.15555555555555567</v>
      </c>
      <c r="Z214" s="422">
        <f>Y214*60</f>
        <v>9.3333333333333393</v>
      </c>
      <c r="AA214" s="428">
        <v>8</v>
      </c>
      <c r="AB214" s="165">
        <v>3</v>
      </c>
    </row>
    <row r="215" spans="1:28" ht="14.25" customHeight="1" thickBot="1">
      <c r="A215" s="7">
        <v>812</v>
      </c>
      <c r="B215" s="7">
        <v>50</v>
      </c>
      <c r="C215" s="21"/>
      <c r="D215" s="468">
        <v>1</v>
      </c>
      <c r="E215" s="21" t="s">
        <v>5630</v>
      </c>
      <c r="F215" s="102" t="s">
        <v>38</v>
      </c>
      <c r="G215" s="102" t="s">
        <v>90</v>
      </c>
      <c r="H215" s="102" t="s">
        <v>2305</v>
      </c>
      <c r="I215" s="45" t="s">
        <v>3538</v>
      </c>
      <c r="J215" s="45" t="s">
        <v>1004</v>
      </c>
      <c r="K215" s="102" t="s">
        <v>1060</v>
      </c>
      <c r="L215" s="13">
        <f ca="1">IFERROR(__xludf.DUMMYFUNCTION("if(K251="""",0,counta(split(K251,"","")))"),7)</f>
        <v>7</v>
      </c>
      <c r="M215" s="102" t="s">
        <v>1061</v>
      </c>
      <c r="N215" s="7"/>
      <c r="O215" s="7"/>
      <c r="P215" s="7"/>
      <c r="Q215" s="422" t="s">
        <v>27</v>
      </c>
      <c r="R215" s="339" t="s">
        <v>98</v>
      </c>
      <c r="S215" s="102">
        <v>1</v>
      </c>
      <c r="T215" s="435"/>
      <c r="U215" s="165">
        <v>4</v>
      </c>
      <c r="V215" s="165">
        <v>4</v>
      </c>
      <c r="W215" s="165" t="s">
        <v>3092</v>
      </c>
      <c r="X215" s="102" t="s">
        <v>2794</v>
      </c>
      <c r="Y215" s="422">
        <f>J215-I215</f>
        <v>-0.34930555555555554</v>
      </c>
      <c r="Z215" s="422">
        <f>Y215*60</f>
        <v>-20.958333333333332</v>
      </c>
      <c r="AA215" s="429">
        <v>8</v>
      </c>
      <c r="AB215" s="165">
        <v>3</v>
      </c>
    </row>
    <row r="216" spans="1:28" ht="14.25" customHeight="1" thickBot="1">
      <c r="A216" s="7">
        <v>5</v>
      </c>
      <c r="B216" s="7">
        <v>51</v>
      </c>
      <c r="C216" s="21"/>
      <c r="D216" s="468">
        <v>2</v>
      </c>
      <c r="E216" s="21" t="s">
        <v>21</v>
      </c>
      <c r="F216" s="102" t="s">
        <v>49</v>
      </c>
      <c r="G216" s="102" t="s">
        <v>49</v>
      </c>
      <c r="H216" s="102"/>
      <c r="I216" s="45" t="s">
        <v>50</v>
      </c>
      <c r="J216" s="45" t="s">
        <v>1004</v>
      </c>
      <c r="K216" s="102" t="s">
        <v>1065</v>
      </c>
      <c r="L216" s="13">
        <f ca="1">IFERROR(__xludf.DUMMYFUNCTION("if(K252="""",0,counta(split(K252,"","")))"),1)</f>
        <v>1</v>
      </c>
      <c r="M216" s="102" t="s">
        <v>1065</v>
      </c>
      <c r="N216" s="40"/>
      <c r="O216" s="40"/>
      <c r="P216" s="40"/>
      <c r="Q216" s="414" t="s">
        <v>27</v>
      </c>
      <c r="R216" s="339" t="s">
        <v>98</v>
      </c>
      <c r="S216" s="354">
        <v>1</v>
      </c>
      <c r="T216" s="435"/>
      <c r="U216" s="297">
        <v>4</v>
      </c>
      <c r="V216" s="297">
        <v>5</v>
      </c>
      <c r="W216" s="301" t="s">
        <v>3437</v>
      </c>
      <c r="X216" s="301" t="s">
        <v>2794</v>
      </c>
      <c r="Y216" s="422">
        <f>J216-I216</f>
        <v>-0.22569444444444439</v>
      </c>
      <c r="Z216" s="422">
        <f>Y216*60</f>
        <v>-13.541666666666664</v>
      </c>
      <c r="AA216" s="429">
        <v>8</v>
      </c>
      <c r="AB216" s="354">
        <v>3</v>
      </c>
    </row>
    <row r="217" spans="1:28" ht="14.25" customHeight="1" thickBot="1">
      <c r="A217" s="7">
        <v>4</v>
      </c>
      <c r="B217" s="7">
        <v>51</v>
      </c>
      <c r="C217" s="21"/>
      <c r="D217" s="468">
        <v>4</v>
      </c>
      <c r="E217" s="21" t="s">
        <v>21</v>
      </c>
      <c r="F217" s="102" t="s">
        <v>44</v>
      </c>
      <c r="G217" s="102" t="s">
        <v>45</v>
      </c>
      <c r="H217" s="102"/>
      <c r="I217" s="45" t="s">
        <v>46</v>
      </c>
      <c r="J217" s="45" t="s">
        <v>341</v>
      </c>
      <c r="K217" s="102" t="s">
        <v>1067</v>
      </c>
      <c r="L217" s="13">
        <f ca="1">IFERROR(__xludf.DUMMYFUNCTION("if(K253="""",0,counta(split(K253,"","")))"),5)</f>
        <v>5</v>
      </c>
      <c r="M217" s="102" t="s">
        <v>1068</v>
      </c>
      <c r="N217" s="102"/>
      <c r="O217" s="102"/>
      <c r="P217" s="102"/>
      <c r="Q217" s="422" t="s">
        <v>27</v>
      </c>
      <c r="R217" s="339" t="s">
        <v>98</v>
      </c>
      <c r="S217" s="102">
        <v>1</v>
      </c>
      <c r="T217" s="435"/>
      <c r="U217" s="165">
        <v>5</v>
      </c>
      <c r="V217" s="165">
        <v>5</v>
      </c>
      <c r="W217" s="165" t="s">
        <v>4903</v>
      </c>
      <c r="X217" s="102">
        <v>1</v>
      </c>
      <c r="Y217" s="422">
        <f>J217-I217</f>
        <v>-9.8611111111111122E-2</v>
      </c>
      <c r="Z217" s="422">
        <f>Y217*60</f>
        <v>-5.916666666666667</v>
      </c>
      <c r="AA217" s="429">
        <v>8</v>
      </c>
      <c r="AB217" s="165">
        <v>3</v>
      </c>
    </row>
    <row r="218" spans="1:28" ht="14.25" customHeight="1" thickBot="1">
      <c r="A218" s="7">
        <v>3</v>
      </c>
      <c r="B218" s="7">
        <v>51</v>
      </c>
      <c r="C218" s="21"/>
      <c r="D218" s="468">
        <v>4</v>
      </c>
      <c r="E218" s="21" t="s">
        <v>21</v>
      </c>
      <c r="F218" s="102" t="s">
        <v>37</v>
      </c>
      <c r="G218" s="102" t="s">
        <v>38</v>
      </c>
      <c r="H218" s="102"/>
      <c r="I218" s="45" t="s">
        <v>39</v>
      </c>
      <c r="J218" s="45" t="s">
        <v>1069</v>
      </c>
      <c r="K218" s="102" t="s">
        <v>1070</v>
      </c>
      <c r="L218" s="13">
        <f ca="1">IFERROR(__xludf.DUMMYFUNCTION("if(K254="""",0,counta(split(K254,"","")))"),12)</f>
        <v>12</v>
      </c>
      <c r="M218" s="102" t="s">
        <v>1071</v>
      </c>
      <c r="N218" s="102"/>
      <c r="O218" s="102"/>
      <c r="P218" s="102"/>
      <c r="Q218" s="422" t="s">
        <v>27</v>
      </c>
      <c r="R218" s="339" t="s">
        <v>98</v>
      </c>
      <c r="S218" s="102">
        <v>1</v>
      </c>
      <c r="T218" s="435"/>
      <c r="U218" s="51">
        <v>4</v>
      </c>
      <c r="V218" s="51">
        <v>4</v>
      </c>
      <c r="W218" s="51" t="s">
        <v>7346</v>
      </c>
      <c r="X218" s="51">
        <v>1</v>
      </c>
      <c r="Y218" s="422">
        <f>J218-I218</f>
        <v>4.1666666666666657E-2</v>
      </c>
      <c r="Z218" s="422">
        <f>Y218*60</f>
        <v>2.4999999999999996</v>
      </c>
      <c r="AA218" s="429">
        <v>8</v>
      </c>
      <c r="AB218" s="379">
        <v>3</v>
      </c>
    </row>
    <row r="219" spans="1:28" ht="14.25" customHeight="1" thickBot="1">
      <c r="A219" s="7">
        <v>2</v>
      </c>
      <c r="B219" s="7">
        <v>51</v>
      </c>
      <c r="C219" s="21"/>
      <c r="D219" s="468">
        <v>4</v>
      </c>
      <c r="E219" s="21" t="s">
        <v>21</v>
      </c>
      <c r="F219" s="102" t="s">
        <v>30</v>
      </c>
      <c r="G219" s="102" t="s">
        <v>31</v>
      </c>
      <c r="H219" s="102"/>
      <c r="I219" s="45" t="s">
        <v>32</v>
      </c>
      <c r="J219" s="45" t="s">
        <v>1073</v>
      </c>
      <c r="K219" s="102" t="s">
        <v>1074</v>
      </c>
      <c r="L219" s="13">
        <f ca="1">IFERROR(__xludf.DUMMYFUNCTION("if(K255="""",0,counta(split(K255,"","")))"),14)</f>
        <v>14</v>
      </c>
      <c r="M219" s="102" t="s">
        <v>1075</v>
      </c>
      <c r="N219" s="102" t="s">
        <v>1076</v>
      </c>
      <c r="O219" s="102" t="s">
        <v>465</v>
      </c>
      <c r="P219" s="102" t="s">
        <v>1077</v>
      </c>
      <c r="Q219" s="438" t="s">
        <v>27</v>
      </c>
      <c r="R219" s="339" t="s">
        <v>98</v>
      </c>
      <c r="S219" s="205">
        <v>1</v>
      </c>
      <c r="T219" s="435"/>
      <c r="U219" s="165">
        <v>3</v>
      </c>
      <c r="V219" s="165">
        <v>3</v>
      </c>
      <c r="W219" s="165" t="s">
        <v>2111</v>
      </c>
      <c r="X219" s="102" t="s">
        <v>2794</v>
      </c>
      <c r="Y219" s="422">
        <f>J219-I219</f>
        <v>0.28194444444444444</v>
      </c>
      <c r="Z219" s="422">
        <f>Y219*60</f>
        <v>16.916666666666668</v>
      </c>
      <c r="AA219" s="429">
        <v>8</v>
      </c>
      <c r="AB219" s="336">
        <v>3</v>
      </c>
    </row>
    <row r="220" spans="1:28" ht="14.25" customHeight="1" thickBot="1">
      <c r="A220" s="7">
        <v>8</v>
      </c>
      <c r="B220" s="7">
        <v>51</v>
      </c>
      <c r="C220" s="21"/>
      <c r="D220" s="468">
        <v>4</v>
      </c>
      <c r="E220" s="21" t="s">
        <v>21</v>
      </c>
      <c r="F220" s="102" t="s">
        <v>68</v>
      </c>
      <c r="G220" s="102" t="s">
        <v>69</v>
      </c>
      <c r="H220" s="102" t="s">
        <v>70</v>
      </c>
      <c r="I220" s="45" t="s">
        <v>71</v>
      </c>
      <c r="J220" s="45" t="s">
        <v>329</v>
      </c>
      <c r="K220" s="102" t="s">
        <v>1081</v>
      </c>
      <c r="L220" s="13">
        <f ca="1">IFERROR(__xludf.DUMMYFUNCTION("if(K256="""",0,counta(split(K256,"","")))"),9)</f>
        <v>9</v>
      </c>
      <c r="M220" s="102" t="s">
        <v>1082</v>
      </c>
      <c r="N220" s="102" t="s">
        <v>1040</v>
      </c>
      <c r="O220" s="102" t="s">
        <v>41</v>
      </c>
      <c r="P220" s="102" t="s">
        <v>1040</v>
      </c>
      <c r="Q220" s="437" t="s">
        <v>27</v>
      </c>
      <c r="R220" s="339" t="s">
        <v>98</v>
      </c>
      <c r="S220" s="205">
        <v>1</v>
      </c>
      <c r="T220" s="435"/>
      <c r="U220" s="196">
        <v>5</v>
      </c>
      <c r="V220" s="196">
        <v>5</v>
      </c>
      <c r="W220" s="193" t="s">
        <v>3548</v>
      </c>
      <c r="X220" s="102">
        <v>1</v>
      </c>
      <c r="Y220" s="422">
        <f>J220-I220</f>
        <v>-0.25555555555555565</v>
      </c>
      <c r="Z220" s="422">
        <f>Y220*60</f>
        <v>-15.333333333333339</v>
      </c>
      <c r="AA220" s="429">
        <v>8</v>
      </c>
      <c r="AB220" s="354">
        <v>3</v>
      </c>
    </row>
    <row r="221" spans="1:28" ht="14.25" customHeight="1" thickBot="1">
      <c r="A221" s="7">
        <v>7</v>
      </c>
      <c r="B221" s="7">
        <v>51</v>
      </c>
      <c r="C221" s="21"/>
      <c r="D221" s="468">
        <v>4</v>
      </c>
      <c r="E221" s="21" t="s">
        <v>21</v>
      </c>
      <c r="F221" s="102" t="s">
        <v>63</v>
      </c>
      <c r="G221" s="102" t="s">
        <v>64</v>
      </c>
      <c r="H221" s="102"/>
      <c r="I221" s="45" t="s">
        <v>65</v>
      </c>
      <c r="J221" s="45" t="s">
        <v>1086</v>
      </c>
      <c r="K221" s="102" t="s">
        <v>1087</v>
      </c>
      <c r="L221" s="13">
        <f ca="1">IFERROR(__xludf.DUMMYFUNCTION("if(K257="""",0,counta(split(K257,"","")))"),5)</f>
        <v>5</v>
      </c>
      <c r="M221" s="102" t="s">
        <v>1087</v>
      </c>
      <c r="N221" s="102"/>
      <c r="O221" s="102"/>
      <c r="P221" s="102"/>
      <c r="Q221" s="442" t="s">
        <v>27</v>
      </c>
      <c r="R221" s="339" t="s">
        <v>98</v>
      </c>
      <c r="S221" s="205">
        <v>1</v>
      </c>
      <c r="T221" s="435"/>
      <c r="U221" s="165">
        <v>4</v>
      </c>
      <c r="V221" s="165">
        <v>5</v>
      </c>
      <c r="W221" s="165" t="s">
        <v>4867</v>
      </c>
      <c r="X221" s="102" t="s">
        <v>2947</v>
      </c>
      <c r="Y221" s="422">
        <f>J221-I221</f>
        <v>-0.57916666666666672</v>
      </c>
      <c r="Z221" s="422">
        <f>Y221*60</f>
        <v>-34.75</v>
      </c>
      <c r="AA221" s="429">
        <v>8</v>
      </c>
      <c r="AB221" s="522">
        <v>3</v>
      </c>
    </row>
    <row r="222" spans="1:28" ht="14.25" customHeight="1" thickBot="1">
      <c r="A222" s="7">
        <v>6</v>
      </c>
      <c r="B222" s="7">
        <v>51</v>
      </c>
      <c r="C222" s="21"/>
      <c r="D222" s="468">
        <v>1</v>
      </c>
      <c r="E222" s="21" t="s">
        <v>21</v>
      </c>
      <c r="F222" s="102" t="s">
        <v>54</v>
      </c>
      <c r="G222" s="102" t="s">
        <v>55</v>
      </c>
      <c r="H222" s="102" t="s">
        <v>56</v>
      </c>
      <c r="I222" s="45" t="s">
        <v>57</v>
      </c>
      <c r="J222" s="45" t="s">
        <v>113</v>
      </c>
      <c r="K222" s="102"/>
      <c r="L222" s="13">
        <f ca="1">IFERROR(__xludf.DUMMYFUNCTION("if(K258="""",0,counta(split(K258,"","")))"),0)</f>
        <v>0</v>
      </c>
      <c r="M222" s="102"/>
      <c r="N222" s="102"/>
      <c r="O222" s="102"/>
      <c r="P222" s="102"/>
      <c r="Q222" s="442" t="s">
        <v>27</v>
      </c>
      <c r="R222" s="339" t="s">
        <v>98</v>
      </c>
      <c r="S222" s="205">
        <v>1</v>
      </c>
      <c r="T222" s="435"/>
      <c r="U222" s="332">
        <v>5</v>
      </c>
      <c r="V222" s="332">
        <v>5</v>
      </c>
      <c r="W222" s="340" t="s">
        <v>3548</v>
      </c>
      <c r="X222" s="339" t="s">
        <v>2947</v>
      </c>
      <c r="Y222" s="422">
        <f>J222-I222</f>
        <v>-0.42083333333333339</v>
      </c>
      <c r="Z222" s="422">
        <f>Y222*60</f>
        <v>-25.250000000000004</v>
      </c>
      <c r="AA222" s="429">
        <v>8</v>
      </c>
      <c r="AB222" s="336">
        <v>3</v>
      </c>
    </row>
    <row r="223" spans="1:28" ht="14.25" customHeight="1" thickBot="1">
      <c r="A223" s="7">
        <v>1</v>
      </c>
      <c r="B223" s="7">
        <v>51</v>
      </c>
      <c r="C223" s="21"/>
      <c r="D223" s="468">
        <v>1</v>
      </c>
      <c r="E223" s="21" t="s">
        <v>21</v>
      </c>
      <c r="F223" s="102" t="s">
        <v>22</v>
      </c>
      <c r="G223" s="102" t="s">
        <v>23</v>
      </c>
      <c r="H223" s="102"/>
      <c r="I223" s="45" t="s">
        <v>24</v>
      </c>
      <c r="J223" s="45" t="s">
        <v>129</v>
      </c>
      <c r="K223" s="102"/>
      <c r="L223" s="13">
        <f ca="1">IFERROR(__xludf.DUMMYFUNCTION("if(K259="""",0,counta(split(K259,"","")))"),0)</f>
        <v>0</v>
      </c>
      <c r="M223" s="102"/>
      <c r="N223" s="102"/>
      <c r="O223" s="102"/>
      <c r="P223" s="102"/>
      <c r="Q223" s="442" t="s">
        <v>27</v>
      </c>
      <c r="R223" s="339" t="s">
        <v>98</v>
      </c>
      <c r="S223" s="205">
        <v>1</v>
      </c>
      <c r="T223" s="435"/>
      <c r="U223" s="255">
        <v>5</v>
      </c>
      <c r="V223" s="255">
        <v>5</v>
      </c>
      <c r="W223" s="353" t="s">
        <v>9308</v>
      </c>
      <c r="X223" s="353" t="s">
        <v>2794</v>
      </c>
      <c r="Y223" s="422">
        <f>J223-I223</f>
        <v>7.8472222222222221E-2</v>
      </c>
      <c r="Z223" s="422">
        <f>Y223*60</f>
        <v>4.708333333333333</v>
      </c>
      <c r="AA223" s="429">
        <v>8</v>
      </c>
      <c r="AB223" s="481">
        <v>3</v>
      </c>
    </row>
    <row r="224" spans="1:28" ht="14.25" customHeight="1" thickBot="1">
      <c r="A224" s="7">
        <v>14</v>
      </c>
      <c r="B224" s="7">
        <v>52</v>
      </c>
      <c r="C224" s="21"/>
      <c r="D224" s="468">
        <v>2</v>
      </c>
      <c r="E224" s="21" t="s">
        <v>74</v>
      </c>
      <c r="F224" s="17" t="s">
        <v>63</v>
      </c>
      <c r="G224" s="102" t="s">
        <v>99</v>
      </c>
      <c r="H224" s="102" t="s">
        <v>100</v>
      </c>
      <c r="I224" s="45" t="s">
        <v>101</v>
      </c>
      <c r="J224" s="45" t="s">
        <v>1090</v>
      </c>
      <c r="K224" s="102" t="s">
        <v>1091</v>
      </c>
      <c r="L224" s="13">
        <f ca="1">IFERROR(__xludf.DUMMYFUNCTION("if(K260="""",0,counta(split(K260,"","")))"),3)</f>
        <v>3</v>
      </c>
      <c r="M224" s="102" t="s">
        <v>1092</v>
      </c>
      <c r="N224" s="102"/>
      <c r="O224" s="102"/>
      <c r="P224" s="102"/>
      <c r="Q224" s="442" t="s">
        <v>27</v>
      </c>
      <c r="R224" s="339" t="s">
        <v>98</v>
      </c>
      <c r="S224" s="102">
        <v>1</v>
      </c>
      <c r="T224" s="435"/>
      <c r="U224" s="165"/>
      <c r="V224" s="165">
        <v>5</v>
      </c>
      <c r="W224" s="165" t="s">
        <v>1403</v>
      </c>
      <c r="X224" s="102"/>
      <c r="Y224" s="422">
        <f>J224-I224</f>
        <v>-0.21805555555555559</v>
      </c>
      <c r="Z224" s="422">
        <f>Y224*60</f>
        <v>-13.083333333333336</v>
      </c>
      <c r="AA224" s="428">
        <v>8</v>
      </c>
      <c r="AB224" s="165">
        <v>3</v>
      </c>
    </row>
    <row r="225" spans="1:28" ht="14.25" customHeight="1" thickBot="1">
      <c r="A225" s="7">
        <v>13</v>
      </c>
      <c r="B225" s="7">
        <v>52</v>
      </c>
      <c r="C225" s="21"/>
      <c r="D225" s="468">
        <v>2</v>
      </c>
      <c r="E225" s="21" t="s">
        <v>74</v>
      </c>
      <c r="F225" s="102" t="s">
        <v>94</v>
      </c>
      <c r="G225" s="102" t="s">
        <v>95</v>
      </c>
      <c r="H225" s="102"/>
      <c r="I225" s="45" t="s">
        <v>96</v>
      </c>
      <c r="J225" s="45" t="s">
        <v>1097</v>
      </c>
      <c r="K225" s="102" t="s">
        <v>1098</v>
      </c>
      <c r="L225" s="13">
        <f ca="1">IFERROR(__xludf.DUMMYFUNCTION("if(K261="""",0,counta(split(K261,"","")))"),5)</f>
        <v>5</v>
      </c>
      <c r="M225" s="102" t="s">
        <v>1099</v>
      </c>
      <c r="N225" s="102" t="s">
        <v>586</v>
      </c>
      <c r="O225" s="102" t="s">
        <v>252</v>
      </c>
      <c r="P225" s="102" t="s">
        <v>586</v>
      </c>
      <c r="Q225" s="422" t="s">
        <v>27</v>
      </c>
      <c r="R225" s="339" t="s">
        <v>98</v>
      </c>
      <c r="S225" s="102">
        <v>1</v>
      </c>
      <c r="T225" s="435"/>
      <c r="U225" s="51">
        <v>3</v>
      </c>
      <c r="V225" s="354">
        <v>5</v>
      </c>
      <c r="W225" s="102" t="s">
        <v>3223</v>
      </c>
      <c r="X225" s="435"/>
      <c r="Y225" s="422">
        <f>J225-I225</f>
        <v>-0.30069444444444443</v>
      </c>
      <c r="Z225" s="422">
        <f>Y225*60</f>
        <v>-18.041666666666664</v>
      </c>
      <c r="AA225" s="429">
        <v>8</v>
      </c>
      <c r="AB225" s="510">
        <v>3</v>
      </c>
    </row>
    <row r="226" spans="1:28" ht="14.25" customHeight="1" thickBot="1">
      <c r="A226" s="7">
        <v>12</v>
      </c>
      <c r="B226" s="7">
        <v>52</v>
      </c>
      <c r="C226" s="21"/>
      <c r="D226" s="468">
        <v>2</v>
      </c>
      <c r="E226" s="21" t="s">
        <v>74</v>
      </c>
      <c r="F226" s="102" t="s">
        <v>89</v>
      </c>
      <c r="G226" s="102" t="s">
        <v>90</v>
      </c>
      <c r="H226" s="102"/>
      <c r="I226" s="45" t="s">
        <v>91</v>
      </c>
      <c r="J226" s="45" t="s">
        <v>1102</v>
      </c>
      <c r="K226" s="102"/>
      <c r="L226" s="13">
        <f ca="1">IFERROR(__xludf.DUMMYFUNCTION("if(K262="""",0,counta(split(K262,"","")))"),0)</f>
        <v>0</v>
      </c>
      <c r="M226" s="102"/>
      <c r="N226" s="102"/>
      <c r="O226" s="102"/>
      <c r="P226" s="102"/>
      <c r="Q226" s="422" t="s">
        <v>27</v>
      </c>
      <c r="R226" s="339" t="s">
        <v>98</v>
      </c>
      <c r="S226" s="102">
        <v>1</v>
      </c>
      <c r="T226" s="435"/>
      <c r="U226" s="255">
        <v>5</v>
      </c>
      <c r="V226" s="255">
        <v>5</v>
      </c>
      <c r="W226" s="353" t="s">
        <v>2111</v>
      </c>
      <c r="X226" s="353">
        <v>1</v>
      </c>
      <c r="Y226" s="422">
        <f>J226-I226</f>
        <v>-0.27777777777777779</v>
      </c>
      <c r="Z226" s="422">
        <f>Y226*60</f>
        <v>-16.666666666666668</v>
      </c>
      <c r="AA226" s="429">
        <v>8</v>
      </c>
      <c r="AB226" s="165">
        <v>3</v>
      </c>
    </row>
    <row r="227" spans="1:28" ht="14.25" customHeight="1" thickBot="1">
      <c r="A227" s="7">
        <v>11</v>
      </c>
      <c r="B227" s="7">
        <v>52</v>
      </c>
      <c r="C227" s="21"/>
      <c r="D227" s="468">
        <v>4</v>
      </c>
      <c r="E227" s="21" t="s">
        <v>74</v>
      </c>
      <c r="F227" s="102" t="s">
        <v>84</v>
      </c>
      <c r="G227" s="102" t="s">
        <v>85</v>
      </c>
      <c r="H227" s="102"/>
      <c r="I227" s="45" t="s">
        <v>86</v>
      </c>
      <c r="J227" s="45" t="s">
        <v>1105</v>
      </c>
      <c r="K227" s="102" t="s">
        <v>1106</v>
      </c>
      <c r="L227" s="13">
        <f ca="1">IFERROR(__xludf.DUMMYFUNCTION("if(K263="""",0,counta(split(K263,"","")))"),5)</f>
        <v>5</v>
      </c>
      <c r="M227" s="102" t="s">
        <v>1106</v>
      </c>
      <c r="N227" s="102"/>
      <c r="O227" s="102"/>
      <c r="P227" s="102"/>
      <c r="Q227" s="422" t="s">
        <v>27</v>
      </c>
      <c r="R227" s="339" t="s">
        <v>98</v>
      </c>
      <c r="S227" s="102">
        <v>1</v>
      </c>
      <c r="T227" s="435"/>
      <c r="U227" s="165"/>
      <c r="V227" s="165">
        <v>5</v>
      </c>
      <c r="W227" s="165" t="s">
        <v>29</v>
      </c>
      <c r="X227" s="15">
        <v>1</v>
      </c>
      <c r="Y227" s="422">
        <f>J227-I227</f>
        <v>-7.5000000000000011E-2</v>
      </c>
      <c r="Z227" s="422">
        <f>Y227*60</f>
        <v>-4.5000000000000009</v>
      </c>
      <c r="AA227" s="429">
        <v>8</v>
      </c>
      <c r="AB227" s="336">
        <v>3</v>
      </c>
    </row>
    <row r="228" spans="1:28" ht="14.25" customHeight="1" thickBot="1">
      <c r="A228" s="7">
        <v>10</v>
      </c>
      <c r="B228" s="7">
        <v>52</v>
      </c>
      <c r="C228" s="21"/>
      <c r="D228" s="468">
        <v>4</v>
      </c>
      <c r="E228" s="21" t="s">
        <v>74</v>
      </c>
      <c r="F228" s="102" t="s">
        <v>79</v>
      </c>
      <c r="G228" s="102" t="s">
        <v>80</v>
      </c>
      <c r="H228" s="102"/>
      <c r="I228" s="45" t="s">
        <v>81</v>
      </c>
      <c r="J228" s="45" t="s">
        <v>1105</v>
      </c>
      <c r="K228" s="102"/>
      <c r="L228" s="13">
        <f ca="1">IFERROR(__xludf.DUMMYFUNCTION("if(K264="""",0,counta(split(K264,"","")))"),0)</f>
        <v>0</v>
      </c>
      <c r="M228" s="102"/>
      <c r="N228" s="102"/>
      <c r="O228" s="102"/>
      <c r="P228" s="102"/>
      <c r="Q228" s="422" t="s">
        <v>27</v>
      </c>
      <c r="R228" s="339" t="s">
        <v>98</v>
      </c>
      <c r="S228" s="102">
        <v>1</v>
      </c>
      <c r="T228" s="435"/>
      <c r="U228" s="165"/>
      <c r="V228" s="165">
        <v>4</v>
      </c>
      <c r="W228" s="165" t="s">
        <v>29</v>
      </c>
      <c r="X228" s="15">
        <v>1</v>
      </c>
      <c r="Y228" s="422">
        <f>J228-I228</f>
        <v>3.4722222222222196E-2</v>
      </c>
      <c r="Z228" s="422">
        <f>Y228*60</f>
        <v>2.0833333333333317</v>
      </c>
      <c r="AA228" s="429">
        <v>8</v>
      </c>
      <c r="AB228" s="165">
        <v>3</v>
      </c>
    </row>
    <row r="229" spans="1:28" ht="14.25" customHeight="1" thickBot="1">
      <c r="A229" s="7">
        <v>9</v>
      </c>
      <c r="B229" s="7">
        <v>52</v>
      </c>
      <c r="C229" s="21"/>
      <c r="D229" s="468">
        <v>4</v>
      </c>
      <c r="E229" s="21" t="s">
        <v>74</v>
      </c>
      <c r="F229" s="102" t="s">
        <v>75</v>
      </c>
      <c r="G229" s="102" t="s">
        <v>75</v>
      </c>
      <c r="H229" s="102"/>
      <c r="I229" s="45" t="s">
        <v>76</v>
      </c>
      <c r="J229" s="45" t="s">
        <v>1109</v>
      </c>
      <c r="K229" s="102" t="s">
        <v>1110</v>
      </c>
      <c r="L229" s="13">
        <f ca="1">IFERROR(__xludf.DUMMYFUNCTION("if(K265="""",0,counta(split(K265,"","")))"),2)</f>
        <v>2</v>
      </c>
      <c r="M229" s="102" t="s">
        <v>1110</v>
      </c>
      <c r="N229" s="102"/>
      <c r="O229" s="102"/>
      <c r="P229" s="102"/>
      <c r="Q229" s="422" t="s">
        <v>27</v>
      </c>
      <c r="R229" s="339" t="s">
        <v>98</v>
      </c>
      <c r="S229" s="102">
        <v>1</v>
      </c>
      <c r="T229" s="435"/>
      <c r="U229" s="297">
        <v>4</v>
      </c>
      <c r="V229" s="297">
        <v>4</v>
      </c>
      <c r="W229" s="301" t="s">
        <v>3044</v>
      </c>
      <c r="X229" s="301" t="s">
        <v>2794</v>
      </c>
      <c r="Y229" s="422">
        <f>J229-I229</f>
        <v>0.10972222222222223</v>
      </c>
      <c r="Z229" s="422">
        <f>Y229*60</f>
        <v>6.5833333333333339</v>
      </c>
      <c r="AA229" s="429">
        <v>8</v>
      </c>
      <c r="AB229" s="379">
        <v>3</v>
      </c>
    </row>
    <row r="230" spans="1:28" ht="14.25" customHeight="1" thickBot="1">
      <c r="A230" s="7">
        <v>17</v>
      </c>
      <c r="B230" s="7">
        <v>53</v>
      </c>
      <c r="C230" s="21"/>
      <c r="D230" s="468">
        <v>4</v>
      </c>
      <c r="E230" s="21" t="s">
        <v>104</v>
      </c>
      <c r="F230" s="102" t="s">
        <v>75</v>
      </c>
      <c r="G230" s="102" t="s">
        <v>75</v>
      </c>
      <c r="H230" s="102"/>
      <c r="I230" s="45" t="s">
        <v>114</v>
      </c>
      <c r="J230" s="45" t="s">
        <v>731</v>
      </c>
      <c r="K230" s="102" t="s">
        <v>1111</v>
      </c>
      <c r="L230" s="13">
        <f ca="1">IFERROR(__xludf.DUMMYFUNCTION("if(K266="""",0,counta(split(K266,"","")))"),1)</f>
        <v>1</v>
      </c>
      <c r="M230" s="102" t="s">
        <v>1112</v>
      </c>
      <c r="N230" s="102"/>
      <c r="O230" s="102"/>
      <c r="P230" s="102"/>
      <c r="Q230" s="422" t="s">
        <v>27</v>
      </c>
      <c r="R230" s="339" t="s">
        <v>98</v>
      </c>
      <c r="S230" s="102">
        <v>1</v>
      </c>
      <c r="T230" s="435"/>
      <c r="U230" s="165"/>
      <c r="V230" s="165">
        <v>5</v>
      </c>
      <c r="W230" s="165" t="s">
        <v>2111</v>
      </c>
      <c r="X230" s="102"/>
      <c r="Y230" s="422">
        <f>J230-I230</f>
        <v>0.12013888888888889</v>
      </c>
      <c r="Z230" s="422">
        <f>Y230*60</f>
        <v>7.2083333333333339</v>
      </c>
      <c r="AA230" s="428">
        <v>8</v>
      </c>
      <c r="AB230" s="165">
        <v>3</v>
      </c>
    </row>
    <row r="231" spans="1:28" ht="14.25" customHeight="1" thickBot="1">
      <c r="A231" s="7">
        <v>15</v>
      </c>
      <c r="B231" s="7">
        <v>53</v>
      </c>
      <c r="C231" s="21"/>
      <c r="D231" s="468">
        <v>4</v>
      </c>
      <c r="E231" s="21" t="s">
        <v>104</v>
      </c>
      <c r="F231" s="102" t="s">
        <v>105</v>
      </c>
      <c r="G231" s="102" t="s">
        <v>106</v>
      </c>
      <c r="H231" s="102" t="s">
        <v>107</v>
      </c>
      <c r="I231" s="45" t="s">
        <v>108</v>
      </c>
      <c r="J231" s="45" t="s">
        <v>448</v>
      </c>
      <c r="K231" s="102" t="s">
        <v>1114</v>
      </c>
      <c r="L231" s="13">
        <f ca="1">IFERROR(__xludf.DUMMYFUNCTION("if(K267="""",0,counta(split(K267,"","")))"),5)</f>
        <v>5</v>
      </c>
      <c r="M231" s="102" t="s">
        <v>1114</v>
      </c>
      <c r="N231" s="102"/>
      <c r="O231" s="102"/>
      <c r="P231" s="102"/>
      <c r="Q231" s="422" t="s">
        <v>27</v>
      </c>
      <c r="R231" s="339" t="s">
        <v>98</v>
      </c>
      <c r="S231" s="102">
        <v>1</v>
      </c>
      <c r="T231" s="435"/>
      <c r="U231" s="165"/>
      <c r="V231" s="165">
        <v>5</v>
      </c>
      <c r="W231" s="165" t="s">
        <v>29</v>
      </c>
      <c r="X231" s="15">
        <v>1</v>
      </c>
      <c r="Y231" s="422">
        <f>J231-I231</f>
        <v>0.20416666666666666</v>
      </c>
      <c r="Z231" s="422">
        <f>Y231*60</f>
        <v>12.25</v>
      </c>
      <c r="AA231" s="429">
        <v>8</v>
      </c>
      <c r="AB231" s="336">
        <v>3</v>
      </c>
    </row>
    <row r="232" spans="1:28" ht="14.25" customHeight="1" thickBot="1">
      <c r="A232" s="7">
        <v>21</v>
      </c>
      <c r="B232" s="7">
        <v>54</v>
      </c>
      <c r="C232" s="21"/>
      <c r="D232" s="468">
        <v>4</v>
      </c>
      <c r="E232" s="21" t="s">
        <v>117</v>
      </c>
      <c r="F232" s="102" t="s">
        <v>94</v>
      </c>
      <c r="G232" s="102" t="s">
        <v>130</v>
      </c>
      <c r="H232" s="102"/>
      <c r="I232" s="45" t="s">
        <v>131</v>
      </c>
      <c r="J232" s="45" t="s">
        <v>527</v>
      </c>
      <c r="K232" s="102" t="s">
        <v>1117</v>
      </c>
      <c r="L232" s="13">
        <f ca="1">IFERROR(__xludf.DUMMYFUNCTION("if(K268="""",0,counta(split(K268,"","")))"),4)</f>
        <v>4</v>
      </c>
      <c r="M232" s="102" t="s">
        <v>1117</v>
      </c>
      <c r="N232" s="102" t="s">
        <v>181</v>
      </c>
      <c r="O232" s="102" t="s">
        <v>41</v>
      </c>
      <c r="P232" s="102" t="s">
        <v>181</v>
      </c>
      <c r="Q232" s="422" t="s">
        <v>27</v>
      </c>
      <c r="R232" s="339" t="s">
        <v>98</v>
      </c>
      <c r="S232" s="102">
        <v>1</v>
      </c>
      <c r="T232" s="435"/>
      <c r="U232" s="481"/>
      <c r="V232" s="481">
        <v>5</v>
      </c>
      <c r="W232" s="481" t="s">
        <v>29</v>
      </c>
      <c r="X232" s="503">
        <v>1</v>
      </c>
      <c r="Y232" s="422">
        <f>J232-I232</f>
        <v>0.22847222222222224</v>
      </c>
      <c r="Z232" s="422">
        <f>Y232*60</f>
        <v>13.708333333333334</v>
      </c>
      <c r="AA232" s="429">
        <v>8</v>
      </c>
      <c r="AB232" s="354">
        <v>3</v>
      </c>
    </row>
    <row r="233" spans="1:28" ht="14.25" customHeight="1" thickBot="1">
      <c r="A233" s="7">
        <v>20</v>
      </c>
      <c r="B233" s="7">
        <v>54</v>
      </c>
      <c r="C233" s="21"/>
      <c r="D233" s="468">
        <v>4</v>
      </c>
      <c r="E233" s="21" t="s">
        <v>117</v>
      </c>
      <c r="F233" s="102" t="s">
        <v>126</v>
      </c>
      <c r="G233" s="102" t="s">
        <v>127</v>
      </c>
      <c r="H233" s="102" t="s">
        <v>128</v>
      </c>
      <c r="I233" s="45" t="s">
        <v>129</v>
      </c>
      <c r="J233" s="45" t="s">
        <v>185</v>
      </c>
      <c r="K233" s="102" t="s">
        <v>1120</v>
      </c>
      <c r="L233" s="13">
        <f ca="1">IFERROR(__xludf.DUMMYFUNCTION("if(K269="""",0,counta(split(K269,"","")))"),3)</f>
        <v>3</v>
      </c>
      <c r="M233" s="102" t="s">
        <v>1121</v>
      </c>
      <c r="N233" s="102"/>
      <c r="O233" s="102"/>
      <c r="P233" s="102"/>
      <c r="Q233" s="422" t="s">
        <v>27</v>
      </c>
      <c r="R233" s="339" t="s">
        <v>98</v>
      </c>
      <c r="S233" s="102">
        <v>1</v>
      </c>
      <c r="T233" s="435"/>
      <c r="U233" s="51">
        <v>4</v>
      </c>
      <c r="V233" s="354">
        <v>5</v>
      </c>
      <c r="W233" s="102" t="s">
        <v>5821</v>
      </c>
      <c r="X233" s="435"/>
      <c r="Y233" s="422">
        <f>J233-I233</f>
        <v>0.28750000000000003</v>
      </c>
      <c r="Z233" s="422">
        <f>Y233*60</f>
        <v>17.250000000000004</v>
      </c>
      <c r="AA233" s="429">
        <v>8</v>
      </c>
      <c r="AB233" s="277">
        <v>3</v>
      </c>
    </row>
    <row r="234" spans="1:28" ht="14.25" customHeight="1" thickBot="1">
      <c r="A234" s="7">
        <v>18</v>
      </c>
      <c r="B234" s="7">
        <v>54</v>
      </c>
      <c r="C234" s="21"/>
      <c r="D234" s="468">
        <v>1</v>
      </c>
      <c r="E234" s="21" t="s">
        <v>117</v>
      </c>
      <c r="F234" s="102" t="s">
        <v>118</v>
      </c>
      <c r="G234" s="102"/>
      <c r="H234" s="102"/>
      <c r="I234" s="45" t="s">
        <v>119</v>
      </c>
      <c r="J234" s="45" t="s">
        <v>828</v>
      </c>
      <c r="K234" s="102" t="s">
        <v>1123</v>
      </c>
      <c r="L234" s="13">
        <f ca="1">IFERROR(__xludf.DUMMYFUNCTION("if(K270="""",0,counta(split(K270,"","")))"),3)</f>
        <v>3</v>
      </c>
      <c r="M234" s="102" t="s">
        <v>1124</v>
      </c>
      <c r="N234" s="102" t="s">
        <v>181</v>
      </c>
      <c r="O234" s="102" t="s">
        <v>41</v>
      </c>
      <c r="P234" s="102" t="s">
        <v>1125</v>
      </c>
      <c r="Q234" s="422" t="s">
        <v>27</v>
      </c>
      <c r="R234" s="339" t="s">
        <v>98</v>
      </c>
      <c r="S234" s="102">
        <v>1</v>
      </c>
      <c r="T234" s="435"/>
      <c r="U234" s="51">
        <v>5</v>
      </c>
      <c r="V234" s="354">
        <v>3</v>
      </c>
      <c r="W234" s="102" t="s">
        <v>2793</v>
      </c>
      <c r="X234" s="435"/>
      <c r="Y234" s="422">
        <f>J234-I234</f>
        <v>0.45347222222222217</v>
      </c>
      <c r="Z234" s="422">
        <f>Y234*60</f>
        <v>27.208333333333329</v>
      </c>
      <c r="AA234" s="429">
        <v>8</v>
      </c>
      <c r="AB234" s="165">
        <v>3</v>
      </c>
    </row>
    <row r="235" spans="1:28" ht="14.25" customHeight="1" thickBot="1">
      <c r="A235" s="7">
        <v>19</v>
      </c>
      <c r="B235" s="7">
        <v>54</v>
      </c>
      <c r="C235" s="21"/>
      <c r="D235" s="468">
        <v>1</v>
      </c>
      <c r="E235" s="21" t="s">
        <v>117</v>
      </c>
      <c r="F235" s="102" t="s">
        <v>121</v>
      </c>
      <c r="G235" s="102" t="s">
        <v>122</v>
      </c>
      <c r="H235" s="102" t="s">
        <v>123</v>
      </c>
      <c r="I235" s="45" t="s">
        <v>119</v>
      </c>
      <c r="J235" s="45" t="s">
        <v>684</v>
      </c>
      <c r="K235" s="102" t="s">
        <v>1130</v>
      </c>
      <c r="L235" s="13">
        <f ca="1">IFERROR(__xludf.DUMMYFUNCTION("if(K271="""",0,counta(split(K271,"","")))"),2)</f>
        <v>2</v>
      </c>
      <c r="M235" s="102" t="s">
        <v>1130</v>
      </c>
      <c r="N235" s="102"/>
      <c r="O235" s="102"/>
      <c r="P235" s="102"/>
      <c r="Q235" s="422" t="s">
        <v>27</v>
      </c>
      <c r="R235" s="339" t="s">
        <v>98</v>
      </c>
      <c r="S235" s="102">
        <v>1</v>
      </c>
      <c r="T235" s="435"/>
      <c r="U235" s="165"/>
      <c r="V235" s="165">
        <v>4</v>
      </c>
      <c r="W235" s="165" t="s">
        <v>29</v>
      </c>
      <c r="X235" s="15">
        <v>1</v>
      </c>
      <c r="Y235" s="422">
        <f>J235-I235</f>
        <v>0.1388888888888889</v>
      </c>
      <c r="Z235" s="422">
        <f>Y235*60</f>
        <v>8.3333333333333339</v>
      </c>
      <c r="AA235" s="429">
        <v>8</v>
      </c>
      <c r="AB235" s="165">
        <v>3</v>
      </c>
    </row>
    <row r="236" spans="1:28" ht="14.25" customHeight="1" thickBot="1">
      <c r="A236" s="7">
        <v>23</v>
      </c>
      <c r="B236" s="7">
        <v>55</v>
      </c>
      <c r="C236" s="21"/>
      <c r="D236" s="468">
        <v>4</v>
      </c>
      <c r="E236" s="21" t="s">
        <v>132</v>
      </c>
      <c r="F236" s="102" t="s">
        <v>142</v>
      </c>
      <c r="G236" s="102" t="s">
        <v>143</v>
      </c>
      <c r="H236" s="102" t="s">
        <v>144</v>
      </c>
      <c r="I236" s="45" t="s">
        <v>145</v>
      </c>
      <c r="J236" s="45" t="s">
        <v>1134</v>
      </c>
      <c r="K236" s="102" t="s">
        <v>1135</v>
      </c>
      <c r="L236" s="13">
        <f ca="1">IFERROR(__xludf.DUMMYFUNCTION("if(K272="""",0,counta(split(K272,"","")))"),1)</f>
        <v>1</v>
      </c>
      <c r="M236" s="102" t="s">
        <v>1135</v>
      </c>
      <c r="N236" s="102" t="s">
        <v>181</v>
      </c>
      <c r="O236" s="102" t="s">
        <v>41</v>
      </c>
      <c r="P236" s="102" t="s">
        <v>1125</v>
      </c>
      <c r="Q236" s="422" t="s">
        <v>27</v>
      </c>
      <c r="R236" s="339" t="s">
        <v>98</v>
      </c>
      <c r="S236" s="102">
        <v>1</v>
      </c>
      <c r="T236" s="435"/>
      <c r="U236" s="489">
        <v>4</v>
      </c>
      <c r="V236" s="495">
        <v>5</v>
      </c>
      <c r="W236" s="533" t="s">
        <v>3548</v>
      </c>
      <c r="X236" s="500" t="s">
        <v>2794</v>
      </c>
      <c r="Y236" s="422">
        <f>J236-I236</f>
        <v>1.9444444444444459E-2</v>
      </c>
      <c r="Z236" s="422">
        <f>Y236*60</f>
        <v>1.1666666666666674</v>
      </c>
      <c r="AA236" s="429">
        <v>8</v>
      </c>
      <c r="AB236" s="165">
        <v>3</v>
      </c>
    </row>
    <row r="237" spans="1:28" ht="14.25" customHeight="1" thickBot="1">
      <c r="A237" s="7">
        <v>22</v>
      </c>
      <c r="B237" s="7">
        <v>55</v>
      </c>
      <c r="C237" s="21"/>
      <c r="D237" s="468">
        <v>4</v>
      </c>
      <c r="E237" s="21" t="s">
        <v>132</v>
      </c>
      <c r="F237" s="74" t="s">
        <v>133</v>
      </c>
      <c r="G237" s="102" t="s">
        <v>134</v>
      </c>
      <c r="H237" s="102" t="s">
        <v>135</v>
      </c>
      <c r="I237" s="45" t="s">
        <v>136</v>
      </c>
      <c r="J237" s="45" t="s">
        <v>1140</v>
      </c>
      <c r="K237" s="102" t="s">
        <v>417</v>
      </c>
      <c r="L237" s="13">
        <f ca="1">IFERROR(__xludf.DUMMYFUNCTION("if(K273="""",0,counta(split(K273,"","")))"),1)</f>
        <v>1</v>
      </c>
      <c r="M237" s="102" t="s">
        <v>417</v>
      </c>
      <c r="N237" s="102" t="s">
        <v>181</v>
      </c>
      <c r="O237" s="102" t="s">
        <v>41</v>
      </c>
      <c r="P237" s="102" t="s">
        <v>1125</v>
      </c>
      <c r="Q237" s="422" t="s">
        <v>27</v>
      </c>
      <c r="R237" s="339" t="s">
        <v>98</v>
      </c>
      <c r="S237" s="102">
        <v>1</v>
      </c>
      <c r="T237" s="435"/>
      <c r="U237" s="165">
        <v>4</v>
      </c>
      <c r="V237" s="165">
        <v>5</v>
      </c>
      <c r="W237" s="165" t="s">
        <v>4867</v>
      </c>
      <c r="X237" s="102" t="s">
        <v>2947</v>
      </c>
      <c r="Y237" s="422">
        <f>J237-I237</f>
        <v>0.20833333333333331</v>
      </c>
      <c r="Z237" s="422">
        <f>Y237*60</f>
        <v>12.499999999999998</v>
      </c>
      <c r="AA237" s="429">
        <v>8</v>
      </c>
      <c r="AB237" s="165">
        <v>3</v>
      </c>
    </row>
    <row r="238" spans="1:28" ht="14.25" customHeight="1" thickBot="1">
      <c r="A238" s="7">
        <v>26</v>
      </c>
      <c r="B238" s="7">
        <v>55</v>
      </c>
      <c r="C238" s="21"/>
      <c r="D238" s="468">
        <v>5</v>
      </c>
      <c r="E238" s="21" t="s">
        <v>132</v>
      </c>
      <c r="F238" s="102" t="s">
        <v>159</v>
      </c>
      <c r="G238" s="102" t="s">
        <v>160</v>
      </c>
      <c r="H238" s="102" t="s">
        <v>161</v>
      </c>
      <c r="I238" s="45" t="s">
        <v>162</v>
      </c>
      <c r="J238" s="45" t="s">
        <v>101</v>
      </c>
      <c r="K238" s="102" t="s">
        <v>1144</v>
      </c>
      <c r="L238" s="13">
        <f ca="1">IFERROR(__xludf.DUMMYFUNCTION("if(K274="""",0,counta(split(K274,"","")))"),4)</f>
        <v>4</v>
      </c>
      <c r="M238" s="102" t="s">
        <v>1145</v>
      </c>
      <c r="N238" s="102" t="s">
        <v>181</v>
      </c>
      <c r="O238" s="102" t="s">
        <v>41</v>
      </c>
      <c r="P238" s="102" t="s">
        <v>1125</v>
      </c>
      <c r="Q238" s="422" t="s">
        <v>27</v>
      </c>
      <c r="R238" s="339" t="s">
        <v>98</v>
      </c>
      <c r="S238" s="102">
        <v>1</v>
      </c>
      <c r="T238" s="435"/>
      <c r="U238" s="165"/>
      <c r="V238" s="165">
        <v>5</v>
      </c>
      <c r="W238" s="165" t="s">
        <v>1403</v>
      </c>
      <c r="X238" s="102"/>
      <c r="Y238" s="422">
        <f>J238-I238</f>
        <v>-0.13611111111111113</v>
      </c>
      <c r="Z238" s="422">
        <f>Y238*60</f>
        <v>-8.1666666666666679</v>
      </c>
      <c r="AA238" s="429">
        <v>8</v>
      </c>
      <c r="AB238" s="165">
        <v>3</v>
      </c>
    </row>
    <row r="239" spans="1:28" ht="14.25" customHeight="1" thickBot="1">
      <c r="A239" s="7">
        <v>31</v>
      </c>
      <c r="B239" s="7">
        <v>56</v>
      </c>
      <c r="C239" s="21"/>
      <c r="D239" s="468">
        <v>5</v>
      </c>
      <c r="E239" s="21" t="s">
        <v>165</v>
      </c>
      <c r="F239" s="102" t="s">
        <v>182</v>
      </c>
      <c r="G239" s="102" t="s">
        <v>183</v>
      </c>
      <c r="H239" s="102"/>
      <c r="I239" s="22" t="s">
        <v>184</v>
      </c>
      <c r="J239" s="45" t="s">
        <v>1147</v>
      </c>
      <c r="K239" s="102" t="s">
        <v>1148</v>
      </c>
      <c r="L239" s="13">
        <f ca="1">IFERROR(__xludf.DUMMYFUNCTION("if(K275="""",0,counta(split(K275,"","")))"),4)</f>
        <v>4</v>
      </c>
      <c r="M239" s="102" t="s">
        <v>1149</v>
      </c>
      <c r="N239" s="102"/>
      <c r="O239" s="102"/>
      <c r="P239" s="102"/>
      <c r="Q239" s="270" t="s">
        <v>27</v>
      </c>
      <c r="R239" s="339" t="s">
        <v>98</v>
      </c>
      <c r="S239" s="274">
        <v>1</v>
      </c>
      <c r="T239" s="435"/>
      <c r="U239" s="165">
        <v>3</v>
      </c>
      <c r="V239" s="165">
        <v>4</v>
      </c>
      <c r="W239" s="165" t="s">
        <v>3092</v>
      </c>
      <c r="X239" s="102" t="s">
        <v>2794</v>
      </c>
      <c r="Y239" s="422">
        <f>J239-I239</f>
        <v>0.11388888888888887</v>
      </c>
      <c r="Z239" s="422">
        <f>Y239*60</f>
        <v>6.8333333333333321</v>
      </c>
      <c r="AA239" s="429">
        <v>8</v>
      </c>
      <c r="AB239" s="481">
        <v>3</v>
      </c>
    </row>
    <row r="240" spans="1:28" ht="14.25" customHeight="1" thickBot="1">
      <c r="A240" s="7">
        <v>30</v>
      </c>
      <c r="B240" s="7">
        <v>56</v>
      </c>
      <c r="C240" s="21"/>
      <c r="D240" s="468">
        <v>5</v>
      </c>
      <c r="E240" s="21" t="s">
        <v>165</v>
      </c>
      <c r="F240" s="102" t="s">
        <v>37</v>
      </c>
      <c r="G240" s="102" t="s">
        <v>37</v>
      </c>
      <c r="H240" s="102" t="s">
        <v>177</v>
      </c>
      <c r="I240" s="22" t="s">
        <v>178</v>
      </c>
      <c r="J240" s="45" t="s">
        <v>1152</v>
      </c>
      <c r="K240" s="102" t="s">
        <v>1153</v>
      </c>
      <c r="L240" s="13">
        <f ca="1">IFERROR(__xludf.DUMMYFUNCTION("if(K276="""",0,counta(split(K276,"","")))"),4)</f>
        <v>4</v>
      </c>
      <c r="M240" s="102" t="s">
        <v>1154</v>
      </c>
      <c r="N240" s="102" t="s">
        <v>181</v>
      </c>
      <c r="O240" s="102" t="s">
        <v>41</v>
      </c>
      <c r="P240" s="102" t="s">
        <v>1125</v>
      </c>
      <c r="Q240" s="276" t="s">
        <v>27</v>
      </c>
      <c r="R240" s="339" t="s">
        <v>98</v>
      </c>
      <c r="S240" s="277">
        <v>1</v>
      </c>
      <c r="T240" s="435"/>
      <c r="U240" s="165">
        <v>3</v>
      </c>
      <c r="V240" s="165">
        <v>3</v>
      </c>
      <c r="W240" s="165" t="s">
        <v>7122</v>
      </c>
      <c r="X240" s="102">
        <v>4</v>
      </c>
      <c r="Y240" s="422">
        <f>J240-I240</f>
        <v>0.19513888888888892</v>
      </c>
      <c r="Z240" s="422">
        <f>Y240*60</f>
        <v>11.708333333333336</v>
      </c>
      <c r="AA240" s="429">
        <v>8</v>
      </c>
      <c r="AB240" s="165">
        <v>3</v>
      </c>
    </row>
    <row r="241" spans="1:28" ht="14.25" customHeight="1" thickBot="1">
      <c r="A241" s="7">
        <v>29</v>
      </c>
      <c r="B241" s="7">
        <v>56</v>
      </c>
      <c r="C241" s="21"/>
      <c r="D241" s="468">
        <v>5</v>
      </c>
      <c r="E241" s="21" t="s">
        <v>165</v>
      </c>
      <c r="F241" s="102" t="s">
        <v>172</v>
      </c>
      <c r="G241" s="102" t="s">
        <v>173</v>
      </c>
      <c r="H241" s="102"/>
      <c r="I241" s="45" t="s">
        <v>174</v>
      </c>
      <c r="J241" s="45" t="s">
        <v>1155</v>
      </c>
      <c r="K241" s="102"/>
      <c r="L241" s="13">
        <f ca="1">IFERROR(__xludf.DUMMYFUNCTION("if(K277="""",0,counta(split(K277,"","")))"),0)</f>
        <v>0</v>
      </c>
      <c r="M241" s="102"/>
      <c r="N241" s="102"/>
      <c r="O241" s="102"/>
      <c r="P241" s="102"/>
      <c r="Q241" s="276" t="s">
        <v>27</v>
      </c>
      <c r="R241" s="339" t="s">
        <v>98</v>
      </c>
      <c r="S241" s="277">
        <v>1</v>
      </c>
      <c r="T241" s="435"/>
      <c r="U241" s="165">
        <v>5</v>
      </c>
      <c r="V241" s="165">
        <v>5</v>
      </c>
      <c r="W241" s="165" t="s">
        <v>3127</v>
      </c>
      <c r="X241" s="102" t="s">
        <v>2947</v>
      </c>
      <c r="Y241" s="422">
        <f>J241-I241</f>
        <v>0.33194444444444449</v>
      </c>
      <c r="Z241" s="422">
        <f>Y241*60</f>
        <v>19.916666666666668</v>
      </c>
      <c r="AA241" s="429">
        <v>8</v>
      </c>
      <c r="AB241" s="354">
        <v>3</v>
      </c>
    </row>
    <row r="242" spans="1:28" ht="14.25" customHeight="1" thickBot="1">
      <c r="A242" s="7">
        <v>36</v>
      </c>
      <c r="B242" s="7">
        <v>56</v>
      </c>
      <c r="C242" s="21"/>
      <c r="D242" s="468">
        <v>5</v>
      </c>
      <c r="E242" s="21" t="s">
        <v>165</v>
      </c>
      <c r="F242" s="102" t="s">
        <v>89</v>
      </c>
      <c r="G242" s="102" t="s">
        <v>202</v>
      </c>
      <c r="H242" s="102"/>
      <c r="I242" s="22" t="s">
        <v>203</v>
      </c>
      <c r="J242" s="45" t="s">
        <v>1158</v>
      </c>
      <c r="K242" s="102" t="s">
        <v>1159</v>
      </c>
      <c r="L242" s="13">
        <f ca="1">IFERROR(__xludf.DUMMYFUNCTION("if(K278="""",0,counta(split(K278,"","")))"),2)</f>
        <v>2</v>
      </c>
      <c r="M242" s="102" t="s">
        <v>1159</v>
      </c>
      <c r="N242" s="102" t="s">
        <v>181</v>
      </c>
      <c r="O242" s="102" t="s">
        <v>41</v>
      </c>
      <c r="P242" s="102" t="s">
        <v>1125</v>
      </c>
      <c r="Q242" s="276" t="s">
        <v>27</v>
      </c>
      <c r="R242" s="339" t="s">
        <v>98</v>
      </c>
      <c r="S242" s="277">
        <v>1</v>
      </c>
      <c r="T242" s="435"/>
      <c r="U242" s="332">
        <v>5</v>
      </c>
      <c r="V242" s="332">
        <v>5</v>
      </c>
      <c r="W242" s="339" t="s">
        <v>3511</v>
      </c>
      <c r="X242" s="339" t="s">
        <v>2794</v>
      </c>
      <c r="Y242" s="422">
        <f>J242-I242</f>
        <v>-1.4583333333333393E-2</v>
      </c>
      <c r="Z242" s="422">
        <f>Y242*60</f>
        <v>-0.87500000000000355</v>
      </c>
      <c r="AA242" s="429">
        <v>8</v>
      </c>
      <c r="AB242" s="354">
        <v>3</v>
      </c>
    </row>
    <row r="243" spans="1:28" ht="14.25" customHeight="1" thickBot="1">
      <c r="A243" s="7">
        <v>34</v>
      </c>
      <c r="B243" s="7">
        <v>56</v>
      </c>
      <c r="C243" s="21"/>
      <c r="D243" s="468">
        <v>5</v>
      </c>
      <c r="E243" s="21" t="s">
        <v>165</v>
      </c>
      <c r="F243" s="102" t="s">
        <v>38</v>
      </c>
      <c r="G243" s="102" t="s">
        <v>193</v>
      </c>
      <c r="H243" s="102"/>
      <c r="I243" s="22" t="s">
        <v>194</v>
      </c>
      <c r="J243" s="45" t="s">
        <v>1164</v>
      </c>
      <c r="K243" s="102" t="s">
        <v>1165</v>
      </c>
      <c r="L243" s="13">
        <f ca="1">IFERROR(__xludf.DUMMYFUNCTION("if(K279="""",0,counta(split(K279,"","")))"),4)</f>
        <v>4</v>
      </c>
      <c r="M243" s="102" t="s">
        <v>1166</v>
      </c>
      <c r="N243" s="102"/>
      <c r="O243" s="102"/>
      <c r="P243" s="102"/>
      <c r="Q243" s="276" t="s">
        <v>27</v>
      </c>
      <c r="R243" s="339" t="s">
        <v>98</v>
      </c>
      <c r="S243" s="277">
        <v>1</v>
      </c>
      <c r="T243" s="435"/>
      <c r="U243" s="165">
        <v>4</v>
      </c>
      <c r="V243" s="165">
        <v>5</v>
      </c>
      <c r="W243" s="165" t="s">
        <v>3770</v>
      </c>
      <c r="X243" s="102" t="s">
        <v>2947</v>
      </c>
      <c r="Y243" s="422">
        <f>J243-I243</f>
        <v>0.16180555555555565</v>
      </c>
      <c r="Z243" s="422">
        <f>Y243*60</f>
        <v>9.7083333333333393</v>
      </c>
      <c r="AA243" s="429">
        <v>8</v>
      </c>
      <c r="AB243" s="379">
        <v>3</v>
      </c>
    </row>
    <row r="244" spans="1:28" ht="14.25" customHeight="1" thickBot="1">
      <c r="A244" s="7">
        <v>33</v>
      </c>
      <c r="B244" s="7">
        <v>56</v>
      </c>
      <c r="C244" s="21"/>
      <c r="D244" s="468">
        <v>5</v>
      </c>
      <c r="E244" s="21" t="s">
        <v>165</v>
      </c>
      <c r="F244" s="102" t="s">
        <v>84</v>
      </c>
      <c r="G244" s="102" t="s">
        <v>85</v>
      </c>
      <c r="H244" s="102"/>
      <c r="I244" s="22" t="s">
        <v>189</v>
      </c>
      <c r="J244" s="45" t="s">
        <v>1171</v>
      </c>
      <c r="K244" s="102" t="s">
        <v>1172</v>
      </c>
      <c r="L244" s="13">
        <f ca="1">IFERROR(__xludf.DUMMYFUNCTION("if(K280="""",0,counta(split(K280,"","")))"),5)</f>
        <v>5</v>
      </c>
      <c r="M244" s="102" t="s">
        <v>1173</v>
      </c>
      <c r="N244" s="102"/>
      <c r="O244" s="102"/>
      <c r="P244" s="102"/>
      <c r="Q244" s="276" t="s">
        <v>27</v>
      </c>
      <c r="R244" s="339" t="s">
        <v>98</v>
      </c>
      <c r="S244" s="277">
        <v>1</v>
      </c>
      <c r="T244" s="435"/>
      <c r="U244" s="165">
        <v>4</v>
      </c>
      <c r="V244" s="165">
        <v>4</v>
      </c>
      <c r="W244" s="165" t="s">
        <v>3111</v>
      </c>
      <c r="X244" s="102" t="s">
        <v>2947</v>
      </c>
      <c r="Y244" s="422">
        <f>J244-I244</f>
        <v>-0.3305555555555556</v>
      </c>
      <c r="Z244" s="422">
        <f>Y244*60</f>
        <v>-19.833333333333336</v>
      </c>
      <c r="AA244" s="429">
        <v>8</v>
      </c>
      <c r="AB244" s="379">
        <v>3</v>
      </c>
    </row>
    <row r="245" spans="1:28" ht="14.25" customHeight="1" thickBot="1">
      <c r="A245" s="7">
        <v>32</v>
      </c>
      <c r="B245" s="7">
        <v>56</v>
      </c>
      <c r="C245" s="21"/>
      <c r="D245" s="468">
        <v>5</v>
      </c>
      <c r="E245" s="21" t="s">
        <v>165</v>
      </c>
      <c r="F245" s="102" t="s">
        <v>118</v>
      </c>
      <c r="G245" s="102" t="s">
        <v>118</v>
      </c>
      <c r="H245" s="102"/>
      <c r="I245" s="22" t="s">
        <v>187</v>
      </c>
      <c r="J245" s="45" t="s">
        <v>1090</v>
      </c>
      <c r="K245" s="102" t="s">
        <v>1177</v>
      </c>
      <c r="L245" s="13">
        <f ca="1">IFERROR(__xludf.DUMMYFUNCTION("if(K281="""",0,counta(split(K281,"","")))"),7)</f>
        <v>7</v>
      </c>
      <c r="M245" s="102" t="s">
        <v>1178</v>
      </c>
      <c r="N245" s="102"/>
      <c r="O245" s="102"/>
      <c r="P245" s="102"/>
      <c r="Q245" s="446" t="s">
        <v>27</v>
      </c>
      <c r="R245" s="339" t="s">
        <v>98</v>
      </c>
      <c r="S245" s="280">
        <v>1</v>
      </c>
      <c r="T245" s="435"/>
      <c r="U245" s="328">
        <v>5</v>
      </c>
      <c r="V245" s="327">
        <v>4</v>
      </c>
      <c r="W245" s="252" t="s">
        <v>3511</v>
      </c>
      <c r="X245" s="252" t="s">
        <v>2794</v>
      </c>
      <c r="Y245" s="422">
        <f>J245-I245</f>
        <v>-0.25902777777777775</v>
      </c>
      <c r="Z245" s="422">
        <f>Y245*60</f>
        <v>-15.541666666666664</v>
      </c>
      <c r="AA245" s="429">
        <v>8</v>
      </c>
      <c r="AB245" s="165">
        <v>3</v>
      </c>
    </row>
    <row r="246" spans="1:28" ht="14.25" customHeight="1" thickBot="1">
      <c r="A246" s="7">
        <v>27</v>
      </c>
      <c r="B246" s="7">
        <v>56</v>
      </c>
      <c r="C246" s="21"/>
      <c r="D246" s="468">
        <v>5</v>
      </c>
      <c r="E246" s="21" t="s">
        <v>165</v>
      </c>
      <c r="F246" s="102" t="s">
        <v>75</v>
      </c>
      <c r="G246" s="102" t="s">
        <v>75</v>
      </c>
      <c r="H246" s="102"/>
      <c r="I246" s="45" t="s">
        <v>166</v>
      </c>
      <c r="J246" s="45" t="s">
        <v>1183</v>
      </c>
      <c r="K246" s="102" t="s">
        <v>1184</v>
      </c>
      <c r="L246" s="13">
        <f ca="1">IFERROR(__xludf.DUMMYFUNCTION("if(K282="""",0,counta(split(K282,"","")))"),6)</f>
        <v>6</v>
      </c>
      <c r="M246" s="102" t="s">
        <v>1185</v>
      </c>
      <c r="N246" s="102"/>
      <c r="O246" s="102"/>
      <c r="P246" s="102"/>
      <c r="Q246" s="446" t="s">
        <v>27</v>
      </c>
      <c r="R246" s="339" t="s">
        <v>98</v>
      </c>
      <c r="S246" s="280">
        <v>1</v>
      </c>
      <c r="T246" s="435"/>
      <c r="U246" s="165">
        <v>4</v>
      </c>
      <c r="V246" s="165">
        <v>5</v>
      </c>
      <c r="W246" s="165" t="s">
        <v>3092</v>
      </c>
      <c r="X246" s="102" t="s">
        <v>2947</v>
      </c>
      <c r="Y246" s="422">
        <f>J246-I246</f>
        <v>0.27569444444444446</v>
      </c>
      <c r="Z246" s="422">
        <f>Y246*60</f>
        <v>16.541666666666668</v>
      </c>
      <c r="AA246" s="429">
        <v>8</v>
      </c>
      <c r="AB246" s="165">
        <v>3</v>
      </c>
    </row>
    <row r="247" spans="1:28" ht="14.25" customHeight="1" thickBot="1">
      <c r="A247" s="7">
        <v>39</v>
      </c>
      <c r="B247" s="7">
        <v>57</v>
      </c>
      <c r="C247" s="21"/>
      <c r="D247" s="468">
        <v>5</v>
      </c>
      <c r="E247" s="21" t="s">
        <v>207</v>
      </c>
      <c r="F247" s="102" t="s">
        <v>37</v>
      </c>
      <c r="G247" s="102" t="s">
        <v>216</v>
      </c>
      <c r="H247" s="102"/>
      <c r="I247" s="45" t="s">
        <v>217</v>
      </c>
      <c r="J247" s="45" t="s">
        <v>1189</v>
      </c>
      <c r="K247" s="102" t="s">
        <v>1190</v>
      </c>
      <c r="L247" s="13">
        <f ca="1">IFERROR(__xludf.DUMMYFUNCTION("if(K283="""",0,counta(split(K283,"","")))"),7)</f>
        <v>7</v>
      </c>
      <c r="M247" s="102" t="s">
        <v>1191</v>
      </c>
      <c r="N247" s="102"/>
      <c r="O247" s="102"/>
      <c r="P247" s="102"/>
      <c r="Q247" s="446" t="s">
        <v>27</v>
      </c>
      <c r="R247" s="339" t="s">
        <v>98</v>
      </c>
      <c r="S247" s="280">
        <v>1</v>
      </c>
      <c r="T247" s="435"/>
      <c r="U247" s="165"/>
      <c r="V247" s="165">
        <v>4</v>
      </c>
      <c r="W247" s="165" t="s">
        <v>2111</v>
      </c>
      <c r="X247" s="102"/>
      <c r="Y247" s="422">
        <f>J247-I247</f>
        <v>0.25138888888888888</v>
      </c>
      <c r="Z247" s="422">
        <f>Y247*60</f>
        <v>15.083333333333332</v>
      </c>
      <c r="AA247" s="429">
        <v>8</v>
      </c>
      <c r="AB247" s="165">
        <v>3</v>
      </c>
    </row>
    <row r="248" spans="1:28" ht="14.25" customHeight="1" thickBot="1">
      <c r="A248" s="7">
        <v>38</v>
      </c>
      <c r="B248" s="7">
        <v>57</v>
      </c>
      <c r="C248" s="21"/>
      <c r="D248" s="468">
        <v>5</v>
      </c>
      <c r="E248" s="21" t="s">
        <v>207</v>
      </c>
      <c r="F248" s="102" t="s">
        <v>84</v>
      </c>
      <c r="G248" s="102" t="s">
        <v>85</v>
      </c>
      <c r="H248" s="102"/>
      <c r="I248" s="45" t="s">
        <v>213</v>
      </c>
      <c r="J248" s="45" t="s">
        <v>1195</v>
      </c>
      <c r="K248" s="102" t="s">
        <v>1196</v>
      </c>
      <c r="L248" s="13">
        <f ca="1">IFERROR(__xludf.DUMMYFUNCTION("if(K284="""",0,counta(split(K284,"","")))"),8)</f>
        <v>8</v>
      </c>
      <c r="M248" s="102" t="s">
        <v>1197</v>
      </c>
      <c r="N248" s="102" t="s">
        <v>1198</v>
      </c>
      <c r="O248" s="102" t="s">
        <v>878</v>
      </c>
      <c r="P248" s="102" t="s">
        <v>1198</v>
      </c>
      <c r="Q248" s="446" t="s">
        <v>27</v>
      </c>
      <c r="R248" s="339" t="s">
        <v>98</v>
      </c>
      <c r="S248" s="280">
        <v>1</v>
      </c>
      <c r="T248" s="435"/>
      <c r="U248" s="165"/>
      <c r="V248" s="165">
        <v>4</v>
      </c>
      <c r="W248" s="165" t="s">
        <v>29</v>
      </c>
      <c r="X248" s="15">
        <v>1</v>
      </c>
      <c r="Y248" s="422">
        <f>J248-I248</f>
        <v>0.48541666666666672</v>
      </c>
      <c r="Z248" s="422">
        <f>Y248*60</f>
        <v>29.125000000000004</v>
      </c>
      <c r="AA248" s="428">
        <v>8</v>
      </c>
      <c r="AB248" s="165">
        <v>3</v>
      </c>
    </row>
    <row r="249" spans="1:28" ht="14.25" customHeight="1" thickBot="1">
      <c r="A249" s="7">
        <v>37</v>
      </c>
      <c r="B249" s="7">
        <v>57</v>
      </c>
      <c r="C249" s="21"/>
      <c r="D249" s="468">
        <v>5</v>
      </c>
      <c r="E249" s="21" t="s">
        <v>207</v>
      </c>
      <c r="F249" s="102" t="s">
        <v>68</v>
      </c>
      <c r="G249" s="102" t="s">
        <v>90</v>
      </c>
      <c r="H249" s="102" t="s">
        <v>208</v>
      </c>
      <c r="I249" s="45" t="s">
        <v>209</v>
      </c>
      <c r="J249" s="45" t="s">
        <v>1200</v>
      </c>
      <c r="K249" s="102"/>
      <c r="L249" s="13">
        <f ca="1">IFERROR(__xludf.DUMMYFUNCTION("if(K285="""",0,counta(split(K285,"","")))"),0)</f>
        <v>0</v>
      </c>
      <c r="M249" s="102"/>
      <c r="N249" s="102"/>
      <c r="O249" s="102"/>
      <c r="P249" s="102"/>
      <c r="Q249" s="446" t="s">
        <v>27</v>
      </c>
      <c r="R249" s="339" t="s">
        <v>98</v>
      </c>
      <c r="S249" s="280">
        <v>1</v>
      </c>
      <c r="T249" s="435"/>
      <c r="U249" s="165"/>
      <c r="V249" s="165">
        <v>4</v>
      </c>
      <c r="W249" s="165" t="s">
        <v>1403</v>
      </c>
      <c r="X249" s="102"/>
      <c r="Y249" s="422">
        <f>J249-I249</f>
        <v>-2.013888888888889E-2</v>
      </c>
      <c r="Z249" s="422">
        <f>Y249*60</f>
        <v>-1.2083333333333335</v>
      </c>
      <c r="AA249" s="429">
        <v>8</v>
      </c>
      <c r="AB249" s="354">
        <v>3</v>
      </c>
    </row>
    <row r="250" spans="1:28" ht="14.25" customHeight="1" thickBot="1">
      <c r="A250" s="7">
        <v>44</v>
      </c>
      <c r="B250" s="7">
        <v>58</v>
      </c>
      <c r="C250" s="21"/>
      <c r="D250" s="468">
        <v>5</v>
      </c>
      <c r="E250" s="21" t="s">
        <v>221</v>
      </c>
      <c r="F250" s="102" t="s">
        <v>79</v>
      </c>
      <c r="G250" s="102" t="s">
        <v>90</v>
      </c>
      <c r="H250" s="102" t="s">
        <v>80</v>
      </c>
      <c r="I250" s="45" t="s">
        <v>243</v>
      </c>
      <c r="J250" s="45" t="s">
        <v>454</v>
      </c>
      <c r="K250" s="102" t="s">
        <v>1205</v>
      </c>
      <c r="L250" s="13">
        <f ca="1">IFERROR(__xludf.DUMMYFUNCTION("if(K286="""",0,counta(split(K286,"","")))"),5)</f>
        <v>5</v>
      </c>
      <c r="M250" s="102" t="s">
        <v>1206</v>
      </c>
      <c r="N250" s="102"/>
      <c r="O250" s="102"/>
      <c r="P250" s="102"/>
      <c r="Q250" s="446" t="s">
        <v>27</v>
      </c>
      <c r="R250" s="339" t="s">
        <v>98</v>
      </c>
      <c r="S250" s="280">
        <v>1</v>
      </c>
      <c r="T250" s="435"/>
      <c r="U250" s="165">
        <v>3</v>
      </c>
      <c r="V250" s="165">
        <v>3</v>
      </c>
      <c r="W250" s="165" t="s">
        <v>2111</v>
      </c>
      <c r="X250" s="102" t="s">
        <v>2794</v>
      </c>
      <c r="Y250" s="422">
        <f>J250-I250</f>
        <v>-7.2222222222222188E-2</v>
      </c>
      <c r="Z250" s="422">
        <f>Y250*60</f>
        <v>-4.3333333333333313</v>
      </c>
      <c r="AA250" s="429">
        <v>8</v>
      </c>
      <c r="AB250" s="463">
        <v>3</v>
      </c>
    </row>
    <row r="251" spans="1:28" ht="14.25" customHeight="1" thickBot="1">
      <c r="A251" s="7">
        <v>43</v>
      </c>
      <c r="B251" s="7">
        <v>58</v>
      </c>
      <c r="C251" s="21"/>
      <c r="D251" s="468">
        <v>5</v>
      </c>
      <c r="E251" s="21" t="s">
        <v>221</v>
      </c>
      <c r="F251" s="102" t="s">
        <v>238</v>
      </c>
      <c r="G251" s="102" t="s">
        <v>90</v>
      </c>
      <c r="H251" s="102" t="s">
        <v>239</v>
      </c>
      <c r="I251" s="45" t="s">
        <v>240</v>
      </c>
      <c r="J251" s="45" t="s">
        <v>1209</v>
      </c>
      <c r="K251" s="102" t="s">
        <v>1210</v>
      </c>
      <c r="L251" s="13">
        <f ca="1">IFERROR(__xludf.DUMMYFUNCTION("if(K287="""",0,counta(split(K287,"","")))"),4)</f>
        <v>4</v>
      </c>
      <c r="M251" s="102" t="s">
        <v>1210</v>
      </c>
      <c r="N251" s="102"/>
      <c r="O251" s="102"/>
      <c r="P251" s="102"/>
      <c r="Q251" s="446" t="s">
        <v>27</v>
      </c>
      <c r="R251" s="339" t="s">
        <v>98</v>
      </c>
      <c r="S251" s="280">
        <v>1</v>
      </c>
      <c r="T251" s="435"/>
      <c r="U251" s="165"/>
      <c r="V251" s="165">
        <v>5</v>
      </c>
      <c r="W251" s="165" t="s">
        <v>29</v>
      </c>
      <c r="X251" s="15">
        <v>1</v>
      </c>
      <c r="Y251" s="422">
        <f>J251-I251</f>
        <v>0.15138888888888885</v>
      </c>
      <c r="Z251" s="422">
        <f>Y251*60</f>
        <v>9.0833333333333304</v>
      </c>
      <c r="AA251" s="428">
        <v>8</v>
      </c>
      <c r="AB251" s="165">
        <v>3</v>
      </c>
    </row>
    <row r="252" spans="1:28" ht="14.25" customHeight="1" thickBot="1">
      <c r="A252" s="7">
        <v>42</v>
      </c>
      <c r="B252" s="7">
        <v>58</v>
      </c>
      <c r="C252" s="21"/>
      <c r="D252" s="468">
        <v>5</v>
      </c>
      <c r="E252" s="21" t="s">
        <v>221</v>
      </c>
      <c r="F252" s="102" t="s">
        <v>233</v>
      </c>
      <c r="G252" s="102" t="s">
        <v>234</v>
      </c>
      <c r="H252" s="102"/>
      <c r="I252" s="45" t="s">
        <v>146</v>
      </c>
      <c r="J252" s="45" t="s">
        <v>1213</v>
      </c>
      <c r="K252" s="102" t="s">
        <v>1214</v>
      </c>
      <c r="L252" s="13">
        <f ca="1">IFERROR(__xludf.DUMMYFUNCTION("if(K288="""",0,counta(split(K288,"","")))"),2)</f>
        <v>2</v>
      </c>
      <c r="M252" s="102" t="s">
        <v>1214</v>
      </c>
      <c r="N252" s="102" t="s">
        <v>1215</v>
      </c>
      <c r="O252" s="102" t="s">
        <v>41</v>
      </c>
      <c r="P252" s="102" t="s">
        <v>1215</v>
      </c>
      <c r="Q252" s="446" t="s">
        <v>27</v>
      </c>
      <c r="R252" s="339" t="s">
        <v>98</v>
      </c>
      <c r="S252" s="280">
        <v>1</v>
      </c>
      <c r="T252" s="435"/>
      <c r="U252" s="143">
        <v>4</v>
      </c>
      <c r="V252" s="143">
        <v>5</v>
      </c>
      <c r="W252" s="143" t="s">
        <v>1403</v>
      </c>
      <c r="X252" s="137"/>
      <c r="Y252" s="422">
        <f>J252-I252</f>
        <v>0.36944444444444441</v>
      </c>
      <c r="Z252" s="422">
        <f>Y252*60</f>
        <v>22.166666666666664</v>
      </c>
      <c r="AA252" s="429">
        <v>8</v>
      </c>
      <c r="AB252" s="165">
        <v>3</v>
      </c>
    </row>
    <row r="253" spans="1:28" ht="14.25" customHeight="1" thickBot="1">
      <c r="A253" s="7">
        <v>41</v>
      </c>
      <c r="B253" s="7">
        <v>58</v>
      </c>
      <c r="C253" s="21"/>
      <c r="D253" s="468">
        <v>5</v>
      </c>
      <c r="E253" s="21" t="s">
        <v>221</v>
      </c>
      <c r="F253" s="102" t="s">
        <v>44</v>
      </c>
      <c r="G253" s="102" t="s">
        <v>226</v>
      </c>
      <c r="H253" s="102" t="s">
        <v>227</v>
      </c>
      <c r="I253" s="45" t="s">
        <v>228</v>
      </c>
      <c r="J253" s="45" t="s">
        <v>731</v>
      </c>
      <c r="K253" s="102"/>
      <c r="L253" s="13">
        <f ca="1">IFERROR(__xludf.DUMMYFUNCTION("if(K289="""",0,counta(split(K289,"","")))"),0)</f>
        <v>0</v>
      </c>
      <c r="M253" s="102"/>
      <c r="N253" s="102"/>
      <c r="O253" s="102"/>
      <c r="P253" s="102"/>
      <c r="Q253" s="447" t="s">
        <v>27</v>
      </c>
      <c r="R253" s="339" t="s">
        <v>98</v>
      </c>
      <c r="S253" s="297">
        <v>1</v>
      </c>
      <c r="T253" s="435"/>
      <c r="U253" s="333">
        <v>4</v>
      </c>
      <c r="V253" s="332">
        <v>5</v>
      </c>
      <c r="W253" s="339" t="s">
        <v>3023</v>
      </c>
      <c r="X253" s="339" t="s">
        <v>2947</v>
      </c>
      <c r="Y253" s="422">
        <f>J253-I253</f>
        <v>5.6944444444444436E-2</v>
      </c>
      <c r="Z253" s="422">
        <f>Y253*60</f>
        <v>3.4166666666666661</v>
      </c>
      <c r="AA253" s="429">
        <v>8</v>
      </c>
      <c r="AB253" s="165">
        <v>3</v>
      </c>
    </row>
    <row r="254" spans="1:28" ht="14.25" customHeight="1" thickBot="1">
      <c r="A254" s="7">
        <v>40</v>
      </c>
      <c r="B254" s="7">
        <v>58</v>
      </c>
      <c r="C254" s="21"/>
      <c r="D254" s="468">
        <v>5</v>
      </c>
      <c r="E254" s="21" t="s">
        <v>221</v>
      </c>
      <c r="F254" s="102" t="s">
        <v>84</v>
      </c>
      <c r="G254" s="102" t="s">
        <v>85</v>
      </c>
      <c r="H254" s="102"/>
      <c r="I254" s="45" t="s">
        <v>222</v>
      </c>
      <c r="J254" s="45" t="s">
        <v>781</v>
      </c>
      <c r="K254" s="102" t="s">
        <v>1221</v>
      </c>
      <c r="L254" s="13">
        <f ca="1">IFERROR(__xludf.DUMMYFUNCTION("if(K290="""",0,counta(split(K290,"","")))"),3)</f>
        <v>3</v>
      </c>
      <c r="M254" s="102" t="s">
        <v>1221</v>
      </c>
      <c r="N254" s="102"/>
      <c r="O254" s="102"/>
      <c r="P254" s="102"/>
      <c r="Q254" s="447" t="s">
        <v>27</v>
      </c>
      <c r="R254" s="339" t="s">
        <v>98</v>
      </c>
      <c r="S254" s="297">
        <v>1</v>
      </c>
      <c r="T254" s="435"/>
      <c r="U254" s="165">
        <v>3</v>
      </c>
      <c r="V254" s="165">
        <v>4</v>
      </c>
      <c r="W254" s="165" t="s">
        <v>3044</v>
      </c>
      <c r="X254" s="102">
        <v>1</v>
      </c>
      <c r="Y254" s="422">
        <f>J254-I254</f>
        <v>0.31805555555555559</v>
      </c>
      <c r="Z254" s="422">
        <f>Y254*60</f>
        <v>19.083333333333336</v>
      </c>
      <c r="AA254" s="429">
        <v>8</v>
      </c>
      <c r="AB254" s="165">
        <v>3</v>
      </c>
    </row>
    <row r="255" spans="1:28" ht="14.25" customHeight="1" thickBot="1">
      <c r="A255" s="7">
        <v>46</v>
      </c>
      <c r="B255" s="7">
        <v>59</v>
      </c>
      <c r="C255" s="21"/>
      <c r="D255" s="468">
        <v>5</v>
      </c>
      <c r="E255" s="21" t="s">
        <v>246</v>
      </c>
      <c r="F255" s="102" t="s">
        <v>94</v>
      </c>
      <c r="G255" s="102" t="s">
        <v>94</v>
      </c>
      <c r="H255" s="102"/>
      <c r="I255" s="45" t="s">
        <v>253</v>
      </c>
      <c r="J255" s="45" t="s">
        <v>1222</v>
      </c>
      <c r="K255" s="102" t="s">
        <v>1223</v>
      </c>
      <c r="L255" s="13">
        <f ca="1">IFERROR(__xludf.DUMMYFUNCTION("if(K291="""",0,counta(split(K291,"","")))"),3)</f>
        <v>3</v>
      </c>
      <c r="M255" s="102" t="s">
        <v>1223</v>
      </c>
      <c r="N255" s="102" t="s">
        <v>586</v>
      </c>
      <c r="O255" s="102" t="s">
        <v>252</v>
      </c>
      <c r="P255" s="102" t="s">
        <v>1224</v>
      </c>
      <c r="Q255" s="447" t="s">
        <v>27</v>
      </c>
      <c r="R255" s="339" t="s">
        <v>98</v>
      </c>
      <c r="S255" s="297">
        <v>1</v>
      </c>
      <c r="T255" s="435"/>
      <c r="U255" s="165">
        <v>4</v>
      </c>
      <c r="V255" s="165">
        <v>4</v>
      </c>
      <c r="W255" s="165" t="s">
        <v>2858</v>
      </c>
      <c r="X255" s="102">
        <v>1</v>
      </c>
      <c r="Y255" s="422">
        <f>J255-I255</f>
        <v>0.26874999999999999</v>
      </c>
      <c r="Z255" s="422">
        <f>Y255*60</f>
        <v>16.125</v>
      </c>
      <c r="AA255" s="429">
        <v>8</v>
      </c>
      <c r="AB255" s="165">
        <v>3</v>
      </c>
    </row>
    <row r="256" spans="1:28" ht="14.25" customHeight="1" thickBot="1">
      <c r="A256" s="7">
        <v>45</v>
      </c>
      <c r="B256" s="7">
        <v>59</v>
      </c>
      <c r="C256" s="21"/>
      <c r="D256" s="468">
        <v>5</v>
      </c>
      <c r="E256" s="21" t="s">
        <v>246</v>
      </c>
      <c r="F256" s="102" t="s">
        <v>118</v>
      </c>
      <c r="G256" s="102" t="s">
        <v>118</v>
      </c>
      <c r="H256" s="102"/>
      <c r="I256" s="45" t="s">
        <v>247</v>
      </c>
      <c r="J256" s="45" t="s">
        <v>1229</v>
      </c>
      <c r="K256" s="102" t="s">
        <v>1230</v>
      </c>
      <c r="L256" s="13">
        <f ca="1">IFERROR(__xludf.DUMMYFUNCTION("if(K292="""",0,counta(split(K292,"","")))"),7)</f>
        <v>7</v>
      </c>
      <c r="M256" s="102" t="s">
        <v>1231</v>
      </c>
      <c r="N256" s="102" t="s">
        <v>1232</v>
      </c>
      <c r="O256" s="102"/>
      <c r="P256" s="102" t="s">
        <v>1233</v>
      </c>
      <c r="Q256" s="357" t="s">
        <v>27</v>
      </c>
      <c r="R256" s="339" t="s">
        <v>98</v>
      </c>
      <c r="S256" s="326">
        <v>1</v>
      </c>
      <c r="T256" s="435"/>
      <c r="U256" s="165">
        <v>4</v>
      </c>
      <c r="V256" s="165">
        <v>5</v>
      </c>
      <c r="W256" s="165" t="s">
        <v>4867</v>
      </c>
      <c r="X256" s="102" t="s">
        <v>2947</v>
      </c>
      <c r="Y256" s="422">
        <f>J256-I256</f>
        <v>0.95763888888888893</v>
      </c>
      <c r="Z256" s="422">
        <f>Y256*60</f>
        <v>57.458333333333336</v>
      </c>
      <c r="AA256" s="429">
        <v>8</v>
      </c>
      <c r="AB256" s="510">
        <v>3</v>
      </c>
    </row>
    <row r="257" spans="1:28" ht="14.25" customHeight="1" thickBot="1">
      <c r="A257" s="7">
        <v>51</v>
      </c>
      <c r="B257" s="7">
        <v>60</v>
      </c>
      <c r="C257" s="28"/>
      <c r="D257" s="468">
        <v>5</v>
      </c>
      <c r="E257" s="28" t="s">
        <v>255</v>
      </c>
      <c r="F257" s="27" t="s">
        <v>272</v>
      </c>
      <c r="G257" s="28" t="s">
        <v>273</v>
      </c>
      <c r="H257" s="102"/>
      <c r="I257" s="45" t="s">
        <v>274</v>
      </c>
      <c r="J257" s="45" t="s">
        <v>1235</v>
      </c>
      <c r="K257" s="102" t="s">
        <v>1236</v>
      </c>
      <c r="L257" s="13">
        <f ca="1">IFERROR(__xludf.DUMMYFUNCTION("if(K293="""",0,counta(split(K293,"","")))"),5)</f>
        <v>5</v>
      </c>
      <c r="M257" s="102" t="s">
        <v>1236</v>
      </c>
      <c r="N257" s="102" t="s">
        <v>181</v>
      </c>
      <c r="O257" s="102" t="s">
        <v>41</v>
      </c>
      <c r="P257" s="102" t="s">
        <v>1125</v>
      </c>
      <c r="Q257" s="357" t="s">
        <v>27</v>
      </c>
      <c r="R257" s="339" t="s">
        <v>98</v>
      </c>
      <c r="S257" s="326">
        <v>1</v>
      </c>
      <c r="T257" s="435"/>
      <c r="U257" s="165"/>
      <c r="V257" s="165">
        <v>5</v>
      </c>
      <c r="W257" s="165" t="s">
        <v>2111</v>
      </c>
      <c r="X257" s="102"/>
      <c r="Y257" s="422">
        <f>J257-I257</f>
        <v>-0.12430555555555556</v>
      </c>
      <c r="Z257" s="422">
        <f>Y257*60</f>
        <v>-7.4583333333333339</v>
      </c>
      <c r="AA257" s="428">
        <v>8</v>
      </c>
      <c r="AB257" s="481">
        <v>3</v>
      </c>
    </row>
    <row r="258" spans="1:28" ht="14.25" customHeight="1" thickBot="1">
      <c r="A258" s="7">
        <v>49</v>
      </c>
      <c r="B258" s="7">
        <v>60</v>
      </c>
      <c r="C258" s="28"/>
      <c r="D258" s="468">
        <v>5</v>
      </c>
      <c r="E258" s="28" t="s">
        <v>255</v>
      </c>
      <c r="F258" s="27" t="s">
        <v>267</v>
      </c>
      <c r="G258" s="28" t="s">
        <v>267</v>
      </c>
      <c r="H258" s="102"/>
      <c r="I258" s="45" t="s">
        <v>268</v>
      </c>
      <c r="J258" s="45" t="s">
        <v>694</v>
      </c>
      <c r="K258" s="102"/>
      <c r="L258" s="13">
        <f ca="1">IFERROR(__xludf.DUMMYFUNCTION("if(K294="""",0,counta(split(K294,"","")))"),0)</f>
        <v>0</v>
      </c>
      <c r="M258" s="102"/>
      <c r="N258" s="102"/>
      <c r="O258" s="102"/>
      <c r="P258" s="102"/>
      <c r="Q258" s="357" t="s">
        <v>27</v>
      </c>
      <c r="R258" s="339" t="s">
        <v>98</v>
      </c>
      <c r="S258" s="326">
        <v>1</v>
      </c>
      <c r="T258" s="435"/>
      <c r="U258" s="165"/>
      <c r="V258" s="165">
        <v>5</v>
      </c>
      <c r="W258" s="165" t="s">
        <v>1403</v>
      </c>
      <c r="X258" s="102"/>
      <c r="Y258" s="422">
        <f>J258-I258</f>
        <v>-0.28125</v>
      </c>
      <c r="Z258" s="422">
        <f>Y258*60</f>
        <v>-16.875</v>
      </c>
      <c r="AA258" s="429">
        <v>8</v>
      </c>
      <c r="AB258" s="165">
        <v>3</v>
      </c>
    </row>
    <row r="259" spans="1:28" ht="14.25" customHeight="1" thickBot="1">
      <c r="A259" s="7">
        <v>50</v>
      </c>
      <c r="B259" s="7">
        <v>60</v>
      </c>
      <c r="C259" s="28"/>
      <c r="D259" s="468">
        <v>5</v>
      </c>
      <c r="E259" s="28" t="s">
        <v>255</v>
      </c>
      <c r="F259" s="27" t="s">
        <v>270</v>
      </c>
      <c r="G259" s="27" t="s">
        <v>270</v>
      </c>
      <c r="H259" s="102" t="s">
        <v>271</v>
      </c>
      <c r="I259" s="45" t="s">
        <v>268</v>
      </c>
      <c r="J259" s="45" t="s">
        <v>371</v>
      </c>
      <c r="K259" s="102"/>
      <c r="L259" s="13">
        <f ca="1">IFERROR(__xludf.DUMMYFUNCTION("if(K295="""",0,counta(split(K295,"","")))"),0)</f>
        <v>0</v>
      </c>
      <c r="M259" s="102"/>
      <c r="N259" s="102"/>
      <c r="O259" s="102"/>
      <c r="P259" s="102"/>
      <c r="Q259" s="243" t="s">
        <v>27</v>
      </c>
      <c r="R259" s="339" t="s">
        <v>98</v>
      </c>
      <c r="S259" s="354">
        <v>1</v>
      </c>
      <c r="T259" s="435"/>
      <c r="U259" s="165"/>
      <c r="V259" s="165">
        <v>4</v>
      </c>
      <c r="W259" s="165" t="s">
        <v>29</v>
      </c>
      <c r="X259" s="15">
        <v>1</v>
      </c>
      <c r="Y259" s="422">
        <f>J259-I259</f>
        <v>-0.24930555555555553</v>
      </c>
      <c r="Z259" s="422">
        <f>Y259*60</f>
        <v>-14.958333333333332</v>
      </c>
      <c r="AA259" s="428">
        <v>8</v>
      </c>
      <c r="AB259" s="165">
        <v>3</v>
      </c>
    </row>
    <row r="260" spans="1:28" ht="16.2" thickBot="1">
      <c r="A260" s="7">
        <v>48</v>
      </c>
      <c r="B260" s="7">
        <v>60</v>
      </c>
      <c r="C260" s="28"/>
      <c r="D260" s="468">
        <v>5</v>
      </c>
      <c r="E260" s="28" t="s">
        <v>255</v>
      </c>
      <c r="F260" s="27" t="s">
        <v>262</v>
      </c>
      <c r="G260" s="27" t="s">
        <v>263</v>
      </c>
      <c r="H260" s="102"/>
      <c r="I260" s="45" t="s">
        <v>264</v>
      </c>
      <c r="J260" s="45" t="s">
        <v>414</v>
      </c>
      <c r="K260" s="102"/>
      <c r="L260" s="13">
        <f ca="1">IFERROR(__xludf.DUMMYFUNCTION("if(K296="""",0,counta(split(K296,"","")))"),0)</f>
        <v>0</v>
      </c>
      <c r="M260" s="102"/>
      <c r="N260" s="102"/>
      <c r="O260" s="102"/>
      <c r="P260" s="102"/>
      <c r="Q260" s="243" t="s">
        <v>27</v>
      </c>
      <c r="R260" s="339" t="s">
        <v>98</v>
      </c>
      <c r="S260" s="354">
        <v>1</v>
      </c>
      <c r="T260" s="435"/>
      <c r="U260" s="165"/>
      <c r="V260" s="165">
        <v>4</v>
      </c>
      <c r="W260" s="165" t="s">
        <v>2111</v>
      </c>
      <c r="X260" s="102"/>
      <c r="Y260" s="422">
        <f>J260-I260</f>
        <v>-7.7083333333333309E-2</v>
      </c>
      <c r="Z260" s="422">
        <f>Y260*60</f>
        <v>-4.6249999999999982</v>
      </c>
      <c r="AA260" s="428">
        <v>8</v>
      </c>
      <c r="AB260" s="165">
        <v>3</v>
      </c>
    </row>
    <row r="261" spans="1:28" ht="15" customHeight="1" thickBot="1">
      <c r="A261" s="7">
        <v>47</v>
      </c>
      <c r="B261" s="7">
        <v>60</v>
      </c>
      <c r="C261" s="28"/>
      <c r="D261" s="468">
        <v>5</v>
      </c>
      <c r="E261" s="28" t="s">
        <v>255</v>
      </c>
      <c r="F261" s="102" t="s">
        <v>256</v>
      </c>
      <c r="G261" s="28" t="s">
        <v>257</v>
      </c>
      <c r="H261" s="102" t="s">
        <v>258</v>
      </c>
      <c r="I261" s="45" t="s">
        <v>228</v>
      </c>
      <c r="J261" s="45" t="s">
        <v>689</v>
      </c>
      <c r="K261" s="102" t="s">
        <v>1245</v>
      </c>
      <c r="L261" s="13">
        <f ca="1">IFERROR(__xludf.DUMMYFUNCTION("if(K297="""",0,counta(split(K297,"","")))"),5)</f>
        <v>5</v>
      </c>
      <c r="M261" s="102" t="s">
        <v>1246</v>
      </c>
      <c r="N261" s="102"/>
      <c r="O261" s="102"/>
      <c r="P261" s="102"/>
      <c r="Q261" s="243" t="s">
        <v>27</v>
      </c>
      <c r="R261" s="339" t="s">
        <v>98</v>
      </c>
      <c r="S261" s="354">
        <v>1</v>
      </c>
      <c r="T261" s="435"/>
      <c r="U261" s="165">
        <v>4</v>
      </c>
      <c r="V261" s="165">
        <v>4</v>
      </c>
      <c r="W261" s="165" t="s">
        <v>2111</v>
      </c>
      <c r="X261" s="102" t="s">
        <v>2794</v>
      </c>
      <c r="Y261" s="422">
        <f>J261-I261</f>
        <v>5.833333333333332E-2</v>
      </c>
      <c r="Z261" s="422">
        <f>Y261*60</f>
        <v>3.4999999999999991</v>
      </c>
      <c r="AA261" s="429">
        <v>8</v>
      </c>
      <c r="AB261" s="354">
        <v>3</v>
      </c>
    </row>
    <row r="262" spans="1:28" ht="15" customHeight="1" thickBot="1">
      <c r="A262" s="7">
        <v>52</v>
      </c>
      <c r="B262" s="7">
        <v>60</v>
      </c>
      <c r="C262" s="28"/>
      <c r="D262" s="468">
        <v>5</v>
      </c>
      <c r="E262" s="28" t="s">
        <v>255</v>
      </c>
      <c r="F262" s="27" t="s">
        <v>276</v>
      </c>
      <c r="G262" s="28" t="s">
        <v>276</v>
      </c>
      <c r="H262" s="102"/>
      <c r="I262" s="45" t="s">
        <v>277</v>
      </c>
      <c r="J262" s="45" t="s">
        <v>1250</v>
      </c>
      <c r="K262" s="102" t="s">
        <v>1251</v>
      </c>
      <c r="L262" s="13">
        <f ca="1">IFERROR(__xludf.DUMMYFUNCTION("if(K298="""",0,counta(split(K298,"","")))"),4)</f>
        <v>4</v>
      </c>
      <c r="M262" s="102" t="s">
        <v>1252</v>
      </c>
      <c r="N262" s="102"/>
      <c r="O262" s="102"/>
      <c r="P262" s="102"/>
      <c r="Q262" s="243" t="s">
        <v>27</v>
      </c>
      <c r="R262" s="339" t="s">
        <v>98</v>
      </c>
      <c r="S262" s="354">
        <v>1</v>
      </c>
      <c r="T262" s="435"/>
      <c r="U262" s="165">
        <v>5</v>
      </c>
      <c r="V262" s="165">
        <v>5</v>
      </c>
      <c r="W262" s="165" t="s">
        <v>6873</v>
      </c>
      <c r="X262" s="102" t="s">
        <v>2947</v>
      </c>
      <c r="Y262" s="422">
        <f>J262-I262</f>
        <v>-0.12777777777777777</v>
      </c>
      <c r="Z262" s="422">
        <f>Y262*60</f>
        <v>-7.6666666666666661</v>
      </c>
      <c r="AA262" s="429">
        <v>8</v>
      </c>
      <c r="AB262" s="354">
        <v>3</v>
      </c>
    </row>
    <row r="263" spans="1:28" ht="14.25" customHeight="1" thickBot="1">
      <c r="A263" s="7">
        <v>56</v>
      </c>
      <c r="B263" s="7">
        <v>61</v>
      </c>
      <c r="C263" s="21"/>
      <c r="D263" s="468">
        <v>5</v>
      </c>
      <c r="E263" s="21" t="s">
        <v>279</v>
      </c>
      <c r="F263" s="27" t="s">
        <v>84</v>
      </c>
      <c r="G263" s="28" t="s">
        <v>85</v>
      </c>
      <c r="H263" s="102"/>
      <c r="I263" s="45" t="s">
        <v>32</v>
      </c>
      <c r="J263" s="45" t="s">
        <v>623</v>
      </c>
      <c r="K263" s="102" t="s">
        <v>1255</v>
      </c>
      <c r="L263" s="13">
        <f ca="1">IFERROR(__xludf.DUMMYFUNCTION("if(K299="""",0,counta(split(K299,"","")))"),5)</f>
        <v>5</v>
      </c>
      <c r="M263" s="102" t="s">
        <v>1256</v>
      </c>
      <c r="N263" s="102"/>
      <c r="O263" s="102"/>
      <c r="P263" s="102"/>
      <c r="Q263" s="243" t="s">
        <v>27</v>
      </c>
      <c r="R263" s="339" t="s">
        <v>98</v>
      </c>
      <c r="S263" s="354">
        <v>1</v>
      </c>
      <c r="T263" s="435"/>
      <c r="U263" s="165">
        <v>4</v>
      </c>
      <c r="V263" s="165">
        <v>5</v>
      </c>
      <c r="W263" s="165" t="s">
        <v>3816</v>
      </c>
      <c r="X263" s="102">
        <v>1</v>
      </c>
      <c r="Y263" s="422">
        <f>J263-I263</f>
        <v>0.19166666666666662</v>
      </c>
      <c r="Z263" s="422">
        <f>Y263*60</f>
        <v>11.499999999999998</v>
      </c>
      <c r="AA263" s="429">
        <v>8</v>
      </c>
      <c r="AB263" s="165">
        <v>3</v>
      </c>
    </row>
    <row r="264" spans="1:28" ht="14.25" customHeight="1" thickBot="1">
      <c r="A264" s="7">
        <v>55</v>
      </c>
      <c r="B264" s="7">
        <v>61</v>
      </c>
      <c r="C264" s="21"/>
      <c r="D264" s="468">
        <v>5</v>
      </c>
      <c r="E264" s="21" t="s">
        <v>279</v>
      </c>
      <c r="F264" s="27" t="s">
        <v>287</v>
      </c>
      <c r="G264" s="28" t="s">
        <v>287</v>
      </c>
      <c r="H264" s="102"/>
      <c r="I264" s="45" t="s">
        <v>288</v>
      </c>
      <c r="J264" s="45" t="s">
        <v>673</v>
      </c>
      <c r="K264" s="102" t="s">
        <v>1261</v>
      </c>
      <c r="L264" s="13">
        <f ca="1">IFERROR(__xludf.DUMMYFUNCTION("if(K301="""",0,counta(split(K301,"","")))"),3)</f>
        <v>3</v>
      </c>
      <c r="M264" s="102" t="s">
        <v>1262</v>
      </c>
      <c r="N264" s="102"/>
      <c r="O264" s="102"/>
      <c r="P264" s="102"/>
      <c r="Q264" s="243" t="s">
        <v>27</v>
      </c>
      <c r="R264" s="339" t="s">
        <v>98</v>
      </c>
      <c r="S264" s="354">
        <v>1</v>
      </c>
      <c r="T264" s="435"/>
      <c r="U264" s="165"/>
      <c r="V264" s="165">
        <v>5</v>
      </c>
      <c r="W264" s="165" t="s">
        <v>2111</v>
      </c>
      <c r="X264" s="102"/>
      <c r="Y264" s="422">
        <f>J264-I264</f>
        <v>-7.013888888888889E-2</v>
      </c>
      <c r="Z264" s="422">
        <f>Y264*60</f>
        <v>-4.208333333333333</v>
      </c>
      <c r="AA264" s="428">
        <v>8</v>
      </c>
      <c r="AB264" s="481">
        <v>3</v>
      </c>
    </row>
    <row r="265" spans="1:28" ht="14.25" customHeight="1" thickBot="1">
      <c r="A265" s="7">
        <v>54</v>
      </c>
      <c r="B265" s="7">
        <v>61</v>
      </c>
      <c r="C265" s="21"/>
      <c r="D265" s="468">
        <v>5</v>
      </c>
      <c r="E265" s="21" t="s">
        <v>279</v>
      </c>
      <c r="F265" s="27" t="s">
        <v>284</v>
      </c>
      <c r="G265" s="28" t="s">
        <v>285</v>
      </c>
      <c r="H265" s="102"/>
      <c r="I265" s="45" t="s">
        <v>286</v>
      </c>
      <c r="J265" s="45" t="s">
        <v>109</v>
      </c>
      <c r="K265" s="102"/>
      <c r="L265" s="13">
        <f ca="1">IFERROR(__xludf.DUMMYFUNCTION("if(K302="""",0,counta(split(K302,"","")))"),0)</f>
        <v>0</v>
      </c>
      <c r="M265" s="102"/>
      <c r="N265" s="102"/>
      <c r="O265" s="102"/>
      <c r="P265" s="102"/>
      <c r="Q265" s="441" t="s">
        <v>27</v>
      </c>
      <c r="R265" s="339" t="s">
        <v>98</v>
      </c>
      <c r="S265" s="331">
        <v>1</v>
      </c>
      <c r="T265" s="435"/>
      <c r="U265" s="165"/>
      <c r="V265" s="165">
        <v>4</v>
      </c>
      <c r="W265" s="165" t="s">
        <v>2111</v>
      </c>
      <c r="X265" s="102"/>
      <c r="Y265" s="422">
        <f>J265-I265</f>
        <v>-1.6666666666666663E-2</v>
      </c>
      <c r="Z265" s="422">
        <f>Y265*60</f>
        <v>-0.99999999999999978</v>
      </c>
      <c r="AA265" s="428">
        <v>8</v>
      </c>
      <c r="AB265" s="510">
        <v>3</v>
      </c>
    </row>
    <row r="266" spans="1:28" ht="14.25" customHeight="1" thickBot="1">
      <c r="A266" s="7">
        <v>53</v>
      </c>
      <c r="B266" s="7">
        <v>61</v>
      </c>
      <c r="C266" s="21"/>
      <c r="D266" s="468">
        <v>5</v>
      </c>
      <c r="E266" s="21" t="s">
        <v>279</v>
      </c>
      <c r="F266" s="102" t="s">
        <v>68</v>
      </c>
      <c r="G266" s="102" t="s">
        <v>280</v>
      </c>
      <c r="H266" s="102"/>
      <c r="I266" s="45" t="s">
        <v>281</v>
      </c>
      <c r="J266" s="45" t="s">
        <v>109</v>
      </c>
      <c r="K266" s="102"/>
      <c r="L266" s="13">
        <f ca="1">IFERROR(__xludf.DUMMYFUNCTION("if(K303="""",0,counta(split(K303,"","")))"),0)</f>
        <v>0</v>
      </c>
      <c r="M266" s="102"/>
      <c r="N266" s="102"/>
      <c r="O266" s="102"/>
      <c r="P266" s="102"/>
      <c r="Q266" s="441" t="s">
        <v>27</v>
      </c>
      <c r="R266" s="339" t="s">
        <v>98</v>
      </c>
      <c r="S266" s="331">
        <v>1</v>
      </c>
      <c r="T266" s="435"/>
      <c r="U266" s="165">
        <v>4</v>
      </c>
      <c r="V266" s="165">
        <v>3</v>
      </c>
      <c r="W266" s="165" t="s">
        <v>2858</v>
      </c>
      <c r="X266" s="102" t="s">
        <v>2947</v>
      </c>
      <c r="Y266" s="422">
        <f>J266-I266</f>
        <v>4.9305555555555561E-2</v>
      </c>
      <c r="Z266" s="422">
        <f>Y266*60</f>
        <v>2.9583333333333335</v>
      </c>
      <c r="AA266" s="429">
        <v>8</v>
      </c>
      <c r="AB266" s="165">
        <v>3</v>
      </c>
    </row>
    <row r="267" spans="1:28" ht="14.25" customHeight="1" thickBot="1">
      <c r="A267" s="7">
        <v>58</v>
      </c>
      <c r="B267" s="7">
        <v>62</v>
      </c>
      <c r="C267" s="21"/>
      <c r="D267" s="468">
        <v>5</v>
      </c>
      <c r="E267" s="21" t="s">
        <v>293</v>
      </c>
      <c r="F267" s="102" t="s">
        <v>298</v>
      </c>
      <c r="G267" s="102" t="s">
        <v>299</v>
      </c>
      <c r="H267" s="102"/>
      <c r="I267" s="45" t="s">
        <v>300</v>
      </c>
      <c r="J267" s="45" t="s">
        <v>1263</v>
      </c>
      <c r="K267" s="102" t="s">
        <v>1264</v>
      </c>
      <c r="L267" s="13">
        <f ca="1">IFERROR(__xludf.DUMMYFUNCTION("if(K304="""",0,counta(split(K304,"","")))"),2)</f>
        <v>2</v>
      </c>
      <c r="M267" s="102" t="s">
        <v>1265</v>
      </c>
      <c r="N267" s="102"/>
      <c r="O267" s="102"/>
      <c r="P267" s="102"/>
      <c r="Q267" s="452" t="s">
        <v>27</v>
      </c>
      <c r="R267" s="339" t="s">
        <v>98</v>
      </c>
      <c r="S267" s="379">
        <v>1</v>
      </c>
      <c r="T267" s="435"/>
      <c r="U267" s="51">
        <v>4</v>
      </c>
      <c r="V267" s="354">
        <v>5</v>
      </c>
      <c r="W267" s="102" t="s">
        <v>3223</v>
      </c>
      <c r="X267" s="435"/>
      <c r="Y267" s="422">
        <f>J267-I267</f>
        <v>1.9444444444444431E-2</v>
      </c>
      <c r="Z267" s="422">
        <f>Y267*60</f>
        <v>1.1666666666666659</v>
      </c>
      <c r="AA267" s="429">
        <v>8</v>
      </c>
      <c r="AB267" s="463">
        <v>3</v>
      </c>
    </row>
    <row r="268" spans="1:28" ht="14.25" customHeight="1" thickBot="1">
      <c r="A268" s="7">
        <v>57</v>
      </c>
      <c r="B268" s="7">
        <v>62</v>
      </c>
      <c r="C268" s="21"/>
      <c r="D268" s="468">
        <v>5</v>
      </c>
      <c r="E268" s="21" t="s">
        <v>293</v>
      </c>
      <c r="F268" s="102" t="s">
        <v>75</v>
      </c>
      <c r="G268" s="102" t="s">
        <v>294</v>
      </c>
      <c r="H268" s="102" t="s">
        <v>295</v>
      </c>
      <c r="I268" s="45" t="s">
        <v>296</v>
      </c>
      <c r="J268" s="45" t="s">
        <v>1268</v>
      </c>
      <c r="K268" s="102"/>
      <c r="L268" s="13">
        <f ca="1">IFERROR(__xludf.DUMMYFUNCTION("if(K305="""",0,counta(split(K305,"","")))"),0)</f>
        <v>0</v>
      </c>
      <c r="M268" s="102"/>
      <c r="N268" s="102" t="s">
        <v>1269</v>
      </c>
      <c r="O268" s="102" t="s">
        <v>41</v>
      </c>
      <c r="P268" s="102" t="s">
        <v>1269</v>
      </c>
      <c r="Q268" s="452" t="s">
        <v>27</v>
      </c>
      <c r="R268" s="339" t="s">
        <v>98</v>
      </c>
      <c r="S268" s="379">
        <v>1</v>
      </c>
      <c r="T268" s="435"/>
      <c r="U268" s="379">
        <v>4</v>
      </c>
      <c r="V268" s="379">
        <v>5</v>
      </c>
      <c r="W268" s="377" t="s">
        <v>3548</v>
      </c>
      <c r="X268" s="377">
        <v>0</v>
      </c>
      <c r="Y268" s="422">
        <f>J268-I268</f>
        <v>0.23888888888888887</v>
      </c>
      <c r="Z268" s="422">
        <f>Y268*60</f>
        <v>14.333333333333332</v>
      </c>
      <c r="AA268" s="429">
        <v>8</v>
      </c>
      <c r="AB268" s="165">
        <v>3</v>
      </c>
    </row>
    <row r="269" spans="1:28" ht="14.25" customHeight="1" thickBot="1">
      <c r="A269" s="7">
        <v>65</v>
      </c>
      <c r="B269" s="7">
        <v>63</v>
      </c>
      <c r="C269" s="21"/>
      <c r="D269" s="468">
        <v>5</v>
      </c>
      <c r="E269" s="21" t="s">
        <v>302</v>
      </c>
      <c r="F269" s="102" t="s">
        <v>327</v>
      </c>
      <c r="G269" s="102" t="s">
        <v>327</v>
      </c>
      <c r="H269" s="102"/>
      <c r="I269" s="45" t="s">
        <v>102</v>
      </c>
      <c r="J269" s="45" t="s">
        <v>1273</v>
      </c>
      <c r="K269" s="102"/>
      <c r="L269" s="13">
        <f ca="1">IFERROR(__xludf.DUMMYFUNCTION("if(K306="""",0,counta(split(K306,"","")))"),0)</f>
        <v>0</v>
      </c>
      <c r="M269" s="102"/>
      <c r="N269" s="102"/>
      <c r="O269" s="102"/>
      <c r="P269" s="102"/>
      <c r="Q269" s="452" t="s">
        <v>27</v>
      </c>
      <c r="R269" s="339" t="s">
        <v>98</v>
      </c>
      <c r="S269" s="379">
        <v>1</v>
      </c>
      <c r="T269" s="435"/>
      <c r="U269" s="165">
        <v>5</v>
      </c>
      <c r="V269" s="165">
        <v>5</v>
      </c>
      <c r="W269" s="165" t="s">
        <v>6623</v>
      </c>
      <c r="X269" s="102">
        <v>1</v>
      </c>
      <c r="Y269" s="422">
        <f>J269-I269</f>
        <v>-6.1111111111111116E-2</v>
      </c>
      <c r="Z269" s="422">
        <f>Y269*60</f>
        <v>-3.666666666666667</v>
      </c>
      <c r="AA269" s="429">
        <v>8</v>
      </c>
      <c r="AB269" s="481">
        <v>3</v>
      </c>
    </row>
    <row r="270" spans="1:28" ht="14.25" customHeight="1" thickBot="1">
      <c r="A270" s="7">
        <v>64</v>
      </c>
      <c r="B270" s="7">
        <v>63</v>
      </c>
      <c r="C270" s="21"/>
      <c r="D270" s="468">
        <v>5</v>
      </c>
      <c r="E270" s="21" t="s">
        <v>302</v>
      </c>
      <c r="F270" s="102" t="s">
        <v>197</v>
      </c>
      <c r="G270" s="102" t="s">
        <v>198</v>
      </c>
      <c r="H270" s="102"/>
      <c r="I270" s="45" t="s">
        <v>323</v>
      </c>
      <c r="J270" s="45" t="s">
        <v>268</v>
      </c>
      <c r="K270" s="102"/>
      <c r="L270" s="13">
        <f ca="1">IFERROR(__xludf.DUMMYFUNCTION("if(K307="""",0,counta(split(K307,"","")))"),0)</f>
        <v>0</v>
      </c>
      <c r="M270" s="102"/>
      <c r="N270" s="102"/>
      <c r="O270" s="102"/>
      <c r="P270" s="102"/>
      <c r="Q270" s="452" t="s">
        <v>27</v>
      </c>
      <c r="R270" s="339" t="s">
        <v>98</v>
      </c>
      <c r="S270" s="379">
        <v>1</v>
      </c>
      <c r="T270" s="435"/>
      <c r="U270" s="165"/>
      <c r="V270" s="165">
        <v>5</v>
      </c>
      <c r="W270" s="165" t="s">
        <v>2111</v>
      </c>
      <c r="X270" s="102"/>
      <c r="Y270" s="422">
        <f>J270-I270</f>
        <v>4.8611111111110383E-3</v>
      </c>
      <c r="Z270" s="422">
        <f>Y270*60</f>
        <v>0.2916666666666623</v>
      </c>
      <c r="AA270" s="429">
        <v>8</v>
      </c>
      <c r="AB270" s="379">
        <v>3</v>
      </c>
    </row>
    <row r="271" spans="1:28" ht="14.25" customHeight="1" thickBot="1">
      <c r="A271" s="7">
        <v>63</v>
      </c>
      <c r="B271" s="7">
        <v>63</v>
      </c>
      <c r="C271" s="21"/>
      <c r="D271" s="468">
        <v>5</v>
      </c>
      <c r="E271" s="21" t="s">
        <v>302</v>
      </c>
      <c r="F271" s="102" t="s">
        <v>318</v>
      </c>
      <c r="G271" s="102" t="s">
        <v>319</v>
      </c>
      <c r="H271" s="102" t="s">
        <v>320</v>
      </c>
      <c r="I271" s="45" t="s">
        <v>321</v>
      </c>
      <c r="J271" s="45" t="s">
        <v>1279</v>
      </c>
      <c r="K271" s="102" t="s">
        <v>1280</v>
      </c>
      <c r="L271" s="13">
        <f ca="1">IFERROR(__xludf.DUMMYFUNCTION("if(K308="""",0,counta(split(K308,"","")))"),1)</f>
        <v>1</v>
      </c>
      <c r="M271" s="102" t="s">
        <v>1280</v>
      </c>
      <c r="N271" s="102"/>
      <c r="O271" s="102"/>
      <c r="P271" s="102"/>
      <c r="Q271" s="452" t="s">
        <v>27</v>
      </c>
      <c r="R271" s="339" t="s">
        <v>98</v>
      </c>
      <c r="S271" s="379">
        <v>1</v>
      </c>
      <c r="T271" s="435"/>
      <c r="U271" s="165">
        <v>4</v>
      </c>
      <c r="V271" s="165">
        <v>5</v>
      </c>
      <c r="W271" s="165" t="s">
        <v>6873</v>
      </c>
      <c r="X271" s="102">
        <v>1</v>
      </c>
      <c r="Y271" s="422">
        <f>J271-I271</f>
        <v>0.11388888888888893</v>
      </c>
      <c r="Z271" s="422">
        <f>Y271*60</f>
        <v>6.8333333333333357</v>
      </c>
      <c r="AA271" s="429">
        <v>8</v>
      </c>
      <c r="AB271" s="379">
        <v>3</v>
      </c>
    </row>
    <row r="272" spans="1:28" ht="14.25" customHeight="1" thickBot="1">
      <c r="A272" s="7">
        <v>62</v>
      </c>
      <c r="B272" s="7">
        <v>63</v>
      </c>
      <c r="C272" s="21"/>
      <c r="D272" s="468">
        <v>5</v>
      </c>
      <c r="E272" s="21" t="s">
        <v>302</v>
      </c>
      <c r="F272" s="102" t="s">
        <v>314</v>
      </c>
      <c r="G272" s="102" t="s">
        <v>314</v>
      </c>
      <c r="H272" s="102" t="s">
        <v>315</v>
      </c>
      <c r="I272" s="45" t="s">
        <v>316</v>
      </c>
      <c r="J272" s="45" t="s">
        <v>1282</v>
      </c>
      <c r="K272" s="102" t="s">
        <v>1283</v>
      </c>
      <c r="L272" s="13">
        <f ca="1">IFERROR(__xludf.DUMMYFUNCTION("if(K309="""",0,counta(split(K309,"","")))"),14)</f>
        <v>14</v>
      </c>
      <c r="M272" s="102" t="s">
        <v>1284</v>
      </c>
      <c r="N272" s="102" t="s">
        <v>991</v>
      </c>
      <c r="O272" s="102" t="s">
        <v>41</v>
      </c>
      <c r="P272" s="102" t="s">
        <v>991</v>
      </c>
      <c r="Q272" s="452" t="s">
        <v>27</v>
      </c>
      <c r="R272" s="339" t="s">
        <v>98</v>
      </c>
      <c r="S272" s="379">
        <v>1</v>
      </c>
      <c r="T272" s="435"/>
      <c r="U272" s="165">
        <v>3</v>
      </c>
      <c r="V272" s="165">
        <v>5</v>
      </c>
      <c r="W272" s="165" t="s">
        <v>4818</v>
      </c>
      <c r="X272" s="102" t="s">
        <v>2947</v>
      </c>
      <c r="Y272" s="422">
        <f>J272-I272</f>
        <v>2.083333333333337E-2</v>
      </c>
      <c r="Z272" s="422">
        <f>Y272*60</f>
        <v>1.2500000000000022</v>
      </c>
      <c r="AA272" s="429">
        <v>8</v>
      </c>
      <c r="AB272" s="277">
        <v>3</v>
      </c>
    </row>
    <row r="273" spans="1:28" ht="14.25" customHeight="1" thickBot="1">
      <c r="A273" s="7">
        <v>61</v>
      </c>
      <c r="B273" s="7">
        <v>63</v>
      </c>
      <c r="C273" s="21"/>
      <c r="D273" s="468">
        <v>5</v>
      </c>
      <c r="E273" s="21" t="s">
        <v>302</v>
      </c>
      <c r="F273" s="102" t="s">
        <v>310</v>
      </c>
      <c r="G273" s="102" t="s">
        <v>311</v>
      </c>
      <c r="H273" s="102"/>
      <c r="I273" s="45" t="s">
        <v>312</v>
      </c>
      <c r="J273" s="45" t="s">
        <v>1286</v>
      </c>
      <c r="K273" s="102" t="s">
        <v>1287</v>
      </c>
      <c r="L273" s="13">
        <f ca="1">IFERROR(__xludf.DUMMYFUNCTION("if(K310="""",0,counta(split(K310,"","")))"),6)</f>
        <v>6</v>
      </c>
      <c r="M273" s="102" t="s">
        <v>1288</v>
      </c>
      <c r="N273" s="102" t="s">
        <v>1289</v>
      </c>
      <c r="O273" s="41" t="s">
        <v>1290</v>
      </c>
      <c r="P273" s="102" t="s">
        <v>1289</v>
      </c>
      <c r="Q273" s="452" t="s">
        <v>27</v>
      </c>
      <c r="R273" s="339" t="s">
        <v>98</v>
      </c>
      <c r="S273" s="379">
        <v>1</v>
      </c>
      <c r="T273" s="435"/>
      <c r="U273" s="165"/>
      <c r="V273" s="165">
        <v>3</v>
      </c>
      <c r="W273" s="165" t="s">
        <v>1403</v>
      </c>
      <c r="X273" s="102" t="s">
        <v>1567</v>
      </c>
      <c r="Y273" s="422">
        <f>J273-I273</f>
        <v>0.28055555555555556</v>
      </c>
      <c r="Z273" s="422">
        <f>Y273*60</f>
        <v>16.833333333333332</v>
      </c>
      <c r="AA273" s="428">
        <v>8</v>
      </c>
      <c r="AB273" s="165">
        <v>3</v>
      </c>
    </row>
    <row r="274" spans="1:28" ht="14.25" customHeight="1" thickBot="1">
      <c r="A274" s="7">
        <v>60</v>
      </c>
      <c r="B274" s="7">
        <v>63</v>
      </c>
      <c r="C274" s="21"/>
      <c r="D274" s="468">
        <v>5</v>
      </c>
      <c r="E274" s="21" t="s">
        <v>302</v>
      </c>
      <c r="F274" s="102" t="s">
        <v>79</v>
      </c>
      <c r="G274" s="102" t="s">
        <v>79</v>
      </c>
      <c r="H274" s="102"/>
      <c r="I274" s="45" t="s">
        <v>116</v>
      </c>
      <c r="J274" s="45" t="s">
        <v>1292</v>
      </c>
      <c r="K274" s="102" t="s">
        <v>1293</v>
      </c>
      <c r="L274" s="13">
        <f ca="1">IFERROR(__xludf.DUMMYFUNCTION("if(K311="""",0,counta(split(K311,"","")))"),4)</f>
        <v>4</v>
      </c>
      <c r="M274" s="102" t="s">
        <v>1294</v>
      </c>
      <c r="N274" s="102" t="s">
        <v>1295</v>
      </c>
      <c r="O274" s="102" t="s">
        <v>1290</v>
      </c>
      <c r="P274" s="102" t="s">
        <v>1295</v>
      </c>
      <c r="Q274" s="452" t="s">
        <v>27</v>
      </c>
      <c r="R274" s="339" t="s">
        <v>98</v>
      </c>
      <c r="S274" s="379">
        <v>1</v>
      </c>
      <c r="T274" s="435"/>
      <c r="U274" s="332">
        <v>5</v>
      </c>
      <c r="V274" s="332">
        <v>5</v>
      </c>
      <c r="W274" s="339" t="s">
        <v>3548</v>
      </c>
      <c r="X274" s="339" t="s">
        <v>2794</v>
      </c>
      <c r="Y274" s="422">
        <f>J274-I274</f>
        <v>0.62430555555555556</v>
      </c>
      <c r="Z274" s="422">
        <f>Y274*60</f>
        <v>37.458333333333336</v>
      </c>
      <c r="AA274" s="429">
        <v>8</v>
      </c>
      <c r="AB274" s="297">
        <v>3</v>
      </c>
    </row>
    <row r="275" spans="1:28" ht="14.25" customHeight="1" thickBot="1">
      <c r="A275" s="7">
        <v>66</v>
      </c>
      <c r="B275" s="7">
        <v>63</v>
      </c>
      <c r="C275" s="21"/>
      <c r="D275" s="468">
        <v>5</v>
      </c>
      <c r="E275" s="21" t="s">
        <v>302</v>
      </c>
      <c r="F275" s="102" t="s">
        <v>318</v>
      </c>
      <c r="G275" s="102" t="s">
        <v>318</v>
      </c>
      <c r="H275" s="102"/>
      <c r="I275" s="45" t="s">
        <v>244</v>
      </c>
      <c r="J275" s="45" t="s">
        <v>937</v>
      </c>
      <c r="K275" s="102" t="s">
        <v>1298</v>
      </c>
      <c r="L275" s="13">
        <f ca="1">IFERROR(__xludf.DUMMYFUNCTION("if(K312="""",0,counta(split(K312,"","")))"),2)</f>
        <v>2</v>
      </c>
      <c r="M275" s="102" t="s">
        <v>1298</v>
      </c>
      <c r="N275" s="435"/>
      <c r="O275" s="102"/>
      <c r="P275" s="102"/>
      <c r="Q275" s="452" t="s">
        <v>27</v>
      </c>
      <c r="R275" s="339" t="s">
        <v>98</v>
      </c>
      <c r="S275" s="379">
        <v>1</v>
      </c>
      <c r="T275" s="435"/>
      <c r="U275" s="165">
        <v>4</v>
      </c>
      <c r="V275" s="165">
        <v>5</v>
      </c>
      <c r="W275" s="165" t="s">
        <v>6873</v>
      </c>
      <c r="X275" s="102">
        <v>1</v>
      </c>
      <c r="Y275" s="422">
        <f>J275-I275</f>
        <v>-0.23472222222222219</v>
      </c>
      <c r="Z275" s="422">
        <f>Y275*60</f>
        <v>-14.083333333333332</v>
      </c>
      <c r="AA275" s="429">
        <v>8</v>
      </c>
      <c r="AB275" s="165">
        <v>3</v>
      </c>
    </row>
    <row r="276" spans="1:28" ht="14.25" customHeight="1" thickBot="1">
      <c r="A276" s="7">
        <v>59</v>
      </c>
      <c r="B276" s="7">
        <v>63</v>
      </c>
      <c r="C276" s="21"/>
      <c r="D276" s="468">
        <v>5</v>
      </c>
      <c r="E276" s="21" t="s">
        <v>302</v>
      </c>
      <c r="F276" s="102" t="s">
        <v>303</v>
      </c>
      <c r="G276" s="102" t="s">
        <v>304</v>
      </c>
      <c r="H276" s="102"/>
      <c r="I276" s="45" t="s">
        <v>305</v>
      </c>
      <c r="J276" s="45" t="s">
        <v>1300</v>
      </c>
      <c r="K276" s="102" t="s">
        <v>1301</v>
      </c>
      <c r="L276" s="13">
        <f ca="1">IFERROR(__xludf.DUMMYFUNCTION("if(K313="""",0,counta(split(K313,"","")))"),7)</f>
        <v>7</v>
      </c>
      <c r="M276" s="102" t="s">
        <v>1301</v>
      </c>
      <c r="N276" s="102"/>
      <c r="O276" s="102"/>
      <c r="P276" s="102"/>
      <c r="Q276" s="452" t="s">
        <v>27</v>
      </c>
      <c r="R276" s="339" t="s">
        <v>98</v>
      </c>
      <c r="S276" s="379">
        <v>1</v>
      </c>
      <c r="T276" s="435"/>
      <c r="U276" s="481"/>
      <c r="V276" s="481">
        <v>4</v>
      </c>
      <c r="W276" s="481" t="s">
        <v>29</v>
      </c>
      <c r="X276" s="503">
        <v>1</v>
      </c>
      <c r="Y276" s="422">
        <f>J276-I276</f>
        <v>0.42222222222222222</v>
      </c>
      <c r="Z276" s="422">
        <f>Y276*60</f>
        <v>25.333333333333332</v>
      </c>
      <c r="AA276" s="429">
        <v>8</v>
      </c>
      <c r="AB276" s="165">
        <v>3</v>
      </c>
    </row>
    <row r="277" spans="1:28" ht="14.25" customHeight="1" thickBot="1">
      <c r="A277" s="7">
        <v>72</v>
      </c>
      <c r="B277" s="7">
        <v>64</v>
      </c>
      <c r="C277" s="21"/>
      <c r="D277" s="468">
        <v>5</v>
      </c>
      <c r="E277" s="21" t="s">
        <v>332</v>
      </c>
      <c r="F277" s="102" t="s">
        <v>272</v>
      </c>
      <c r="G277" s="102" t="s">
        <v>351</v>
      </c>
      <c r="H277" s="102"/>
      <c r="I277" s="45" t="s">
        <v>323</v>
      </c>
      <c r="J277" s="45" t="s">
        <v>1305</v>
      </c>
      <c r="K277" s="102" t="s">
        <v>1306</v>
      </c>
      <c r="L277" s="13">
        <f ca="1">IFERROR(__xludf.DUMMYFUNCTION("if(K314="""",0,counta(split(K314,"","")))"),9)</f>
        <v>9</v>
      </c>
      <c r="M277" s="102" t="s">
        <v>1307</v>
      </c>
      <c r="N277" s="102" t="s">
        <v>1308</v>
      </c>
      <c r="O277" s="102"/>
      <c r="P277" s="102" t="s">
        <v>1309</v>
      </c>
      <c r="Q277" s="452" t="s">
        <v>27</v>
      </c>
      <c r="R277" s="339" t="s">
        <v>98</v>
      </c>
      <c r="S277" s="379">
        <v>1</v>
      </c>
      <c r="T277" s="435"/>
      <c r="U277" s="481">
        <v>5</v>
      </c>
      <c r="V277" s="481">
        <v>5</v>
      </c>
      <c r="W277" s="481" t="s">
        <v>3044</v>
      </c>
      <c r="X277" s="480">
        <v>1</v>
      </c>
      <c r="Y277" s="422">
        <f>J277-I277</f>
        <v>-0.2506944444444445</v>
      </c>
      <c r="Z277" s="422">
        <f>Y277*60</f>
        <v>-15.04166666666667</v>
      </c>
      <c r="AA277" s="429">
        <v>8</v>
      </c>
      <c r="AB277" s="165">
        <v>3</v>
      </c>
    </row>
    <row r="278" spans="1:28" ht="14.25" customHeight="1" thickBot="1">
      <c r="A278" s="7">
        <v>71</v>
      </c>
      <c r="B278" s="7">
        <v>64</v>
      </c>
      <c r="C278" s="21"/>
      <c r="D278" s="468">
        <v>5</v>
      </c>
      <c r="E278" s="21" t="s">
        <v>332</v>
      </c>
      <c r="F278" s="102" t="s">
        <v>345</v>
      </c>
      <c r="G278" s="102" t="s">
        <v>346</v>
      </c>
      <c r="H278" s="102" t="s">
        <v>347</v>
      </c>
      <c r="I278" s="45" t="s">
        <v>348</v>
      </c>
      <c r="J278" s="45" t="s">
        <v>414</v>
      </c>
      <c r="K278" s="102" t="s">
        <v>1310</v>
      </c>
      <c r="L278" s="13">
        <f ca="1">IFERROR(__xludf.DUMMYFUNCTION("if(K315="""",0,counta(split(K315,"","")))"),6)</f>
        <v>6</v>
      </c>
      <c r="M278" s="102" t="s">
        <v>1311</v>
      </c>
      <c r="N278" s="102"/>
      <c r="O278" s="102"/>
      <c r="P278" s="102"/>
      <c r="Q278" s="422" t="s">
        <v>27</v>
      </c>
      <c r="R278" s="339" t="s">
        <v>98</v>
      </c>
      <c r="S278" s="102">
        <v>1</v>
      </c>
      <c r="T278" s="435"/>
      <c r="U278" s="537">
        <v>5</v>
      </c>
      <c r="V278" s="537">
        <v>5</v>
      </c>
      <c r="W278" s="526" t="s">
        <v>3044</v>
      </c>
      <c r="X278" s="501" t="s">
        <v>2794</v>
      </c>
      <c r="Y278" s="422">
        <f>J278-I278</f>
        <v>-0.11041666666666664</v>
      </c>
      <c r="Z278" s="422">
        <f>Y278*60</f>
        <v>-6.6249999999999982</v>
      </c>
      <c r="AA278" s="429">
        <v>8</v>
      </c>
      <c r="AB278" s="165">
        <v>3</v>
      </c>
    </row>
    <row r="279" spans="1:28" ht="14.25" customHeight="1" thickBot="1">
      <c r="A279" s="7">
        <v>70</v>
      </c>
      <c r="B279" s="7">
        <v>64</v>
      </c>
      <c r="C279" s="21"/>
      <c r="D279" s="468">
        <v>5</v>
      </c>
      <c r="E279" s="21" t="s">
        <v>332</v>
      </c>
      <c r="F279" s="102" t="s">
        <v>94</v>
      </c>
      <c r="G279" s="102" t="s">
        <v>344</v>
      </c>
      <c r="H279" s="102"/>
      <c r="I279" s="45" t="s">
        <v>342</v>
      </c>
      <c r="J279" s="45" t="s">
        <v>1313</v>
      </c>
      <c r="K279" s="102" t="s">
        <v>1314</v>
      </c>
      <c r="L279" s="13">
        <f ca="1">IFERROR(__xludf.DUMMYFUNCTION("if(K316="""",0,counta(split(K316,"","")))"),6)</f>
        <v>6</v>
      </c>
      <c r="M279" s="102" t="s">
        <v>1315</v>
      </c>
      <c r="N279" s="102" t="s">
        <v>1316</v>
      </c>
      <c r="O279" s="102" t="s">
        <v>465</v>
      </c>
      <c r="P279" s="102" t="s">
        <v>1317</v>
      </c>
      <c r="Q279" s="422" t="s">
        <v>27</v>
      </c>
      <c r="R279" s="339" t="s">
        <v>98</v>
      </c>
      <c r="S279" s="102">
        <v>1</v>
      </c>
      <c r="T279" s="435"/>
      <c r="U279" s="165"/>
      <c r="V279" s="165">
        <v>5</v>
      </c>
      <c r="W279" s="165" t="s">
        <v>2111</v>
      </c>
      <c r="X279" s="102"/>
      <c r="Y279" s="422">
        <f>J279-I279</f>
        <v>8.4027777777777785E-2</v>
      </c>
      <c r="Z279" s="422">
        <f>Y279*60</f>
        <v>5.041666666666667</v>
      </c>
      <c r="AA279" s="428">
        <v>7</v>
      </c>
      <c r="AB279" s="165">
        <v>3</v>
      </c>
    </row>
    <row r="280" spans="1:28" ht="14.25" customHeight="1" thickBot="1">
      <c r="A280" s="7">
        <v>69</v>
      </c>
      <c r="B280" s="7">
        <v>64</v>
      </c>
      <c r="C280" s="21"/>
      <c r="D280" s="468">
        <v>5</v>
      </c>
      <c r="E280" s="21" t="s">
        <v>332</v>
      </c>
      <c r="F280" s="102" t="s">
        <v>105</v>
      </c>
      <c r="G280" s="102" t="s">
        <v>340</v>
      </c>
      <c r="H280" s="102"/>
      <c r="I280" s="45" t="s">
        <v>341</v>
      </c>
      <c r="J280" s="45" t="s">
        <v>235</v>
      </c>
      <c r="K280" s="102" t="s">
        <v>1320</v>
      </c>
      <c r="L280" s="13">
        <f ca="1">IFERROR(__xludf.DUMMYFUNCTION("if(K317="""",0,counta(split(K317,"","")))"),9)</f>
        <v>9</v>
      </c>
      <c r="M280" s="102" t="s">
        <v>1321</v>
      </c>
      <c r="N280" s="102"/>
      <c r="O280" s="102"/>
      <c r="P280" s="102"/>
      <c r="Q280" s="422" t="s">
        <v>27</v>
      </c>
      <c r="R280" s="339" t="s">
        <v>98</v>
      </c>
      <c r="S280" s="102">
        <v>1</v>
      </c>
      <c r="T280" s="435"/>
      <c r="U280" s="481">
        <v>4</v>
      </c>
      <c r="V280" s="481">
        <v>4</v>
      </c>
      <c r="W280" s="481" t="s">
        <v>29</v>
      </c>
      <c r="X280" s="480" t="s">
        <v>2794</v>
      </c>
      <c r="Y280" s="422">
        <f>J280-I280</f>
        <v>0.17152777777777781</v>
      </c>
      <c r="Z280" s="422">
        <f>Y280*60</f>
        <v>10.291666666666668</v>
      </c>
      <c r="AA280" s="429">
        <v>7</v>
      </c>
      <c r="AB280" s="297">
        <v>3</v>
      </c>
    </row>
    <row r="281" spans="1:28" ht="14.25" customHeight="1" thickBot="1">
      <c r="A281" s="7">
        <v>75</v>
      </c>
      <c r="B281" s="7">
        <v>64</v>
      </c>
      <c r="C281" s="21"/>
      <c r="D281" s="468">
        <v>5</v>
      </c>
      <c r="E281" s="21" t="s">
        <v>332</v>
      </c>
      <c r="F281" s="102" t="s">
        <v>364</v>
      </c>
      <c r="G281" s="102" t="s">
        <v>365</v>
      </c>
      <c r="H281" s="102"/>
      <c r="I281" s="45" t="s">
        <v>366</v>
      </c>
      <c r="J281" s="45" t="s">
        <v>1011</v>
      </c>
      <c r="K281" s="102" t="s">
        <v>417</v>
      </c>
      <c r="L281" s="13">
        <f ca="1">IFERROR(__xludf.DUMMYFUNCTION("if(K318="""",0,counta(split(K318,"","")))"),1)</f>
        <v>1</v>
      </c>
      <c r="M281" s="102" t="s">
        <v>417</v>
      </c>
      <c r="N281" s="102" t="s">
        <v>1323</v>
      </c>
      <c r="O281" s="102" t="s">
        <v>41</v>
      </c>
      <c r="P281" s="102" t="s">
        <v>1323</v>
      </c>
      <c r="Q281" s="422" t="s">
        <v>27</v>
      </c>
      <c r="R281" s="339" t="s">
        <v>98</v>
      </c>
      <c r="S281" s="102">
        <v>1</v>
      </c>
      <c r="T281" s="435"/>
      <c r="U281" s="253">
        <v>4</v>
      </c>
      <c r="V281" s="251">
        <v>3</v>
      </c>
      <c r="W281" s="353" t="s">
        <v>7965</v>
      </c>
      <c r="X281" s="353">
        <v>1</v>
      </c>
      <c r="Y281" s="422">
        <f>J281-I281</f>
        <v>-0.26319444444444445</v>
      </c>
      <c r="Z281" s="422">
        <f>Y281*60</f>
        <v>-15.791666666666668</v>
      </c>
      <c r="AA281" s="429">
        <v>7</v>
      </c>
      <c r="AB281" s="165">
        <v>3</v>
      </c>
    </row>
    <row r="282" spans="1:28" ht="14.25" customHeight="1" thickBot="1">
      <c r="A282" s="7">
        <v>74</v>
      </c>
      <c r="B282" s="7">
        <v>64</v>
      </c>
      <c r="C282" s="21"/>
      <c r="D282" s="468">
        <v>5</v>
      </c>
      <c r="E282" s="21" t="s">
        <v>332</v>
      </c>
      <c r="F282" s="102" t="s">
        <v>360</v>
      </c>
      <c r="G282" s="102" t="s">
        <v>361</v>
      </c>
      <c r="H282" s="102"/>
      <c r="I282" s="45" t="s">
        <v>362</v>
      </c>
      <c r="J282" s="45" t="s">
        <v>399</v>
      </c>
      <c r="K282" s="102" t="s">
        <v>1324</v>
      </c>
      <c r="L282" s="13">
        <f ca="1">IFERROR(__xludf.DUMMYFUNCTION("if(K319="""",0,counta(split(K319,"","")))"),5)</f>
        <v>5</v>
      </c>
      <c r="M282" s="102" t="s">
        <v>1324</v>
      </c>
      <c r="N282" s="102"/>
      <c r="O282" s="102"/>
      <c r="P282" s="102"/>
      <c r="Q282" s="422" t="s">
        <v>27</v>
      </c>
      <c r="R282" s="339" t="s">
        <v>98</v>
      </c>
      <c r="S282" s="102">
        <v>1</v>
      </c>
      <c r="T282" s="435"/>
      <c r="U282" s="165">
        <v>4</v>
      </c>
      <c r="V282" s="165">
        <v>5</v>
      </c>
      <c r="W282" s="165" t="s">
        <v>4867</v>
      </c>
      <c r="X282" s="102" t="s">
        <v>2947</v>
      </c>
      <c r="Y282" s="422">
        <f>J282-I282</f>
        <v>-0.19861111111111107</v>
      </c>
      <c r="Z282" s="422">
        <f>Y282*60</f>
        <v>-11.916666666666664</v>
      </c>
      <c r="AA282" s="429">
        <v>7</v>
      </c>
      <c r="AB282" s="336">
        <v>3</v>
      </c>
    </row>
    <row r="283" spans="1:28" ht="14.25" customHeight="1" thickBot="1">
      <c r="A283" s="7">
        <v>73</v>
      </c>
      <c r="B283" s="7">
        <v>64</v>
      </c>
      <c r="C283" s="21"/>
      <c r="D283" s="468">
        <v>5</v>
      </c>
      <c r="E283" s="21" t="s">
        <v>332</v>
      </c>
      <c r="F283" s="102" t="s">
        <v>354</v>
      </c>
      <c r="G283" s="102" t="s">
        <v>355</v>
      </c>
      <c r="H283" s="102" t="s">
        <v>356</v>
      </c>
      <c r="I283" s="45" t="s">
        <v>278</v>
      </c>
      <c r="J283" s="45" t="s">
        <v>157</v>
      </c>
      <c r="K283" s="102"/>
      <c r="L283" s="13">
        <f ca="1">IFERROR(__xludf.DUMMYFUNCTION("if(K320="""",0,counta(split(K320,"","")))"),0)</f>
        <v>0</v>
      </c>
      <c r="M283" s="102"/>
      <c r="N283" s="102" t="s">
        <v>586</v>
      </c>
      <c r="O283" s="102" t="s">
        <v>252</v>
      </c>
      <c r="P283" s="102" t="s">
        <v>586</v>
      </c>
      <c r="Q283" s="422" t="s">
        <v>27</v>
      </c>
      <c r="R283" s="339" t="s">
        <v>98</v>
      </c>
      <c r="S283" s="102">
        <v>1</v>
      </c>
      <c r="T283" s="435"/>
      <c r="U283" s="165"/>
      <c r="V283" s="165">
        <v>4</v>
      </c>
      <c r="W283" s="165" t="s">
        <v>1403</v>
      </c>
      <c r="X283" s="102"/>
      <c r="Y283" s="422">
        <f>J283-I283</f>
        <v>5.2777777777777868E-2</v>
      </c>
      <c r="Z283" s="422">
        <f>Y283*60</f>
        <v>3.1666666666666723</v>
      </c>
      <c r="AA283" s="429">
        <v>7</v>
      </c>
      <c r="AB283" s="379">
        <v>3</v>
      </c>
    </row>
    <row r="284" spans="1:28" ht="14.25" customHeight="1" thickBot="1">
      <c r="A284" s="7">
        <v>67</v>
      </c>
      <c r="B284" s="7">
        <v>64</v>
      </c>
      <c r="C284" s="21"/>
      <c r="D284" s="468">
        <v>5</v>
      </c>
      <c r="E284" s="21" t="s">
        <v>332</v>
      </c>
      <c r="F284" s="102" t="s">
        <v>333</v>
      </c>
      <c r="G284" s="102" t="s">
        <v>334</v>
      </c>
      <c r="H284" s="102"/>
      <c r="I284" s="45" t="s">
        <v>335</v>
      </c>
      <c r="J284" s="45" t="s">
        <v>157</v>
      </c>
      <c r="K284" s="102" t="s">
        <v>1141</v>
      </c>
      <c r="L284" s="13">
        <f ca="1">IFERROR(__xludf.DUMMYFUNCTION("if(K321="""",0,counta(split(K321,"","")))"),1)</f>
        <v>1</v>
      </c>
      <c r="M284" s="102" t="s">
        <v>1141</v>
      </c>
      <c r="N284" s="102"/>
      <c r="O284" s="102"/>
      <c r="P284" s="102"/>
      <c r="Q284" s="422" t="s">
        <v>27</v>
      </c>
      <c r="R284" s="339" t="s">
        <v>98</v>
      </c>
      <c r="S284" s="102">
        <v>1</v>
      </c>
      <c r="T284" s="435"/>
      <c r="U284" s="165">
        <v>3</v>
      </c>
      <c r="V284" s="165">
        <v>4</v>
      </c>
      <c r="W284" s="165"/>
      <c r="X284" s="102">
        <v>1</v>
      </c>
      <c r="Y284" s="422">
        <f>J284-I284</f>
        <v>0.49513888888888896</v>
      </c>
      <c r="Z284" s="422">
        <f>Y284*60</f>
        <v>29.708333333333339</v>
      </c>
      <c r="AA284" s="429">
        <v>7</v>
      </c>
      <c r="AB284" s="165">
        <v>3</v>
      </c>
    </row>
    <row r="285" spans="1:28" ht="14.25" customHeight="1" thickBot="1">
      <c r="A285" s="7">
        <v>78</v>
      </c>
      <c r="B285" s="7">
        <v>65</v>
      </c>
      <c r="C285" s="21"/>
      <c r="D285" s="468">
        <v>5</v>
      </c>
      <c r="E285" s="21" t="s">
        <v>368</v>
      </c>
      <c r="F285" s="102" t="s">
        <v>84</v>
      </c>
      <c r="G285" s="102" t="s">
        <v>85</v>
      </c>
      <c r="H285" s="102"/>
      <c r="I285" s="45" t="s">
        <v>377</v>
      </c>
      <c r="J285" s="45" t="s">
        <v>157</v>
      </c>
      <c r="K285" s="102" t="s">
        <v>1326</v>
      </c>
      <c r="L285" s="13">
        <f ca="1">IFERROR(__xludf.DUMMYFUNCTION("if(K322="""",0,counta(split(K322,"","")))"),1)</f>
        <v>1</v>
      </c>
      <c r="M285" s="102" t="s">
        <v>1327</v>
      </c>
      <c r="N285" s="102"/>
      <c r="O285" s="102"/>
      <c r="P285" s="102"/>
      <c r="Q285" s="422" t="s">
        <v>27</v>
      </c>
      <c r="R285" s="339" t="s">
        <v>98</v>
      </c>
      <c r="S285" s="102">
        <v>1</v>
      </c>
      <c r="T285" s="435"/>
      <c r="U285" s="165">
        <v>4</v>
      </c>
      <c r="V285" s="165">
        <v>4</v>
      </c>
      <c r="W285" s="165" t="s">
        <v>29</v>
      </c>
      <c r="X285" s="102">
        <v>1</v>
      </c>
      <c r="Y285" s="422">
        <f>J285-I285</f>
        <v>0.24722222222222229</v>
      </c>
      <c r="Z285" s="422">
        <f>Y285*60</f>
        <v>14.833333333333337</v>
      </c>
      <c r="AA285" s="429">
        <v>7</v>
      </c>
      <c r="AB285" s="165">
        <v>3</v>
      </c>
    </row>
    <row r="286" spans="1:28" ht="14.25" customHeight="1" thickBot="1">
      <c r="A286" s="7">
        <v>77</v>
      </c>
      <c r="B286" s="7">
        <v>65</v>
      </c>
      <c r="C286" s="21"/>
      <c r="D286" s="468">
        <v>5</v>
      </c>
      <c r="E286" s="21" t="s">
        <v>368</v>
      </c>
      <c r="F286" s="102" t="s">
        <v>79</v>
      </c>
      <c r="G286" s="102" t="s">
        <v>374</v>
      </c>
      <c r="H286" s="102"/>
      <c r="I286" s="45" t="s">
        <v>375</v>
      </c>
      <c r="J286" s="45" t="s">
        <v>157</v>
      </c>
      <c r="K286" s="102"/>
      <c r="L286" s="13">
        <f ca="1">IFERROR(__xludf.DUMMYFUNCTION("if(K323="""",0,counta(split(K323,"","")))"),0)</f>
        <v>0</v>
      </c>
      <c r="M286" s="102"/>
      <c r="N286" s="102" t="s">
        <v>1329</v>
      </c>
      <c r="O286" s="102"/>
      <c r="P286" s="102" t="s">
        <v>1329</v>
      </c>
      <c r="Q286" s="422" t="s">
        <v>27</v>
      </c>
      <c r="R286" s="339" t="s">
        <v>98</v>
      </c>
      <c r="S286" s="102">
        <v>1</v>
      </c>
      <c r="T286" s="435"/>
      <c r="U286" s="165">
        <v>4</v>
      </c>
      <c r="V286" s="165">
        <v>5</v>
      </c>
      <c r="W286" s="165" t="s">
        <v>3092</v>
      </c>
      <c r="X286" s="102" t="s">
        <v>2794</v>
      </c>
      <c r="Y286" s="422">
        <f>J286-I286</f>
        <v>0.38125000000000009</v>
      </c>
      <c r="Z286" s="422">
        <f>Y286*60</f>
        <v>22.875000000000007</v>
      </c>
      <c r="AA286" s="429">
        <v>7</v>
      </c>
      <c r="AB286" s="311">
        <v>3</v>
      </c>
    </row>
    <row r="287" spans="1:28" ht="14.25" customHeight="1" thickBot="1">
      <c r="A287" s="7">
        <v>79</v>
      </c>
      <c r="B287" s="7">
        <v>65</v>
      </c>
      <c r="C287" s="21"/>
      <c r="D287" s="468">
        <v>5</v>
      </c>
      <c r="E287" s="21" t="s">
        <v>368</v>
      </c>
      <c r="F287" s="102" t="s">
        <v>37</v>
      </c>
      <c r="G287" s="102" t="s">
        <v>381</v>
      </c>
      <c r="H287" s="102"/>
      <c r="I287" s="45" t="s">
        <v>382</v>
      </c>
      <c r="J287" s="45" t="s">
        <v>1331</v>
      </c>
      <c r="K287" s="102" t="s">
        <v>1332</v>
      </c>
      <c r="L287" s="13">
        <f ca="1">IFERROR(__xludf.DUMMYFUNCTION("if(K324="""",0,counta(split(K324,"","")))"),5)</f>
        <v>5</v>
      </c>
      <c r="M287" s="102" t="s">
        <v>1333</v>
      </c>
      <c r="N287" s="102" t="s">
        <v>1198</v>
      </c>
      <c r="O287" s="102" t="s">
        <v>878</v>
      </c>
      <c r="P287" s="102" t="s">
        <v>1198</v>
      </c>
      <c r="Q287" s="422" t="s">
        <v>27</v>
      </c>
      <c r="R287" s="339" t="s">
        <v>98</v>
      </c>
      <c r="S287" s="102">
        <v>1</v>
      </c>
      <c r="T287" s="435"/>
      <c r="U287" s="165">
        <v>3</v>
      </c>
      <c r="V287" s="165">
        <v>5</v>
      </c>
      <c r="W287" s="165" t="s">
        <v>3127</v>
      </c>
      <c r="X287" s="164" t="s">
        <v>2947</v>
      </c>
      <c r="Y287" s="422">
        <f>J287-I287</f>
        <v>0.16875000000000001</v>
      </c>
      <c r="Z287" s="422">
        <f>Y287*60</f>
        <v>10.125</v>
      </c>
      <c r="AA287" s="429">
        <v>7</v>
      </c>
      <c r="AB287" s="165">
        <v>3</v>
      </c>
    </row>
    <row r="288" spans="1:28" ht="14.25" customHeight="1" thickBot="1">
      <c r="A288" s="7">
        <v>76</v>
      </c>
      <c r="B288" s="7">
        <v>65</v>
      </c>
      <c r="C288" s="21"/>
      <c r="D288" s="468">
        <v>5</v>
      </c>
      <c r="E288" s="21" t="s">
        <v>368</v>
      </c>
      <c r="F288" s="102" t="s">
        <v>333</v>
      </c>
      <c r="G288" s="102" t="s">
        <v>369</v>
      </c>
      <c r="H288" s="102"/>
      <c r="I288" s="45" t="s">
        <v>370</v>
      </c>
      <c r="J288" s="45" t="s">
        <v>1335</v>
      </c>
      <c r="K288" s="102" t="s">
        <v>1336</v>
      </c>
      <c r="L288" s="13">
        <f ca="1">IFERROR(__xludf.DUMMYFUNCTION("if(K325="""",0,counta(split(K325,"","")))"),3)</f>
        <v>3</v>
      </c>
      <c r="M288" s="102" t="s">
        <v>1336</v>
      </c>
      <c r="N288" s="102" t="s">
        <v>181</v>
      </c>
      <c r="O288" s="102" t="s">
        <v>41</v>
      </c>
      <c r="P288" s="102" t="s">
        <v>181</v>
      </c>
      <c r="Q288" s="422" t="s">
        <v>27</v>
      </c>
      <c r="R288" s="339" t="s">
        <v>98</v>
      </c>
      <c r="S288" s="102">
        <v>1</v>
      </c>
      <c r="T288" s="435"/>
      <c r="U288" s="165">
        <v>3</v>
      </c>
      <c r="V288" s="165">
        <v>3</v>
      </c>
      <c r="W288" s="165" t="s">
        <v>2793</v>
      </c>
      <c r="X288" s="102">
        <v>1</v>
      </c>
      <c r="Y288" s="422">
        <f>J288-I288</f>
        <v>0.15138888888888891</v>
      </c>
      <c r="Z288" s="422">
        <f>Y288*60</f>
        <v>9.0833333333333339</v>
      </c>
      <c r="AA288" s="429">
        <v>7</v>
      </c>
      <c r="AB288" s="336">
        <v>3</v>
      </c>
    </row>
    <row r="289" spans="1:28" ht="14.25" customHeight="1" thickBot="1">
      <c r="A289" s="7">
        <v>83</v>
      </c>
      <c r="B289" s="7">
        <v>66</v>
      </c>
      <c r="C289" s="21"/>
      <c r="D289" s="468">
        <v>5</v>
      </c>
      <c r="E289" s="21" t="s">
        <v>386</v>
      </c>
      <c r="F289" s="18" t="s">
        <v>197</v>
      </c>
      <c r="G289" s="29" t="s">
        <v>398</v>
      </c>
      <c r="H289" s="102"/>
      <c r="I289" s="45" t="s">
        <v>399</v>
      </c>
      <c r="J289" s="45" t="s">
        <v>882</v>
      </c>
      <c r="K289" s="102" t="s">
        <v>1338</v>
      </c>
      <c r="L289" s="13">
        <f ca="1">IFERROR(__xludf.DUMMYFUNCTION("if(K326="""",0,counta(split(K326,"","")))"),4)</f>
        <v>4</v>
      </c>
      <c r="M289" s="102" t="s">
        <v>1339</v>
      </c>
      <c r="N289" s="102" t="s">
        <v>464</v>
      </c>
      <c r="O289" s="102" t="s">
        <v>465</v>
      </c>
      <c r="P289" s="102" t="s">
        <v>464</v>
      </c>
      <c r="Q289" s="422" t="s">
        <v>27</v>
      </c>
      <c r="R289" s="339" t="s">
        <v>98</v>
      </c>
      <c r="S289" s="102">
        <v>1</v>
      </c>
      <c r="T289" s="435"/>
      <c r="U289" s="165"/>
      <c r="V289" s="165">
        <v>5</v>
      </c>
      <c r="W289" s="165" t="s">
        <v>29</v>
      </c>
      <c r="X289" s="15">
        <v>1</v>
      </c>
      <c r="Y289" s="422">
        <f>J289-I289</f>
        <v>-9.8611111111111149E-2</v>
      </c>
      <c r="Z289" s="422">
        <f>Y289*60</f>
        <v>-5.9166666666666687</v>
      </c>
      <c r="AA289" s="428">
        <v>7</v>
      </c>
      <c r="AB289" s="165">
        <v>3</v>
      </c>
    </row>
    <row r="290" spans="1:28" ht="14.25" customHeight="1" thickBot="1">
      <c r="A290" s="7">
        <v>82</v>
      </c>
      <c r="B290" s="7">
        <v>66</v>
      </c>
      <c r="C290" s="21"/>
      <c r="D290" s="468">
        <v>5</v>
      </c>
      <c r="E290" s="21" t="s">
        <v>386</v>
      </c>
      <c r="F290" s="18" t="s">
        <v>68</v>
      </c>
      <c r="G290" s="29"/>
      <c r="H290" s="102"/>
      <c r="I290" s="45" t="s">
        <v>395</v>
      </c>
      <c r="J290" s="45" t="s">
        <v>1343</v>
      </c>
      <c r="K290" s="102"/>
      <c r="L290" s="13">
        <f ca="1">IFERROR(__xludf.DUMMYFUNCTION("if(K327="""",0,counta(split(K327,"","")))"),0)</f>
        <v>0</v>
      </c>
      <c r="M290" s="102"/>
      <c r="N290" s="102"/>
      <c r="O290" s="102"/>
      <c r="P290" s="102"/>
      <c r="Q290" s="437" t="s">
        <v>27</v>
      </c>
      <c r="R290" s="339" t="s">
        <v>98</v>
      </c>
      <c r="S290" s="71">
        <v>1</v>
      </c>
      <c r="T290" s="435"/>
      <c r="U290" s="165">
        <v>4</v>
      </c>
      <c r="V290" s="165">
        <v>5</v>
      </c>
      <c r="W290" s="165" t="s">
        <v>2793</v>
      </c>
      <c r="X290" s="102" t="s">
        <v>2947</v>
      </c>
      <c r="Y290" s="422">
        <f>J290-I290</f>
        <v>0.19722222222222219</v>
      </c>
      <c r="Z290" s="422">
        <f>Y290*60</f>
        <v>11.833333333333332</v>
      </c>
      <c r="AA290" s="429">
        <v>7</v>
      </c>
      <c r="AB290" s="481">
        <v>3</v>
      </c>
    </row>
    <row r="291" spans="1:28" ht="14.25" customHeight="1" thickBot="1">
      <c r="A291" s="7">
        <v>81</v>
      </c>
      <c r="B291" s="7">
        <v>66</v>
      </c>
      <c r="C291" s="21"/>
      <c r="D291" s="468">
        <v>5</v>
      </c>
      <c r="E291" s="21" t="s">
        <v>386</v>
      </c>
      <c r="F291" s="102" t="s">
        <v>392</v>
      </c>
      <c r="G291" s="102" t="s">
        <v>392</v>
      </c>
      <c r="H291" s="102"/>
      <c r="I291" s="45" t="s">
        <v>393</v>
      </c>
      <c r="J291" s="45" t="s">
        <v>1346</v>
      </c>
      <c r="K291" s="102"/>
      <c r="L291" s="13">
        <f ca="1">IFERROR(__xludf.DUMMYFUNCTION("if(K328="""",0,counta(split(K328,"","")))"),0)</f>
        <v>0</v>
      </c>
      <c r="M291" s="102"/>
      <c r="N291" s="102" t="s">
        <v>181</v>
      </c>
      <c r="O291" s="102" t="s">
        <v>41</v>
      </c>
      <c r="P291" s="102" t="s">
        <v>181</v>
      </c>
      <c r="Q291" s="438" t="s">
        <v>27</v>
      </c>
      <c r="R291" s="339" t="s">
        <v>98</v>
      </c>
      <c r="S291" s="83">
        <v>1</v>
      </c>
      <c r="T291" s="435"/>
      <c r="U291" s="165"/>
      <c r="V291" s="165">
        <v>5</v>
      </c>
      <c r="W291" s="165" t="s">
        <v>29</v>
      </c>
      <c r="X291" s="15">
        <v>1</v>
      </c>
      <c r="Y291" s="422">
        <f>J291-I291</f>
        <v>0.40902777777777771</v>
      </c>
      <c r="Z291" s="422">
        <f>Y291*60</f>
        <v>24.541666666666664</v>
      </c>
      <c r="AA291" s="429">
        <v>7</v>
      </c>
      <c r="AB291" s="481">
        <v>3</v>
      </c>
    </row>
    <row r="292" spans="1:28" ht="14.25" customHeight="1" thickBot="1">
      <c r="A292" s="7">
        <v>80</v>
      </c>
      <c r="B292" s="7">
        <v>66</v>
      </c>
      <c r="C292" s="21"/>
      <c r="D292" s="468">
        <v>5</v>
      </c>
      <c r="E292" s="21" t="s">
        <v>386</v>
      </c>
      <c r="F292" s="102" t="s">
        <v>44</v>
      </c>
      <c r="G292" s="102" t="s">
        <v>45</v>
      </c>
      <c r="H292" s="102"/>
      <c r="I292" s="45" t="s">
        <v>387</v>
      </c>
      <c r="J292" s="45" t="s">
        <v>1350</v>
      </c>
      <c r="K292" s="102"/>
      <c r="L292" s="13">
        <f ca="1">IFERROR(__xludf.DUMMYFUNCTION("if(K329="""",0,counta(split(K329,"","")))"),0)</f>
        <v>0</v>
      </c>
      <c r="M292" s="102"/>
      <c r="N292" s="102"/>
      <c r="O292" s="102"/>
      <c r="P292" s="102"/>
      <c r="Q292" s="422" t="s">
        <v>27</v>
      </c>
      <c r="R292" s="339" t="s">
        <v>98</v>
      </c>
      <c r="S292" s="102">
        <v>1</v>
      </c>
      <c r="T292" s="435"/>
      <c r="U292" s="327">
        <v>4</v>
      </c>
      <c r="V292" s="328">
        <v>5</v>
      </c>
      <c r="W292" s="252" t="s">
        <v>3770</v>
      </c>
      <c r="X292" s="252" t="s">
        <v>3469</v>
      </c>
      <c r="Y292" s="422">
        <f>J292-I292</f>
        <v>0.45624999999999999</v>
      </c>
      <c r="Z292" s="422">
        <f>Y292*60</f>
        <v>27.375</v>
      </c>
      <c r="AA292" s="429">
        <v>7</v>
      </c>
      <c r="AB292" s="336">
        <v>3</v>
      </c>
    </row>
    <row r="293" spans="1:28" ht="14.25" customHeight="1" thickBot="1">
      <c r="A293" s="7">
        <v>84</v>
      </c>
      <c r="B293" s="7">
        <v>66</v>
      </c>
      <c r="C293" s="21"/>
      <c r="D293" s="468">
        <v>5</v>
      </c>
      <c r="E293" s="21" t="s">
        <v>386</v>
      </c>
      <c r="F293" s="18" t="s">
        <v>318</v>
      </c>
      <c r="G293" s="29" t="s">
        <v>402</v>
      </c>
      <c r="H293" s="102"/>
      <c r="I293" s="45" t="s">
        <v>403</v>
      </c>
      <c r="J293" s="45" t="s">
        <v>1354</v>
      </c>
      <c r="K293" s="102" t="s">
        <v>1355</v>
      </c>
      <c r="L293" s="13">
        <f ca="1">IFERROR(__xludf.DUMMYFUNCTION("if(K330="""",0,counta(split(K330,"","")))"),6)</f>
        <v>6</v>
      </c>
      <c r="M293" s="102" t="s">
        <v>1355</v>
      </c>
      <c r="N293" s="102"/>
      <c r="O293" s="102"/>
      <c r="P293" s="102"/>
      <c r="Q293" s="422" t="s">
        <v>27</v>
      </c>
      <c r="R293" s="339" t="s">
        <v>98</v>
      </c>
      <c r="S293" s="102">
        <v>1</v>
      </c>
      <c r="T293" s="435"/>
      <c r="U293" s="165"/>
      <c r="V293" s="165">
        <v>4</v>
      </c>
      <c r="W293" s="165" t="s">
        <v>29</v>
      </c>
      <c r="X293" s="15">
        <v>1</v>
      </c>
      <c r="Y293" s="422">
        <f>J293-I293</f>
        <v>0.11458333333333337</v>
      </c>
      <c r="Z293" s="422">
        <f>Y293*60</f>
        <v>6.8750000000000018</v>
      </c>
      <c r="AA293" s="429">
        <v>7</v>
      </c>
      <c r="AB293" s="354">
        <v>3</v>
      </c>
    </row>
    <row r="294" spans="1:28" ht="14.25" customHeight="1" thickBot="1">
      <c r="A294" s="7">
        <v>87</v>
      </c>
      <c r="B294" s="7">
        <v>67</v>
      </c>
      <c r="C294" s="21"/>
      <c r="D294" s="468">
        <v>5</v>
      </c>
      <c r="E294" s="21" t="s">
        <v>406</v>
      </c>
      <c r="F294" s="30" t="s">
        <v>416</v>
      </c>
      <c r="G294" s="102" t="s">
        <v>417</v>
      </c>
      <c r="H294" s="102" t="s">
        <v>418</v>
      </c>
      <c r="I294" s="45" t="s">
        <v>419</v>
      </c>
      <c r="J294" s="45" t="s">
        <v>1356</v>
      </c>
      <c r="K294" s="102"/>
      <c r="L294" s="13">
        <f ca="1">IFERROR(__xludf.DUMMYFUNCTION("if(K331="""",0,counta(split(K331,"","")))"),0)</f>
        <v>0</v>
      </c>
      <c r="M294" s="102"/>
      <c r="N294" s="102"/>
      <c r="O294" s="102"/>
      <c r="P294" s="102"/>
      <c r="Q294" s="422" t="s">
        <v>27</v>
      </c>
      <c r="R294" s="339" t="s">
        <v>98</v>
      </c>
      <c r="S294" s="102">
        <v>1</v>
      </c>
      <c r="T294" s="435"/>
      <c r="U294" s="165"/>
      <c r="V294" s="165">
        <v>3</v>
      </c>
      <c r="W294" s="165" t="s">
        <v>2111</v>
      </c>
      <c r="X294" s="102"/>
      <c r="Y294" s="422">
        <f>J294-I294</f>
        <v>0.37013888888888891</v>
      </c>
      <c r="Z294" s="422">
        <f>Y294*60</f>
        <v>22.208333333333336</v>
      </c>
      <c r="AA294" s="428">
        <v>7</v>
      </c>
      <c r="AB294" s="72">
        <v>3</v>
      </c>
    </row>
    <row r="295" spans="1:28" ht="14.25" customHeight="1" thickBot="1">
      <c r="A295" s="7">
        <v>86</v>
      </c>
      <c r="B295" s="7">
        <v>67</v>
      </c>
      <c r="C295" s="21"/>
      <c r="D295" s="468">
        <v>5</v>
      </c>
      <c r="E295" s="21" t="s">
        <v>406</v>
      </c>
      <c r="F295" s="102" t="s">
        <v>411</v>
      </c>
      <c r="G295" s="102" t="s">
        <v>412</v>
      </c>
      <c r="H295" s="102" t="s">
        <v>413</v>
      </c>
      <c r="I295" s="45" t="s">
        <v>414</v>
      </c>
      <c r="J295" s="45" t="s">
        <v>1331</v>
      </c>
      <c r="K295" s="102" t="s">
        <v>1357</v>
      </c>
      <c r="L295" s="13">
        <f ca="1">IFERROR(__xludf.DUMMYFUNCTION("if(K332="""",0,counta(split(K332,"","")))"),2)</f>
        <v>2</v>
      </c>
      <c r="M295" s="102" t="s">
        <v>1357</v>
      </c>
      <c r="N295" s="102"/>
      <c r="O295" s="102"/>
      <c r="P295" s="102"/>
      <c r="Q295" s="422" t="s">
        <v>27</v>
      </c>
      <c r="R295" s="339" t="s">
        <v>98</v>
      </c>
      <c r="S295" s="102">
        <v>1</v>
      </c>
      <c r="T295" s="435"/>
      <c r="U295" s="481"/>
      <c r="V295" s="481">
        <v>5</v>
      </c>
      <c r="W295" s="481" t="s">
        <v>1403</v>
      </c>
      <c r="X295" s="480"/>
      <c r="Y295" s="422">
        <f>J295-I295</f>
        <v>0.40138888888888891</v>
      </c>
      <c r="Z295" s="422">
        <f>Y295*60</f>
        <v>24.083333333333336</v>
      </c>
      <c r="AA295" s="428">
        <v>7</v>
      </c>
      <c r="AB295" s="165">
        <v>3</v>
      </c>
    </row>
    <row r="296" spans="1:28" ht="14.25" customHeight="1" thickBot="1">
      <c r="A296" s="7">
        <v>85</v>
      </c>
      <c r="B296" s="7">
        <v>67</v>
      </c>
      <c r="C296" s="21"/>
      <c r="D296" s="468">
        <v>5</v>
      </c>
      <c r="E296" s="21" t="s">
        <v>406</v>
      </c>
      <c r="F296" s="102" t="s">
        <v>75</v>
      </c>
      <c r="G296" s="102" t="s">
        <v>294</v>
      </c>
      <c r="H296" s="102" t="s">
        <v>295</v>
      </c>
      <c r="I296" s="45" t="s">
        <v>407</v>
      </c>
      <c r="J296" s="45" t="s">
        <v>1360</v>
      </c>
      <c r="K296" s="102" t="s">
        <v>1361</v>
      </c>
      <c r="L296" s="13">
        <f ca="1">IFERROR(__xludf.DUMMYFUNCTION("if(K333="""",0,counta(split(K333,"","")))"),3)</f>
        <v>3</v>
      </c>
      <c r="M296" s="102" t="s">
        <v>1362</v>
      </c>
      <c r="N296" s="102"/>
      <c r="O296" s="102"/>
      <c r="P296" s="102"/>
      <c r="Q296" s="422" t="s">
        <v>27</v>
      </c>
      <c r="R296" s="339" t="s">
        <v>98</v>
      </c>
      <c r="S296" s="102">
        <v>1</v>
      </c>
      <c r="T296" s="435"/>
      <c r="U296" s="165">
        <v>3</v>
      </c>
      <c r="V296" s="165">
        <v>5</v>
      </c>
      <c r="W296" s="165" t="s">
        <v>3770</v>
      </c>
      <c r="X296" s="102" t="s">
        <v>2947</v>
      </c>
      <c r="Y296" s="422">
        <f>J296-I296</f>
        <v>0.60694444444444451</v>
      </c>
      <c r="Z296" s="422">
        <f>Y296*60</f>
        <v>36.416666666666671</v>
      </c>
      <c r="AA296" s="429">
        <v>7</v>
      </c>
      <c r="AB296" s="336">
        <v>3</v>
      </c>
    </row>
    <row r="297" spans="1:28" ht="14.25" customHeight="1" thickBot="1">
      <c r="A297" s="7">
        <v>95</v>
      </c>
      <c r="B297" s="7">
        <v>68</v>
      </c>
      <c r="C297" s="21"/>
      <c r="D297" s="468">
        <v>5</v>
      </c>
      <c r="E297" s="21" t="s">
        <v>420</v>
      </c>
      <c r="F297" s="102" t="s">
        <v>75</v>
      </c>
      <c r="G297" s="102" t="s">
        <v>75</v>
      </c>
      <c r="H297" s="102"/>
      <c r="I297" s="45" t="s">
        <v>456</v>
      </c>
      <c r="J297" s="45" t="s">
        <v>1364</v>
      </c>
      <c r="K297" s="102" t="s">
        <v>1365</v>
      </c>
      <c r="L297" s="13">
        <f ca="1">IFERROR(__xludf.DUMMYFUNCTION("if(K334="""",0,counta(split(K334,"","")))"),6)</f>
        <v>6</v>
      </c>
      <c r="M297" s="102" t="s">
        <v>1366</v>
      </c>
      <c r="N297" s="102"/>
      <c r="O297" s="102"/>
      <c r="P297" s="102"/>
      <c r="Q297" s="422" t="s">
        <v>27</v>
      </c>
      <c r="R297" s="339" t="s">
        <v>98</v>
      </c>
      <c r="S297" s="102">
        <v>1</v>
      </c>
      <c r="T297" s="435"/>
      <c r="U297" s="165">
        <v>4</v>
      </c>
      <c r="V297" s="165">
        <v>4</v>
      </c>
      <c r="W297" s="165" t="s">
        <v>3409</v>
      </c>
      <c r="X297" s="102" t="s">
        <v>2794</v>
      </c>
      <c r="Y297" s="422">
        <f>J297-I297</f>
        <v>-0.17569444444444446</v>
      </c>
      <c r="Z297" s="422">
        <f>Y297*60</f>
        <v>-10.541666666666668</v>
      </c>
      <c r="AA297" s="429">
        <v>7</v>
      </c>
      <c r="AB297" s="165">
        <v>3</v>
      </c>
    </row>
    <row r="298" spans="1:28" ht="14.25" customHeight="1" thickBot="1">
      <c r="A298" s="7">
        <v>94</v>
      </c>
      <c r="B298" s="7">
        <v>68</v>
      </c>
      <c r="C298" s="21"/>
      <c r="D298" s="468">
        <v>5</v>
      </c>
      <c r="E298" s="21" t="s">
        <v>420</v>
      </c>
      <c r="F298" s="102" t="s">
        <v>38</v>
      </c>
      <c r="G298" s="102" t="s">
        <v>452</v>
      </c>
      <c r="H298" s="102"/>
      <c r="I298" s="45" t="s">
        <v>453</v>
      </c>
      <c r="J298" s="45" t="s">
        <v>395</v>
      </c>
      <c r="K298" s="102" t="s">
        <v>1367</v>
      </c>
      <c r="L298" s="13">
        <f ca="1">IFERROR(__xludf.DUMMYFUNCTION("if(K335="""",0,counta(split(K335,"","")))"),7)</f>
        <v>7</v>
      </c>
      <c r="M298" s="102" t="s">
        <v>1367</v>
      </c>
      <c r="N298" s="102"/>
      <c r="O298" s="102"/>
      <c r="P298" s="102"/>
      <c r="Q298" s="152" t="s">
        <v>27</v>
      </c>
      <c r="R298" s="339" t="s">
        <v>98</v>
      </c>
      <c r="S298" s="147">
        <v>1</v>
      </c>
      <c r="T298" s="435"/>
      <c r="U298" s="165"/>
      <c r="V298" s="165">
        <v>5</v>
      </c>
      <c r="W298" s="165" t="s">
        <v>2111</v>
      </c>
      <c r="X298" s="102"/>
      <c r="Y298" s="422">
        <f>J298-I298</f>
        <v>-2.9166666666666674E-2</v>
      </c>
      <c r="Z298" s="422">
        <f>Y298*60</f>
        <v>-1.7500000000000004</v>
      </c>
      <c r="AA298" s="429">
        <v>7</v>
      </c>
      <c r="AB298" s="165">
        <v>3</v>
      </c>
    </row>
    <row r="299" spans="1:28" ht="14.25" customHeight="1" thickBot="1">
      <c r="A299" s="7">
        <v>93</v>
      </c>
      <c r="B299" s="7">
        <v>68</v>
      </c>
      <c r="C299" s="21"/>
      <c r="D299" s="468">
        <v>5</v>
      </c>
      <c r="E299" s="21" t="s">
        <v>420</v>
      </c>
      <c r="F299" s="102" t="s">
        <v>446</v>
      </c>
      <c r="G299" s="102" t="s">
        <v>447</v>
      </c>
      <c r="H299" s="102"/>
      <c r="I299" s="45" t="s">
        <v>448</v>
      </c>
      <c r="J299" s="45" t="s">
        <v>1046</v>
      </c>
      <c r="K299" s="102" t="s">
        <v>1369</v>
      </c>
      <c r="L299" s="13">
        <f ca="1">IFERROR(__xludf.DUMMYFUNCTION("if(K336="""",0,counta(split(K336,"","")))"),1)</f>
        <v>1</v>
      </c>
      <c r="M299" s="102" t="s">
        <v>1369</v>
      </c>
      <c r="N299" s="102" t="s">
        <v>1370</v>
      </c>
      <c r="O299" s="102" t="s">
        <v>41</v>
      </c>
      <c r="P299" s="102" t="s">
        <v>1371</v>
      </c>
      <c r="Q299" s="152" t="s">
        <v>27</v>
      </c>
      <c r="R299" s="339" t="s">
        <v>98</v>
      </c>
      <c r="S299" s="147">
        <v>1</v>
      </c>
      <c r="T299" s="435"/>
      <c r="U299" s="196">
        <v>4</v>
      </c>
      <c r="V299" s="196">
        <v>4</v>
      </c>
      <c r="W299" s="193" t="s">
        <v>6755</v>
      </c>
      <c r="X299" s="205">
        <v>1</v>
      </c>
      <c r="Y299" s="422">
        <f>J299-I299</f>
        <v>0.13541666666666669</v>
      </c>
      <c r="Z299" s="422">
        <f>Y299*60</f>
        <v>8.1250000000000018</v>
      </c>
      <c r="AA299" s="429">
        <v>7</v>
      </c>
      <c r="AB299" s="481">
        <v>3</v>
      </c>
    </row>
    <row r="300" spans="1:28" ht="14.25" customHeight="1" thickBot="1">
      <c r="A300" s="7">
        <v>92</v>
      </c>
      <c r="B300" s="7">
        <v>68</v>
      </c>
      <c r="C300" s="21"/>
      <c r="D300" s="468">
        <v>5</v>
      </c>
      <c r="E300" s="21" t="s">
        <v>420</v>
      </c>
      <c r="F300" s="102" t="s">
        <v>411</v>
      </c>
      <c r="G300" s="102" t="s">
        <v>442</v>
      </c>
      <c r="H300" s="102" t="s">
        <v>413</v>
      </c>
      <c r="I300" s="45" t="s">
        <v>259</v>
      </c>
      <c r="J300" s="45" t="s">
        <v>1375</v>
      </c>
      <c r="K300" s="102" t="s">
        <v>1376</v>
      </c>
      <c r="L300" s="13">
        <f ca="1">IFERROR(__xludf.DUMMYFUNCTION("if(K337="""",0,counta(split(K337,"","")))"),9)</f>
        <v>9</v>
      </c>
      <c r="M300" s="102" t="s">
        <v>1377</v>
      </c>
      <c r="N300" s="102"/>
      <c r="O300" s="102"/>
      <c r="P300" s="102"/>
      <c r="Q300" s="152" t="s">
        <v>27</v>
      </c>
      <c r="R300" s="339" t="s">
        <v>98</v>
      </c>
      <c r="S300" s="147">
        <v>1</v>
      </c>
      <c r="T300" s="435"/>
      <c r="U300" s="165">
        <v>5</v>
      </c>
      <c r="V300" s="165">
        <v>5</v>
      </c>
      <c r="W300" s="165" t="s">
        <v>3511</v>
      </c>
      <c r="X300" s="102">
        <v>1</v>
      </c>
      <c r="Y300" s="422">
        <f>J300-I300</f>
        <v>0.3743055555555555</v>
      </c>
      <c r="Z300" s="422">
        <f>Y300*60</f>
        <v>22.458333333333329</v>
      </c>
      <c r="AA300" s="429">
        <v>7</v>
      </c>
      <c r="AB300" s="165">
        <v>3</v>
      </c>
    </row>
    <row r="301" spans="1:28" ht="14.25" customHeight="1" thickBot="1">
      <c r="A301" s="7">
        <v>91</v>
      </c>
      <c r="B301" s="7">
        <v>68</v>
      </c>
      <c r="C301" s="21"/>
      <c r="D301" s="468">
        <v>5</v>
      </c>
      <c r="E301" s="21" t="s">
        <v>420</v>
      </c>
      <c r="F301" s="102" t="s">
        <v>437</v>
      </c>
      <c r="G301" s="102" t="s">
        <v>90</v>
      </c>
      <c r="H301" s="102"/>
      <c r="I301" s="45" t="s">
        <v>438</v>
      </c>
      <c r="J301" s="45" t="s">
        <v>1379</v>
      </c>
      <c r="K301" s="102"/>
      <c r="L301" s="13">
        <f ca="1">IFERROR(__xludf.DUMMYFUNCTION("if(K338="""",0,counta(split(K338,"","")))"),0)</f>
        <v>0</v>
      </c>
      <c r="M301" s="102"/>
      <c r="N301" s="102"/>
      <c r="O301" s="102"/>
      <c r="P301" s="102"/>
      <c r="Q301" s="152" t="s">
        <v>27</v>
      </c>
      <c r="R301" s="339" t="s">
        <v>98</v>
      </c>
      <c r="S301" s="147">
        <v>1</v>
      </c>
      <c r="T301" s="435"/>
      <c r="U301" s="165"/>
      <c r="V301" s="165">
        <v>5</v>
      </c>
      <c r="W301" s="165" t="s">
        <v>29</v>
      </c>
      <c r="X301" s="15">
        <v>1</v>
      </c>
      <c r="Y301" s="422">
        <f>J301-I301</f>
        <v>-0.17152777777777778</v>
      </c>
      <c r="Z301" s="422">
        <f>Y301*60</f>
        <v>-10.291666666666666</v>
      </c>
      <c r="AA301" s="429">
        <v>7</v>
      </c>
      <c r="AB301" s="165">
        <v>3</v>
      </c>
    </row>
    <row r="302" spans="1:28" ht="14.25" customHeight="1" thickBot="1">
      <c r="A302" s="7">
        <v>90</v>
      </c>
      <c r="B302" s="7">
        <v>68</v>
      </c>
      <c r="C302" s="21"/>
      <c r="D302" s="468">
        <v>5</v>
      </c>
      <c r="E302" s="21" t="s">
        <v>420</v>
      </c>
      <c r="F302" s="30" t="s">
        <v>416</v>
      </c>
      <c r="G302" s="102" t="s">
        <v>431</v>
      </c>
      <c r="H302" s="102"/>
      <c r="I302" s="45" t="s">
        <v>432</v>
      </c>
      <c r="J302" s="45" t="s">
        <v>81</v>
      </c>
      <c r="K302" s="102" t="s">
        <v>1381</v>
      </c>
      <c r="L302" s="13">
        <f ca="1">IFERROR(__xludf.DUMMYFUNCTION("if(K339="""",0,counta(split(K339,"","")))"),3)</f>
        <v>3</v>
      </c>
      <c r="M302" s="102" t="s">
        <v>1382</v>
      </c>
      <c r="N302" s="102"/>
      <c r="O302" s="102"/>
      <c r="P302" s="102"/>
      <c r="Q302" s="152" t="s">
        <v>27</v>
      </c>
      <c r="R302" s="339" t="s">
        <v>98</v>
      </c>
      <c r="S302" s="147">
        <v>1</v>
      </c>
      <c r="T302" s="435"/>
      <c r="U302" s="51">
        <v>4</v>
      </c>
      <c r="V302" s="51">
        <v>3</v>
      </c>
      <c r="W302" s="51" t="s">
        <v>3044</v>
      </c>
      <c r="X302" s="51" t="s">
        <v>2794</v>
      </c>
      <c r="Y302" s="422">
        <f>J302-I302</f>
        <v>-0.10416666666666667</v>
      </c>
      <c r="Z302" s="422">
        <f>Y302*60</f>
        <v>-6.25</v>
      </c>
      <c r="AA302" s="429">
        <v>7</v>
      </c>
      <c r="AB302" s="165">
        <v>3</v>
      </c>
    </row>
    <row r="303" spans="1:28" ht="14.25" customHeight="1" thickBot="1">
      <c r="A303" s="7">
        <v>89</v>
      </c>
      <c r="B303" s="7">
        <v>68</v>
      </c>
      <c r="C303" s="21"/>
      <c r="D303" s="468">
        <v>5</v>
      </c>
      <c r="E303" s="21" t="s">
        <v>420</v>
      </c>
      <c r="F303" s="102" t="s">
        <v>350</v>
      </c>
      <c r="G303" s="102" t="s">
        <v>426</v>
      </c>
      <c r="H303" s="102"/>
      <c r="I303" s="45" t="s">
        <v>427</v>
      </c>
      <c r="J303" s="45" t="s">
        <v>116</v>
      </c>
      <c r="K303" s="102" t="s">
        <v>1384</v>
      </c>
      <c r="L303" s="13">
        <f ca="1">IFERROR(__xludf.DUMMYFUNCTION("if(K340="""",0,counta(split(K340,"","")))"),2)</f>
        <v>2</v>
      </c>
      <c r="M303" s="102" t="s">
        <v>1384</v>
      </c>
      <c r="N303" s="102"/>
      <c r="O303" s="102"/>
      <c r="P303" s="102"/>
      <c r="Q303" s="152" t="s">
        <v>27</v>
      </c>
      <c r="R303" s="339" t="s">
        <v>98</v>
      </c>
      <c r="S303" s="147">
        <v>1</v>
      </c>
      <c r="T303" s="435"/>
      <c r="U303" s="332">
        <v>5</v>
      </c>
      <c r="V303" s="332">
        <v>5</v>
      </c>
      <c r="W303" s="339" t="s">
        <v>3548</v>
      </c>
      <c r="X303" s="339" t="s">
        <v>2794</v>
      </c>
      <c r="Y303" s="422">
        <f>J303-I303</f>
        <v>3.4027777777777796E-2</v>
      </c>
      <c r="Z303" s="422">
        <f>Y303*60</f>
        <v>2.0416666666666679</v>
      </c>
      <c r="AA303" s="429">
        <v>7</v>
      </c>
      <c r="AB303" s="165">
        <v>3</v>
      </c>
    </row>
    <row r="304" spans="1:28" ht="14.25" customHeight="1" thickBot="1">
      <c r="A304" s="7">
        <v>97</v>
      </c>
      <c r="B304" s="7">
        <v>68</v>
      </c>
      <c r="C304" s="21"/>
      <c r="D304" s="468">
        <v>5</v>
      </c>
      <c r="E304" s="21" t="s">
        <v>420</v>
      </c>
      <c r="F304" s="102" t="s">
        <v>197</v>
      </c>
      <c r="G304" s="102" t="s">
        <v>197</v>
      </c>
      <c r="H304" s="102"/>
      <c r="I304" s="45" t="s">
        <v>467</v>
      </c>
      <c r="J304" s="45" t="s">
        <v>1386</v>
      </c>
      <c r="K304" s="102" t="s">
        <v>1387</v>
      </c>
      <c r="L304" s="13">
        <f ca="1">IFERROR(__xludf.DUMMYFUNCTION("if(K341="""",0,counta(split(K341,"","")))"),2)</f>
        <v>2</v>
      </c>
      <c r="M304" s="102" t="s">
        <v>1388</v>
      </c>
      <c r="N304" s="102"/>
      <c r="O304" s="102"/>
      <c r="P304" s="102"/>
      <c r="Q304" s="440" t="s">
        <v>27</v>
      </c>
      <c r="R304" s="339" t="s">
        <v>98</v>
      </c>
      <c r="S304" s="164">
        <v>1</v>
      </c>
      <c r="T304" s="435"/>
      <c r="U304" s="165">
        <v>4</v>
      </c>
      <c r="V304" s="165">
        <v>5</v>
      </c>
      <c r="W304" s="165" t="s">
        <v>2111</v>
      </c>
      <c r="X304" s="102" t="s">
        <v>2947</v>
      </c>
      <c r="Y304" s="422">
        <f>J304-I304</f>
        <v>-0.48888888888888882</v>
      </c>
      <c r="Z304" s="422">
        <f>Y304*60</f>
        <v>-29.333333333333329</v>
      </c>
      <c r="AA304" s="429">
        <v>7</v>
      </c>
      <c r="AB304" s="354">
        <v>3</v>
      </c>
    </row>
    <row r="305" spans="1:28" ht="14.25" customHeight="1" thickBot="1">
      <c r="A305" s="7">
        <v>96</v>
      </c>
      <c r="B305" s="7">
        <v>68</v>
      </c>
      <c r="C305" s="21"/>
      <c r="D305" s="468">
        <v>5</v>
      </c>
      <c r="E305" s="21" t="s">
        <v>420</v>
      </c>
      <c r="F305" s="102" t="s">
        <v>30</v>
      </c>
      <c r="G305" s="102" t="s">
        <v>460</v>
      </c>
      <c r="H305" s="102"/>
      <c r="I305" s="45" t="s">
        <v>378</v>
      </c>
      <c r="J305" s="45" t="s">
        <v>86</v>
      </c>
      <c r="K305" s="102" t="s">
        <v>417</v>
      </c>
      <c r="L305" s="13">
        <f ca="1">IFERROR(__xludf.DUMMYFUNCTION("if(K342="""",0,counta(split(K342,"","")))"),1)</f>
        <v>1</v>
      </c>
      <c r="M305" s="102" t="s">
        <v>1390</v>
      </c>
      <c r="N305" s="102" t="s">
        <v>991</v>
      </c>
      <c r="O305" s="102" t="s">
        <v>41</v>
      </c>
      <c r="P305" s="102" t="s">
        <v>1391</v>
      </c>
      <c r="Q305" s="440" t="s">
        <v>27</v>
      </c>
      <c r="R305" s="339" t="s">
        <v>98</v>
      </c>
      <c r="S305" s="164">
        <v>1</v>
      </c>
      <c r="T305" s="435"/>
      <c r="U305" s="156"/>
      <c r="V305" s="156"/>
      <c r="W305" s="165" t="s">
        <v>3044</v>
      </c>
      <c r="X305" s="252">
        <v>1</v>
      </c>
      <c r="Y305" s="422">
        <f>J305-I305</f>
        <v>-0.27500000000000002</v>
      </c>
      <c r="Z305" s="422">
        <f>Y305*60</f>
        <v>-16.5</v>
      </c>
      <c r="AA305" s="429">
        <v>7</v>
      </c>
      <c r="AB305" s="251">
        <v>3</v>
      </c>
    </row>
    <row r="306" spans="1:28" ht="14.25" customHeight="1" thickBot="1">
      <c r="A306" s="7">
        <v>88</v>
      </c>
      <c r="B306" s="7">
        <v>68</v>
      </c>
      <c r="C306" s="21"/>
      <c r="D306" s="468">
        <v>5</v>
      </c>
      <c r="E306" s="21" t="s">
        <v>420</v>
      </c>
      <c r="F306" s="102" t="s">
        <v>421</v>
      </c>
      <c r="G306" s="102" t="s">
        <v>350</v>
      </c>
      <c r="H306" s="102"/>
      <c r="I306" s="45" t="s">
        <v>422</v>
      </c>
      <c r="J306" s="45" t="s">
        <v>1395</v>
      </c>
      <c r="K306" s="102" t="s">
        <v>698</v>
      </c>
      <c r="L306" s="13">
        <f ca="1">IFERROR(__xludf.DUMMYFUNCTION("if(K343="""",0,counta(split(K343,"","")))"),1)</f>
        <v>1</v>
      </c>
      <c r="M306" s="102" t="s">
        <v>698</v>
      </c>
      <c r="N306" s="102"/>
      <c r="O306" s="102"/>
      <c r="P306" s="102"/>
      <c r="Q306" s="422" t="s">
        <v>27</v>
      </c>
      <c r="R306" s="339" t="s">
        <v>98</v>
      </c>
      <c r="S306" s="102">
        <v>1</v>
      </c>
      <c r="T306" s="435"/>
      <c r="U306" s="165">
        <v>4</v>
      </c>
      <c r="V306" s="165">
        <v>4</v>
      </c>
      <c r="W306" s="165" t="s">
        <v>2111</v>
      </c>
      <c r="X306" s="102" t="s">
        <v>2947</v>
      </c>
      <c r="Y306" s="422">
        <f>J306-I306</f>
        <v>0.20208333333333334</v>
      </c>
      <c r="Z306" s="422">
        <f>Y306*60</f>
        <v>12.125</v>
      </c>
      <c r="AA306" s="429">
        <v>7</v>
      </c>
      <c r="AB306" s="165">
        <v>3</v>
      </c>
    </row>
    <row r="307" spans="1:28" ht="14.25" customHeight="1" thickBot="1">
      <c r="A307" s="7">
        <v>99</v>
      </c>
      <c r="B307" s="7">
        <v>69</v>
      </c>
      <c r="C307" s="21"/>
      <c r="D307" s="468">
        <v>5</v>
      </c>
      <c r="E307" s="21" t="s">
        <v>471</v>
      </c>
      <c r="F307" s="102" t="s">
        <v>182</v>
      </c>
      <c r="G307" s="21" t="s">
        <v>478</v>
      </c>
      <c r="H307" s="102" t="s">
        <v>479</v>
      </c>
      <c r="I307" s="45" t="s">
        <v>480</v>
      </c>
      <c r="J307" s="45" t="s">
        <v>87</v>
      </c>
      <c r="K307" s="102"/>
      <c r="L307" s="13">
        <f ca="1">IFERROR(__xludf.DUMMYFUNCTION("if(K344="""",0,counta(split(K344,"","")))"),0)</f>
        <v>0</v>
      </c>
      <c r="M307" s="102"/>
      <c r="N307" s="102"/>
      <c r="O307" s="102"/>
      <c r="P307" s="102"/>
      <c r="Q307" s="422" t="s">
        <v>27</v>
      </c>
      <c r="R307" s="339" t="s">
        <v>98</v>
      </c>
      <c r="S307" s="102">
        <v>1</v>
      </c>
      <c r="T307" s="435"/>
      <c r="U307" s="165">
        <v>4</v>
      </c>
      <c r="V307" s="165">
        <v>5</v>
      </c>
      <c r="W307" s="165" t="s">
        <v>2111</v>
      </c>
      <c r="X307" s="102" t="s">
        <v>2947</v>
      </c>
      <c r="Y307" s="422">
        <f>J307-I307</f>
        <v>1.4583333333333282E-2</v>
      </c>
      <c r="Z307" s="422">
        <f>Y307*60</f>
        <v>0.87499999999999689</v>
      </c>
      <c r="AA307" s="429">
        <v>7</v>
      </c>
      <c r="AB307" s="463">
        <v>3</v>
      </c>
    </row>
    <row r="308" spans="1:28" ht="14.25" customHeight="1" thickBot="1">
      <c r="A308" s="7">
        <v>98</v>
      </c>
      <c r="B308" s="7">
        <v>69</v>
      </c>
      <c r="C308" s="21"/>
      <c r="D308" s="468">
        <v>5</v>
      </c>
      <c r="E308" s="21" t="s">
        <v>471</v>
      </c>
      <c r="F308" s="102" t="s">
        <v>472</v>
      </c>
      <c r="G308" s="102" t="s">
        <v>473</v>
      </c>
      <c r="H308" s="102"/>
      <c r="I308" s="45" t="s">
        <v>474</v>
      </c>
      <c r="J308" s="45" t="s">
        <v>1396</v>
      </c>
      <c r="K308" s="102" t="s">
        <v>245</v>
      </c>
      <c r="L308" s="13">
        <f ca="1">IFERROR(__xludf.DUMMYFUNCTION("if(K345="""",0,counta(split(K345,"","")))"),2)</f>
        <v>2</v>
      </c>
      <c r="M308" s="102" t="s">
        <v>245</v>
      </c>
      <c r="N308" s="102"/>
      <c r="O308" s="102"/>
      <c r="P308" s="102"/>
      <c r="Q308" s="422" t="s">
        <v>27</v>
      </c>
      <c r="R308" s="339" t="s">
        <v>98</v>
      </c>
      <c r="S308" s="102">
        <v>1</v>
      </c>
      <c r="T308" s="435"/>
      <c r="U308" s="255">
        <v>5</v>
      </c>
      <c r="V308" s="255">
        <v>5</v>
      </c>
      <c r="W308" s="353" t="s">
        <v>3770</v>
      </c>
      <c r="X308" s="353">
        <v>1</v>
      </c>
      <c r="Y308" s="422">
        <f>J308-I308</f>
        <v>0.26597222222222222</v>
      </c>
      <c r="Z308" s="422">
        <f>Y308*60</f>
        <v>15.958333333333334</v>
      </c>
      <c r="AA308" s="429">
        <v>7</v>
      </c>
      <c r="AB308" s="143">
        <v>3</v>
      </c>
    </row>
    <row r="309" spans="1:28" ht="14.25" customHeight="1" thickBot="1">
      <c r="A309" s="7">
        <v>103</v>
      </c>
      <c r="B309" s="7">
        <v>70</v>
      </c>
      <c r="C309" s="21"/>
      <c r="D309" s="468">
        <v>5</v>
      </c>
      <c r="E309" s="21" t="s">
        <v>484</v>
      </c>
      <c r="F309" s="27" t="s">
        <v>497</v>
      </c>
      <c r="G309" s="28" t="s">
        <v>498</v>
      </c>
      <c r="H309" s="102"/>
      <c r="I309" s="45" t="s">
        <v>499</v>
      </c>
      <c r="J309" s="45" t="s">
        <v>1208</v>
      </c>
      <c r="K309" s="102"/>
      <c r="L309" s="13">
        <f ca="1">IFERROR(__xludf.DUMMYFUNCTION("if(K346="""",0,counta(split(K346,"","")))"),0)</f>
        <v>0</v>
      </c>
      <c r="M309" s="102"/>
      <c r="N309" s="102"/>
      <c r="O309" s="102"/>
      <c r="P309" s="102"/>
      <c r="Q309" s="422" t="s">
        <v>27</v>
      </c>
      <c r="R309" s="339" t="s">
        <v>98</v>
      </c>
      <c r="S309" s="102">
        <v>1</v>
      </c>
      <c r="T309" s="435"/>
      <c r="U309" s="165">
        <v>4</v>
      </c>
      <c r="V309" s="165">
        <v>5</v>
      </c>
      <c r="W309" s="165" t="s">
        <v>3223</v>
      </c>
      <c r="X309" s="102" t="s">
        <v>2794</v>
      </c>
      <c r="Y309" s="422">
        <f>J309-I309</f>
        <v>-3.5416666666666763E-2</v>
      </c>
      <c r="Z309" s="422">
        <f>Y309*60</f>
        <v>-2.1250000000000058</v>
      </c>
      <c r="AA309" s="429">
        <v>7</v>
      </c>
      <c r="AB309" s="354">
        <v>3</v>
      </c>
    </row>
    <row r="310" spans="1:28" ht="14.25" customHeight="1" thickBot="1">
      <c r="A310" s="7">
        <v>102</v>
      </c>
      <c r="B310" s="7">
        <v>70</v>
      </c>
      <c r="C310" s="21"/>
      <c r="D310" s="468">
        <v>5</v>
      </c>
      <c r="E310" s="21" t="s">
        <v>484</v>
      </c>
      <c r="F310" s="102" t="s">
        <v>491</v>
      </c>
      <c r="G310" s="102" t="s">
        <v>492</v>
      </c>
      <c r="H310" s="102"/>
      <c r="I310" s="45" t="s">
        <v>493</v>
      </c>
      <c r="J310" s="45" t="s">
        <v>870</v>
      </c>
      <c r="K310" s="102"/>
      <c r="L310" s="13">
        <f ca="1">IFERROR(__xludf.DUMMYFUNCTION("if(K347="""",0,counta(split(K347,"","")))"),0)</f>
        <v>0</v>
      </c>
      <c r="M310" s="102"/>
      <c r="N310" s="102"/>
      <c r="O310" s="102"/>
      <c r="P310" s="102"/>
      <c r="Q310" s="422" t="s">
        <v>27</v>
      </c>
      <c r="R310" s="339" t="s">
        <v>98</v>
      </c>
      <c r="S310" s="102">
        <v>1</v>
      </c>
      <c r="T310" s="435"/>
      <c r="U310" s="165">
        <v>4</v>
      </c>
      <c r="V310" s="165">
        <v>4</v>
      </c>
      <c r="W310" s="165" t="s">
        <v>3548</v>
      </c>
      <c r="X310" s="102">
        <v>1</v>
      </c>
      <c r="Y310" s="422">
        <f>J310-I310</f>
        <v>6.3888888888888884E-2</v>
      </c>
      <c r="Z310" s="422">
        <f>Y310*60</f>
        <v>3.833333333333333</v>
      </c>
      <c r="AA310" s="429">
        <v>7</v>
      </c>
      <c r="AB310" s="165">
        <v>3</v>
      </c>
    </row>
    <row r="311" spans="1:28" ht="14.25" customHeight="1" thickBot="1">
      <c r="A311" s="7">
        <v>101</v>
      </c>
      <c r="B311" s="7">
        <v>70</v>
      </c>
      <c r="C311" s="21"/>
      <c r="D311" s="468">
        <v>5</v>
      </c>
      <c r="E311" s="21" t="s">
        <v>484</v>
      </c>
      <c r="F311" s="102" t="s">
        <v>38</v>
      </c>
      <c r="G311" s="102" t="s">
        <v>38</v>
      </c>
      <c r="H311" s="102"/>
      <c r="I311" s="45" t="s">
        <v>487</v>
      </c>
      <c r="J311" s="45" t="s">
        <v>579</v>
      </c>
      <c r="K311" s="102" t="s">
        <v>1402</v>
      </c>
      <c r="L311" s="13">
        <f ca="1">IFERROR(__xludf.DUMMYFUNCTION("if(K348="""",0,counta(split(K348,"","")))"),2)</f>
        <v>2</v>
      </c>
      <c r="M311" s="102"/>
      <c r="N311" s="102"/>
      <c r="O311" s="102"/>
      <c r="P311" s="102"/>
      <c r="Q311" s="414" t="s">
        <v>27</v>
      </c>
      <c r="R311" s="339" t="s">
        <v>98</v>
      </c>
      <c r="S311" s="354">
        <v>1</v>
      </c>
      <c r="T311" s="435"/>
      <c r="U311" s="165">
        <v>5</v>
      </c>
      <c r="V311" s="165">
        <v>5</v>
      </c>
      <c r="W311" s="284" t="s">
        <v>3548</v>
      </c>
      <c r="X311" s="102" t="s">
        <v>2947</v>
      </c>
      <c r="Y311" s="422">
        <f>J311-I311</f>
        <v>4.1666666666666796E-3</v>
      </c>
      <c r="Z311" s="422">
        <f>Y311*60</f>
        <v>0.25000000000000078</v>
      </c>
      <c r="AA311" s="429">
        <v>7</v>
      </c>
      <c r="AB311" s="336">
        <v>3</v>
      </c>
    </row>
    <row r="312" spans="1:28" ht="14.25" customHeight="1" thickBot="1">
      <c r="A312" s="7">
        <v>100</v>
      </c>
      <c r="B312" s="7">
        <v>70</v>
      </c>
      <c r="C312" s="21"/>
      <c r="D312" s="468">
        <v>5</v>
      </c>
      <c r="E312" s="21" t="s">
        <v>484</v>
      </c>
      <c r="F312" s="102" t="s">
        <v>84</v>
      </c>
      <c r="G312" s="102" t="s">
        <v>85</v>
      </c>
      <c r="H312" s="102"/>
      <c r="I312" s="45" t="s">
        <v>305</v>
      </c>
      <c r="J312" s="45" t="s">
        <v>810</v>
      </c>
      <c r="K312" s="102" t="s">
        <v>1407</v>
      </c>
      <c r="L312" s="13">
        <f ca="1">IFERROR(__xludf.DUMMYFUNCTION("if(K349="""",0,counta(split(K349,"","")))"),2)</f>
        <v>2</v>
      </c>
      <c r="M312" s="102" t="s">
        <v>1407</v>
      </c>
      <c r="N312" s="102"/>
      <c r="O312" s="102"/>
      <c r="P312" s="102"/>
      <c r="Q312" s="422" t="s">
        <v>27</v>
      </c>
      <c r="R312" s="339" t="s">
        <v>98</v>
      </c>
      <c r="S312" s="102">
        <v>1</v>
      </c>
      <c r="T312" s="435"/>
      <c r="U312" s="165">
        <v>4</v>
      </c>
      <c r="V312" s="165">
        <v>4</v>
      </c>
      <c r="W312" s="165" t="s">
        <v>3092</v>
      </c>
      <c r="X312" s="102" t="s">
        <v>2947</v>
      </c>
      <c r="Y312" s="422">
        <f>J312-I312</f>
        <v>0.10069444444444448</v>
      </c>
      <c r="Z312" s="422">
        <f>Y312*60</f>
        <v>6.0416666666666687</v>
      </c>
      <c r="AA312" s="429">
        <v>7</v>
      </c>
      <c r="AB312" s="165">
        <v>3</v>
      </c>
    </row>
    <row r="313" spans="1:28" ht="14.25" customHeight="1" thickBot="1">
      <c r="A313" s="7">
        <v>109</v>
      </c>
      <c r="B313" s="7">
        <v>71</v>
      </c>
      <c r="C313" s="21"/>
      <c r="D313" s="468">
        <v>5</v>
      </c>
      <c r="E313" s="21" t="s">
        <v>508</v>
      </c>
      <c r="F313" s="102" t="s">
        <v>318</v>
      </c>
      <c r="G313" s="102" t="s">
        <v>526</v>
      </c>
      <c r="H313" s="102"/>
      <c r="I313" s="45" t="s">
        <v>527</v>
      </c>
      <c r="J313" s="45" t="s">
        <v>810</v>
      </c>
      <c r="K313" s="102"/>
      <c r="L313" s="13">
        <f ca="1">IFERROR(__xludf.DUMMYFUNCTION("if(K350="""",0,counta(split(K350,"","")))"),0)</f>
        <v>0</v>
      </c>
      <c r="M313" s="102"/>
      <c r="N313" s="102"/>
      <c r="O313" s="102"/>
      <c r="P313" s="102"/>
      <c r="Q313" s="422" t="s">
        <v>27</v>
      </c>
      <c r="R313" s="339" t="s">
        <v>98</v>
      </c>
      <c r="S313" s="102">
        <v>1</v>
      </c>
      <c r="T313" s="435"/>
      <c r="U313" s="165"/>
      <c r="V313" s="165">
        <v>4</v>
      </c>
      <c r="W313" s="165" t="s">
        <v>1403</v>
      </c>
      <c r="X313" s="102"/>
      <c r="Y313" s="422">
        <f>J313-I313</f>
        <v>-0.21111111111111111</v>
      </c>
      <c r="Z313" s="422">
        <f>Y313*60</f>
        <v>-12.666666666666666</v>
      </c>
      <c r="AA313" s="429">
        <v>7</v>
      </c>
      <c r="AB313" s="165">
        <v>3</v>
      </c>
    </row>
    <row r="314" spans="1:28" ht="14.25" customHeight="1" thickBot="1">
      <c r="A314" s="7">
        <v>108</v>
      </c>
      <c r="B314" s="7">
        <v>71</v>
      </c>
      <c r="C314" s="21"/>
      <c r="D314" s="468">
        <v>5</v>
      </c>
      <c r="E314" s="21" t="s">
        <v>508</v>
      </c>
      <c r="F314" s="102" t="s">
        <v>310</v>
      </c>
      <c r="G314" s="102" t="s">
        <v>521</v>
      </c>
      <c r="H314" s="102" t="s">
        <v>522</v>
      </c>
      <c r="I314" s="45" t="s">
        <v>523</v>
      </c>
      <c r="J314" s="45" t="s">
        <v>1410</v>
      </c>
      <c r="K314" s="102" t="s">
        <v>1411</v>
      </c>
      <c r="L314" s="13">
        <f ca="1">IFERROR(__xludf.DUMMYFUNCTION("if(K351="""",0,counta(split(K351,"","")))"),2)</f>
        <v>2</v>
      </c>
      <c r="M314" s="102" t="s">
        <v>1369</v>
      </c>
      <c r="N314" s="102"/>
      <c r="O314" s="102"/>
      <c r="P314" s="102"/>
      <c r="Q314" s="422" t="s">
        <v>27</v>
      </c>
      <c r="R314" s="339" t="s">
        <v>98</v>
      </c>
      <c r="S314" s="102">
        <v>1</v>
      </c>
      <c r="T314" s="435"/>
      <c r="U314" s="165">
        <v>4</v>
      </c>
      <c r="V314" s="165">
        <v>4</v>
      </c>
      <c r="W314" s="165"/>
      <c r="X314" s="102">
        <v>1</v>
      </c>
      <c r="Y314" s="422">
        <f>J314-I314</f>
        <v>3.3333333333333381E-2</v>
      </c>
      <c r="Z314" s="422">
        <f>Y314*60</f>
        <v>2.0000000000000027</v>
      </c>
      <c r="AA314" s="429">
        <v>7</v>
      </c>
      <c r="AB314" s="165">
        <v>3</v>
      </c>
    </row>
    <row r="315" spans="1:28" ht="14.25" customHeight="1" thickBot="1">
      <c r="A315" s="7">
        <v>107</v>
      </c>
      <c r="B315" s="7">
        <v>71</v>
      </c>
      <c r="C315" s="21"/>
      <c r="D315" s="468">
        <v>5</v>
      </c>
      <c r="E315" s="21" t="s">
        <v>508</v>
      </c>
      <c r="F315" s="102" t="s">
        <v>517</v>
      </c>
      <c r="G315" s="102" t="s">
        <v>518</v>
      </c>
      <c r="H315" s="102" t="s">
        <v>519</v>
      </c>
      <c r="I315" s="45" t="s">
        <v>520</v>
      </c>
      <c r="J315" s="45" t="s">
        <v>1410</v>
      </c>
      <c r="K315" s="102" t="s">
        <v>1413</v>
      </c>
      <c r="L315" s="13">
        <f ca="1">IFERROR(__xludf.DUMMYFUNCTION("if(K352="""",0,counta(split(K352,"","")))"),2)</f>
        <v>2</v>
      </c>
      <c r="M315" s="102"/>
      <c r="N315" s="102"/>
      <c r="O315" s="102"/>
      <c r="P315" s="102"/>
      <c r="Q315" s="422" t="s">
        <v>27</v>
      </c>
      <c r="R315" s="339" t="s">
        <v>98</v>
      </c>
      <c r="S315" s="102">
        <v>1</v>
      </c>
      <c r="T315" s="435"/>
      <c r="U315" s="165">
        <v>4</v>
      </c>
      <c r="V315" s="165">
        <v>4</v>
      </c>
      <c r="W315" s="165" t="s">
        <v>3092</v>
      </c>
      <c r="X315" s="102" t="s">
        <v>2947</v>
      </c>
      <c r="Y315" s="422">
        <f>J315-I315</f>
        <v>9.7916666666666652E-2</v>
      </c>
      <c r="Z315" s="422">
        <f>Y315*60</f>
        <v>5.8749999999999991</v>
      </c>
      <c r="AA315" s="429">
        <v>7</v>
      </c>
      <c r="AB315" s="354">
        <v>3</v>
      </c>
    </row>
    <row r="316" spans="1:28" ht="14.25" customHeight="1" thickBot="1">
      <c r="A316" s="7">
        <v>106</v>
      </c>
      <c r="B316" s="7">
        <v>71</v>
      </c>
      <c r="C316" s="21"/>
      <c r="D316" s="468">
        <v>5</v>
      </c>
      <c r="E316" s="21" t="s">
        <v>508</v>
      </c>
      <c r="F316" s="102" t="s">
        <v>514</v>
      </c>
      <c r="G316" s="102" t="s">
        <v>514</v>
      </c>
      <c r="H316" s="102"/>
      <c r="I316" s="45" t="s">
        <v>487</v>
      </c>
      <c r="J316" s="45" t="s">
        <v>1410</v>
      </c>
      <c r="K316" s="102" t="s">
        <v>1417</v>
      </c>
      <c r="L316" s="13">
        <f ca="1">IFERROR(__xludf.DUMMYFUNCTION("if(K353="""",0,counta(split(K353,"","")))"),3)</f>
        <v>3</v>
      </c>
      <c r="M316" s="102" t="s">
        <v>1418</v>
      </c>
      <c r="N316" s="102"/>
      <c r="O316" s="102"/>
      <c r="P316" s="102"/>
      <c r="Q316" s="422" t="s">
        <v>27</v>
      </c>
      <c r="R316" s="339" t="s">
        <v>98</v>
      </c>
      <c r="S316" s="102">
        <v>1</v>
      </c>
      <c r="T316" s="435"/>
      <c r="U316" s="165">
        <v>4</v>
      </c>
      <c r="V316" s="165">
        <v>5</v>
      </c>
      <c r="W316" s="165" t="s">
        <v>3511</v>
      </c>
      <c r="X316" s="102" t="s">
        <v>2947</v>
      </c>
      <c r="Y316" s="422">
        <f>J316-I316</f>
        <v>0.23402777777777781</v>
      </c>
      <c r="Z316" s="422">
        <f>Y316*60</f>
        <v>14.041666666666668</v>
      </c>
      <c r="AA316" s="429">
        <v>7</v>
      </c>
      <c r="AB316" s="354">
        <v>3</v>
      </c>
    </row>
    <row r="317" spans="1:28" ht="14.25" customHeight="1" thickBot="1">
      <c r="A317" s="7">
        <v>105</v>
      </c>
      <c r="B317" s="7">
        <v>71</v>
      </c>
      <c r="C317" s="21"/>
      <c r="D317" s="468">
        <v>5</v>
      </c>
      <c r="E317" s="21" t="s">
        <v>508</v>
      </c>
      <c r="F317" s="102" t="s">
        <v>421</v>
      </c>
      <c r="G317" s="102" t="s">
        <v>509</v>
      </c>
      <c r="H317" s="102"/>
      <c r="I317" s="45" t="s">
        <v>510</v>
      </c>
      <c r="J317" s="45" t="s">
        <v>1410</v>
      </c>
      <c r="K317" s="102" t="s">
        <v>1421</v>
      </c>
      <c r="L317" s="13">
        <f ca="1">IFERROR(__xludf.DUMMYFUNCTION("if(K354="""",0,counta(split(K354,"","")))"),1)</f>
        <v>1</v>
      </c>
      <c r="M317" s="102"/>
      <c r="N317" s="102"/>
      <c r="O317" s="102"/>
      <c r="P317" s="102"/>
      <c r="Q317" s="422" t="s">
        <v>27</v>
      </c>
      <c r="R317" s="339" t="s">
        <v>98</v>
      </c>
      <c r="S317" s="102">
        <v>1</v>
      </c>
      <c r="T317" s="435"/>
      <c r="U317" s="165">
        <v>3</v>
      </c>
      <c r="V317" s="165">
        <v>4</v>
      </c>
      <c r="W317" s="165" t="s">
        <v>3127</v>
      </c>
      <c r="X317" s="102">
        <v>1</v>
      </c>
      <c r="Y317" s="422">
        <f>J317-I317</f>
        <v>0.27986111111111112</v>
      </c>
      <c r="Z317" s="422">
        <f>Y317*60</f>
        <v>16.791666666666668</v>
      </c>
      <c r="AA317" s="429">
        <v>7</v>
      </c>
      <c r="AB317" s="330">
        <v>3</v>
      </c>
    </row>
    <row r="318" spans="1:28" ht="14.25" customHeight="1" thickBot="1">
      <c r="A318" s="7">
        <v>110</v>
      </c>
      <c r="B318" s="7">
        <v>71</v>
      </c>
      <c r="C318" s="21"/>
      <c r="D318" s="468">
        <v>5</v>
      </c>
      <c r="E318" s="21" t="s">
        <v>508</v>
      </c>
      <c r="F318" s="102" t="s">
        <v>79</v>
      </c>
      <c r="G318" s="102" t="s">
        <v>79</v>
      </c>
      <c r="H318" s="102"/>
      <c r="I318" s="45" t="s">
        <v>530</v>
      </c>
      <c r="J318" s="45" t="s">
        <v>1410</v>
      </c>
      <c r="K318" s="102" t="s">
        <v>1424</v>
      </c>
      <c r="L318" s="13">
        <f ca="1">IFERROR(__xludf.DUMMYFUNCTION("if(K355="""",0,counta(split(K355,"","")))"),2)</f>
        <v>2</v>
      </c>
      <c r="M318" s="102"/>
      <c r="N318" s="102"/>
      <c r="O318" s="102"/>
      <c r="P318" s="102"/>
      <c r="Q318" s="422" t="s">
        <v>27</v>
      </c>
      <c r="R318" s="339" t="s">
        <v>98</v>
      </c>
      <c r="S318" s="102">
        <v>1</v>
      </c>
      <c r="T318" s="435"/>
      <c r="U318" s="165">
        <v>4</v>
      </c>
      <c r="V318" s="165">
        <v>4</v>
      </c>
      <c r="W318" s="165" t="s">
        <v>3437</v>
      </c>
      <c r="X318" s="102" t="s">
        <v>2947</v>
      </c>
      <c r="Y318" s="422">
        <f>J318-I318</f>
        <v>-8.1944444444444431E-2</v>
      </c>
      <c r="Z318" s="422">
        <f>Y318*60</f>
        <v>-4.9166666666666661</v>
      </c>
      <c r="AA318" s="429">
        <v>7</v>
      </c>
      <c r="AB318" s="280">
        <v>3</v>
      </c>
    </row>
    <row r="319" spans="1:28" ht="14.25" customHeight="1" thickBot="1">
      <c r="A319" s="7">
        <v>118</v>
      </c>
      <c r="B319" s="7">
        <v>72</v>
      </c>
      <c r="C319" s="21"/>
      <c r="D319" s="468">
        <v>5</v>
      </c>
      <c r="E319" s="21" t="s">
        <v>533</v>
      </c>
      <c r="F319" s="102" t="s">
        <v>565</v>
      </c>
      <c r="G319" s="102" t="s">
        <v>565</v>
      </c>
      <c r="H319" s="102"/>
      <c r="I319" s="45" t="s">
        <v>96</v>
      </c>
      <c r="J319" s="45" t="s">
        <v>1410</v>
      </c>
      <c r="K319" s="102"/>
      <c r="L319" s="13">
        <f ca="1">IFERROR(__xludf.DUMMYFUNCTION("if(K356="""",0,counta(split(K356,"","")))"),0)</f>
        <v>0</v>
      </c>
      <c r="M319" s="102"/>
      <c r="N319" s="102"/>
      <c r="O319" s="102"/>
      <c r="P319" s="102"/>
      <c r="Q319" s="414" t="s">
        <v>27</v>
      </c>
      <c r="R319" s="339" t="s">
        <v>98</v>
      </c>
      <c r="S319" s="354">
        <v>1</v>
      </c>
      <c r="T319" s="435"/>
      <c r="U319" s="165"/>
      <c r="V319" s="165">
        <v>3</v>
      </c>
      <c r="W319" s="165" t="s">
        <v>29</v>
      </c>
      <c r="X319" s="15">
        <v>1</v>
      </c>
      <c r="Y319" s="422">
        <f>J319-I319</f>
        <v>2.083333333333337E-2</v>
      </c>
      <c r="Z319" s="422">
        <f>Y319*60</f>
        <v>1.2500000000000022</v>
      </c>
      <c r="AA319" s="429">
        <v>7</v>
      </c>
      <c r="AB319" s="165">
        <v>3</v>
      </c>
    </row>
    <row r="320" spans="1:28" ht="14.25" customHeight="1" thickBot="1">
      <c r="A320" s="7">
        <v>117</v>
      </c>
      <c r="B320" s="7">
        <v>72</v>
      </c>
      <c r="C320" s="21"/>
      <c r="D320" s="468">
        <v>5</v>
      </c>
      <c r="E320" s="21" t="s">
        <v>533</v>
      </c>
      <c r="F320" s="102" t="s">
        <v>44</v>
      </c>
      <c r="G320" s="102" t="s">
        <v>560</v>
      </c>
      <c r="H320" s="21" t="s">
        <v>561</v>
      </c>
      <c r="I320" s="45" t="s">
        <v>562</v>
      </c>
      <c r="J320" s="45" t="s">
        <v>388</v>
      </c>
      <c r="K320" s="102" t="s">
        <v>1429</v>
      </c>
      <c r="L320" s="13">
        <f ca="1">IFERROR(__xludf.DUMMYFUNCTION("if(K357="""",0,counta(split(K357,"","")))"),6)</f>
        <v>6</v>
      </c>
      <c r="M320" s="102" t="s">
        <v>1429</v>
      </c>
      <c r="N320" s="102" t="s">
        <v>1430</v>
      </c>
      <c r="O320" s="102" t="s">
        <v>252</v>
      </c>
      <c r="P320" s="102" t="s">
        <v>1431</v>
      </c>
      <c r="Q320" s="422" t="s">
        <v>27</v>
      </c>
      <c r="R320" s="339" t="s">
        <v>98</v>
      </c>
      <c r="S320" s="102">
        <v>1</v>
      </c>
      <c r="T320" s="435"/>
      <c r="U320" s="165">
        <v>5</v>
      </c>
      <c r="V320" s="165">
        <v>5</v>
      </c>
      <c r="W320" s="165" t="s">
        <v>5016</v>
      </c>
      <c r="X320" s="102" t="s">
        <v>2947</v>
      </c>
      <c r="Y320" s="422">
        <f>J320-I320</f>
        <v>-6.2500000000000028E-2</v>
      </c>
      <c r="Z320" s="422">
        <f>Y320*60</f>
        <v>-3.7500000000000018</v>
      </c>
      <c r="AA320" s="429">
        <v>7</v>
      </c>
      <c r="AB320" s="297">
        <v>3</v>
      </c>
    </row>
    <row r="321" spans="1:28" ht="14.25" customHeight="1" thickBot="1">
      <c r="A321" s="7">
        <v>116</v>
      </c>
      <c r="B321" s="7">
        <v>72</v>
      </c>
      <c r="C321" s="21"/>
      <c r="D321" s="468">
        <v>5</v>
      </c>
      <c r="E321" s="21" t="s">
        <v>533</v>
      </c>
      <c r="F321" s="102" t="s">
        <v>557</v>
      </c>
      <c r="G321" s="102" t="s">
        <v>557</v>
      </c>
      <c r="H321" s="102"/>
      <c r="I321" s="45" t="s">
        <v>558</v>
      </c>
      <c r="J321" s="45" t="s">
        <v>1434</v>
      </c>
      <c r="K321" s="102"/>
      <c r="L321" s="13">
        <f ca="1">IFERROR(__xludf.DUMMYFUNCTION("if(K358="""",0,counta(split(K358,"","")))"),0)</f>
        <v>0</v>
      </c>
      <c r="M321" s="102"/>
      <c r="N321" s="102"/>
      <c r="O321" s="102"/>
      <c r="P321" s="102"/>
      <c r="Q321" s="422" t="s">
        <v>27</v>
      </c>
      <c r="R321" s="339" t="s">
        <v>98</v>
      </c>
      <c r="S321" s="102">
        <v>1</v>
      </c>
      <c r="T321" s="435"/>
      <c r="U321" s="165"/>
      <c r="V321" s="165">
        <v>5</v>
      </c>
      <c r="W321" s="165" t="s">
        <v>1403</v>
      </c>
      <c r="X321" s="102"/>
      <c r="Y321" s="422">
        <f>J321-I321</f>
        <v>-0.18680555555555556</v>
      </c>
      <c r="Z321" s="422">
        <f>Y321*60</f>
        <v>-11.208333333333334</v>
      </c>
      <c r="AA321" s="429">
        <v>7</v>
      </c>
      <c r="AB321" s="280">
        <v>3</v>
      </c>
    </row>
    <row r="322" spans="1:28" ht="14.25" customHeight="1" thickBot="1">
      <c r="A322" s="7">
        <v>115</v>
      </c>
      <c r="B322" s="7">
        <v>72</v>
      </c>
      <c r="C322" s="21"/>
      <c r="D322" s="468">
        <v>5</v>
      </c>
      <c r="E322" s="21" t="s">
        <v>533</v>
      </c>
      <c r="F322" s="102" t="s">
        <v>552</v>
      </c>
      <c r="G322" s="102" t="s">
        <v>553</v>
      </c>
      <c r="H322" s="102" t="s">
        <v>554</v>
      </c>
      <c r="I322" s="45" t="s">
        <v>555</v>
      </c>
      <c r="J322" s="45" t="s">
        <v>1436</v>
      </c>
      <c r="K322" s="102" t="s">
        <v>1437</v>
      </c>
      <c r="L322" s="13">
        <f ca="1">IFERROR(__xludf.DUMMYFUNCTION("if(K359="""",0,counta(split(K359,"","")))"),8)</f>
        <v>8</v>
      </c>
      <c r="M322" s="102" t="s">
        <v>1437</v>
      </c>
      <c r="N322" s="102"/>
      <c r="O322" s="102"/>
      <c r="P322" s="102"/>
      <c r="Q322" s="422" t="s">
        <v>27</v>
      </c>
      <c r="R322" s="339" t="s">
        <v>98</v>
      </c>
      <c r="S322" s="102">
        <v>1</v>
      </c>
      <c r="T322" s="435"/>
      <c r="U322" s="165">
        <v>4</v>
      </c>
      <c r="V322" s="165">
        <v>4</v>
      </c>
      <c r="W322" s="165" t="s">
        <v>3127</v>
      </c>
      <c r="X322" s="102" t="s">
        <v>2794</v>
      </c>
      <c r="Y322" s="422">
        <f>J322-I322</f>
        <v>-0.11111111111111113</v>
      </c>
      <c r="Z322" s="422">
        <f>Y322*60</f>
        <v>-6.6666666666666679</v>
      </c>
      <c r="AA322" s="429">
        <v>7</v>
      </c>
      <c r="AB322" s="165">
        <v>3</v>
      </c>
    </row>
    <row r="323" spans="1:28" ht="14.25" customHeight="1" thickBot="1">
      <c r="A323" s="7">
        <v>114</v>
      </c>
      <c r="B323" s="7">
        <v>72</v>
      </c>
      <c r="C323" s="21"/>
      <c r="D323" s="468">
        <v>5</v>
      </c>
      <c r="E323" s="21" t="s">
        <v>533</v>
      </c>
      <c r="F323" s="102" t="s">
        <v>44</v>
      </c>
      <c r="G323" s="102" t="s">
        <v>547</v>
      </c>
      <c r="H323" s="102" t="s">
        <v>548</v>
      </c>
      <c r="I323" s="45" t="s">
        <v>549</v>
      </c>
      <c r="J323" s="45" t="s">
        <v>618</v>
      </c>
      <c r="K323" s="102" t="s">
        <v>1438</v>
      </c>
      <c r="L323" s="13">
        <f ca="1">IFERROR(__xludf.DUMMYFUNCTION("if(K360="""",0,counta(split(K360,"","")))"),4)</f>
        <v>4</v>
      </c>
      <c r="M323" s="102" t="s">
        <v>1438</v>
      </c>
      <c r="N323" s="102" t="s">
        <v>1439</v>
      </c>
      <c r="O323" s="102" t="s">
        <v>1439</v>
      </c>
      <c r="P323" s="102" t="s">
        <v>1439</v>
      </c>
      <c r="Q323" s="422" t="s">
        <v>27</v>
      </c>
      <c r="R323" s="339" t="s">
        <v>98</v>
      </c>
      <c r="S323" s="102">
        <v>1</v>
      </c>
      <c r="T323" s="435"/>
      <c r="U323" s="76">
        <v>4</v>
      </c>
      <c r="V323" s="72">
        <v>3</v>
      </c>
      <c r="W323" s="74" t="s">
        <v>3023</v>
      </c>
      <c r="X323" s="73">
        <v>1</v>
      </c>
      <c r="Y323" s="422">
        <f>J323-I323</f>
        <v>-1.8750000000000017E-2</v>
      </c>
      <c r="Z323" s="422">
        <f>Y323*60</f>
        <v>-1.1250000000000009</v>
      </c>
      <c r="AA323" s="429">
        <v>7</v>
      </c>
      <c r="AB323" s="165">
        <v>3</v>
      </c>
    </row>
    <row r="324" spans="1:28" ht="14.25" customHeight="1" thickBot="1">
      <c r="A324" s="7">
        <v>113</v>
      </c>
      <c r="B324" s="7">
        <v>72</v>
      </c>
      <c r="C324" s="21"/>
      <c r="D324" s="468">
        <v>5</v>
      </c>
      <c r="E324" s="21" t="s">
        <v>533</v>
      </c>
      <c r="F324" s="102" t="s">
        <v>542</v>
      </c>
      <c r="G324" s="102" t="s">
        <v>90</v>
      </c>
      <c r="H324" s="102" t="s">
        <v>543</v>
      </c>
      <c r="I324" s="45" t="s">
        <v>544</v>
      </c>
      <c r="J324" s="45" t="s">
        <v>618</v>
      </c>
      <c r="K324" s="102" t="s">
        <v>1438</v>
      </c>
      <c r="L324" s="13">
        <f ca="1">IFERROR(__xludf.DUMMYFUNCTION("if(K361="""",0,counta(split(K361,"","")))"),4)</f>
        <v>4</v>
      </c>
      <c r="M324" s="102" t="s">
        <v>1438</v>
      </c>
      <c r="N324" s="102" t="s">
        <v>1439</v>
      </c>
      <c r="O324" s="102" t="s">
        <v>1439</v>
      </c>
      <c r="P324" s="102" t="s">
        <v>1439</v>
      </c>
      <c r="Q324" s="422" t="s">
        <v>27</v>
      </c>
      <c r="R324" s="339" t="s">
        <v>98</v>
      </c>
      <c r="S324" s="102">
        <v>1</v>
      </c>
      <c r="T324" s="435"/>
      <c r="U324" s="165"/>
      <c r="V324" s="165">
        <v>5</v>
      </c>
      <c r="W324" s="165" t="s">
        <v>2111</v>
      </c>
      <c r="X324" s="102"/>
      <c r="Y324" s="422">
        <f>J324-I324</f>
        <v>2.4305555555555552E-2</v>
      </c>
      <c r="Z324" s="422">
        <f>Y324*60</f>
        <v>1.458333333333333</v>
      </c>
      <c r="AA324" s="428">
        <v>7</v>
      </c>
      <c r="AB324" s="463">
        <v>3</v>
      </c>
    </row>
    <row r="325" spans="1:28" ht="14.25" customHeight="1" thickBot="1">
      <c r="A325" s="7">
        <v>112</v>
      </c>
      <c r="B325" s="7">
        <v>72</v>
      </c>
      <c r="C325" s="21"/>
      <c r="D325" s="468">
        <v>5</v>
      </c>
      <c r="E325" s="21" t="s">
        <v>533</v>
      </c>
      <c r="F325" s="102" t="s">
        <v>421</v>
      </c>
      <c r="G325" s="102" t="s">
        <v>421</v>
      </c>
      <c r="H325" s="102" t="s">
        <v>538</v>
      </c>
      <c r="I325" s="45" t="s">
        <v>539</v>
      </c>
      <c r="J325" s="45" t="s">
        <v>1443</v>
      </c>
      <c r="K325" s="102" t="s">
        <v>1444</v>
      </c>
      <c r="L325" s="13">
        <f ca="1">IFERROR(__xludf.DUMMYFUNCTION("if(K362="""",0,counta(split(K362,"","")))"),3)</f>
        <v>3</v>
      </c>
      <c r="M325" s="102" t="s">
        <v>1444</v>
      </c>
      <c r="N325" s="102"/>
      <c r="O325" s="102"/>
      <c r="P325" s="102"/>
      <c r="Q325" s="422" t="s">
        <v>27</v>
      </c>
      <c r="R325" s="339" t="s">
        <v>98</v>
      </c>
      <c r="S325" s="102">
        <v>1</v>
      </c>
      <c r="T325" s="435"/>
      <c r="U325" s="253">
        <v>4</v>
      </c>
      <c r="V325" s="251">
        <v>3</v>
      </c>
      <c r="W325" s="237" t="s">
        <v>3044</v>
      </c>
      <c r="X325" s="353" t="s">
        <v>2947</v>
      </c>
      <c r="Y325" s="422">
        <f>J325-I325</f>
        <v>-3.4722222222222376E-3</v>
      </c>
      <c r="Z325" s="422">
        <f>Y325*60</f>
        <v>-0.20833333333333426</v>
      </c>
      <c r="AA325" s="429">
        <v>7</v>
      </c>
      <c r="AB325" s="165">
        <v>3</v>
      </c>
    </row>
    <row r="326" spans="1:28" ht="14.25" customHeight="1" thickBot="1">
      <c r="A326" s="7">
        <v>119</v>
      </c>
      <c r="B326" s="7">
        <v>72</v>
      </c>
      <c r="C326" s="21"/>
      <c r="D326" s="468">
        <v>5</v>
      </c>
      <c r="E326" s="21" t="s">
        <v>533</v>
      </c>
      <c r="F326" s="102" t="s">
        <v>298</v>
      </c>
      <c r="G326" s="102" t="s">
        <v>299</v>
      </c>
      <c r="H326" s="102"/>
      <c r="I326" s="45" t="s">
        <v>569</v>
      </c>
      <c r="J326" s="45" t="s">
        <v>1445</v>
      </c>
      <c r="K326" s="102" t="s">
        <v>1446</v>
      </c>
      <c r="L326" s="13">
        <f ca="1">IFERROR(__xludf.DUMMYFUNCTION("if(K363="""",0,counta(split(K363,"","")))"),9)</f>
        <v>9</v>
      </c>
      <c r="M326" s="102" t="s">
        <v>1447</v>
      </c>
      <c r="N326" s="102" t="s">
        <v>1448</v>
      </c>
      <c r="O326" s="102" t="s">
        <v>41</v>
      </c>
      <c r="P326" s="102" t="s">
        <v>1449</v>
      </c>
      <c r="Q326" s="422" t="s">
        <v>27</v>
      </c>
      <c r="R326" s="339" t="s">
        <v>98</v>
      </c>
      <c r="S326" s="102">
        <v>1</v>
      </c>
      <c r="T326" s="435"/>
      <c r="U326" s="76">
        <v>4</v>
      </c>
      <c r="V326" s="79">
        <v>5</v>
      </c>
      <c r="W326" s="74" t="s">
        <v>3041</v>
      </c>
      <c r="X326" s="81">
        <v>0</v>
      </c>
      <c r="Y326" s="422">
        <f>J326-I326</f>
        <v>-0.17083333333333334</v>
      </c>
      <c r="Z326" s="422">
        <f>Y326*60</f>
        <v>-10.25</v>
      </c>
      <c r="AA326" s="429">
        <v>7</v>
      </c>
      <c r="AB326" s="463">
        <v>3</v>
      </c>
    </row>
    <row r="327" spans="1:28" ht="14.25" customHeight="1" thickBot="1">
      <c r="A327" s="7">
        <v>111</v>
      </c>
      <c r="B327" s="7">
        <v>72</v>
      </c>
      <c r="C327" s="21"/>
      <c r="D327" s="468">
        <v>5</v>
      </c>
      <c r="E327" s="21" t="s">
        <v>533</v>
      </c>
      <c r="F327" s="102" t="s">
        <v>84</v>
      </c>
      <c r="G327" s="102" t="s">
        <v>85</v>
      </c>
      <c r="H327" s="102"/>
      <c r="I327" s="45" t="s">
        <v>534</v>
      </c>
      <c r="J327" s="45" t="s">
        <v>1452</v>
      </c>
      <c r="K327" s="102"/>
      <c r="L327" s="13">
        <f ca="1">IFERROR(__xludf.DUMMYFUNCTION("if(K364="""",0,counta(split(K364,"","")))"),0)</f>
        <v>0</v>
      </c>
      <c r="M327" s="102"/>
      <c r="N327" s="102"/>
      <c r="O327" s="102"/>
      <c r="P327" s="102"/>
      <c r="Q327" s="270" t="s">
        <v>27</v>
      </c>
      <c r="R327" s="339" t="s">
        <v>98</v>
      </c>
      <c r="S327" s="271">
        <v>1</v>
      </c>
      <c r="T327" s="435"/>
      <c r="U327" s="328">
        <v>5</v>
      </c>
      <c r="V327" s="328">
        <v>5</v>
      </c>
      <c r="W327" s="340" t="s">
        <v>3548</v>
      </c>
      <c r="X327" s="252" t="s">
        <v>2794</v>
      </c>
      <c r="Y327" s="422">
        <f>J327-I327</f>
        <v>0.25208333333333333</v>
      </c>
      <c r="Z327" s="422">
        <f>Y327*60</f>
        <v>15.125</v>
      </c>
      <c r="AA327" s="429">
        <v>7</v>
      </c>
      <c r="AB327" s="354">
        <v>3</v>
      </c>
    </row>
    <row r="328" spans="1:28" ht="14.25" customHeight="1" thickBot="1">
      <c r="A328" s="7">
        <v>124</v>
      </c>
      <c r="B328" s="7">
        <v>73</v>
      </c>
      <c r="C328" s="21"/>
      <c r="D328" s="468">
        <v>5</v>
      </c>
      <c r="E328" s="21" t="s">
        <v>572</v>
      </c>
      <c r="F328" s="102" t="s">
        <v>593</v>
      </c>
      <c r="G328" s="102" t="s">
        <v>594</v>
      </c>
      <c r="H328" s="102"/>
      <c r="I328" s="45" t="s">
        <v>151</v>
      </c>
      <c r="J328" s="45" t="s">
        <v>1204</v>
      </c>
      <c r="K328" s="102" t="s">
        <v>1456</v>
      </c>
      <c r="L328" s="13">
        <f ca="1">IFERROR(__xludf.DUMMYFUNCTION("if(K365="""",0,counta(split(K365,"","")))"),5)</f>
        <v>5</v>
      </c>
      <c r="M328" s="102" t="s">
        <v>1456</v>
      </c>
      <c r="N328" s="102" t="s">
        <v>219</v>
      </c>
      <c r="O328" s="102" t="s">
        <v>41</v>
      </c>
      <c r="P328" s="102" t="s">
        <v>1457</v>
      </c>
      <c r="Q328" s="276" t="s">
        <v>27</v>
      </c>
      <c r="R328" s="339" t="s">
        <v>98</v>
      </c>
      <c r="S328" s="277">
        <v>1</v>
      </c>
      <c r="T328" s="435"/>
      <c r="U328" s="327">
        <v>4</v>
      </c>
      <c r="V328" s="330">
        <v>3</v>
      </c>
      <c r="W328" s="343" t="s">
        <v>3548</v>
      </c>
      <c r="X328" s="252" t="s">
        <v>2794</v>
      </c>
      <c r="Y328" s="422">
        <f>J328-I328</f>
        <v>-0.14722222222222223</v>
      </c>
      <c r="Z328" s="422">
        <f>Y328*60</f>
        <v>-8.8333333333333339</v>
      </c>
      <c r="AA328" s="429">
        <v>7</v>
      </c>
      <c r="AB328" s="379">
        <v>3</v>
      </c>
    </row>
    <row r="329" spans="1:28" ht="14.25" customHeight="1" thickBot="1">
      <c r="A329" s="7">
        <v>123</v>
      </c>
      <c r="B329" s="7">
        <v>73</v>
      </c>
      <c r="C329" s="21"/>
      <c r="D329" s="468">
        <v>5</v>
      </c>
      <c r="E329" s="21" t="s">
        <v>572</v>
      </c>
      <c r="F329" s="102" t="s">
        <v>44</v>
      </c>
      <c r="G329" s="102" t="s">
        <v>587</v>
      </c>
      <c r="H329" s="102"/>
      <c r="I329" s="45" t="s">
        <v>86</v>
      </c>
      <c r="J329" s="45" t="s">
        <v>545</v>
      </c>
      <c r="K329" s="102" t="s">
        <v>1460</v>
      </c>
      <c r="L329" s="13">
        <f ca="1">IFERROR(__xludf.DUMMYFUNCTION("if(K366="""",0,counta(split(K366,"","")))"),3)</f>
        <v>3</v>
      </c>
      <c r="M329" s="102" t="s">
        <v>1460</v>
      </c>
      <c r="N329" s="102"/>
      <c r="O329" s="102"/>
      <c r="P329" s="102"/>
      <c r="Q329" s="276" t="s">
        <v>27</v>
      </c>
      <c r="R329" s="339" t="s">
        <v>98</v>
      </c>
      <c r="S329" s="277">
        <v>1</v>
      </c>
      <c r="T329" s="435"/>
      <c r="U329" s="165">
        <v>3</v>
      </c>
      <c r="V329" s="165">
        <v>5</v>
      </c>
      <c r="W329" s="165" t="s">
        <v>3044</v>
      </c>
      <c r="X329" s="102" t="s">
        <v>2947</v>
      </c>
      <c r="Y329" s="422">
        <f>J329-I329</f>
        <v>3.4722222222222376E-3</v>
      </c>
      <c r="Z329" s="422">
        <f>Y329*60</f>
        <v>0.20833333333333426</v>
      </c>
      <c r="AA329" s="429">
        <v>7</v>
      </c>
      <c r="AB329" s="165">
        <v>3</v>
      </c>
    </row>
    <row r="330" spans="1:28" ht="14.25" customHeight="1" thickBot="1">
      <c r="A330" s="7">
        <v>122</v>
      </c>
      <c r="B330" s="7">
        <v>73</v>
      </c>
      <c r="C330" s="21"/>
      <c r="D330" s="468">
        <v>5</v>
      </c>
      <c r="E330" s="21" t="s">
        <v>572</v>
      </c>
      <c r="F330" s="102" t="s">
        <v>238</v>
      </c>
      <c r="G330" s="102" t="s">
        <v>582</v>
      </c>
      <c r="H330" s="102"/>
      <c r="I330" s="45" t="s">
        <v>583</v>
      </c>
      <c r="J330" s="45" t="s">
        <v>1072</v>
      </c>
      <c r="K330" s="102" t="s">
        <v>1463</v>
      </c>
      <c r="L330" s="13">
        <f ca="1">IFERROR(__xludf.DUMMYFUNCTION("if(K367="""",0,counta(split(K367,"","")))"),1)</f>
        <v>1</v>
      </c>
      <c r="M330" s="102" t="s">
        <v>1464</v>
      </c>
      <c r="N330" s="102"/>
      <c r="O330" s="102"/>
      <c r="P330" s="102"/>
      <c r="Q330" s="447" t="s">
        <v>27</v>
      </c>
      <c r="R330" s="339" t="s">
        <v>98</v>
      </c>
      <c r="S330" s="297">
        <v>1</v>
      </c>
      <c r="T330" s="435"/>
      <c r="U330" s="72">
        <v>3</v>
      </c>
      <c r="V330" s="79">
        <v>5</v>
      </c>
      <c r="W330" s="74" t="s">
        <v>29</v>
      </c>
      <c r="X330" s="73">
        <v>1</v>
      </c>
      <c r="Y330" s="422">
        <f>J330-I330</f>
        <v>0.11805555555555558</v>
      </c>
      <c r="Z330" s="422">
        <f>Y330*60</f>
        <v>7.0833333333333348</v>
      </c>
      <c r="AA330" s="429">
        <v>7</v>
      </c>
      <c r="AB330" s="336">
        <v>3</v>
      </c>
    </row>
    <row r="331" spans="1:28" ht="14.25" customHeight="1" thickBot="1">
      <c r="A331" s="7">
        <v>121</v>
      </c>
      <c r="B331" s="7">
        <v>73</v>
      </c>
      <c r="C331" s="21"/>
      <c r="D331" s="468">
        <v>5</v>
      </c>
      <c r="E331" s="21" t="s">
        <v>572</v>
      </c>
      <c r="F331" s="102" t="s">
        <v>577</v>
      </c>
      <c r="G331" s="102" t="s">
        <v>578</v>
      </c>
      <c r="H331" s="102"/>
      <c r="I331" s="45" t="s">
        <v>579</v>
      </c>
      <c r="J331" s="45" t="s">
        <v>781</v>
      </c>
      <c r="K331" s="102" t="s">
        <v>1466</v>
      </c>
      <c r="L331" s="13">
        <f ca="1">IFERROR(__xludf.DUMMYFUNCTION("if(K368="""",0,counta(split(K368,"","")))"),4)</f>
        <v>4</v>
      </c>
      <c r="M331" s="102" t="s">
        <v>1467</v>
      </c>
      <c r="N331" s="102"/>
      <c r="O331" s="102"/>
      <c r="P331" s="102"/>
      <c r="Q331" s="447" t="s">
        <v>27</v>
      </c>
      <c r="R331" s="339" t="s">
        <v>98</v>
      </c>
      <c r="S331" s="297">
        <v>1</v>
      </c>
      <c r="T331" s="435"/>
      <c r="U331" s="165">
        <v>4</v>
      </c>
      <c r="V331" s="165">
        <v>4</v>
      </c>
      <c r="W331" s="165" t="s">
        <v>3092</v>
      </c>
      <c r="X331" s="102" t="s">
        <v>2947</v>
      </c>
      <c r="Y331" s="422">
        <f>J331-I331</f>
        <v>0.21111111111111114</v>
      </c>
      <c r="Z331" s="422">
        <f>Y331*60</f>
        <v>12.666666666666668</v>
      </c>
      <c r="AA331" s="429">
        <v>7</v>
      </c>
      <c r="AB331" s="251">
        <v>3</v>
      </c>
    </row>
    <row r="332" spans="1:28" ht="14.25" customHeight="1" thickBot="1">
      <c r="A332" s="7">
        <v>126</v>
      </c>
      <c r="B332" s="7">
        <v>73</v>
      </c>
      <c r="C332" s="21"/>
      <c r="D332" s="468">
        <v>5</v>
      </c>
      <c r="E332" s="21" t="s">
        <v>572</v>
      </c>
      <c r="F332" s="102" t="s">
        <v>94</v>
      </c>
      <c r="G332" s="102" t="s">
        <v>604</v>
      </c>
      <c r="H332" s="102"/>
      <c r="I332" s="45" t="s">
        <v>51</v>
      </c>
      <c r="J332" s="45" t="s">
        <v>629</v>
      </c>
      <c r="K332" s="102" t="s">
        <v>1471</v>
      </c>
      <c r="L332" s="13">
        <f ca="1">IFERROR(__xludf.DUMMYFUNCTION("if(K369="""",0,counta(split(K369,"","")))"),3)</f>
        <v>3</v>
      </c>
      <c r="M332" s="102" t="s">
        <v>1471</v>
      </c>
      <c r="N332" s="102"/>
      <c r="O332" s="102"/>
      <c r="P332" s="102"/>
      <c r="Q332" s="447" t="s">
        <v>27</v>
      </c>
      <c r="R332" s="339" t="s">
        <v>98</v>
      </c>
      <c r="S332" s="297">
        <v>1</v>
      </c>
      <c r="T332" s="435"/>
      <c r="U332" s="165"/>
      <c r="V332" s="165">
        <v>5</v>
      </c>
      <c r="W332" s="165" t="s">
        <v>1403</v>
      </c>
      <c r="X332" s="102"/>
      <c r="Y332" s="422">
        <f>J332-I332</f>
        <v>-5.2083333333333315E-2</v>
      </c>
      <c r="Z332" s="422">
        <f>Y332*60</f>
        <v>-3.1249999999999991</v>
      </c>
      <c r="AA332" s="429">
        <v>7</v>
      </c>
      <c r="AB332" s="165">
        <v>3</v>
      </c>
    </row>
    <row r="333" spans="1:28" ht="14.25" customHeight="1" thickBot="1">
      <c r="A333" s="7">
        <v>125</v>
      </c>
      <c r="B333" s="7">
        <v>73</v>
      </c>
      <c r="C333" s="21"/>
      <c r="D333" s="468">
        <v>5</v>
      </c>
      <c r="E333" s="21" t="s">
        <v>572</v>
      </c>
      <c r="F333" s="102" t="s">
        <v>79</v>
      </c>
      <c r="G333" s="102" t="s">
        <v>79</v>
      </c>
      <c r="H333" s="102" t="s">
        <v>80</v>
      </c>
      <c r="I333" s="45" t="s">
        <v>600</v>
      </c>
      <c r="J333" s="45" t="s">
        <v>1472</v>
      </c>
      <c r="K333" s="102" t="s">
        <v>1473</v>
      </c>
      <c r="L333" s="13">
        <f ca="1">IFERROR(__xludf.DUMMYFUNCTION("if(K370="""",0,counta(split(K370,"","")))"),2)</f>
        <v>2</v>
      </c>
      <c r="M333" s="102" t="s">
        <v>1473</v>
      </c>
      <c r="N333" s="102"/>
      <c r="O333" s="102"/>
      <c r="P333" s="102"/>
      <c r="Q333" s="447" t="s">
        <v>27</v>
      </c>
      <c r="R333" s="339" t="s">
        <v>98</v>
      </c>
      <c r="S333" s="297">
        <v>1</v>
      </c>
      <c r="T333" s="435"/>
      <c r="U333" s="481">
        <v>5</v>
      </c>
      <c r="V333" s="481">
        <v>5</v>
      </c>
      <c r="W333" s="481" t="s">
        <v>6873</v>
      </c>
      <c r="X333" s="480">
        <v>1</v>
      </c>
      <c r="Y333" s="422">
        <f>J333-I333</f>
        <v>-1.4583333333333393E-2</v>
      </c>
      <c r="Z333" s="422">
        <f>Y333*60</f>
        <v>-0.87500000000000355</v>
      </c>
      <c r="AA333" s="429">
        <v>7</v>
      </c>
      <c r="AB333" s="336">
        <v>3</v>
      </c>
    </row>
    <row r="334" spans="1:28" ht="14.25" customHeight="1" thickBot="1">
      <c r="A334" s="7">
        <v>120</v>
      </c>
      <c r="B334" s="7">
        <v>73</v>
      </c>
      <c r="C334" s="21"/>
      <c r="D334" s="468">
        <v>5</v>
      </c>
      <c r="E334" s="21" t="s">
        <v>572</v>
      </c>
      <c r="F334" s="102" t="s">
        <v>318</v>
      </c>
      <c r="G334" s="102" t="s">
        <v>573</v>
      </c>
      <c r="H334" s="102"/>
      <c r="I334" s="45" t="s">
        <v>574</v>
      </c>
      <c r="J334" s="45" t="s">
        <v>306</v>
      </c>
      <c r="K334" s="102"/>
      <c r="L334" s="13">
        <f ca="1">IFERROR(__xludf.DUMMYFUNCTION("if(K371="""",0,counta(split(K371,"","")))"),0)</f>
        <v>0</v>
      </c>
      <c r="M334" s="102"/>
      <c r="N334" s="102"/>
      <c r="O334" s="102"/>
      <c r="P334" s="102"/>
      <c r="Q334" s="447" t="s">
        <v>27</v>
      </c>
      <c r="R334" s="339" t="s">
        <v>98</v>
      </c>
      <c r="S334" s="297">
        <v>1</v>
      </c>
      <c r="T334" s="435"/>
      <c r="U334" s="165"/>
      <c r="V334" s="165">
        <v>5</v>
      </c>
      <c r="W334" s="165" t="s">
        <v>29</v>
      </c>
      <c r="X334" s="15">
        <v>1</v>
      </c>
      <c r="Y334" s="422">
        <f>J334-I334</f>
        <v>0.05</v>
      </c>
      <c r="Z334" s="422">
        <f>Y334*60</f>
        <v>3</v>
      </c>
      <c r="AA334" s="429">
        <v>7</v>
      </c>
      <c r="AB334" s="330">
        <v>3</v>
      </c>
    </row>
    <row r="335" spans="1:28" ht="14.25" customHeight="1" thickBot="1">
      <c r="A335" s="7">
        <v>132</v>
      </c>
      <c r="B335" s="7">
        <v>74</v>
      </c>
      <c r="C335" s="21"/>
      <c r="D335" s="468">
        <v>5</v>
      </c>
      <c r="E335" s="21" t="s">
        <v>608</v>
      </c>
      <c r="F335" s="102" t="s">
        <v>84</v>
      </c>
      <c r="G335" s="102" t="s">
        <v>85</v>
      </c>
      <c r="H335" s="102"/>
      <c r="I335" s="45" t="s">
        <v>620</v>
      </c>
      <c r="J335" s="45" t="s">
        <v>1478</v>
      </c>
      <c r="K335" s="102" t="s">
        <v>1479</v>
      </c>
      <c r="L335" s="13">
        <f ca="1">IFERROR(__xludf.DUMMYFUNCTION("if(K372="""",0,counta(split(K372,"","")))"),3)</f>
        <v>3</v>
      </c>
      <c r="M335" s="102"/>
      <c r="N335" s="102"/>
      <c r="O335" s="102"/>
      <c r="P335" s="102"/>
      <c r="Q335" s="243" t="s">
        <v>27</v>
      </c>
      <c r="R335" s="339" t="s">
        <v>98</v>
      </c>
      <c r="S335" s="354">
        <v>1</v>
      </c>
      <c r="T335" s="435"/>
      <c r="U335" s="165"/>
      <c r="V335" s="165">
        <v>5</v>
      </c>
      <c r="W335" s="165" t="s">
        <v>29</v>
      </c>
      <c r="X335" s="15">
        <v>1</v>
      </c>
      <c r="Y335" s="422">
        <f>J335-I335</f>
        <v>-0.21875000000000003</v>
      </c>
      <c r="Z335" s="422">
        <f>Y335*60</f>
        <v>-13.125000000000002</v>
      </c>
      <c r="AA335" s="428">
        <v>7</v>
      </c>
      <c r="AB335" s="165">
        <v>3</v>
      </c>
    </row>
    <row r="336" spans="1:28" ht="14.25" customHeight="1" thickBot="1">
      <c r="A336" s="7">
        <v>131</v>
      </c>
      <c r="B336" s="7">
        <v>74</v>
      </c>
      <c r="C336" s="21"/>
      <c r="D336" s="468">
        <v>5</v>
      </c>
      <c r="E336" s="21" t="s">
        <v>608</v>
      </c>
      <c r="F336" s="102" t="s">
        <v>79</v>
      </c>
      <c r="G336" s="102" t="s">
        <v>79</v>
      </c>
      <c r="H336" s="102"/>
      <c r="I336" s="45" t="s">
        <v>179</v>
      </c>
      <c r="J336" s="45" t="s">
        <v>264</v>
      </c>
      <c r="K336" s="102" t="s">
        <v>1482</v>
      </c>
      <c r="L336" s="13">
        <f ca="1">IFERROR(__xludf.DUMMYFUNCTION("if(K373="""",0,counta(split(K373,"","")))"),2)</f>
        <v>2</v>
      </c>
      <c r="M336" s="102" t="s">
        <v>1483</v>
      </c>
      <c r="N336" s="102"/>
      <c r="O336" s="102"/>
      <c r="P336" s="102"/>
      <c r="Q336" s="441" t="s">
        <v>27</v>
      </c>
      <c r="R336" s="339" t="s">
        <v>98</v>
      </c>
      <c r="S336" s="331">
        <v>1</v>
      </c>
      <c r="T336" s="435"/>
      <c r="U336" s="165">
        <v>3</v>
      </c>
      <c r="V336" s="165">
        <v>2</v>
      </c>
      <c r="W336" s="165" t="s">
        <v>3044</v>
      </c>
      <c r="X336" s="102">
        <v>1</v>
      </c>
      <c r="Y336" s="422">
        <f>J336-I336</f>
        <v>-0.1027777777777778</v>
      </c>
      <c r="Z336" s="422">
        <f>Y336*60</f>
        <v>-6.1666666666666679</v>
      </c>
      <c r="AA336" s="429">
        <v>7</v>
      </c>
      <c r="AB336" s="165">
        <v>3</v>
      </c>
    </row>
    <row r="337" spans="1:28" ht="14.25" customHeight="1" thickBot="1">
      <c r="A337" s="7">
        <v>130</v>
      </c>
      <c r="B337" s="7">
        <v>74</v>
      </c>
      <c r="C337" s="21"/>
      <c r="D337" s="468">
        <v>5</v>
      </c>
      <c r="E337" s="21" t="s">
        <v>608</v>
      </c>
      <c r="F337" s="102" t="s">
        <v>318</v>
      </c>
      <c r="G337" s="102" t="s">
        <v>573</v>
      </c>
      <c r="H337" s="102"/>
      <c r="I337" s="45" t="s">
        <v>475</v>
      </c>
      <c r="J337" s="45" t="s">
        <v>102</v>
      </c>
      <c r="K337" s="102" t="s">
        <v>1486</v>
      </c>
      <c r="L337" s="13">
        <f ca="1">IFERROR(__xludf.DUMMYFUNCTION("if(K374="""",0,counta(split(K374,"","")))"),1)</f>
        <v>1</v>
      </c>
      <c r="M337" s="102"/>
      <c r="N337" s="102"/>
      <c r="O337" s="102"/>
      <c r="P337" s="102"/>
      <c r="Q337" s="441" t="s">
        <v>27</v>
      </c>
      <c r="R337" s="339" t="s">
        <v>98</v>
      </c>
      <c r="S337" s="331">
        <v>1</v>
      </c>
      <c r="T337" s="435"/>
      <c r="U337" s="165">
        <v>4</v>
      </c>
      <c r="V337" s="165">
        <v>3</v>
      </c>
      <c r="W337" s="165"/>
      <c r="X337" s="102"/>
      <c r="Y337" s="422">
        <f>J337-I337</f>
        <v>0.15138888888888885</v>
      </c>
      <c r="Z337" s="422">
        <f>Y337*60</f>
        <v>9.0833333333333304</v>
      </c>
      <c r="AA337" s="429">
        <v>7</v>
      </c>
      <c r="AB337" s="165">
        <v>3</v>
      </c>
    </row>
    <row r="338" spans="1:28" ht="14.25" customHeight="1" thickBot="1">
      <c r="A338" s="7">
        <v>129</v>
      </c>
      <c r="B338" s="7">
        <v>74</v>
      </c>
      <c r="C338" s="21"/>
      <c r="D338" s="468">
        <v>5</v>
      </c>
      <c r="E338" s="21" t="s">
        <v>608</v>
      </c>
      <c r="F338" s="102" t="s">
        <v>44</v>
      </c>
      <c r="G338" s="102" t="s">
        <v>90</v>
      </c>
      <c r="H338" s="102" t="s">
        <v>561</v>
      </c>
      <c r="I338" s="45" t="s">
        <v>617</v>
      </c>
      <c r="J338" s="45" t="s">
        <v>102</v>
      </c>
      <c r="K338" s="102" t="s">
        <v>559</v>
      </c>
      <c r="L338" s="13">
        <f ca="1">IFERROR(__xludf.DUMMYFUNCTION("if(K375="""",0,counta(split(K375,"","")))"),1)</f>
        <v>1</v>
      </c>
      <c r="M338" s="102"/>
      <c r="N338" s="102"/>
      <c r="O338" s="102"/>
      <c r="P338" s="102"/>
      <c r="Q338" s="441" t="s">
        <v>27</v>
      </c>
      <c r="R338" s="339" t="s">
        <v>98</v>
      </c>
      <c r="S338" s="331">
        <v>1</v>
      </c>
      <c r="T338" s="435"/>
      <c r="U338" s="165">
        <v>3</v>
      </c>
      <c r="V338" s="165">
        <v>4</v>
      </c>
      <c r="W338" s="165" t="s">
        <v>3160</v>
      </c>
      <c r="X338" s="102" t="s">
        <v>2794</v>
      </c>
      <c r="Y338" s="422">
        <f>J338-I338</f>
        <v>0.23263888888888887</v>
      </c>
      <c r="Z338" s="422">
        <f>Y338*60</f>
        <v>13.958333333333332</v>
      </c>
      <c r="AA338" s="429">
        <v>7</v>
      </c>
      <c r="AB338" s="165">
        <v>3</v>
      </c>
    </row>
    <row r="339" spans="1:28" ht="14.25" customHeight="1" thickBot="1">
      <c r="A339" s="7">
        <v>128</v>
      </c>
      <c r="B339" s="7">
        <v>74</v>
      </c>
      <c r="C339" s="21"/>
      <c r="D339" s="468">
        <v>5</v>
      </c>
      <c r="E339" s="21" t="s">
        <v>608</v>
      </c>
      <c r="F339" s="102" t="s">
        <v>68</v>
      </c>
      <c r="G339" s="102" t="s">
        <v>68</v>
      </c>
      <c r="H339" s="102"/>
      <c r="I339" s="45" t="s">
        <v>297</v>
      </c>
      <c r="J339" s="45" t="s">
        <v>1488</v>
      </c>
      <c r="K339" s="102" t="s">
        <v>1489</v>
      </c>
      <c r="L339" s="13">
        <f ca="1">IFERROR(__xludf.DUMMYFUNCTION("if(K376="""",0,counta(split(K376,"","")))"),3)</f>
        <v>3</v>
      </c>
      <c r="M339" s="102" t="s">
        <v>1490</v>
      </c>
      <c r="N339" s="102"/>
      <c r="O339" s="102"/>
      <c r="P339" s="102"/>
      <c r="Q339" s="441" t="s">
        <v>27</v>
      </c>
      <c r="R339" s="339" t="s">
        <v>98</v>
      </c>
      <c r="S339" s="331">
        <v>1</v>
      </c>
      <c r="T339" s="435"/>
      <c r="U339" s="165">
        <v>5</v>
      </c>
      <c r="V339" s="165">
        <v>5</v>
      </c>
      <c r="W339" s="165" t="s">
        <v>3092</v>
      </c>
      <c r="X339" s="102" t="s">
        <v>2947</v>
      </c>
      <c r="Y339" s="422">
        <f>J339-I339</f>
        <v>0.47361111111111109</v>
      </c>
      <c r="Z339" s="422">
        <f>Y339*60</f>
        <v>28.416666666666664</v>
      </c>
      <c r="AA339" s="429">
        <v>7</v>
      </c>
      <c r="AB339" s="463">
        <v>3</v>
      </c>
    </row>
    <row r="340" spans="1:28" ht="14.25" customHeight="1" thickBot="1">
      <c r="A340" s="7">
        <v>127</v>
      </c>
      <c r="B340" s="7">
        <v>74</v>
      </c>
      <c r="C340" s="21"/>
      <c r="D340" s="468">
        <v>5</v>
      </c>
      <c r="E340" s="21" t="s">
        <v>608</v>
      </c>
      <c r="F340" s="102" t="s">
        <v>609</v>
      </c>
      <c r="G340" s="102" t="s">
        <v>610</v>
      </c>
      <c r="H340" s="102"/>
      <c r="I340" s="45" t="s">
        <v>611</v>
      </c>
      <c r="J340" s="45" t="s">
        <v>828</v>
      </c>
      <c r="K340" s="102" t="s">
        <v>1492</v>
      </c>
      <c r="L340" s="13">
        <f ca="1">IFERROR(__xludf.DUMMYFUNCTION("if(K377="""",0,counta(split(K377,"","")))"),17)</f>
        <v>17</v>
      </c>
      <c r="M340" s="102" t="s">
        <v>1492</v>
      </c>
      <c r="N340" s="102"/>
      <c r="O340" s="102"/>
      <c r="P340" s="102"/>
      <c r="Q340" s="441" t="s">
        <v>27</v>
      </c>
      <c r="R340" s="339" t="s">
        <v>98</v>
      </c>
      <c r="S340" s="331">
        <v>1</v>
      </c>
      <c r="T340" s="435"/>
      <c r="U340" s="149">
        <v>4</v>
      </c>
      <c r="V340" s="150">
        <v>5</v>
      </c>
      <c r="W340" s="155" t="s">
        <v>3548</v>
      </c>
      <c r="X340" s="155" t="s">
        <v>2947</v>
      </c>
      <c r="Y340" s="422">
        <f>J340-I340</f>
        <v>0.40347222222222218</v>
      </c>
      <c r="Z340" s="422">
        <f>Y340*60</f>
        <v>24.208333333333332</v>
      </c>
      <c r="AA340" s="429">
        <v>7</v>
      </c>
      <c r="AB340" s="165">
        <v>3</v>
      </c>
    </row>
    <row r="341" spans="1:28" ht="14.25" customHeight="1" thickBot="1">
      <c r="A341" s="7">
        <v>135</v>
      </c>
      <c r="B341" s="7">
        <v>75</v>
      </c>
      <c r="C341" s="21"/>
      <c r="D341" s="468">
        <v>5</v>
      </c>
      <c r="E341" s="21" t="s">
        <v>621</v>
      </c>
      <c r="F341" s="102" t="s">
        <v>557</v>
      </c>
      <c r="G341" s="102" t="s">
        <v>90</v>
      </c>
      <c r="H341" s="102" t="s">
        <v>627</v>
      </c>
      <c r="I341" s="45" t="s">
        <v>628</v>
      </c>
      <c r="J341" s="45" t="s">
        <v>109</v>
      </c>
      <c r="K341" s="102" t="s">
        <v>1495</v>
      </c>
      <c r="L341" s="13">
        <f ca="1">IFERROR(__xludf.DUMMYFUNCTION("if(K378="""",0,counta(split(K378,"","")))"),2)</f>
        <v>2</v>
      </c>
      <c r="M341" s="102" t="s">
        <v>1496</v>
      </c>
      <c r="N341" s="102"/>
      <c r="O341" s="102"/>
      <c r="P341" s="102"/>
      <c r="Q341" s="452" t="s">
        <v>27</v>
      </c>
      <c r="R341" s="339" t="s">
        <v>98</v>
      </c>
      <c r="S341" s="379">
        <v>1</v>
      </c>
      <c r="T341" s="435"/>
      <c r="U341" s="274">
        <v>5</v>
      </c>
      <c r="V341" s="274">
        <v>5</v>
      </c>
      <c r="W341" s="272" t="s">
        <v>3437</v>
      </c>
      <c r="X341" s="274">
        <v>1</v>
      </c>
      <c r="Y341" s="422">
        <f>J341-I341</f>
        <v>-0.31111111111111117</v>
      </c>
      <c r="Z341" s="422">
        <f>Y341*60</f>
        <v>-18.666666666666671</v>
      </c>
      <c r="AA341" s="429">
        <v>7</v>
      </c>
      <c r="AB341" s="165">
        <v>3</v>
      </c>
    </row>
    <row r="342" spans="1:28" ht="14.25" customHeight="1" thickBot="1">
      <c r="A342" s="7">
        <v>134</v>
      </c>
      <c r="B342" s="7">
        <v>75</v>
      </c>
      <c r="C342" s="21"/>
      <c r="D342" s="468">
        <v>5</v>
      </c>
      <c r="E342" s="21" t="s">
        <v>621</v>
      </c>
      <c r="F342" s="102" t="s">
        <v>350</v>
      </c>
      <c r="G342" s="102" t="s">
        <v>350</v>
      </c>
      <c r="H342" s="102" t="s">
        <v>625</v>
      </c>
      <c r="I342" s="45" t="s">
        <v>626</v>
      </c>
      <c r="J342" s="45" t="s">
        <v>1395</v>
      </c>
      <c r="K342" s="102" t="s">
        <v>1499</v>
      </c>
      <c r="L342" s="13">
        <f ca="1">IFERROR(__xludf.DUMMYFUNCTION("if(K379="""",0,counta(split(K379,"","")))"),3)</f>
        <v>3</v>
      </c>
      <c r="M342" s="102" t="s">
        <v>1500</v>
      </c>
      <c r="N342" s="102"/>
      <c r="O342" s="102"/>
      <c r="P342" s="102"/>
      <c r="Q342" s="452" t="s">
        <v>27</v>
      </c>
      <c r="R342" s="339" t="s">
        <v>98</v>
      </c>
      <c r="S342" s="379">
        <v>1</v>
      </c>
      <c r="T342" s="435"/>
      <c r="U342" s="165">
        <v>5</v>
      </c>
      <c r="V342" s="165">
        <v>5</v>
      </c>
      <c r="W342" s="165" t="s">
        <v>2111</v>
      </c>
      <c r="X342" s="102">
        <v>1</v>
      </c>
      <c r="Y342" s="422">
        <f>J342-I342</f>
        <v>-0.16805555555555554</v>
      </c>
      <c r="Z342" s="422">
        <f>Y342*60</f>
        <v>-10.083333333333332</v>
      </c>
      <c r="AA342" s="429">
        <v>7</v>
      </c>
      <c r="AB342" s="165">
        <v>3</v>
      </c>
    </row>
    <row r="343" spans="1:28" ht="14.25" customHeight="1" thickBot="1">
      <c r="A343" s="7">
        <v>133</v>
      </c>
      <c r="B343" s="7">
        <v>75</v>
      </c>
      <c r="C343" s="21"/>
      <c r="D343" s="468">
        <v>5</v>
      </c>
      <c r="E343" s="21" t="s">
        <v>621</v>
      </c>
      <c r="F343" s="102" t="s">
        <v>44</v>
      </c>
      <c r="G343" s="102" t="s">
        <v>622</v>
      </c>
      <c r="H343" s="102" t="s">
        <v>561</v>
      </c>
      <c r="I343" s="45" t="s">
        <v>623</v>
      </c>
      <c r="J343" s="45" t="s">
        <v>1503</v>
      </c>
      <c r="K343" s="102"/>
      <c r="L343" s="13">
        <f ca="1">IFERROR(__xludf.DUMMYFUNCTION("if(K380="""",0,counta(split(K380,"","")))"),0)</f>
        <v>0</v>
      </c>
      <c r="M343" s="102"/>
      <c r="N343" s="102"/>
      <c r="O343" s="102"/>
      <c r="P343" s="102"/>
      <c r="Q343" s="454" t="s">
        <v>27</v>
      </c>
      <c r="R343" s="339" t="s">
        <v>98</v>
      </c>
      <c r="S343" s="459">
        <v>1</v>
      </c>
      <c r="T343" s="435"/>
      <c r="U343" s="165">
        <v>3</v>
      </c>
      <c r="V343" s="354">
        <v>5</v>
      </c>
      <c r="W343" s="353" t="s">
        <v>3092</v>
      </c>
      <c r="X343" s="102">
        <v>1</v>
      </c>
      <c r="Y343" s="422">
        <f>J343-I343</f>
        <v>-0.17986111111111108</v>
      </c>
      <c r="Z343" s="422">
        <f>Y343*60</f>
        <v>-10.791666666666664</v>
      </c>
      <c r="AA343" s="429">
        <v>7</v>
      </c>
      <c r="AB343" s="277">
        <v>3</v>
      </c>
    </row>
    <row r="344" spans="1:28" ht="14.25" customHeight="1" thickBot="1">
      <c r="A344" s="7">
        <v>137</v>
      </c>
      <c r="B344" s="7">
        <v>75</v>
      </c>
      <c r="C344" s="21"/>
      <c r="D344" s="468">
        <v>5</v>
      </c>
      <c r="E344" s="21" t="s">
        <v>621</v>
      </c>
      <c r="F344" s="102" t="s">
        <v>197</v>
      </c>
      <c r="G344" s="102" t="s">
        <v>90</v>
      </c>
      <c r="H344" s="102"/>
      <c r="I344" s="45" t="s">
        <v>244</v>
      </c>
      <c r="J344" s="45" t="s">
        <v>1504</v>
      </c>
      <c r="K344" s="102" t="s">
        <v>695</v>
      </c>
      <c r="L344" s="13">
        <f ca="1">IFERROR(__xludf.DUMMYFUNCTION("if(K381="""",0,counta(split(K381,"","")))"),2)</f>
        <v>2</v>
      </c>
      <c r="M344" s="102"/>
      <c r="N344" s="102"/>
      <c r="O344" s="102"/>
      <c r="P344" s="102"/>
      <c r="Q344" s="454" t="s">
        <v>27</v>
      </c>
      <c r="R344" s="339" t="s">
        <v>98</v>
      </c>
      <c r="S344" s="459">
        <v>1</v>
      </c>
      <c r="T344" s="435"/>
      <c r="U344" s="165"/>
      <c r="V344" s="165">
        <v>5</v>
      </c>
      <c r="W344" s="165" t="s">
        <v>2111</v>
      </c>
      <c r="X344" s="102"/>
      <c r="Y344" s="422">
        <f>J344-I344</f>
        <v>-0.16736111111111107</v>
      </c>
      <c r="Z344" s="422">
        <f>Y344*60</f>
        <v>-10.041666666666664</v>
      </c>
      <c r="AA344" s="428">
        <v>7</v>
      </c>
      <c r="AB344" s="379">
        <v>3</v>
      </c>
    </row>
    <row r="345" spans="1:28" ht="14.25" customHeight="1" thickBot="1">
      <c r="A345" s="7">
        <v>136</v>
      </c>
      <c r="B345" s="7">
        <v>75</v>
      </c>
      <c r="C345" s="21"/>
      <c r="D345" s="468">
        <v>5</v>
      </c>
      <c r="E345" s="21" t="s">
        <v>621</v>
      </c>
      <c r="F345" s="102" t="s">
        <v>79</v>
      </c>
      <c r="G345" s="102" t="s">
        <v>90</v>
      </c>
      <c r="H345" s="102" t="s">
        <v>79</v>
      </c>
      <c r="I345" s="45" t="s">
        <v>629</v>
      </c>
      <c r="J345" s="45" t="s">
        <v>339</v>
      </c>
      <c r="K345" s="102" t="s">
        <v>1507</v>
      </c>
      <c r="L345" s="13">
        <f ca="1">IFERROR(__xludf.DUMMYFUNCTION("if(K382="""",0,counta(split(K382,"","")))"),9)</f>
        <v>9</v>
      </c>
      <c r="M345" s="102" t="s">
        <v>1507</v>
      </c>
      <c r="N345" s="102" t="s">
        <v>1439</v>
      </c>
      <c r="O345" s="102" t="s">
        <v>1439</v>
      </c>
      <c r="P345" s="102" t="s">
        <v>1439</v>
      </c>
      <c r="Q345" s="422" t="s">
        <v>27</v>
      </c>
      <c r="R345" s="339" t="s">
        <v>98</v>
      </c>
      <c r="S345" s="102">
        <v>1</v>
      </c>
      <c r="T345" s="435"/>
      <c r="U345" s="165"/>
      <c r="V345" s="165"/>
      <c r="W345" s="165" t="s">
        <v>3513</v>
      </c>
      <c r="X345" s="102">
        <v>1</v>
      </c>
      <c r="Y345" s="422">
        <f>J345-I345</f>
        <v>-0.34097222222222218</v>
      </c>
      <c r="Z345" s="422">
        <f>Y345*60</f>
        <v>-20.458333333333332</v>
      </c>
      <c r="AA345" s="429">
        <v>7</v>
      </c>
      <c r="AB345" s="165">
        <v>3</v>
      </c>
    </row>
    <row r="346" spans="1:28" ht="14.25" customHeight="1" thickBot="1">
      <c r="A346" s="7">
        <v>144</v>
      </c>
      <c r="B346" s="7">
        <v>76</v>
      </c>
      <c r="C346" s="21"/>
      <c r="D346" s="468">
        <v>5</v>
      </c>
      <c r="E346" s="21" t="s">
        <v>631</v>
      </c>
      <c r="F346" s="102" t="s">
        <v>44</v>
      </c>
      <c r="G346" s="102" t="s">
        <v>655</v>
      </c>
      <c r="H346" s="102" t="s">
        <v>561</v>
      </c>
      <c r="I346" s="45" t="s">
        <v>656</v>
      </c>
      <c r="J346" s="45" t="s">
        <v>1386</v>
      </c>
      <c r="K346" s="102" t="s">
        <v>1402</v>
      </c>
      <c r="L346" s="13">
        <f ca="1">IFERROR(__xludf.DUMMYFUNCTION("if(K383="""",0,counta(split(K383,"","")))"),2)</f>
        <v>2</v>
      </c>
      <c r="M346" s="102" t="s">
        <v>1402</v>
      </c>
      <c r="N346" s="102"/>
      <c r="O346" s="102"/>
      <c r="P346" s="102"/>
      <c r="Q346" s="422" t="s">
        <v>27</v>
      </c>
      <c r="R346" s="339" t="s">
        <v>98</v>
      </c>
      <c r="S346" s="102">
        <v>1</v>
      </c>
      <c r="T346" s="435"/>
      <c r="U346" s="165">
        <v>3</v>
      </c>
      <c r="V346" s="165">
        <v>4</v>
      </c>
      <c r="W346" s="165" t="s">
        <v>3437</v>
      </c>
      <c r="X346" s="102" t="s">
        <v>2794</v>
      </c>
      <c r="Y346" s="422">
        <f>J346-I346</f>
        <v>-9.5833333333333298E-2</v>
      </c>
      <c r="Z346" s="422">
        <f>Y346*60</f>
        <v>-5.7499999999999982</v>
      </c>
      <c r="AA346" s="429">
        <v>7</v>
      </c>
      <c r="AB346" s="165">
        <v>3</v>
      </c>
    </row>
    <row r="347" spans="1:28" ht="14.25" customHeight="1" thickBot="1">
      <c r="A347" s="7">
        <v>143</v>
      </c>
      <c r="B347" s="7">
        <v>76</v>
      </c>
      <c r="C347" s="21"/>
      <c r="D347" s="468">
        <v>5</v>
      </c>
      <c r="E347" s="21" t="s">
        <v>631</v>
      </c>
      <c r="F347" s="27" t="s">
        <v>652</v>
      </c>
      <c r="G347" s="102" t="s">
        <v>90</v>
      </c>
      <c r="H347" s="102" t="s">
        <v>653</v>
      </c>
      <c r="I347" s="45" t="s">
        <v>654</v>
      </c>
      <c r="J347" s="45" t="s">
        <v>1235</v>
      </c>
      <c r="K347" s="102" t="s">
        <v>1511</v>
      </c>
      <c r="L347" s="13">
        <f ca="1">IFERROR(__xludf.DUMMYFUNCTION("if(K384="""",0,counta(split(K384,"","")))"),6)</f>
        <v>6</v>
      </c>
      <c r="M347" s="102" t="s">
        <v>1511</v>
      </c>
      <c r="N347" s="102"/>
      <c r="O347" s="102"/>
      <c r="P347" s="102"/>
      <c r="Q347" s="422" t="s">
        <v>27</v>
      </c>
      <c r="R347" s="339" t="s">
        <v>98</v>
      </c>
      <c r="S347" s="102">
        <v>1</v>
      </c>
      <c r="T347" s="435"/>
      <c r="U347" s="165">
        <v>5</v>
      </c>
      <c r="V347" s="165">
        <v>5</v>
      </c>
      <c r="W347" s="165" t="s">
        <v>3511</v>
      </c>
      <c r="X347" s="51">
        <v>1</v>
      </c>
      <c r="Y347" s="422">
        <f>J347-I347</f>
        <v>2.708333333333332E-2</v>
      </c>
      <c r="Z347" s="422">
        <f>Y347*60</f>
        <v>1.6249999999999991</v>
      </c>
      <c r="AA347" s="429">
        <v>7</v>
      </c>
      <c r="AB347" s="165">
        <v>3</v>
      </c>
    </row>
    <row r="348" spans="1:28" ht="14.25" customHeight="1" thickBot="1">
      <c r="A348" s="7">
        <v>142</v>
      </c>
      <c r="B348" s="7">
        <v>76</v>
      </c>
      <c r="C348" s="21"/>
      <c r="D348" s="468">
        <v>5</v>
      </c>
      <c r="E348" s="21" t="s">
        <v>631</v>
      </c>
      <c r="F348" s="102" t="s">
        <v>647</v>
      </c>
      <c r="G348" s="102" t="s">
        <v>648</v>
      </c>
      <c r="H348" s="102" t="s">
        <v>649</v>
      </c>
      <c r="I348" s="45" t="s">
        <v>650</v>
      </c>
      <c r="J348" s="45" t="s">
        <v>323</v>
      </c>
      <c r="K348" s="102" t="s">
        <v>1513</v>
      </c>
      <c r="L348" s="13">
        <f ca="1">IFERROR(__xludf.DUMMYFUNCTION("if(K385="""",0,counta(split(K385,"","")))"),11)</f>
        <v>11</v>
      </c>
      <c r="M348" s="102" t="s">
        <v>1514</v>
      </c>
      <c r="N348" s="102"/>
      <c r="O348" s="102"/>
      <c r="P348" s="102"/>
      <c r="Q348" s="422" t="s">
        <v>27</v>
      </c>
      <c r="R348" s="339" t="s">
        <v>98</v>
      </c>
      <c r="S348" s="102">
        <v>1</v>
      </c>
      <c r="T348" s="435"/>
      <c r="U348" s="165">
        <v>5</v>
      </c>
      <c r="V348" s="165">
        <v>5</v>
      </c>
      <c r="W348" s="165" t="s">
        <v>3127</v>
      </c>
      <c r="X348" s="102">
        <v>1</v>
      </c>
      <c r="Y348" s="422">
        <f>J348-I348</f>
        <v>0.1569444444444445</v>
      </c>
      <c r="Z348" s="422">
        <f>Y348*60</f>
        <v>9.4166666666666696</v>
      </c>
      <c r="AA348" s="429">
        <v>7</v>
      </c>
      <c r="AB348" s="165">
        <v>3</v>
      </c>
    </row>
    <row r="349" spans="1:28" ht="14.25" customHeight="1" thickBot="1">
      <c r="A349" s="7">
        <v>141</v>
      </c>
      <c r="B349" s="7">
        <v>76</v>
      </c>
      <c r="C349" s="21"/>
      <c r="D349" s="468">
        <v>5</v>
      </c>
      <c r="E349" s="21" t="s">
        <v>631</v>
      </c>
      <c r="F349" s="102" t="s">
        <v>79</v>
      </c>
      <c r="G349" s="102" t="s">
        <v>644</v>
      </c>
      <c r="H349" s="102"/>
      <c r="I349" s="45" t="s">
        <v>511</v>
      </c>
      <c r="J349" s="45" t="s">
        <v>1515</v>
      </c>
      <c r="K349" s="102" t="s">
        <v>1516</v>
      </c>
      <c r="L349" s="13">
        <f ca="1">IFERROR(__xludf.DUMMYFUNCTION("if(K386="""",0,counta(split(K386,"","")))"),9)</f>
        <v>9</v>
      </c>
      <c r="M349" s="102" t="s">
        <v>1517</v>
      </c>
      <c r="N349" s="102"/>
      <c r="O349" s="102"/>
      <c r="P349" s="102"/>
      <c r="Q349" s="276" t="s">
        <v>27</v>
      </c>
      <c r="R349" s="339" t="s">
        <v>98</v>
      </c>
      <c r="S349" s="277">
        <v>1</v>
      </c>
      <c r="T349" s="435"/>
      <c r="U349" s="165"/>
      <c r="V349" s="165">
        <v>4</v>
      </c>
      <c r="W349" s="165" t="s">
        <v>29</v>
      </c>
      <c r="X349" s="15">
        <v>1</v>
      </c>
      <c r="Y349" s="422">
        <f>J349-I349</f>
        <v>0.24722222222222218</v>
      </c>
      <c r="Z349" s="422">
        <f>Y349*60</f>
        <v>14.83333333333333</v>
      </c>
      <c r="AA349" s="429">
        <v>7</v>
      </c>
      <c r="AB349" s="165">
        <v>3</v>
      </c>
    </row>
    <row r="350" spans="1:28" ht="14.25" customHeight="1" thickBot="1">
      <c r="A350" s="7">
        <v>140</v>
      </c>
      <c r="B350" s="7">
        <v>76</v>
      </c>
      <c r="C350" s="21"/>
      <c r="D350" s="468">
        <v>5</v>
      </c>
      <c r="E350" s="21" t="s">
        <v>631</v>
      </c>
      <c r="F350" s="102" t="s">
        <v>350</v>
      </c>
      <c r="G350" s="102" t="s">
        <v>350</v>
      </c>
      <c r="H350" s="102"/>
      <c r="I350" s="45" t="s">
        <v>32</v>
      </c>
      <c r="J350" s="45" t="s">
        <v>1515</v>
      </c>
      <c r="K350" s="102" t="s">
        <v>1518</v>
      </c>
      <c r="L350" s="13">
        <f ca="1">IFERROR(__xludf.DUMMYFUNCTION("if(K387="""",0,counta(split(K387,"","")))"),1)</f>
        <v>1</v>
      </c>
      <c r="M350" s="102"/>
      <c r="N350" s="102"/>
      <c r="O350" s="102"/>
      <c r="P350" s="102"/>
      <c r="Q350" s="441" t="s">
        <v>27</v>
      </c>
      <c r="R350" s="339" t="s">
        <v>98</v>
      </c>
      <c r="S350" s="331">
        <v>1</v>
      </c>
      <c r="T350" s="435"/>
      <c r="U350" s="165">
        <v>4</v>
      </c>
      <c r="V350" s="165">
        <v>5</v>
      </c>
      <c r="W350" s="165" t="s">
        <v>3548</v>
      </c>
      <c r="X350" s="102" t="s">
        <v>2947</v>
      </c>
      <c r="Y350" s="422">
        <f>J350-I350</f>
        <v>0.28402777777777777</v>
      </c>
      <c r="Z350" s="422">
        <f>Y350*60</f>
        <v>17.041666666666664</v>
      </c>
      <c r="AA350" s="429">
        <v>7</v>
      </c>
      <c r="AB350" s="148">
        <v>3</v>
      </c>
    </row>
    <row r="351" spans="1:28" ht="14.25" customHeight="1" thickBot="1">
      <c r="A351" s="7">
        <v>139</v>
      </c>
      <c r="B351" s="7">
        <v>76</v>
      </c>
      <c r="C351" s="21"/>
      <c r="D351" s="468">
        <v>5</v>
      </c>
      <c r="E351" s="21" t="s">
        <v>631</v>
      </c>
      <c r="F351" s="102" t="s">
        <v>75</v>
      </c>
      <c r="G351" s="102" t="s">
        <v>90</v>
      </c>
      <c r="H351" s="102" t="s">
        <v>295</v>
      </c>
      <c r="I351" s="45" t="s">
        <v>427</v>
      </c>
      <c r="J351" s="45" t="s">
        <v>1522</v>
      </c>
      <c r="K351" s="102" t="s">
        <v>1523</v>
      </c>
      <c r="L351" s="13">
        <f ca="1">IFERROR(__xludf.DUMMYFUNCTION("if(K388="""",0,counta(split(K388,"","")))"),5)</f>
        <v>5</v>
      </c>
      <c r="M351" s="102" t="s">
        <v>1524</v>
      </c>
      <c r="N351" s="102"/>
      <c r="O351" s="102"/>
      <c r="P351" s="102"/>
      <c r="Q351" s="441" t="s">
        <v>27</v>
      </c>
      <c r="R351" s="339" t="s">
        <v>98</v>
      </c>
      <c r="S351" s="331">
        <v>1</v>
      </c>
      <c r="T351" s="435"/>
      <c r="U351" s="165">
        <v>4</v>
      </c>
      <c r="V351" s="165">
        <v>4</v>
      </c>
      <c r="W351" s="165" t="s">
        <v>29</v>
      </c>
      <c r="X351" s="102" t="s">
        <v>2794</v>
      </c>
      <c r="Y351" s="422">
        <f>J351-I351</f>
        <v>-7.9166666666666663E-2</v>
      </c>
      <c r="Z351" s="422">
        <f>Y351*60</f>
        <v>-4.75</v>
      </c>
      <c r="AA351" s="429">
        <v>7</v>
      </c>
      <c r="AB351" s="336">
        <v>3</v>
      </c>
    </row>
    <row r="352" spans="1:28" ht="14.25" customHeight="1" thickBot="1">
      <c r="A352" s="7">
        <v>138</v>
      </c>
      <c r="B352" s="7">
        <v>76</v>
      </c>
      <c r="C352" s="21"/>
      <c r="D352" s="468">
        <v>5</v>
      </c>
      <c r="E352" s="21" t="s">
        <v>631</v>
      </c>
      <c r="F352" s="102" t="s">
        <v>632</v>
      </c>
      <c r="G352" s="102" t="s">
        <v>633</v>
      </c>
      <c r="H352" s="102" t="s">
        <v>634</v>
      </c>
      <c r="I352" s="45" t="s">
        <v>635</v>
      </c>
      <c r="J352" s="45" t="s">
        <v>1506</v>
      </c>
      <c r="K352" s="102" t="s">
        <v>1528</v>
      </c>
      <c r="L352" s="13">
        <f ca="1">IFERROR(__xludf.DUMMYFUNCTION("if(K389="""",0,counta(split(K389,"","")))"),11)</f>
        <v>11</v>
      </c>
      <c r="M352" s="102" t="s">
        <v>1528</v>
      </c>
      <c r="N352" s="102"/>
      <c r="O352" s="102"/>
      <c r="P352" s="102"/>
      <c r="Q352" s="441" t="s">
        <v>27</v>
      </c>
      <c r="R352" s="339" t="s">
        <v>98</v>
      </c>
      <c r="S352" s="331">
        <v>1</v>
      </c>
      <c r="T352" s="435"/>
      <c r="U352" s="297">
        <v>3</v>
      </c>
      <c r="V352" s="297">
        <v>3</v>
      </c>
      <c r="W352" s="301" t="s">
        <v>3437</v>
      </c>
      <c r="X352" s="301" t="s">
        <v>2976</v>
      </c>
      <c r="Y352" s="422">
        <f>J352-I352</f>
        <v>2.5694444444444443E-2</v>
      </c>
      <c r="Z352" s="422">
        <f>Y352*60</f>
        <v>1.5416666666666665</v>
      </c>
      <c r="AA352" s="429">
        <v>7</v>
      </c>
      <c r="AB352" s="336">
        <v>3</v>
      </c>
    </row>
    <row r="353" spans="1:28" ht="14.25" customHeight="1" thickBot="1">
      <c r="A353" s="7">
        <v>146</v>
      </c>
      <c r="B353" s="7">
        <v>77</v>
      </c>
      <c r="C353" s="21"/>
      <c r="D353" s="468">
        <v>5</v>
      </c>
      <c r="E353" s="21" t="s">
        <v>659</v>
      </c>
      <c r="F353" s="102" t="s">
        <v>94</v>
      </c>
      <c r="G353" s="102" t="s">
        <v>94</v>
      </c>
      <c r="H353" s="102"/>
      <c r="I353" s="45" t="s">
        <v>667</v>
      </c>
      <c r="J353" s="45" t="s">
        <v>1102</v>
      </c>
      <c r="K353" s="102" t="s">
        <v>1530</v>
      </c>
      <c r="L353" s="13">
        <f ca="1">IFERROR(__xludf.DUMMYFUNCTION("if(K390="""",0,counta(split(K390,"","")))"),10)</f>
        <v>10</v>
      </c>
      <c r="M353" s="102" t="s">
        <v>1531</v>
      </c>
      <c r="N353" s="102" t="s">
        <v>1439</v>
      </c>
      <c r="O353" s="102" t="s">
        <v>1439</v>
      </c>
      <c r="P353" s="102" t="s">
        <v>1439</v>
      </c>
      <c r="Q353" s="441" t="s">
        <v>27</v>
      </c>
      <c r="R353" s="339" t="s">
        <v>98</v>
      </c>
      <c r="S353" s="331">
        <v>1</v>
      </c>
      <c r="T353" s="435"/>
      <c r="U353" s="251">
        <v>3</v>
      </c>
      <c r="V353" s="251">
        <v>3</v>
      </c>
      <c r="W353" s="353" t="s">
        <v>7965</v>
      </c>
      <c r="X353" s="353">
        <v>1</v>
      </c>
      <c r="Y353" s="422">
        <f>J353-I353</f>
        <v>-7.4305555555555541E-2</v>
      </c>
      <c r="Z353" s="422">
        <f>Y353*60</f>
        <v>-4.4583333333333321</v>
      </c>
      <c r="AA353" s="429">
        <v>7</v>
      </c>
      <c r="AB353" s="165">
        <v>3</v>
      </c>
    </row>
    <row r="354" spans="1:28" ht="14.25" customHeight="1" thickBot="1">
      <c r="A354" s="7">
        <v>145</v>
      </c>
      <c r="B354" s="7">
        <v>77</v>
      </c>
      <c r="C354" s="21"/>
      <c r="D354" s="468">
        <v>5</v>
      </c>
      <c r="E354" s="21" t="s">
        <v>659</v>
      </c>
      <c r="F354" s="30" t="s">
        <v>416</v>
      </c>
      <c r="G354" s="102" t="s">
        <v>49</v>
      </c>
      <c r="H354" s="102" t="s">
        <v>660</v>
      </c>
      <c r="I354" s="45" t="s">
        <v>661</v>
      </c>
      <c r="J354" s="45" t="s">
        <v>81</v>
      </c>
      <c r="K354" s="102" t="s">
        <v>1532</v>
      </c>
      <c r="L354" s="13">
        <f ca="1">IFERROR(__xludf.DUMMYFUNCTION("if(K391="""",0,counta(split(K391,"","")))"),6)</f>
        <v>6</v>
      </c>
      <c r="M354" s="102" t="s">
        <v>1532</v>
      </c>
      <c r="N354" s="102"/>
      <c r="O354" s="102"/>
      <c r="P354" s="102"/>
      <c r="Q354" s="452" t="s">
        <v>27</v>
      </c>
      <c r="R354" s="339" t="s">
        <v>98</v>
      </c>
      <c r="S354" s="379">
        <v>1</v>
      </c>
      <c r="T354" s="435"/>
      <c r="U354" s="165"/>
      <c r="V354" s="165">
        <v>5</v>
      </c>
      <c r="W354" s="165" t="s">
        <v>29</v>
      </c>
      <c r="X354" s="15">
        <v>1</v>
      </c>
      <c r="Y354" s="422">
        <f>J354-I354</f>
        <v>6.319444444444447E-2</v>
      </c>
      <c r="Z354" s="422">
        <f>Y354*60</f>
        <v>3.7916666666666683</v>
      </c>
      <c r="AA354" s="428">
        <v>7</v>
      </c>
      <c r="AB354" s="165">
        <v>3</v>
      </c>
    </row>
    <row r="355" spans="1:28" ht="14.25" customHeight="1" thickBot="1">
      <c r="A355" s="7">
        <v>154</v>
      </c>
      <c r="B355" s="7">
        <v>78</v>
      </c>
      <c r="C355" s="21"/>
      <c r="D355" s="468">
        <v>5</v>
      </c>
      <c r="E355" s="21" t="s">
        <v>668</v>
      </c>
      <c r="F355" s="102" t="s">
        <v>267</v>
      </c>
      <c r="G355" s="102" t="s">
        <v>687</v>
      </c>
      <c r="H355" s="102"/>
      <c r="I355" s="45" t="s">
        <v>688</v>
      </c>
      <c r="J355" s="45" t="s">
        <v>510</v>
      </c>
      <c r="K355" s="102"/>
      <c r="L355" s="13">
        <f ca="1">IFERROR(__xludf.DUMMYFUNCTION("if(K392="""",0,counta(split(K392,"","")))"),0)</f>
        <v>0</v>
      </c>
      <c r="M355" s="102"/>
      <c r="N355" s="102"/>
      <c r="O355" s="102"/>
      <c r="P355" s="102"/>
      <c r="Q355" s="452" t="s">
        <v>27</v>
      </c>
      <c r="R355" s="339" t="s">
        <v>98</v>
      </c>
      <c r="S355" s="379">
        <v>1</v>
      </c>
      <c r="T355" s="435"/>
      <c r="U355" s="149">
        <v>4</v>
      </c>
      <c r="V355" s="149">
        <v>4</v>
      </c>
      <c r="W355" s="155" t="s">
        <v>5242</v>
      </c>
      <c r="X355" s="155" t="s">
        <v>2947</v>
      </c>
      <c r="Y355" s="422">
        <f>J355-I355</f>
        <v>-0.12708333333333333</v>
      </c>
      <c r="Z355" s="422">
        <f>Y355*60</f>
        <v>-7.625</v>
      </c>
      <c r="AA355" s="429">
        <v>7</v>
      </c>
      <c r="AB355" s="336">
        <v>3</v>
      </c>
    </row>
    <row r="356" spans="1:28" ht="14.25" customHeight="1" thickBot="1">
      <c r="A356" s="7">
        <v>153</v>
      </c>
      <c r="B356" s="7">
        <v>78</v>
      </c>
      <c r="C356" s="21"/>
      <c r="D356" s="468">
        <v>5</v>
      </c>
      <c r="E356" s="21" t="s">
        <v>668</v>
      </c>
      <c r="F356" s="102" t="s">
        <v>79</v>
      </c>
      <c r="G356" s="102" t="s">
        <v>79</v>
      </c>
      <c r="H356" s="102"/>
      <c r="I356" s="45" t="s">
        <v>685</v>
      </c>
      <c r="J356" s="45" t="s">
        <v>1537</v>
      </c>
      <c r="K356" s="102" t="s">
        <v>615</v>
      </c>
      <c r="L356" s="13">
        <f ca="1">IFERROR(__xludf.DUMMYFUNCTION("if(K393="""",0,counta(split(K393,"","")))"),1)</f>
        <v>1</v>
      </c>
      <c r="M356" s="102"/>
      <c r="N356" s="102"/>
      <c r="O356" s="102"/>
      <c r="P356" s="102"/>
      <c r="Q356" s="454" t="s">
        <v>27</v>
      </c>
      <c r="R356" s="339" t="s">
        <v>98</v>
      </c>
      <c r="S356" s="459">
        <v>1</v>
      </c>
      <c r="T356" s="435"/>
      <c r="U356" s="165">
        <v>4</v>
      </c>
      <c r="V356" s="165">
        <v>4</v>
      </c>
      <c r="W356" s="165" t="s">
        <v>3511</v>
      </c>
      <c r="X356" s="102" t="s">
        <v>2947</v>
      </c>
      <c r="Y356" s="422">
        <f>J356-I356</f>
        <v>-1.3888888888888895E-2</v>
      </c>
      <c r="Z356" s="422">
        <f>Y356*60</f>
        <v>-0.8333333333333337</v>
      </c>
      <c r="AA356" s="429">
        <v>7</v>
      </c>
      <c r="AB356" s="165">
        <v>3</v>
      </c>
    </row>
    <row r="357" spans="1:28" ht="14.25" customHeight="1" thickBot="1">
      <c r="A357" s="7">
        <v>152</v>
      </c>
      <c r="B357" s="7">
        <v>78</v>
      </c>
      <c r="C357" s="21"/>
      <c r="D357" s="468">
        <v>5</v>
      </c>
      <c r="E357" s="21" t="s">
        <v>668</v>
      </c>
      <c r="F357" s="102" t="s">
        <v>197</v>
      </c>
      <c r="G357" s="102" t="s">
        <v>683</v>
      </c>
      <c r="H357" s="102"/>
      <c r="I357" s="45" t="s">
        <v>539</v>
      </c>
      <c r="J357" s="45" t="s">
        <v>388</v>
      </c>
      <c r="K357" s="102"/>
      <c r="L357" s="13">
        <f ca="1">IFERROR(__xludf.DUMMYFUNCTION("if(K394="""",0,counta(split(K394,"","")))"),0)</f>
        <v>0</v>
      </c>
      <c r="M357" s="102"/>
      <c r="N357" s="102"/>
      <c r="O357" s="102"/>
      <c r="P357" s="102"/>
      <c r="Q357" s="454" t="s">
        <v>27</v>
      </c>
      <c r="R357" s="339" t="s">
        <v>98</v>
      </c>
      <c r="S357" s="459">
        <v>1</v>
      </c>
      <c r="T357" s="435"/>
      <c r="U357" s="165">
        <v>4</v>
      </c>
      <c r="V357" s="165">
        <v>4</v>
      </c>
      <c r="W357" s="165" t="s">
        <v>3111</v>
      </c>
      <c r="X357" s="102" t="s">
        <v>2947</v>
      </c>
      <c r="Y357" s="422">
        <f>J357-I357</f>
        <v>6.0416666666666646E-2</v>
      </c>
      <c r="Z357" s="422">
        <f>Y357*60</f>
        <v>3.6249999999999987</v>
      </c>
      <c r="AA357" s="429">
        <v>7</v>
      </c>
      <c r="AB357" s="165">
        <v>3</v>
      </c>
    </row>
    <row r="358" spans="1:28" ht="14.25" customHeight="1" thickBot="1">
      <c r="A358" s="7">
        <v>151</v>
      </c>
      <c r="B358" s="7">
        <v>78</v>
      </c>
      <c r="C358" s="21"/>
      <c r="D358" s="468">
        <v>5</v>
      </c>
      <c r="E358" s="21" t="s">
        <v>668</v>
      </c>
      <c r="F358" s="102" t="s">
        <v>68</v>
      </c>
      <c r="G358" s="102" t="s">
        <v>68</v>
      </c>
      <c r="H358" s="102"/>
      <c r="I358" s="45" t="s">
        <v>681</v>
      </c>
      <c r="J358" s="45" t="s">
        <v>1540</v>
      </c>
      <c r="K358" s="102" t="s">
        <v>1541</v>
      </c>
      <c r="L358" s="13">
        <f ca="1">IFERROR(__xludf.DUMMYFUNCTION("if(K395="""",0,counta(split(K395,"","")))"),1)</f>
        <v>1</v>
      </c>
      <c r="M358" s="102" t="s">
        <v>1541</v>
      </c>
      <c r="N358" s="102"/>
      <c r="O358" s="102"/>
      <c r="P358" s="102"/>
      <c r="Q358" s="454" t="s">
        <v>27</v>
      </c>
      <c r="R358" s="339" t="s">
        <v>98</v>
      </c>
      <c r="S358" s="459">
        <v>1</v>
      </c>
      <c r="T358" s="435"/>
      <c r="U358" s="327">
        <v>4</v>
      </c>
      <c r="V358" s="328">
        <v>5</v>
      </c>
      <c r="W358" s="340" t="s">
        <v>3548</v>
      </c>
      <c r="X358" s="252" t="s">
        <v>2794</v>
      </c>
      <c r="Y358" s="422">
        <f>J358-I358</f>
        <v>0.14166666666666666</v>
      </c>
      <c r="Z358" s="422">
        <f>Y358*60</f>
        <v>8.5</v>
      </c>
      <c r="AA358" s="429">
        <v>7</v>
      </c>
      <c r="AB358" s="251">
        <v>3</v>
      </c>
    </row>
    <row r="359" spans="1:28" ht="14.25" customHeight="1" thickBot="1">
      <c r="A359" s="7">
        <v>150</v>
      </c>
      <c r="B359" s="7">
        <v>78</v>
      </c>
      <c r="C359" s="21"/>
      <c r="D359" s="468">
        <v>5</v>
      </c>
      <c r="E359" s="21" t="s">
        <v>668</v>
      </c>
      <c r="F359" s="102" t="s">
        <v>350</v>
      </c>
      <c r="G359" s="102" t="s">
        <v>350</v>
      </c>
      <c r="H359" s="102"/>
      <c r="I359" s="45" t="s">
        <v>678</v>
      </c>
      <c r="J359" s="45" t="s">
        <v>1540</v>
      </c>
      <c r="K359" s="102"/>
      <c r="L359" s="13">
        <f ca="1">IFERROR(__xludf.DUMMYFUNCTION("if(K396="""",0,counta(split(K396,"","")))"),0)</f>
        <v>0</v>
      </c>
      <c r="M359" s="102"/>
      <c r="N359" s="102"/>
      <c r="O359" s="102"/>
      <c r="P359" s="102"/>
      <c r="Q359" s="454" t="s">
        <v>27</v>
      </c>
      <c r="R359" s="339" t="s">
        <v>98</v>
      </c>
      <c r="S359" s="459">
        <v>1</v>
      </c>
      <c r="T359" s="435"/>
      <c r="U359" s="165">
        <v>4</v>
      </c>
      <c r="V359" s="165">
        <v>5</v>
      </c>
      <c r="W359" s="165" t="s">
        <v>2111</v>
      </c>
      <c r="X359" s="102" t="s">
        <v>2947</v>
      </c>
      <c r="Y359" s="422">
        <f>J359-I359</f>
        <v>0.16666666666666663</v>
      </c>
      <c r="Z359" s="422">
        <f>Y359*60</f>
        <v>9.9999999999999982</v>
      </c>
      <c r="AA359" s="429">
        <v>7</v>
      </c>
      <c r="AB359" s="463">
        <v>3</v>
      </c>
    </row>
    <row r="360" spans="1:28" ht="14.25" customHeight="1" thickBot="1">
      <c r="A360" s="7">
        <v>149</v>
      </c>
      <c r="B360" s="7">
        <v>78</v>
      </c>
      <c r="C360" s="21"/>
      <c r="D360" s="468">
        <v>5</v>
      </c>
      <c r="E360" s="21" t="s">
        <v>668</v>
      </c>
      <c r="F360" s="102" t="s">
        <v>111</v>
      </c>
      <c r="G360" s="102" t="s">
        <v>674</v>
      </c>
      <c r="H360" s="102"/>
      <c r="I360" s="45" t="s">
        <v>675</v>
      </c>
      <c r="J360" s="45" t="s">
        <v>1548</v>
      </c>
      <c r="K360" s="102" t="s">
        <v>1549</v>
      </c>
      <c r="L360" s="13">
        <f ca="1">IFERROR(__xludf.DUMMYFUNCTION("if(K397="""",0,counta(split(K397,"","")))"),3)</f>
        <v>3</v>
      </c>
      <c r="M360" s="102" t="s">
        <v>1549</v>
      </c>
      <c r="N360" s="102"/>
      <c r="O360" s="102"/>
      <c r="P360" s="102"/>
      <c r="Q360" s="422" t="s">
        <v>27</v>
      </c>
      <c r="R360" s="339" t="s">
        <v>98</v>
      </c>
      <c r="S360" s="102">
        <v>1</v>
      </c>
      <c r="T360" s="435"/>
      <c r="U360" s="165"/>
      <c r="V360" s="165">
        <v>4</v>
      </c>
      <c r="W360" s="165" t="s">
        <v>1403</v>
      </c>
      <c r="X360" s="102"/>
      <c r="Y360" s="422">
        <f>J360-I360</f>
        <v>0.27361111111111114</v>
      </c>
      <c r="Z360" s="422">
        <f>Y360*60</f>
        <v>16.416666666666668</v>
      </c>
      <c r="AA360" s="429">
        <v>7</v>
      </c>
      <c r="AB360" s="336">
        <v>3</v>
      </c>
    </row>
    <row r="361" spans="1:28" ht="14.25" customHeight="1" thickBot="1">
      <c r="A361" s="7">
        <v>148</v>
      </c>
      <c r="B361" s="7">
        <v>78</v>
      </c>
      <c r="C361" s="21"/>
      <c r="D361" s="468">
        <v>5</v>
      </c>
      <c r="E361" s="21" t="s">
        <v>668</v>
      </c>
      <c r="F361" s="102" t="s">
        <v>84</v>
      </c>
      <c r="G361" s="102" t="s">
        <v>85</v>
      </c>
      <c r="H361" s="102"/>
      <c r="I361" s="45" t="s">
        <v>672</v>
      </c>
      <c r="J361" s="45" t="s">
        <v>1046</v>
      </c>
      <c r="K361" s="102"/>
      <c r="L361" s="13">
        <f ca="1">IFERROR(__xludf.DUMMYFUNCTION("if(K398="""",0,counta(split(K398,"","")))"),0)</f>
        <v>0</v>
      </c>
      <c r="M361" s="102"/>
      <c r="N361" s="102"/>
      <c r="O361" s="102"/>
      <c r="P361" s="102"/>
      <c r="Q361" s="422" t="s">
        <v>27</v>
      </c>
      <c r="R361" s="339" t="s">
        <v>98</v>
      </c>
      <c r="S361" s="102">
        <v>1</v>
      </c>
      <c r="T361" s="435"/>
      <c r="U361" s="165">
        <v>5</v>
      </c>
      <c r="V361" s="354">
        <v>4</v>
      </c>
      <c r="W361" s="353" t="s">
        <v>8704</v>
      </c>
      <c r="X361" s="102">
        <v>1</v>
      </c>
      <c r="Y361" s="422">
        <f>J361-I361</f>
        <v>0.39722222222222225</v>
      </c>
      <c r="Z361" s="422">
        <f>Y361*60</f>
        <v>23.833333333333336</v>
      </c>
      <c r="AA361" s="429">
        <v>7</v>
      </c>
      <c r="AB361" s="165">
        <v>3</v>
      </c>
    </row>
    <row r="362" spans="1:28" ht="14.25" customHeight="1" thickBot="1">
      <c r="A362" s="7">
        <v>147</v>
      </c>
      <c r="B362" s="7">
        <v>78</v>
      </c>
      <c r="C362" s="21"/>
      <c r="D362" s="468">
        <v>5</v>
      </c>
      <c r="E362" s="21" t="s">
        <v>668</v>
      </c>
      <c r="F362" s="102" t="s">
        <v>118</v>
      </c>
      <c r="G362" s="102" t="s">
        <v>118</v>
      </c>
      <c r="H362" s="102"/>
      <c r="I362" s="45" t="s">
        <v>669</v>
      </c>
      <c r="J362" s="45" t="s">
        <v>156</v>
      </c>
      <c r="K362" s="102"/>
      <c r="L362" s="13">
        <f ca="1">IFERROR(__xludf.DUMMYFUNCTION("if(K399="""",0,counta(split(K399,"","")))"),0)</f>
        <v>0</v>
      </c>
      <c r="M362" s="102"/>
      <c r="N362" s="102"/>
      <c r="O362" s="102"/>
      <c r="P362" s="102"/>
      <c r="Q362" s="441" t="s">
        <v>27</v>
      </c>
      <c r="R362" s="339" t="s">
        <v>98</v>
      </c>
      <c r="S362" s="331">
        <v>1</v>
      </c>
      <c r="T362" s="435"/>
      <c r="U362" s="196">
        <v>4</v>
      </c>
      <c r="V362" s="196">
        <v>4</v>
      </c>
      <c r="W362" s="193" t="s">
        <v>3548</v>
      </c>
      <c r="X362" s="102">
        <v>1</v>
      </c>
      <c r="Y362" s="422">
        <f>J362-I362</f>
        <v>0.49583333333333335</v>
      </c>
      <c r="Z362" s="422">
        <f>Y362*60</f>
        <v>29.75</v>
      </c>
      <c r="AA362" s="429">
        <v>7</v>
      </c>
      <c r="AB362" s="336">
        <v>3</v>
      </c>
    </row>
    <row r="363" spans="1:28" ht="14.25" customHeight="1" thickBot="1">
      <c r="A363" s="7">
        <v>156</v>
      </c>
      <c r="B363" s="7">
        <v>79</v>
      </c>
      <c r="C363" s="21"/>
      <c r="D363" s="468">
        <v>5</v>
      </c>
      <c r="E363" s="21" t="s">
        <v>691</v>
      </c>
      <c r="F363" s="32" t="s">
        <v>79</v>
      </c>
      <c r="G363" s="33" t="s">
        <v>79</v>
      </c>
      <c r="H363" s="102"/>
      <c r="I363" s="45" t="s">
        <v>696</v>
      </c>
      <c r="J363" s="45" t="s">
        <v>623</v>
      </c>
      <c r="K363" s="102" t="s">
        <v>1556</v>
      </c>
      <c r="L363" s="13">
        <f ca="1">IFERROR(__xludf.DUMMYFUNCTION("if(K400="""",0,counta(split(K400,"","")))"),2)</f>
        <v>2</v>
      </c>
      <c r="M363" s="102" t="s">
        <v>1557</v>
      </c>
      <c r="N363" s="102"/>
      <c r="O363" s="102"/>
      <c r="P363" s="102"/>
      <c r="Q363" s="441" t="s">
        <v>27</v>
      </c>
      <c r="R363" s="339" t="s">
        <v>98</v>
      </c>
      <c r="S363" s="331">
        <v>1</v>
      </c>
      <c r="T363" s="435"/>
      <c r="U363" s="328">
        <v>5</v>
      </c>
      <c r="V363" s="327">
        <v>4</v>
      </c>
      <c r="W363" s="252" t="s">
        <v>3041</v>
      </c>
      <c r="X363" s="252" t="s">
        <v>2794</v>
      </c>
      <c r="Y363" s="422">
        <f>J363-I363</f>
        <v>0.15694444444444441</v>
      </c>
      <c r="Z363" s="422">
        <f>Y363*60</f>
        <v>9.4166666666666643</v>
      </c>
      <c r="AA363" s="429">
        <v>7</v>
      </c>
      <c r="AB363" s="165">
        <v>3</v>
      </c>
    </row>
    <row r="364" spans="1:28" ht="14.25" customHeight="1" thickBot="1">
      <c r="A364" s="7">
        <v>159</v>
      </c>
      <c r="B364" s="7">
        <v>79</v>
      </c>
      <c r="C364" s="21"/>
      <c r="D364" s="468">
        <v>5</v>
      </c>
      <c r="E364" s="21" t="s">
        <v>691</v>
      </c>
      <c r="F364" s="32" t="s">
        <v>197</v>
      </c>
      <c r="G364" s="33" t="s">
        <v>197</v>
      </c>
      <c r="H364" s="102"/>
      <c r="I364" s="45" t="s">
        <v>706</v>
      </c>
      <c r="J364" s="45" t="s">
        <v>623</v>
      </c>
      <c r="K364" s="102" t="s">
        <v>1560</v>
      </c>
      <c r="L364" s="13">
        <f ca="1">IFERROR(__xludf.DUMMYFUNCTION("if(K401="""",0,counta(split(K401,"","")))"),3)</f>
        <v>3</v>
      </c>
      <c r="M364" s="102" t="s">
        <v>1561</v>
      </c>
      <c r="N364" s="102"/>
      <c r="O364" s="102"/>
      <c r="P364" s="102"/>
      <c r="Q364" s="441" t="s">
        <v>27</v>
      </c>
      <c r="R364" s="339" t="s">
        <v>98</v>
      </c>
      <c r="S364" s="331">
        <v>1</v>
      </c>
      <c r="T364" s="435"/>
      <c r="U364" s="165">
        <v>4</v>
      </c>
      <c r="V364" s="165">
        <v>4</v>
      </c>
      <c r="W364" s="165" t="s">
        <v>3127</v>
      </c>
      <c r="X364" s="102" t="s">
        <v>2794</v>
      </c>
      <c r="Y364" s="422">
        <f>J364-I364</f>
        <v>-0.30763888888888896</v>
      </c>
      <c r="Z364" s="422">
        <f>Y364*60</f>
        <v>-18.458333333333339</v>
      </c>
      <c r="AA364" s="429">
        <v>7</v>
      </c>
      <c r="AB364" s="463">
        <v>3</v>
      </c>
    </row>
    <row r="365" spans="1:28" ht="14.25" customHeight="1" thickBot="1">
      <c r="A365" s="7">
        <v>158</v>
      </c>
      <c r="B365" s="7">
        <v>79</v>
      </c>
      <c r="C365" s="21"/>
      <c r="D365" s="468">
        <v>5</v>
      </c>
      <c r="E365" s="21" t="s">
        <v>691</v>
      </c>
      <c r="F365" s="34" t="s">
        <v>182</v>
      </c>
      <c r="G365" s="33" t="s">
        <v>703</v>
      </c>
      <c r="H365" s="102"/>
      <c r="I365" s="45" t="s">
        <v>704</v>
      </c>
      <c r="J365" s="45" t="s">
        <v>1564</v>
      </c>
      <c r="K365" s="102" t="s">
        <v>1565</v>
      </c>
      <c r="L365" s="13">
        <f ca="1">IFERROR(__xludf.DUMMYFUNCTION("if(K402="""",0,counta(split(K402,"","")))"),4)</f>
        <v>4</v>
      </c>
      <c r="M365" s="102" t="s">
        <v>1566</v>
      </c>
      <c r="N365" s="102"/>
      <c r="O365" s="102"/>
      <c r="P365" s="102"/>
      <c r="Q365" s="441" t="s">
        <v>27</v>
      </c>
      <c r="R365" s="339" t="s">
        <v>98</v>
      </c>
      <c r="S365" s="331">
        <v>1</v>
      </c>
      <c r="T365" s="435"/>
      <c r="U365" s="165">
        <v>5</v>
      </c>
      <c r="V365" s="165">
        <v>5</v>
      </c>
      <c r="W365" s="165" t="s">
        <v>3127</v>
      </c>
      <c r="X365" s="102">
        <v>1</v>
      </c>
      <c r="Y365" s="422">
        <f>J365-I365</f>
        <v>3.0555555555555558E-2</v>
      </c>
      <c r="Z365" s="422">
        <f>Y365*60</f>
        <v>1.8333333333333335</v>
      </c>
      <c r="AA365" s="429">
        <v>7</v>
      </c>
      <c r="AB365" s="165">
        <v>3</v>
      </c>
    </row>
    <row r="366" spans="1:28" ht="14.25" customHeight="1" thickBot="1">
      <c r="A366" s="7">
        <v>157</v>
      </c>
      <c r="B366" s="7">
        <v>79</v>
      </c>
      <c r="C366" s="21"/>
      <c r="D366" s="468">
        <v>5</v>
      </c>
      <c r="E366" s="21" t="s">
        <v>691</v>
      </c>
      <c r="F366" s="32" t="s">
        <v>68</v>
      </c>
      <c r="G366" s="21" t="s">
        <v>90</v>
      </c>
      <c r="H366" s="102" t="s">
        <v>208</v>
      </c>
      <c r="I366" s="45" t="s">
        <v>699</v>
      </c>
      <c r="J366" s="38" t="s">
        <v>1570</v>
      </c>
      <c r="K366" s="102" t="s">
        <v>1571</v>
      </c>
      <c r="L366" s="13">
        <f ca="1">IFERROR(__xludf.DUMMYFUNCTION("if(K403="""",0,counta(split(K403,"","")))"),8)</f>
        <v>8</v>
      </c>
      <c r="M366" s="102" t="s">
        <v>1572</v>
      </c>
      <c r="N366" s="102"/>
      <c r="O366" s="102"/>
      <c r="P366" s="102"/>
      <c r="Q366" s="441" t="s">
        <v>27</v>
      </c>
      <c r="R366" s="339" t="s">
        <v>98</v>
      </c>
      <c r="S366" s="331">
        <v>1</v>
      </c>
      <c r="T366" s="435"/>
      <c r="U366" s="165"/>
      <c r="V366" s="165">
        <v>5</v>
      </c>
      <c r="W366" s="165" t="s">
        <v>1403</v>
      </c>
      <c r="X366" s="102"/>
      <c r="Y366" s="422">
        <f>J366-I366</f>
        <v>0.23958333333333331</v>
      </c>
      <c r="Z366" s="422">
        <f>Y366*60</f>
        <v>14.374999999999998</v>
      </c>
      <c r="AA366" s="429">
        <v>7</v>
      </c>
      <c r="AB366" s="165">
        <v>3</v>
      </c>
    </row>
    <row r="367" spans="1:28" ht="14.25" customHeight="1" thickBot="1">
      <c r="A367" s="7">
        <v>155</v>
      </c>
      <c r="B367" s="7">
        <v>79</v>
      </c>
      <c r="C367" s="21"/>
      <c r="D367" s="468">
        <v>5</v>
      </c>
      <c r="E367" s="21" t="s">
        <v>691</v>
      </c>
      <c r="F367" s="102" t="s">
        <v>692</v>
      </c>
      <c r="G367" s="102" t="s">
        <v>692</v>
      </c>
      <c r="H367" s="102"/>
      <c r="I367" s="45" t="s">
        <v>693</v>
      </c>
      <c r="J367" s="45" t="s">
        <v>1576</v>
      </c>
      <c r="K367" s="102" t="s">
        <v>1577</v>
      </c>
      <c r="L367" s="13">
        <f ca="1">IFERROR(__xludf.DUMMYFUNCTION("if(K404="""",0,counta(split(K404,"","")))"),6)</f>
        <v>6</v>
      </c>
      <c r="M367" s="102" t="s">
        <v>1578</v>
      </c>
      <c r="N367" s="102"/>
      <c r="O367" s="102"/>
      <c r="P367" s="102"/>
      <c r="Q367" s="441" t="s">
        <v>27</v>
      </c>
      <c r="R367" s="339" t="s">
        <v>98</v>
      </c>
      <c r="S367" s="331">
        <v>1</v>
      </c>
      <c r="T367" s="435"/>
      <c r="U367" s="297">
        <v>2</v>
      </c>
      <c r="V367" s="297">
        <v>3</v>
      </c>
      <c r="W367" s="301" t="s">
        <v>3044</v>
      </c>
      <c r="X367" s="301" t="s">
        <v>2794</v>
      </c>
      <c r="Y367" s="422">
        <f>J367-I367</f>
        <v>0.67291666666666661</v>
      </c>
      <c r="Z367" s="422">
        <f>Y367*60</f>
        <v>40.375</v>
      </c>
      <c r="AA367" s="429">
        <v>7</v>
      </c>
      <c r="AB367" s="165">
        <v>3</v>
      </c>
    </row>
    <row r="368" spans="1:28" ht="14.25" customHeight="1" thickBot="1">
      <c r="A368" s="7">
        <v>166</v>
      </c>
      <c r="B368" s="7">
        <v>80</v>
      </c>
      <c r="C368" s="21"/>
      <c r="D368" s="468">
        <v>5</v>
      </c>
      <c r="E368" s="21" t="s">
        <v>708</v>
      </c>
      <c r="F368" s="102" t="s">
        <v>723</v>
      </c>
      <c r="G368" s="102" t="s">
        <v>724</v>
      </c>
      <c r="H368" s="102"/>
      <c r="I368" s="45" t="s">
        <v>725</v>
      </c>
      <c r="J368" s="45" t="s">
        <v>1581</v>
      </c>
      <c r="K368" s="102" t="s">
        <v>1582</v>
      </c>
      <c r="L368" s="13">
        <f ca="1">IFERROR(__xludf.DUMMYFUNCTION("if(K405="""",0,counta(split(K405,"","")))"),1)</f>
        <v>1</v>
      </c>
      <c r="M368" s="102"/>
      <c r="N368" s="102"/>
      <c r="O368" s="102"/>
      <c r="P368" s="102"/>
      <c r="Q368" s="422" t="s">
        <v>27</v>
      </c>
      <c r="R368" s="339" t="s">
        <v>98</v>
      </c>
      <c r="S368" s="102">
        <v>0</v>
      </c>
      <c r="T368" s="435"/>
      <c r="U368" s="332">
        <v>5</v>
      </c>
      <c r="V368" s="332">
        <v>5</v>
      </c>
      <c r="W368" s="339" t="s">
        <v>3511</v>
      </c>
      <c r="X368" s="339" t="s">
        <v>2794</v>
      </c>
      <c r="Y368" s="422">
        <f>J368-I368</f>
        <v>0.50902777777777763</v>
      </c>
      <c r="Z368" s="422">
        <f>Y368*60</f>
        <v>30.541666666666657</v>
      </c>
      <c r="AA368" s="429">
        <v>7</v>
      </c>
      <c r="AB368" s="165">
        <v>3</v>
      </c>
    </row>
    <row r="369" spans="1:28" ht="14.25" customHeight="1" thickBot="1">
      <c r="A369" s="7">
        <v>165</v>
      </c>
      <c r="B369" s="7">
        <v>80</v>
      </c>
      <c r="C369" s="21"/>
      <c r="D369" s="468">
        <v>5</v>
      </c>
      <c r="E369" s="21" t="s">
        <v>708</v>
      </c>
      <c r="F369" s="102" t="s">
        <v>94</v>
      </c>
      <c r="G369" s="102" t="s">
        <v>94</v>
      </c>
      <c r="H369" s="102"/>
      <c r="I369" s="45" t="s">
        <v>218</v>
      </c>
      <c r="J369" s="45" t="s">
        <v>1585</v>
      </c>
      <c r="K369" s="102" t="s">
        <v>1586</v>
      </c>
      <c r="L369" s="13">
        <f ca="1">IFERROR(__xludf.DUMMYFUNCTION("if(K406="""",0,counta(split(K406,"","")))"),4)</f>
        <v>4</v>
      </c>
      <c r="M369" s="102" t="s">
        <v>1586</v>
      </c>
      <c r="N369" s="102" t="s">
        <v>586</v>
      </c>
      <c r="O369" s="102"/>
      <c r="P369" s="102" t="s">
        <v>586</v>
      </c>
      <c r="Q369" s="422" t="s">
        <v>27</v>
      </c>
      <c r="R369" s="339" t="s">
        <v>98</v>
      </c>
      <c r="S369" s="102">
        <v>0</v>
      </c>
      <c r="T369" s="435"/>
      <c r="U369" s="354">
        <v>4</v>
      </c>
      <c r="V369" s="354">
        <v>3</v>
      </c>
      <c r="W369" s="434" t="s">
        <v>10195</v>
      </c>
      <c r="X369" s="354">
        <v>1</v>
      </c>
      <c r="Y369" s="422">
        <f>J369-I369</f>
        <v>-0.10833333333333332</v>
      </c>
      <c r="Z369" s="422">
        <f>Y369*60</f>
        <v>-6.4999999999999991</v>
      </c>
      <c r="AA369" s="429">
        <v>7</v>
      </c>
      <c r="AB369" s="165">
        <v>3</v>
      </c>
    </row>
    <row r="370" spans="1:28" ht="14.25" customHeight="1" thickBot="1">
      <c r="A370" s="7">
        <v>164</v>
      </c>
      <c r="B370" s="7">
        <v>80</v>
      </c>
      <c r="C370" s="21"/>
      <c r="D370" s="468">
        <v>5</v>
      </c>
      <c r="E370" s="21" t="s">
        <v>708</v>
      </c>
      <c r="F370" s="102" t="s">
        <v>75</v>
      </c>
      <c r="G370" s="102" t="s">
        <v>75</v>
      </c>
      <c r="H370" s="102"/>
      <c r="I370" s="45" t="s">
        <v>720</v>
      </c>
      <c r="J370" s="45" t="s">
        <v>1589</v>
      </c>
      <c r="K370" s="102"/>
      <c r="L370" s="13">
        <f ca="1">IFERROR(__xludf.DUMMYFUNCTION("if(K407="""",0,counta(split(K407,"","")))"),0)</f>
        <v>0</v>
      </c>
      <c r="M370" s="102"/>
      <c r="N370" s="102"/>
      <c r="O370" s="102"/>
      <c r="P370" s="102"/>
      <c r="Q370" s="422" t="s">
        <v>27</v>
      </c>
      <c r="R370" s="339" t="s">
        <v>98</v>
      </c>
      <c r="S370" s="102">
        <v>0</v>
      </c>
      <c r="T370" s="435"/>
      <c r="U370" s="297">
        <v>5</v>
      </c>
      <c r="V370" s="297">
        <v>5</v>
      </c>
      <c r="W370" s="301" t="s">
        <v>3437</v>
      </c>
      <c r="X370" s="301" t="s">
        <v>2794</v>
      </c>
      <c r="Y370" s="422">
        <f>J370-I370</f>
        <v>2.7777777777777679E-3</v>
      </c>
      <c r="Z370" s="422">
        <f>Y370*60</f>
        <v>0.16666666666666607</v>
      </c>
      <c r="AA370" s="429">
        <v>7</v>
      </c>
      <c r="AB370" s="165">
        <v>3</v>
      </c>
    </row>
    <row r="371" spans="1:28" ht="14.25" customHeight="1" thickBot="1">
      <c r="A371" s="7">
        <v>163</v>
      </c>
      <c r="B371" s="7">
        <v>80</v>
      </c>
      <c r="C371" s="21"/>
      <c r="D371" s="468">
        <v>5</v>
      </c>
      <c r="E371" s="21" t="s">
        <v>708</v>
      </c>
      <c r="F371" s="102" t="s">
        <v>717</v>
      </c>
      <c r="G371" s="102" t="s">
        <v>80</v>
      </c>
      <c r="H371" s="102" t="s">
        <v>718</v>
      </c>
      <c r="I371" s="45" t="s">
        <v>719</v>
      </c>
      <c r="J371" s="45" t="s">
        <v>1591</v>
      </c>
      <c r="K371" s="102" t="s">
        <v>1592</v>
      </c>
      <c r="L371" s="13">
        <f ca="1">IFERROR(__xludf.DUMMYFUNCTION("if(K408="""",0,counta(split(K408,"","")))"),3)</f>
        <v>3</v>
      </c>
      <c r="M371" s="102"/>
      <c r="N371" s="102"/>
      <c r="O371" s="102"/>
      <c r="P371" s="102"/>
      <c r="Q371" s="422" t="s">
        <v>27</v>
      </c>
      <c r="R371" s="339" t="s">
        <v>98</v>
      </c>
      <c r="S371" s="102">
        <v>0</v>
      </c>
      <c r="T371" s="435"/>
      <c r="U371" s="165">
        <v>4</v>
      </c>
      <c r="V371" s="165">
        <v>5</v>
      </c>
      <c r="W371" s="165" t="s">
        <v>3127</v>
      </c>
      <c r="X371" s="102">
        <v>1</v>
      </c>
      <c r="Y371" s="422">
        <f>J371-I371</f>
        <v>2.9861111111111088E-2</v>
      </c>
      <c r="Z371" s="422">
        <f>Y371*60</f>
        <v>1.7916666666666652</v>
      </c>
      <c r="AA371" s="429">
        <v>7</v>
      </c>
      <c r="AB371" s="330">
        <v>3</v>
      </c>
    </row>
    <row r="372" spans="1:28" ht="16.2" thickBot="1">
      <c r="A372" s="7">
        <v>162</v>
      </c>
      <c r="B372" s="7">
        <v>80</v>
      </c>
      <c r="C372" s="21"/>
      <c r="D372" s="468">
        <v>5</v>
      </c>
      <c r="E372" s="21" t="s">
        <v>708</v>
      </c>
      <c r="F372" s="102" t="s">
        <v>37</v>
      </c>
      <c r="G372" s="102" t="s">
        <v>37</v>
      </c>
      <c r="H372" s="102"/>
      <c r="I372" s="45" t="s">
        <v>716</v>
      </c>
      <c r="J372" s="45" t="s">
        <v>1594</v>
      </c>
      <c r="K372" s="102"/>
      <c r="L372" s="13">
        <f ca="1">IFERROR(__xludf.DUMMYFUNCTION("if(K409="""",0,counta(split(K409,"","")))"),0)</f>
        <v>0</v>
      </c>
      <c r="M372" s="102"/>
      <c r="N372" s="102"/>
      <c r="O372" s="102"/>
      <c r="P372" s="102"/>
      <c r="Q372" s="422" t="s">
        <v>27</v>
      </c>
      <c r="R372" s="339" t="s">
        <v>98</v>
      </c>
      <c r="S372" s="102">
        <v>0</v>
      </c>
      <c r="T372" s="435"/>
      <c r="U372" s="51">
        <v>5</v>
      </c>
      <c r="V372" s="51">
        <v>5</v>
      </c>
      <c r="W372" s="51" t="s">
        <v>3070</v>
      </c>
      <c r="X372" s="51">
        <v>1</v>
      </c>
      <c r="Y372" s="422">
        <f>J372-I372</f>
        <v>0.13680555555555557</v>
      </c>
      <c r="Z372" s="422">
        <f>Y372*60</f>
        <v>8.2083333333333339</v>
      </c>
      <c r="AA372" s="429">
        <v>7</v>
      </c>
      <c r="AB372" s="165">
        <v>3</v>
      </c>
    </row>
    <row r="373" spans="1:28" ht="14.25" customHeight="1" thickBot="1">
      <c r="A373" s="7">
        <v>161</v>
      </c>
      <c r="B373" s="7">
        <v>80</v>
      </c>
      <c r="C373" s="21"/>
      <c r="D373" s="468">
        <v>5</v>
      </c>
      <c r="E373" s="21" t="s">
        <v>708</v>
      </c>
      <c r="F373" s="102" t="s">
        <v>84</v>
      </c>
      <c r="G373" s="102" t="s">
        <v>85</v>
      </c>
      <c r="H373" s="102"/>
      <c r="I373" s="45" t="s">
        <v>712</v>
      </c>
      <c r="J373" s="45" t="s">
        <v>174</v>
      </c>
      <c r="K373" s="102" t="s">
        <v>1596</v>
      </c>
      <c r="L373" s="13">
        <f ca="1">IFERROR(__xludf.DUMMYFUNCTION("if(K410="""",0,counta(split(K410,"","")))"),13)</f>
        <v>13</v>
      </c>
      <c r="M373" s="102" t="s">
        <v>1596</v>
      </c>
      <c r="N373" s="102" t="s">
        <v>1597</v>
      </c>
      <c r="O373" s="102" t="s">
        <v>252</v>
      </c>
      <c r="P373" s="102" t="s">
        <v>1597</v>
      </c>
      <c r="Q373" s="422" t="s">
        <v>27</v>
      </c>
      <c r="R373" s="339" t="s">
        <v>98</v>
      </c>
      <c r="S373" s="102">
        <v>0</v>
      </c>
      <c r="T373" s="435"/>
      <c r="U373" s="495">
        <v>5</v>
      </c>
      <c r="V373" s="489">
        <v>4</v>
      </c>
      <c r="W373" s="500" t="s">
        <v>3511</v>
      </c>
      <c r="X373" s="500" t="s">
        <v>2794</v>
      </c>
      <c r="Y373" s="422">
        <f>J373-I373</f>
        <v>0.15833333333333333</v>
      </c>
      <c r="Z373" s="422">
        <f>Y373*60</f>
        <v>9.5</v>
      </c>
      <c r="AA373" s="429">
        <v>7</v>
      </c>
      <c r="AB373" s="165">
        <v>3</v>
      </c>
    </row>
    <row r="374" spans="1:28" ht="14.25" customHeight="1" thickBot="1">
      <c r="A374" s="7">
        <v>160</v>
      </c>
      <c r="B374" s="7">
        <v>80</v>
      </c>
      <c r="C374" s="21"/>
      <c r="D374" s="468">
        <v>5</v>
      </c>
      <c r="E374" s="21" t="s">
        <v>708</v>
      </c>
      <c r="F374" s="102" t="s">
        <v>68</v>
      </c>
      <c r="G374" s="102" t="s">
        <v>280</v>
      </c>
      <c r="H374" s="102"/>
      <c r="I374" s="45" t="s">
        <v>422</v>
      </c>
      <c r="J374" s="45" t="s">
        <v>1599</v>
      </c>
      <c r="K374" s="102" t="s">
        <v>1600</v>
      </c>
      <c r="L374" s="13">
        <f ca="1">IFERROR(__xludf.DUMMYFUNCTION("if(K411="""",0,counta(split(K411,"","")))"),7)</f>
        <v>7</v>
      </c>
      <c r="M374" s="102" t="s">
        <v>1600</v>
      </c>
      <c r="N374" s="102" t="s">
        <v>1439</v>
      </c>
      <c r="O374" s="102" t="s">
        <v>1439</v>
      </c>
      <c r="P374" s="102" t="s">
        <v>1439</v>
      </c>
      <c r="Q374" s="422" t="s">
        <v>27</v>
      </c>
      <c r="R374" s="339" t="s">
        <v>98</v>
      </c>
      <c r="S374" s="102">
        <v>0</v>
      </c>
      <c r="T374" s="435"/>
      <c r="U374" s="165">
        <v>4</v>
      </c>
      <c r="V374" s="165">
        <v>5</v>
      </c>
      <c r="W374" s="165"/>
      <c r="X374" s="102" t="s">
        <v>2947</v>
      </c>
      <c r="Y374" s="422">
        <f>J374-I374</f>
        <v>0.66180555555555554</v>
      </c>
      <c r="Z374" s="422">
        <f>Y374*60</f>
        <v>39.708333333333329</v>
      </c>
      <c r="AA374" s="429">
        <v>7</v>
      </c>
      <c r="AB374" s="251">
        <v>3</v>
      </c>
    </row>
    <row r="375" spans="1:28" ht="14.25" customHeight="1" thickBot="1">
      <c r="A375" s="7">
        <v>172</v>
      </c>
      <c r="B375" s="7">
        <v>81</v>
      </c>
      <c r="C375" s="21"/>
      <c r="D375" s="468">
        <v>5</v>
      </c>
      <c r="E375" s="21" t="s">
        <v>728</v>
      </c>
      <c r="F375" s="36" t="s">
        <v>197</v>
      </c>
      <c r="G375" s="37" t="s">
        <v>197</v>
      </c>
      <c r="H375" s="102"/>
      <c r="I375" s="45" t="s">
        <v>741</v>
      </c>
      <c r="J375" s="45" t="s">
        <v>1604</v>
      </c>
      <c r="K375" s="102" t="s">
        <v>1280</v>
      </c>
      <c r="L375" s="13">
        <f ca="1">IFERROR(__xludf.DUMMYFUNCTION("if(K412="""",0,counta(split(K412,"","")))"),1)</f>
        <v>1</v>
      </c>
      <c r="M375" s="102"/>
      <c r="N375" s="102"/>
      <c r="O375" s="102"/>
      <c r="P375" s="102"/>
      <c r="Q375" s="422" t="s">
        <v>27</v>
      </c>
      <c r="R375" s="339" t="s">
        <v>98</v>
      </c>
      <c r="S375" s="102">
        <v>0</v>
      </c>
      <c r="T375" s="435"/>
      <c r="U375" s="165">
        <v>4</v>
      </c>
      <c r="V375" s="165">
        <v>5</v>
      </c>
      <c r="W375" s="165" t="s">
        <v>3127</v>
      </c>
      <c r="X375" s="102" t="s">
        <v>2947</v>
      </c>
      <c r="Y375" s="422">
        <f>J375-I375</f>
        <v>0.47361111111111109</v>
      </c>
      <c r="Z375" s="422">
        <f>Y375*60</f>
        <v>28.416666666666664</v>
      </c>
      <c r="AA375" s="429">
        <v>7</v>
      </c>
      <c r="AB375" s="51">
        <v>3</v>
      </c>
    </row>
    <row r="376" spans="1:28" ht="14.25" customHeight="1" thickBot="1">
      <c r="A376" s="7">
        <v>171</v>
      </c>
      <c r="B376" s="7">
        <v>81</v>
      </c>
      <c r="C376" s="21"/>
      <c r="D376" s="468">
        <v>5</v>
      </c>
      <c r="E376" s="21" t="s">
        <v>728</v>
      </c>
      <c r="F376" s="36" t="s">
        <v>737</v>
      </c>
      <c r="G376" s="36" t="s">
        <v>737</v>
      </c>
      <c r="H376" s="102"/>
      <c r="I376" s="45" t="s">
        <v>738</v>
      </c>
      <c r="J376" s="45" t="s">
        <v>228</v>
      </c>
      <c r="K376" s="102" t="s">
        <v>1606</v>
      </c>
      <c r="L376" s="13">
        <f ca="1">IFERROR(__xludf.DUMMYFUNCTION("if(K413="""",0,counta(split(K413,"","")))"),5)</f>
        <v>5</v>
      </c>
      <c r="M376" s="102" t="s">
        <v>1606</v>
      </c>
      <c r="N376" s="102"/>
      <c r="O376" s="102"/>
      <c r="P376" s="102"/>
      <c r="Q376" s="422" t="s">
        <v>27</v>
      </c>
      <c r="R376" s="339" t="s">
        <v>98</v>
      </c>
      <c r="S376" s="102">
        <v>0</v>
      </c>
      <c r="T376" s="435"/>
      <c r="U376" s="165">
        <v>5</v>
      </c>
      <c r="V376" s="165">
        <v>5</v>
      </c>
      <c r="W376" s="165" t="s">
        <v>3041</v>
      </c>
      <c r="X376" s="102" t="s">
        <v>2947</v>
      </c>
      <c r="Y376" s="422">
        <f>J376-I376</f>
        <v>-0.21527777777777773</v>
      </c>
      <c r="Z376" s="422">
        <f>Y376*60</f>
        <v>-12.916666666666664</v>
      </c>
      <c r="AA376" s="429">
        <v>7</v>
      </c>
      <c r="AB376" s="463">
        <v>3</v>
      </c>
    </row>
    <row r="377" spans="1:28" ht="14.25" customHeight="1" thickBot="1">
      <c r="A377" s="7">
        <v>170</v>
      </c>
      <c r="B377" s="7">
        <v>81</v>
      </c>
      <c r="C377" s="21"/>
      <c r="D377" s="468">
        <v>5</v>
      </c>
      <c r="E377" s="21" t="s">
        <v>728</v>
      </c>
      <c r="F377" s="102" t="s">
        <v>79</v>
      </c>
      <c r="G377" s="102" t="s">
        <v>79</v>
      </c>
      <c r="H377" s="102"/>
      <c r="I377" s="45" t="s">
        <v>734</v>
      </c>
      <c r="J377" s="45" t="s">
        <v>1608</v>
      </c>
      <c r="K377" s="102" t="s">
        <v>1609</v>
      </c>
      <c r="L377" s="13">
        <f ca="1">IFERROR(__xludf.DUMMYFUNCTION("if(K414="""",0,counta(split(K414,"","")))"),9)</f>
        <v>9</v>
      </c>
      <c r="M377" s="102" t="s">
        <v>1609</v>
      </c>
      <c r="N377" s="102" t="s">
        <v>1610</v>
      </c>
      <c r="O377" s="102" t="s">
        <v>1611</v>
      </c>
      <c r="P377" s="102" t="s">
        <v>1610</v>
      </c>
      <c r="Q377" s="422" t="s">
        <v>27</v>
      </c>
      <c r="R377" s="339" t="s">
        <v>98</v>
      </c>
      <c r="S377" s="102">
        <v>0</v>
      </c>
      <c r="T377" s="435"/>
      <c r="U377" s="165">
        <v>3</v>
      </c>
      <c r="V377" s="165">
        <v>4</v>
      </c>
      <c r="W377" s="165" t="s">
        <v>3127</v>
      </c>
      <c r="X377" s="102" t="s">
        <v>2794</v>
      </c>
      <c r="Y377" s="422">
        <f>J377-I377</f>
        <v>0.26805555555555555</v>
      </c>
      <c r="Z377" s="422">
        <f>Y377*60</f>
        <v>16.083333333333332</v>
      </c>
      <c r="AA377" s="429">
        <v>7</v>
      </c>
      <c r="AB377" s="165">
        <v>3</v>
      </c>
    </row>
    <row r="378" spans="1:28" ht="14.25" customHeight="1" thickBot="1">
      <c r="A378" s="7">
        <v>169</v>
      </c>
      <c r="B378" s="7">
        <v>81</v>
      </c>
      <c r="C378" s="21"/>
      <c r="D378" s="468">
        <v>5</v>
      </c>
      <c r="E378" s="21" t="s">
        <v>728</v>
      </c>
      <c r="F378" s="102" t="s">
        <v>75</v>
      </c>
      <c r="G378" s="102" t="s">
        <v>75</v>
      </c>
      <c r="H378" s="102"/>
      <c r="I378" s="45" t="s">
        <v>733</v>
      </c>
      <c r="J378" s="45" t="s">
        <v>1608</v>
      </c>
      <c r="K378" s="102" t="s">
        <v>1612</v>
      </c>
      <c r="L378" s="13">
        <f ca="1">IFERROR(__xludf.DUMMYFUNCTION("if(K415="""",0,counta(split(K415,"","")))"),10)</f>
        <v>10</v>
      </c>
      <c r="M378" s="102" t="s">
        <v>1612</v>
      </c>
      <c r="N378" s="102" t="s">
        <v>1610</v>
      </c>
      <c r="O378" s="102" t="s">
        <v>1611</v>
      </c>
      <c r="P378" s="102" t="s">
        <v>1610</v>
      </c>
      <c r="Q378" s="422" t="s">
        <v>27</v>
      </c>
      <c r="R378" s="339" t="s">
        <v>98</v>
      </c>
      <c r="S378" s="102">
        <v>0</v>
      </c>
      <c r="T378" s="435"/>
      <c r="U378" s="165"/>
      <c r="V378" s="165">
        <v>5</v>
      </c>
      <c r="W378" s="165" t="s">
        <v>2111</v>
      </c>
      <c r="X378" s="102"/>
      <c r="Y378" s="422">
        <f>J378-I378</f>
        <v>0.38263888888888886</v>
      </c>
      <c r="Z378" s="422">
        <f>Y378*60</f>
        <v>22.958333333333332</v>
      </c>
      <c r="AA378" s="429">
        <v>7</v>
      </c>
      <c r="AB378" s="121">
        <v>3</v>
      </c>
    </row>
    <row r="379" spans="1:28" ht="14.25" customHeight="1" thickBot="1">
      <c r="A379" s="7">
        <v>168</v>
      </c>
      <c r="B379" s="7">
        <v>81</v>
      </c>
      <c r="C379" s="21"/>
      <c r="D379" s="468">
        <v>5</v>
      </c>
      <c r="E379" s="21" t="s">
        <v>728</v>
      </c>
      <c r="F379" s="102" t="s">
        <v>68</v>
      </c>
      <c r="G379" s="102" t="s">
        <v>68</v>
      </c>
      <c r="H379" s="102"/>
      <c r="I379" s="45" t="s">
        <v>731</v>
      </c>
      <c r="J379" s="45" t="s">
        <v>1608</v>
      </c>
      <c r="K379" s="102"/>
      <c r="L379" s="13">
        <f ca="1">IFERROR(__xludf.DUMMYFUNCTION("if(K416="""",0,counta(split(K416,"","")))"),0)</f>
        <v>0</v>
      </c>
      <c r="M379" s="102"/>
      <c r="N379" s="102"/>
      <c r="O379" s="102"/>
      <c r="P379" s="102"/>
      <c r="Q379" s="422" t="s">
        <v>27</v>
      </c>
      <c r="R379" s="339" t="s">
        <v>98</v>
      </c>
      <c r="S379" s="102">
        <v>0</v>
      </c>
      <c r="T379" s="435"/>
      <c r="U379" s="165"/>
      <c r="V379" s="165">
        <v>4</v>
      </c>
      <c r="W379" s="165" t="s">
        <v>29</v>
      </c>
      <c r="X379" s="15">
        <v>1</v>
      </c>
      <c r="Y379" s="422">
        <f>J379-I379</f>
        <v>0.38472222222222219</v>
      </c>
      <c r="Z379" s="422">
        <f>Y379*60</f>
        <v>23.083333333333332</v>
      </c>
      <c r="AA379" s="429">
        <v>7</v>
      </c>
      <c r="AB379" s="165">
        <v>3</v>
      </c>
    </row>
    <row r="380" spans="1:28" ht="14.25" customHeight="1" thickBot="1">
      <c r="A380" s="7">
        <v>167</v>
      </c>
      <c r="B380" s="7">
        <v>81</v>
      </c>
      <c r="C380" s="21"/>
      <c r="D380" s="468">
        <v>5</v>
      </c>
      <c r="E380" s="21" t="s">
        <v>728</v>
      </c>
      <c r="F380" s="102" t="s">
        <v>692</v>
      </c>
      <c r="G380" s="102" t="s">
        <v>692</v>
      </c>
      <c r="H380" s="102"/>
      <c r="I380" s="45" t="s">
        <v>729</v>
      </c>
      <c r="J380" s="45" t="s">
        <v>1615</v>
      </c>
      <c r="K380" s="102" t="s">
        <v>1613</v>
      </c>
      <c r="L380" s="13">
        <f ca="1">IFERROR(__xludf.DUMMYFUNCTION("if(K417="""",0,counta(split(K417,"","")))"),1)</f>
        <v>1</v>
      </c>
      <c r="M380" s="102"/>
      <c r="N380" s="102"/>
      <c r="O380" s="102"/>
      <c r="P380" s="102"/>
      <c r="Q380" s="422" t="s">
        <v>27</v>
      </c>
      <c r="R380" s="339" t="s">
        <v>98</v>
      </c>
      <c r="S380" s="102">
        <v>0</v>
      </c>
      <c r="T380" s="435"/>
      <c r="U380" s="165">
        <v>5</v>
      </c>
      <c r="V380" s="165">
        <v>5</v>
      </c>
      <c r="W380" s="165" t="s">
        <v>4903</v>
      </c>
      <c r="X380" s="102">
        <v>1</v>
      </c>
      <c r="Y380" s="422">
        <f>J380-I380</f>
        <v>0.4145833333333333</v>
      </c>
      <c r="Z380" s="422">
        <f>Y380*60</f>
        <v>24.875</v>
      </c>
      <c r="AA380" s="429">
        <v>7</v>
      </c>
      <c r="AB380" s="379">
        <v>3</v>
      </c>
    </row>
    <row r="381" spans="1:28" ht="14.25" customHeight="1" thickBot="1">
      <c r="A381" s="7">
        <v>178</v>
      </c>
      <c r="B381" s="7">
        <v>82</v>
      </c>
      <c r="C381" s="21"/>
      <c r="D381" s="468">
        <v>5</v>
      </c>
      <c r="E381" s="21" t="s">
        <v>742</v>
      </c>
      <c r="F381" s="102" t="s">
        <v>75</v>
      </c>
      <c r="G381" s="102" t="s">
        <v>75</v>
      </c>
      <c r="H381" s="102"/>
      <c r="I381" s="45" t="s">
        <v>50</v>
      </c>
      <c r="J381" s="45" t="s">
        <v>1615</v>
      </c>
      <c r="K381" s="102" t="s">
        <v>1616</v>
      </c>
      <c r="L381" s="13">
        <f ca="1">IFERROR(__xludf.DUMMYFUNCTION("if(K418="""",0,counta(split(K418,"","")))"),1)</f>
        <v>1</v>
      </c>
      <c r="M381" s="102"/>
      <c r="N381" s="102"/>
      <c r="O381" s="102"/>
      <c r="P381" s="102"/>
      <c r="Q381" s="422" t="s">
        <v>27</v>
      </c>
      <c r="R381" s="339" t="s">
        <v>98</v>
      </c>
      <c r="S381" s="102">
        <v>0</v>
      </c>
      <c r="T381" s="435"/>
      <c r="U381" s="165">
        <v>5</v>
      </c>
      <c r="V381" s="165">
        <v>5</v>
      </c>
      <c r="W381" s="165" t="s">
        <v>3127</v>
      </c>
      <c r="X381" s="102">
        <v>1</v>
      </c>
      <c r="Y381" s="422">
        <f>J381-I381</f>
        <v>0.2409722222222222</v>
      </c>
      <c r="Z381" s="422">
        <f>Y381*60</f>
        <v>14.458333333333332</v>
      </c>
      <c r="AA381" s="429">
        <v>7</v>
      </c>
      <c r="AB381" s="165">
        <v>3</v>
      </c>
    </row>
    <row r="382" spans="1:28" ht="14.25" customHeight="1" thickBot="1">
      <c r="A382" s="7">
        <v>177</v>
      </c>
      <c r="B382" s="7">
        <v>82</v>
      </c>
      <c r="C382" s="21"/>
      <c r="D382" s="468">
        <v>5</v>
      </c>
      <c r="E382" s="21" t="s">
        <v>742</v>
      </c>
      <c r="F382" s="102" t="s">
        <v>753</v>
      </c>
      <c r="G382" s="102" t="s">
        <v>753</v>
      </c>
      <c r="H382" s="102"/>
      <c r="I382" s="45" t="s">
        <v>754</v>
      </c>
      <c r="J382" s="45" t="s">
        <v>1305</v>
      </c>
      <c r="K382" s="102" t="s">
        <v>245</v>
      </c>
      <c r="L382" s="13">
        <f ca="1">IFERROR(__xludf.DUMMYFUNCTION("if(K419="""",0,counta(split(K419,"","")))"),2)</f>
        <v>2</v>
      </c>
      <c r="M382" s="102" t="s">
        <v>245</v>
      </c>
      <c r="N382" s="102"/>
      <c r="O382" s="102"/>
      <c r="P382" s="102"/>
      <c r="Q382" s="422" t="s">
        <v>27</v>
      </c>
      <c r="R382" s="339" t="s">
        <v>98</v>
      </c>
      <c r="S382" s="102">
        <v>0</v>
      </c>
      <c r="T382" s="435"/>
      <c r="U382" s="379">
        <v>4</v>
      </c>
      <c r="V382" s="379">
        <v>5</v>
      </c>
      <c r="W382" s="377" t="s">
        <v>3548</v>
      </c>
      <c r="X382" s="377">
        <v>1</v>
      </c>
      <c r="Y382" s="422">
        <f>J382-I382</f>
        <v>-0.2270833333333333</v>
      </c>
      <c r="Z382" s="422">
        <f>Y382*60</f>
        <v>-13.624999999999998</v>
      </c>
      <c r="AA382" s="429">
        <v>7</v>
      </c>
      <c r="AB382" s="354">
        <v>3</v>
      </c>
    </row>
    <row r="383" spans="1:28" ht="14.25" customHeight="1" thickBot="1">
      <c r="A383" s="7">
        <v>176</v>
      </c>
      <c r="B383" s="7">
        <v>82</v>
      </c>
      <c r="C383" s="21"/>
      <c r="D383" s="468">
        <v>5</v>
      </c>
      <c r="E383" s="21" t="s">
        <v>742</v>
      </c>
      <c r="F383" s="102" t="s">
        <v>54</v>
      </c>
      <c r="G383" s="102" t="s">
        <v>594</v>
      </c>
      <c r="H383" s="102"/>
      <c r="I383" s="45" t="s">
        <v>725</v>
      </c>
      <c r="J383" s="45" t="s">
        <v>1622</v>
      </c>
      <c r="K383" s="102" t="s">
        <v>1623</v>
      </c>
      <c r="L383" s="13">
        <f ca="1">IFERROR(__xludf.DUMMYFUNCTION("if(K420="""",0,counta(split(K420,"","")))"),6)</f>
        <v>6</v>
      </c>
      <c r="M383" s="102" t="s">
        <v>1624</v>
      </c>
      <c r="N383" s="102" t="s">
        <v>1625</v>
      </c>
      <c r="O383" s="102" t="s">
        <v>1626</v>
      </c>
      <c r="P383" s="102" t="s">
        <v>1625</v>
      </c>
      <c r="Q383" s="422" t="s">
        <v>27</v>
      </c>
      <c r="R383" s="339" t="s">
        <v>98</v>
      </c>
      <c r="S383" s="102">
        <v>0</v>
      </c>
      <c r="T383" s="435"/>
      <c r="U383" s="165">
        <v>4</v>
      </c>
      <c r="V383" s="165">
        <v>4</v>
      </c>
      <c r="W383" s="165" t="s">
        <v>3437</v>
      </c>
      <c r="X383" s="102" t="s">
        <v>2947</v>
      </c>
      <c r="Y383" s="422">
        <f>J383-I383</f>
        <v>0.17083333333333334</v>
      </c>
      <c r="Z383" s="422">
        <f>Y383*60</f>
        <v>10.25</v>
      </c>
      <c r="AA383" s="429">
        <v>7</v>
      </c>
      <c r="AB383" s="336">
        <v>3</v>
      </c>
    </row>
    <row r="384" spans="1:28" ht="14.25" customHeight="1" thickBot="1">
      <c r="A384" s="7">
        <v>175</v>
      </c>
      <c r="B384" s="7">
        <v>82</v>
      </c>
      <c r="C384" s="21"/>
      <c r="D384" s="468">
        <v>5</v>
      </c>
      <c r="E384" s="21" t="s">
        <v>742</v>
      </c>
      <c r="F384" s="102" t="s">
        <v>364</v>
      </c>
      <c r="G384" s="102" t="s">
        <v>747</v>
      </c>
      <c r="H384" s="102" t="s">
        <v>748</v>
      </c>
      <c r="I384" s="45" t="s">
        <v>749</v>
      </c>
      <c r="J384" s="45" t="s">
        <v>1627</v>
      </c>
      <c r="K384" s="102" t="s">
        <v>1628</v>
      </c>
      <c r="L384" s="13">
        <f ca="1">IFERROR(__xludf.DUMMYFUNCTION("if(K421="""",0,counta(split(K421,"","")))"),5)</f>
        <v>5</v>
      </c>
      <c r="M384" s="102" t="s">
        <v>1629</v>
      </c>
      <c r="N384" s="102" t="s">
        <v>1625</v>
      </c>
      <c r="O384" s="102" t="s">
        <v>1626</v>
      </c>
      <c r="P384" s="102" t="s">
        <v>1625</v>
      </c>
      <c r="Q384" s="422" t="s">
        <v>27</v>
      </c>
      <c r="R384" s="339" t="s">
        <v>98</v>
      </c>
      <c r="S384" s="102">
        <v>0</v>
      </c>
      <c r="T384" s="435"/>
      <c r="U384" s="255">
        <v>5</v>
      </c>
      <c r="V384" s="255">
        <v>5</v>
      </c>
      <c r="W384" s="353" t="s">
        <v>3770</v>
      </c>
      <c r="X384" s="353">
        <v>1</v>
      </c>
      <c r="Y384" s="422">
        <f>J384-I384</f>
        <v>3.5416666666666652E-2</v>
      </c>
      <c r="Z384" s="422">
        <f>Y384*60</f>
        <v>2.1249999999999991</v>
      </c>
      <c r="AA384" s="429">
        <v>7</v>
      </c>
      <c r="AB384" s="165">
        <v>3</v>
      </c>
    </row>
    <row r="385" spans="1:28" ht="14.25" customHeight="1" thickBot="1">
      <c r="A385" s="7">
        <v>179</v>
      </c>
      <c r="B385" s="7">
        <v>82</v>
      </c>
      <c r="C385" s="21"/>
      <c r="D385" s="468">
        <v>5</v>
      </c>
      <c r="E385" s="21" t="s">
        <v>742</v>
      </c>
      <c r="F385" s="102" t="s">
        <v>759</v>
      </c>
      <c r="G385" s="102" t="s">
        <v>760</v>
      </c>
      <c r="H385" s="102"/>
      <c r="I385" s="45" t="s">
        <v>761</v>
      </c>
      <c r="J385" s="45" t="s">
        <v>92</v>
      </c>
      <c r="K385" s="102" t="s">
        <v>351</v>
      </c>
      <c r="L385" s="13">
        <f ca="1">IFERROR(__xludf.DUMMYFUNCTION("if(K422="""",0,counta(split(K422,"","")))"),1)</f>
        <v>1</v>
      </c>
      <c r="M385" s="102"/>
      <c r="N385" s="102"/>
      <c r="O385" s="102"/>
      <c r="P385" s="102"/>
      <c r="Q385" s="422" t="s">
        <v>27</v>
      </c>
      <c r="R385" s="339" t="s">
        <v>98</v>
      </c>
      <c r="S385" s="102">
        <v>0</v>
      </c>
      <c r="T385" s="435"/>
      <c r="U385" s="333">
        <v>4</v>
      </c>
      <c r="V385" s="332">
        <v>5</v>
      </c>
      <c r="W385" s="339" t="s">
        <v>3511</v>
      </c>
      <c r="X385" s="339" t="s">
        <v>2794</v>
      </c>
      <c r="Y385" s="422">
        <f>J385-I385</f>
        <v>-8.9583333333333348E-2</v>
      </c>
      <c r="Z385" s="422">
        <f>Y385*60</f>
        <v>-5.3750000000000009</v>
      </c>
      <c r="AA385" s="429">
        <v>7</v>
      </c>
      <c r="AB385" s="494">
        <v>3</v>
      </c>
    </row>
    <row r="386" spans="1:28" ht="14.25" customHeight="1" thickBot="1">
      <c r="A386" s="7">
        <v>174</v>
      </c>
      <c r="B386" s="7">
        <v>82</v>
      </c>
      <c r="C386" s="21"/>
      <c r="D386" s="468">
        <v>5</v>
      </c>
      <c r="E386" s="21" t="s">
        <v>742</v>
      </c>
      <c r="F386" s="102" t="s">
        <v>75</v>
      </c>
      <c r="G386" s="102" t="s">
        <v>75</v>
      </c>
      <c r="H386" s="102"/>
      <c r="I386" s="45" t="s">
        <v>745</v>
      </c>
      <c r="J386" s="45" t="s">
        <v>92</v>
      </c>
      <c r="K386" s="102" t="s">
        <v>1634</v>
      </c>
      <c r="L386" s="13">
        <f ca="1">IFERROR(__xludf.DUMMYFUNCTION("if(K423="""",0,counta(split(K423,"","")))"),1)</f>
        <v>1</v>
      </c>
      <c r="M386" s="102"/>
      <c r="N386" s="102"/>
      <c r="O386" s="102"/>
      <c r="P386" s="102"/>
      <c r="Q386" s="422" t="s">
        <v>27</v>
      </c>
      <c r="R386" s="339" t="s">
        <v>98</v>
      </c>
      <c r="S386" s="102">
        <v>0</v>
      </c>
      <c r="T386" s="435"/>
      <c r="U386" s="165"/>
      <c r="V386" s="165">
        <v>4</v>
      </c>
      <c r="W386" s="165" t="s">
        <v>1403</v>
      </c>
      <c r="X386" s="102"/>
      <c r="Y386" s="422">
        <f>J386-I386</f>
        <v>0.28680555555555554</v>
      </c>
      <c r="Z386" s="422">
        <f>Y386*60</f>
        <v>17.208333333333332</v>
      </c>
      <c r="AA386" s="428">
        <v>7</v>
      </c>
      <c r="AB386" s="251">
        <v>3</v>
      </c>
    </row>
    <row r="387" spans="1:28" ht="14.25" customHeight="1" thickBot="1">
      <c r="A387" s="7">
        <v>173</v>
      </c>
      <c r="B387" s="7">
        <v>82</v>
      </c>
      <c r="C387" s="21"/>
      <c r="D387" s="468">
        <v>5</v>
      </c>
      <c r="E387" s="21" t="s">
        <v>742</v>
      </c>
      <c r="F387" s="102" t="s">
        <v>79</v>
      </c>
      <c r="G387" s="102" t="s">
        <v>79</v>
      </c>
      <c r="H387" s="102"/>
      <c r="I387" s="45" t="s">
        <v>743</v>
      </c>
      <c r="J387" s="45" t="s">
        <v>1636</v>
      </c>
      <c r="K387" s="102" t="s">
        <v>1637</v>
      </c>
      <c r="L387" s="13">
        <f ca="1">IFERROR(__xludf.DUMMYFUNCTION("if(K424="""",0,counta(split(K424,"","")))"),4)</f>
        <v>4</v>
      </c>
      <c r="M387" s="102" t="s">
        <v>1637</v>
      </c>
      <c r="N387" s="102" t="s">
        <v>1638</v>
      </c>
      <c r="O387" s="102" t="s">
        <v>1638</v>
      </c>
      <c r="P387" s="102" t="s">
        <v>1638</v>
      </c>
      <c r="Q387" s="422" t="s">
        <v>27</v>
      </c>
      <c r="R387" s="339" t="s">
        <v>98</v>
      </c>
      <c r="S387" s="102">
        <v>0</v>
      </c>
      <c r="T387" s="435"/>
      <c r="U387" s="165">
        <v>4</v>
      </c>
      <c r="V387" s="165">
        <v>5</v>
      </c>
      <c r="W387" s="165" t="s">
        <v>2111</v>
      </c>
      <c r="X387" s="102" t="s">
        <v>2947</v>
      </c>
      <c r="Y387" s="422">
        <f>J387-I387</f>
        <v>0.52500000000000002</v>
      </c>
      <c r="Z387" s="422">
        <f>Y387*60</f>
        <v>31.5</v>
      </c>
      <c r="AA387" s="429">
        <v>7</v>
      </c>
      <c r="AB387" s="165">
        <v>3</v>
      </c>
    </row>
    <row r="388" spans="1:28" ht="14.25" customHeight="1" thickBot="1">
      <c r="A388" s="7">
        <v>184</v>
      </c>
      <c r="B388" s="7">
        <v>83</v>
      </c>
      <c r="C388" s="21"/>
      <c r="D388" s="468">
        <v>5</v>
      </c>
      <c r="E388" s="21" t="s">
        <v>763</v>
      </c>
      <c r="F388" s="102" t="s">
        <v>784</v>
      </c>
      <c r="G388" s="102" t="s">
        <v>785</v>
      </c>
      <c r="H388" s="102"/>
      <c r="I388" s="45" t="s">
        <v>786</v>
      </c>
      <c r="J388" s="45" t="s">
        <v>58</v>
      </c>
      <c r="K388" s="102" t="s">
        <v>1639</v>
      </c>
      <c r="L388" s="13">
        <f ca="1">IFERROR(__xludf.DUMMYFUNCTION("if(K425="""",0,counta(split(K425,"","")))"),3)</f>
        <v>3</v>
      </c>
      <c r="M388" s="102" t="s">
        <v>1557</v>
      </c>
      <c r="N388" s="102"/>
      <c r="O388" s="102"/>
      <c r="P388" s="102"/>
      <c r="Q388" s="422" t="s">
        <v>27</v>
      </c>
      <c r="R388" s="339" t="s">
        <v>98</v>
      </c>
      <c r="S388" s="102">
        <v>0</v>
      </c>
      <c r="T388" s="435"/>
      <c r="U388" s="327">
        <v>4</v>
      </c>
      <c r="V388" s="327">
        <v>4</v>
      </c>
      <c r="W388" s="343" t="s">
        <v>3548</v>
      </c>
      <c r="X388" s="252" t="s">
        <v>2794</v>
      </c>
      <c r="Y388" s="422">
        <f>J388-I388</f>
        <v>0.26250000000000001</v>
      </c>
      <c r="Z388" s="422">
        <f>Y388*60</f>
        <v>15.75</v>
      </c>
      <c r="AA388" s="429">
        <v>7</v>
      </c>
      <c r="AB388" s="481">
        <v>3</v>
      </c>
    </row>
    <row r="389" spans="1:28" ht="14.25" customHeight="1" thickBot="1">
      <c r="A389" s="7">
        <v>183</v>
      </c>
      <c r="B389" s="7">
        <v>83</v>
      </c>
      <c r="C389" s="21"/>
      <c r="D389" s="468">
        <v>5</v>
      </c>
      <c r="E389" s="21" t="s">
        <v>763</v>
      </c>
      <c r="F389" s="102" t="s">
        <v>778</v>
      </c>
      <c r="G389" s="102" t="s">
        <v>779</v>
      </c>
      <c r="H389" s="102"/>
      <c r="I389" s="45" t="s">
        <v>780</v>
      </c>
      <c r="J389" s="45" t="s">
        <v>58</v>
      </c>
      <c r="K389" s="102" t="s">
        <v>1641</v>
      </c>
      <c r="L389" s="13">
        <f ca="1">IFERROR(__xludf.DUMMYFUNCTION("if(K426="""",0,counta(split(K426,"","")))"),3)</f>
        <v>3</v>
      </c>
      <c r="M389" s="102" t="s">
        <v>1641</v>
      </c>
      <c r="N389" s="102"/>
      <c r="O389" s="102"/>
      <c r="P389" s="102"/>
      <c r="Q389" s="422" t="s">
        <v>27</v>
      </c>
      <c r="R389" s="339" t="s">
        <v>98</v>
      </c>
      <c r="S389" s="102">
        <v>0</v>
      </c>
      <c r="T389" s="435"/>
      <c r="U389" s="494">
        <v>3</v>
      </c>
      <c r="V389" s="485">
        <v>5</v>
      </c>
      <c r="W389" s="482" t="s">
        <v>3770</v>
      </c>
      <c r="X389" s="482" t="s">
        <v>3469</v>
      </c>
      <c r="Y389" s="422">
        <f>J389-I389</f>
        <v>0.34513888888888883</v>
      </c>
      <c r="Z389" s="422">
        <f>Y389*60</f>
        <v>20.708333333333329</v>
      </c>
      <c r="AA389" s="429">
        <v>7</v>
      </c>
      <c r="AB389" s="165">
        <v>3</v>
      </c>
    </row>
    <row r="390" spans="1:28" ht="14.25" customHeight="1" thickBot="1">
      <c r="A390" s="7">
        <v>182</v>
      </c>
      <c r="B390" s="7">
        <v>83</v>
      </c>
      <c r="C390" s="21"/>
      <c r="D390" s="468">
        <v>5</v>
      </c>
      <c r="E390" s="21" t="s">
        <v>763</v>
      </c>
      <c r="F390" s="102" t="s">
        <v>771</v>
      </c>
      <c r="G390" s="102" t="s">
        <v>772</v>
      </c>
      <c r="H390" s="102" t="s">
        <v>773</v>
      </c>
      <c r="I390" s="45" t="s">
        <v>774</v>
      </c>
      <c r="J390" s="45" t="s">
        <v>574</v>
      </c>
      <c r="K390" s="102"/>
      <c r="L390" s="13">
        <f ca="1">IFERROR(__xludf.DUMMYFUNCTION("if(K427="""",0,counta(split(K427,"","")))"),0)</f>
        <v>0</v>
      </c>
      <c r="M390" s="102"/>
      <c r="N390" s="102"/>
      <c r="O390" s="102"/>
      <c r="P390" s="102"/>
      <c r="Q390" s="422" t="s">
        <v>27</v>
      </c>
      <c r="R390" s="339" t="s">
        <v>98</v>
      </c>
      <c r="S390" s="102">
        <v>0</v>
      </c>
      <c r="T390" s="435"/>
      <c r="U390" s="165"/>
      <c r="V390" s="165">
        <v>5</v>
      </c>
      <c r="W390" s="165" t="s">
        <v>1403</v>
      </c>
      <c r="X390" s="102"/>
      <c r="Y390" s="422">
        <f>J390-I390</f>
        <v>-9.0972222222222204E-2</v>
      </c>
      <c r="Z390" s="422">
        <f>Y390*60</f>
        <v>-5.4583333333333321</v>
      </c>
      <c r="AA390" s="428">
        <v>7</v>
      </c>
      <c r="AB390" s="165">
        <v>3</v>
      </c>
    </row>
    <row r="391" spans="1:28" ht="14.25" customHeight="1" thickBot="1">
      <c r="A391" s="7">
        <v>181</v>
      </c>
      <c r="B391" s="7">
        <v>83</v>
      </c>
      <c r="C391" s="21"/>
      <c r="D391" s="468">
        <v>5</v>
      </c>
      <c r="E391" s="21" t="s">
        <v>763</v>
      </c>
      <c r="F391" s="102" t="s">
        <v>766</v>
      </c>
      <c r="G391" s="102" t="s">
        <v>767</v>
      </c>
      <c r="H391" s="102" t="s">
        <v>768</v>
      </c>
      <c r="I391" s="45" t="s">
        <v>769</v>
      </c>
      <c r="J391" s="45" t="s">
        <v>1647</v>
      </c>
      <c r="K391" s="102" t="s">
        <v>1648</v>
      </c>
      <c r="L391" s="13">
        <f ca="1">IFERROR(__xludf.DUMMYFUNCTION("if(K428="""",0,counta(split(K428,"","")))"),4)</f>
        <v>4</v>
      </c>
      <c r="M391" s="102" t="s">
        <v>1648</v>
      </c>
      <c r="N391" s="102"/>
      <c r="O391" s="102"/>
      <c r="P391" s="102"/>
      <c r="Q391" s="414" t="s">
        <v>27</v>
      </c>
      <c r="R391" s="339" t="s">
        <v>98</v>
      </c>
      <c r="S391" s="354">
        <v>0</v>
      </c>
      <c r="T391" s="435"/>
      <c r="U391" s="165">
        <v>4</v>
      </c>
      <c r="V391" s="165">
        <v>5</v>
      </c>
      <c r="W391" s="165" t="s">
        <v>4903</v>
      </c>
      <c r="X391" s="102">
        <v>1</v>
      </c>
      <c r="Y391" s="422">
        <f>J391-I391</f>
        <v>0.1423611111111111</v>
      </c>
      <c r="Z391" s="422">
        <f>Y391*60</f>
        <v>8.5416666666666661</v>
      </c>
      <c r="AA391" s="429">
        <v>7</v>
      </c>
      <c r="AB391" s="165">
        <v>3</v>
      </c>
    </row>
    <row r="392" spans="1:28" ht="14.25" customHeight="1" thickBot="1">
      <c r="A392" s="7">
        <v>180</v>
      </c>
      <c r="B392" s="7">
        <v>83</v>
      </c>
      <c r="C392" s="21"/>
      <c r="D392" s="468">
        <v>5</v>
      </c>
      <c r="E392" s="21" t="s">
        <v>763</v>
      </c>
      <c r="F392" s="102" t="s">
        <v>44</v>
      </c>
      <c r="G392" s="102" t="s">
        <v>45</v>
      </c>
      <c r="H392" s="102"/>
      <c r="I392" s="45" t="s">
        <v>281</v>
      </c>
      <c r="J392" s="45" t="s">
        <v>152</v>
      </c>
      <c r="K392" s="102" t="s">
        <v>1649</v>
      </c>
      <c r="L392" s="13">
        <f ca="1">IFERROR(__xludf.DUMMYFUNCTION("if(K429="""",0,counta(split(K429,"","")))"),3)</f>
        <v>3</v>
      </c>
      <c r="M392" s="102" t="s">
        <v>1650</v>
      </c>
      <c r="N392" s="102" t="s">
        <v>1040</v>
      </c>
      <c r="O392" s="102" t="s">
        <v>41</v>
      </c>
      <c r="P392" s="102" t="s">
        <v>1651</v>
      </c>
      <c r="Q392" s="414" t="s">
        <v>27</v>
      </c>
      <c r="R392" s="339" t="s">
        <v>98</v>
      </c>
      <c r="S392" s="354">
        <v>0</v>
      </c>
      <c r="T392" s="435"/>
      <c r="U392" s="165">
        <v>4</v>
      </c>
      <c r="V392" s="165">
        <v>3</v>
      </c>
      <c r="W392" s="165" t="s">
        <v>3317</v>
      </c>
      <c r="X392" s="102" t="s">
        <v>2947</v>
      </c>
      <c r="Y392" s="422">
        <f>J392-I392</f>
        <v>0.33263888888888887</v>
      </c>
      <c r="Z392" s="422">
        <f>Y392*60</f>
        <v>19.958333333333332</v>
      </c>
      <c r="AA392" s="429">
        <v>7</v>
      </c>
      <c r="AB392" s="336">
        <v>3</v>
      </c>
    </row>
    <row r="393" spans="1:28" ht="14.25" customHeight="1" thickBot="1">
      <c r="A393" s="7">
        <v>188</v>
      </c>
      <c r="B393" s="7">
        <v>84</v>
      </c>
      <c r="C393" s="21"/>
      <c r="D393" s="468">
        <v>5</v>
      </c>
      <c r="E393" s="21" t="s">
        <v>793</v>
      </c>
      <c r="F393" s="102" t="s">
        <v>68</v>
      </c>
      <c r="G393" s="102" t="s">
        <v>801</v>
      </c>
      <c r="H393" s="102"/>
      <c r="I393" s="45" t="s">
        <v>802</v>
      </c>
      <c r="J393" s="45" t="s">
        <v>1654</v>
      </c>
      <c r="K393" s="102"/>
      <c r="L393" s="13">
        <f ca="1">IFERROR(__xludf.DUMMYFUNCTION("if(K430="""",0,counta(split(K430,"","")))"),0)</f>
        <v>0</v>
      </c>
      <c r="M393" s="102"/>
      <c r="N393" s="102"/>
      <c r="O393" s="102"/>
      <c r="P393" s="102"/>
      <c r="Q393" s="414" t="s">
        <v>27</v>
      </c>
      <c r="R393" s="339" t="s">
        <v>98</v>
      </c>
      <c r="S393" s="354">
        <v>0</v>
      </c>
      <c r="T393" s="435"/>
      <c r="U393" s="165">
        <v>4</v>
      </c>
      <c r="V393" s="165">
        <v>4</v>
      </c>
      <c r="W393" s="165" t="s">
        <v>3548</v>
      </c>
      <c r="X393" s="102">
        <v>1</v>
      </c>
      <c r="Y393" s="422">
        <f>J393-I393</f>
        <v>0.42499999999999999</v>
      </c>
      <c r="Z393" s="422">
        <f>Y393*60</f>
        <v>25.5</v>
      </c>
      <c r="AA393" s="429">
        <v>7</v>
      </c>
      <c r="AB393" s="165">
        <v>3</v>
      </c>
    </row>
    <row r="394" spans="1:28" ht="14.25" customHeight="1" thickBot="1">
      <c r="A394" s="7">
        <v>187</v>
      </c>
      <c r="B394" s="7">
        <v>84</v>
      </c>
      <c r="C394" s="21"/>
      <c r="D394" s="468">
        <v>5</v>
      </c>
      <c r="E394" s="21" t="s">
        <v>793</v>
      </c>
      <c r="F394" s="102" t="s">
        <v>557</v>
      </c>
      <c r="G394" s="102" t="s">
        <v>557</v>
      </c>
      <c r="H394" s="102"/>
      <c r="I394" s="45" t="s">
        <v>797</v>
      </c>
      <c r="J394" s="45" t="s">
        <v>1654</v>
      </c>
      <c r="K394" s="102" t="s">
        <v>1655</v>
      </c>
      <c r="L394" s="13">
        <f ca="1">IFERROR(__xludf.DUMMYFUNCTION("if(K431="""",0,counta(split(K431,"","")))"),1)</f>
        <v>1</v>
      </c>
      <c r="M394" s="102"/>
      <c r="N394" s="102"/>
      <c r="O394" s="102"/>
      <c r="P394" s="102"/>
      <c r="Q394" s="414" t="s">
        <v>27</v>
      </c>
      <c r="R394" s="339" t="s">
        <v>98</v>
      </c>
      <c r="S394" s="354">
        <v>0</v>
      </c>
      <c r="T394" s="435"/>
      <c r="U394" s="165"/>
      <c r="V394" s="165">
        <v>3</v>
      </c>
      <c r="W394" s="165" t="s">
        <v>2111</v>
      </c>
      <c r="X394" s="102"/>
      <c r="Y394" s="422">
        <f>J394-I394</f>
        <v>0.44930555555555551</v>
      </c>
      <c r="Z394" s="422">
        <f>Y394*60</f>
        <v>26.958333333333332</v>
      </c>
      <c r="AA394" s="429">
        <v>7</v>
      </c>
      <c r="AB394" s="165">
        <v>3</v>
      </c>
    </row>
    <row r="395" spans="1:28" ht="14.25" customHeight="1" thickBot="1">
      <c r="A395" s="7">
        <v>186</v>
      </c>
      <c r="B395" s="7">
        <v>84</v>
      </c>
      <c r="C395" s="21"/>
      <c r="D395" s="468">
        <v>5</v>
      </c>
      <c r="E395" s="21" t="s">
        <v>793</v>
      </c>
      <c r="F395" s="102" t="s">
        <v>79</v>
      </c>
      <c r="G395" s="102" t="s">
        <v>79</v>
      </c>
      <c r="H395" s="102"/>
      <c r="I395" s="45" t="s">
        <v>635</v>
      </c>
      <c r="J395" s="45" t="s">
        <v>1658</v>
      </c>
      <c r="K395" s="102" t="s">
        <v>1659</v>
      </c>
      <c r="L395" s="13">
        <f ca="1">IFERROR(__xludf.DUMMYFUNCTION("if(K432="""",0,counta(split(K432,"","")))"),1)</f>
        <v>1</v>
      </c>
      <c r="M395" s="102" t="s">
        <v>1659</v>
      </c>
      <c r="N395" s="102"/>
      <c r="O395" s="102"/>
      <c r="P395" s="102"/>
      <c r="Q395" s="441" t="s">
        <v>27</v>
      </c>
      <c r="R395" s="339" t="s">
        <v>98</v>
      </c>
      <c r="S395" s="331">
        <v>0</v>
      </c>
      <c r="T395" s="435"/>
      <c r="U395" s="165">
        <v>4</v>
      </c>
      <c r="V395" s="165">
        <v>5</v>
      </c>
      <c r="W395" s="165" t="s">
        <v>3770</v>
      </c>
      <c r="X395" s="102" t="s">
        <v>2947</v>
      </c>
      <c r="Y395" s="422">
        <f>J395-I395</f>
        <v>0.50347222222222232</v>
      </c>
      <c r="Z395" s="422">
        <f>Y395*60</f>
        <v>30.208333333333339</v>
      </c>
      <c r="AA395" s="429">
        <v>7</v>
      </c>
      <c r="AB395" s="165">
        <v>3</v>
      </c>
    </row>
    <row r="396" spans="1:28" ht="14.25" customHeight="1" thickBot="1">
      <c r="A396" s="7">
        <v>192</v>
      </c>
      <c r="B396" s="7">
        <v>85</v>
      </c>
      <c r="C396" s="21"/>
      <c r="D396" s="468">
        <v>5</v>
      </c>
      <c r="E396" s="21" t="s">
        <v>805</v>
      </c>
      <c r="F396" s="102" t="s">
        <v>823</v>
      </c>
      <c r="G396" s="102" t="s">
        <v>824</v>
      </c>
      <c r="H396" s="102" t="s">
        <v>825</v>
      </c>
      <c r="I396" s="45" t="s">
        <v>449</v>
      </c>
      <c r="J396" s="45" t="s">
        <v>1250</v>
      </c>
      <c r="K396" s="102" t="s">
        <v>1661</v>
      </c>
      <c r="L396" s="13">
        <f ca="1">IFERROR(__xludf.DUMMYFUNCTION("if(K433="""",0,counta(split(K433,"","")))"),5)</f>
        <v>5</v>
      </c>
      <c r="M396" s="102" t="s">
        <v>1661</v>
      </c>
      <c r="N396" s="102" t="s">
        <v>1662</v>
      </c>
      <c r="O396" s="102" t="s">
        <v>41</v>
      </c>
      <c r="P396" s="102" t="s">
        <v>1662</v>
      </c>
      <c r="Q396" s="441" t="s">
        <v>27</v>
      </c>
      <c r="R396" s="339" t="s">
        <v>98</v>
      </c>
      <c r="S396" s="331">
        <v>0</v>
      </c>
      <c r="T396" s="435"/>
      <c r="U396" s="165">
        <v>4</v>
      </c>
      <c r="V396" s="165">
        <v>4</v>
      </c>
      <c r="W396" s="165" t="s">
        <v>6836</v>
      </c>
      <c r="X396" s="102" t="s">
        <v>2947</v>
      </c>
      <c r="Y396" s="422">
        <f>J396-I396</f>
        <v>-1.5277777777777835E-2</v>
      </c>
      <c r="Z396" s="422">
        <f>Y396*60</f>
        <v>-0.91666666666667007</v>
      </c>
      <c r="AA396" s="429">
        <v>7</v>
      </c>
      <c r="AB396" s="165">
        <v>3</v>
      </c>
    </row>
    <row r="397" spans="1:28" ht="14.25" customHeight="1" thickBot="1">
      <c r="A397" s="7">
        <v>191</v>
      </c>
      <c r="B397" s="7">
        <v>85</v>
      </c>
      <c r="C397" s="21"/>
      <c r="D397" s="468">
        <v>5</v>
      </c>
      <c r="E397" s="21" t="s">
        <v>805</v>
      </c>
      <c r="F397" s="102" t="s">
        <v>816</v>
      </c>
      <c r="G397" s="102" t="s">
        <v>817</v>
      </c>
      <c r="H397" s="102" t="s">
        <v>818</v>
      </c>
      <c r="I397" s="45" t="s">
        <v>377</v>
      </c>
      <c r="J397" s="45" t="s">
        <v>1250</v>
      </c>
      <c r="K397" s="102" t="s">
        <v>1518</v>
      </c>
      <c r="L397" s="13">
        <f ca="1">IFERROR(__xludf.DUMMYFUNCTION("if(K434="""",0,counta(split(K434,"","")))"),1)</f>
        <v>1</v>
      </c>
      <c r="M397" s="102"/>
      <c r="N397" s="102"/>
      <c r="O397" s="102"/>
      <c r="P397" s="102"/>
      <c r="Q397" s="441" t="s">
        <v>27</v>
      </c>
      <c r="R397" s="339" t="s">
        <v>98</v>
      </c>
      <c r="S397" s="331">
        <v>0</v>
      </c>
      <c r="T397" s="435"/>
      <c r="U397" s="165">
        <v>4</v>
      </c>
      <c r="V397" s="165">
        <v>4</v>
      </c>
      <c r="W397" s="165" t="s">
        <v>7131</v>
      </c>
      <c r="X397" s="102">
        <v>3</v>
      </c>
      <c r="Y397" s="422">
        <f>J397-I397</f>
        <v>3.6805555555555536E-2</v>
      </c>
      <c r="Z397" s="422">
        <f>Y397*60</f>
        <v>2.2083333333333321</v>
      </c>
      <c r="AA397" s="429">
        <v>7</v>
      </c>
      <c r="AB397" s="165">
        <v>3</v>
      </c>
    </row>
    <row r="398" spans="1:28" ht="14.25" customHeight="1" thickBot="1">
      <c r="A398" s="7">
        <v>190</v>
      </c>
      <c r="B398" s="7">
        <v>85</v>
      </c>
      <c r="C398" s="21"/>
      <c r="D398" s="468">
        <v>5</v>
      </c>
      <c r="E398" s="21" t="s">
        <v>805</v>
      </c>
      <c r="F398" s="102" t="s">
        <v>89</v>
      </c>
      <c r="G398" s="102" t="s">
        <v>89</v>
      </c>
      <c r="H398" s="102"/>
      <c r="I398" s="45" t="s">
        <v>813</v>
      </c>
      <c r="J398" s="45" t="s">
        <v>235</v>
      </c>
      <c r="K398" s="102" t="s">
        <v>1666</v>
      </c>
      <c r="L398" s="13">
        <f ca="1">IFERROR(__xludf.DUMMYFUNCTION("if(K435="""",0,counta(split(K435,"","")))"),1)</f>
        <v>1</v>
      </c>
      <c r="M398" s="102" t="s">
        <v>1666</v>
      </c>
      <c r="N398" s="102"/>
      <c r="O398" s="102"/>
      <c r="P398" s="102"/>
      <c r="Q398" s="441" t="s">
        <v>27</v>
      </c>
      <c r="R398" s="339" t="s">
        <v>98</v>
      </c>
      <c r="S398" s="331">
        <v>0</v>
      </c>
      <c r="T398" s="435"/>
      <c r="U398" s="165">
        <v>4</v>
      </c>
      <c r="V398" s="165">
        <v>4</v>
      </c>
      <c r="W398" s="165" t="s">
        <v>3437</v>
      </c>
      <c r="X398" s="102" t="s">
        <v>2947</v>
      </c>
      <c r="Y398" s="422">
        <f>J398-I398</f>
        <v>0.18750000000000003</v>
      </c>
      <c r="Z398" s="422">
        <f>Y398*60</f>
        <v>11.250000000000002</v>
      </c>
      <c r="AA398" s="429">
        <v>7</v>
      </c>
      <c r="AB398" s="165">
        <v>3</v>
      </c>
    </row>
    <row r="399" spans="1:28" ht="14.25" customHeight="1" thickBot="1">
      <c r="A399" s="7">
        <v>193</v>
      </c>
      <c r="B399" s="7">
        <v>85</v>
      </c>
      <c r="C399" s="21"/>
      <c r="D399" s="468">
        <v>5</v>
      </c>
      <c r="E399" s="21" t="s">
        <v>805</v>
      </c>
      <c r="F399" s="102" t="s">
        <v>272</v>
      </c>
      <c r="G399" s="102" t="s">
        <v>827</v>
      </c>
      <c r="H399" s="102"/>
      <c r="I399" s="45" t="s">
        <v>828</v>
      </c>
      <c r="J399" s="45" t="s">
        <v>566</v>
      </c>
      <c r="K399" s="102" t="s">
        <v>1667</v>
      </c>
      <c r="L399" s="13">
        <f ca="1">IFERROR(__xludf.DUMMYFUNCTION("if(K436="""",0,counta(split(K436,"","")))"),1)</f>
        <v>1</v>
      </c>
      <c r="M399" s="102"/>
      <c r="N399" s="102"/>
      <c r="O399" s="102"/>
      <c r="P399" s="102"/>
      <c r="Q399" s="441" t="s">
        <v>27</v>
      </c>
      <c r="R399" s="339" t="s">
        <v>98</v>
      </c>
      <c r="S399" s="331">
        <v>0</v>
      </c>
      <c r="T399" s="435"/>
      <c r="U399" s="280">
        <v>5</v>
      </c>
      <c r="V399" s="280">
        <v>5</v>
      </c>
      <c r="W399" s="286" t="s">
        <v>9052</v>
      </c>
      <c r="X399" s="286" t="s">
        <v>2947</v>
      </c>
      <c r="Y399" s="422">
        <f>J399-I399</f>
        <v>-4.9999999999999933E-2</v>
      </c>
      <c r="Z399" s="422">
        <f>Y399*60</f>
        <v>-2.999999999999996</v>
      </c>
      <c r="AA399" s="429">
        <v>7</v>
      </c>
      <c r="AB399" s="165">
        <v>3</v>
      </c>
    </row>
    <row r="400" spans="1:28" ht="14.25" customHeight="1" thickBot="1">
      <c r="A400" s="7">
        <v>189</v>
      </c>
      <c r="B400" s="7">
        <v>85</v>
      </c>
      <c r="C400" s="21"/>
      <c r="D400" s="468">
        <v>5</v>
      </c>
      <c r="E400" s="21" t="s">
        <v>805</v>
      </c>
      <c r="F400" s="102" t="s">
        <v>806</v>
      </c>
      <c r="G400" s="102" t="s">
        <v>807</v>
      </c>
      <c r="H400" s="102" t="s">
        <v>808</v>
      </c>
      <c r="I400" s="45" t="s">
        <v>809</v>
      </c>
      <c r="J400" s="45" t="s">
        <v>475</v>
      </c>
      <c r="K400" s="102" t="s">
        <v>1670</v>
      </c>
      <c r="L400" s="13">
        <f ca="1">IFERROR(__xludf.DUMMYFUNCTION("if(K437="""",0,counta(split(K437,"","")))"),2)</f>
        <v>2</v>
      </c>
      <c r="M400" s="102" t="s">
        <v>1670</v>
      </c>
      <c r="N400" s="102" t="s">
        <v>1439</v>
      </c>
      <c r="O400" s="102" t="s">
        <v>1439</v>
      </c>
      <c r="P400" s="102" t="s">
        <v>1439</v>
      </c>
      <c r="Q400" s="441" t="s">
        <v>27</v>
      </c>
      <c r="R400" s="339" t="s">
        <v>98</v>
      </c>
      <c r="S400" s="331">
        <v>0</v>
      </c>
      <c r="T400" s="435"/>
      <c r="U400" s="165">
        <v>4</v>
      </c>
      <c r="V400" s="165">
        <v>3</v>
      </c>
      <c r="W400" s="165" t="s">
        <v>4903</v>
      </c>
      <c r="X400" s="102" t="s">
        <v>2947</v>
      </c>
      <c r="Y400" s="422">
        <f>J400-I400</f>
        <v>0.22430555555555556</v>
      </c>
      <c r="Z400" s="422">
        <f>Y400*60</f>
        <v>13.458333333333334</v>
      </c>
      <c r="AA400" s="429">
        <v>7</v>
      </c>
      <c r="AB400" s="165">
        <v>3</v>
      </c>
    </row>
    <row r="401" spans="1:28" ht="14.25" customHeight="1" thickBot="1">
      <c r="A401" s="7">
        <v>201</v>
      </c>
      <c r="B401" s="7">
        <v>86</v>
      </c>
      <c r="C401" s="21"/>
      <c r="D401" s="468">
        <v>5</v>
      </c>
      <c r="E401" s="21" t="s">
        <v>837</v>
      </c>
      <c r="F401" s="27" t="s">
        <v>862</v>
      </c>
      <c r="G401" s="28" t="s">
        <v>863</v>
      </c>
      <c r="H401" s="102"/>
      <c r="I401" s="45" t="s">
        <v>864</v>
      </c>
      <c r="J401" s="45" t="s">
        <v>1672</v>
      </c>
      <c r="K401" s="102" t="s">
        <v>1673</v>
      </c>
      <c r="L401" s="13">
        <f ca="1">IFERROR(__xludf.DUMMYFUNCTION("if(K438="""",0,counta(split(K438,"","")))"),6)</f>
        <v>6</v>
      </c>
      <c r="M401" s="102" t="s">
        <v>1674</v>
      </c>
      <c r="N401" s="102" t="s">
        <v>1198</v>
      </c>
      <c r="O401" s="102" t="s">
        <v>878</v>
      </c>
      <c r="P401" s="102" t="s">
        <v>1198</v>
      </c>
      <c r="Q401" s="441" t="s">
        <v>27</v>
      </c>
      <c r="R401" s="339" t="s">
        <v>98</v>
      </c>
      <c r="S401" s="331">
        <v>0</v>
      </c>
      <c r="T401" s="435"/>
      <c r="U401" s="165"/>
      <c r="V401" s="165">
        <v>5</v>
      </c>
      <c r="W401" s="165" t="s">
        <v>29</v>
      </c>
      <c r="X401" s="15">
        <v>1</v>
      </c>
      <c r="Y401" s="422">
        <f>J401-I401</f>
        <v>0.23055555555555554</v>
      </c>
      <c r="Z401" s="422">
        <f>Y401*60</f>
        <v>13.833333333333332</v>
      </c>
      <c r="AA401" s="429">
        <v>7</v>
      </c>
      <c r="AB401" s="165">
        <v>3</v>
      </c>
    </row>
    <row r="402" spans="1:28" ht="14.25" customHeight="1" thickBot="1">
      <c r="A402" s="7">
        <v>200</v>
      </c>
      <c r="B402" s="7">
        <v>86</v>
      </c>
      <c r="C402" s="21"/>
      <c r="D402" s="468">
        <v>5</v>
      </c>
      <c r="E402" s="21" t="s">
        <v>837</v>
      </c>
      <c r="F402" s="27" t="s">
        <v>557</v>
      </c>
      <c r="G402" s="28" t="s">
        <v>557</v>
      </c>
      <c r="H402" s="102"/>
      <c r="I402" s="45" t="s">
        <v>858</v>
      </c>
      <c r="J402" s="45" t="s">
        <v>630</v>
      </c>
      <c r="K402" s="102" t="s">
        <v>1678</v>
      </c>
      <c r="L402" s="13">
        <f ca="1">IFERROR(__xludf.DUMMYFUNCTION("if(K439="""",0,counta(split(K439,"","")))"),6)</f>
        <v>6</v>
      </c>
      <c r="M402" s="102" t="s">
        <v>1679</v>
      </c>
      <c r="N402" s="102"/>
      <c r="O402" s="102"/>
      <c r="P402" s="102"/>
      <c r="Q402" s="441" t="s">
        <v>27</v>
      </c>
      <c r="R402" s="339" t="s">
        <v>98</v>
      </c>
      <c r="S402" s="331">
        <v>0</v>
      </c>
      <c r="T402" s="435"/>
      <c r="U402" s="165">
        <v>4</v>
      </c>
      <c r="V402" s="165">
        <v>5</v>
      </c>
      <c r="W402" s="165" t="s">
        <v>4867</v>
      </c>
      <c r="X402" s="102" t="s">
        <v>2947</v>
      </c>
      <c r="Y402" s="422">
        <f>J402-I402</f>
        <v>0.31944444444444442</v>
      </c>
      <c r="Z402" s="422">
        <f>Y402*60</f>
        <v>19.166666666666664</v>
      </c>
      <c r="AA402" s="429">
        <v>7</v>
      </c>
      <c r="AB402" s="165">
        <v>3</v>
      </c>
    </row>
    <row r="403" spans="1:28" ht="14.25" customHeight="1" thickBot="1">
      <c r="A403" s="7">
        <v>199</v>
      </c>
      <c r="B403" s="7">
        <v>86</v>
      </c>
      <c r="C403" s="21"/>
      <c r="D403" s="468">
        <v>5</v>
      </c>
      <c r="E403" s="21" t="s">
        <v>837</v>
      </c>
      <c r="F403" s="27" t="s">
        <v>816</v>
      </c>
      <c r="G403" s="28" t="s">
        <v>852</v>
      </c>
      <c r="H403" s="102"/>
      <c r="I403" s="45" t="s">
        <v>853</v>
      </c>
      <c r="J403" s="45" t="s">
        <v>109</v>
      </c>
      <c r="K403" s="102" t="s">
        <v>1682</v>
      </c>
      <c r="L403" s="13">
        <f ca="1">IFERROR(__xludf.DUMMYFUNCTION("if(K440="""",0,counta(split(K440,"","")))"),4)</f>
        <v>4</v>
      </c>
      <c r="M403" s="102" t="s">
        <v>1682</v>
      </c>
      <c r="N403" s="102" t="s">
        <v>1683</v>
      </c>
      <c r="O403" s="102" t="s">
        <v>1684</v>
      </c>
      <c r="P403" s="102" t="s">
        <v>1685</v>
      </c>
      <c r="Q403" s="441" t="s">
        <v>27</v>
      </c>
      <c r="R403" s="339" t="s">
        <v>98</v>
      </c>
      <c r="S403" s="331">
        <v>0</v>
      </c>
      <c r="T403" s="435"/>
      <c r="U403" s="51">
        <v>5</v>
      </c>
      <c r="V403" s="354">
        <v>5</v>
      </c>
      <c r="W403" s="102" t="s">
        <v>5840</v>
      </c>
      <c r="X403" s="435"/>
      <c r="Y403" s="422">
        <f>J403-I403</f>
        <v>-1.5972222222222221E-2</v>
      </c>
      <c r="Z403" s="422">
        <f>Y403*60</f>
        <v>-0.95833333333333326</v>
      </c>
      <c r="AA403" s="429">
        <v>7</v>
      </c>
      <c r="AB403" s="165">
        <v>3</v>
      </c>
    </row>
    <row r="404" spans="1:28" ht="14.25" customHeight="1" thickBot="1">
      <c r="A404" s="7">
        <v>198</v>
      </c>
      <c r="B404" s="7">
        <v>86</v>
      </c>
      <c r="C404" s="21"/>
      <c r="D404" s="468">
        <v>5</v>
      </c>
      <c r="E404" s="21" t="s">
        <v>837</v>
      </c>
      <c r="F404" s="27" t="s">
        <v>737</v>
      </c>
      <c r="G404" s="27" t="s">
        <v>849</v>
      </c>
      <c r="H404" s="102"/>
      <c r="I404" s="45" t="s">
        <v>850</v>
      </c>
      <c r="J404" s="45" t="s">
        <v>114</v>
      </c>
      <c r="K404" s="102" t="s">
        <v>1686</v>
      </c>
      <c r="L404" s="13">
        <f ca="1">IFERROR(__xludf.DUMMYFUNCTION("if(K441="""",0,counta(split(K441,"","")))"),6)</f>
        <v>6</v>
      </c>
      <c r="M404" s="102" t="s">
        <v>1687</v>
      </c>
      <c r="N404" s="102"/>
      <c r="O404" s="102"/>
      <c r="P404" s="102"/>
      <c r="Q404" s="441" t="s">
        <v>27</v>
      </c>
      <c r="R404" s="339" t="s">
        <v>98</v>
      </c>
      <c r="S404" s="331">
        <v>0</v>
      </c>
      <c r="T404" s="435"/>
      <c r="U404" s="280">
        <v>5</v>
      </c>
      <c r="V404" s="280">
        <v>5</v>
      </c>
      <c r="W404" s="286"/>
      <c r="X404" s="286" t="s">
        <v>2947</v>
      </c>
      <c r="Y404" s="422">
        <f>J404-I404</f>
        <v>4.0972222222222215E-2</v>
      </c>
      <c r="Z404" s="422">
        <f>Y404*60</f>
        <v>2.458333333333333</v>
      </c>
      <c r="AA404" s="429">
        <v>7</v>
      </c>
      <c r="AB404" s="354">
        <v>3</v>
      </c>
    </row>
    <row r="405" spans="1:28" ht="14.25" customHeight="1" thickBot="1">
      <c r="A405" s="7">
        <v>197</v>
      </c>
      <c r="B405" s="7">
        <v>86</v>
      </c>
      <c r="C405" s="21"/>
      <c r="D405" s="468">
        <v>5</v>
      </c>
      <c r="E405" s="21" t="s">
        <v>837</v>
      </c>
      <c r="F405" s="27" t="s">
        <v>79</v>
      </c>
      <c r="G405" s="28" t="s">
        <v>79</v>
      </c>
      <c r="H405" s="102"/>
      <c r="I405" s="45" t="s">
        <v>846</v>
      </c>
      <c r="J405" s="45" t="s">
        <v>1032</v>
      </c>
      <c r="K405" s="102" t="s">
        <v>1691</v>
      </c>
      <c r="L405" s="13">
        <f ca="1">IFERROR(__xludf.DUMMYFUNCTION("if(K442="""",0,counta(split(K442,"","")))"),3)</f>
        <v>3</v>
      </c>
      <c r="M405" s="102" t="s">
        <v>1692</v>
      </c>
      <c r="N405" s="102"/>
      <c r="O405" s="102"/>
      <c r="P405" s="102"/>
      <c r="Q405" s="441" t="s">
        <v>27</v>
      </c>
      <c r="R405" s="339" t="s">
        <v>98</v>
      </c>
      <c r="S405" s="331">
        <v>0</v>
      </c>
      <c r="T405" s="435"/>
      <c r="U405" s="165"/>
      <c r="V405" s="165">
        <v>5</v>
      </c>
      <c r="W405" s="165" t="s">
        <v>1403</v>
      </c>
      <c r="X405" s="102"/>
      <c r="Y405" s="422">
        <f>J405-I405</f>
        <v>9.7222222222222196E-2</v>
      </c>
      <c r="Z405" s="422">
        <f>Y405*60</f>
        <v>5.8333333333333321</v>
      </c>
      <c r="AA405" s="429">
        <v>7</v>
      </c>
      <c r="AB405" s="165">
        <v>3</v>
      </c>
    </row>
    <row r="406" spans="1:28" ht="14.25" customHeight="1" thickBot="1">
      <c r="A406" s="7">
        <v>196</v>
      </c>
      <c r="B406" s="7">
        <v>86</v>
      </c>
      <c r="C406" s="21"/>
      <c r="D406" s="468">
        <v>5</v>
      </c>
      <c r="E406" s="21" t="s">
        <v>837</v>
      </c>
      <c r="F406" s="27" t="s">
        <v>54</v>
      </c>
      <c r="G406" s="28" t="s">
        <v>594</v>
      </c>
      <c r="H406" s="102"/>
      <c r="I406" s="45" t="s">
        <v>842</v>
      </c>
      <c r="J406" s="45" t="s">
        <v>1694</v>
      </c>
      <c r="K406" s="102"/>
      <c r="L406" s="13">
        <f ca="1">IFERROR(__xludf.DUMMYFUNCTION("if(K443="""",0,counta(split(K443,"","")))"),0)</f>
        <v>0</v>
      </c>
      <c r="M406" s="102"/>
      <c r="N406" s="102"/>
      <c r="O406" s="102"/>
      <c r="P406" s="102"/>
      <c r="Q406" s="441" t="s">
        <v>27</v>
      </c>
      <c r="R406" s="339" t="s">
        <v>98</v>
      </c>
      <c r="S406" s="331">
        <v>0</v>
      </c>
      <c r="T406" s="435"/>
      <c r="U406" s="165"/>
      <c r="V406" s="165">
        <v>3</v>
      </c>
      <c r="W406" s="165" t="s">
        <v>2111</v>
      </c>
      <c r="X406" s="102"/>
      <c r="Y406" s="422">
        <f>J406-I406</f>
        <v>-1.388888888888884E-3</v>
      </c>
      <c r="Z406" s="422">
        <f>Y406*60</f>
        <v>-8.3333333333333037E-2</v>
      </c>
      <c r="AA406" s="428">
        <v>7</v>
      </c>
      <c r="AB406" s="165">
        <v>3</v>
      </c>
    </row>
    <row r="407" spans="1:28" ht="14.25" customHeight="1" thickBot="1">
      <c r="A407" s="7">
        <v>195</v>
      </c>
      <c r="B407" s="7">
        <v>86</v>
      </c>
      <c r="C407" s="21"/>
      <c r="D407" s="468">
        <v>5</v>
      </c>
      <c r="E407" s="21" t="s">
        <v>837</v>
      </c>
      <c r="F407" s="27" t="s">
        <v>68</v>
      </c>
      <c r="G407" s="28" t="s">
        <v>838</v>
      </c>
      <c r="H407" s="102" t="s">
        <v>70</v>
      </c>
      <c r="I407" s="45" t="s">
        <v>670</v>
      </c>
      <c r="J407" s="45" t="s">
        <v>336</v>
      </c>
      <c r="K407" s="102"/>
      <c r="L407" s="13">
        <f ca="1">IFERROR(__xludf.DUMMYFUNCTION("if(K444="""",0,counta(split(K444,"","")))"),0)</f>
        <v>0</v>
      </c>
      <c r="M407" s="102"/>
      <c r="N407" s="102"/>
      <c r="O407" s="102"/>
      <c r="P407" s="102"/>
      <c r="Q407" s="422" t="s">
        <v>27</v>
      </c>
      <c r="R407" s="339" t="s">
        <v>98</v>
      </c>
      <c r="S407" s="102">
        <v>0</v>
      </c>
      <c r="T407" s="435"/>
      <c r="U407" s="165">
        <v>4</v>
      </c>
      <c r="V407" s="165">
        <v>5</v>
      </c>
      <c r="W407" s="339" t="s">
        <v>3127</v>
      </c>
      <c r="X407" s="164" t="s">
        <v>2947</v>
      </c>
      <c r="Y407" s="422">
        <f>J407-I407</f>
        <v>5.0694444444444445E-2</v>
      </c>
      <c r="Z407" s="422">
        <f>Y407*60</f>
        <v>3.0416666666666665</v>
      </c>
      <c r="AA407" s="429">
        <v>7</v>
      </c>
      <c r="AB407" s="51">
        <v>3</v>
      </c>
    </row>
    <row r="408" spans="1:28" ht="14.25" customHeight="1" thickBot="1">
      <c r="A408" s="7">
        <v>202</v>
      </c>
      <c r="B408" s="7">
        <v>87</v>
      </c>
      <c r="C408" s="21"/>
      <c r="D408" s="468">
        <v>5</v>
      </c>
      <c r="E408" s="21" t="s">
        <v>868</v>
      </c>
      <c r="F408" s="102" t="s">
        <v>806</v>
      </c>
      <c r="G408" s="102" t="s">
        <v>869</v>
      </c>
      <c r="H408" s="102"/>
      <c r="I408" s="45" t="s">
        <v>870</v>
      </c>
      <c r="J408" s="45" t="s">
        <v>678</v>
      </c>
      <c r="K408" s="102"/>
      <c r="L408" s="13">
        <f ca="1">IFERROR(__xludf.DUMMYFUNCTION("if(K445="""",0,counta(split(K445,"","")))"),0)</f>
        <v>0</v>
      </c>
      <c r="M408" s="102"/>
      <c r="N408" s="102"/>
      <c r="O408" s="102"/>
      <c r="P408" s="102"/>
      <c r="Q408" s="422" t="s">
        <v>27</v>
      </c>
      <c r="R408" s="339" t="s">
        <v>98</v>
      </c>
      <c r="S408" s="102">
        <v>0</v>
      </c>
      <c r="T408" s="435"/>
      <c r="U408" s="481">
        <v>5</v>
      </c>
      <c r="V408" s="481">
        <v>5</v>
      </c>
      <c r="W408" s="481" t="s">
        <v>3127</v>
      </c>
      <c r="X408" s="480">
        <v>1</v>
      </c>
      <c r="Y408" s="422">
        <f>J408-I408</f>
        <v>-0.2638888888888889</v>
      </c>
      <c r="Z408" s="422">
        <f>Y408*60</f>
        <v>-15.833333333333334</v>
      </c>
      <c r="AA408" s="429">
        <v>7</v>
      </c>
      <c r="AB408" s="165">
        <v>3</v>
      </c>
    </row>
    <row r="409" spans="1:28" ht="14.25" customHeight="1" thickBot="1">
      <c r="A409" s="7">
        <v>207</v>
      </c>
      <c r="B409" s="7">
        <v>88</v>
      </c>
      <c r="C409" s="21"/>
      <c r="D409" s="468">
        <v>5</v>
      </c>
      <c r="E409" s="21" t="s">
        <v>874</v>
      </c>
      <c r="F409" s="102" t="s">
        <v>886</v>
      </c>
      <c r="G409" s="102" t="s">
        <v>90</v>
      </c>
      <c r="H409" s="102" t="s">
        <v>887</v>
      </c>
      <c r="I409" s="45" t="s">
        <v>527</v>
      </c>
      <c r="J409" s="45" t="s">
        <v>419</v>
      </c>
      <c r="K409" s="102"/>
      <c r="L409" s="13">
        <f ca="1">IFERROR(__xludf.DUMMYFUNCTION("if(K446="""",0,counta(split(K446,"","")))"),0)</f>
        <v>0</v>
      </c>
      <c r="M409" s="102"/>
      <c r="N409" s="102"/>
      <c r="O409" s="102"/>
      <c r="P409" s="102"/>
      <c r="Q409" s="422" t="s">
        <v>27</v>
      </c>
      <c r="R409" s="339" t="s">
        <v>98</v>
      </c>
      <c r="S409" s="102">
        <v>0</v>
      </c>
      <c r="T409" s="435"/>
      <c r="U409" s="165">
        <v>2</v>
      </c>
      <c r="V409" s="165">
        <v>4</v>
      </c>
      <c r="W409" s="165" t="s">
        <v>3312</v>
      </c>
      <c r="X409" s="102" t="s">
        <v>2794</v>
      </c>
      <c r="Y409" s="422">
        <f>J409-I409</f>
        <v>-0.15555555555555559</v>
      </c>
      <c r="Z409" s="422">
        <f>Y409*60</f>
        <v>-9.3333333333333357</v>
      </c>
      <c r="AA409" s="429">
        <v>7</v>
      </c>
      <c r="AB409" s="165">
        <v>3</v>
      </c>
    </row>
    <row r="410" spans="1:28" ht="14.25" customHeight="1" thickBot="1">
      <c r="A410" s="7">
        <v>206</v>
      </c>
      <c r="B410" s="7">
        <v>88</v>
      </c>
      <c r="C410" s="21"/>
      <c r="D410" s="468">
        <v>5</v>
      </c>
      <c r="E410" s="21" t="s">
        <v>874</v>
      </c>
      <c r="F410" s="102" t="s">
        <v>30</v>
      </c>
      <c r="G410" s="102" t="s">
        <v>90</v>
      </c>
      <c r="H410" s="102" t="s">
        <v>31</v>
      </c>
      <c r="I410" s="45" t="s">
        <v>882</v>
      </c>
      <c r="J410" s="45" t="s">
        <v>870</v>
      </c>
      <c r="K410" s="102" t="s">
        <v>1703</v>
      </c>
      <c r="L410" s="13">
        <f ca="1">IFERROR(__xludf.DUMMYFUNCTION("if(K447="""",0,counta(split(K447,"","")))"),4)</f>
        <v>4</v>
      </c>
      <c r="M410" s="102" t="s">
        <v>1703</v>
      </c>
      <c r="N410" s="102"/>
      <c r="O410" s="102"/>
      <c r="P410" s="102"/>
      <c r="Q410" s="422" t="s">
        <v>27</v>
      </c>
      <c r="R410" s="339" t="s">
        <v>98</v>
      </c>
      <c r="S410" s="102">
        <v>0</v>
      </c>
      <c r="T410" s="435"/>
      <c r="U410" s="165">
        <v>4</v>
      </c>
      <c r="V410" s="165">
        <v>4</v>
      </c>
      <c r="W410" s="165" t="s">
        <v>3092</v>
      </c>
      <c r="X410" s="102" t="s">
        <v>2947</v>
      </c>
      <c r="Y410" s="422">
        <f>J410-I410</f>
        <v>4.7916666666666718E-2</v>
      </c>
      <c r="Z410" s="422">
        <f>Y410*60</f>
        <v>2.8750000000000031</v>
      </c>
      <c r="AA410" s="429">
        <v>7</v>
      </c>
      <c r="AB410" s="251">
        <v>3</v>
      </c>
    </row>
    <row r="411" spans="1:28" ht="14.25" customHeight="1" thickBot="1">
      <c r="A411" s="7">
        <v>205</v>
      </c>
      <c r="B411" s="7">
        <v>88</v>
      </c>
      <c r="C411" s="21"/>
      <c r="D411" s="468">
        <v>5</v>
      </c>
      <c r="E411" s="21" t="s">
        <v>874</v>
      </c>
      <c r="F411" s="102" t="s">
        <v>182</v>
      </c>
      <c r="G411" s="102" t="s">
        <v>90</v>
      </c>
      <c r="H411" s="102" t="s">
        <v>880</v>
      </c>
      <c r="I411" s="45" t="s">
        <v>881</v>
      </c>
      <c r="J411" s="45" t="s">
        <v>1707</v>
      </c>
      <c r="K411" s="102" t="s">
        <v>1708</v>
      </c>
      <c r="L411" s="13">
        <f ca="1">IFERROR(__xludf.DUMMYFUNCTION("if(K448="""",0,counta(split(K448,"","")))"),8)</f>
        <v>8</v>
      </c>
      <c r="M411" s="102" t="s">
        <v>1709</v>
      </c>
      <c r="N411" s="102" t="s">
        <v>1710</v>
      </c>
      <c r="O411" s="102" t="s">
        <v>1684</v>
      </c>
      <c r="P411" s="102" t="s">
        <v>1711</v>
      </c>
      <c r="Q411" s="422" t="s">
        <v>27</v>
      </c>
      <c r="R411" s="339" t="s">
        <v>98</v>
      </c>
      <c r="S411" s="102">
        <v>0</v>
      </c>
      <c r="T411" s="435"/>
      <c r="U411" s="196">
        <v>5</v>
      </c>
      <c r="V411" s="196">
        <v>5</v>
      </c>
      <c r="W411" s="193" t="s">
        <v>3548</v>
      </c>
      <c r="X411" s="205">
        <v>1</v>
      </c>
      <c r="Y411" s="422">
        <f>J411-I411</f>
        <v>0.17291666666666666</v>
      </c>
      <c r="Z411" s="422">
        <f>Y411*60</f>
        <v>10.375</v>
      </c>
      <c r="AA411" s="429">
        <v>7</v>
      </c>
      <c r="AB411" s="148">
        <v>3</v>
      </c>
    </row>
    <row r="412" spans="1:28" ht="14.25" customHeight="1" thickBot="1">
      <c r="A412" s="7">
        <v>204</v>
      </c>
      <c r="B412" s="7">
        <v>88</v>
      </c>
      <c r="C412" s="21"/>
      <c r="D412" s="468">
        <v>5</v>
      </c>
      <c r="E412" s="21" t="s">
        <v>874</v>
      </c>
      <c r="F412" s="102" t="s">
        <v>75</v>
      </c>
      <c r="G412" s="102" t="s">
        <v>75</v>
      </c>
      <c r="H412" s="102"/>
      <c r="I412" s="45" t="s">
        <v>689</v>
      </c>
      <c r="J412" s="45" t="s">
        <v>986</v>
      </c>
      <c r="K412" s="102" t="s">
        <v>1715</v>
      </c>
      <c r="L412" s="13">
        <f ca="1">IFERROR(__xludf.DUMMYFUNCTION("if(K449="""",0,counta(split(K449,"","")))"),4)</f>
        <v>4</v>
      </c>
      <c r="M412" s="102" t="s">
        <v>1716</v>
      </c>
      <c r="N412" s="102"/>
      <c r="O412" s="102"/>
      <c r="P412" s="102"/>
      <c r="Q412" s="422" t="s">
        <v>27</v>
      </c>
      <c r="R412" s="339" t="s">
        <v>98</v>
      </c>
      <c r="S412" s="102">
        <v>0</v>
      </c>
      <c r="T412" s="435"/>
      <c r="U412" s="165">
        <v>3</v>
      </c>
      <c r="V412" s="165">
        <v>4</v>
      </c>
      <c r="W412" s="165" t="s">
        <v>29</v>
      </c>
      <c r="X412" s="102">
        <v>1</v>
      </c>
      <c r="Y412" s="422">
        <f>J412-I412</f>
        <v>-9.6527777777777768E-2</v>
      </c>
      <c r="Z412" s="422">
        <f>Y412*60</f>
        <v>-5.7916666666666661</v>
      </c>
      <c r="AA412" s="429">
        <v>7</v>
      </c>
      <c r="AB412" s="165">
        <v>3</v>
      </c>
    </row>
    <row r="413" spans="1:28" ht="14.25" customHeight="1" thickBot="1">
      <c r="A413" s="7">
        <v>203</v>
      </c>
      <c r="B413" s="7">
        <v>88</v>
      </c>
      <c r="C413" s="21"/>
      <c r="D413" s="468">
        <v>5</v>
      </c>
      <c r="E413" s="21" t="s">
        <v>874</v>
      </c>
      <c r="F413" s="102" t="s">
        <v>823</v>
      </c>
      <c r="G413" s="102" t="s">
        <v>875</v>
      </c>
      <c r="H413" s="102"/>
      <c r="I413" s="45" t="s">
        <v>876</v>
      </c>
      <c r="J413" s="45" t="s">
        <v>813</v>
      </c>
      <c r="K413" s="102" t="s">
        <v>1718</v>
      </c>
      <c r="L413" s="13">
        <f ca="1">IFERROR(__xludf.DUMMYFUNCTION("if(K450="""",0,counta(split(K450,"","")))"),1)</f>
        <v>1</v>
      </c>
      <c r="M413" s="102"/>
      <c r="N413" s="102"/>
      <c r="O413" s="102"/>
      <c r="P413" s="102"/>
      <c r="Q413" s="442" t="s">
        <v>27</v>
      </c>
      <c r="R413" s="339" t="s">
        <v>98</v>
      </c>
      <c r="S413" s="205">
        <v>0</v>
      </c>
      <c r="T413" s="435"/>
      <c r="U413" s="327">
        <v>4</v>
      </c>
      <c r="V413" s="328">
        <v>5</v>
      </c>
      <c r="W413" s="343" t="s">
        <v>3548</v>
      </c>
      <c r="X413" s="252" t="s">
        <v>2794</v>
      </c>
      <c r="Y413" s="422">
        <f>J413-I413</f>
        <v>-6.5277777777777796E-2</v>
      </c>
      <c r="Z413" s="422">
        <f>Y413*60</f>
        <v>-3.9166666666666679</v>
      </c>
      <c r="AA413" s="429">
        <v>7</v>
      </c>
      <c r="AB413" s="165">
        <v>3</v>
      </c>
    </row>
    <row r="414" spans="1:28" ht="14.25" customHeight="1" thickBot="1">
      <c r="A414" s="7">
        <v>209</v>
      </c>
      <c r="B414" s="7">
        <v>89</v>
      </c>
      <c r="C414" s="21"/>
      <c r="D414" s="468">
        <v>5</v>
      </c>
      <c r="E414" s="21" t="s">
        <v>889</v>
      </c>
      <c r="F414" s="102" t="s">
        <v>893</v>
      </c>
      <c r="G414" s="102" t="s">
        <v>674</v>
      </c>
      <c r="H414" s="102"/>
      <c r="I414" s="45" t="s">
        <v>894</v>
      </c>
      <c r="J414" s="45" t="s">
        <v>1720</v>
      </c>
      <c r="K414" s="102" t="s">
        <v>1721</v>
      </c>
      <c r="L414" s="13">
        <f ca="1">IFERROR(__xludf.DUMMYFUNCTION("if(K451="""",0,counta(split(K451,"","")))"),3)</f>
        <v>3</v>
      </c>
      <c r="M414" s="102" t="s">
        <v>1722</v>
      </c>
      <c r="N414" s="102"/>
      <c r="O414" s="102"/>
      <c r="P414" s="102"/>
      <c r="Q414" s="422" t="s">
        <v>27</v>
      </c>
      <c r="R414" s="339" t="s">
        <v>98</v>
      </c>
      <c r="S414" s="102">
        <v>0</v>
      </c>
      <c r="T414" s="435"/>
      <c r="U414" s="485">
        <v>5</v>
      </c>
      <c r="V414" s="485">
        <v>5</v>
      </c>
      <c r="W414" s="482" t="s">
        <v>3041</v>
      </c>
      <c r="X414" s="482" t="s">
        <v>2794</v>
      </c>
      <c r="Y414" s="422">
        <f>J414-I414</f>
        <v>-0.16527777777777772</v>
      </c>
      <c r="Z414" s="422">
        <f>Y414*60</f>
        <v>-9.9166666666666625</v>
      </c>
      <c r="AA414" s="429">
        <v>7</v>
      </c>
      <c r="AB414" s="165">
        <v>3</v>
      </c>
    </row>
    <row r="415" spans="1:28" ht="14.25" customHeight="1" thickBot="1">
      <c r="A415" s="7">
        <v>208</v>
      </c>
      <c r="B415" s="7">
        <v>89</v>
      </c>
      <c r="C415" s="21"/>
      <c r="D415" s="468">
        <v>5</v>
      </c>
      <c r="E415" s="21" t="s">
        <v>889</v>
      </c>
      <c r="F415" s="102" t="s">
        <v>68</v>
      </c>
      <c r="G415" s="102" t="s">
        <v>68</v>
      </c>
      <c r="H415" s="102"/>
      <c r="I415" s="45" t="s">
        <v>890</v>
      </c>
      <c r="J415" s="45" t="s">
        <v>475</v>
      </c>
      <c r="K415" s="102" t="s">
        <v>365</v>
      </c>
      <c r="L415" s="13">
        <f ca="1">IFERROR(__xludf.DUMMYFUNCTION("if(K452="""",0,counta(split(K452,"","")))"),1)</f>
        <v>1</v>
      </c>
      <c r="M415" s="102" t="s">
        <v>365</v>
      </c>
      <c r="N415" s="102"/>
      <c r="O415" s="102"/>
      <c r="P415" s="102"/>
      <c r="Q415" s="422" t="s">
        <v>27</v>
      </c>
      <c r="R415" s="339" t="s">
        <v>98</v>
      </c>
      <c r="S415" s="102">
        <v>0</v>
      </c>
      <c r="T415" s="435"/>
      <c r="U415" s="297">
        <v>5</v>
      </c>
      <c r="V415" s="297">
        <v>4</v>
      </c>
      <c r="W415" s="301" t="s">
        <v>3044</v>
      </c>
      <c r="X415" s="301" t="s">
        <v>2794</v>
      </c>
      <c r="Y415" s="422">
        <f>J415-I415</f>
        <v>0.15416666666666667</v>
      </c>
      <c r="Z415" s="422">
        <f>Y415*60</f>
        <v>9.25</v>
      </c>
      <c r="AA415" s="429">
        <v>7</v>
      </c>
      <c r="AB415" s="251">
        <v>3</v>
      </c>
    </row>
    <row r="416" spans="1:28" ht="14.25" customHeight="1" thickBot="1">
      <c r="A416" s="7">
        <v>212</v>
      </c>
      <c r="B416" s="7">
        <v>89</v>
      </c>
      <c r="C416" s="21"/>
      <c r="D416" s="468">
        <v>5</v>
      </c>
      <c r="E416" s="21" t="s">
        <v>889</v>
      </c>
      <c r="F416" s="102" t="s">
        <v>905</v>
      </c>
      <c r="G416" s="102" t="s">
        <v>906</v>
      </c>
      <c r="H416" s="102"/>
      <c r="I416" s="45" t="s">
        <v>907</v>
      </c>
      <c r="J416" s="45" t="s">
        <v>1451</v>
      </c>
      <c r="K416" s="102" t="s">
        <v>1726</v>
      </c>
      <c r="L416" s="13">
        <f ca="1">IFERROR(__xludf.DUMMYFUNCTION("if(K453="""",0,counta(split(K453,"","")))"),5)</f>
        <v>5</v>
      </c>
      <c r="M416" s="102"/>
      <c r="N416" s="102"/>
      <c r="O416" s="102"/>
      <c r="P416" s="102"/>
      <c r="Q416" s="422" t="s">
        <v>27</v>
      </c>
      <c r="R416" s="339" t="s">
        <v>98</v>
      </c>
      <c r="S416" s="102">
        <v>0</v>
      </c>
      <c r="T416" s="435"/>
      <c r="U416" s="327">
        <v>4</v>
      </c>
      <c r="V416" s="327">
        <v>4</v>
      </c>
      <c r="W416" s="340" t="s">
        <v>3548</v>
      </c>
      <c r="X416" s="252" t="s">
        <v>2794</v>
      </c>
      <c r="Y416" s="422">
        <f>J416-I416</f>
        <v>-0.52569444444444446</v>
      </c>
      <c r="Z416" s="422">
        <f>Y416*60</f>
        <v>-31.541666666666668</v>
      </c>
      <c r="AA416" s="429">
        <v>7</v>
      </c>
      <c r="AB416" s="165">
        <v>3</v>
      </c>
    </row>
    <row r="417" spans="1:28" ht="14.25" customHeight="1" thickBot="1">
      <c r="A417" s="7">
        <v>211</v>
      </c>
      <c r="B417" s="7">
        <v>89</v>
      </c>
      <c r="C417" s="21"/>
      <c r="D417" s="468">
        <v>5</v>
      </c>
      <c r="E417" s="21" t="s">
        <v>889</v>
      </c>
      <c r="F417" s="102" t="s">
        <v>148</v>
      </c>
      <c r="G417" s="102" t="s">
        <v>900</v>
      </c>
      <c r="H417" s="102"/>
      <c r="I417" s="45" t="s">
        <v>901</v>
      </c>
      <c r="J417" s="45" t="s">
        <v>1728</v>
      </c>
      <c r="K417" s="102" t="s">
        <v>1729</v>
      </c>
      <c r="L417" s="13">
        <f ca="1">IFERROR(__xludf.DUMMYFUNCTION("if(K454="""",0,counta(split(K454,"","")))"),1)</f>
        <v>1</v>
      </c>
      <c r="M417" s="102"/>
      <c r="N417" s="102"/>
      <c r="O417" s="102"/>
      <c r="P417" s="102"/>
      <c r="Q417" s="422" t="s">
        <v>27</v>
      </c>
      <c r="R417" s="339" t="s">
        <v>98</v>
      </c>
      <c r="S417" s="102">
        <v>0</v>
      </c>
      <c r="T417" s="435"/>
      <c r="U417" s="165">
        <v>5</v>
      </c>
      <c r="V417" s="165">
        <v>5</v>
      </c>
      <c r="W417" s="165" t="s">
        <v>3511</v>
      </c>
      <c r="X417" s="102">
        <v>1</v>
      </c>
      <c r="Y417" s="422">
        <f>J417-I417</f>
        <v>-0.28680555555555542</v>
      </c>
      <c r="Z417" s="422">
        <f>Y417*60</f>
        <v>-17.208333333333325</v>
      </c>
      <c r="AA417" s="429">
        <v>7</v>
      </c>
      <c r="AB417" s="165">
        <v>3</v>
      </c>
    </row>
    <row r="418" spans="1:28" ht="14.25" customHeight="1" thickBot="1">
      <c r="A418" s="7">
        <v>210</v>
      </c>
      <c r="B418" s="7">
        <v>89</v>
      </c>
      <c r="C418" s="21"/>
      <c r="D418" s="468">
        <v>5</v>
      </c>
      <c r="E418" s="21" t="s">
        <v>889</v>
      </c>
      <c r="F418" s="102" t="s">
        <v>79</v>
      </c>
      <c r="G418" s="102" t="s">
        <v>79</v>
      </c>
      <c r="H418" s="102"/>
      <c r="I418" s="45" t="s">
        <v>898</v>
      </c>
      <c r="J418" s="45" t="s">
        <v>716</v>
      </c>
      <c r="K418" s="102" t="s">
        <v>1733</v>
      </c>
      <c r="L418" s="13">
        <f ca="1">IFERROR(__xludf.DUMMYFUNCTION("if(K455="""",0,counta(split(K455,"","")))"),2)</f>
        <v>2</v>
      </c>
      <c r="M418" s="102"/>
      <c r="N418" s="102"/>
      <c r="O418" s="102"/>
      <c r="P418" s="102"/>
      <c r="Q418" s="422" t="s">
        <v>27</v>
      </c>
      <c r="R418" s="339" t="s">
        <v>98</v>
      </c>
      <c r="S418" s="102">
        <v>0</v>
      </c>
      <c r="T418" s="435"/>
      <c r="U418" s="165"/>
      <c r="V418" s="165">
        <v>4</v>
      </c>
      <c r="W418" s="165" t="s">
        <v>2111</v>
      </c>
      <c r="X418" s="102"/>
      <c r="Y418" s="422">
        <f>J418-I418</f>
        <v>-0.54166666666666663</v>
      </c>
      <c r="Z418" s="422">
        <f>Y418*60</f>
        <v>-32.5</v>
      </c>
      <c r="AA418" s="428">
        <v>7</v>
      </c>
      <c r="AB418" s="165">
        <v>3</v>
      </c>
    </row>
    <row r="419" spans="1:28" ht="14.25" customHeight="1" thickBot="1">
      <c r="A419" s="7">
        <v>214</v>
      </c>
      <c r="B419" s="7">
        <v>90</v>
      </c>
      <c r="C419" s="21"/>
      <c r="D419" s="468">
        <v>5</v>
      </c>
      <c r="E419" s="21" t="s">
        <v>911</v>
      </c>
      <c r="F419" s="102" t="s">
        <v>84</v>
      </c>
      <c r="G419" s="102" t="s">
        <v>85</v>
      </c>
      <c r="H419" s="102"/>
      <c r="I419" s="45" t="s">
        <v>917</v>
      </c>
      <c r="J419" s="45" t="s">
        <v>1108</v>
      </c>
      <c r="K419" s="102" t="s">
        <v>1735</v>
      </c>
      <c r="L419" s="13">
        <f ca="1">IFERROR(__xludf.DUMMYFUNCTION("if(K456="""",0,counta(split(K456,"","")))"),5)</f>
        <v>5</v>
      </c>
      <c r="M419" s="102" t="s">
        <v>1736</v>
      </c>
      <c r="N419" s="102"/>
      <c r="O419" s="102"/>
      <c r="P419" s="102"/>
      <c r="Q419" s="422" t="s">
        <v>27</v>
      </c>
      <c r="R419" s="339" t="s">
        <v>98</v>
      </c>
      <c r="S419" s="102">
        <v>0</v>
      </c>
      <c r="T419" s="435"/>
      <c r="U419" s="481">
        <v>5</v>
      </c>
      <c r="V419" s="481">
        <v>5</v>
      </c>
      <c r="W419" s="481" t="s">
        <v>6873</v>
      </c>
      <c r="X419" s="480" t="s">
        <v>2947</v>
      </c>
      <c r="Y419" s="422">
        <f>J419-I419</f>
        <v>-0.10347222222222224</v>
      </c>
      <c r="Z419" s="422">
        <f>Y419*60</f>
        <v>-6.2083333333333348</v>
      </c>
      <c r="AA419" s="429">
        <v>7</v>
      </c>
      <c r="AB419" s="165">
        <v>3</v>
      </c>
    </row>
    <row r="420" spans="1:28" ht="14.25" customHeight="1" thickBot="1">
      <c r="A420" s="7">
        <v>213</v>
      </c>
      <c r="B420" s="7">
        <v>90</v>
      </c>
      <c r="C420" s="21"/>
      <c r="D420" s="468">
        <v>5</v>
      </c>
      <c r="E420" s="21" t="s">
        <v>911</v>
      </c>
      <c r="F420" s="102" t="s">
        <v>68</v>
      </c>
      <c r="G420" s="102" t="s">
        <v>912</v>
      </c>
      <c r="H420" s="102"/>
      <c r="I420" s="45" t="s">
        <v>913</v>
      </c>
      <c r="J420" s="45" t="s">
        <v>393</v>
      </c>
      <c r="K420" s="102" t="s">
        <v>1737</v>
      </c>
      <c r="L420" s="13">
        <f ca="1">IFERROR(__xludf.DUMMYFUNCTION("if(K457="""",0,counta(split(K457,"","")))"),1)</f>
        <v>1</v>
      </c>
      <c r="M420" s="102"/>
      <c r="N420" s="102"/>
      <c r="O420" s="102"/>
      <c r="P420" s="102"/>
      <c r="Q420" s="422" t="s">
        <v>27</v>
      </c>
      <c r="R420" s="339" t="s">
        <v>98</v>
      </c>
      <c r="S420" s="102">
        <v>0</v>
      </c>
      <c r="T420" s="435"/>
      <c r="U420" s="165"/>
      <c r="V420" s="165">
        <v>4</v>
      </c>
      <c r="W420" s="165" t="s">
        <v>2111</v>
      </c>
      <c r="X420" s="102"/>
      <c r="Y420" s="422">
        <f>J420-I420</f>
        <v>0.10555555555555556</v>
      </c>
      <c r="Z420" s="422">
        <f>Y420*60</f>
        <v>6.333333333333333</v>
      </c>
      <c r="AA420" s="428">
        <v>7</v>
      </c>
      <c r="AB420" s="463">
        <v>3</v>
      </c>
    </row>
    <row r="421" spans="1:28" ht="14.25" customHeight="1" thickBot="1">
      <c r="A421" s="7">
        <v>215</v>
      </c>
      <c r="B421" s="7">
        <v>91</v>
      </c>
      <c r="C421" s="21"/>
      <c r="D421" s="468">
        <v>5</v>
      </c>
      <c r="E421" s="21" t="s">
        <v>920</v>
      </c>
      <c r="F421" s="102" t="s">
        <v>118</v>
      </c>
      <c r="G421" s="102" t="s">
        <v>90</v>
      </c>
      <c r="H421" s="102" t="s">
        <v>921</v>
      </c>
      <c r="I421" s="45" t="s">
        <v>922</v>
      </c>
      <c r="J421" s="45" t="s">
        <v>1742</v>
      </c>
      <c r="K421" s="102" t="s">
        <v>1743</v>
      </c>
      <c r="L421" s="13">
        <f ca="1">IFERROR(__xludf.DUMMYFUNCTION("if(K458="""",0,counta(split(K458,"","")))"),6)</f>
        <v>6</v>
      </c>
      <c r="M421" s="102" t="s">
        <v>1744</v>
      </c>
      <c r="N421" s="102"/>
      <c r="O421" s="102"/>
      <c r="P421" s="102"/>
      <c r="Q421" s="422" t="s">
        <v>27</v>
      </c>
      <c r="R421" s="339" t="s">
        <v>98</v>
      </c>
      <c r="S421" s="102">
        <v>0</v>
      </c>
      <c r="T421" s="435"/>
      <c r="U421" s="165"/>
      <c r="V421" s="165">
        <v>4</v>
      </c>
      <c r="W421" s="165" t="s">
        <v>2111</v>
      </c>
      <c r="X421" s="102"/>
      <c r="Y421" s="422">
        <f>J421-I421</f>
        <v>0.11458333333333333</v>
      </c>
      <c r="Z421" s="422">
        <f>Y421*60</f>
        <v>6.875</v>
      </c>
      <c r="AA421" s="428">
        <v>7</v>
      </c>
      <c r="AB421" s="481">
        <v>3</v>
      </c>
    </row>
    <row r="422" spans="1:28" ht="14.25" customHeight="1" thickBot="1">
      <c r="A422" s="7">
        <v>220</v>
      </c>
      <c r="B422" s="7">
        <v>92</v>
      </c>
      <c r="C422" s="21"/>
      <c r="D422" s="468">
        <v>5</v>
      </c>
      <c r="E422" s="21" t="s">
        <v>925</v>
      </c>
      <c r="F422" s="102" t="s">
        <v>943</v>
      </c>
      <c r="G422" s="102" t="s">
        <v>944</v>
      </c>
      <c r="H422" s="102"/>
      <c r="I422" s="45" t="s">
        <v>945</v>
      </c>
      <c r="J422" s="45" t="s">
        <v>1451</v>
      </c>
      <c r="K422" s="102" t="s">
        <v>1745</v>
      </c>
      <c r="L422" s="13">
        <f ca="1">IFERROR(__xludf.DUMMYFUNCTION("if(K459="""",0,counta(split(K459,"","")))"),13)</f>
        <v>13</v>
      </c>
      <c r="M422" s="102" t="s">
        <v>1746</v>
      </c>
      <c r="N422" s="102" t="s">
        <v>1439</v>
      </c>
      <c r="O422" s="102" t="s">
        <v>1439</v>
      </c>
      <c r="P422" s="102" t="s">
        <v>1439</v>
      </c>
      <c r="Q422" s="422" t="s">
        <v>27</v>
      </c>
      <c r="R422" s="339" t="s">
        <v>98</v>
      </c>
      <c r="S422" s="102">
        <v>0</v>
      </c>
      <c r="T422" s="435"/>
      <c r="U422" s="165">
        <v>5</v>
      </c>
      <c r="V422" s="165">
        <v>5</v>
      </c>
      <c r="W422" s="165" t="s">
        <v>3044</v>
      </c>
      <c r="X422" s="102" t="s">
        <v>2947</v>
      </c>
      <c r="Y422" s="422">
        <f>J422-I422</f>
        <v>-7.291666666666663E-2</v>
      </c>
      <c r="Z422" s="422">
        <f>Y422*60</f>
        <v>-4.3749999999999982</v>
      </c>
      <c r="AA422" s="429">
        <v>7</v>
      </c>
      <c r="AB422" s="72">
        <v>3</v>
      </c>
    </row>
    <row r="423" spans="1:28" ht="14.25" customHeight="1" thickBot="1">
      <c r="A423" s="7">
        <v>219</v>
      </c>
      <c r="B423" s="7">
        <v>92</v>
      </c>
      <c r="C423" s="21"/>
      <c r="D423" s="468">
        <v>5</v>
      </c>
      <c r="E423" s="21" t="s">
        <v>925</v>
      </c>
      <c r="F423" s="102" t="s">
        <v>931</v>
      </c>
      <c r="G423" s="102"/>
      <c r="H423" s="102"/>
      <c r="I423" s="45" t="s">
        <v>941</v>
      </c>
      <c r="J423" s="45" t="s">
        <v>1748</v>
      </c>
      <c r="K423" s="102" t="s">
        <v>1749</v>
      </c>
      <c r="L423" s="13">
        <f ca="1">IFERROR(__xludf.DUMMYFUNCTION("if(K460="""",0,counta(split(K460,"","")))"),9)</f>
        <v>9</v>
      </c>
      <c r="M423" s="102" t="s">
        <v>1749</v>
      </c>
      <c r="N423" s="102" t="s">
        <v>181</v>
      </c>
      <c r="O423" s="102" t="s">
        <v>41</v>
      </c>
      <c r="P423" s="102" t="s">
        <v>1750</v>
      </c>
      <c r="Q423" s="422" t="s">
        <v>27</v>
      </c>
      <c r="R423" s="339" t="s">
        <v>98</v>
      </c>
      <c r="S423" s="102">
        <v>0</v>
      </c>
      <c r="T423" s="435"/>
      <c r="U423" s="333">
        <v>4</v>
      </c>
      <c r="V423" s="332">
        <v>5</v>
      </c>
      <c r="W423" s="339" t="s">
        <v>3548</v>
      </c>
      <c r="X423" s="339" t="s">
        <v>2794</v>
      </c>
      <c r="Y423" s="422">
        <f>J423-I423</f>
        <v>0.1423611111111111</v>
      </c>
      <c r="Z423" s="422">
        <f>Y423*60</f>
        <v>8.5416666666666661</v>
      </c>
      <c r="AA423" s="429">
        <v>7</v>
      </c>
      <c r="AB423" s="251">
        <v>3</v>
      </c>
    </row>
    <row r="424" spans="1:28" ht="14.25" customHeight="1" thickBot="1">
      <c r="A424" s="7">
        <v>218</v>
      </c>
      <c r="B424" s="7">
        <v>92</v>
      </c>
      <c r="C424" s="21"/>
      <c r="D424" s="468">
        <v>5</v>
      </c>
      <c r="E424" s="21" t="s">
        <v>925</v>
      </c>
      <c r="F424" s="102" t="s">
        <v>936</v>
      </c>
      <c r="G424" s="102" t="s">
        <v>927</v>
      </c>
      <c r="H424" s="102"/>
      <c r="I424" s="45" t="s">
        <v>937</v>
      </c>
      <c r="J424" s="45" t="s">
        <v>1416</v>
      </c>
      <c r="K424" s="102" t="s">
        <v>1754</v>
      </c>
      <c r="L424" s="13">
        <f ca="1">IFERROR(__xludf.DUMMYFUNCTION("if(K461="""",0,counta(split(K461,"","")))"),4)</f>
        <v>4</v>
      </c>
      <c r="M424" s="102" t="s">
        <v>1755</v>
      </c>
      <c r="N424" s="102"/>
      <c r="O424" s="102"/>
      <c r="P424" s="102"/>
      <c r="Q424" s="422" t="s">
        <v>27</v>
      </c>
      <c r="R424" s="339" t="s">
        <v>98</v>
      </c>
      <c r="S424" s="102">
        <v>0</v>
      </c>
      <c r="T424" s="435"/>
      <c r="U424" s="165">
        <v>5</v>
      </c>
      <c r="V424" s="165">
        <v>5</v>
      </c>
      <c r="W424" s="165" t="s">
        <v>5016</v>
      </c>
      <c r="X424" s="102" t="s">
        <v>2947</v>
      </c>
      <c r="Y424" s="422">
        <f>J424-I424</f>
        <v>0.1361111111111111</v>
      </c>
      <c r="Z424" s="422">
        <f>Y424*60</f>
        <v>8.1666666666666661</v>
      </c>
      <c r="AA424" s="429">
        <v>7</v>
      </c>
      <c r="AB424" s="165">
        <v>3</v>
      </c>
    </row>
    <row r="425" spans="1:28" ht="14.25" customHeight="1" thickBot="1">
      <c r="A425" s="7">
        <v>217</v>
      </c>
      <c r="B425" s="7">
        <v>92</v>
      </c>
      <c r="C425" s="21"/>
      <c r="D425" s="468">
        <v>5</v>
      </c>
      <c r="E425" s="21" t="s">
        <v>925</v>
      </c>
      <c r="F425" s="102" t="s">
        <v>931</v>
      </c>
      <c r="G425" s="102" t="s">
        <v>932</v>
      </c>
      <c r="H425" s="102" t="s">
        <v>933</v>
      </c>
      <c r="I425" s="45" t="s">
        <v>934</v>
      </c>
      <c r="J425" s="45" t="s">
        <v>500</v>
      </c>
      <c r="K425" s="102" t="s">
        <v>1758</v>
      </c>
      <c r="L425" s="13">
        <f ca="1">IFERROR(__xludf.DUMMYFUNCTION("if(K462="""",0,counta(split(K462,"","")))"),9)</f>
        <v>9</v>
      </c>
      <c r="M425" s="102" t="s">
        <v>1759</v>
      </c>
      <c r="N425" s="102" t="s">
        <v>991</v>
      </c>
      <c r="O425" s="102" t="s">
        <v>1626</v>
      </c>
      <c r="P425" s="102" t="s">
        <v>991</v>
      </c>
      <c r="Q425" s="422" t="s">
        <v>27</v>
      </c>
      <c r="R425" s="339" t="s">
        <v>98</v>
      </c>
      <c r="S425" s="102">
        <v>0</v>
      </c>
      <c r="T425" s="435"/>
      <c r="U425" s="165">
        <v>4</v>
      </c>
      <c r="V425" s="165">
        <v>4</v>
      </c>
      <c r="W425" s="165" t="s">
        <v>3437</v>
      </c>
      <c r="X425" s="102" t="s">
        <v>2947</v>
      </c>
      <c r="Y425" s="422">
        <f>J425-I425</f>
        <v>0.23749999999999999</v>
      </c>
      <c r="Z425" s="422">
        <f>Y425*60</f>
        <v>14.25</v>
      </c>
      <c r="AA425" s="429">
        <v>7</v>
      </c>
      <c r="AB425" s="165">
        <v>3</v>
      </c>
    </row>
    <row r="426" spans="1:28" ht="14.25" customHeight="1" thickBot="1">
      <c r="A426" s="7">
        <v>221</v>
      </c>
      <c r="B426" s="7">
        <v>92</v>
      </c>
      <c r="C426" s="21"/>
      <c r="D426" s="468">
        <v>5</v>
      </c>
      <c r="E426" s="21" t="s">
        <v>925</v>
      </c>
      <c r="F426" s="102" t="s">
        <v>949</v>
      </c>
      <c r="G426" s="102" t="s">
        <v>950</v>
      </c>
      <c r="H426" s="102"/>
      <c r="I426" s="45" t="s">
        <v>951</v>
      </c>
      <c r="J426" s="45" t="s">
        <v>101</v>
      </c>
      <c r="K426" s="102" t="s">
        <v>1760</v>
      </c>
      <c r="L426" s="13">
        <f ca="1">IFERROR(__xludf.DUMMYFUNCTION("if(K463="""",0,counta(split(K463,"","")))"),1)</f>
        <v>1</v>
      </c>
      <c r="M426" s="102"/>
      <c r="N426" s="102"/>
      <c r="O426" s="102"/>
      <c r="P426" s="102"/>
      <c r="Q426" s="422" t="s">
        <v>27</v>
      </c>
      <c r="R426" s="339" t="s">
        <v>98</v>
      </c>
      <c r="S426" s="102">
        <v>0</v>
      </c>
      <c r="T426" s="435"/>
      <c r="U426" s="481">
        <v>5</v>
      </c>
      <c r="V426" s="510">
        <v>5</v>
      </c>
      <c r="W426" s="501" t="s">
        <v>3317</v>
      </c>
      <c r="X426" s="480">
        <v>1</v>
      </c>
      <c r="Y426" s="422">
        <f>J426-I426</f>
        <v>-9.027777777777779E-2</v>
      </c>
      <c r="Z426" s="422">
        <f>Y426*60</f>
        <v>-5.4166666666666679</v>
      </c>
      <c r="AA426" s="429">
        <v>7</v>
      </c>
      <c r="AB426" s="121">
        <v>3</v>
      </c>
    </row>
    <row r="427" spans="1:28" ht="14.25" customHeight="1" thickBot="1">
      <c r="A427" s="7">
        <v>216</v>
      </c>
      <c r="B427" s="7">
        <v>92</v>
      </c>
      <c r="C427" s="21"/>
      <c r="D427" s="468">
        <v>5</v>
      </c>
      <c r="E427" s="21" t="s">
        <v>925</v>
      </c>
      <c r="F427" s="102" t="s">
        <v>926</v>
      </c>
      <c r="G427" s="102" t="s">
        <v>927</v>
      </c>
      <c r="H427" s="102" t="s">
        <v>928</v>
      </c>
      <c r="I427" s="45" t="s">
        <v>769</v>
      </c>
      <c r="J427" s="45" t="s">
        <v>1763</v>
      </c>
      <c r="K427" s="102" t="s">
        <v>284</v>
      </c>
      <c r="L427" s="13">
        <f ca="1">IFERROR(__xludf.DUMMYFUNCTION("if(K464="""",0,counta(split(K464,"","")))"),1)</f>
        <v>1</v>
      </c>
      <c r="M427" s="102"/>
      <c r="N427" s="102"/>
      <c r="O427" s="102"/>
      <c r="P427" s="102"/>
      <c r="Q427" s="422" t="s">
        <v>27</v>
      </c>
      <c r="R427" s="339" t="s">
        <v>98</v>
      </c>
      <c r="S427" s="102">
        <v>0</v>
      </c>
      <c r="T427" s="435"/>
      <c r="U427" s="165">
        <v>5</v>
      </c>
      <c r="V427" s="165">
        <v>5</v>
      </c>
      <c r="W427" s="165" t="s">
        <v>3127</v>
      </c>
      <c r="X427" s="102">
        <v>1</v>
      </c>
      <c r="Y427" s="422">
        <f>J427-I427</f>
        <v>0.12569444444444441</v>
      </c>
      <c r="Z427" s="422">
        <f>Y427*60</f>
        <v>7.5416666666666652</v>
      </c>
      <c r="AA427" s="429">
        <v>7</v>
      </c>
      <c r="AB427" s="354">
        <v>3</v>
      </c>
    </row>
    <row r="428" spans="1:28" ht="14.25" customHeight="1" thickBot="1">
      <c r="A428" s="7">
        <v>223</v>
      </c>
      <c r="B428" s="7">
        <v>93</v>
      </c>
      <c r="C428" s="21"/>
      <c r="D428" s="468">
        <v>5</v>
      </c>
      <c r="E428" s="21" t="s">
        <v>957</v>
      </c>
      <c r="F428" s="102" t="s">
        <v>84</v>
      </c>
      <c r="G428" s="102" t="s">
        <v>85</v>
      </c>
      <c r="H428" s="102"/>
      <c r="I428" s="45" t="s">
        <v>962</v>
      </c>
      <c r="J428" s="45" t="s">
        <v>1765</v>
      </c>
      <c r="K428" s="102"/>
      <c r="L428" s="13">
        <f ca="1">IFERROR(__xludf.DUMMYFUNCTION("if(K465="""",0,counta(split(K465,"","")))"),0)</f>
        <v>0</v>
      </c>
      <c r="M428" s="102"/>
      <c r="N428" s="102"/>
      <c r="O428" s="102"/>
      <c r="P428" s="102"/>
      <c r="Q428" s="422" t="s">
        <v>27</v>
      </c>
      <c r="R428" s="339" t="s">
        <v>98</v>
      </c>
      <c r="S428" s="102">
        <v>0</v>
      </c>
      <c r="T428" s="435"/>
      <c r="U428" s="274">
        <v>5</v>
      </c>
      <c r="V428" s="274">
        <v>5</v>
      </c>
      <c r="W428" s="272" t="s">
        <v>8427</v>
      </c>
      <c r="X428" s="274">
        <v>1</v>
      </c>
      <c r="Y428" s="422">
        <f>J428-I428</f>
        <v>-4.8611111111110938E-3</v>
      </c>
      <c r="Z428" s="422">
        <f>Y428*60</f>
        <v>-0.29166666666666563</v>
      </c>
      <c r="AA428" s="429">
        <v>7</v>
      </c>
      <c r="AB428" s="379">
        <v>3</v>
      </c>
    </row>
    <row r="429" spans="1:28" ht="14.25" customHeight="1" thickBot="1">
      <c r="A429" s="7">
        <v>222</v>
      </c>
      <c r="B429" s="7">
        <v>93</v>
      </c>
      <c r="C429" s="21"/>
      <c r="D429" s="468">
        <v>5</v>
      </c>
      <c r="E429" s="21" t="s">
        <v>957</v>
      </c>
      <c r="F429" s="102" t="s">
        <v>318</v>
      </c>
      <c r="G429" s="102" t="s">
        <v>958</v>
      </c>
      <c r="H429" s="102" t="s">
        <v>959</v>
      </c>
      <c r="I429" s="45" t="s">
        <v>721</v>
      </c>
      <c r="J429" s="45" t="s">
        <v>1765</v>
      </c>
      <c r="K429" s="102" t="s">
        <v>559</v>
      </c>
      <c r="L429" s="13">
        <f ca="1">IFERROR(__xludf.DUMMYFUNCTION("if(K466="""",0,counta(split(K466,"","")))"),1)</f>
        <v>1</v>
      </c>
      <c r="M429" s="102"/>
      <c r="N429" s="102"/>
      <c r="O429" s="102"/>
      <c r="P429" s="102"/>
      <c r="Q429" s="422" t="s">
        <v>27</v>
      </c>
      <c r="R429" s="339" t="s">
        <v>98</v>
      </c>
      <c r="S429" s="102">
        <v>0</v>
      </c>
      <c r="T429" s="435"/>
      <c r="U429" s="165"/>
      <c r="V429" s="165">
        <v>4</v>
      </c>
      <c r="W429" s="165" t="s">
        <v>1403</v>
      </c>
      <c r="X429" s="102"/>
      <c r="Y429" s="422">
        <f>J429-I429</f>
        <v>0.11944444444444444</v>
      </c>
      <c r="Z429" s="422">
        <f>Y429*60</f>
        <v>7.1666666666666661</v>
      </c>
      <c r="AA429" s="429">
        <v>7</v>
      </c>
      <c r="AB429" s="165">
        <v>3</v>
      </c>
    </row>
    <row r="430" spans="1:28" ht="14.25" customHeight="1" thickBot="1">
      <c r="A430" s="7">
        <v>229</v>
      </c>
      <c r="B430" s="7">
        <v>93</v>
      </c>
      <c r="C430" s="21"/>
      <c r="D430" s="468">
        <v>5</v>
      </c>
      <c r="E430" s="21" t="s">
        <v>957</v>
      </c>
      <c r="F430" s="102" t="s">
        <v>421</v>
      </c>
      <c r="G430" s="102" t="s">
        <v>350</v>
      </c>
      <c r="H430" s="102"/>
      <c r="I430" s="45" t="s">
        <v>979</v>
      </c>
      <c r="J430" s="45" t="s">
        <v>1765</v>
      </c>
      <c r="K430" s="102"/>
      <c r="L430" s="13">
        <f ca="1">IFERROR(__xludf.DUMMYFUNCTION("if(K467="""",0,counta(split(K467,"","")))"),0)</f>
        <v>0</v>
      </c>
      <c r="M430" s="102"/>
      <c r="N430" s="102"/>
      <c r="O430" s="102"/>
      <c r="P430" s="102"/>
      <c r="Q430" s="422" t="s">
        <v>27</v>
      </c>
      <c r="R430" s="339" t="s">
        <v>98</v>
      </c>
      <c r="S430" s="102">
        <v>0</v>
      </c>
      <c r="T430" s="435"/>
      <c r="U430" s="143">
        <v>4</v>
      </c>
      <c r="V430" s="143">
        <v>5</v>
      </c>
      <c r="W430" s="143" t="s">
        <v>1403</v>
      </c>
      <c r="X430" s="137"/>
      <c r="Y430" s="422">
        <f>J430-I430</f>
        <v>-0.3263888888888889</v>
      </c>
      <c r="Z430" s="422">
        <f>Y430*60</f>
        <v>-19.583333333333332</v>
      </c>
      <c r="AA430" s="429">
        <v>7</v>
      </c>
      <c r="AB430" s="165">
        <v>3</v>
      </c>
    </row>
    <row r="431" spans="1:28" ht="14.25" customHeight="1" thickBot="1">
      <c r="A431" s="7">
        <v>228</v>
      </c>
      <c r="B431" s="7">
        <v>93</v>
      </c>
      <c r="C431" s="21"/>
      <c r="D431" s="468">
        <v>5</v>
      </c>
      <c r="E431" s="21" t="s">
        <v>957</v>
      </c>
      <c r="F431" s="102" t="s">
        <v>44</v>
      </c>
      <c r="G431" s="102" t="s">
        <v>45</v>
      </c>
      <c r="H431" s="102"/>
      <c r="I431" s="45" t="s">
        <v>974</v>
      </c>
      <c r="J431" s="45" t="s">
        <v>1436</v>
      </c>
      <c r="K431" s="102" t="s">
        <v>1770</v>
      </c>
      <c r="L431" s="13">
        <f ca="1">IFERROR(__xludf.DUMMYFUNCTION("if(K468="""",0,counta(split(K468,"","")))"),3)</f>
        <v>3</v>
      </c>
      <c r="M431" s="102"/>
      <c r="N431" s="102"/>
      <c r="O431" s="102"/>
      <c r="P431" s="102"/>
      <c r="Q431" s="422" t="s">
        <v>27</v>
      </c>
      <c r="R431" s="339" t="s">
        <v>98</v>
      </c>
      <c r="S431" s="102">
        <v>0</v>
      </c>
      <c r="T431" s="435"/>
      <c r="U431" s="51">
        <v>5</v>
      </c>
      <c r="V431" s="354">
        <v>5</v>
      </c>
      <c r="W431" s="102" t="s">
        <v>5798</v>
      </c>
      <c r="X431" s="435"/>
      <c r="Y431" s="422">
        <f>J431-I431</f>
        <v>-0.46666666666666679</v>
      </c>
      <c r="Z431" s="422">
        <f>Y431*60</f>
        <v>-28.000000000000007</v>
      </c>
      <c r="AA431" s="429">
        <v>7</v>
      </c>
      <c r="AB431" s="271">
        <v>3</v>
      </c>
    </row>
    <row r="432" spans="1:28" ht="14.25" customHeight="1" thickBot="1">
      <c r="A432" s="7">
        <v>226</v>
      </c>
      <c r="B432" s="7">
        <v>93</v>
      </c>
      <c r="C432" s="21"/>
      <c r="D432" s="468">
        <v>5</v>
      </c>
      <c r="E432" s="21" t="s">
        <v>957</v>
      </c>
      <c r="F432" s="102" t="s">
        <v>38</v>
      </c>
      <c r="G432" s="102" t="s">
        <v>38</v>
      </c>
      <c r="H432" s="102" t="s">
        <v>582</v>
      </c>
      <c r="I432" s="45" t="s">
        <v>971</v>
      </c>
      <c r="J432" s="45" t="s">
        <v>617</v>
      </c>
      <c r="K432" s="102" t="s">
        <v>1771</v>
      </c>
      <c r="L432" s="13">
        <f ca="1">IFERROR(__xludf.DUMMYFUNCTION("if(K469="""",0,counta(split(K469,"","")))"),1)</f>
        <v>1</v>
      </c>
      <c r="M432" s="102"/>
      <c r="N432" s="102"/>
      <c r="O432" s="102"/>
      <c r="P432" s="102"/>
      <c r="Q432" s="422" t="s">
        <v>27</v>
      </c>
      <c r="R432" s="339" t="s">
        <v>98</v>
      </c>
      <c r="S432" s="102">
        <v>0</v>
      </c>
      <c r="T432" s="435"/>
      <c r="U432" s="165"/>
      <c r="V432" s="165">
        <v>5</v>
      </c>
      <c r="W432" s="165" t="s">
        <v>29</v>
      </c>
      <c r="X432" s="15">
        <v>1</v>
      </c>
      <c r="Y432" s="422">
        <f>J432-I432</f>
        <v>-0.32013888888888886</v>
      </c>
      <c r="Z432" s="422">
        <f>Y432*60</f>
        <v>-19.208333333333332</v>
      </c>
      <c r="AA432" s="428">
        <v>7</v>
      </c>
      <c r="AB432" s="165">
        <v>3</v>
      </c>
    </row>
    <row r="433" spans="1:28" ht="14.25" customHeight="1" thickBot="1">
      <c r="A433" s="7">
        <v>227</v>
      </c>
      <c r="B433" s="7">
        <v>93</v>
      </c>
      <c r="C433" s="21"/>
      <c r="D433" s="468">
        <v>5</v>
      </c>
      <c r="E433" s="21" t="s">
        <v>957</v>
      </c>
      <c r="F433" s="102" t="s">
        <v>63</v>
      </c>
      <c r="G433" s="102" t="s">
        <v>64</v>
      </c>
      <c r="H433" s="102"/>
      <c r="I433" s="45" t="s">
        <v>951</v>
      </c>
      <c r="J433" s="45" t="s">
        <v>645</v>
      </c>
      <c r="K433" s="102" t="s">
        <v>1774</v>
      </c>
      <c r="L433" s="13">
        <f ca="1">IFERROR(__xludf.DUMMYFUNCTION("if(K470="""",0,counta(split(K470,"","")))"),3)</f>
        <v>3</v>
      </c>
      <c r="M433" s="102"/>
      <c r="N433" s="102"/>
      <c r="O433" s="102"/>
      <c r="P433" s="102"/>
      <c r="Q433" s="422" t="s">
        <v>27</v>
      </c>
      <c r="R433" s="339" t="s">
        <v>98</v>
      </c>
      <c r="S433" s="102">
        <v>0</v>
      </c>
      <c r="T433" s="435"/>
      <c r="U433" s="165">
        <v>4</v>
      </c>
      <c r="V433" s="165">
        <v>3</v>
      </c>
      <c r="W433" s="165" t="s">
        <v>4903</v>
      </c>
      <c r="X433" s="102" t="s">
        <v>2947</v>
      </c>
      <c r="Y433" s="422">
        <f>J433-I433</f>
        <v>-0.26597222222222228</v>
      </c>
      <c r="Z433" s="422">
        <f>Y433*60</f>
        <v>-15.958333333333336</v>
      </c>
      <c r="AA433" s="429">
        <v>7</v>
      </c>
      <c r="AB433" s="165">
        <v>3</v>
      </c>
    </row>
    <row r="434" spans="1:28" ht="14.25" customHeight="1" thickBot="1">
      <c r="A434" s="7">
        <v>225</v>
      </c>
      <c r="B434" s="7">
        <v>93</v>
      </c>
      <c r="C434" s="21"/>
      <c r="D434" s="468">
        <v>5</v>
      </c>
      <c r="E434" s="21" t="s">
        <v>957</v>
      </c>
      <c r="F434" s="102" t="s">
        <v>966</v>
      </c>
      <c r="G434" s="102" t="s">
        <v>966</v>
      </c>
      <c r="H434" s="102"/>
      <c r="I434" s="45" t="s">
        <v>967</v>
      </c>
      <c r="J434" s="45" t="s">
        <v>145</v>
      </c>
      <c r="K434" s="102" t="s">
        <v>1776</v>
      </c>
      <c r="L434" s="13">
        <f ca="1">IFERROR(__xludf.DUMMYFUNCTION("if(K471="""",0,counta(split(K471,"","")))"),2)</f>
        <v>2</v>
      </c>
      <c r="M434" s="102"/>
      <c r="N434" s="102"/>
      <c r="O434" s="102"/>
      <c r="P434" s="102"/>
      <c r="Q434" s="422" t="s">
        <v>27</v>
      </c>
      <c r="R434" s="339" t="s">
        <v>98</v>
      </c>
      <c r="S434" s="102">
        <v>0</v>
      </c>
      <c r="T434" s="435"/>
      <c r="U434" s="196">
        <v>5</v>
      </c>
      <c r="V434" s="196">
        <v>5</v>
      </c>
      <c r="W434" s="196" t="s">
        <v>3076</v>
      </c>
      <c r="X434" s="205">
        <v>0</v>
      </c>
      <c r="Y434" s="422">
        <f>J434-I434</f>
        <v>-0.20763888888888885</v>
      </c>
      <c r="Z434" s="422">
        <f>Y434*60</f>
        <v>-12.45833333333333</v>
      </c>
      <c r="AA434" s="429">
        <v>7</v>
      </c>
      <c r="AB434" s="165">
        <v>3</v>
      </c>
    </row>
    <row r="435" spans="1:28" ht="14.25" customHeight="1" thickBot="1">
      <c r="A435" s="7">
        <v>224</v>
      </c>
      <c r="B435" s="7">
        <v>93</v>
      </c>
      <c r="C435" s="21"/>
      <c r="D435" s="468">
        <v>5</v>
      </c>
      <c r="E435" s="21" t="s">
        <v>957</v>
      </c>
      <c r="F435" s="102" t="s">
        <v>49</v>
      </c>
      <c r="G435" s="102" t="s">
        <v>49</v>
      </c>
      <c r="H435" s="102"/>
      <c r="I435" s="45" t="s">
        <v>629</v>
      </c>
      <c r="J435" s="45" t="s">
        <v>1319</v>
      </c>
      <c r="K435" s="102" t="s">
        <v>1779</v>
      </c>
      <c r="L435" s="13">
        <f ca="1">IFERROR(__xludf.DUMMYFUNCTION("if(K472="""",0,counta(split(K472,"","")))"),3)</f>
        <v>3</v>
      </c>
      <c r="M435" s="102"/>
      <c r="N435" s="102"/>
      <c r="O435" s="102"/>
      <c r="P435" s="102"/>
      <c r="Q435" s="422" t="s">
        <v>27</v>
      </c>
      <c r="R435" s="339" t="s">
        <v>98</v>
      </c>
      <c r="S435" s="102">
        <v>0</v>
      </c>
      <c r="T435" s="435"/>
      <c r="U435" s="165">
        <v>3</v>
      </c>
      <c r="V435" s="165">
        <v>4</v>
      </c>
      <c r="W435" s="165" t="s">
        <v>2111</v>
      </c>
      <c r="X435" s="102" t="s">
        <v>2794</v>
      </c>
      <c r="Y435" s="422">
        <f>J435-I435</f>
        <v>-0.15902777777777777</v>
      </c>
      <c r="Z435" s="422">
        <f>Y435*60</f>
        <v>-9.5416666666666661</v>
      </c>
      <c r="AA435" s="429">
        <v>7</v>
      </c>
      <c r="AB435" s="165">
        <v>3</v>
      </c>
    </row>
    <row r="436" spans="1:28" ht="14.25" customHeight="1" thickBot="1">
      <c r="A436" s="7">
        <v>233</v>
      </c>
      <c r="B436" s="7">
        <v>94</v>
      </c>
      <c r="C436" s="21"/>
      <c r="D436" s="468">
        <v>5</v>
      </c>
      <c r="E436" s="21" t="s">
        <v>983</v>
      </c>
      <c r="F436" s="102" t="s">
        <v>816</v>
      </c>
      <c r="G436" s="102" t="s">
        <v>852</v>
      </c>
      <c r="H436" s="102"/>
      <c r="I436" s="45" t="s">
        <v>377</v>
      </c>
      <c r="J436" s="45" t="s">
        <v>523</v>
      </c>
      <c r="K436" s="102" t="s">
        <v>1782</v>
      </c>
      <c r="L436" s="13">
        <f ca="1">IFERROR(__xludf.DUMMYFUNCTION("if(K473="""",0,counta(split(K473,"","")))"),3)</f>
        <v>3</v>
      </c>
      <c r="M436" s="102"/>
      <c r="N436" s="102"/>
      <c r="O436" s="102"/>
      <c r="P436" s="102"/>
      <c r="Q436" s="446" t="s">
        <v>27</v>
      </c>
      <c r="R436" s="339" t="s">
        <v>98</v>
      </c>
      <c r="S436" s="280">
        <v>0</v>
      </c>
      <c r="T436" s="435"/>
      <c r="U436" s="165">
        <v>5</v>
      </c>
      <c r="V436" s="165">
        <v>5</v>
      </c>
      <c r="W436" s="165" t="s">
        <v>3511</v>
      </c>
      <c r="X436" s="102">
        <v>1</v>
      </c>
      <c r="Y436" s="422">
        <f>J436-I436</f>
        <v>8.4027777777777757E-2</v>
      </c>
      <c r="Z436" s="422">
        <f>Y436*60</f>
        <v>5.0416666666666652</v>
      </c>
      <c r="AA436" s="429">
        <v>7</v>
      </c>
      <c r="AB436" s="165">
        <v>3</v>
      </c>
    </row>
    <row r="437" spans="1:28" ht="14.25" customHeight="1" thickBot="1">
      <c r="A437" s="7">
        <v>232</v>
      </c>
      <c r="B437" s="7">
        <v>94</v>
      </c>
      <c r="C437" s="21"/>
      <c r="D437" s="468">
        <v>5</v>
      </c>
      <c r="E437" s="21" t="s">
        <v>983</v>
      </c>
      <c r="F437" s="102" t="s">
        <v>44</v>
      </c>
      <c r="G437" s="102" t="s">
        <v>45</v>
      </c>
      <c r="H437" s="102"/>
      <c r="I437" s="45" t="s">
        <v>170</v>
      </c>
      <c r="J437" s="45" t="s">
        <v>1784</v>
      </c>
      <c r="K437" s="102" t="s">
        <v>1785</v>
      </c>
      <c r="L437" s="13">
        <f ca="1">IFERROR(__xludf.DUMMYFUNCTION("if(K474="""",0,counta(split(K474,"","")))"),3)</f>
        <v>3</v>
      </c>
      <c r="M437" s="102"/>
      <c r="N437" s="102"/>
      <c r="O437" s="102"/>
      <c r="P437" s="102"/>
      <c r="Q437" s="446" t="s">
        <v>27</v>
      </c>
      <c r="R437" s="339" t="s">
        <v>98</v>
      </c>
      <c r="S437" s="280">
        <v>0</v>
      </c>
      <c r="T437" s="435"/>
      <c r="U437" s="165">
        <v>5</v>
      </c>
      <c r="V437" s="165">
        <v>5</v>
      </c>
      <c r="W437" s="165" t="s">
        <v>4903</v>
      </c>
      <c r="X437" s="102">
        <v>1</v>
      </c>
      <c r="Y437" s="422">
        <f>J437-I437</f>
        <v>0.21180555555555555</v>
      </c>
      <c r="Z437" s="422">
        <f>Y437*60</f>
        <v>12.708333333333334</v>
      </c>
      <c r="AA437" s="429">
        <v>7</v>
      </c>
      <c r="AB437" s="165">
        <v>3</v>
      </c>
    </row>
    <row r="438" spans="1:28" ht="14.25" customHeight="1" thickBot="1">
      <c r="A438" s="7">
        <v>231</v>
      </c>
      <c r="B438" s="7">
        <v>94</v>
      </c>
      <c r="C438" s="21"/>
      <c r="D438" s="468">
        <v>5</v>
      </c>
      <c r="E438" s="21" t="s">
        <v>983</v>
      </c>
      <c r="F438" s="102" t="s">
        <v>79</v>
      </c>
      <c r="G438" s="102" t="s">
        <v>80</v>
      </c>
      <c r="H438" s="102"/>
      <c r="I438" s="45" t="s">
        <v>986</v>
      </c>
      <c r="J438" s="45" t="s">
        <v>1220</v>
      </c>
      <c r="K438" s="102" t="s">
        <v>1789</v>
      </c>
      <c r="L438" s="13">
        <f ca="1">IFERROR(__xludf.DUMMYFUNCTION("if(K475="""",0,counta(split(K475,"","")))"),2)</f>
        <v>2</v>
      </c>
      <c r="M438" s="102"/>
      <c r="N438" s="102"/>
      <c r="O438" s="102"/>
      <c r="P438" s="102"/>
      <c r="Q438" s="446" t="s">
        <v>27</v>
      </c>
      <c r="R438" s="339" t="s">
        <v>98</v>
      </c>
      <c r="S438" s="280">
        <v>0</v>
      </c>
      <c r="T438" s="435"/>
      <c r="U438" s="328">
        <v>5</v>
      </c>
      <c r="V438" s="328">
        <v>5</v>
      </c>
      <c r="W438" s="252" t="s">
        <v>3511</v>
      </c>
      <c r="X438" s="252" t="s">
        <v>2794</v>
      </c>
      <c r="Y438" s="422">
        <f>J438-I438</f>
        <v>0.11250000000000002</v>
      </c>
      <c r="Z438" s="422">
        <f>Y438*60</f>
        <v>6.7500000000000009</v>
      </c>
      <c r="AA438" s="429">
        <v>7</v>
      </c>
      <c r="AB438" s="165">
        <v>3</v>
      </c>
    </row>
    <row r="439" spans="1:28" ht="14.25" customHeight="1" thickBot="1">
      <c r="A439" s="7">
        <v>230</v>
      </c>
      <c r="B439" s="7">
        <v>94</v>
      </c>
      <c r="C439" s="21"/>
      <c r="D439" s="468">
        <v>5</v>
      </c>
      <c r="E439" s="21" t="s">
        <v>983</v>
      </c>
      <c r="F439" s="102" t="s">
        <v>75</v>
      </c>
      <c r="G439" s="102" t="s">
        <v>75</v>
      </c>
      <c r="H439" s="102"/>
      <c r="I439" s="45" t="s">
        <v>296</v>
      </c>
      <c r="J439" s="45" t="s">
        <v>1220</v>
      </c>
      <c r="K439" s="102" t="s">
        <v>1792</v>
      </c>
      <c r="L439" s="13">
        <f ca="1">IFERROR(__xludf.DUMMYFUNCTION("if(K476="""",0,counta(split(K476,"","")))"),5)</f>
        <v>5</v>
      </c>
      <c r="M439" s="102" t="s">
        <v>1793</v>
      </c>
      <c r="N439" s="102" t="s">
        <v>181</v>
      </c>
      <c r="O439" s="102" t="s">
        <v>41</v>
      </c>
      <c r="P439" s="102" t="s">
        <v>181</v>
      </c>
      <c r="Q439" s="446" t="s">
        <v>27</v>
      </c>
      <c r="R439" s="339" t="s">
        <v>98</v>
      </c>
      <c r="S439" s="280">
        <v>0</v>
      </c>
      <c r="T439" s="435"/>
      <c r="U439" s="165">
        <v>4</v>
      </c>
      <c r="V439" s="165">
        <v>3</v>
      </c>
      <c r="W439" s="165" t="s">
        <v>4903</v>
      </c>
      <c r="X439" s="102" t="s">
        <v>2947</v>
      </c>
      <c r="Y439" s="422">
        <f>J439-I439</f>
        <v>0.1875</v>
      </c>
      <c r="Z439" s="422">
        <f>Y439*60</f>
        <v>11.25</v>
      </c>
      <c r="AA439" s="429">
        <v>7</v>
      </c>
      <c r="AB439" s="165">
        <v>3</v>
      </c>
    </row>
    <row r="440" spans="1:28" ht="14.25" customHeight="1" thickBot="1">
      <c r="A440" s="7">
        <v>234</v>
      </c>
      <c r="B440" s="7">
        <v>95</v>
      </c>
      <c r="C440" s="21"/>
      <c r="D440" s="468">
        <v>5</v>
      </c>
      <c r="E440" s="21" t="s">
        <v>993</v>
      </c>
      <c r="F440" s="102" t="s">
        <v>68</v>
      </c>
      <c r="G440" s="102" t="s">
        <v>68</v>
      </c>
      <c r="H440" s="102" t="s">
        <v>994</v>
      </c>
      <c r="I440" s="45" t="s">
        <v>709</v>
      </c>
      <c r="J440" s="45" t="s">
        <v>870</v>
      </c>
      <c r="K440" s="102" t="s">
        <v>1794</v>
      </c>
      <c r="L440" s="13">
        <f ca="1">IFERROR(__xludf.DUMMYFUNCTION("if(K477="""",0,counta(split(K477,"","")))"),4)</f>
        <v>4</v>
      </c>
      <c r="M440" s="102" t="s">
        <v>1794</v>
      </c>
      <c r="N440" s="102"/>
      <c r="O440" s="102"/>
      <c r="P440" s="102"/>
      <c r="Q440" s="446" t="s">
        <v>27</v>
      </c>
      <c r="R440" s="339" t="s">
        <v>98</v>
      </c>
      <c r="S440" s="280">
        <v>0</v>
      </c>
      <c r="T440" s="435"/>
      <c r="U440" s="510">
        <v>4</v>
      </c>
      <c r="V440" s="510">
        <v>4</v>
      </c>
      <c r="W440" s="540" t="s">
        <v>3127</v>
      </c>
      <c r="X440" s="510">
        <v>2</v>
      </c>
      <c r="Y440" s="422">
        <f>J440-I440</f>
        <v>0.29444444444444451</v>
      </c>
      <c r="Z440" s="422">
        <f>Y440*60</f>
        <v>17.666666666666671</v>
      </c>
      <c r="AA440" s="429">
        <v>7</v>
      </c>
      <c r="AB440" s="165">
        <v>3</v>
      </c>
    </row>
    <row r="441" spans="1:28" ht="14.25" customHeight="1" thickBot="1">
      <c r="A441" s="7">
        <v>239</v>
      </c>
      <c r="B441" s="7">
        <v>96</v>
      </c>
      <c r="C441" s="21"/>
      <c r="D441" s="468">
        <v>5</v>
      </c>
      <c r="E441" s="21" t="s">
        <v>997</v>
      </c>
      <c r="F441" s="102" t="s">
        <v>94</v>
      </c>
      <c r="G441" s="102" t="s">
        <v>1012</v>
      </c>
      <c r="H441" s="102"/>
      <c r="I441" s="45" t="s">
        <v>1013</v>
      </c>
      <c r="J441" s="45" t="s">
        <v>1797</v>
      </c>
      <c r="K441" s="102" t="s">
        <v>615</v>
      </c>
      <c r="L441" s="13">
        <f ca="1">IFERROR(__xludf.DUMMYFUNCTION("if(K478="""",0,counta(split(K478,"","")))"),1)</f>
        <v>1</v>
      </c>
      <c r="M441" s="102"/>
      <c r="N441" s="102" t="s">
        <v>1798</v>
      </c>
      <c r="O441" s="102" t="s">
        <v>465</v>
      </c>
      <c r="P441" s="102" t="s">
        <v>1798</v>
      </c>
      <c r="Q441" s="446" t="s">
        <v>27</v>
      </c>
      <c r="R441" s="339" t="s">
        <v>98</v>
      </c>
      <c r="S441" s="280">
        <v>0</v>
      </c>
      <c r="T441" s="435"/>
      <c r="U441" s="481"/>
      <c r="V441" s="481">
        <v>4</v>
      </c>
      <c r="W441" s="481" t="s">
        <v>29</v>
      </c>
      <c r="X441" s="503">
        <v>1</v>
      </c>
      <c r="Y441" s="422">
        <f>J441-I441</f>
        <v>5.208333333333337E-2</v>
      </c>
      <c r="Z441" s="422">
        <f>Y441*60</f>
        <v>3.1250000000000022</v>
      </c>
      <c r="AA441" s="429">
        <v>7</v>
      </c>
      <c r="AB441" s="165">
        <v>3</v>
      </c>
    </row>
    <row r="442" spans="1:28" ht="14.25" customHeight="1" thickBot="1">
      <c r="A442" s="7">
        <v>238</v>
      </c>
      <c r="B442" s="7">
        <v>96</v>
      </c>
      <c r="C442" s="21"/>
      <c r="D442" s="468">
        <v>5</v>
      </c>
      <c r="E442" s="21" t="s">
        <v>997</v>
      </c>
      <c r="F442" s="102" t="s">
        <v>44</v>
      </c>
      <c r="G442" s="102" t="s">
        <v>1009</v>
      </c>
      <c r="H442" s="102" t="s">
        <v>561</v>
      </c>
      <c r="I442" s="45" t="s">
        <v>1010</v>
      </c>
      <c r="J442" s="45" t="s">
        <v>601</v>
      </c>
      <c r="K442" s="102" t="s">
        <v>1800</v>
      </c>
      <c r="L442" s="13">
        <f ca="1">IFERROR(__xludf.DUMMYFUNCTION("if(K479="""",0,counta(split(K479,"","")))"),4)</f>
        <v>4</v>
      </c>
      <c r="M442" s="102" t="s">
        <v>1801</v>
      </c>
      <c r="N442" s="102"/>
      <c r="O442" s="102"/>
      <c r="P442" s="102"/>
      <c r="Q442" s="446" t="s">
        <v>27</v>
      </c>
      <c r="R442" s="339" t="s">
        <v>98</v>
      </c>
      <c r="S442" s="280">
        <v>0</v>
      </c>
      <c r="T442" s="435"/>
      <c r="U442" s="165">
        <v>5</v>
      </c>
      <c r="V442" s="165">
        <v>5</v>
      </c>
      <c r="W442" s="165" t="s">
        <v>3511</v>
      </c>
      <c r="X442" s="102">
        <v>1</v>
      </c>
      <c r="Y442" s="422">
        <f>J442-I442</f>
        <v>0.12777777777777777</v>
      </c>
      <c r="Z442" s="422">
        <f>Y442*60</f>
        <v>7.6666666666666661</v>
      </c>
      <c r="AA442" s="429">
        <v>6</v>
      </c>
      <c r="AB442" s="165">
        <v>3</v>
      </c>
    </row>
    <row r="443" spans="1:28" ht="14.25" customHeight="1" thickBot="1">
      <c r="A443" s="7">
        <v>237</v>
      </c>
      <c r="B443" s="7">
        <v>96</v>
      </c>
      <c r="C443" s="21"/>
      <c r="D443" s="468">
        <v>5</v>
      </c>
      <c r="E443" s="21" t="s">
        <v>997</v>
      </c>
      <c r="F443" s="102" t="s">
        <v>557</v>
      </c>
      <c r="G443" s="102" t="s">
        <v>1003</v>
      </c>
      <c r="H443" s="102"/>
      <c r="I443" s="45" t="s">
        <v>1004</v>
      </c>
      <c r="J443" s="45" t="s">
        <v>1804</v>
      </c>
      <c r="K443" s="102" t="s">
        <v>1805</v>
      </c>
      <c r="L443" s="13">
        <f ca="1">IFERROR(__xludf.DUMMYFUNCTION("if(K480="""",0,counta(split(K480,"","")))"),6)</f>
        <v>6</v>
      </c>
      <c r="M443" s="102" t="s">
        <v>1805</v>
      </c>
      <c r="N443" s="102"/>
      <c r="O443" s="102"/>
      <c r="P443" s="102"/>
      <c r="Q443" s="446" t="s">
        <v>27</v>
      </c>
      <c r="R443" s="339" t="s">
        <v>98</v>
      </c>
      <c r="S443" s="280">
        <v>0</v>
      </c>
      <c r="T443" s="435"/>
      <c r="U443" s="165">
        <v>4</v>
      </c>
      <c r="V443" s="165">
        <v>5</v>
      </c>
      <c r="W443" s="284" t="s">
        <v>2858</v>
      </c>
      <c r="X443" s="102" t="s">
        <v>2794</v>
      </c>
      <c r="Y443" s="422">
        <f>J443-I443</f>
        <v>-7.9166666666666677E-2</v>
      </c>
      <c r="Z443" s="422">
        <f>Y443*60</f>
        <v>-4.7500000000000009</v>
      </c>
      <c r="AA443" s="429">
        <v>6</v>
      </c>
      <c r="AB443" s="165">
        <v>3</v>
      </c>
    </row>
    <row r="444" spans="1:28" ht="14.25" customHeight="1" thickBot="1">
      <c r="A444" s="7">
        <v>236</v>
      </c>
      <c r="B444" s="7">
        <v>96</v>
      </c>
      <c r="C444" s="21"/>
      <c r="D444" s="468">
        <v>5</v>
      </c>
      <c r="E444" s="21" t="s">
        <v>997</v>
      </c>
      <c r="F444" s="102" t="s">
        <v>79</v>
      </c>
      <c r="G444" s="102" t="s">
        <v>80</v>
      </c>
      <c r="H444" s="102"/>
      <c r="I444" s="45" t="s">
        <v>986</v>
      </c>
      <c r="J444" s="45" t="s">
        <v>1807</v>
      </c>
      <c r="K444" s="27"/>
      <c r="L444" s="13">
        <f ca="1">IFERROR(__xludf.DUMMYFUNCTION("if(K481="""",0,counta(split(K481,"","")))"),0)</f>
        <v>0</v>
      </c>
      <c r="M444" s="27"/>
      <c r="N444" s="102" t="s">
        <v>181</v>
      </c>
      <c r="O444" s="102" t="s">
        <v>41</v>
      </c>
      <c r="P444" s="102" t="s">
        <v>181</v>
      </c>
      <c r="Q444" s="446" t="s">
        <v>27</v>
      </c>
      <c r="R444" s="339" t="s">
        <v>98</v>
      </c>
      <c r="S444" s="280">
        <v>0</v>
      </c>
      <c r="T444" s="435"/>
      <c r="U444" s="253">
        <v>4</v>
      </c>
      <c r="V444" s="253">
        <v>4</v>
      </c>
      <c r="W444" s="283" t="s">
        <v>3437</v>
      </c>
      <c r="X444" s="250">
        <v>1</v>
      </c>
      <c r="Y444" s="422">
        <f>J444-I444</f>
        <v>6.0416666666666674E-2</v>
      </c>
      <c r="Z444" s="422">
        <f>Y444*60</f>
        <v>3.6250000000000004</v>
      </c>
      <c r="AA444" s="429">
        <v>6</v>
      </c>
      <c r="AB444" s="491">
        <v>3</v>
      </c>
    </row>
    <row r="445" spans="1:28" ht="14.25" customHeight="1" thickBot="1">
      <c r="A445" s="7">
        <v>235</v>
      </c>
      <c r="B445" s="7">
        <v>96</v>
      </c>
      <c r="C445" s="21"/>
      <c r="D445" s="468">
        <v>5</v>
      </c>
      <c r="E445" s="21" t="s">
        <v>997</v>
      </c>
      <c r="F445" s="102" t="s">
        <v>84</v>
      </c>
      <c r="G445" s="102" t="s">
        <v>998</v>
      </c>
      <c r="H445" s="102" t="s">
        <v>85</v>
      </c>
      <c r="I445" s="45" t="s">
        <v>999</v>
      </c>
      <c r="J445" s="45" t="s">
        <v>1808</v>
      </c>
      <c r="K445" s="102" t="s">
        <v>1809</v>
      </c>
      <c r="L445" s="13">
        <f ca="1">IFERROR(__xludf.DUMMYFUNCTION("if(K482="""",0,counta(split(K482,"","")))"),4)</f>
        <v>4</v>
      </c>
      <c r="M445" s="102" t="s">
        <v>1809</v>
      </c>
      <c r="N445" s="102"/>
      <c r="O445" s="102"/>
      <c r="P445" s="102"/>
      <c r="Q445" s="446" t="s">
        <v>27</v>
      </c>
      <c r="R445" s="339" t="s">
        <v>98</v>
      </c>
      <c r="S445" s="280">
        <v>0</v>
      </c>
      <c r="T445" s="435"/>
      <c r="U445" s="165">
        <v>4</v>
      </c>
      <c r="V445" s="165">
        <v>4</v>
      </c>
      <c r="W445" s="165" t="s">
        <v>2111</v>
      </c>
      <c r="X445" s="102" t="s">
        <v>2794</v>
      </c>
      <c r="Y445" s="422">
        <f>J445-I445</f>
        <v>6.8055555555555564E-2</v>
      </c>
      <c r="Z445" s="422">
        <f>Y445*60</f>
        <v>4.0833333333333339</v>
      </c>
      <c r="AA445" s="429">
        <v>6</v>
      </c>
      <c r="AB445" s="165">
        <v>3</v>
      </c>
    </row>
    <row r="446" spans="1:28" ht="14.25" customHeight="1" thickBot="1">
      <c r="A446" s="7">
        <v>240</v>
      </c>
      <c r="B446" s="7">
        <v>96</v>
      </c>
      <c r="C446" s="21"/>
      <c r="D446" s="468">
        <v>5</v>
      </c>
      <c r="E446" s="21" t="s">
        <v>997</v>
      </c>
      <c r="F446" s="102" t="s">
        <v>1015</v>
      </c>
      <c r="G446" s="102" t="s">
        <v>90</v>
      </c>
      <c r="H446" s="102" t="s">
        <v>1016</v>
      </c>
      <c r="I446" s="45" t="s">
        <v>1017</v>
      </c>
      <c r="J446" s="45" t="s">
        <v>1451</v>
      </c>
      <c r="K446" s="102" t="s">
        <v>1810</v>
      </c>
      <c r="L446" s="13">
        <f ca="1">IFERROR(__xludf.DUMMYFUNCTION("if(K483="""",0,counta(split(K483,"","")))"),1)</f>
        <v>1</v>
      </c>
      <c r="M446" s="102" t="s">
        <v>1810</v>
      </c>
      <c r="N446" s="102"/>
      <c r="O446" s="102"/>
      <c r="P446" s="102"/>
      <c r="Q446" s="446" t="s">
        <v>27</v>
      </c>
      <c r="R446" s="339" t="s">
        <v>98</v>
      </c>
      <c r="S446" s="280">
        <v>0</v>
      </c>
      <c r="T446" s="435"/>
      <c r="U446" s="328">
        <v>5</v>
      </c>
      <c r="V446" s="328">
        <v>5</v>
      </c>
      <c r="W446" s="252" t="s">
        <v>3511</v>
      </c>
      <c r="X446" s="252" t="s">
        <v>2794</v>
      </c>
      <c r="Y446" s="422">
        <f>J446-I446</f>
        <v>-0.21388888888888891</v>
      </c>
      <c r="Z446" s="422">
        <f>Y446*60</f>
        <v>-12.833333333333334</v>
      </c>
      <c r="AA446" s="429">
        <v>6</v>
      </c>
      <c r="AB446" s="336">
        <v>3</v>
      </c>
    </row>
    <row r="447" spans="1:28" ht="14.25" customHeight="1" thickBot="1">
      <c r="A447" s="7">
        <v>241</v>
      </c>
      <c r="B447" s="7">
        <v>97</v>
      </c>
      <c r="C447" s="21"/>
      <c r="D447" s="468">
        <v>5</v>
      </c>
      <c r="E447" s="21" t="s">
        <v>1021</v>
      </c>
      <c r="F447" s="102" t="s">
        <v>1022</v>
      </c>
      <c r="G447" s="102" t="s">
        <v>492</v>
      </c>
      <c r="H447" s="102"/>
      <c r="I447" s="45" t="s">
        <v>1023</v>
      </c>
      <c r="J447" s="45" t="s">
        <v>527</v>
      </c>
      <c r="K447" s="102" t="s">
        <v>1811</v>
      </c>
      <c r="L447" s="13">
        <f ca="1">IFERROR(__xludf.DUMMYFUNCTION("if(K484="""",0,counta(split(K484,"","")))"),4)</f>
        <v>4</v>
      </c>
      <c r="M447" s="102" t="s">
        <v>1812</v>
      </c>
      <c r="N447" s="102"/>
      <c r="O447" s="102"/>
      <c r="P447" s="102"/>
      <c r="Q447" s="446" t="s">
        <v>27</v>
      </c>
      <c r="R447" s="339" t="s">
        <v>98</v>
      </c>
      <c r="S447" s="280">
        <v>0</v>
      </c>
      <c r="T447" s="435"/>
      <c r="U447" s="328">
        <v>5</v>
      </c>
      <c r="V447" s="328">
        <v>5</v>
      </c>
      <c r="W447" s="339" t="s">
        <v>3041</v>
      </c>
      <c r="X447" s="252" t="s">
        <v>2794</v>
      </c>
      <c r="Y447" s="422">
        <f>J447-I447</f>
        <v>0.30000000000000004</v>
      </c>
      <c r="Z447" s="422">
        <f>Y447*60</f>
        <v>18.000000000000004</v>
      </c>
      <c r="AA447" s="429">
        <v>6</v>
      </c>
      <c r="AB447" s="165">
        <v>3</v>
      </c>
    </row>
    <row r="448" spans="1:28" ht="14.25" customHeight="1" thickBot="1">
      <c r="A448" s="7">
        <v>246</v>
      </c>
      <c r="B448" s="7">
        <v>98</v>
      </c>
      <c r="C448" s="21"/>
      <c r="D448" s="468">
        <v>5</v>
      </c>
      <c r="E448" s="21" t="s">
        <v>1029</v>
      </c>
      <c r="F448" s="102" t="s">
        <v>79</v>
      </c>
      <c r="G448" s="102" t="s">
        <v>79</v>
      </c>
      <c r="H448" s="102"/>
      <c r="I448" s="45" t="s">
        <v>1042</v>
      </c>
      <c r="J448" s="45" t="s">
        <v>1814</v>
      </c>
      <c r="K448" s="102" t="s">
        <v>1815</v>
      </c>
      <c r="L448" s="13">
        <f ca="1">IFERROR(__xludf.DUMMYFUNCTION("if(K485="""",0,counta(split(K485,"","")))"),7)</f>
        <v>7</v>
      </c>
      <c r="M448" s="102" t="s">
        <v>1816</v>
      </c>
      <c r="N448" s="102"/>
      <c r="O448" s="102"/>
      <c r="P448" s="102"/>
      <c r="Q448" s="446" t="s">
        <v>27</v>
      </c>
      <c r="R448" s="339" t="s">
        <v>98</v>
      </c>
      <c r="S448" s="280">
        <v>0</v>
      </c>
      <c r="T448" s="435"/>
      <c r="U448" s="165">
        <v>3</v>
      </c>
      <c r="V448" s="354">
        <v>3</v>
      </c>
      <c r="W448" s="353" t="s">
        <v>3092</v>
      </c>
      <c r="X448" s="102">
        <v>1</v>
      </c>
      <c r="Y448" s="422">
        <f>J448-I448</f>
        <v>5.5555555555555525E-2</v>
      </c>
      <c r="Z448" s="422">
        <f>Y448*60</f>
        <v>3.3333333333333313</v>
      </c>
      <c r="AA448" s="429">
        <v>6</v>
      </c>
      <c r="AB448" s="165">
        <v>3</v>
      </c>
    </row>
    <row r="449" spans="1:28" ht="14.25" customHeight="1" thickBot="1">
      <c r="A449" s="7">
        <v>245</v>
      </c>
      <c r="B449" s="7">
        <v>98</v>
      </c>
      <c r="C449" s="21"/>
      <c r="D449" s="468">
        <v>5</v>
      </c>
      <c r="E449" s="21" t="s">
        <v>1029</v>
      </c>
      <c r="F449" s="102" t="s">
        <v>816</v>
      </c>
      <c r="G449" s="102" t="s">
        <v>852</v>
      </c>
      <c r="H449" s="102"/>
      <c r="I449" s="45" t="s">
        <v>1037</v>
      </c>
      <c r="J449" s="45" t="s">
        <v>1814</v>
      </c>
      <c r="K449" s="102" t="s">
        <v>1819</v>
      </c>
      <c r="L449" s="13">
        <f ca="1">IFERROR(__xludf.DUMMYFUNCTION("if(K486="""",0,counta(split(K486,"","")))"),6)</f>
        <v>6</v>
      </c>
      <c r="M449" s="102"/>
      <c r="N449" s="102"/>
      <c r="O449" s="102"/>
      <c r="P449" s="102"/>
      <c r="Q449" s="446" t="s">
        <v>27</v>
      </c>
      <c r="R449" s="339" t="s">
        <v>98</v>
      </c>
      <c r="S449" s="280">
        <v>0</v>
      </c>
      <c r="T449" s="435"/>
      <c r="U449" s="165">
        <v>5</v>
      </c>
      <c r="V449" s="165">
        <v>5</v>
      </c>
      <c r="W449" s="165" t="s">
        <v>3076</v>
      </c>
      <c r="X449" s="102">
        <v>1</v>
      </c>
      <c r="Y449" s="422">
        <f>J449-I449</f>
        <v>0.11458333333333331</v>
      </c>
      <c r="Z449" s="422">
        <f>Y449*60</f>
        <v>6.8749999999999991</v>
      </c>
      <c r="AA449" s="429">
        <v>6</v>
      </c>
      <c r="AB449" s="165">
        <v>3</v>
      </c>
    </row>
    <row r="450" spans="1:28" ht="14.25" customHeight="1" thickBot="1">
      <c r="A450" s="7">
        <v>244</v>
      </c>
      <c r="B450" s="7">
        <v>98</v>
      </c>
      <c r="C450" s="21"/>
      <c r="D450" s="468">
        <v>5</v>
      </c>
      <c r="E450" s="21" t="s">
        <v>1029</v>
      </c>
      <c r="F450" s="102" t="s">
        <v>38</v>
      </c>
      <c r="G450" s="102" t="s">
        <v>1036</v>
      </c>
      <c r="H450" s="102"/>
      <c r="I450" s="45" t="s">
        <v>321</v>
      </c>
      <c r="J450" s="45" t="s">
        <v>535</v>
      </c>
      <c r="K450" s="102" t="s">
        <v>1822</v>
      </c>
      <c r="L450" s="13">
        <f ca="1">IFERROR(__xludf.DUMMYFUNCTION("if(K487="""",0,counta(split(K487,"","")))"),9)</f>
        <v>9</v>
      </c>
      <c r="M450" s="102" t="s">
        <v>1822</v>
      </c>
      <c r="N450" s="102"/>
      <c r="O450" s="102"/>
      <c r="P450" s="102"/>
      <c r="Q450" s="446" t="s">
        <v>27</v>
      </c>
      <c r="R450" s="339" t="s">
        <v>98</v>
      </c>
      <c r="S450" s="280">
        <v>0</v>
      </c>
      <c r="T450" s="435"/>
      <c r="U450" s="165"/>
      <c r="V450" s="165">
        <v>4</v>
      </c>
      <c r="W450" s="165" t="s">
        <v>29</v>
      </c>
      <c r="X450" s="15">
        <v>1</v>
      </c>
      <c r="Y450" s="422">
        <f>J450-I450</f>
        <v>-0.18263888888888885</v>
      </c>
      <c r="Z450" s="422">
        <f>Y450*60</f>
        <v>-10.95833333333333</v>
      </c>
      <c r="AA450" s="429">
        <v>6</v>
      </c>
      <c r="AB450" s="165">
        <v>3</v>
      </c>
    </row>
    <row r="451" spans="1:28" ht="14.25" customHeight="1" thickBot="1">
      <c r="A451" s="7">
        <v>243</v>
      </c>
      <c r="B451" s="7">
        <v>98</v>
      </c>
      <c r="C451" s="21"/>
      <c r="D451" s="468">
        <v>5</v>
      </c>
      <c r="E451" s="21" t="s">
        <v>1029</v>
      </c>
      <c r="F451" s="102" t="s">
        <v>84</v>
      </c>
      <c r="G451" s="102" t="s">
        <v>85</v>
      </c>
      <c r="H451" s="102"/>
      <c r="I451" s="45" t="s">
        <v>1032</v>
      </c>
      <c r="J451" s="45" t="s">
        <v>269</v>
      </c>
      <c r="K451" s="102" t="s">
        <v>1826</v>
      </c>
      <c r="L451" s="13">
        <f ca="1">IFERROR(__xludf.DUMMYFUNCTION("if(K488="""",0,counta(split(K488,"","")))"),14)</f>
        <v>14</v>
      </c>
      <c r="M451" s="102" t="s">
        <v>1827</v>
      </c>
      <c r="N451" s="102" t="s">
        <v>1828</v>
      </c>
      <c r="O451" s="102" t="s">
        <v>1684</v>
      </c>
      <c r="P451" s="102" t="s">
        <v>1829</v>
      </c>
      <c r="Q451" s="446" t="s">
        <v>27</v>
      </c>
      <c r="R451" s="339" t="s">
        <v>98</v>
      </c>
      <c r="S451" s="280">
        <v>0</v>
      </c>
      <c r="T451" s="435"/>
      <c r="U451" s="354">
        <v>4</v>
      </c>
      <c r="V451" s="354">
        <v>4</v>
      </c>
      <c r="W451" s="434" t="s">
        <v>3223</v>
      </c>
      <c r="X451" s="354">
        <v>1</v>
      </c>
      <c r="Y451" s="422">
        <f>J451-I451</f>
        <v>0.25208333333333333</v>
      </c>
      <c r="Z451" s="422">
        <f>Y451*60</f>
        <v>15.125</v>
      </c>
      <c r="AA451" s="429">
        <v>6</v>
      </c>
      <c r="AB451" s="165">
        <v>3</v>
      </c>
    </row>
    <row r="452" spans="1:28" ht="14.25" customHeight="1" thickBot="1">
      <c r="A452" s="7">
        <v>249</v>
      </c>
      <c r="B452" s="7">
        <v>98</v>
      </c>
      <c r="C452" s="21"/>
      <c r="D452" s="468">
        <v>5</v>
      </c>
      <c r="E452" s="21" t="s">
        <v>1029</v>
      </c>
      <c r="F452" s="102" t="s">
        <v>30</v>
      </c>
      <c r="G452" s="102" t="s">
        <v>90</v>
      </c>
      <c r="H452" s="102" t="s">
        <v>31</v>
      </c>
      <c r="I452" s="45" t="s">
        <v>1053</v>
      </c>
      <c r="J452" s="45" t="s">
        <v>1519</v>
      </c>
      <c r="K452" s="102" t="s">
        <v>1831</v>
      </c>
      <c r="L452" s="13">
        <f ca="1">IFERROR(__xludf.DUMMYFUNCTION("if(K489="""",0,counta(split(K489,"","")))"),9)</f>
        <v>9</v>
      </c>
      <c r="M452" s="102" t="s">
        <v>1831</v>
      </c>
      <c r="N452" s="102" t="s">
        <v>464</v>
      </c>
      <c r="O452" s="102" t="s">
        <v>465</v>
      </c>
      <c r="P452" s="102" t="s">
        <v>464</v>
      </c>
      <c r="Q452" s="446" t="s">
        <v>27</v>
      </c>
      <c r="R452" s="339" t="s">
        <v>98</v>
      </c>
      <c r="S452" s="280">
        <v>0</v>
      </c>
      <c r="T452" s="435"/>
      <c r="U452" s="165"/>
      <c r="V452" s="165">
        <v>4</v>
      </c>
      <c r="W452" s="165" t="s">
        <v>29</v>
      </c>
      <c r="X452" s="15">
        <v>1</v>
      </c>
      <c r="Y452" s="422">
        <f>J452-I452</f>
        <v>-0.25208333333333338</v>
      </c>
      <c r="Z452" s="422">
        <f>Y452*60</f>
        <v>-15.125000000000004</v>
      </c>
      <c r="AA452" s="429">
        <v>6</v>
      </c>
      <c r="AB452" s="165">
        <v>3</v>
      </c>
    </row>
    <row r="453" spans="1:28" ht="14.25" customHeight="1" thickBot="1">
      <c r="A453" s="7">
        <v>248</v>
      </c>
      <c r="B453" s="7">
        <v>98</v>
      </c>
      <c r="C453" s="21"/>
      <c r="D453" s="468">
        <v>5</v>
      </c>
      <c r="E453" s="21" t="s">
        <v>1029</v>
      </c>
      <c r="F453" s="102" t="s">
        <v>318</v>
      </c>
      <c r="G453" s="102" t="s">
        <v>90</v>
      </c>
      <c r="H453" s="102" t="s">
        <v>1049</v>
      </c>
      <c r="I453" s="45" t="s">
        <v>505</v>
      </c>
      <c r="J453" s="45" t="s">
        <v>1791</v>
      </c>
      <c r="K453" s="102" t="s">
        <v>1834</v>
      </c>
      <c r="L453" s="13">
        <f ca="1">IFERROR(__xludf.DUMMYFUNCTION("if(K490="""",0,counta(split(K490,"","")))"),5)</f>
        <v>5</v>
      </c>
      <c r="M453" s="102" t="s">
        <v>1834</v>
      </c>
      <c r="N453" s="102"/>
      <c r="O453" s="102"/>
      <c r="P453" s="102"/>
      <c r="Q453" s="446" t="s">
        <v>27</v>
      </c>
      <c r="R453" s="339" t="s">
        <v>98</v>
      </c>
      <c r="S453" s="280">
        <v>0</v>
      </c>
      <c r="T453" s="435"/>
      <c r="U453" s="255">
        <v>5</v>
      </c>
      <c r="V453" s="255">
        <v>5</v>
      </c>
      <c r="W453" s="353" t="s">
        <v>9347</v>
      </c>
      <c r="X453" s="353" t="s">
        <v>2794</v>
      </c>
      <c r="Y453" s="422">
        <f>J453-I453</f>
        <v>-0.47430555555555559</v>
      </c>
      <c r="Z453" s="422">
        <f>Y453*60</f>
        <v>-28.458333333333336</v>
      </c>
      <c r="AA453" s="429">
        <v>6</v>
      </c>
      <c r="AB453" s="165">
        <v>3</v>
      </c>
    </row>
    <row r="454" spans="1:28" ht="14.25" customHeight="1" thickBot="1">
      <c r="A454" s="7">
        <v>242</v>
      </c>
      <c r="B454" s="7">
        <v>98</v>
      </c>
      <c r="C454" s="21"/>
      <c r="D454" s="468">
        <v>5</v>
      </c>
      <c r="E454" s="21" t="s">
        <v>1029</v>
      </c>
      <c r="F454" s="102" t="s">
        <v>68</v>
      </c>
      <c r="G454" s="102" t="s">
        <v>68</v>
      </c>
      <c r="H454" s="102"/>
      <c r="I454" s="45" t="s">
        <v>1030</v>
      </c>
      <c r="J454" s="45" t="s">
        <v>1836</v>
      </c>
      <c r="K454" s="102"/>
      <c r="L454" s="13">
        <f ca="1">IFERROR(__xludf.DUMMYFUNCTION("if(K491="""",0,counta(split(K491,"","")))"),0)</f>
        <v>0</v>
      </c>
      <c r="M454" s="102"/>
      <c r="N454" s="102" t="s">
        <v>1439</v>
      </c>
      <c r="O454" s="102" t="s">
        <v>1439</v>
      </c>
      <c r="P454" s="102" t="s">
        <v>1439</v>
      </c>
      <c r="Q454" s="446" t="s">
        <v>27</v>
      </c>
      <c r="R454" s="339" t="s">
        <v>98</v>
      </c>
      <c r="S454" s="280">
        <v>0</v>
      </c>
      <c r="T454" s="435"/>
      <c r="U454" s="149">
        <v>4</v>
      </c>
      <c r="V454" s="150">
        <v>5</v>
      </c>
      <c r="W454" s="155" t="s">
        <v>29</v>
      </c>
      <c r="X454" s="155" t="s">
        <v>2947</v>
      </c>
      <c r="Y454" s="422">
        <f>J454-I454</f>
        <v>7.8472222222222235E-2</v>
      </c>
      <c r="Z454" s="422">
        <f>Y454*60</f>
        <v>4.7083333333333339</v>
      </c>
      <c r="AA454" s="429">
        <v>6</v>
      </c>
      <c r="AB454" s="165">
        <v>3</v>
      </c>
    </row>
    <row r="455" spans="1:28" ht="14.25" customHeight="1" thickBot="1">
      <c r="A455" s="7">
        <v>251</v>
      </c>
      <c r="B455" s="7">
        <v>99</v>
      </c>
      <c r="C455" s="21"/>
      <c r="D455" s="468">
        <v>5</v>
      </c>
      <c r="E455" s="21" t="s">
        <v>1058</v>
      </c>
      <c r="F455" s="39" t="s">
        <v>1062</v>
      </c>
      <c r="G455" s="102" t="s">
        <v>1063</v>
      </c>
      <c r="H455" s="102" t="s">
        <v>1064</v>
      </c>
      <c r="I455" s="45" t="s">
        <v>375</v>
      </c>
      <c r="J455" s="45" t="s">
        <v>228</v>
      </c>
      <c r="K455" s="102" t="s">
        <v>1838</v>
      </c>
      <c r="L455" s="13">
        <f ca="1">IFERROR(__xludf.DUMMYFUNCTION("if(K492="""",0,counta(split(K492,"","")))"),2)</f>
        <v>2</v>
      </c>
      <c r="M455" s="102" t="s">
        <v>1838</v>
      </c>
      <c r="N455" s="102" t="s">
        <v>1839</v>
      </c>
      <c r="O455" s="102" t="s">
        <v>41</v>
      </c>
      <c r="P455" s="102" t="s">
        <v>1839</v>
      </c>
      <c r="Q455" s="446" t="s">
        <v>27</v>
      </c>
      <c r="R455" s="339" t="s">
        <v>98</v>
      </c>
      <c r="S455" s="280">
        <v>0</v>
      </c>
      <c r="T455" s="435"/>
      <c r="U455" s="165">
        <v>5</v>
      </c>
      <c r="V455" s="165">
        <v>5</v>
      </c>
      <c r="W455" s="165" t="s">
        <v>2793</v>
      </c>
      <c r="X455" s="102">
        <v>0</v>
      </c>
      <c r="Y455" s="422">
        <f>J455-I455</f>
        <v>5.0694444444444459E-2</v>
      </c>
      <c r="Z455" s="422">
        <f>Y455*60</f>
        <v>3.0416666666666674</v>
      </c>
      <c r="AA455" s="429">
        <v>6</v>
      </c>
      <c r="AB455" s="165">
        <v>3</v>
      </c>
    </row>
    <row r="456" spans="1:28" ht="14.25" customHeight="1" thickBot="1">
      <c r="A456" s="7">
        <v>250</v>
      </c>
      <c r="B456" s="7">
        <v>99</v>
      </c>
      <c r="C456" s="21"/>
      <c r="D456" s="468">
        <v>5</v>
      </c>
      <c r="E456" s="21" t="s">
        <v>1058</v>
      </c>
      <c r="F456" s="102" t="s">
        <v>68</v>
      </c>
      <c r="G456" s="102" t="s">
        <v>801</v>
      </c>
      <c r="H456" s="102"/>
      <c r="I456" s="45" t="s">
        <v>1059</v>
      </c>
      <c r="J456" s="45" t="s">
        <v>1840</v>
      </c>
      <c r="K456" s="102" t="s">
        <v>1841</v>
      </c>
      <c r="L456" s="13">
        <f ca="1">IFERROR(__xludf.DUMMYFUNCTION("if(K493="""",0,counta(split(K493,"","")))"),3)</f>
        <v>3</v>
      </c>
      <c r="M456" s="102" t="s">
        <v>1841</v>
      </c>
      <c r="N456" s="102"/>
      <c r="O456" s="102"/>
      <c r="P456" s="102"/>
      <c r="Q456" s="446" t="s">
        <v>27</v>
      </c>
      <c r="R456" s="339" t="s">
        <v>98</v>
      </c>
      <c r="S456" s="280">
        <v>0</v>
      </c>
      <c r="T456" s="435"/>
      <c r="U456" s="165">
        <v>3</v>
      </c>
      <c r="V456" s="165">
        <v>4</v>
      </c>
      <c r="W456" s="165" t="s">
        <v>3511</v>
      </c>
      <c r="X456" s="102">
        <v>5</v>
      </c>
      <c r="Y456" s="422">
        <f>J456-I456</f>
        <v>0.1875</v>
      </c>
      <c r="Z456" s="422">
        <f>Y456*60</f>
        <v>11.25</v>
      </c>
      <c r="AA456" s="429">
        <v>6</v>
      </c>
      <c r="AB456" s="251">
        <v>3</v>
      </c>
    </row>
    <row r="457" spans="1:28" ht="14.25" customHeight="1" thickBot="1">
      <c r="A457" s="7">
        <v>254</v>
      </c>
      <c r="B457" s="7">
        <v>100</v>
      </c>
      <c r="C457" s="21"/>
      <c r="D457" s="468">
        <v>5</v>
      </c>
      <c r="E457" s="21" t="s">
        <v>1066</v>
      </c>
      <c r="F457" s="102" t="s">
        <v>30</v>
      </c>
      <c r="G457" s="102" t="s">
        <v>31</v>
      </c>
      <c r="H457" s="102"/>
      <c r="I457" s="45" t="s">
        <v>1072</v>
      </c>
      <c r="J457" s="45" t="s">
        <v>1844</v>
      </c>
      <c r="K457" s="102" t="s">
        <v>1845</v>
      </c>
      <c r="L457" s="13">
        <f ca="1">IFERROR(__xludf.DUMMYFUNCTION("if(K494="""",0,counta(split(K494,"","")))"),5)</f>
        <v>5</v>
      </c>
      <c r="M457" s="102" t="s">
        <v>1845</v>
      </c>
      <c r="N457" s="102" t="s">
        <v>1439</v>
      </c>
      <c r="O457" s="102" t="s">
        <v>1439</v>
      </c>
      <c r="P457" s="102" t="s">
        <v>1439</v>
      </c>
      <c r="Q457" s="446" t="s">
        <v>27</v>
      </c>
      <c r="R457" s="339" t="s">
        <v>98</v>
      </c>
      <c r="S457" s="280">
        <v>0</v>
      </c>
      <c r="T457" s="435"/>
      <c r="U457" s="354">
        <v>4</v>
      </c>
      <c r="V457" s="354">
        <v>4</v>
      </c>
      <c r="W457" s="434" t="s">
        <v>3223</v>
      </c>
      <c r="X457" s="354">
        <v>1</v>
      </c>
      <c r="Y457" s="422">
        <f>J457-I457</f>
        <v>6.3888888888888884E-2</v>
      </c>
      <c r="Z457" s="422">
        <f>Y457*60</f>
        <v>3.833333333333333</v>
      </c>
      <c r="AA457" s="429">
        <v>6</v>
      </c>
      <c r="AB457" s="165">
        <v>3</v>
      </c>
    </row>
    <row r="458" spans="1:28" ht="14.25" customHeight="1" thickBot="1">
      <c r="A458" s="7">
        <v>253</v>
      </c>
      <c r="B458" s="7">
        <v>100</v>
      </c>
      <c r="C458" s="21"/>
      <c r="D458" s="468">
        <v>5</v>
      </c>
      <c r="E458" s="21" t="s">
        <v>1066</v>
      </c>
      <c r="F458" s="102" t="s">
        <v>84</v>
      </c>
      <c r="G458" s="102" t="s">
        <v>85</v>
      </c>
      <c r="H458" s="102"/>
      <c r="I458" s="45" t="s">
        <v>864</v>
      </c>
      <c r="J458" s="45" t="s">
        <v>419</v>
      </c>
      <c r="K458" s="102" t="s">
        <v>1849</v>
      </c>
      <c r="L458" s="13">
        <f ca="1">IFERROR(__xludf.DUMMYFUNCTION("if(K495="""",0,counta(split(K495,"","")))"),6)</f>
        <v>6</v>
      </c>
      <c r="M458" s="102" t="s">
        <v>1850</v>
      </c>
      <c r="N458" s="102"/>
      <c r="O458" s="102"/>
      <c r="P458" s="102"/>
      <c r="Q458" s="414" t="s">
        <v>27</v>
      </c>
      <c r="R458" s="339" t="s">
        <v>98</v>
      </c>
      <c r="S458" s="354">
        <v>0</v>
      </c>
      <c r="T458" s="435"/>
      <c r="U458" s="165"/>
      <c r="V458" s="165">
        <v>3</v>
      </c>
      <c r="W458" s="165" t="s">
        <v>1403</v>
      </c>
      <c r="X458" s="102"/>
      <c r="Y458" s="422">
        <f>J458-I458</f>
        <v>2.5694444444444409E-2</v>
      </c>
      <c r="Z458" s="422">
        <f>Y458*60</f>
        <v>1.5416666666666645</v>
      </c>
      <c r="AA458" s="428">
        <v>6</v>
      </c>
      <c r="AB458" s="251">
        <v>3</v>
      </c>
    </row>
    <row r="459" spans="1:28" ht="14.25" customHeight="1" thickBot="1">
      <c r="A459" s="7">
        <v>252</v>
      </c>
      <c r="B459" s="7">
        <v>100</v>
      </c>
      <c r="C459" s="21"/>
      <c r="D459" s="468">
        <v>5</v>
      </c>
      <c r="E459" s="21" t="s">
        <v>1066</v>
      </c>
      <c r="F459" s="102" t="s">
        <v>22</v>
      </c>
      <c r="G459" s="102" t="s">
        <v>23</v>
      </c>
      <c r="H459" s="102"/>
      <c r="I459" s="45" t="s">
        <v>798</v>
      </c>
      <c r="J459" s="45" t="s">
        <v>1852</v>
      </c>
      <c r="K459" s="102" t="s">
        <v>1853</v>
      </c>
      <c r="L459" s="13">
        <f ca="1">IFERROR(__xludf.DUMMYFUNCTION("if(K496="""",0,counta(split(K496,"","")))"),5)</f>
        <v>5</v>
      </c>
      <c r="M459" s="102" t="s">
        <v>1853</v>
      </c>
      <c r="N459" s="102" t="s">
        <v>586</v>
      </c>
      <c r="O459" s="102" t="s">
        <v>252</v>
      </c>
      <c r="P459" s="102" t="s">
        <v>586</v>
      </c>
      <c r="Q459" s="414" t="s">
        <v>27</v>
      </c>
      <c r="R459" s="339" t="s">
        <v>98</v>
      </c>
      <c r="S459" s="354">
        <v>0</v>
      </c>
      <c r="T459" s="435"/>
      <c r="U459" s="253">
        <v>4</v>
      </c>
      <c r="V459" s="255">
        <v>5</v>
      </c>
      <c r="W459" s="353" t="s">
        <v>3437</v>
      </c>
      <c r="X459" s="353" t="s">
        <v>2794</v>
      </c>
      <c r="Y459" s="422">
        <f>J459-I459</f>
        <v>0.35486111111111107</v>
      </c>
      <c r="Z459" s="422">
        <f>Y459*60</f>
        <v>21.291666666666664</v>
      </c>
      <c r="AA459" s="429">
        <v>6</v>
      </c>
      <c r="AB459" s="354">
        <v>3</v>
      </c>
    </row>
    <row r="460" spans="1:28" ht="14.25" customHeight="1" thickBot="1">
      <c r="A460" s="7">
        <v>347</v>
      </c>
      <c r="B460" s="7">
        <v>101</v>
      </c>
      <c r="C460" s="21"/>
      <c r="D460" s="468">
        <v>5</v>
      </c>
      <c r="E460" s="21" t="s">
        <v>1399</v>
      </c>
      <c r="F460" s="102" t="s">
        <v>1400</v>
      </c>
      <c r="G460" s="102" t="s">
        <v>80</v>
      </c>
      <c r="H460" s="102"/>
      <c r="I460" s="45" t="s">
        <v>1401</v>
      </c>
      <c r="J460" s="45" t="s">
        <v>524</v>
      </c>
      <c r="K460" s="102" t="s">
        <v>1854</v>
      </c>
      <c r="L460" s="13">
        <f ca="1">IFERROR(__xludf.DUMMYFUNCTION("if(K497="""",0,counta(split(K497,"","")))"),2)</f>
        <v>2</v>
      </c>
      <c r="M460" s="102" t="s">
        <v>1854</v>
      </c>
      <c r="N460" s="102"/>
      <c r="O460" s="102"/>
      <c r="P460" s="102"/>
      <c r="Q460" s="414" t="s">
        <v>27</v>
      </c>
      <c r="R460" s="339" t="s">
        <v>98</v>
      </c>
      <c r="S460" s="354">
        <v>0</v>
      </c>
      <c r="T460" s="435"/>
      <c r="U460" s="165">
        <v>5</v>
      </c>
      <c r="V460" s="165">
        <v>5</v>
      </c>
      <c r="W460" s="165" t="s">
        <v>29</v>
      </c>
      <c r="X460" s="102" t="s">
        <v>2947</v>
      </c>
      <c r="Y460" s="422">
        <f>J460-I460</f>
        <v>0.30208333333333337</v>
      </c>
      <c r="Z460" s="422">
        <f>Y460*60</f>
        <v>18.125000000000004</v>
      </c>
      <c r="AA460" s="429">
        <v>6</v>
      </c>
      <c r="AB460" s="165">
        <v>3</v>
      </c>
    </row>
    <row r="461" spans="1:28" ht="14.25" customHeight="1" thickBot="1">
      <c r="A461" s="7">
        <v>355</v>
      </c>
      <c r="B461" s="7">
        <v>102</v>
      </c>
      <c r="C461" s="21"/>
      <c r="D461" s="468">
        <v>5</v>
      </c>
      <c r="E461" s="21" t="s">
        <v>1404</v>
      </c>
      <c r="F461" s="102" t="s">
        <v>816</v>
      </c>
      <c r="G461" s="102" t="s">
        <v>852</v>
      </c>
      <c r="H461" s="102"/>
      <c r="I461" s="45" t="s">
        <v>1425</v>
      </c>
      <c r="J461" s="45" t="s">
        <v>1856</v>
      </c>
      <c r="K461" s="102" t="s">
        <v>1857</v>
      </c>
      <c r="L461" s="13">
        <f ca="1">IFERROR(__xludf.DUMMYFUNCTION("if(K498="""",0,counta(split(K498,"","")))"),10)</f>
        <v>10</v>
      </c>
      <c r="M461" s="102" t="s">
        <v>1858</v>
      </c>
      <c r="N461" s="102"/>
      <c r="O461" s="102"/>
      <c r="P461" s="102"/>
      <c r="Q461" s="414" t="s">
        <v>27</v>
      </c>
      <c r="R461" s="339" t="s">
        <v>98</v>
      </c>
      <c r="S461" s="354">
        <v>0</v>
      </c>
      <c r="T461" s="435"/>
      <c r="U461" s="165"/>
      <c r="V461" s="165">
        <v>5</v>
      </c>
      <c r="W461" s="165" t="s">
        <v>29</v>
      </c>
      <c r="X461" s="15">
        <v>1</v>
      </c>
      <c r="Y461" s="422">
        <f>J461-I461</f>
        <v>0.1736111111111111</v>
      </c>
      <c r="Z461" s="422">
        <f>Y461*60</f>
        <v>10.416666666666666</v>
      </c>
      <c r="AA461" s="429">
        <v>6</v>
      </c>
      <c r="AB461" s="165">
        <v>3</v>
      </c>
    </row>
    <row r="462" spans="1:28" ht="14.25" customHeight="1" thickBot="1">
      <c r="A462" s="7">
        <v>354</v>
      </c>
      <c r="B462" s="7">
        <v>102</v>
      </c>
      <c r="C462" s="21"/>
      <c r="D462" s="468">
        <v>5</v>
      </c>
      <c r="E462" s="21" t="s">
        <v>1404</v>
      </c>
      <c r="F462" s="102" t="s">
        <v>1422</v>
      </c>
      <c r="G462" s="102" t="s">
        <v>1423</v>
      </c>
      <c r="H462" s="102"/>
      <c r="I462" s="45" t="s">
        <v>179</v>
      </c>
      <c r="J462" s="45" t="s">
        <v>1860</v>
      </c>
      <c r="K462" s="102" t="s">
        <v>1861</v>
      </c>
      <c r="L462" s="13">
        <f ca="1">IFERROR(__xludf.DUMMYFUNCTION("if(K499="""",0,counta(split(K499,"","")))"),2)</f>
        <v>2</v>
      </c>
      <c r="M462" s="102" t="s">
        <v>1862</v>
      </c>
      <c r="N462" s="102"/>
      <c r="O462" s="102"/>
      <c r="P462" s="102"/>
      <c r="Q462" s="414" t="s">
        <v>27</v>
      </c>
      <c r="R462" s="339" t="s">
        <v>98</v>
      </c>
      <c r="S462" s="354">
        <v>0</v>
      </c>
      <c r="T462" s="435"/>
      <c r="U462" s="332">
        <v>5</v>
      </c>
      <c r="V462" s="332">
        <v>5</v>
      </c>
      <c r="W462" s="339" t="s">
        <v>3548</v>
      </c>
      <c r="X462" s="339" t="s">
        <v>2794</v>
      </c>
      <c r="Y462" s="422">
        <f>J462-I462</f>
        <v>0.23124999999999996</v>
      </c>
      <c r="Z462" s="422">
        <f>Y462*60</f>
        <v>13.874999999999996</v>
      </c>
      <c r="AA462" s="429">
        <v>6</v>
      </c>
      <c r="AB462" s="165">
        <v>3</v>
      </c>
    </row>
    <row r="463" spans="1:28" ht="14.25" customHeight="1" thickBot="1">
      <c r="A463" s="7">
        <v>353</v>
      </c>
      <c r="B463" s="7">
        <v>102</v>
      </c>
      <c r="C463" s="21"/>
      <c r="D463" s="468">
        <v>5</v>
      </c>
      <c r="E463" s="21" t="s">
        <v>1404</v>
      </c>
      <c r="F463" s="102" t="s">
        <v>1419</v>
      </c>
      <c r="G463" s="102" t="s">
        <v>1420</v>
      </c>
      <c r="H463" s="102"/>
      <c r="I463" s="45" t="s">
        <v>894</v>
      </c>
      <c r="J463" s="45" t="s">
        <v>1864</v>
      </c>
      <c r="K463" s="102" t="s">
        <v>1865</v>
      </c>
      <c r="L463" s="13">
        <f ca="1">IFERROR(__xludf.DUMMYFUNCTION("if(K500="""",0,counta(split(K500,"","")))"),3)</f>
        <v>3</v>
      </c>
      <c r="M463" s="102" t="s">
        <v>1866</v>
      </c>
      <c r="N463" s="102"/>
      <c r="O463" s="102"/>
      <c r="P463" s="102"/>
      <c r="Q463" s="414" t="s">
        <v>27</v>
      </c>
      <c r="R463" s="339" t="s">
        <v>98</v>
      </c>
      <c r="S463" s="354">
        <v>0</v>
      </c>
      <c r="T463" s="435"/>
      <c r="U463" s="165"/>
      <c r="V463" s="165">
        <v>4</v>
      </c>
      <c r="W463" s="165" t="s">
        <v>1403</v>
      </c>
      <c r="X463" s="102"/>
      <c r="Y463" s="422">
        <f>J463-I463</f>
        <v>-4.7222222222222165E-2</v>
      </c>
      <c r="Z463" s="422">
        <f>Y463*60</f>
        <v>-2.8333333333333299</v>
      </c>
      <c r="AA463" s="428">
        <v>6</v>
      </c>
      <c r="AB463" s="165">
        <v>3</v>
      </c>
    </row>
    <row r="464" spans="1:28" ht="14.25" customHeight="1" thickBot="1">
      <c r="A464" s="7">
        <v>352</v>
      </c>
      <c r="B464" s="7">
        <v>102</v>
      </c>
      <c r="C464" s="21"/>
      <c r="D464" s="468">
        <v>5</v>
      </c>
      <c r="E464" s="21" t="s">
        <v>1404</v>
      </c>
      <c r="F464" s="102" t="s">
        <v>1414</v>
      </c>
      <c r="G464" s="102" t="s">
        <v>1415</v>
      </c>
      <c r="H464" s="102"/>
      <c r="I464" s="45" t="s">
        <v>1416</v>
      </c>
      <c r="J464" s="45" t="s">
        <v>1870</v>
      </c>
      <c r="K464" s="102" t="s">
        <v>1871</v>
      </c>
      <c r="L464" s="13">
        <f ca="1">IFERROR(__xludf.DUMMYFUNCTION("if(K501="""",0,counta(split(K501,"","")))"),1)</f>
        <v>1</v>
      </c>
      <c r="M464" s="102"/>
      <c r="N464" s="102"/>
      <c r="O464" s="102"/>
      <c r="P464" s="102"/>
      <c r="Q464" s="414" t="s">
        <v>27</v>
      </c>
      <c r="R464" s="339" t="s">
        <v>98</v>
      </c>
      <c r="S464" s="354">
        <v>0</v>
      </c>
      <c r="T464" s="435"/>
      <c r="U464" s="165">
        <v>5</v>
      </c>
      <c r="V464" s="165">
        <v>5</v>
      </c>
      <c r="W464" s="165" t="s">
        <v>4903</v>
      </c>
      <c r="X464" s="102">
        <v>1</v>
      </c>
      <c r="Y464" s="422">
        <f>J464-I464</f>
        <v>3.5416666666666707E-2</v>
      </c>
      <c r="Z464" s="422">
        <f>Y464*60</f>
        <v>2.1250000000000027</v>
      </c>
      <c r="AA464" s="429">
        <v>6</v>
      </c>
      <c r="AB464" s="251">
        <v>3</v>
      </c>
    </row>
    <row r="465" spans="1:28" ht="14.25" customHeight="1" thickBot="1">
      <c r="A465" s="7">
        <v>351</v>
      </c>
      <c r="B465" s="7">
        <v>102</v>
      </c>
      <c r="C465" s="21"/>
      <c r="D465" s="468">
        <v>5</v>
      </c>
      <c r="E465" s="21" t="s">
        <v>1404</v>
      </c>
      <c r="F465" s="102" t="s">
        <v>89</v>
      </c>
      <c r="G465" s="102" t="s">
        <v>1412</v>
      </c>
      <c r="H465" s="102"/>
      <c r="I465" s="45" t="s">
        <v>754</v>
      </c>
      <c r="J465" s="45" t="s">
        <v>1875</v>
      </c>
      <c r="K465" s="102" t="s">
        <v>1876</v>
      </c>
      <c r="L465" s="13">
        <f ca="1">IFERROR(__xludf.DUMMYFUNCTION("if(K502="""",0,counta(split(K502,"","")))"),7)</f>
        <v>7</v>
      </c>
      <c r="M465" s="102" t="s">
        <v>1876</v>
      </c>
      <c r="N465" s="102"/>
      <c r="O465" s="102"/>
      <c r="P465" s="102"/>
      <c r="Q465" s="414" t="s">
        <v>27</v>
      </c>
      <c r="R465" s="339" t="s">
        <v>98</v>
      </c>
      <c r="S465" s="354">
        <v>0</v>
      </c>
      <c r="T465" s="435"/>
      <c r="U465" s="165">
        <v>2</v>
      </c>
      <c r="V465" s="165">
        <v>5</v>
      </c>
      <c r="W465" s="165" t="s">
        <v>4795</v>
      </c>
      <c r="X465" s="102" t="s">
        <v>2947</v>
      </c>
      <c r="Y465" s="422">
        <f>J465-I465</f>
        <v>-0.28541666666666665</v>
      </c>
      <c r="Z465" s="422">
        <f>Y465*60</f>
        <v>-17.125</v>
      </c>
      <c r="AA465" s="429">
        <v>6</v>
      </c>
      <c r="AB465" s="165">
        <v>3</v>
      </c>
    </row>
    <row r="466" spans="1:28" ht="14.25" customHeight="1" thickBot="1">
      <c r="A466" s="7">
        <v>350</v>
      </c>
      <c r="B466" s="7">
        <v>102</v>
      </c>
      <c r="C466" s="21"/>
      <c r="D466" s="468">
        <v>5</v>
      </c>
      <c r="E466" s="21" t="s">
        <v>1404</v>
      </c>
      <c r="F466" s="102" t="s">
        <v>121</v>
      </c>
      <c r="G466" s="102" t="s">
        <v>1408</v>
      </c>
      <c r="H466" s="102"/>
      <c r="I466" s="45" t="s">
        <v>1409</v>
      </c>
      <c r="J466" s="45" t="s">
        <v>131</v>
      </c>
      <c r="K466" s="102" t="s">
        <v>1878</v>
      </c>
      <c r="L466" s="13">
        <f ca="1">IFERROR(__xludf.DUMMYFUNCTION("if(K503="""",0,counta(split(K503,"","")))"),2)</f>
        <v>2</v>
      </c>
      <c r="M466" s="102" t="s">
        <v>1878</v>
      </c>
      <c r="N466" s="102" t="s">
        <v>586</v>
      </c>
      <c r="O466" s="102" t="s">
        <v>252</v>
      </c>
      <c r="P466" s="102" t="s">
        <v>1879</v>
      </c>
      <c r="Q466" s="414" t="s">
        <v>27</v>
      </c>
      <c r="R466" s="339" t="s">
        <v>98</v>
      </c>
      <c r="S466" s="354">
        <v>0</v>
      </c>
      <c r="T466" s="435"/>
      <c r="U466" s="165">
        <v>4</v>
      </c>
      <c r="V466" s="354">
        <v>4</v>
      </c>
      <c r="W466" s="353" t="s">
        <v>6755</v>
      </c>
      <c r="X466" s="102">
        <v>1</v>
      </c>
      <c r="Y466" s="422">
        <f>J466-I466</f>
        <v>-0.18680555555555556</v>
      </c>
      <c r="Z466" s="422">
        <f>Y466*60</f>
        <v>-11.208333333333334</v>
      </c>
      <c r="AA466" s="429">
        <v>6</v>
      </c>
      <c r="AB466" s="165">
        <v>3</v>
      </c>
    </row>
    <row r="467" spans="1:28" ht="14.25" customHeight="1" thickBot="1">
      <c r="A467" s="7">
        <v>349</v>
      </c>
      <c r="B467" s="7">
        <v>102</v>
      </c>
      <c r="C467" s="21"/>
      <c r="D467" s="468">
        <v>5</v>
      </c>
      <c r="E467" s="21" t="s">
        <v>1404</v>
      </c>
      <c r="F467" s="102" t="s">
        <v>816</v>
      </c>
      <c r="G467" s="102" t="s">
        <v>852</v>
      </c>
      <c r="H467" s="102"/>
      <c r="I467" s="45" t="s">
        <v>213</v>
      </c>
      <c r="J467" s="45" t="s">
        <v>1699</v>
      </c>
      <c r="K467" s="102" t="s">
        <v>1880</v>
      </c>
      <c r="L467" s="13">
        <f ca="1">IFERROR(__xludf.DUMMYFUNCTION("if(K504="""",0,counta(split(K504,"","")))"),6)</f>
        <v>6</v>
      </c>
      <c r="M467" s="102" t="s">
        <v>1881</v>
      </c>
      <c r="N467" s="102"/>
      <c r="O467" s="102"/>
      <c r="P467" s="102"/>
      <c r="Q467" s="414" t="s">
        <v>27</v>
      </c>
      <c r="R467" s="339" t="s">
        <v>98</v>
      </c>
      <c r="S467" s="354">
        <v>0</v>
      </c>
      <c r="T467" s="435"/>
      <c r="U467" s="51">
        <v>3</v>
      </c>
      <c r="V467" s="51">
        <v>4</v>
      </c>
      <c r="W467" s="51" t="s">
        <v>3511</v>
      </c>
      <c r="X467" s="51">
        <v>1</v>
      </c>
      <c r="Y467" s="422">
        <f>J467-I467</f>
        <v>6.3194444444444442E-2</v>
      </c>
      <c r="Z467" s="422">
        <f>Y467*60</f>
        <v>3.7916666666666665</v>
      </c>
      <c r="AA467" s="429">
        <v>6</v>
      </c>
      <c r="AB467" s="251">
        <v>3</v>
      </c>
    </row>
    <row r="468" spans="1:28" ht="14.25" customHeight="1" thickBot="1">
      <c r="A468" s="7">
        <v>348</v>
      </c>
      <c r="B468" s="7">
        <v>102</v>
      </c>
      <c r="C468" s="21"/>
      <c r="D468" s="468">
        <v>5</v>
      </c>
      <c r="E468" s="21" t="s">
        <v>1404</v>
      </c>
      <c r="F468" s="102" t="s">
        <v>647</v>
      </c>
      <c r="G468" s="102" t="s">
        <v>784</v>
      </c>
      <c r="H468" s="102" t="s">
        <v>1405</v>
      </c>
      <c r="I468" s="45" t="s">
        <v>1406</v>
      </c>
      <c r="J468" s="45" t="s">
        <v>1504</v>
      </c>
      <c r="K468" s="102" t="s">
        <v>1884</v>
      </c>
      <c r="L468" s="13">
        <f ca="1">IFERROR(__xludf.DUMMYFUNCTION("if(K505="""",0,counta(split(K505,"","")))"),7)</f>
        <v>7</v>
      </c>
      <c r="M468" s="102" t="s">
        <v>1885</v>
      </c>
      <c r="N468" s="102"/>
      <c r="O468" s="102"/>
      <c r="P468" s="102"/>
      <c r="Q468" s="414" t="s">
        <v>27</v>
      </c>
      <c r="R468" s="339" t="s">
        <v>98</v>
      </c>
      <c r="S468" s="354">
        <v>0</v>
      </c>
      <c r="T468" s="435"/>
      <c r="U468" s="165">
        <v>3</v>
      </c>
      <c r="V468" s="165">
        <v>5</v>
      </c>
      <c r="W468" s="165" t="s">
        <v>3511</v>
      </c>
      <c r="X468" s="102">
        <v>1</v>
      </c>
      <c r="Y468" s="422">
        <f>J468-I468</f>
        <v>0.21875</v>
      </c>
      <c r="Z468" s="422">
        <f>Y468*60</f>
        <v>13.125</v>
      </c>
      <c r="AA468" s="429">
        <v>6</v>
      </c>
      <c r="AB468" s="165">
        <v>3</v>
      </c>
    </row>
    <row r="469" spans="1:28" ht="14.25" customHeight="1" thickBot="1">
      <c r="A469" s="7">
        <v>356</v>
      </c>
      <c r="B469" s="7">
        <v>103</v>
      </c>
      <c r="C469" s="21"/>
      <c r="D469" s="468">
        <v>5</v>
      </c>
      <c r="E469" s="21" t="s">
        <v>1426</v>
      </c>
      <c r="F469" s="102" t="s">
        <v>1084</v>
      </c>
      <c r="G469" s="102" t="s">
        <v>1427</v>
      </c>
      <c r="H469" s="102" t="s">
        <v>1428</v>
      </c>
      <c r="I469" s="45" t="s">
        <v>809</v>
      </c>
      <c r="J469" s="45" t="s">
        <v>686</v>
      </c>
      <c r="K469" s="102" t="s">
        <v>1888</v>
      </c>
      <c r="L469" s="13">
        <f ca="1">IFERROR(__xludf.DUMMYFUNCTION("if(K506="""",0,counta(split(K506,"","")))"),6)</f>
        <v>6</v>
      </c>
      <c r="M469" s="102" t="s">
        <v>1888</v>
      </c>
      <c r="N469" s="102"/>
      <c r="O469" s="102"/>
      <c r="P469" s="102"/>
      <c r="Q469" s="278" t="s">
        <v>27</v>
      </c>
      <c r="R469" s="339" t="s">
        <v>98</v>
      </c>
      <c r="S469" s="274">
        <v>0</v>
      </c>
      <c r="T469" s="435"/>
      <c r="U469" s="481">
        <v>5</v>
      </c>
      <c r="V469" s="481">
        <v>5</v>
      </c>
      <c r="W469" s="481" t="s">
        <v>4159</v>
      </c>
      <c r="X469" s="480" t="s">
        <v>2947</v>
      </c>
      <c r="Y469" s="422">
        <f>J469-I469</f>
        <v>0.17013888888888887</v>
      </c>
      <c r="Z469" s="422">
        <f>Y469*60</f>
        <v>10.208333333333332</v>
      </c>
      <c r="AA469" s="429">
        <v>6</v>
      </c>
      <c r="AB469" s="463">
        <v>3</v>
      </c>
    </row>
    <row r="470" spans="1:28" ht="14.25" customHeight="1" thickBot="1">
      <c r="A470" s="7">
        <v>360</v>
      </c>
      <c r="B470" s="7">
        <v>104</v>
      </c>
      <c r="C470" s="21"/>
      <c r="D470" s="468">
        <v>5</v>
      </c>
      <c r="E470" s="21" t="s">
        <v>1432</v>
      </c>
      <c r="F470" s="102" t="s">
        <v>647</v>
      </c>
      <c r="G470" s="102" t="s">
        <v>1440</v>
      </c>
      <c r="H470" s="102" t="s">
        <v>1405</v>
      </c>
      <c r="I470" s="45" t="s">
        <v>1090</v>
      </c>
      <c r="J470" s="45" t="s">
        <v>675</v>
      </c>
      <c r="K470" s="102" t="s">
        <v>1892</v>
      </c>
      <c r="L470" s="13">
        <f ca="1">IFERROR(__xludf.DUMMYFUNCTION("if(K507="""",0,counta(split(K507,"","")))"),10)</f>
        <v>10</v>
      </c>
      <c r="M470" s="102" t="s">
        <v>1893</v>
      </c>
      <c r="N470" s="102"/>
      <c r="O470" s="102"/>
      <c r="P470" s="102"/>
      <c r="Q470" s="278" t="s">
        <v>27</v>
      </c>
      <c r="R470" s="339" t="s">
        <v>98</v>
      </c>
      <c r="S470" s="274">
        <v>0</v>
      </c>
      <c r="T470" s="435"/>
      <c r="U470" s="196">
        <v>4</v>
      </c>
      <c r="V470" s="196">
        <v>4</v>
      </c>
      <c r="W470" s="193" t="s">
        <v>6755</v>
      </c>
      <c r="X470" s="205">
        <v>1</v>
      </c>
      <c r="Y470" s="422">
        <f>J470-I470</f>
        <v>-0.1048611111111111</v>
      </c>
      <c r="Z470" s="422">
        <f>Y470*60</f>
        <v>-6.2916666666666661</v>
      </c>
      <c r="AA470" s="429">
        <v>6</v>
      </c>
      <c r="AB470" s="148">
        <v>3</v>
      </c>
    </row>
    <row r="471" spans="1:28" ht="14.25" customHeight="1" thickBot="1">
      <c r="A471" s="7">
        <v>359</v>
      </c>
      <c r="B471" s="7">
        <v>104</v>
      </c>
      <c r="C471" s="21"/>
      <c r="D471" s="468">
        <v>5</v>
      </c>
      <c r="E471" s="21" t="s">
        <v>1432</v>
      </c>
      <c r="F471" s="102" t="s">
        <v>38</v>
      </c>
      <c r="G471" s="102" t="s">
        <v>38</v>
      </c>
      <c r="H471" s="102"/>
      <c r="I471" s="45" t="s">
        <v>223</v>
      </c>
      <c r="J471" s="45" t="s">
        <v>129</v>
      </c>
      <c r="K471" s="102" t="s">
        <v>1894</v>
      </c>
      <c r="L471" s="13">
        <f ca="1">IFERROR(__xludf.DUMMYFUNCTION("if(K508="""",0,counta(split(K508,"","")))"),6)</f>
        <v>6</v>
      </c>
      <c r="M471" s="102" t="s">
        <v>1894</v>
      </c>
      <c r="N471" s="102"/>
      <c r="O471" s="102"/>
      <c r="P471" s="102"/>
      <c r="Q471" s="278" t="s">
        <v>27</v>
      </c>
      <c r="R471" s="339" t="s">
        <v>98</v>
      </c>
      <c r="S471" s="274">
        <v>0</v>
      </c>
      <c r="T471" s="435"/>
      <c r="U471" s="255">
        <v>5</v>
      </c>
      <c r="V471" s="255">
        <v>5</v>
      </c>
      <c r="W471" s="353" t="s">
        <v>2111</v>
      </c>
      <c r="X471" s="353">
        <v>1</v>
      </c>
      <c r="Y471" s="422">
        <f>J471-I471</f>
        <v>-4.1666666666666657E-2</v>
      </c>
      <c r="Z471" s="422">
        <f>Y471*60</f>
        <v>-2.4999999999999996</v>
      </c>
      <c r="AA471" s="429">
        <v>6</v>
      </c>
      <c r="AB471" s="165">
        <v>3</v>
      </c>
    </row>
    <row r="472" spans="1:28" ht="14.25" customHeight="1" thickBot="1">
      <c r="A472" s="7">
        <v>358</v>
      </c>
      <c r="B472" s="7">
        <v>104</v>
      </c>
      <c r="C472" s="21"/>
      <c r="D472" s="468">
        <v>5</v>
      </c>
      <c r="E472" s="21" t="s">
        <v>1432</v>
      </c>
      <c r="F472" s="102" t="s">
        <v>75</v>
      </c>
      <c r="G472" s="102" t="s">
        <v>75</v>
      </c>
      <c r="H472" s="102"/>
      <c r="I472" s="45" t="s">
        <v>1435</v>
      </c>
      <c r="J472" s="45" t="s">
        <v>774</v>
      </c>
      <c r="K472" s="102" t="s">
        <v>1895</v>
      </c>
      <c r="L472" s="13">
        <f ca="1">IFERROR(__xludf.DUMMYFUNCTION("if(K509="""",0,counta(split(K509,"","")))"),6)</f>
        <v>6</v>
      </c>
      <c r="M472" s="102" t="s">
        <v>1896</v>
      </c>
      <c r="N472" s="102" t="s">
        <v>1897</v>
      </c>
      <c r="O472" s="102" t="s">
        <v>41</v>
      </c>
      <c r="P472" s="102" t="s">
        <v>1898</v>
      </c>
      <c r="Q472" s="278" t="s">
        <v>27</v>
      </c>
      <c r="R472" s="339" t="s">
        <v>98</v>
      </c>
      <c r="S472" s="274">
        <v>0</v>
      </c>
      <c r="T472" s="435"/>
      <c r="U472" s="165"/>
      <c r="V472" s="165">
        <v>3</v>
      </c>
      <c r="W472" s="165" t="s">
        <v>1403</v>
      </c>
      <c r="X472" s="102" t="s">
        <v>1567</v>
      </c>
      <c r="Y472" s="422">
        <f>J472-I472</f>
        <v>3.6111111111111108E-2</v>
      </c>
      <c r="Z472" s="422">
        <f>Y472*60</f>
        <v>2.1666666666666665</v>
      </c>
      <c r="AA472" s="428">
        <v>6</v>
      </c>
      <c r="AB472" s="165">
        <v>3</v>
      </c>
    </row>
    <row r="473" spans="1:28" ht="14.25" customHeight="1" thickBot="1">
      <c r="A473" s="7">
        <v>357</v>
      </c>
      <c r="B473" s="7">
        <v>104</v>
      </c>
      <c r="C473" s="21"/>
      <c r="D473" s="468">
        <v>5</v>
      </c>
      <c r="E473" s="21" t="s">
        <v>1432</v>
      </c>
      <c r="F473" s="102" t="s">
        <v>862</v>
      </c>
      <c r="G473" s="102" t="s">
        <v>1433</v>
      </c>
      <c r="H473" s="102"/>
      <c r="I473" s="45" t="s">
        <v>794</v>
      </c>
      <c r="J473" s="45" t="s">
        <v>511</v>
      </c>
      <c r="K473" s="102" t="s">
        <v>1899</v>
      </c>
      <c r="L473" s="13">
        <f ca="1">IFERROR(__xludf.DUMMYFUNCTION("if(K510="""",0,counta(split(K510,"","")))"),5)</f>
        <v>5</v>
      </c>
      <c r="M473" s="102" t="s">
        <v>1900</v>
      </c>
      <c r="N473" s="102" t="s">
        <v>181</v>
      </c>
      <c r="O473" s="102" t="s">
        <v>41</v>
      </c>
      <c r="P473" s="102" t="s">
        <v>181</v>
      </c>
      <c r="Q473" s="447" t="s">
        <v>27</v>
      </c>
      <c r="R473" s="339" t="s">
        <v>98</v>
      </c>
      <c r="S473" s="297">
        <v>0</v>
      </c>
      <c r="T473" s="435"/>
      <c r="U473" s="165"/>
      <c r="V473" s="165">
        <v>5</v>
      </c>
      <c r="W473" s="165" t="s">
        <v>29</v>
      </c>
      <c r="X473" s="15">
        <v>1</v>
      </c>
      <c r="Y473" s="422">
        <f>J473-I473</f>
        <v>0.13263888888888889</v>
      </c>
      <c r="Z473" s="422">
        <f>Y473*60</f>
        <v>7.958333333333333</v>
      </c>
      <c r="AA473" s="428">
        <v>6</v>
      </c>
      <c r="AB473" s="165">
        <v>3</v>
      </c>
    </row>
    <row r="474" spans="1:28" ht="14.25" customHeight="1" thickBot="1">
      <c r="A474" s="7">
        <v>363</v>
      </c>
      <c r="B474" s="7">
        <v>105</v>
      </c>
      <c r="C474" s="21"/>
      <c r="D474" s="468">
        <v>5</v>
      </c>
      <c r="E474" s="21" t="s">
        <v>1441</v>
      </c>
      <c r="F474" s="102" t="s">
        <v>1450</v>
      </c>
      <c r="G474" s="102" t="s">
        <v>1450</v>
      </c>
      <c r="H474" s="102"/>
      <c r="I474" s="45" t="s">
        <v>1451</v>
      </c>
      <c r="J474" s="45" t="s">
        <v>170</v>
      </c>
      <c r="K474" s="102" t="s">
        <v>1903</v>
      </c>
      <c r="L474" s="13">
        <f ca="1">IFERROR(__xludf.DUMMYFUNCTION("if(K511="""",0,counta(split(K511,"","")))"),3)</f>
        <v>3</v>
      </c>
      <c r="M474" s="102" t="s">
        <v>1904</v>
      </c>
      <c r="N474" s="102" t="s">
        <v>181</v>
      </c>
      <c r="O474" s="102" t="s">
        <v>41</v>
      </c>
      <c r="P474" s="102" t="s">
        <v>181</v>
      </c>
      <c r="Q474" s="357" t="s">
        <v>27</v>
      </c>
      <c r="R474" s="339" t="s">
        <v>98</v>
      </c>
      <c r="S474" s="326">
        <v>0</v>
      </c>
      <c r="T474" s="435"/>
      <c r="U474" s="379">
        <v>2</v>
      </c>
      <c r="V474" s="379">
        <v>3</v>
      </c>
      <c r="W474" s="377" t="s">
        <v>3044</v>
      </c>
      <c r="X474" s="377">
        <v>1</v>
      </c>
      <c r="Y474" s="422">
        <f>J474-I474</f>
        <v>-6.5277777777777796E-2</v>
      </c>
      <c r="Z474" s="422">
        <f>Y474*60</f>
        <v>-3.9166666666666679</v>
      </c>
      <c r="AA474" s="429">
        <v>6</v>
      </c>
      <c r="AB474" s="379">
        <v>3</v>
      </c>
    </row>
    <row r="475" spans="1:28" ht="14.25" customHeight="1" thickBot="1">
      <c r="A475" s="7">
        <v>362</v>
      </c>
      <c r="B475" s="7">
        <v>105</v>
      </c>
      <c r="C475" s="21"/>
      <c r="D475" s="468">
        <v>5</v>
      </c>
      <c r="E475" s="21" t="s">
        <v>1441</v>
      </c>
      <c r="F475" s="102" t="s">
        <v>38</v>
      </c>
      <c r="G475" s="102" t="s">
        <v>38</v>
      </c>
      <c r="H475" s="102"/>
      <c r="I475" s="45" t="s">
        <v>864</v>
      </c>
      <c r="J475" s="45" t="s">
        <v>730</v>
      </c>
      <c r="K475" s="102" t="s">
        <v>1905</v>
      </c>
      <c r="L475" s="13">
        <f ca="1">IFERROR(__xludf.DUMMYFUNCTION("if(K512="""",0,counta(split(K512,"","")))"),6)</f>
        <v>6</v>
      </c>
      <c r="M475" s="102" t="s">
        <v>1906</v>
      </c>
      <c r="N475" s="102"/>
      <c r="O475" s="102"/>
      <c r="P475" s="102"/>
      <c r="Q475" s="357" t="s">
        <v>27</v>
      </c>
      <c r="R475" s="339" t="s">
        <v>98</v>
      </c>
      <c r="S475" s="326">
        <v>0</v>
      </c>
      <c r="T475" s="435"/>
      <c r="U475" s="51">
        <v>3</v>
      </c>
      <c r="V475" s="354">
        <v>5</v>
      </c>
      <c r="W475" s="102" t="s">
        <v>2111</v>
      </c>
      <c r="X475" s="435"/>
      <c r="Y475" s="422">
        <f>J475-I475</f>
        <v>6.1805555555555503E-2</v>
      </c>
      <c r="Z475" s="422">
        <f>Y475*60</f>
        <v>3.7083333333333304</v>
      </c>
      <c r="AA475" s="429">
        <v>6</v>
      </c>
      <c r="AB475" s="165">
        <v>3</v>
      </c>
    </row>
    <row r="476" spans="1:28" ht="14.25" customHeight="1" thickBot="1">
      <c r="A476" s="7">
        <v>361</v>
      </c>
      <c r="B476" s="7">
        <v>105</v>
      </c>
      <c r="C476" s="21"/>
      <c r="D476" s="468">
        <v>5</v>
      </c>
      <c r="E476" s="21" t="s">
        <v>1441</v>
      </c>
      <c r="F476" s="102" t="s">
        <v>1442</v>
      </c>
      <c r="G476" s="102" t="s">
        <v>594</v>
      </c>
      <c r="H476" s="102"/>
      <c r="I476" s="45" t="s">
        <v>119</v>
      </c>
      <c r="J476" s="45" t="s">
        <v>1033</v>
      </c>
      <c r="K476" s="102" t="s">
        <v>1908</v>
      </c>
      <c r="L476" s="13">
        <f ca="1">IFERROR(__xludf.DUMMYFUNCTION("if(K513="""",0,counta(split(K513,"","")))"),5)</f>
        <v>5</v>
      </c>
      <c r="M476" s="102" t="s">
        <v>1908</v>
      </c>
      <c r="N476" s="102" t="s">
        <v>181</v>
      </c>
      <c r="O476" s="102" t="s">
        <v>1684</v>
      </c>
      <c r="P476" s="102" t="s">
        <v>1909</v>
      </c>
      <c r="Q476" s="357" t="s">
        <v>27</v>
      </c>
      <c r="R476" s="339" t="s">
        <v>98</v>
      </c>
      <c r="S476" s="326">
        <v>0</v>
      </c>
      <c r="T476" s="435"/>
      <c r="U476" s="165">
        <v>4</v>
      </c>
      <c r="V476" s="165">
        <v>4</v>
      </c>
      <c r="W476" s="165" t="s">
        <v>4903</v>
      </c>
      <c r="X476" s="102">
        <v>1</v>
      </c>
      <c r="Y476" s="422">
        <f>J476-I476</f>
        <v>0.25763888888888886</v>
      </c>
      <c r="Z476" s="422">
        <f>Y476*60</f>
        <v>15.458333333333332</v>
      </c>
      <c r="AA476" s="429">
        <v>6</v>
      </c>
      <c r="AB476" s="165">
        <v>3</v>
      </c>
    </row>
    <row r="477" spans="1:28" ht="14.25" customHeight="1" thickBot="1">
      <c r="A477" s="7">
        <v>368</v>
      </c>
      <c r="B477" s="7">
        <v>106</v>
      </c>
      <c r="C477" s="21"/>
      <c r="D477" s="468">
        <v>5</v>
      </c>
      <c r="E477" s="21" t="s">
        <v>1453</v>
      </c>
      <c r="F477" s="102" t="s">
        <v>1468</v>
      </c>
      <c r="G477" s="102" t="s">
        <v>1469</v>
      </c>
      <c r="H477" s="102"/>
      <c r="I477" s="45" t="s">
        <v>1470</v>
      </c>
      <c r="J477" s="45" t="s">
        <v>726</v>
      </c>
      <c r="K477" s="102" t="s">
        <v>1911</v>
      </c>
      <c r="L477" s="13">
        <f ca="1">IFERROR(__xludf.DUMMYFUNCTION("if(K514="""",0,counta(split(K514,"","")))"),7)</f>
        <v>7</v>
      </c>
      <c r="M477" s="102" t="s">
        <v>1912</v>
      </c>
      <c r="N477" s="102" t="s">
        <v>1913</v>
      </c>
      <c r="O477" s="102"/>
      <c r="P477" s="102" t="s">
        <v>1913</v>
      </c>
      <c r="Q477" s="357" t="s">
        <v>27</v>
      </c>
      <c r="R477" s="339" t="s">
        <v>98</v>
      </c>
      <c r="S477" s="326">
        <v>0</v>
      </c>
      <c r="T477" s="435"/>
      <c r="U477" s="165">
        <v>5</v>
      </c>
      <c r="V477" s="165">
        <v>5</v>
      </c>
      <c r="W477" s="165" t="s">
        <v>3076</v>
      </c>
      <c r="X477" s="102">
        <v>0</v>
      </c>
      <c r="Y477" s="422">
        <f>J477-I477</f>
        <v>-6.25E-2</v>
      </c>
      <c r="Z477" s="422">
        <f>Y477*60</f>
        <v>-3.75</v>
      </c>
      <c r="AA477" s="429">
        <v>6</v>
      </c>
      <c r="AB477" s="165">
        <v>3</v>
      </c>
    </row>
    <row r="478" spans="1:28" ht="14.25" customHeight="1" thickBot="1">
      <c r="A478" s="7">
        <v>367</v>
      </c>
      <c r="B478" s="7">
        <v>106</v>
      </c>
      <c r="C478" s="21"/>
      <c r="D478" s="468">
        <v>5</v>
      </c>
      <c r="E478" s="21" t="s">
        <v>1453</v>
      </c>
      <c r="F478" s="102" t="s">
        <v>1414</v>
      </c>
      <c r="G478" s="102" t="s">
        <v>1415</v>
      </c>
      <c r="H478" s="102"/>
      <c r="I478" s="45" t="s">
        <v>1465</v>
      </c>
      <c r="J478" s="45" t="s">
        <v>1011</v>
      </c>
      <c r="K478" s="102" t="s">
        <v>1915</v>
      </c>
      <c r="L478" s="13">
        <f ca="1">IFERROR(__xludf.DUMMYFUNCTION("if(K515="""",0,counta(split(K515,"","")))"),6)</f>
        <v>6</v>
      </c>
      <c r="M478" s="102" t="s">
        <v>1916</v>
      </c>
      <c r="N478" s="102"/>
      <c r="O478" s="102"/>
      <c r="P478" s="102"/>
      <c r="Q478" s="357" t="s">
        <v>27</v>
      </c>
      <c r="R478" s="339" t="s">
        <v>98</v>
      </c>
      <c r="S478" s="326">
        <v>0</v>
      </c>
      <c r="T478" s="435"/>
      <c r="U478" s="165">
        <v>5</v>
      </c>
      <c r="V478" s="165">
        <v>5</v>
      </c>
      <c r="W478" s="165" t="s">
        <v>2111</v>
      </c>
      <c r="X478" s="102">
        <v>1</v>
      </c>
      <c r="Y478" s="422">
        <f>J478-I478</f>
        <v>6.4583333333333326E-2</v>
      </c>
      <c r="Z478" s="422">
        <f>Y478*60</f>
        <v>3.8749999999999996</v>
      </c>
      <c r="AA478" s="429">
        <v>6</v>
      </c>
      <c r="AB478" s="251">
        <v>3</v>
      </c>
    </row>
    <row r="479" spans="1:28" ht="14.25" customHeight="1" thickBot="1">
      <c r="A479" s="7">
        <v>366</v>
      </c>
      <c r="B479" s="7">
        <v>106</v>
      </c>
      <c r="C479" s="21"/>
      <c r="D479" s="468">
        <v>5</v>
      </c>
      <c r="E479" s="21" t="s">
        <v>1453</v>
      </c>
      <c r="F479" s="102" t="s">
        <v>1461</v>
      </c>
      <c r="G479" s="102" t="s">
        <v>616</v>
      </c>
      <c r="H479" s="102" t="s">
        <v>1462</v>
      </c>
      <c r="I479" s="45" t="s">
        <v>1249</v>
      </c>
      <c r="J479" s="45" t="s">
        <v>826</v>
      </c>
      <c r="K479" s="102" t="s">
        <v>1917</v>
      </c>
      <c r="L479" s="13">
        <f ca="1">IFERROR(__xludf.DUMMYFUNCTION("if(K516="""",0,counta(split(K516,"","")))"),7)</f>
        <v>7</v>
      </c>
      <c r="M479" s="102" t="s">
        <v>1918</v>
      </c>
      <c r="N479" s="102"/>
      <c r="O479" s="102"/>
      <c r="P479" s="102"/>
      <c r="Q479" s="357" t="s">
        <v>27</v>
      </c>
      <c r="R479" s="339" t="s">
        <v>98</v>
      </c>
      <c r="S479" s="326">
        <v>0</v>
      </c>
      <c r="T479" s="435"/>
      <c r="U479" s="165"/>
      <c r="V479" s="165">
        <v>4</v>
      </c>
      <c r="W479" s="165" t="s">
        <v>29</v>
      </c>
      <c r="X479" s="15">
        <v>1</v>
      </c>
      <c r="Y479" s="422">
        <f>J479-I479</f>
        <v>0.20000000000000004</v>
      </c>
      <c r="Z479" s="422">
        <f>Y479*60</f>
        <v>12.000000000000002</v>
      </c>
      <c r="AA479" s="429">
        <v>6</v>
      </c>
      <c r="AB479" s="251">
        <v>3</v>
      </c>
    </row>
    <row r="480" spans="1:28" ht="14.25" customHeight="1" thickBot="1">
      <c r="A480" s="7">
        <v>365</v>
      </c>
      <c r="B480" s="7">
        <v>106</v>
      </c>
      <c r="C480" s="21"/>
      <c r="D480" s="468">
        <v>5</v>
      </c>
      <c r="E480" s="21" t="s">
        <v>1453</v>
      </c>
      <c r="F480" s="102" t="s">
        <v>1458</v>
      </c>
      <c r="G480" s="102" t="s">
        <v>1459</v>
      </c>
      <c r="H480" s="102"/>
      <c r="I480" s="45" t="s">
        <v>515</v>
      </c>
      <c r="J480" s="45" t="s">
        <v>770</v>
      </c>
      <c r="K480" s="102" t="s">
        <v>1921</v>
      </c>
      <c r="L480" s="13">
        <f ca="1">IFERROR(__xludf.DUMMYFUNCTION("if(K517="""",0,counta(split(K517,"","")))"),6)</f>
        <v>6</v>
      </c>
      <c r="M480" s="102" t="s">
        <v>1922</v>
      </c>
      <c r="N480" s="102"/>
      <c r="O480" s="102"/>
      <c r="P480" s="102"/>
      <c r="Q480" s="357" t="s">
        <v>27</v>
      </c>
      <c r="R480" s="339" t="s">
        <v>98</v>
      </c>
      <c r="S480" s="331">
        <v>0</v>
      </c>
      <c r="T480" s="435"/>
      <c r="U480" s="332">
        <v>5</v>
      </c>
      <c r="V480" s="332">
        <v>5</v>
      </c>
      <c r="W480" s="252" t="s">
        <v>3770</v>
      </c>
      <c r="X480" s="339" t="s">
        <v>2794</v>
      </c>
      <c r="Y480" s="422">
        <f>J480-I480</f>
        <v>-1.3888888888888895E-2</v>
      </c>
      <c r="Z480" s="422">
        <f>Y480*60</f>
        <v>-0.8333333333333337</v>
      </c>
      <c r="AA480" s="429">
        <v>6</v>
      </c>
      <c r="AB480" s="165">
        <v>3</v>
      </c>
    </row>
    <row r="481" spans="1:28" ht="14.25" customHeight="1" thickBot="1">
      <c r="A481" s="7">
        <v>369</v>
      </c>
      <c r="B481" s="7">
        <v>106</v>
      </c>
      <c r="C481" s="21"/>
      <c r="D481" s="468">
        <v>5</v>
      </c>
      <c r="E481" s="21" t="s">
        <v>1453</v>
      </c>
      <c r="F481" s="102" t="s">
        <v>446</v>
      </c>
      <c r="G481" s="102" t="s">
        <v>447</v>
      </c>
      <c r="H481" s="102"/>
      <c r="I481" s="45" t="s">
        <v>967</v>
      </c>
      <c r="J481" s="45" t="s">
        <v>1304</v>
      </c>
      <c r="K481" s="102" t="s">
        <v>257</v>
      </c>
      <c r="L481" s="13">
        <f ca="1">IFERROR(__xludf.DUMMYFUNCTION("if(K518="""",0,counta(split(K518,"","")))"),1)</f>
        <v>1</v>
      </c>
      <c r="M481" s="102" t="s">
        <v>257</v>
      </c>
      <c r="N481" s="102"/>
      <c r="O481" s="102"/>
      <c r="P481" s="102"/>
      <c r="Q481" s="357" t="s">
        <v>27</v>
      </c>
      <c r="R481" s="339" t="s">
        <v>98</v>
      </c>
      <c r="S481" s="331">
        <v>0</v>
      </c>
      <c r="T481" s="435"/>
      <c r="U481" s="196">
        <v>5</v>
      </c>
      <c r="V481" s="196">
        <v>5</v>
      </c>
      <c r="W481" s="196" t="s">
        <v>3076</v>
      </c>
      <c r="X481" s="205">
        <v>0</v>
      </c>
      <c r="Y481" s="422">
        <f>J481-I481</f>
        <v>-0.37916666666666665</v>
      </c>
      <c r="Z481" s="422">
        <f>Y481*60</f>
        <v>-22.75</v>
      </c>
      <c r="AA481" s="429">
        <v>6</v>
      </c>
      <c r="AB481" s="165">
        <v>3</v>
      </c>
    </row>
    <row r="482" spans="1:28" ht="14.25" customHeight="1" thickBot="1">
      <c r="A482" s="7">
        <v>364</v>
      </c>
      <c r="B482" s="7">
        <v>106</v>
      </c>
      <c r="C482" s="21"/>
      <c r="D482" s="468">
        <v>5</v>
      </c>
      <c r="E482" s="21" t="s">
        <v>1453</v>
      </c>
      <c r="F482" s="102" t="s">
        <v>1454</v>
      </c>
      <c r="G482" s="102" t="s">
        <v>1455</v>
      </c>
      <c r="H482" s="102"/>
      <c r="I482" s="45" t="s">
        <v>797</v>
      </c>
      <c r="J482" s="45" t="s">
        <v>1926</v>
      </c>
      <c r="K482" s="102" t="s">
        <v>273</v>
      </c>
      <c r="L482" s="13">
        <f ca="1">IFERROR(__xludf.DUMMYFUNCTION("if(K519="""",0,counta(split(K519,"","")))"),1)</f>
        <v>1</v>
      </c>
      <c r="M482" s="102"/>
      <c r="N482" s="102"/>
      <c r="O482" s="102"/>
      <c r="P482" s="102"/>
      <c r="Q482" s="357" t="s">
        <v>27</v>
      </c>
      <c r="R482" s="339" t="s">
        <v>98</v>
      </c>
      <c r="S482" s="331">
        <v>0</v>
      </c>
      <c r="T482" s="435"/>
      <c r="U482" s="165"/>
      <c r="V482" s="165">
        <v>4</v>
      </c>
      <c r="W482" s="165" t="s">
        <v>1403</v>
      </c>
      <c r="X482" s="102"/>
      <c r="Y482" s="422">
        <f>J482-I482</f>
        <v>2.9166666666666667E-2</v>
      </c>
      <c r="Z482" s="422">
        <f>Y482*60</f>
        <v>1.75</v>
      </c>
      <c r="AA482" s="429">
        <v>6</v>
      </c>
      <c r="AB482" s="464">
        <v>3</v>
      </c>
    </row>
    <row r="483" spans="1:28" ht="14.25" customHeight="1" thickBot="1">
      <c r="A483" s="7">
        <v>370</v>
      </c>
      <c r="B483" s="7">
        <v>107</v>
      </c>
      <c r="C483" s="21"/>
      <c r="D483" s="468">
        <v>5</v>
      </c>
      <c r="E483" s="21" t="s">
        <v>1474</v>
      </c>
      <c r="F483" s="102" t="s">
        <v>68</v>
      </c>
      <c r="G483" s="102" t="s">
        <v>68</v>
      </c>
      <c r="H483" s="102"/>
      <c r="I483" s="45" t="s">
        <v>1475</v>
      </c>
      <c r="J483" s="45" t="s">
        <v>865</v>
      </c>
      <c r="K483" s="102" t="s">
        <v>1930</v>
      </c>
      <c r="L483" s="13">
        <f ca="1">IFERROR(__xludf.DUMMYFUNCTION("if(K520="""",0,counta(split(K520,"","")))"),2)</f>
        <v>2</v>
      </c>
      <c r="M483" s="102" t="s">
        <v>1930</v>
      </c>
      <c r="N483" s="102"/>
      <c r="O483" s="102"/>
      <c r="P483" s="102"/>
      <c r="Q483" s="357" t="s">
        <v>27</v>
      </c>
      <c r="R483" s="339" t="s">
        <v>98</v>
      </c>
      <c r="S483" s="331">
        <v>0</v>
      </c>
      <c r="T483" s="435"/>
      <c r="U483" s="165">
        <v>4</v>
      </c>
      <c r="V483" s="165">
        <v>4</v>
      </c>
      <c r="W483" s="165" t="s">
        <v>3223</v>
      </c>
      <c r="X483" s="102" t="s">
        <v>2947</v>
      </c>
      <c r="Y483" s="422">
        <f>J483-I483</f>
        <v>0.15277777777777776</v>
      </c>
      <c r="Z483" s="422">
        <f>Y483*60</f>
        <v>9.1666666666666661</v>
      </c>
      <c r="AA483" s="429">
        <v>6</v>
      </c>
      <c r="AB483" s="491">
        <v>3</v>
      </c>
    </row>
    <row r="484" spans="1:28" ht="14.25" customHeight="1" thickBot="1">
      <c r="A484" s="7">
        <v>374</v>
      </c>
      <c r="B484" s="7">
        <v>108</v>
      </c>
      <c r="C484" s="21"/>
      <c r="D484" s="468">
        <v>5</v>
      </c>
      <c r="E484" s="21" t="s">
        <v>1476</v>
      </c>
      <c r="F484" s="102" t="s">
        <v>557</v>
      </c>
      <c r="G484" s="102" t="s">
        <v>557</v>
      </c>
      <c r="H484" s="102"/>
      <c r="I484" s="45" t="s">
        <v>323</v>
      </c>
      <c r="J484" s="45" t="s">
        <v>1304</v>
      </c>
      <c r="K484" s="102" t="s">
        <v>1932</v>
      </c>
      <c r="L484" s="13">
        <f ca="1">IFERROR(__xludf.DUMMYFUNCTION("if(K521="""",0,counta(split(K521,"","")))"),7)</f>
        <v>7</v>
      </c>
      <c r="M484" s="102" t="s">
        <v>1932</v>
      </c>
      <c r="N484" s="102"/>
      <c r="O484" s="102"/>
      <c r="P484" s="102"/>
      <c r="Q484" s="357" t="s">
        <v>27</v>
      </c>
      <c r="R484" s="339" t="s">
        <v>98</v>
      </c>
      <c r="S484" s="326">
        <v>0</v>
      </c>
      <c r="T484" s="435"/>
      <c r="U484" s="486">
        <v>5</v>
      </c>
      <c r="V484" s="486">
        <v>5</v>
      </c>
      <c r="W484" s="498" t="s">
        <v>9391</v>
      </c>
      <c r="X484" s="486">
        <v>1</v>
      </c>
      <c r="Y484" s="422">
        <f>J484-I484</f>
        <v>-0.31041666666666673</v>
      </c>
      <c r="Z484" s="422">
        <f>Y484*60</f>
        <v>-18.625000000000004</v>
      </c>
      <c r="AA484" s="429">
        <v>6</v>
      </c>
      <c r="AB484" s="165">
        <v>3</v>
      </c>
    </row>
    <row r="485" spans="1:28" ht="14.25" customHeight="1" thickBot="1">
      <c r="A485" s="7">
        <v>373</v>
      </c>
      <c r="B485" s="7">
        <v>108</v>
      </c>
      <c r="C485" s="21"/>
      <c r="D485" s="468">
        <v>5</v>
      </c>
      <c r="E485" s="21" t="s">
        <v>1476</v>
      </c>
      <c r="F485" s="102" t="s">
        <v>1484</v>
      </c>
      <c r="G485" s="102" t="s">
        <v>1484</v>
      </c>
      <c r="H485" s="102"/>
      <c r="I485" s="45" t="s">
        <v>1485</v>
      </c>
      <c r="J485" s="45" t="s">
        <v>1938</v>
      </c>
      <c r="K485" s="102" t="s">
        <v>1939</v>
      </c>
      <c r="L485" s="13">
        <f ca="1">IFERROR(__xludf.DUMMYFUNCTION("if(K522="""",0,counta(split(K522,"","")))"),6)</f>
        <v>6</v>
      </c>
      <c r="M485" s="102" t="s">
        <v>1940</v>
      </c>
      <c r="N485" s="102"/>
      <c r="O485" s="102"/>
      <c r="P485" s="102"/>
      <c r="Q485" s="357" t="s">
        <v>27</v>
      </c>
      <c r="R485" s="339" t="s">
        <v>98</v>
      </c>
      <c r="S485" s="326">
        <v>0</v>
      </c>
      <c r="T485" s="435"/>
      <c r="U485" s="165"/>
      <c r="V485" s="165">
        <v>3</v>
      </c>
      <c r="W485" s="165" t="s">
        <v>2111</v>
      </c>
      <c r="X485" s="102"/>
      <c r="Y485" s="422">
        <f>J485-I485</f>
        <v>-0.23194444444444445</v>
      </c>
      <c r="Z485" s="422">
        <f>Y485*60</f>
        <v>-13.916666666666668</v>
      </c>
      <c r="AA485" s="429">
        <v>6</v>
      </c>
      <c r="AB485" s="251">
        <v>3</v>
      </c>
    </row>
    <row r="486" spans="1:28" ht="14.25" customHeight="1" thickBot="1">
      <c r="A486" s="7">
        <v>372</v>
      </c>
      <c r="B486" s="7">
        <v>108</v>
      </c>
      <c r="C486" s="21"/>
      <c r="D486" s="468">
        <v>5</v>
      </c>
      <c r="E486" s="21" t="s">
        <v>1476</v>
      </c>
      <c r="F486" s="102" t="s">
        <v>1480</v>
      </c>
      <c r="G486" s="102" t="s">
        <v>1480</v>
      </c>
      <c r="H486" s="102"/>
      <c r="I486" s="45" t="s">
        <v>1481</v>
      </c>
      <c r="J486" s="45" t="s">
        <v>681</v>
      </c>
      <c r="K486" s="102"/>
      <c r="L486" s="13">
        <f ca="1">IFERROR(__xludf.DUMMYFUNCTION("if(K523="""",0,counta(split(K523,"","")))"),0)</f>
        <v>0</v>
      </c>
      <c r="M486" s="102"/>
      <c r="N486" s="102"/>
      <c r="O486" s="102"/>
      <c r="P486" s="102"/>
      <c r="Q486" s="357" t="s">
        <v>27</v>
      </c>
      <c r="R486" s="339" t="s">
        <v>98</v>
      </c>
      <c r="S486" s="326">
        <v>0</v>
      </c>
      <c r="T486" s="435"/>
      <c r="U486" s="547">
        <v>5</v>
      </c>
      <c r="V486" s="150">
        <v>5</v>
      </c>
      <c r="W486" s="155" t="s">
        <v>29</v>
      </c>
      <c r="X486" s="155" t="s">
        <v>2947</v>
      </c>
      <c r="Y486" s="422">
        <f>J486-I486</f>
        <v>-0.13541666666666669</v>
      </c>
      <c r="Z486" s="422">
        <f>Y486*60</f>
        <v>-8.1250000000000018</v>
      </c>
      <c r="AA486" s="429">
        <v>6</v>
      </c>
      <c r="AB486" s="165">
        <v>3</v>
      </c>
    </row>
    <row r="487" spans="1:28" ht="14.25" customHeight="1" thickBot="1">
      <c r="A487" s="7">
        <v>371</v>
      </c>
      <c r="B487" s="7">
        <v>108</v>
      </c>
      <c r="C487" s="21"/>
      <c r="D487" s="468">
        <v>5</v>
      </c>
      <c r="E487" s="21" t="s">
        <v>1476</v>
      </c>
      <c r="F487" s="102" t="s">
        <v>284</v>
      </c>
      <c r="G487" s="102" t="s">
        <v>1477</v>
      </c>
      <c r="H487" s="102"/>
      <c r="I487" s="45" t="s">
        <v>774</v>
      </c>
      <c r="J487" s="45" t="s">
        <v>1244</v>
      </c>
      <c r="K487" s="102" t="s">
        <v>1943</v>
      </c>
      <c r="L487" s="13">
        <f ca="1">IFERROR(__xludf.DUMMYFUNCTION("if(K524="""",0,counta(split(K524,"","")))"),3)</f>
        <v>3</v>
      </c>
      <c r="M487" s="102" t="s">
        <v>1943</v>
      </c>
      <c r="N487" s="102"/>
      <c r="O487" s="102"/>
      <c r="P487" s="102"/>
      <c r="Q487" s="357" t="s">
        <v>27</v>
      </c>
      <c r="R487" s="339" t="s">
        <v>98</v>
      </c>
      <c r="S487" s="326">
        <v>0</v>
      </c>
      <c r="T487" s="435"/>
      <c r="U487" s="165"/>
      <c r="V487" s="165">
        <v>4</v>
      </c>
      <c r="W487" s="165" t="s">
        <v>2111</v>
      </c>
      <c r="X487" s="102"/>
      <c r="Y487" s="422">
        <f>J487-I487</f>
        <v>4.7222222222222221E-2</v>
      </c>
      <c r="Z487" s="422">
        <f>Y487*60</f>
        <v>2.833333333333333</v>
      </c>
      <c r="AA487" s="428">
        <v>6</v>
      </c>
      <c r="AB487" s="165">
        <v>3</v>
      </c>
    </row>
    <row r="488" spans="1:28" ht="14.25" customHeight="1" thickBot="1">
      <c r="A488" s="7">
        <v>375</v>
      </c>
      <c r="B488" s="7">
        <v>108</v>
      </c>
      <c r="C488" s="21"/>
      <c r="D488" s="468">
        <v>5</v>
      </c>
      <c r="E488" s="21" t="s">
        <v>1476</v>
      </c>
      <c r="F488" s="102" t="s">
        <v>94</v>
      </c>
      <c r="G488" s="102" t="s">
        <v>1487</v>
      </c>
      <c r="H488" s="102"/>
      <c r="I488" s="45" t="s">
        <v>1331</v>
      </c>
      <c r="J488" s="45" t="s">
        <v>1502</v>
      </c>
      <c r="K488" s="102" t="s">
        <v>284</v>
      </c>
      <c r="L488" s="13">
        <f ca="1">IFERROR(__xludf.DUMMYFUNCTION("if(K525="""",0,counta(split(K525,"","")))"),1)</f>
        <v>1</v>
      </c>
      <c r="M488" s="102" t="s">
        <v>284</v>
      </c>
      <c r="N488" s="102"/>
      <c r="O488" s="102"/>
      <c r="P488" s="102"/>
      <c r="Q488" s="357" t="s">
        <v>27</v>
      </c>
      <c r="R488" s="339" t="s">
        <v>98</v>
      </c>
      <c r="S488" s="326">
        <v>0</v>
      </c>
      <c r="T488" s="435"/>
      <c r="U488" s="165"/>
      <c r="V488" s="165">
        <v>5</v>
      </c>
      <c r="W488" s="165" t="s">
        <v>2111</v>
      </c>
      <c r="X488" s="102"/>
      <c r="Y488" s="422">
        <f>J488-I488</f>
        <v>-0.51111111111111107</v>
      </c>
      <c r="Z488" s="422">
        <f>Y488*60</f>
        <v>-30.666666666666664</v>
      </c>
      <c r="AA488" s="429">
        <v>6</v>
      </c>
      <c r="AB488" s="379">
        <v>3</v>
      </c>
    </row>
    <row r="489" spans="1:28" ht="14.25" customHeight="1" thickBot="1">
      <c r="A489" s="7">
        <v>376</v>
      </c>
      <c r="B489" s="7">
        <v>109</v>
      </c>
      <c r="C489" s="21"/>
      <c r="D489" s="468">
        <v>5</v>
      </c>
      <c r="E489" s="21" t="s">
        <v>1491</v>
      </c>
      <c r="F489" s="102" t="s">
        <v>75</v>
      </c>
      <c r="G489" s="102" t="s">
        <v>75</v>
      </c>
      <c r="H489" s="102"/>
      <c r="I489" s="45" t="s">
        <v>922</v>
      </c>
      <c r="J489" s="45" t="s">
        <v>487</v>
      </c>
      <c r="K489" s="102" t="s">
        <v>1943</v>
      </c>
      <c r="L489" s="13">
        <f ca="1">IFERROR(__xludf.DUMMYFUNCTION("if(K526="""",0,counta(split(K526,"","")))"),3)</f>
        <v>3</v>
      </c>
      <c r="M489" s="102" t="s">
        <v>1943</v>
      </c>
      <c r="N489" s="102"/>
      <c r="O489" s="102"/>
      <c r="P489" s="102"/>
      <c r="Q489" s="357" t="s">
        <v>27</v>
      </c>
      <c r="R489" s="339" t="s">
        <v>98</v>
      </c>
      <c r="S489" s="326">
        <v>0</v>
      </c>
      <c r="T489" s="435"/>
      <c r="U489" s="165">
        <v>4</v>
      </c>
      <c r="V489" s="165">
        <v>4</v>
      </c>
      <c r="W489" s="165" t="s">
        <v>3437</v>
      </c>
      <c r="X489" s="102" t="s">
        <v>2947</v>
      </c>
      <c r="Y489" s="422">
        <f>J489-I489</f>
        <v>0.15138888888888888</v>
      </c>
      <c r="Z489" s="422">
        <f>Y489*60</f>
        <v>9.0833333333333321</v>
      </c>
      <c r="AA489" s="429">
        <v>6</v>
      </c>
      <c r="AB489" s="165">
        <v>3</v>
      </c>
    </row>
    <row r="490" spans="1:28" ht="14.25" customHeight="1" thickBot="1">
      <c r="A490" s="7">
        <v>378</v>
      </c>
      <c r="B490" s="7">
        <v>110</v>
      </c>
      <c r="C490" s="21"/>
      <c r="D490" s="468">
        <v>5</v>
      </c>
      <c r="E490" s="21" t="s">
        <v>1493</v>
      </c>
      <c r="F490" s="102" t="s">
        <v>197</v>
      </c>
      <c r="G490" s="102" t="s">
        <v>1497</v>
      </c>
      <c r="H490" s="102"/>
      <c r="I490" s="45" t="s">
        <v>1498</v>
      </c>
      <c r="J490" s="45" t="s">
        <v>688</v>
      </c>
      <c r="K490" s="102"/>
      <c r="L490" s="13">
        <f ca="1">IFERROR(__xludf.DUMMYFUNCTION("if(K527="""",0,counta(split(K527,"","")))"),0)</f>
        <v>0</v>
      </c>
      <c r="M490" s="102"/>
      <c r="N490" s="102"/>
      <c r="O490" s="102"/>
      <c r="P490" s="102"/>
      <c r="Q490" s="357" t="s">
        <v>27</v>
      </c>
      <c r="R490" s="339" t="s">
        <v>98</v>
      </c>
      <c r="S490" s="326">
        <v>0</v>
      </c>
      <c r="T490" s="435"/>
      <c r="U490" s="165"/>
      <c r="V490" s="165">
        <v>4</v>
      </c>
      <c r="W490" s="165" t="s">
        <v>29</v>
      </c>
      <c r="X490" s="15">
        <v>1</v>
      </c>
      <c r="Y490" s="422">
        <f>J490-I490</f>
        <v>4.7222222222222193E-2</v>
      </c>
      <c r="Z490" s="422">
        <f>Y490*60</f>
        <v>2.8333333333333317</v>
      </c>
      <c r="AA490" s="429">
        <v>6</v>
      </c>
      <c r="AB490" s="336">
        <v>3</v>
      </c>
    </row>
    <row r="491" spans="1:28" ht="14.25" customHeight="1" thickBot="1">
      <c r="A491" s="7">
        <v>377</v>
      </c>
      <c r="B491" s="7">
        <v>110</v>
      </c>
      <c r="C491" s="21"/>
      <c r="D491" s="468">
        <v>5</v>
      </c>
      <c r="E491" s="21" t="s">
        <v>1493</v>
      </c>
      <c r="F491" s="102" t="s">
        <v>692</v>
      </c>
      <c r="G491" s="102" t="s">
        <v>80</v>
      </c>
      <c r="H491" s="102" t="s">
        <v>1494</v>
      </c>
      <c r="I491" s="45" t="s">
        <v>166</v>
      </c>
      <c r="J491" s="45" t="s">
        <v>624</v>
      </c>
      <c r="K491" s="102" t="s">
        <v>615</v>
      </c>
      <c r="L491" s="13">
        <f ca="1">IFERROR(__xludf.DUMMYFUNCTION("if(K528="""",0,counta(split(K528,"","")))"),1)</f>
        <v>1</v>
      </c>
      <c r="M491" s="102" t="s">
        <v>615</v>
      </c>
      <c r="N491" s="102"/>
      <c r="O491" s="102"/>
      <c r="P491" s="102"/>
      <c r="Q491" s="357" t="s">
        <v>27</v>
      </c>
      <c r="R491" s="339" t="s">
        <v>98</v>
      </c>
      <c r="S491" s="326">
        <v>0</v>
      </c>
      <c r="T491" s="435"/>
      <c r="U491" s="165">
        <v>4</v>
      </c>
      <c r="V491" s="165">
        <v>5</v>
      </c>
      <c r="W491" s="165" t="s">
        <v>4159</v>
      </c>
      <c r="X491" s="102">
        <v>1</v>
      </c>
      <c r="Y491" s="422">
        <f>J491-I491</f>
        <v>0.32847222222222228</v>
      </c>
      <c r="Z491" s="422">
        <f>Y491*60</f>
        <v>19.708333333333336</v>
      </c>
      <c r="AA491" s="429">
        <v>6</v>
      </c>
      <c r="AB491" s="165">
        <v>3</v>
      </c>
    </row>
    <row r="492" spans="1:28" ht="14.25" customHeight="1" thickBot="1">
      <c r="A492" s="7">
        <v>380</v>
      </c>
      <c r="B492" s="7">
        <v>111</v>
      </c>
      <c r="C492" s="21"/>
      <c r="D492" s="468">
        <v>5</v>
      </c>
      <c r="E492" s="21" t="s">
        <v>1501</v>
      </c>
      <c r="F492" s="102" t="s">
        <v>692</v>
      </c>
      <c r="G492" s="102" t="s">
        <v>692</v>
      </c>
      <c r="H492" s="102"/>
      <c r="I492" s="45" t="s">
        <v>145</v>
      </c>
      <c r="J492" s="45" t="s">
        <v>1204</v>
      </c>
      <c r="K492" s="102" t="s">
        <v>1952</v>
      </c>
      <c r="L492" s="13">
        <f ca="1">IFERROR(__xludf.DUMMYFUNCTION("if(K529="""",0,counta(split(K529,"","")))"),11)</f>
        <v>11</v>
      </c>
      <c r="M492" s="102" t="s">
        <v>1952</v>
      </c>
      <c r="N492" s="102" t="s">
        <v>586</v>
      </c>
      <c r="O492" s="102"/>
      <c r="P492" s="102" t="s">
        <v>586</v>
      </c>
      <c r="Q492" s="357" t="s">
        <v>27</v>
      </c>
      <c r="R492" s="339" t="s">
        <v>98</v>
      </c>
      <c r="S492" s="326">
        <v>0</v>
      </c>
      <c r="T492" s="435"/>
      <c r="U492" s="165">
        <v>4</v>
      </c>
      <c r="V492" s="165">
        <v>5</v>
      </c>
      <c r="W492" s="165" t="s">
        <v>3127</v>
      </c>
      <c r="X492" s="102" t="s">
        <v>2794</v>
      </c>
      <c r="Y492" s="422">
        <f>J492-I492</f>
        <v>-9.3055555555555558E-2</v>
      </c>
      <c r="Z492" s="422">
        <f>Y492*60</f>
        <v>-5.5833333333333339</v>
      </c>
      <c r="AA492" s="429">
        <v>6</v>
      </c>
      <c r="AB492" s="481">
        <v>3</v>
      </c>
    </row>
    <row r="493" spans="1:28" ht="14.25" customHeight="1" thickBot="1">
      <c r="A493" s="7">
        <v>379</v>
      </c>
      <c r="B493" s="7">
        <v>111</v>
      </c>
      <c r="C493" s="21"/>
      <c r="D493" s="468">
        <v>5</v>
      </c>
      <c r="E493" s="21" t="s">
        <v>1501</v>
      </c>
      <c r="F493" s="102" t="s">
        <v>276</v>
      </c>
      <c r="G493" s="102" t="s">
        <v>276</v>
      </c>
      <c r="H493" s="102"/>
      <c r="I493" s="45" t="s">
        <v>1502</v>
      </c>
      <c r="J493" s="45" t="s">
        <v>802</v>
      </c>
      <c r="K493" s="102" t="s">
        <v>1954</v>
      </c>
      <c r="L493" s="13">
        <f ca="1">IFERROR(__xludf.DUMMYFUNCTION("if(K530="""",0,counta(split(K530,"","")))"),8)</f>
        <v>8</v>
      </c>
      <c r="M493" s="102" t="s">
        <v>1954</v>
      </c>
      <c r="N493" s="102" t="s">
        <v>1295</v>
      </c>
      <c r="O493" s="102"/>
      <c r="P493" s="102" t="s">
        <v>1295</v>
      </c>
      <c r="Q493" s="357" t="s">
        <v>27</v>
      </c>
      <c r="R493" s="339" t="s">
        <v>98</v>
      </c>
      <c r="S493" s="326">
        <v>0</v>
      </c>
      <c r="T493" s="435"/>
      <c r="U493" s="165"/>
      <c r="V493" s="165">
        <v>5</v>
      </c>
      <c r="W493" s="165" t="s">
        <v>29</v>
      </c>
      <c r="X493" s="15">
        <v>1</v>
      </c>
      <c r="Y493" s="422">
        <f>J493-I493</f>
        <v>2.0833333333333259E-3</v>
      </c>
      <c r="Z493" s="422">
        <f>Y493*60</f>
        <v>0.12499999999999956</v>
      </c>
      <c r="AA493" s="429">
        <v>6</v>
      </c>
      <c r="AB493" s="539">
        <v>3</v>
      </c>
    </row>
    <row r="494" spans="1:28" ht="14.25" customHeight="1" thickBot="1">
      <c r="A494" s="7">
        <v>385</v>
      </c>
      <c r="B494" s="7">
        <v>112</v>
      </c>
      <c r="C494" s="21"/>
      <c r="D494" s="468">
        <v>5</v>
      </c>
      <c r="E494" s="21" t="s">
        <v>1505</v>
      </c>
      <c r="F494" s="102" t="s">
        <v>84</v>
      </c>
      <c r="G494" s="102" t="s">
        <v>85</v>
      </c>
      <c r="H494" s="102"/>
      <c r="I494" s="45" t="s">
        <v>499</v>
      </c>
      <c r="J494" s="45" t="s">
        <v>1401</v>
      </c>
      <c r="K494" s="102" t="s">
        <v>1957</v>
      </c>
      <c r="L494" s="13">
        <f ca="1">IFERROR(__xludf.DUMMYFUNCTION("if(K531="""",0,counta(split(K531,"","")))"),7)</f>
        <v>7</v>
      </c>
      <c r="M494" s="102" t="s">
        <v>1958</v>
      </c>
      <c r="N494" s="102" t="s">
        <v>586</v>
      </c>
      <c r="O494" s="102" t="s">
        <v>252</v>
      </c>
      <c r="P494" s="102" t="s">
        <v>586</v>
      </c>
      <c r="Q494" s="357" t="s">
        <v>27</v>
      </c>
      <c r="R494" s="339" t="s">
        <v>98</v>
      </c>
      <c r="S494" s="326">
        <v>0</v>
      </c>
      <c r="T494" s="435"/>
      <c r="U494" s="165"/>
      <c r="V494" s="165">
        <v>4</v>
      </c>
      <c r="W494" s="165" t="s">
        <v>1403</v>
      </c>
      <c r="X494" s="102"/>
      <c r="Y494" s="422">
        <f>J494-I494</f>
        <v>-0.23402777777777781</v>
      </c>
      <c r="Z494" s="422">
        <f>Y494*60</f>
        <v>-14.041666666666668</v>
      </c>
      <c r="AA494" s="429">
        <v>6</v>
      </c>
      <c r="AB494" s="165">
        <v>3</v>
      </c>
    </row>
    <row r="495" spans="1:28" ht="14.25" customHeight="1" thickBot="1">
      <c r="A495" s="7">
        <v>384</v>
      </c>
      <c r="B495" s="7">
        <v>112</v>
      </c>
      <c r="C495" s="21"/>
      <c r="D495" s="468">
        <v>5</v>
      </c>
      <c r="E495" s="21" t="s">
        <v>1505</v>
      </c>
      <c r="F495" s="102" t="s">
        <v>1461</v>
      </c>
      <c r="G495" s="102" t="s">
        <v>1512</v>
      </c>
      <c r="H495" s="102"/>
      <c r="I495" s="45" t="s">
        <v>1139</v>
      </c>
      <c r="J495" s="45" t="s">
        <v>1335</v>
      </c>
      <c r="K495" s="102" t="s">
        <v>1959</v>
      </c>
      <c r="L495" s="13">
        <f ca="1">IFERROR(__xludf.DUMMYFUNCTION("if(K532="""",0,counta(split(K532,"","")))"),3)</f>
        <v>3</v>
      </c>
      <c r="M495" s="102" t="s">
        <v>1959</v>
      </c>
      <c r="N495" s="102"/>
      <c r="O495" s="102"/>
      <c r="P495" s="102"/>
      <c r="Q495" s="357" t="s">
        <v>27</v>
      </c>
      <c r="R495" s="339" t="s">
        <v>98</v>
      </c>
      <c r="S495" s="326">
        <v>0</v>
      </c>
      <c r="T495" s="435"/>
      <c r="U495" s="165">
        <v>5</v>
      </c>
      <c r="V495" s="165">
        <v>5</v>
      </c>
      <c r="W495" s="165" t="s">
        <v>3127</v>
      </c>
      <c r="X495" s="102">
        <v>1</v>
      </c>
      <c r="Y495" s="422">
        <f>J495-I495</f>
        <v>-6.4583333333333298E-2</v>
      </c>
      <c r="Z495" s="422">
        <f>Y495*60</f>
        <v>-3.8749999999999978</v>
      </c>
      <c r="AA495" s="429">
        <v>6</v>
      </c>
      <c r="AB495" s="165">
        <v>3</v>
      </c>
    </row>
    <row r="496" spans="1:28" ht="14.25" customHeight="1" thickBot="1">
      <c r="A496" s="7">
        <v>383</v>
      </c>
      <c r="B496" s="7">
        <v>112</v>
      </c>
      <c r="C496" s="21"/>
      <c r="D496" s="468">
        <v>5</v>
      </c>
      <c r="E496" s="21" t="s">
        <v>1505</v>
      </c>
      <c r="F496" s="102" t="s">
        <v>75</v>
      </c>
      <c r="G496" s="102" t="s">
        <v>75</v>
      </c>
      <c r="H496" s="102" t="s">
        <v>1509</v>
      </c>
      <c r="I496" s="45" t="s">
        <v>1510</v>
      </c>
      <c r="J496" s="45" t="s">
        <v>1451</v>
      </c>
      <c r="K496" s="102" t="s">
        <v>1962</v>
      </c>
      <c r="L496" s="13">
        <f ca="1">IFERROR(__xludf.DUMMYFUNCTION("if(K533="""",0,counta(split(K533,"","")))"),2)</f>
        <v>2</v>
      </c>
      <c r="M496" s="102" t="s">
        <v>1962</v>
      </c>
      <c r="N496" s="102"/>
      <c r="O496" s="102"/>
      <c r="P496" s="102"/>
      <c r="Q496" s="357" t="s">
        <v>27</v>
      </c>
      <c r="R496" s="339" t="s">
        <v>98</v>
      </c>
      <c r="S496" s="326">
        <v>0</v>
      </c>
      <c r="T496" s="435"/>
      <c r="U496" s="196">
        <v>4</v>
      </c>
      <c r="V496" s="196">
        <v>4</v>
      </c>
      <c r="W496" s="193" t="s">
        <v>3548</v>
      </c>
      <c r="X496" s="102">
        <v>1</v>
      </c>
      <c r="Y496" s="422">
        <f>J496-I496</f>
        <v>8.4722222222222254E-2</v>
      </c>
      <c r="Z496" s="422">
        <f>Y496*60</f>
        <v>5.0833333333333357</v>
      </c>
      <c r="AA496" s="429">
        <v>6</v>
      </c>
      <c r="AB496" s="165">
        <v>3</v>
      </c>
    </row>
    <row r="497" spans="1:28" ht="14.25" customHeight="1" thickBot="1">
      <c r="A497" s="7">
        <v>382</v>
      </c>
      <c r="B497" s="7">
        <v>112</v>
      </c>
      <c r="C497" s="21"/>
      <c r="D497" s="468">
        <v>5</v>
      </c>
      <c r="E497" s="21" t="s">
        <v>1505</v>
      </c>
      <c r="F497" s="102" t="s">
        <v>1400</v>
      </c>
      <c r="G497" s="102" t="s">
        <v>80</v>
      </c>
      <c r="H497" s="102"/>
      <c r="I497" s="45" t="s">
        <v>1508</v>
      </c>
      <c r="J497" s="45" t="s">
        <v>780</v>
      </c>
      <c r="K497" s="102"/>
      <c r="L497" s="13">
        <f ca="1">IFERROR(__xludf.DUMMYFUNCTION("if(K534="""",0,counta(split(K534,"","")))"),0)</f>
        <v>0</v>
      </c>
      <c r="M497" s="102"/>
      <c r="N497" s="102"/>
      <c r="O497" s="102"/>
      <c r="P497" s="102"/>
      <c r="Q497" s="357" t="s">
        <v>27</v>
      </c>
      <c r="R497" s="339" t="s">
        <v>98</v>
      </c>
      <c r="S497" s="326">
        <v>0</v>
      </c>
      <c r="T497" s="435"/>
      <c r="U497" s="327">
        <v>4</v>
      </c>
      <c r="V497" s="328">
        <v>5</v>
      </c>
      <c r="W497" s="339" t="s">
        <v>3041</v>
      </c>
      <c r="X497" s="252" t="s">
        <v>2794</v>
      </c>
      <c r="Y497" s="422">
        <f>J497-I497</f>
        <v>0.17569444444444449</v>
      </c>
      <c r="Z497" s="422">
        <f>Y497*60</f>
        <v>10.54166666666667</v>
      </c>
      <c r="AA497" s="429">
        <v>6</v>
      </c>
      <c r="AB497" s="165">
        <v>3</v>
      </c>
    </row>
    <row r="498" spans="1:28" ht="14.25" customHeight="1" thickBot="1">
      <c r="A498" s="7">
        <v>386</v>
      </c>
      <c r="B498" s="7">
        <v>112</v>
      </c>
      <c r="C498" s="21"/>
      <c r="D498" s="468">
        <v>5</v>
      </c>
      <c r="E498" s="21" t="s">
        <v>1505</v>
      </c>
      <c r="F498" s="102" t="s">
        <v>1518</v>
      </c>
      <c r="G498" s="102" t="s">
        <v>1518</v>
      </c>
      <c r="H498" s="102"/>
      <c r="I498" s="45" t="s">
        <v>1519</v>
      </c>
      <c r="J498" s="45" t="s">
        <v>780</v>
      </c>
      <c r="K498" s="102" t="s">
        <v>1967</v>
      </c>
      <c r="L498" s="13">
        <f ca="1">IFERROR(__xludf.DUMMYFUNCTION("if(K535="""",0,counta(split(K535,"","")))"),2)</f>
        <v>2</v>
      </c>
      <c r="M498" s="102" t="s">
        <v>1967</v>
      </c>
      <c r="N498" s="102"/>
      <c r="O498" s="102"/>
      <c r="P498" s="102"/>
      <c r="Q498" s="357" t="s">
        <v>27</v>
      </c>
      <c r="R498" s="339" t="s">
        <v>98</v>
      </c>
      <c r="S498" s="326">
        <v>0</v>
      </c>
      <c r="T498" s="435"/>
      <c r="U498" s="255">
        <v>5</v>
      </c>
      <c r="V498" s="255">
        <v>5</v>
      </c>
      <c r="W498" s="353" t="s">
        <v>2111</v>
      </c>
      <c r="X498" s="353">
        <v>1</v>
      </c>
      <c r="Y498" s="422">
        <f>J498-I498</f>
        <v>-0.13472222222222219</v>
      </c>
      <c r="Z498" s="422">
        <f>Y498*60</f>
        <v>-8.0833333333333321</v>
      </c>
      <c r="AA498" s="429">
        <v>6</v>
      </c>
      <c r="AB498" s="165">
        <v>3</v>
      </c>
    </row>
    <row r="499" spans="1:28" ht="14.25" customHeight="1" thickBot="1">
      <c r="A499" s="7">
        <v>381</v>
      </c>
      <c r="B499" s="7">
        <v>112</v>
      </c>
      <c r="C499" s="21"/>
      <c r="D499" s="468">
        <v>5</v>
      </c>
      <c r="E499" s="21" t="s">
        <v>1505</v>
      </c>
      <c r="F499" s="102" t="s">
        <v>816</v>
      </c>
      <c r="G499" s="102" t="s">
        <v>852</v>
      </c>
      <c r="H499" s="102"/>
      <c r="I499" s="45" t="s">
        <v>1506</v>
      </c>
      <c r="J499" s="45" t="s">
        <v>1971</v>
      </c>
      <c r="K499" s="102" t="s">
        <v>1972</v>
      </c>
      <c r="L499" s="13">
        <f ca="1">IFERROR(__xludf.DUMMYFUNCTION("if(K536="""",0,counta(split(K536,"","")))"),16)</f>
        <v>16</v>
      </c>
      <c r="M499" s="102" t="s">
        <v>1973</v>
      </c>
      <c r="N499" s="102" t="s">
        <v>1974</v>
      </c>
      <c r="O499" s="102" t="s">
        <v>1975</v>
      </c>
      <c r="P499" s="102" t="s">
        <v>1974</v>
      </c>
      <c r="Q499" s="357" t="s">
        <v>27</v>
      </c>
      <c r="R499" s="339" t="s">
        <v>98</v>
      </c>
      <c r="S499" s="326">
        <v>0</v>
      </c>
      <c r="T499" s="435"/>
      <c r="U499" s="149">
        <v>4</v>
      </c>
      <c r="V499" s="150">
        <v>5</v>
      </c>
      <c r="W499" s="155" t="s">
        <v>29</v>
      </c>
      <c r="X499" s="155" t="s">
        <v>2947</v>
      </c>
      <c r="Y499" s="422">
        <f>J499-I499</f>
        <v>0.18402777777777776</v>
      </c>
      <c r="Z499" s="422">
        <f>Y499*60</f>
        <v>11.041666666666666</v>
      </c>
      <c r="AA499" s="429">
        <v>6</v>
      </c>
      <c r="AB499" s="51">
        <v>3</v>
      </c>
    </row>
    <row r="500" spans="1:28" ht="14.25" customHeight="1" thickBot="1">
      <c r="A500" s="7">
        <v>390</v>
      </c>
      <c r="B500" s="7">
        <v>113</v>
      </c>
      <c r="C500" s="21"/>
      <c r="D500" s="468">
        <v>5</v>
      </c>
      <c r="E500" s="21" t="s">
        <v>1520</v>
      </c>
      <c r="F500" s="102" t="s">
        <v>75</v>
      </c>
      <c r="G500" s="102" t="s">
        <v>75</v>
      </c>
      <c r="H500" s="102"/>
      <c r="I500" s="45" t="s">
        <v>76</v>
      </c>
      <c r="J500" s="45" t="s">
        <v>1938</v>
      </c>
      <c r="K500" s="102" t="s">
        <v>1977</v>
      </c>
      <c r="L500" s="13">
        <f ca="1">IFERROR(__xludf.DUMMYFUNCTION("if(K537="""",0,counta(split(K537,"","")))"),2)</f>
        <v>2</v>
      </c>
      <c r="M500" s="102" t="s">
        <v>1977</v>
      </c>
      <c r="N500" s="102"/>
      <c r="O500" s="102"/>
      <c r="P500" s="102"/>
      <c r="Q500" s="357" t="s">
        <v>27</v>
      </c>
      <c r="R500" s="339" t="s">
        <v>98</v>
      </c>
      <c r="S500" s="326">
        <v>0</v>
      </c>
      <c r="T500" s="435"/>
      <c r="U500" s="165">
        <v>5</v>
      </c>
      <c r="V500" s="165">
        <v>5</v>
      </c>
      <c r="W500" s="165" t="s">
        <v>2111</v>
      </c>
      <c r="X500" s="102" t="s">
        <v>2947</v>
      </c>
      <c r="Y500" s="422">
        <f>J500-I500</f>
        <v>5.347222222222224E-2</v>
      </c>
      <c r="Z500" s="422">
        <f>Y500*60</f>
        <v>3.2083333333333344</v>
      </c>
      <c r="AA500" s="429">
        <v>6</v>
      </c>
      <c r="AB500" s="354">
        <v>3</v>
      </c>
    </row>
    <row r="501" spans="1:28" ht="14.25" customHeight="1" thickBot="1">
      <c r="A501" s="7">
        <v>389</v>
      </c>
      <c r="B501" s="7">
        <v>113</v>
      </c>
      <c r="C501" s="21"/>
      <c r="D501" s="468">
        <v>5</v>
      </c>
      <c r="E501" s="21" t="s">
        <v>1520</v>
      </c>
      <c r="F501" s="102" t="s">
        <v>816</v>
      </c>
      <c r="G501" s="102" t="s">
        <v>816</v>
      </c>
      <c r="H501" s="102"/>
      <c r="I501" s="45" t="s">
        <v>1529</v>
      </c>
      <c r="J501" s="45" t="s">
        <v>184</v>
      </c>
      <c r="K501" s="102"/>
      <c r="L501" s="13">
        <f ca="1">IFERROR(__xludf.DUMMYFUNCTION("if(K538="""",0,counta(split(K538,"","")))"),0)</f>
        <v>0</v>
      </c>
      <c r="M501" s="102"/>
      <c r="N501" s="102"/>
      <c r="O501" s="102"/>
      <c r="P501" s="102"/>
      <c r="Q501" s="357" t="s">
        <v>27</v>
      </c>
      <c r="R501" s="339" t="s">
        <v>98</v>
      </c>
      <c r="S501" s="326">
        <v>0</v>
      </c>
      <c r="T501" s="435"/>
      <c r="U501" s="255">
        <v>5</v>
      </c>
      <c r="V501" s="255">
        <v>5</v>
      </c>
      <c r="W501" s="353" t="s">
        <v>3041</v>
      </c>
      <c r="X501" s="353" t="s">
        <v>2794</v>
      </c>
      <c r="Y501" s="422">
        <f>J501-I501</f>
        <v>0.32847222222222222</v>
      </c>
      <c r="Z501" s="422">
        <f>Y501*60</f>
        <v>19.708333333333332</v>
      </c>
      <c r="AA501" s="429">
        <v>6</v>
      </c>
      <c r="AB501" s="165">
        <v>3</v>
      </c>
    </row>
    <row r="502" spans="1:28" ht="14.25" customHeight="1" thickBot="1">
      <c r="A502" s="7">
        <v>388</v>
      </c>
      <c r="B502" s="7">
        <v>113</v>
      </c>
      <c r="C502" s="21"/>
      <c r="D502" s="468">
        <v>5</v>
      </c>
      <c r="E502" s="21" t="s">
        <v>1520</v>
      </c>
      <c r="F502" s="102" t="s">
        <v>1525</v>
      </c>
      <c r="G502" s="102" t="s">
        <v>1526</v>
      </c>
      <c r="H502" s="102"/>
      <c r="I502" s="45" t="s">
        <v>1527</v>
      </c>
      <c r="J502" s="45" t="s">
        <v>1979</v>
      </c>
      <c r="K502" s="102" t="s">
        <v>1980</v>
      </c>
      <c r="L502" s="13">
        <f ca="1">IFERROR(__xludf.DUMMYFUNCTION("if(K539="""",0,counta(split(K539,"","")))"),2)</f>
        <v>2</v>
      </c>
      <c r="M502" s="102" t="s">
        <v>1980</v>
      </c>
      <c r="N502" s="102"/>
      <c r="O502" s="102"/>
      <c r="P502" s="102"/>
      <c r="Q502" s="357" t="s">
        <v>27</v>
      </c>
      <c r="R502" s="339" t="s">
        <v>98</v>
      </c>
      <c r="S502" s="326">
        <v>0</v>
      </c>
      <c r="T502" s="435"/>
      <c r="U502" s="165">
        <v>4</v>
      </c>
      <c r="V502" s="165">
        <v>5</v>
      </c>
      <c r="W502" s="339" t="s">
        <v>3127</v>
      </c>
      <c r="X502" s="164" t="s">
        <v>2947</v>
      </c>
      <c r="Y502" s="422">
        <f>J502-I502</f>
        <v>0.45138888888888895</v>
      </c>
      <c r="Z502" s="422">
        <f>Y502*60</f>
        <v>27.083333333333336</v>
      </c>
      <c r="AA502" s="429">
        <v>6</v>
      </c>
      <c r="AB502" s="165">
        <v>3</v>
      </c>
    </row>
    <row r="503" spans="1:28" ht="14.25" customHeight="1" thickBot="1">
      <c r="A503" s="7">
        <v>387</v>
      </c>
      <c r="B503" s="7">
        <v>113</v>
      </c>
      <c r="C503" s="21"/>
      <c r="D503" s="468">
        <v>5</v>
      </c>
      <c r="E503" s="21" t="s">
        <v>1520</v>
      </c>
      <c r="F503" s="102" t="s">
        <v>446</v>
      </c>
      <c r="G503" s="102" t="s">
        <v>447</v>
      </c>
      <c r="H503" s="102"/>
      <c r="I503" s="45" t="s">
        <v>1521</v>
      </c>
      <c r="J503" s="45" t="s">
        <v>1023</v>
      </c>
      <c r="K503" s="102" t="s">
        <v>1982</v>
      </c>
      <c r="L503" s="13">
        <f ca="1">IFERROR(__xludf.DUMMYFUNCTION("if(K540="""",0,counta(split(K540,"","")))"),10)</f>
        <v>10</v>
      </c>
      <c r="M503" s="102" t="s">
        <v>1983</v>
      </c>
      <c r="N503" s="102" t="s">
        <v>1984</v>
      </c>
      <c r="O503" s="102"/>
      <c r="P503" s="102" t="s">
        <v>1984</v>
      </c>
      <c r="Q503" s="357" t="s">
        <v>27</v>
      </c>
      <c r="R503" s="339" t="s">
        <v>98</v>
      </c>
      <c r="S503" s="326">
        <v>0</v>
      </c>
      <c r="T503" s="435"/>
      <c r="U503" s="165">
        <v>4</v>
      </c>
      <c r="V503" s="165">
        <v>3</v>
      </c>
      <c r="W503" s="165" t="s">
        <v>3409</v>
      </c>
      <c r="X503" s="102">
        <v>1</v>
      </c>
      <c r="Y503" s="422">
        <f>J503-I503</f>
        <v>4.7222222222222221E-2</v>
      </c>
      <c r="Z503" s="422">
        <f>Y503*60</f>
        <v>2.833333333333333</v>
      </c>
      <c r="AA503" s="429">
        <v>6</v>
      </c>
      <c r="AB503" s="165">
        <v>3</v>
      </c>
    </row>
    <row r="504" spans="1:28" ht="14.25" customHeight="1" thickBot="1">
      <c r="A504" s="7">
        <v>397</v>
      </c>
      <c r="B504" s="7">
        <v>114</v>
      </c>
      <c r="C504" s="21"/>
      <c r="D504" s="468">
        <v>5</v>
      </c>
      <c r="E504" s="21" t="s">
        <v>1533</v>
      </c>
      <c r="F504" s="102" t="s">
        <v>862</v>
      </c>
      <c r="G504" s="102" t="s">
        <v>1550</v>
      </c>
      <c r="H504" s="102"/>
      <c r="I504" s="45" t="s">
        <v>1551</v>
      </c>
      <c r="J504" s="45" t="s">
        <v>719</v>
      </c>
      <c r="K504" s="102" t="s">
        <v>1986</v>
      </c>
      <c r="L504" s="13">
        <f ca="1">IFERROR(__xludf.DUMMYFUNCTION("if(K541="""",0,counta(split(K541,"","")))"),4)</f>
        <v>4</v>
      </c>
      <c r="M504" s="102" t="s">
        <v>1986</v>
      </c>
      <c r="N504" s="102" t="s">
        <v>1987</v>
      </c>
      <c r="O504" s="102" t="s">
        <v>41</v>
      </c>
      <c r="P504" s="102" t="s">
        <v>1988</v>
      </c>
      <c r="Q504" s="357" t="s">
        <v>27</v>
      </c>
      <c r="R504" s="339" t="s">
        <v>98</v>
      </c>
      <c r="S504" s="326">
        <v>0</v>
      </c>
      <c r="T504" s="435"/>
      <c r="U504" s="165"/>
      <c r="V504" s="165">
        <v>4</v>
      </c>
      <c r="W504" s="165" t="s">
        <v>29</v>
      </c>
      <c r="X504" s="15">
        <v>1</v>
      </c>
      <c r="Y504" s="422">
        <f>J504-I504</f>
        <v>-0.26458333333333328</v>
      </c>
      <c r="Z504" s="422">
        <f>Y504*60</f>
        <v>-15.874999999999996</v>
      </c>
      <c r="AA504" s="428">
        <v>6</v>
      </c>
      <c r="AB504" s="510">
        <v>3</v>
      </c>
    </row>
    <row r="505" spans="1:28" ht="14.25" customHeight="1" thickBot="1">
      <c r="A505" s="7">
        <v>396</v>
      </c>
      <c r="B505" s="7">
        <v>114</v>
      </c>
      <c r="C505" s="21"/>
      <c r="D505" s="468">
        <v>5</v>
      </c>
      <c r="E505" s="21" t="s">
        <v>1533</v>
      </c>
      <c r="F505" s="102" t="s">
        <v>1458</v>
      </c>
      <c r="G505" s="102" t="s">
        <v>1545</v>
      </c>
      <c r="H505" s="102" t="s">
        <v>1546</v>
      </c>
      <c r="I505" s="45" t="s">
        <v>1547</v>
      </c>
      <c r="J505" s="45" t="s">
        <v>618</v>
      </c>
      <c r="K505" s="102" t="s">
        <v>1992</v>
      </c>
      <c r="L505" s="13">
        <f ca="1">IFERROR(__xludf.DUMMYFUNCTION("if(K542="""",0,counta(split(K542,"","")))"),5)</f>
        <v>5</v>
      </c>
      <c r="M505" s="102" t="s">
        <v>1993</v>
      </c>
      <c r="N505" s="102" t="s">
        <v>181</v>
      </c>
      <c r="O505" s="102" t="s">
        <v>41</v>
      </c>
      <c r="P505" s="102" t="s">
        <v>181</v>
      </c>
      <c r="Q505" s="357" t="s">
        <v>27</v>
      </c>
      <c r="R505" s="339" t="s">
        <v>98</v>
      </c>
      <c r="S505" s="326">
        <v>0</v>
      </c>
      <c r="T505" s="435"/>
      <c r="U505" s="332">
        <v>5</v>
      </c>
      <c r="V505" s="332">
        <v>5</v>
      </c>
      <c r="W505" s="339" t="s">
        <v>3548</v>
      </c>
      <c r="X505" s="339" t="s">
        <v>2794</v>
      </c>
      <c r="Y505" s="422">
        <f>J505-I505</f>
        <v>-3.8194444444444475E-2</v>
      </c>
      <c r="Z505" s="422">
        <f>Y505*60</f>
        <v>-2.2916666666666687</v>
      </c>
      <c r="AA505" s="429">
        <v>6</v>
      </c>
      <c r="AB505" s="481">
        <v>3</v>
      </c>
    </row>
    <row r="506" spans="1:28" ht="14.25" customHeight="1" thickBot="1">
      <c r="A506" s="7">
        <v>395</v>
      </c>
      <c r="B506" s="7">
        <v>114</v>
      </c>
      <c r="C506" s="21"/>
      <c r="D506" s="468">
        <v>5</v>
      </c>
      <c r="E506" s="21" t="s">
        <v>1533</v>
      </c>
      <c r="F506" s="102" t="s">
        <v>1542</v>
      </c>
      <c r="G506" s="102" t="s">
        <v>1543</v>
      </c>
      <c r="H506" s="102"/>
      <c r="I506" s="45" t="s">
        <v>1544</v>
      </c>
      <c r="J506" s="45" t="s">
        <v>1250</v>
      </c>
      <c r="K506" s="102" t="s">
        <v>1994</v>
      </c>
      <c r="L506" s="13">
        <f ca="1">IFERROR(__xludf.DUMMYFUNCTION("if(K543="""",0,counta(split(K543,"","")))"),13)</f>
        <v>13</v>
      </c>
      <c r="M506" s="102" t="s">
        <v>1994</v>
      </c>
      <c r="N506" s="102" t="s">
        <v>1198</v>
      </c>
      <c r="O506" s="102" t="s">
        <v>878</v>
      </c>
      <c r="P506" s="102" t="s">
        <v>1198</v>
      </c>
      <c r="Q506" s="357" t="s">
        <v>27</v>
      </c>
      <c r="R506" s="339" t="s">
        <v>98</v>
      </c>
      <c r="S506" s="326">
        <v>0</v>
      </c>
      <c r="T506" s="435"/>
      <c r="U506" s="165"/>
      <c r="V506" s="165">
        <v>5</v>
      </c>
      <c r="W506" s="165" t="s">
        <v>1403</v>
      </c>
      <c r="X506" s="102"/>
      <c r="Y506" s="422">
        <f>J506-I506</f>
        <v>9.305555555555553E-2</v>
      </c>
      <c r="Z506" s="422">
        <f>Y506*60</f>
        <v>5.5833333333333321</v>
      </c>
      <c r="AA506" s="429">
        <v>6</v>
      </c>
      <c r="AB506" s="165">
        <v>3</v>
      </c>
    </row>
    <row r="507" spans="1:28" ht="14.25" customHeight="1" thickBot="1">
      <c r="A507" s="7">
        <v>394</v>
      </c>
      <c r="B507" s="7">
        <v>114</v>
      </c>
      <c r="C507" s="21"/>
      <c r="D507" s="468">
        <v>5</v>
      </c>
      <c r="E507" s="21" t="s">
        <v>1533</v>
      </c>
      <c r="F507" s="102" t="s">
        <v>1538</v>
      </c>
      <c r="G507" s="102" t="s">
        <v>1538</v>
      </c>
      <c r="H507" s="102" t="s">
        <v>1539</v>
      </c>
      <c r="I507" s="45" t="s">
        <v>1004</v>
      </c>
      <c r="J507" s="45" t="s">
        <v>1995</v>
      </c>
      <c r="K507" s="102" t="s">
        <v>1996</v>
      </c>
      <c r="L507" s="13">
        <f ca="1">IFERROR(__xludf.DUMMYFUNCTION("if(K544="""",0,counta(split(K544,"","")))"),5)</f>
        <v>5</v>
      </c>
      <c r="M507" s="102" t="s">
        <v>1996</v>
      </c>
      <c r="N507" s="102" t="s">
        <v>1997</v>
      </c>
      <c r="O507" s="102" t="s">
        <v>878</v>
      </c>
      <c r="P507" s="102" t="s">
        <v>1997</v>
      </c>
      <c r="Q507" s="357" t="s">
        <v>27</v>
      </c>
      <c r="R507" s="339" t="s">
        <v>98</v>
      </c>
      <c r="S507" s="326">
        <v>0</v>
      </c>
      <c r="T507" s="435"/>
      <c r="U507" s="165"/>
      <c r="V507" s="165">
        <v>5</v>
      </c>
      <c r="W507" s="165" t="s">
        <v>29</v>
      </c>
      <c r="X507" s="15">
        <v>1</v>
      </c>
      <c r="Y507" s="422">
        <f>J507-I507</f>
        <v>0.19305555555555551</v>
      </c>
      <c r="Z507" s="422">
        <f>Y507*60</f>
        <v>11.58333333333333</v>
      </c>
      <c r="AA507" s="428">
        <v>6</v>
      </c>
      <c r="AB507" s="165">
        <v>3</v>
      </c>
    </row>
    <row r="508" spans="1:28" ht="14.25" customHeight="1" thickBot="1">
      <c r="A508" s="7">
        <v>393</v>
      </c>
      <c r="B508" s="7">
        <v>114</v>
      </c>
      <c r="C508" s="21"/>
      <c r="D508" s="468">
        <v>5</v>
      </c>
      <c r="E508" s="21" t="s">
        <v>1533</v>
      </c>
      <c r="F508" s="102" t="s">
        <v>1414</v>
      </c>
      <c r="G508" s="102" t="s">
        <v>1415</v>
      </c>
      <c r="H508" s="102"/>
      <c r="I508" s="38" t="s">
        <v>1537</v>
      </c>
      <c r="J508" s="45" t="s">
        <v>1999</v>
      </c>
      <c r="K508" s="102" t="s">
        <v>2000</v>
      </c>
      <c r="L508" s="13">
        <f ca="1">IFERROR(__xludf.DUMMYFUNCTION("if(K545="""",0,counta(split(K545,"","")))"),9)</f>
        <v>9</v>
      </c>
      <c r="M508" s="102" t="s">
        <v>2000</v>
      </c>
      <c r="N508" s="102"/>
      <c r="O508" s="102"/>
      <c r="P508" s="102"/>
      <c r="Q508" s="357" t="s">
        <v>27</v>
      </c>
      <c r="R508" s="339" t="s">
        <v>98</v>
      </c>
      <c r="S508" s="326">
        <v>0</v>
      </c>
      <c r="T508" s="435"/>
      <c r="U508" s="165">
        <v>4</v>
      </c>
      <c r="V508" s="165">
        <v>4</v>
      </c>
      <c r="W508" s="165" t="s">
        <v>3041</v>
      </c>
      <c r="X508" s="102" t="s">
        <v>2947</v>
      </c>
      <c r="Y508" s="422">
        <f>J508-I508</f>
        <v>0.26319444444444451</v>
      </c>
      <c r="Z508" s="422">
        <f>Y508*60</f>
        <v>15.791666666666671</v>
      </c>
      <c r="AA508" s="429">
        <v>6</v>
      </c>
      <c r="AB508" s="165">
        <v>3</v>
      </c>
    </row>
    <row r="509" spans="1:28" ht="14.25" customHeight="1" thickBot="1">
      <c r="A509" s="7">
        <v>392</v>
      </c>
      <c r="B509" s="7">
        <v>114</v>
      </c>
      <c r="C509" s="21"/>
      <c r="D509" s="468">
        <v>5</v>
      </c>
      <c r="E509" s="21" t="s">
        <v>1533</v>
      </c>
      <c r="F509" s="102" t="s">
        <v>1461</v>
      </c>
      <c r="G509" s="102" t="s">
        <v>1535</v>
      </c>
      <c r="H509" s="102"/>
      <c r="I509" s="45" t="s">
        <v>1536</v>
      </c>
      <c r="J509" s="45" t="s">
        <v>1343</v>
      </c>
      <c r="K509" s="102" t="s">
        <v>2004</v>
      </c>
      <c r="L509" s="13">
        <f ca="1">IFERROR(__xludf.DUMMYFUNCTION("if(K546="""",0,counta(split(K546,"","")))"),7)</f>
        <v>7</v>
      </c>
      <c r="M509" s="102" t="s">
        <v>2004</v>
      </c>
      <c r="N509" s="102" t="s">
        <v>2005</v>
      </c>
      <c r="O509" s="102" t="s">
        <v>41</v>
      </c>
      <c r="P509" s="102" t="s">
        <v>2005</v>
      </c>
      <c r="Q509" s="357" t="s">
        <v>27</v>
      </c>
      <c r="R509" s="339" t="s">
        <v>98</v>
      </c>
      <c r="S509" s="326">
        <v>0</v>
      </c>
      <c r="T509" s="435"/>
      <c r="U509" s="297">
        <v>3</v>
      </c>
      <c r="V509" s="297">
        <v>3</v>
      </c>
      <c r="W509" s="301" t="s">
        <v>3511</v>
      </c>
      <c r="X509" s="301" t="s">
        <v>2794</v>
      </c>
      <c r="Y509" s="422">
        <f>J509-I509</f>
        <v>0.33749999999999997</v>
      </c>
      <c r="Z509" s="422">
        <f>Y509*60</f>
        <v>20.249999999999996</v>
      </c>
      <c r="AA509" s="429">
        <v>6</v>
      </c>
      <c r="AB509" s="165">
        <v>3</v>
      </c>
    </row>
    <row r="510" spans="1:28" ht="14.25" customHeight="1" thickBot="1">
      <c r="A510" s="7">
        <v>391</v>
      </c>
      <c r="B510" s="7">
        <v>114</v>
      </c>
      <c r="C510" s="21"/>
      <c r="D510" s="468">
        <v>5</v>
      </c>
      <c r="E510" s="21" t="s">
        <v>1533</v>
      </c>
      <c r="F510" s="102" t="s">
        <v>75</v>
      </c>
      <c r="G510" s="102" t="s">
        <v>75</v>
      </c>
      <c r="H510" s="102"/>
      <c r="I510" s="45" t="s">
        <v>1534</v>
      </c>
      <c r="J510" s="45" t="s">
        <v>999</v>
      </c>
      <c r="K510" s="102" t="s">
        <v>2008</v>
      </c>
      <c r="L510" s="13">
        <f ca="1">IFERROR(__xludf.DUMMYFUNCTION("if(K547="""",0,counta(split(K547,"","")))"),2)</f>
        <v>2</v>
      </c>
      <c r="M510" s="102" t="s">
        <v>2008</v>
      </c>
      <c r="N510" s="102"/>
      <c r="O510" s="102"/>
      <c r="P510" s="102"/>
      <c r="Q510" s="357" t="s">
        <v>27</v>
      </c>
      <c r="R510" s="339" t="s">
        <v>98</v>
      </c>
      <c r="S510" s="326">
        <v>0</v>
      </c>
      <c r="T510" s="435"/>
      <c r="U510" s="165">
        <v>4</v>
      </c>
      <c r="V510" s="165">
        <v>4</v>
      </c>
      <c r="W510" s="165" t="s">
        <v>3044</v>
      </c>
      <c r="X510" s="102">
        <v>1</v>
      </c>
      <c r="Y510" s="422">
        <f>J510-I510</f>
        <v>9.0277777777777776E-2</v>
      </c>
      <c r="Z510" s="422">
        <f>Y510*60</f>
        <v>5.416666666666667</v>
      </c>
      <c r="AA510" s="429">
        <v>6</v>
      </c>
      <c r="AB510" s="490">
        <v>3</v>
      </c>
    </row>
    <row r="511" spans="1:28" ht="14.25" customHeight="1" thickBot="1">
      <c r="A511" s="7">
        <v>400</v>
      </c>
      <c r="B511" s="7">
        <v>115</v>
      </c>
      <c r="C511" s="21"/>
      <c r="D511" s="468">
        <v>5</v>
      </c>
      <c r="E511" s="21" t="s">
        <v>1554</v>
      </c>
      <c r="F511" s="102" t="s">
        <v>1400</v>
      </c>
      <c r="G511" s="102" t="s">
        <v>1558</v>
      </c>
      <c r="H511" s="102"/>
      <c r="I511" s="45" t="s">
        <v>1559</v>
      </c>
      <c r="J511" s="45" t="s">
        <v>1724</v>
      </c>
      <c r="K511" s="102" t="s">
        <v>2009</v>
      </c>
      <c r="L511" s="13">
        <f ca="1">IFERROR(__xludf.DUMMYFUNCTION("if(K548="""",0,counta(split(K548,"","")))"),5)</f>
        <v>5</v>
      </c>
      <c r="M511" s="102" t="s">
        <v>2009</v>
      </c>
      <c r="N511" s="102" t="s">
        <v>2010</v>
      </c>
      <c r="O511" s="102"/>
      <c r="P511" s="102" t="s">
        <v>2010</v>
      </c>
      <c r="Q511" s="450" t="s">
        <v>27</v>
      </c>
      <c r="R511" s="339" t="s">
        <v>98</v>
      </c>
      <c r="S511" s="349">
        <v>0</v>
      </c>
      <c r="T511" s="435"/>
      <c r="U511" s="196">
        <v>4</v>
      </c>
      <c r="V511" s="196">
        <v>5</v>
      </c>
      <c r="W511" s="193" t="s">
        <v>3548</v>
      </c>
      <c r="X511" s="205">
        <v>1</v>
      </c>
      <c r="Y511" s="422">
        <f>J511-I511</f>
        <v>-5.5555555555555552E-2</v>
      </c>
      <c r="Z511" s="422">
        <f>Y511*60</f>
        <v>-3.333333333333333</v>
      </c>
      <c r="AA511" s="429">
        <v>6</v>
      </c>
      <c r="AB511" s="165">
        <v>3</v>
      </c>
    </row>
    <row r="512" spans="1:28" ht="14.25" customHeight="1" thickBot="1">
      <c r="A512" s="7">
        <v>399</v>
      </c>
      <c r="B512" s="7">
        <v>115</v>
      </c>
      <c r="C512" s="21"/>
      <c r="D512" s="468">
        <v>5</v>
      </c>
      <c r="E512" s="21" t="s">
        <v>1554</v>
      </c>
      <c r="F512" s="102" t="s">
        <v>717</v>
      </c>
      <c r="G512" s="102" t="s">
        <v>717</v>
      </c>
      <c r="H512" s="102"/>
      <c r="I512" s="45" t="s">
        <v>1555</v>
      </c>
      <c r="J512" s="45" t="s">
        <v>2012</v>
      </c>
      <c r="K512" s="102"/>
      <c r="L512" s="13">
        <f ca="1">IFERROR(__xludf.DUMMYFUNCTION("if(K549="""",0,counta(split(K549,"","")))"),0)</f>
        <v>0</v>
      </c>
      <c r="M512" s="102"/>
      <c r="N512" s="102"/>
      <c r="O512" s="102"/>
      <c r="P512" s="102"/>
      <c r="Q512" s="450" t="s">
        <v>27</v>
      </c>
      <c r="R512" s="339" t="s">
        <v>98</v>
      </c>
      <c r="S512" s="349">
        <v>0</v>
      </c>
      <c r="T512" s="435"/>
      <c r="U512" s="165">
        <v>4</v>
      </c>
      <c r="V512" s="165">
        <v>4</v>
      </c>
      <c r="W512" s="165" t="s">
        <v>3548</v>
      </c>
      <c r="X512" s="102">
        <v>1</v>
      </c>
      <c r="Y512" s="422">
        <f>J512-I512</f>
        <v>-4.0277777777777801E-2</v>
      </c>
      <c r="Z512" s="422">
        <f>Y512*60</f>
        <v>-2.4166666666666679</v>
      </c>
      <c r="AA512" s="429">
        <v>6</v>
      </c>
      <c r="AB512" s="165">
        <v>3</v>
      </c>
    </row>
    <row r="513" spans="1:28" ht="14.25" customHeight="1" thickBot="1">
      <c r="A513" s="7">
        <v>404</v>
      </c>
      <c r="B513" s="7">
        <v>115</v>
      </c>
      <c r="C513" s="21"/>
      <c r="D513" s="468">
        <v>5</v>
      </c>
      <c r="E513" s="21" t="s">
        <v>1554</v>
      </c>
      <c r="F513" s="102" t="s">
        <v>753</v>
      </c>
      <c r="G513" s="102" t="s">
        <v>753</v>
      </c>
      <c r="H513" s="102" t="s">
        <v>1579</v>
      </c>
      <c r="I513" s="45" t="s">
        <v>1580</v>
      </c>
      <c r="J513" s="45" t="s">
        <v>2015</v>
      </c>
      <c r="K513" s="102" t="s">
        <v>2016</v>
      </c>
      <c r="L513" s="13">
        <f ca="1">IFERROR(__xludf.DUMMYFUNCTION("if(K550="""",0,counta(split(K550,"","")))"),4)</f>
        <v>4</v>
      </c>
      <c r="M513" s="102" t="s">
        <v>2016</v>
      </c>
      <c r="N513" s="102"/>
      <c r="O513" s="102"/>
      <c r="P513" s="102"/>
      <c r="Q513" s="450" t="s">
        <v>27</v>
      </c>
      <c r="R513" s="339" t="s">
        <v>98</v>
      </c>
      <c r="S513" s="349">
        <v>0</v>
      </c>
      <c r="T513" s="435"/>
      <c r="U513" s="165"/>
      <c r="V513" s="165">
        <v>5</v>
      </c>
      <c r="W513" s="165" t="s">
        <v>29</v>
      </c>
      <c r="X513" s="15">
        <v>1</v>
      </c>
      <c r="Y513" s="422">
        <f>J513-I513</f>
        <v>-0.68819444444444444</v>
      </c>
      <c r="Z513" s="422">
        <f>Y513*60</f>
        <v>-41.291666666666664</v>
      </c>
      <c r="AA513" s="429">
        <v>6</v>
      </c>
      <c r="AB513" s="165">
        <v>3</v>
      </c>
    </row>
    <row r="514" spans="1:28" ht="14.25" customHeight="1" thickBot="1">
      <c r="A514" s="7">
        <v>403</v>
      </c>
      <c r="B514" s="7">
        <v>115</v>
      </c>
      <c r="C514" s="21"/>
      <c r="D514" s="468">
        <v>5</v>
      </c>
      <c r="E514" s="21" t="s">
        <v>1554</v>
      </c>
      <c r="F514" s="102" t="s">
        <v>1217</v>
      </c>
      <c r="G514" s="102" t="s">
        <v>1573</v>
      </c>
      <c r="H514" s="102" t="s">
        <v>1574</v>
      </c>
      <c r="I514" s="45" t="s">
        <v>1575</v>
      </c>
      <c r="J514" s="45" t="s">
        <v>709</v>
      </c>
      <c r="K514" s="102" t="s">
        <v>1328</v>
      </c>
      <c r="L514" s="13">
        <f ca="1">IFERROR(__xludf.DUMMYFUNCTION("if(K551="""",0,counta(split(K551,"","")))"),1)</f>
        <v>1</v>
      </c>
      <c r="M514" s="102" t="s">
        <v>1328</v>
      </c>
      <c r="N514" s="102"/>
      <c r="O514" s="102"/>
      <c r="P514" s="102"/>
      <c r="Q514" s="450" t="s">
        <v>27</v>
      </c>
      <c r="R514" s="339" t="s">
        <v>98</v>
      </c>
      <c r="S514" s="349">
        <v>0</v>
      </c>
      <c r="T514" s="435"/>
      <c r="U514" s="165">
        <v>4</v>
      </c>
      <c r="V514" s="165">
        <v>5</v>
      </c>
      <c r="W514" s="165" t="s">
        <v>2111</v>
      </c>
      <c r="X514" s="102" t="s">
        <v>2947</v>
      </c>
      <c r="Y514" s="422">
        <f>J514-I514</f>
        <v>-0.60486111111111107</v>
      </c>
      <c r="Z514" s="422">
        <f>Y514*60</f>
        <v>-36.291666666666664</v>
      </c>
      <c r="AA514" s="429">
        <v>6</v>
      </c>
      <c r="AB514" s="165">
        <v>3</v>
      </c>
    </row>
    <row r="515" spans="1:28" ht="14.25" customHeight="1" thickBot="1">
      <c r="A515" s="7">
        <v>401</v>
      </c>
      <c r="B515" s="7">
        <v>115</v>
      </c>
      <c r="C515" s="21"/>
      <c r="D515" s="468">
        <v>5</v>
      </c>
      <c r="E515" s="21" t="s">
        <v>1554</v>
      </c>
      <c r="F515" s="102" t="s">
        <v>557</v>
      </c>
      <c r="G515" s="102" t="s">
        <v>1084</v>
      </c>
      <c r="H515" s="102" t="s">
        <v>1562</v>
      </c>
      <c r="I515" s="45" t="s">
        <v>1563</v>
      </c>
      <c r="J515" s="45" t="s">
        <v>113</v>
      </c>
      <c r="K515" s="102" t="s">
        <v>2021</v>
      </c>
      <c r="L515" s="13">
        <f ca="1">IFERROR(__xludf.DUMMYFUNCTION("if(K552="""",0,counta(split(K552,"","")))"),3)</f>
        <v>3</v>
      </c>
      <c r="M515" s="102" t="s">
        <v>2021</v>
      </c>
      <c r="N515" s="102"/>
      <c r="O515" s="102"/>
      <c r="P515" s="102"/>
      <c r="Q515" s="243" t="s">
        <v>27</v>
      </c>
      <c r="R515" s="339" t="s">
        <v>98</v>
      </c>
      <c r="S515" s="354">
        <v>0</v>
      </c>
      <c r="T515" s="435"/>
      <c r="U515" s="165"/>
      <c r="V515" s="165">
        <v>4</v>
      </c>
      <c r="W515" s="165" t="s">
        <v>1403</v>
      </c>
      <c r="X515" s="102"/>
      <c r="Y515" s="422">
        <f>J515-I515</f>
        <v>-0.40486111111111112</v>
      </c>
      <c r="Z515" s="422">
        <f>Y515*60</f>
        <v>-24.291666666666668</v>
      </c>
      <c r="AA515" s="429">
        <v>6</v>
      </c>
      <c r="AB515" s="165">
        <v>3</v>
      </c>
    </row>
    <row r="516" spans="1:28" ht="14.25" customHeight="1" thickBot="1">
      <c r="A516" s="7">
        <v>408</v>
      </c>
      <c r="B516" s="7">
        <v>116</v>
      </c>
      <c r="C516" s="21"/>
      <c r="D516" s="468">
        <v>5</v>
      </c>
      <c r="E516" s="21" t="s">
        <v>1583</v>
      </c>
      <c r="F516" s="102" t="s">
        <v>94</v>
      </c>
      <c r="G516" s="102" t="s">
        <v>94</v>
      </c>
      <c r="H516" s="102"/>
      <c r="I516" s="45" t="s">
        <v>1593</v>
      </c>
      <c r="J516" s="45" t="s">
        <v>116</v>
      </c>
      <c r="K516" s="102" t="s">
        <v>2024</v>
      </c>
      <c r="L516" s="13">
        <f ca="1">IFERROR(__xludf.DUMMYFUNCTION("if(K553="""",0,counta(split(K553,"","")))"),3)</f>
        <v>3</v>
      </c>
      <c r="M516" s="102" t="s">
        <v>2024</v>
      </c>
      <c r="N516" s="102"/>
      <c r="O516" s="102"/>
      <c r="P516" s="102"/>
      <c r="Q516" s="243" t="s">
        <v>27</v>
      </c>
      <c r="R516" s="339" t="s">
        <v>98</v>
      </c>
      <c r="S516" s="354">
        <v>0</v>
      </c>
      <c r="T516" s="435"/>
      <c r="U516" s="72">
        <v>3</v>
      </c>
      <c r="V516" s="79">
        <v>5</v>
      </c>
      <c r="W516" s="74" t="s">
        <v>29</v>
      </c>
      <c r="X516" s="73">
        <v>1</v>
      </c>
      <c r="Y516" s="422">
        <f>J516-I516</f>
        <v>-5.9722222222222204E-2</v>
      </c>
      <c r="Z516" s="422">
        <f>Y516*60</f>
        <v>-3.5833333333333321</v>
      </c>
      <c r="AA516" s="429">
        <v>6</v>
      </c>
      <c r="AB516" s="165">
        <v>3</v>
      </c>
    </row>
    <row r="517" spans="1:28" ht="14.25" customHeight="1" thickBot="1">
      <c r="A517" s="7">
        <v>407</v>
      </c>
      <c r="B517" s="7">
        <v>116</v>
      </c>
      <c r="C517" s="21"/>
      <c r="D517" s="468">
        <v>5</v>
      </c>
      <c r="E517" s="21" t="s">
        <v>1583</v>
      </c>
      <c r="F517" s="102" t="s">
        <v>886</v>
      </c>
      <c r="G517" s="102" t="s">
        <v>1590</v>
      </c>
      <c r="H517" s="102"/>
      <c r="I517" s="45" t="s">
        <v>1171</v>
      </c>
      <c r="J517" s="45" t="s">
        <v>1182</v>
      </c>
      <c r="K517" s="102"/>
      <c r="L517" s="13">
        <f ca="1">IFERROR(__xludf.DUMMYFUNCTION("if(K554="""",0,counta(split(K554,"","")))"),0)</f>
        <v>0</v>
      </c>
      <c r="M517" s="102"/>
      <c r="N517" s="102"/>
      <c r="O517" s="102"/>
      <c r="P517" s="102"/>
      <c r="Q517" s="452" t="s">
        <v>27</v>
      </c>
      <c r="R517" s="339" t="s">
        <v>98</v>
      </c>
      <c r="S517" s="379">
        <v>0</v>
      </c>
      <c r="T517" s="435"/>
      <c r="U517" s="165"/>
      <c r="V517" s="165">
        <v>3</v>
      </c>
      <c r="W517" s="165" t="s">
        <v>29</v>
      </c>
      <c r="X517" s="15">
        <v>1</v>
      </c>
      <c r="Y517" s="422">
        <f>J517-I517</f>
        <v>3.9583333333333304E-2</v>
      </c>
      <c r="Z517" s="422">
        <f>Y517*60</f>
        <v>2.3749999999999982</v>
      </c>
      <c r="AA517" s="429">
        <v>6</v>
      </c>
      <c r="AB517" s="251">
        <v>3</v>
      </c>
    </row>
    <row r="518" spans="1:28" ht="14.25" customHeight="1" thickBot="1">
      <c r="A518" s="7">
        <v>406</v>
      </c>
      <c r="B518" s="7">
        <v>116</v>
      </c>
      <c r="C518" s="21"/>
      <c r="D518" s="468">
        <v>5</v>
      </c>
      <c r="E518" s="21" t="s">
        <v>1583</v>
      </c>
      <c r="F518" s="102" t="s">
        <v>37</v>
      </c>
      <c r="G518" s="102" t="s">
        <v>1587</v>
      </c>
      <c r="H518" s="102"/>
      <c r="I518" s="45" t="s">
        <v>1588</v>
      </c>
      <c r="J518" s="45" t="s">
        <v>545</v>
      </c>
      <c r="K518" s="102"/>
      <c r="L518" s="13">
        <f ca="1">IFERROR(__xludf.DUMMYFUNCTION("if(K555="""",0,counta(split(K555,"","")))"),0)</f>
        <v>0</v>
      </c>
      <c r="M518" s="102"/>
      <c r="N518" s="102"/>
      <c r="O518" s="102"/>
      <c r="P518" s="102"/>
      <c r="Q518" s="452" t="s">
        <v>27</v>
      </c>
      <c r="R518" s="339" t="s">
        <v>98</v>
      </c>
      <c r="S518" s="379">
        <v>0</v>
      </c>
      <c r="T518" s="435"/>
      <c r="U518" s="165">
        <v>4</v>
      </c>
      <c r="V518" s="165">
        <v>5</v>
      </c>
      <c r="W518" s="165" t="s">
        <v>4818</v>
      </c>
      <c r="X518" s="102" t="s">
        <v>2947</v>
      </c>
      <c r="Y518" s="422">
        <f>J518-I518</f>
        <v>8.6805555555555552E-2</v>
      </c>
      <c r="Z518" s="422">
        <f>Y518*60</f>
        <v>5.208333333333333</v>
      </c>
      <c r="AA518" s="429">
        <v>6</v>
      </c>
      <c r="AB518" s="336">
        <v>3</v>
      </c>
    </row>
    <row r="519" spans="1:28" ht="14.25" customHeight="1" thickBot="1">
      <c r="A519" s="7">
        <v>405</v>
      </c>
      <c r="B519" s="7">
        <v>116</v>
      </c>
      <c r="C519" s="21"/>
      <c r="D519" s="468">
        <v>5</v>
      </c>
      <c r="E519" s="21" t="s">
        <v>1583</v>
      </c>
      <c r="F519" s="102" t="s">
        <v>75</v>
      </c>
      <c r="G519" s="102" t="s">
        <v>75</v>
      </c>
      <c r="H519" s="102" t="s">
        <v>1584</v>
      </c>
      <c r="I519" s="45" t="s">
        <v>743</v>
      </c>
      <c r="J519" s="45" t="s">
        <v>2028</v>
      </c>
      <c r="K519" s="102" t="s">
        <v>2029</v>
      </c>
      <c r="L519" s="13">
        <f ca="1">IFERROR(__xludf.DUMMYFUNCTION("if(K556="""",0,counta(split(K556,"","")))"),4)</f>
        <v>4</v>
      </c>
      <c r="M519" s="102" t="s">
        <v>2029</v>
      </c>
      <c r="N519" s="102" t="s">
        <v>586</v>
      </c>
      <c r="O519" s="102" t="s">
        <v>252</v>
      </c>
      <c r="P519" s="102" t="s">
        <v>586</v>
      </c>
      <c r="Q519" s="452" t="s">
        <v>27</v>
      </c>
      <c r="R519" s="339" t="s">
        <v>98</v>
      </c>
      <c r="S519" s="379">
        <v>0</v>
      </c>
      <c r="T519" s="435"/>
      <c r="U519" s="297">
        <v>5</v>
      </c>
      <c r="V519" s="297">
        <v>5</v>
      </c>
      <c r="W519" s="301" t="s">
        <v>3044</v>
      </c>
      <c r="X519" s="301" t="s">
        <v>2794</v>
      </c>
      <c r="Y519" s="422">
        <f>J519-I519</f>
        <v>0.28958333333333336</v>
      </c>
      <c r="Z519" s="422">
        <f>Y519*60</f>
        <v>17.375</v>
      </c>
      <c r="AA519" s="429">
        <v>6</v>
      </c>
      <c r="AB519" s="72">
        <v>3</v>
      </c>
    </row>
    <row r="520" spans="1:28" ht="14.25" customHeight="1" thickBot="1">
      <c r="A520" s="7">
        <v>411</v>
      </c>
      <c r="B520" s="7">
        <v>118</v>
      </c>
      <c r="C520" s="21"/>
      <c r="D520" s="468">
        <v>5</v>
      </c>
      <c r="E520" s="21" t="s">
        <v>1598</v>
      </c>
      <c r="F520" s="102" t="s">
        <v>303</v>
      </c>
      <c r="G520" s="102" t="s">
        <v>1601</v>
      </c>
      <c r="H520" s="102" t="s">
        <v>1602</v>
      </c>
      <c r="I520" s="45" t="s">
        <v>1603</v>
      </c>
      <c r="J520" s="45" t="s">
        <v>2031</v>
      </c>
      <c r="K520" s="102" t="s">
        <v>2032</v>
      </c>
      <c r="L520" s="13">
        <f ca="1">IFERROR(__xludf.DUMMYFUNCTION("if(K557="""",0,counta(split(K557,"","")))"),6)</f>
        <v>6</v>
      </c>
      <c r="M520" s="102" t="s">
        <v>2032</v>
      </c>
      <c r="N520" s="102" t="s">
        <v>2033</v>
      </c>
      <c r="O520" s="102" t="s">
        <v>878</v>
      </c>
      <c r="P520" s="102" t="s">
        <v>2033</v>
      </c>
      <c r="Q520" s="452" t="s">
        <v>27</v>
      </c>
      <c r="R520" s="339" t="s">
        <v>98</v>
      </c>
      <c r="S520" s="379">
        <v>0</v>
      </c>
      <c r="T520" s="435"/>
      <c r="U520" s="51">
        <v>5</v>
      </c>
      <c r="V520" s="51">
        <v>4</v>
      </c>
      <c r="W520" s="51" t="s">
        <v>3044</v>
      </c>
      <c r="X520" s="51" t="s">
        <v>2794</v>
      </c>
      <c r="Y520" s="422">
        <f>J520-I520</f>
        <v>-0.47152777777777782</v>
      </c>
      <c r="Z520" s="422">
        <f>Y520*60</f>
        <v>-28.291666666666668</v>
      </c>
      <c r="AA520" s="429">
        <v>6</v>
      </c>
      <c r="AB520" s="165">
        <v>3</v>
      </c>
    </row>
    <row r="521" spans="1:28" ht="14.25" customHeight="1" thickBot="1">
      <c r="A521" s="7">
        <v>410</v>
      </c>
      <c r="B521" s="7">
        <v>118</v>
      </c>
      <c r="C521" s="21"/>
      <c r="D521" s="468">
        <v>5</v>
      </c>
      <c r="E521" s="21" t="s">
        <v>1598</v>
      </c>
      <c r="F521" s="102" t="s">
        <v>816</v>
      </c>
      <c r="G521" s="102" t="s">
        <v>852</v>
      </c>
      <c r="H521" s="102"/>
      <c r="I521" s="45" t="s">
        <v>505</v>
      </c>
      <c r="J521" s="45" t="s">
        <v>1105</v>
      </c>
      <c r="K521" s="102" t="s">
        <v>2035</v>
      </c>
      <c r="L521" s="13">
        <f ca="1">IFERROR(__xludf.DUMMYFUNCTION("if(K558="""",0,counta(split(K558,"","")))"),5)</f>
        <v>5</v>
      </c>
      <c r="M521" s="102" t="s">
        <v>2035</v>
      </c>
      <c r="N521" s="102"/>
      <c r="O521" s="102"/>
      <c r="P521" s="102"/>
      <c r="Q521" s="452" t="s">
        <v>27</v>
      </c>
      <c r="R521" s="339" t="s">
        <v>98</v>
      </c>
      <c r="S521" s="379">
        <v>0</v>
      </c>
      <c r="T521" s="435"/>
      <c r="U521" s="165">
        <v>4</v>
      </c>
      <c r="V521" s="165">
        <v>3</v>
      </c>
      <c r="W521" s="165"/>
      <c r="X521" s="102"/>
      <c r="Y521" s="422">
        <f>J521-I521</f>
        <v>-0.44861111111111118</v>
      </c>
      <c r="Z521" s="422">
        <f>Y521*60</f>
        <v>-26.916666666666671</v>
      </c>
      <c r="AA521" s="429">
        <v>6</v>
      </c>
      <c r="AB521" s="165">
        <v>3</v>
      </c>
    </row>
    <row r="522" spans="1:28" ht="14.25" customHeight="1" thickBot="1">
      <c r="A522" s="7">
        <v>412</v>
      </c>
      <c r="B522" s="7">
        <v>119</v>
      </c>
      <c r="C522" s="21"/>
      <c r="D522" s="468">
        <v>5</v>
      </c>
      <c r="E522" s="21" t="s">
        <v>1605</v>
      </c>
      <c r="F522" s="102" t="s">
        <v>1468</v>
      </c>
      <c r="G522" s="102" t="s">
        <v>1468</v>
      </c>
      <c r="H522" s="102"/>
      <c r="I522" s="45" t="s">
        <v>1588</v>
      </c>
      <c r="J522" s="45" t="s">
        <v>1540</v>
      </c>
      <c r="K522" s="102" t="s">
        <v>698</v>
      </c>
      <c r="L522" s="13">
        <f ca="1">IFERROR(__xludf.DUMMYFUNCTION("if(K559="""",0,counta(split(K559,"","")))"),1)</f>
        <v>1</v>
      </c>
      <c r="M522" s="102" t="s">
        <v>698</v>
      </c>
      <c r="N522" s="102"/>
      <c r="O522" s="102"/>
      <c r="P522" s="102"/>
      <c r="Q522" s="452" t="s">
        <v>27</v>
      </c>
      <c r="R522" s="339" t="s">
        <v>98</v>
      </c>
      <c r="S522" s="379">
        <v>0</v>
      </c>
      <c r="T522" s="435"/>
      <c r="U522" s="165">
        <v>4</v>
      </c>
      <c r="V522" s="165">
        <v>5</v>
      </c>
      <c r="W522" s="165" t="s">
        <v>3127</v>
      </c>
      <c r="X522" s="102">
        <v>1</v>
      </c>
      <c r="Y522" s="422">
        <f>J522-I522</f>
        <v>0.12499999999999997</v>
      </c>
      <c r="Z522" s="422">
        <f>Y522*60</f>
        <v>7.4999999999999982</v>
      </c>
      <c r="AA522" s="429">
        <v>6</v>
      </c>
      <c r="AB522" s="251">
        <v>3</v>
      </c>
    </row>
    <row r="523" spans="1:28" ht="14.25" customHeight="1" thickBot="1">
      <c r="A523" s="7">
        <v>417</v>
      </c>
      <c r="B523" s="7">
        <v>119</v>
      </c>
      <c r="C523" s="21"/>
      <c r="D523" s="468">
        <v>5</v>
      </c>
      <c r="E523" s="21" t="s">
        <v>1605</v>
      </c>
      <c r="F523" s="102" t="s">
        <v>886</v>
      </c>
      <c r="G523" s="102" t="s">
        <v>1616</v>
      </c>
      <c r="H523" s="102"/>
      <c r="I523" s="45" t="s">
        <v>1617</v>
      </c>
      <c r="J523" s="45" t="s">
        <v>167</v>
      </c>
      <c r="K523" s="102" t="s">
        <v>2038</v>
      </c>
      <c r="L523" s="13">
        <f ca="1">IFERROR(__xludf.DUMMYFUNCTION("if(K560="""",0,counta(split(K560,"","")))"),6)</f>
        <v>6</v>
      </c>
      <c r="M523" s="102" t="s">
        <v>2038</v>
      </c>
      <c r="N523" s="102"/>
      <c r="O523" s="102"/>
      <c r="P523" s="102"/>
      <c r="Q523" s="452" t="s">
        <v>27</v>
      </c>
      <c r="R523" s="339" t="s">
        <v>98</v>
      </c>
      <c r="S523" s="379">
        <v>0</v>
      </c>
      <c r="T523" s="435"/>
      <c r="U523" s="165">
        <v>4</v>
      </c>
      <c r="V523" s="165">
        <v>5</v>
      </c>
      <c r="W523" s="165" t="s">
        <v>7570</v>
      </c>
      <c r="X523" s="102">
        <v>1</v>
      </c>
      <c r="Y523" s="422">
        <f>J523-I523</f>
        <v>-0.55833333333333335</v>
      </c>
      <c r="Z523" s="422">
        <f>Y523*60</f>
        <v>-33.5</v>
      </c>
      <c r="AA523" s="429">
        <v>6</v>
      </c>
      <c r="AB523" s="165">
        <v>3</v>
      </c>
    </row>
    <row r="524" spans="1:28" ht="14.25" customHeight="1" thickBot="1">
      <c r="A524" s="7">
        <v>416</v>
      </c>
      <c r="B524" s="7">
        <v>119</v>
      </c>
      <c r="C524" s="21"/>
      <c r="D524" s="468">
        <v>5</v>
      </c>
      <c r="E524" s="21" t="s">
        <v>1605</v>
      </c>
      <c r="F524" s="102" t="s">
        <v>886</v>
      </c>
      <c r="G524" s="102" t="s">
        <v>1613</v>
      </c>
      <c r="H524" s="102"/>
      <c r="I524" s="45" t="s">
        <v>1614</v>
      </c>
      <c r="J524" s="45" t="s">
        <v>579</v>
      </c>
      <c r="K524" s="102" t="s">
        <v>2039</v>
      </c>
      <c r="L524" s="13">
        <f ca="1">IFERROR(__xludf.DUMMYFUNCTION("if(K561="""",0,counta(split(K561,"","")))"),4)</f>
        <v>4</v>
      </c>
      <c r="M524" s="102" t="s">
        <v>2039</v>
      </c>
      <c r="N524" s="102"/>
      <c r="O524" s="102"/>
      <c r="P524" s="102"/>
      <c r="Q524" s="452" t="s">
        <v>27</v>
      </c>
      <c r="R524" s="339" t="s">
        <v>98</v>
      </c>
      <c r="S524" s="379">
        <v>0</v>
      </c>
      <c r="T524" s="435"/>
      <c r="U524" s="251">
        <v>3</v>
      </c>
      <c r="V524" s="251">
        <v>3</v>
      </c>
      <c r="W524" s="283" t="s">
        <v>2793</v>
      </c>
      <c r="X524" s="250">
        <v>1</v>
      </c>
      <c r="Y524" s="422">
        <f>J524-I524</f>
        <v>-0.47847222222222219</v>
      </c>
      <c r="Z524" s="422">
        <f>Y524*60</f>
        <v>-28.708333333333332</v>
      </c>
      <c r="AA524" s="429">
        <v>6</v>
      </c>
      <c r="AB524" s="165">
        <v>3</v>
      </c>
    </row>
    <row r="525" spans="1:28" ht="14.25" customHeight="1" thickBot="1">
      <c r="A525" s="7">
        <v>415</v>
      </c>
      <c r="B525" s="7">
        <v>119</v>
      </c>
      <c r="C525" s="21"/>
      <c r="D525" s="468">
        <v>5</v>
      </c>
      <c r="E525" s="21" t="s">
        <v>1605</v>
      </c>
      <c r="F525" s="102" t="s">
        <v>38</v>
      </c>
      <c r="G525" s="102" t="s">
        <v>38</v>
      </c>
      <c r="H525" s="102"/>
      <c r="I525" s="45" t="s">
        <v>600</v>
      </c>
      <c r="J525" s="45" t="s">
        <v>301</v>
      </c>
      <c r="K525" s="102" t="s">
        <v>2042</v>
      </c>
      <c r="L525" s="13">
        <f ca="1">IFERROR(__xludf.DUMMYFUNCTION("if(K562="""",0,counta(split(K562,"","")))"),2)</f>
        <v>2</v>
      </c>
      <c r="M525" s="102" t="s">
        <v>2043</v>
      </c>
      <c r="N525" s="102"/>
      <c r="O525" s="102"/>
      <c r="P525" s="102"/>
      <c r="Q525" s="452" t="s">
        <v>27</v>
      </c>
      <c r="R525" s="339" t="s">
        <v>98</v>
      </c>
      <c r="S525" s="379">
        <v>0</v>
      </c>
      <c r="T525" s="435"/>
      <c r="U525" s="51">
        <v>5</v>
      </c>
      <c r="V525" s="354">
        <v>3</v>
      </c>
      <c r="W525" s="102" t="s">
        <v>2793</v>
      </c>
      <c r="X525" s="435"/>
      <c r="Y525" s="422">
        <f>J525-I525</f>
        <v>-0.28541666666666665</v>
      </c>
      <c r="Z525" s="422">
        <f>Y525*60</f>
        <v>-17.125</v>
      </c>
      <c r="AA525" s="429">
        <v>6</v>
      </c>
      <c r="AB525" s="165">
        <v>3</v>
      </c>
    </row>
    <row r="526" spans="1:28" ht="14.25" customHeight="1" thickBot="1">
      <c r="A526" s="7">
        <v>414</v>
      </c>
      <c r="B526" s="7">
        <v>119</v>
      </c>
      <c r="C526" s="21"/>
      <c r="D526" s="468">
        <v>5</v>
      </c>
      <c r="E526" s="21" t="s">
        <v>1605</v>
      </c>
      <c r="F526" s="102" t="s">
        <v>816</v>
      </c>
      <c r="G526" s="102" t="s">
        <v>852</v>
      </c>
      <c r="H526" s="102"/>
      <c r="I526" s="45" t="s">
        <v>383</v>
      </c>
      <c r="J526" s="45" t="s">
        <v>733</v>
      </c>
      <c r="K526" s="102" t="s">
        <v>2044</v>
      </c>
      <c r="L526" s="13">
        <f ca="1">IFERROR(__xludf.DUMMYFUNCTION("if(K563="""",0,counta(split(K563,"","")))"),5)</f>
        <v>5</v>
      </c>
      <c r="M526" s="102" t="s">
        <v>2044</v>
      </c>
      <c r="N526" s="102" t="s">
        <v>181</v>
      </c>
      <c r="O526" s="102" t="s">
        <v>41</v>
      </c>
      <c r="P526" s="102" t="s">
        <v>181</v>
      </c>
      <c r="Q526" s="422" t="s">
        <v>27</v>
      </c>
      <c r="R526" s="339" t="s">
        <v>98</v>
      </c>
      <c r="S526" s="102">
        <v>0</v>
      </c>
      <c r="T526" s="435"/>
      <c r="U526" s="354">
        <v>4</v>
      </c>
      <c r="V526" s="354">
        <v>4</v>
      </c>
      <c r="W526" s="434" t="s">
        <v>3223</v>
      </c>
      <c r="X526" s="354">
        <v>1</v>
      </c>
      <c r="Y526" s="422">
        <f>J526-I526</f>
        <v>-0.23750000000000002</v>
      </c>
      <c r="Z526" s="422">
        <f>Y526*60</f>
        <v>-14.250000000000002</v>
      </c>
      <c r="AA526" s="429">
        <v>6</v>
      </c>
      <c r="AB526" s="165">
        <v>3</v>
      </c>
    </row>
    <row r="527" spans="1:28" ht="14.25" customHeight="1" thickBot="1">
      <c r="A527" s="7">
        <v>413</v>
      </c>
      <c r="B527" s="7">
        <v>119</v>
      </c>
      <c r="C527" s="21"/>
      <c r="D527" s="468">
        <v>5</v>
      </c>
      <c r="E527" s="21" t="s">
        <v>1605</v>
      </c>
      <c r="F527" s="102" t="s">
        <v>647</v>
      </c>
      <c r="G527" s="102" t="s">
        <v>1607</v>
      </c>
      <c r="H527" s="102"/>
      <c r="I527" s="45" t="s">
        <v>457</v>
      </c>
      <c r="J527" s="45" t="s">
        <v>1368</v>
      </c>
      <c r="K527" s="102"/>
      <c r="L527" s="13">
        <f ca="1">IFERROR(__xludf.DUMMYFUNCTION("if(K564="""",0,counta(split(K564,"","")))"),0)</f>
        <v>0</v>
      </c>
      <c r="M527" s="102"/>
      <c r="N527" s="102" t="s">
        <v>2045</v>
      </c>
      <c r="O527" s="102" t="s">
        <v>1684</v>
      </c>
      <c r="P527" s="102" t="s">
        <v>2045</v>
      </c>
      <c r="Q527" s="422" t="s">
        <v>27</v>
      </c>
      <c r="R527" s="339" t="s">
        <v>98</v>
      </c>
      <c r="S527" s="102">
        <v>0</v>
      </c>
      <c r="T527" s="435"/>
      <c r="U527" s="165"/>
      <c r="V527" s="165">
        <v>4</v>
      </c>
      <c r="W527" s="165" t="s">
        <v>1403</v>
      </c>
      <c r="X527" s="102"/>
      <c r="Y527" s="422">
        <f>J527-I527</f>
        <v>-0.17499999999999999</v>
      </c>
      <c r="Z527" s="422">
        <f>Y527*60</f>
        <v>-10.5</v>
      </c>
      <c r="AA527" s="428">
        <v>6</v>
      </c>
      <c r="AB527" s="165">
        <v>3</v>
      </c>
    </row>
    <row r="528" spans="1:28" ht="14.25" customHeight="1" thickBot="1">
      <c r="A528" s="7">
        <v>420</v>
      </c>
      <c r="B528" s="7">
        <v>120</v>
      </c>
      <c r="C528" s="21"/>
      <c r="D528" s="468">
        <v>5</v>
      </c>
      <c r="E528" s="21" t="s">
        <v>1618</v>
      </c>
      <c r="F528" s="102" t="s">
        <v>446</v>
      </c>
      <c r="G528" s="102" t="s">
        <v>447</v>
      </c>
      <c r="H528" s="102"/>
      <c r="I528" s="45" t="s">
        <v>428</v>
      </c>
      <c r="J528" s="45" t="s">
        <v>1171</v>
      </c>
      <c r="K528" s="102" t="s">
        <v>273</v>
      </c>
      <c r="L528" s="13">
        <f ca="1">IFERROR(__xludf.DUMMYFUNCTION("if(K565="""",0,counta(split(K565,"","")))"),1)</f>
        <v>1</v>
      </c>
      <c r="M528" s="102" t="s">
        <v>273</v>
      </c>
      <c r="N528" s="102"/>
      <c r="O528" s="102"/>
      <c r="P528" s="102"/>
      <c r="Q528" s="422" t="s">
        <v>27</v>
      </c>
      <c r="R528" s="339" t="s">
        <v>98</v>
      </c>
      <c r="S528" s="102">
        <v>0</v>
      </c>
      <c r="T528" s="435"/>
      <c r="U528" s="165">
        <v>4</v>
      </c>
      <c r="V528" s="165">
        <v>5</v>
      </c>
      <c r="W528" s="165" t="s">
        <v>3041</v>
      </c>
      <c r="X528" s="102" t="s">
        <v>2947</v>
      </c>
      <c r="Y528" s="422">
        <f>J528-I528</f>
        <v>-2.5694444444444436E-2</v>
      </c>
      <c r="Z528" s="422">
        <f>Y528*60</f>
        <v>-1.5416666666666661</v>
      </c>
      <c r="AA528" s="429">
        <v>6</v>
      </c>
      <c r="AB528" s="165">
        <v>3</v>
      </c>
    </row>
    <row r="529" spans="1:28" ht="14.25" customHeight="1" thickBot="1">
      <c r="A529" s="7">
        <v>419</v>
      </c>
      <c r="B529" s="7">
        <v>120</v>
      </c>
      <c r="C529" s="21"/>
      <c r="D529" s="468">
        <v>5</v>
      </c>
      <c r="E529" s="21" t="s">
        <v>1618</v>
      </c>
      <c r="F529" s="102" t="s">
        <v>1620</v>
      </c>
      <c r="G529" s="102" t="s">
        <v>1621</v>
      </c>
      <c r="H529" s="102"/>
      <c r="I529" s="45" t="s">
        <v>297</v>
      </c>
      <c r="J529" s="45" t="s">
        <v>749</v>
      </c>
      <c r="K529" s="102"/>
      <c r="L529" s="13">
        <f ca="1">IFERROR(__xludf.DUMMYFUNCTION("if(K566="""",0,counta(split(K566,"","")))"),0)</f>
        <v>0</v>
      </c>
      <c r="M529" s="102"/>
      <c r="N529" s="102"/>
      <c r="O529" s="102"/>
      <c r="P529" s="102"/>
      <c r="Q529" s="422" t="s">
        <v>27</v>
      </c>
      <c r="R529" s="339" t="s">
        <v>98</v>
      </c>
      <c r="S529" s="102">
        <v>0</v>
      </c>
      <c r="T529" s="435"/>
      <c r="U529" s="332">
        <v>5</v>
      </c>
      <c r="V529" s="332">
        <v>5</v>
      </c>
      <c r="W529" s="339" t="s">
        <v>3548</v>
      </c>
      <c r="X529" s="339" t="s">
        <v>2794</v>
      </c>
      <c r="Y529" s="422">
        <f>J529-I529</f>
        <v>5.9722222222222232E-2</v>
      </c>
      <c r="Z529" s="422">
        <f>Y529*60</f>
        <v>3.5833333333333339</v>
      </c>
      <c r="AA529" s="429">
        <v>6</v>
      </c>
      <c r="AB529" s="165">
        <v>3</v>
      </c>
    </row>
    <row r="530" spans="1:28" ht="14.25" customHeight="1" thickBot="1">
      <c r="A530" s="7">
        <v>418</v>
      </c>
      <c r="B530" s="7">
        <v>120</v>
      </c>
      <c r="C530" s="21"/>
      <c r="D530" s="468">
        <v>5</v>
      </c>
      <c r="E530" s="21" t="s">
        <v>1618</v>
      </c>
      <c r="F530" s="102" t="s">
        <v>79</v>
      </c>
      <c r="G530" s="102" t="s">
        <v>79</v>
      </c>
      <c r="H530" s="102"/>
      <c r="I530" s="45" t="s">
        <v>1619</v>
      </c>
      <c r="J530" s="45" t="s">
        <v>1502</v>
      </c>
      <c r="K530" s="102" t="s">
        <v>2049</v>
      </c>
      <c r="L530" s="13">
        <f ca="1">IFERROR(__xludf.DUMMYFUNCTION("if(K567="""",0,counta(split(K567,"","")))"),4)</f>
        <v>4</v>
      </c>
      <c r="M530" s="102" t="s">
        <v>2049</v>
      </c>
      <c r="N530" s="102"/>
      <c r="O530" s="102"/>
      <c r="P530" s="102"/>
      <c r="Q530" s="422" t="s">
        <v>27</v>
      </c>
      <c r="R530" s="339" t="s">
        <v>98</v>
      </c>
      <c r="S530" s="102">
        <v>0</v>
      </c>
      <c r="T530" s="435"/>
      <c r="U530" s="165"/>
      <c r="V530" s="165">
        <v>5</v>
      </c>
      <c r="W530" s="165" t="s">
        <v>1403</v>
      </c>
      <c r="X530" s="102"/>
      <c r="Y530" s="422">
        <f>J530-I530</f>
        <v>1.3888888888888895E-2</v>
      </c>
      <c r="Z530" s="422">
        <f>Y530*60</f>
        <v>0.8333333333333337</v>
      </c>
      <c r="AA530" s="429">
        <v>6</v>
      </c>
      <c r="AB530" s="165">
        <v>3</v>
      </c>
    </row>
    <row r="531" spans="1:28" ht="14.25" customHeight="1" thickBot="1">
      <c r="A531" s="7">
        <v>423</v>
      </c>
      <c r="B531" s="7">
        <v>121</v>
      </c>
      <c r="C531" s="21"/>
      <c r="D531" s="468">
        <v>5</v>
      </c>
      <c r="E531" s="21" t="s">
        <v>1630</v>
      </c>
      <c r="F531" s="102" t="s">
        <v>1219</v>
      </c>
      <c r="G531" s="102" t="s">
        <v>1219</v>
      </c>
      <c r="H531" s="102"/>
      <c r="I531" s="45" t="s">
        <v>1635</v>
      </c>
      <c r="J531" s="45" t="s">
        <v>1926</v>
      </c>
      <c r="K531" s="102" t="s">
        <v>80</v>
      </c>
      <c r="L531" s="13">
        <f ca="1">IFERROR(__xludf.DUMMYFUNCTION("if(K568="""",0,counta(split(K568,"","")))"),1)</f>
        <v>1</v>
      </c>
      <c r="M531" s="102" t="s">
        <v>80</v>
      </c>
      <c r="N531" s="102"/>
      <c r="O531" s="102"/>
      <c r="P531" s="102"/>
      <c r="Q531" s="422" t="s">
        <v>27</v>
      </c>
      <c r="R531" s="339" t="s">
        <v>98</v>
      </c>
      <c r="S531" s="102">
        <v>0</v>
      </c>
      <c r="T531" s="435"/>
      <c r="U531" s="374">
        <v>4</v>
      </c>
      <c r="V531" s="374">
        <v>5</v>
      </c>
      <c r="W531" s="375" t="s">
        <v>3511</v>
      </c>
      <c r="X531" s="375">
        <v>1</v>
      </c>
      <c r="Y531" s="422">
        <f>J531-I531</f>
        <v>-0.27361111111111108</v>
      </c>
      <c r="Z531" s="422">
        <f>Y531*60</f>
        <v>-16.416666666666664</v>
      </c>
      <c r="AA531" s="429">
        <v>6</v>
      </c>
      <c r="AB531" s="379">
        <v>3</v>
      </c>
    </row>
    <row r="532" spans="1:28" ht="14.25" customHeight="1" thickBot="1">
      <c r="A532" s="7">
        <v>422</v>
      </c>
      <c r="B532" s="7">
        <v>121</v>
      </c>
      <c r="C532" s="21"/>
      <c r="D532" s="468">
        <v>5</v>
      </c>
      <c r="E532" s="21" t="s">
        <v>1630</v>
      </c>
      <c r="F532" s="102" t="s">
        <v>1633</v>
      </c>
      <c r="G532" s="102" t="s">
        <v>1634</v>
      </c>
      <c r="H532" s="102"/>
      <c r="I532" s="45" t="s">
        <v>433</v>
      </c>
      <c r="J532" s="45" t="s">
        <v>681</v>
      </c>
      <c r="K532" s="102" t="s">
        <v>2054</v>
      </c>
      <c r="L532" s="13">
        <f ca="1">IFERROR(__xludf.DUMMYFUNCTION("if(K569="""",0,counta(split(K569,"","")))"),6)</f>
        <v>6</v>
      </c>
      <c r="M532" s="102" t="s">
        <v>2054</v>
      </c>
      <c r="N532" s="102"/>
      <c r="O532" s="102"/>
      <c r="P532" s="102"/>
      <c r="Q532" s="422" t="s">
        <v>27</v>
      </c>
      <c r="R532" s="339" t="s">
        <v>98</v>
      </c>
      <c r="S532" s="102">
        <v>0</v>
      </c>
      <c r="T532" s="435"/>
      <c r="U532" s="481">
        <v>4</v>
      </c>
      <c r="V532" s="481">
        <v>5</v>
      </c>
      <c r="W532" s="481" t="s">
        <v>3127</v>
      </c>
      <c r="X532" s="480" t="s">
        <v>2947</v>
      </c>
      <c r="Y532" s="422">
        <f>J532-I532</f>
        <v>-0.11458333333333334</v>
      </c>
      <c r="Z532" s="422">
        <f>Y532*60</f>
        <v>-6.8750000000000009</v>
      </c>
      <c r="AA532" s="429">
        <v>6</v>
      </c>
      <c r="AB532" s="165">
        <v>3</v>
      </c>
    </row>
    <row r="533" spans="1:28" ht="14.25" customHeight="1" thickBot="1">
      <c r="A533" s="7">
        <v>421</v>
      </c>
      <c r="B533" s="7">
        <v>121</v>
      </c>
      <c r="C533" s="21"/>
      <c r="D533" s="468">
        <v>5</v>
      </c>
      <c r="E533" s="21" t="s">
        <v>1630</v>
      </c>
      <c r="F533" s="102" t="s">
        <v>1631</v>
      </c>
      <c r="G533" s="102" t="s">
        <v>351</v>
      </c>
      <c r="H533" s="102"/>
      <c r="I533" s="45" t="s">
        <v>1632</v>
      </c>
      <c r="J533" s="45" t="s">
        <v>1910</v>
      </c>
      <c r="K533" s="102" t="s">
        <v>80</v>
      </c>
      <c r="L533" s="13">
        <f ca="1">IFERROR(__xludf.DUMMYFUNCTION("if(K570="""",0,counta(split(K570,"","")))"),1)</f>
        <v>1</v>
      </c>
      <c r="M533" s="102" t="s">
        <v>80</v>
      </c>
      <c r="N533" s="102"/>
      <c r="O533" s="102"/>
      <c r="P533" s="102"/>
      <c r="Q533" s="422" t="s">
        <v>27</v>
      </c>
      <c r="R533" s="339" t="s">
        <v>98</v>
      </c>
      <c r="S533" s="102">
        <v>0</v>
      </c>
      <c r="T533" s="435"/>
      <c r="U533" s="165">
        <v>5</v>
      </c>
      <c r="V533" s="165">
        <v>5</v>
      </c>
      <c r="W533" s="165" t="s">
        <v>3127</v>
      </c>
      <c r="X533" s="102">
        <v>1</v>
      </c>
      <c r="Y533" s="422">
        <f>J533-I533</f>
        <v>6.25E-2</v>
      </c>
      <c r="Z533" s="422">
        <f>Y533*60</f>
        <v>3.75</v>
      </c>
      <c r="AA533" s="429">
        <v>6</v>
      </c>
      <c r="AB533" s="165">
        <v>3</v>
      </c>
    </row>
    <row r="534" spans="1:28" ht="14.25" customHeight="1" thickBot="1">
      <c r="A534" s="7">
        <v>425</v>
      </c>
      <c r="B534" s="7">
        <v>121</v>
      </c>
      <c r="C534" s="21"/>
      <c r="D534" s="468">
        <v>5</v>
      </c>
      <c r="E534" s="21" t="s">
        <v>1630</v>
      </c>
      <c r="F534" s="102" t="s">
        <v>886</v>
      </c>
      <c r="G534" s="102" t="s">
        <v>886</v>
      </c>
      <c r="H534" s="102"/>
      <c r="I534" s="45" t="s">
        <v>1640</v>
      </c>
      <c r="J534" s="45" t="s">
        <v>2056</v>
      </c>
      <c r="K534" s="102" t="s">
        <v>1328</v>
      </c>
      <c r="L534" s="13">
        <f ca="1">IFERROR(__xludf.DUMMYFUNCTION("if(K571="""",0,counta(split(K571,"","")))"),1)</f>
        <v>1</v>
      </c>
      <c r="M534" s="102" t="s">
        <v>1328</v>
      </c>
      <c r="N534" s="102"/>
      <c r="O534" s="102"/>
      <c r="P534" s="102"/>
      <c r="Q534" s="422" t="s">
        <v>27</v>
      </c>
      <c r="R534" s="339" t="s">
        <v>98</v>
      </c>
      <c r="S534" s="102">
        <v>0</v>
      </c>
      <c r="T534" s="435"/>
      <c r="U534" s="165"/>
      <c r="V534" s="165">
        <v>5</v>
      </c>
      <c r="W534" s="165" t="s">
        <v>1403</v>
      </c>
      <c r="X534" s="102"/>
      <c r="Y534" s="422">
        <f>J534-I534</f>
        <v>-0.19722222222222213</v>
      </c>
      <c r="Z534" s="422">
        <f>Y534*60</f>
        <v>-11.833333333333329</v>
      </c>
      <c r="AA534" s="429">
        <v>6</v>
      </c>
      <c r="AB534" s="379">
        <v>3</v>
      </c>
    </row>
    <row r="535" spans="1:28" ht="14.25" customHeight="1" thickBot="1">
      <c r="A535" s="7">
        <v>428</v>
      </c>
      <c r="B535" s="7">
        <v>122</v>
      </c>
      <c r="C535" s="21"/>
      <c r="D535" s="468">
        <v>5</v>
      </c>
      <c r="E535" s="21" t="s">
        <v>1642</v>
      </c>
      <c r="F535" s="102" t="s">
        <v>1419</v>
      </c>
      <c r="G535" s="102" t="s">
        <v>1421</v>
      </c>
      <c r="H535" s="102"/>
      <c r="I535" s="45" t="s">
        <v>775</v>
      </c>
      <c r="J535" s="45" t="s">
        <v>2057</v>
      </c>
      <c r="K535" s="102" t="s">
        <v>2058</v>
      </c>
      <c r="L535" s="13">
        <f ca="1">IFERROR(__xludf.DUMMYFUNCTION("if(K572="""",0,counta(split(K572,"","")))"),2)</f>
        <v>2</v>
      </c>
      <c r="M535" s="102" t="s">
        <v>2058</v>
      </c>
      <c r="N535" s="102"/>
      <c r="O535" s="102"/>
      <c r="P535" s="102"/>
      <c r="Q535" s="422" t="s">
        <v>27</v>
      </c>
      <c r="R535" s="339" t="s">
        <v>98</v>
      </c>
      <c r="S535" s="102">
        <v>0</v>
      </c>
      <c r="T535" s="435"/>
      <c r="U535" s="165">
        <v>3</v>
      </c>
      <c r="V535" s="165">
        <v>3</v>
      </c>
      <c r="W535" s="165" t="s">
        <v>2111</v>
      </c>
      <c r="X535" s="102" t="s">
        <v>2947</v>
      </c>
      <c r="Y535" s="422">
        <f>J535-I535</f>
        <v>0.12638888888888888</v>
      </c>
      <c r="Z535" s="422">
        <f>Y535*60</f>
        <v>7.583333333333333</v>
      </c>
      <c r="AA535" s="429">
        <v>6</v>
      </c>
      <c r="AB535" s="72">
        <v>3</v>
      </c>
    </row>
    <row r="536" spans="1:28" ht="14.25" customHeight="1" thickBot="1">
      <c r="A536" s="7">
        <v>430</v>
      </c>
      <c r="B536" s="7">
        <v>122</v>
      </c>
      <c r="C536" s="21"/>
      <c r="D536" s="468">
        <v>5</v>
      </c>
      <c r="E536" s="21" t="s">
        <v>1642</v>
      </c>
      <c r="F536" s="102" t="s">
        <v>1655</v>
      </c>
      <c r="G536" s="102" t="s">
        <v>1655</v>
      </c>
      <c r="H536" s="102"/>
      <c r="I536" s="45" t="s">
        <v>1656</v>
      </c>
      <c r="J536" s="45" t="s">
        <v>1999</v>
      </c>
      <c r="K536" s="102" t="s">
        <v>343</v>
      </c>
      <c r="L536" s="13">
        <f ca="1">IFERROR(__xludf.DUMMYFUNCTION("if(K573="""",0,counta(split(K573,"","")))"),1)</f>
        <v>1</v>
      </c>
      <c r="M536" s="102" t="s">
        <v>343</v>
      </c>
      <c r="N536" s="102"/>
      <c r="O536" s="102"/>
      <c r="P536" s="102"/>
      <c r="Q536" s="422" t="s">
        <v>27</v>
      </c>
      <c r="R536" s="339" t="s">
        <v>98</v>
      </c>
      <c r="S536" s="102">
        <v>0</v>
      </c>
      <c r="T536" s="435"/>
      <c r="U536" s="165">
        <v>3</v>
      </c>
      <c r="V536" s="165">
        <v>3</v>
      </c>
      <c r="W536" s="165" t="s">
        <v>29</v>
      </c>
      <c r="X536" s="102" t="s">
        <v>2794</v>
      </c>
      <c r="Y536" s="422">
        <f>J536-I536</f>
        <v>-4.7222222222222221E-2</v>
      </c>
      <c r="Z536" s="422">
        <f>Y536*60</f>
        <v>-2.833333333333333</v>
      </c>
      <c r="AA536" s="429">
        <v>6</v>
      </c>
      <c r="AB536" s="379">
        <v>3</v>
      </c>
    </row>
    <row r="537" spans="1:28" ht="14.25" customHeight="1" thickBot="1">
      <c r="A537" s="7">
        <v>429</v>
      </c>
      <c r="B537" s="7">
        <v>122</v>
      </c>
      <c r="C537" s="21"/>
      <c r="D537" s="468">
        <v>5</v>
      </c>
      <c r="E537" s="21" t="s">
        <v>1642</v>
      </c>
      <c r="F537" s="102" t="s">
        <v>886</v>
      </c>
      <c r="G537" s="102" t="s">
        <v>1652</v>
      </c>
      <c r="H537" s="102"/>
      <c r="I537" s="45" t="s">
        <v>1653</v>
      </c>
      <c r="J537" s="45" t="s">
        <v>1353</v>
      </c>
      <c r="K537" s="102" t="s">
        <v>2063</v>
      </c>
      <c r="L537" s="13">
        <f ca="1">IFERROR(__xludf.DUMMYFUNCTION("if(K574="""",0,counta(split(K574,"","")))"),3)</f>
        <v>3</v>
      </c>
      <c r="M537" s="102" t="s">
        <v>2063</v>
      </c>
      <c r="N537" s="102" t="s">
        <v>1198</v>
      </c>
      <c r="O537" s="102" t="s">
        <v>878</v>
      </c>
      <c r="P537" s="102" t="s">
        <v>1198</v>
      </c>
      <c r="Q537" s="422" t="s">
        <v>27</v>
      </c>
      <c r="R537" s="339" t="s">
        <v>98</v>
      </c>
      <c r="S537" s="102">
        <v>0</v>
      </c>
      <c r="T537" s="435"/>
      <c r="U537" s="165">
        <v>1</v>
      </c>
      <c r="V537" s="165">
        <v>4</v>
      </c>
      <c r="W537" s="165" t="s">
        <v>3041</v>
      </c>
      <c r="X537" s="102">
        <v>1</v>
      </c>
      <c r="Y537" s="422">
        <f>J537-I537</f>
        <v>7.2222222222222132E-2</v>
      </c>
      <c r="Z537" s="422">
        <f>Y537*60</f>
        <v>4.3333333333333277</v>
      </c>
      <c r="AA537" s="429">
        <v>6</v>
      </c>
      <c r="AB537" s="165">
        <v>3</v>
      </c>
    </row>
    <row r="538" spans="1:28" ht="14.25" customHeight="1" thickBot="1">
      <c r="A538" s="7">
        <v>427</v>
      </c>
      <c r="B538" s="7">
        <v>122</v>
      </c>
      <c r="C538" s="21"/>
      <c r="D538" s="468">
        <v>5</v>
      </c>
      <c r="E538" s="21" t="s">
        <v>1642</v>
      </c>
      <c r="F538" s="102" t="s">
        <v>75</v>
      </c>
      <c r="G538" s="102" t="s">
        <v>75</v>
      </c>
      <c r="H538" s="102"/>
      <c r="I538" s="45" t="s">
        <v>1646</v>
      </c>
      <c r="J538" s="45" t="s">
        <v>612</v>
      </c>
      <c r="K538" s="102" t="s">
        <v>2066</v>
      </c>
      <c r="L538" s="13">
        <f ca="1">IFERROR(__xludf.DUMMYFUNCTION("if(K575="""",0,counta(split(K575,"","")))"),1)</f>
        <v>1</v>
      </c>
      <c r="M538" s="102" t="s">
        <v>2066</v>
      </c>
      <c r="N538" s="102"/>
      <c r="O538" s="102"/>
      <c r="P538" s="102"/>
      <c r="Q538" s="422" t="s">
        <v>27</v>
      </c>
      <c r="R538" s="339" t="s">
        <v>98</v>
      </c>
      <c r="S538" s="102">
        <v>0</v>
      </c>
      <c r="T538" s="435"/>
      <c r="U538" s="165">
        <v>3</v>
      </c>
      <c r="V538" s="165">
        <v>4</v>
      </c>
      <c r="W538" s="165" t="s">
        <v>3041</v>
      </c>
      <c r="X538" s="102">
        <v>1</v>
      </c>
      <c r="Y538" s="422">
        <f>J538-I538</f>
        <v>1.4583333333333337E-2</v>
      </c>
      <c r="Z538" s="422">
        <f>Y538*60</f>
        <v>0.87500000000000022</v>
      </c>
      <c r="AA538" s="429">
        <v>6</v>
      </c>
      <c r="AB538" s="297">
        <v>3</v>
      </c>
    </row>
    <row r="539" spans="1:28" ht="14.25" customHeight="1" thickBot="1">
      <c r="A539" s="7">
        <v>426</v>
      </c>
      <c r="B539" s="7">
        <v>122</v>
      </c>
      <c r="C539" s="21"/>
      <c r="D539" s="468">
        <v>5</v>
      </c>
      <c r="E539" s="21" t="s">
        <v>1642</v>
      </c>
      <c r="F539" s="102" t="s">
        <v>1643</v>
      </c>
      <c r="G539" s="102" t="s">
        <v>90</v>
      </c>
      <c r="H539" s="102" t="s">
        <v>1644</v>
      </c>
      <c r="I539" s="45" t="s">
        <v>1645</v>
      </c>
      <c r="J539" s="45" t="s">
        <v>339</v>
      </c>
      <c r="K539" s="102"/>
      <c r="L539" s="13">
        <f ca="1">IFERROR(__xludf.DUMMYFUNCTION("if(K576="""",0,counta(split(K576,"","")))"),0)</f>
        <v>0</v>
      </c>
      <c r="M539" s="102"/>
      <c r="N539" s="102"/>
      <c r="O539" s="102"/>
      <c r="P539" s="102"/>
      <c r="Q539" s="422" t="s">
        <v>27</v>
      </c>
      <c r="R539" s="339" t="s">
        <v>98</v>
      </c>
      <c r="S539" s="102">
        <v>0</v>
      </c>
      <c r="T539" s="435"/>
      <c r="U539" s="165">
        <v>5</v>
      </c>
      <c r="V539" s="165">
        <v>4</v>
      </c>
      <c r="W539" s="165" t="s">
        <v>6873</v>
      </c>
      <c r="X539" s="102" t="s">
        <v>2947</v>
      </c>
      <c r="Y539" s="422">
        <f>J539-I539</f>
        <v>7.4305555555555569E-2</v>
      </c>
      <c r="Z539" s="422">
        <f>Y539*60</f>
        <v>4.4583333333333339</v>
      </c>
      <c r="AA539" s="429">
        <v>6</v>
      </c>
      <c r="AB539" s="165">
        <v>3</v>
      </c>
    </row>
    <row r="540" spans="1:28" ht="14.25" customHeight="1" thickBot="1">
      <c r="A540" s="7">
        <v>431</v>
      </c>
      <c r="B540" s="7">
        <v>123</v>
      </c>
      <c r="C540" s="21"/>
      <c r="D540" s="468">
        <v>5</v>
      </c>
      <c r="E540" s="21" t="s">
        <v>1657</v>
      </c>
      <c r="F540" s="102" t="s">
        <v>197</v>
      </c>
      <c r="G540" s="102" t="s">
        <v>197</v>
      </c>
      <c r="H540" s="102"/>
      <c r="I540" s="45" t="s">
        <v>530</v>
      </c>
      <c r="J540" s="45" t="s">
        <v>641</v>
      </c>
      <c r="K540" s="102" t="s">
        <v>2069</v>
      </c>
      <c r="L540" s="13">
        <f ca="1">IFERROR(__xludf.DUMMYFUNCTION("if(K577="""",0,counta(split(K577,"","")))"),1)</f>
        <v>1</v>
      </c>
      <c r="M540" s="102" t="s">
        <v>2069</v>
      </c>
      <c r="N540" s="102"/>
      <c r="O540" s="102"/>
      <c r="P540" s="102"/>
      <c r="Q540" s="422" t="s">
        <v>27</v>
      </c>
      <c r="R540" s="339" t="s">
        <v>98</v>
      </c>
      <c r="S540" s="102">
        <v>0</v>
      </c>
      <c r="T540" s="435"/>
      <c r="U540" s="165">
        <v>4</v>
      </c>
      <c r="V540" s="165">
        <v>5</v>
      </c>
      <c r="W540" s="165" t="s">
        <v>3548</v>
      </c>
      <c r="X540" s="102">
        <v>1</v>
      </c>
      <c r="Y540" s="422">
        <f>J540-I540</f>
        <v>-0.29583333333333339</v>
      </c>
      <c r="Z540" s="422">
        <f>Y540*60</f>
        <v>-17.750000000000004</v>
      </c>
      <c r="AA540" s="429">
        <v>6</v>
      </c>
      <c r="AB540" s="251">
        <v>3</v>
      </c>
    </row>
    <row r="541" spans="1:28" ht="14.25" customHeight="1" thickBot="1">
      <c r="A541" s="7">
        <v>433</v>
      </c>
      <c r="B541" s="7">
        <v>124</v>
      </c>
      <c r="C541" s="21"/>
      <c r="D541" s="468">
        <v>5</v>
      </c>
      <c r="E541" s="21" t="s">
        <v>1660</v>
      </c>
      <c r="F541" s="102" t="s">
        <v>1518</v>
      </c>
      <c r="G541" s="102" t="s">
        <v>1518</v>
      </c>
      <c r="H541" s="102"/>
      <c r="I541" s="45" t="s">
        <v>1368</v>
      </c>
      <c r="J541" s="45" t="s">
        <v>2012</v>
      </c>
      <c r="K541" s="102" t="s">
        <v>2070</v>
      </c>
      <c r="L541" s="13">
        <f ca="1">IFERROR(__xludf.DUMMYFUNCTION("if(K578="""",0,counta(split(K578,"","")))"),8)</f>
        <v>8</v>
      </c>
      <c r="M541" s="102" t="s">
        <v>2070</v>
      </c>
      <c r="N541" s="102"/>
      <c r="O541" s="102"/>
      <c r="P541" s="102"/>
      <c r="Q541" s="422" t="s">
        <v>27</v>
      </c>
      <c r="R541" s="339" t="s">
        <v>98</v>
      </c>
      <c r="S541" s="102">
        <v>0</v>
      </c>
      <c r="T541" s="435"/>
      <c r="U541" s="165"/>
      <c r="V541" s="165">
        <v>3</v>
      </c>
      <c r="W541" s="165" t="s">
        <v>1403</v>
      </c>
      <c r="X541" s="102"/>
      <c r="Y541" s="422">
        <f>J541-I541</f>
        <v>-5.0694444444444431E-2</v>
      </c>
      <c r="Z541" s="422">
        <f>Y541*60</f>
        <v>-3.0416666666666661</v>
      </c>
      <c r="AA541" s="429">
        <v>6</v>
      </c>
      <c r="AB541" s="354">
        <v>3</v>
      </c>
    </row>
    <row r="542" spans="1:28" ht="14.25" customHeight="1" thickBot="1">
      <c r="A542" s="7">
        <v>432</v>
      </c>
      <c r="B542" s="7">
        <v>124</v>
      </c>
      <c r="C542" s="21"/>
      <c r="D542" s="468">
        <v>5</v>
      </c>
      <c r="E542" s="21" t="s">
        <v>1660</v>
      </c>
      <c r="F542" s="102" t="s">
        <v>44</v>
      </c>
      <c r="G542" s="102" t="s">
        <v>587</v>
      </c>
      <c r="H542" s="102"/>
      <c r="I542" s="45" t="s">
        <v>864</v>
      </c>
      <c r="J542" s="45" t="s">
        <v>1259</v>
      </c>
      <c r="K542" s="102" t="s">
        <v>2072</v>
      </c>
      <c r="L542" s="13">
        <f ca="1">IFERROR(__xludf.DUMMYFUNCTION("if(K579="""",0,counta(split(K579,"","")))"),3)</f>
        <v>3</v>
      </c>
      <c r="M542" s="102" t="s">
        <v>2072</v>
      </c>
      <c r="N542" s="102"/>
      <c r="O542" s="102"/>
      <c r="P542" s="102"/>
      <c r="Q542" s="422" t="s">
        <v>27</v>
      </c>
      <c r="R542" s="339" t="s">
        <v>98</v>
      </c>
      <c r="S542" s="102">
        <v>0</v>
      </c>
      <c r="T542" s="435"/>
      <c r="U542" s="165">
        <v>5</v>
      </c>
      <c r="V542" s="165">
        <v>5</v>
      </c>
      <c r="W542" s="165" t="s">
        <v>3127</v>
      </c>
      <c r="X542" s="102">
        <v>1</v>
      </c>
      <c r="Y542" s="422">
        <f>J542-I542</f>
        <v>0.17083333333333331</v>
      </c>
      <c r="Z542" s="422">
        <f>Y542*60</f>
        <v>10.249999999999998</v>
      </c>
      <c r="AA542" s="429">
        <v>6</v>
      </c>
      <c r="AB542" s="336">
        <v>3</v>
      </c>
    </row>
    <row r="543" spans="1:28" ht="14.25" customHeight="1" thickBot="1">
      <c r="A543" s="7">
        <v>435</v>
      </c>
      <c r="B543" s="7">
        <v>125</v>
      </c>
      <c r="C543" s="21"/>
      <c r="D543" s="468">
        <v>5</v>
      </c>
      <c r="E543" s="21" t="s">
        <v>1663</v>
      </c>
      <c r="F543" s="102" t="s">
        <v>1667</v>
      </c>
      <c r="G543" s="102" t="s">
        <v>1280</v>
      </c>
      <c r="H543" s="102"/>
      <c r="I543" s="45" t="s">
        <v>1668</v>
      </c>
      <c r="J543" s="45" t="s">
        <v>1046</v>
      </c>
      <c r="K543" s="102" t="s">
        <v>2075</v>
      </c>
      <c r="L543" s="13">
        <f ca="1">IFERROR(__xludf.DUMMYFUNCTION("if(K580="""",0,counta(split(K580,"","")))"),4)</f>
        <v>4</v>
      </c>
      <c r="M543" s="102" t="s">
        <v>2075</v>
      </c>
      <c r="N543" s="102"/>
      <c r="O543" s="102"/>
      <c r="P543" s="102"/>
      <c r="Q543" s="422" t="s">
        <v>27</v>
      </c>
      <c r="R543" s="339" t="s">
        <v>98</v>
      </c>
      <c r="S543" s="102">
        <v>0</v>
      </c>
      <c r="T543" s="435"/>
      <c r="U543" s="165"/>
      <c r="V543" s="165">
        <v>5</v>
      </c>
      <c r="W543" s="165" t="s">
        <v>29</v>
      </c>
      <c r="X543" s="15">
        <v>1</v>
      </c>
      <c r="Y543" s="422">
        <f>J543-I543</f>
        <v>8.8888888888888851E-2</v>
      </c>
      <c r="Z543" s="422">
        <f>Y543*60</f>
        <v>5.3333333333333313</v>
      </c>
      <c r="AA543" s="429">
        <v>6</v>
      </c>
      <c r="AB543" s="165">
        <v>3</v>
      </c>
    </row>
    <row r="544" spans="1:28" ht="14.25" customHeight="1" thickBot="1">
      <c r="A544" s="7">
        <v>434</v>
      </c>
      <c r="B544" s="7">
        <v>125</v>
      </c>
      <c r="C544" s="21"/>
      <c r="D544" s="468">
        <v>5</v>
      </c>
      <c r="E544" s="21" t="s">
        <v>1663</v>
      </c>
      <c r="F544" s="102" t="s">
        <v>1664</v>
      </c>
      <c r="G544" s="102" t="s">
        <v>1665</v>
      </c>
      <c r="H544" s="102"/>
      <c r="I544" s="45" t="s">
        <v>480</v>
      </c>
      <c r="J544" s="45" t="s">
        <v>1434</v>
      </c>
      <c r="K544" s="102" t="s">
        <v>2078</v>
      </c>
      <c r="L544" s="13">
        <f ca="1">IFERROR(__xludf.DUMMYFUNCTION("if(K581="""",0,counta(split(K581,"","")))"),8)</f>
        <v>8</v>
      </c>
      <c r="M544" s="102" t="s">
        <v>2078</v>
      </c>
      <c r="N544" s="102"/>
      <c r="O544" s="102"/>
      <c r="P544" s="102"/>
      <c r="Q544" s="422" t="s">
        <v>27</v>
      </c>
      <c r="R544" s="339" t="s">
        <v>98</v>
      </c>
      <c r="S544" s="102">
        <v>0</v>
      </c>
      <c r="T544" s="435"/>
      <c r="U544" s="165"/>
      <c r="V544" s="165">
        <v>5</v>
      </c>
      <c r="W544" s="165" t="s">
        <v>2111</v>
      </c>
      <c r="X544" s="102"/>
      <c r="Y544" s="422">
        <f>J544-I544</f>
        <v>-0.19027777777777782</v>
      </c>
      <c r="Z544" s="422">
        <f>Y544*60</f>
        <v>-11.41666666666667</v>
      </c>
      <c r="AA544" s="428">
        <v>6</v>
      </c>
      <c r="AB544" s="165">
        <v>3</v>
      </c>
    </row>
    <row r="545" spans="1:28" ht="14.25" customHeight="1" thickBot="1">
      <c r="A545" s="7">
        <v>437</v>
      </c>
      <c r="B545" s="7">
        <v>126</v>
      </c>
      <c r="C545" s="21"/>
      <c r="D545" s="468">
        <v>5</v>
      </c>
      <c r="E545" s="21" t="s">
        <v>1669</v>
      </c>
      <c r="F545" s="102" t="s">
        <v>1414</v>
      </c>
      <c r="G545" s="102" t="s">
        <v>1415</v>
      </c>
      <c r="H545" s="102"/>
      <c r="I545" s="45" t="s">
        <v>1671</v>
      </c>
      <c r="J545" s="45" t="s">
        <v>1305</v>
      </c>
      <c r="K545" s="102" t="s">
        <v>2081</v>
      </c>
      <c r="L545" s="13">
        <f ca="1">IFERROR(__xludf.DUMMYFUNCTION("if(K582="""",0,counta(split(K582,"","")))"),7)</f>
        <v>7</v>
      </c>
      <c r="M545" s="102" t="s">
        <v>2081</v>
      </c>
      <c r="N545" s="102" t="s">
        <v>1198</v>
      </c>
      <c r="O545" s="102" t="s">
        <v>878</v>
      </c>
      <c r="P545" s="102" t="s">
        <v>1198</v>
      </c>
      <c r="Q545" s="422" t="s">
        <v>27</v>
      </c>
      <c r="R545" s="339" t="s">
        <v>98</v>
      </c>
      <c r="S545" s="102">
        <v>0</v>
      </c>
      <c r="T545" s="435"/>
      <c r="U545" s="196">
        <v>5</v>
      </c>
      <c r="V545" s="196">
        <v>5</v>
      </c>
      <c r="W545" s="193" t="s">
        <v>3548</v>
      </c>
      <c r="X545" s="205">
        <v>1</v>
      </c>
      <c r="Y545" s="422">
        <f>J545-I545</f>
        <v>-0.20347222222222222</v>
      </c>
      <c r="Z545" s="422">
        <f>Y545*60</f>
        <v>-12.208333333333334</v>
      </c>
      <c r="AA545" s="429">
        <v>6</v>
      </c>
      <c r="AB545" s="336">
        <v>3</v>
      </c>
    </row>
    <row r="546" spans="1:28" ht="14.25" customHeight="1" thickBot="1">
      <c r="A546" s="7">
        <v>436</v>
      </c>
      <c r="B546" s="7">
        <v>126</v>
      </c>
      <c r="C546" s="21"/>
      <c r="D546" s="468">
        <v>5</v>
      </c>
      <c r="E546" s="21" t="s">
        <v>1669</v>
      </c>
      <c r="F546" s="102" t="s">
        <v>816</v>
      </c>
      <c r="G546" s="102" t="s">
        <v>852</v>
      </c>
      <c r="H546" s="102"/>
      <c r="I546" s="45" t="s">
        <v>583</v>
      </c>
      <c r="J546" s="45" t="s">
        <v>2082</v>
      </c>
      <c r="K546" s="102" t="s">
        <v>2083</v>
      </c>
      <c r="L546" s="13">
        <f ca="1">IFERROR(__xludf.DUMMYFUNCTION("if(K583="""",0,counta(split(K583,"","")))"),5)</f>
        <v>5</v>
      </c>
      <c r="M546" s="102" t="s">
        <v>2083</v>
      </c>
      <c r="N546" s="102" t="s">
        <v>464</v>
      </c>
      <c r="O546" s="102" t="s">
        <v>465</v>
      </c>
      <c r="P546" s="102" t="s">
        <v>464</v>
      </c>
      <c r="Q546" s="422" t="s">
        <v>27</v>
      </c>
      <c r="R546" s="339" t="s">
        <v>98</v>
      </c>
      <c r="S546" s="102">
        <v>0</v>
      </c>
      <c r="T546" s="435"/>
      <c r="U546" s="165"/>
      <c r="V546" s="165">
        <v>4</v>
      </c>
      <c r="W546" s="165" t="s">
        <v>2111</v>
      </c>
      <c r="X546" s="102"/>
      <c r="Y546" s="422">
        <f>J546-I546</f>
        <v>6.597222222222221E-2</v>
      </c>
      <c r="Z546" s="422">
        <f>Y546*60</f>
        <v>3.9583333333333326</v>
      </c>
      <c r="AA546" s="428">
        <v>6</v>
      </c>
      <c r="AB546" s="336">
        <v>3</v>
      </c>
    </row>
    <row r="547" spans="1:28" ht="14.25" customHeight="1" thickBot="1">
      <c r="A547" s="7">
        <v>438</v>
      </c>
      <c r="B547" s="7">
        <v>126</v>
      </c>
      <c r="C547" s="21"/>
      <c r="D547" s="468">
        <v>5</v>
      </c>
      <c r="E547" s="21" t="s">
        <v>1669</v>
      </c>
      <c r="F547" s="102" t="s">
        <v>1675</v>
      </c>
      <c r="G547" s="102" t="s">
        <v>1676</v>
      </c>
      <c r="H547" s="102" t="s">
        <v>1677</v>
      </c>
      <c r="I547" s="45" t="s">
        <v>1279</v>
      </c>
      <c r="J547" s="45" t="s">
        <v>2085</v>
      </c>
      <c r="K547" s="102" t="s">
        <v>2086</v>
      </c>
      <c r="L547" s="13">
        <f ca="1">IFERROR(__xludf.DUMMYFUNCTION("if(K584="""",0,counta(split(K584,"","")))"),7)</f>
        <v>7</v>
      </c>
      <c r="M547" s="102" t="s">
        <v>2086</v>
      </c>
      <c r="N547" s="102"/>
      <c r="O547" s="102"/>
      <c r="P547" s="102"/>
      <c r="Q547" s="422" t="s">
        <v>27</v>
      </c>
      <c r="R547" s="339" t="s">
        <v>98</v>
      </c>
      <c r="S547" s="102">
        <v>0</v>
      </c>
      <c r="T547" s="435"/>
      <c r="U547" s="165">
        <v>5</v>
      </c>
      <c r="V547" s="165">
        <v>5</v>
      </c>
      <c r="W547" s="165" t="s">
        <v>3044</v>
      </c>
      <c r="X547" s="102">
        <v>1</v>
      </c>
      <c r="Y547" s="422">
        <f>J547-I547</f>
        <v>-8.5416666666666641E-2</v>
      </c>
      <c r="Z547" s="422">
        <f>Y547*60</f>
        <v>-5.1249999999999982</v>
      </c>
      <c r="AA547" s="429">
        <v>6</v>
      </c>
      <c r="AB547" s="148">
        <v>3</v>
      </c>
    </row>
    <row r="548" spans="1:28" ht="14.25" customHeight="1" thickBot="1">
      <c r="A548" s="7">
        <v>441</v>
      </c>
      <c r="B548" s="7">
        <v>127</v>
      </c>
      <c r="C548" s="21"/>
      <c r="D548" s="468">
        <v>5</v>
      </c>
      <c r="E548" s="21" t="s">
        <v>1680</v>
      </c>
      <c r="F548" s="102" t="s">
        <v>1675</v>
      </c>
      <c r="G548" s="102" t="s">
        <v>1688</v>
      </c>
      <c r="H548" s="102" t="s">
        <v>1689</v>
      </c>
      <c r="I548" s="45" t="s">
        <v>1690</v>
      </c>
      <c r="J548" s="45" t="s">
        <v>755</v>
      </c>
      <c r="K548" s="102" t="s">
        <v>2089</v>
      </c>
      <c r="L548" s="13">
        <f ca="1">IFERROR(__xludf.DUMMYFUNCTION("if(K585="""",0,counta(split(K585,"","")))"),4)</f>
        <v>4</v>
      </c>
      <c r="M548" s="102" t="s">
        <v>2089</v>
      </c>
      <c r="N548" s="102"/>
      <c r="O548" s="102"/>
      <c r="P548" s="102"/>
      <c r="Q548" s="422" t="s">
        <v>27</v>
      </c>
      <c r="R548" s="339" t="s">
        <v>98</v>
      </c>
      <c r="S548" s="102">
        <v>0</v>
      </c>
      <c r="T548" s="435"/>
      <c r="U548" s="165"/>
      <c r="V548" s="165">
        <v>5</v>
      </c>
      <c r="W548" s="165" t="s">
        <v>2111</v>
      </c>
      <c r="X548" s="102"/>
      <c r="Y548" s="422">
        <f>J548-I548</f>
        <v>0.25694444444444442</v>
      </c>
      <c r="Z548" s="422">
        <f>Y548*60</f>
        <v>15.416666666666664</v>
      </c>
      <c r="AA548" s="428">
        <v>6</v>
      </c>
      <c r="AB548" s="165">
        <v>3</v>
      </c>
    </row>
    <row r="549" spans="1:28" ht="14.25" customHeight="1" thickBot="1">
      <c r="A549" s="7">
        <v>440</v>
      </c>
      <c r="B549" s="7">
        <v>127</v>
      </c>
      <c r="C549" s="21"/>
      <c r="D549" s="468">
        <v>5</v>
      </c>
      <c r="E549" s="21" t="s">
        <v>1680</v>
      </c>
      <c r="F549" s="102" t="s">
        <v>350</v>
      </c>
      <c r="G549" s="102" t="s">
        <v>350</v>
      </c>
      <c r="H549" s="102"/>
      <c r="I549" s="45" t="s">
        <v>694</v>
      </c>
      <c r="J549" s="45" t="s">
        <v>999</v>
      </c>
      <c r="K549" s="102" t="s">
        <v>2092</v>
      </c>
      <c r="L549" s="13">
        <f ca="1">IFERROR(__xludf.DUMMYFUNCTION("if(K586="""",0,counta(split(K586,"","")))"),3)</f>
        <v>3</v>
      </c>
      <c r="M549" s="102" t="s">
        <v>2092</v>
      </c>
      <c r="N549" s="102"/>
      <c r="O549" s="102"/>
      <c r="P549" s="102"/>
      <c r="Q549" s="422" t="s">
        <v>27</v>
      </c>
      <c r="R549" s="339" t="s">
        <v>98</v>
      </c>
      <c r="S549" s="102">
        <v>0</v>
      </c>
      <c r="T549" s="435"/>
      <c r="U549" s="255">
        <v>5</v>
      </c>
      <c r="V549" s="255">
        <v>5</v>
      </c>
      <c r="W549" s="353" t="s">
        <v>3041</v>
      </c>
      <c r="X549" s="353" t="s">
        <v>2794</v>
      </c>
      <c r="Y549" s="422">
        <f>J549-I549</f>
        <v>8.3333333333333454E-3</v>
      </c>
      <c r="Z549" s="422">
        <f>Y549*60</f>
        <v>0.50000000000000067</v>
      </c>
      <c r="AA549" s="429">
        <v>6</v>
      </c>
      <c r="AB549" s="165">
        <v>3</v>
      </c>
    </row>
    <row r="550" spans="1:28" ht="14.25" customHeight="1" thickBot="1">
      <c r="A550" s="7">
        <v>445</v>
      </c>
      <c r="B550" s="7">
        <v>128</v>
      </c>
      <c r="C550" s="21"/>
      <c r="D550" s="468">
        <v>5</v>
      </c>
      <c r="E550" s="21" t="s">
        <v>1693</v>
      </c>
      <c r="F550" s="102" t="s">
        <v>183</v>
      </c>
      <c r="G550" s="21" t="s">
        <v>183</v>
      </c>
      <c r="H550" s="102"/>
      <c r="I550" s="45" t="s">
        <v>1699</v>
      </c>
      <c r="J550" s="45" t="s">
        <v>1769</v>
      </c>
      <c r="K550" s="102"/>
      <c r="L550" s="13">
        <f ca="1">IFERROR(__xludf.DUMMYFUNCTION("if(K587="""",0,counta(split(K587,"","")))"),0)</f>
        <v>0</v>
      </c>
      <c r="M550" s="102"/>
      <c r="N550" s="102" t="s">
        <v>586</v>
      </c>
      <c r="O550" s="102" t="s">
        <v>252</v>
      </c>
      <c r="P550" s="102" t="s">
        <v>1224</v>
      </c>
      <c r="Q550" s="422" t="s">
        <v>27</v>
      </c>
      <c r="R550" s="339" t="s">
        <v>98</v>
      </c>
      <c r="S550" s="102">
        <v>0</v>
      </c>
      <c r="T550" s="435"/>
      <c r="U550" s="165"/>
      <c r="V550" s="165">
        <v>4</v>
      </c>
      <c r="W550" s="165" t="s">
        <v>29</v>
      </c>
      <c r="X550" s="15">
        <v>1</v>
      </c>
      <c r="Y550" s="422">
        <f>J550-I550</f>
        <v>-5.486111111111111E-2</v>
      </c>
      <c r="Z550" s="422">
        <f>Y550*60</f>
        <v>-3.2916666666666665</v>
      </c>
      <c r="AA550" s="429">
        <v>6</v>
      </c>
      <c r="AB550" s="165">
        <v>3</v>
      </c>
    </row>
    <row r="551" spans="1:28" ht="14.25" customHeight="1" thickBot="1">
      <c r="A551" s="7">
        <v>444</v>
      </c>
      <c r="B551" s="7">
        <v>128</v>
      </c>
      <c r="C551" s="21"/>
      <c r="D551" s="468">
        <v>5</v>
      </c>
      <c r="E551" s="21" t="s">
        <v>1693</v>
      </c>
      <c r="F551" s="102" t="s">
        <v>1696</v>
      </c>
      <c r="G551" s="21" t="s">
        <v>1697</v>
      </c>
      <c r="H551" s="102" t="s">
        <v>1698</v>
      </c>
      <c r="I551" s="45" t="s">
        <v>336</v>
      </c>
      <c r="J551" s="45" t="s">
        <v>864</v>
      </c>
      <c r="K551" s="102" t="s">
        <v>2095</v>
      </c>
      <c r="L551" s="13">
        <f ca="1">IFERROR(__xludf.DUMMYFUNCTION("if(K588="""",0,counta(split(K588,"","")))"),1)</f>
        <v>1</v>
      </c>
      <c r="M551" s="102" t="s">
        <v>2095</v>
      </c>
      <c r="N551" s="102" t="s">
        <v>2096</v>
      </c>
      <c r="O551" s="102" t="s">
        <v>2097</v>
      </c>
      <c r="P551" s="102" t="s">
        <v>2096</v>
      </c>
      <c r="Q551" s="422" t="s">
        <v>27</v>
      </c>
      <c r="R551" s="339" t="s">
        <v>98</v>
      </c>
      <c r="S551" s="102">
        <v>0</v>
      </c>
      <c r="T551" s="435"/>
      <c r="U551" s="165">
        <v>1</v>
      </c>
      <c r="V551" s="165">
        <v>5</v>
      </c>
      <c r="W551" s="165" t="s">
        <v>3041</v>
      </c>
      <c r="X551" s="102">
        <v>1</v>
      </c>
      <c r="Y551" s="422">
        <f>J551-I551</f>
        <v>9.444444444444447E-2</v>
      </c>
      <c r="Z551" s="422">
        <f>Y551*60</f>
        <v>5.6666666666666679</v>
      </c>
      <c r="AA551" s="429">
        <v>6</v>
      </c>
      <c r="AB551" s="165">
        <v>3</v>
      </c>
    </row>
    <row r="552" spans="1:28" ht="14.25" customHeight="1" thickBot="1">
      <c r="A552" s="7">
        <v>443</v>
      </c>
      <c r="B552" s="7">
        <v>128</v>
      </c>
      <c r="C552" s="21"/>
      <c r="D552" s="468">
        <v>5</v>
      </c>
      <c r="E552" s="21" t="s">
        <v>1693</v>
      </c>
      <c r="F552" s="102" t="s">
        <v>94</v>
      </c>
      <c r="G552" s="21" t="s">
        <v>1695</v>
      </c>
      <c r="H552" s="102"/>
      <c r="I552" s="45" t="s">
        <v>769</v>
      </c>
      <c r="J552" s="45" t="s">
        <v>432</v>
      </c>
      <c r="K552" s="102" t="s">
        <v>2099</v>
      </c>
      <c r="L552" s="13">
        <f ca="1">IFERROR(__xludf.DUMMYFUNCTION("if(K589="""",0,counta(split(K589,"","")))"),3)</f>
        <v>3</v>
      </c>
      <c r="M552" s="102" t="s">
        <v>2099</v>
      </c>
      <c r="N552" s="102"/>
      <c r="O552" s="102"/>
      <c r="P552" s="102"/>
      <c r="Q552" s="422" t="s">
        <v>27</v>
      </c>
      <c r="R552" s="339" t="s">
        <v>98</v>
      </c>
      <c r="S552" s="102">
        <v>0</v>
      </c>
      <c r="T552" s="435"/>
      <c r="U552" s="522">
        <v>5</v>
      </c>
      <c r="V552" s="522">
        <v>5</v>
      </c>
      <c r="W552" s="524" t="s">
        <v>3044</v>
      </c>
      <c r="X552" s="524" t="s">
        <v>2794</v>
      </c>
      <c r="Y552" s="422">
        <f>J552-I552</f>
        <v>0.12916666666666668</v>
      </c>
      <c r="Z552" s="422">
        <f>Y552*60</f>
        <v>7.7500000000000009</v>
      </c>
      <c r="AA552" s="429">
        <v>6</v>
      </c>
      <c r="AB552" s="354">
        <v>3</v>
      </c>
    </row>
    <row r="553" spans="1:28" ht="14.25" customHeight="1" thickBot="1">
      <c r="A553" s="7">
        <v>442</v>
      </c>
      <c r="B553" s="7">
        <v>128</v>
      </c>
      <c r="C553" s="21"/>
      <c r="D553" s="468">
        <v>5</v>
      </c>
      <c r="E553" s="21" t="s">
        <v>1693</v>
      </c>
      <c r="F553" s="102" t="s">
        <v>75</v>
      </c>
      <c r="G553" s="21" t="s">
        <v>294</v>
      </c>
      <c r="H553" s="102" t="s">
        <v>295</v>
      </c>
      <c r="I553" s="45" t="s">
        <v>661</v>
      </c>
      <c r="J553" s="45" t="s">
        <v>794</v>
      </c>
      <c r="K553" s="102"/>
      <c r="L553" s="13">
        <f ca="1">IFERROR(__xludf.DUMMYFUNCTION("if(K590="""",0,counta(split(K590,"","")))"),0)</f>
        <v>0</v>
      </c>
      <c r="M553" s="102"/>
      <c r="N553" s="102"/>
      <c r="O553" s="102"/>
      <c r="P553" s="102"/>
      <c r="Q553" s="422" t="s">
        <v>27</v>
      </c>
      <c r="R553" s="339" t="s">
        <v>98</v>
      </c>
      <c r="S553" s="102">
        <v>0</v>
      </c>
      <c r="T553" s="435"/>
      <c r="U553" s="328">
        <v>5</v>
      </c>
      <c r="V553" s="327">
        <v>4</v>
      </c>
      <c r="W553" s="343" t="s">
        <v>3548</v>
      </c>
      <c r="X553" s="252" t="s">
        <v>2794</v>
      </c>
      <c r="Y553" s="422">
        <f>J553-I553</f>
        <v>1.3194444444444453E-2</v>
      </c>
      <c r="Z553" s="422">
        <f>Y553*60</f>
        <v>0.79166666666666718</v>
      </c>
      <c r="AA553" s="429">
        <v>6</v>
      </c>
      <c r="AB553" s="165">
        <v>3</v>
      </c>
    </row>
    <row r="554" spans="1:28" ht="14.25" customHeight="1" thickBot="1">
      <c r="A554" s="7">
        <v>447</v>
      </c>
      <c r="B554" s="7">
        <v>129</v>
      </c>
      <c r="C554" s="21"/>
      <c r="D554" s="468">
        <v>5</v>
      </c>
      <c r="E554" s="21" t="s">
        <v>1700</v>
      </c>
      <c r="F554" s="102" t="s">
        <v>1704</v>
      </c>
      <c r="G554" s="102" t="s">
        <v>1705</v>
      </c>
      <c r="H554" s="102"/>
      <c r="I554" s="45" t="s">
        <v>1706</v>
      </c>
      <c r="J554" s="45" t="s">
        <v>726</v>
      </c>
      <c r="K554" s="102" t="s">
        <v>2103</v>
      </c>
      <c r="L554" s="13">
        <f ca="1">IFERROR(__xludf.DUMMYFUNCTION("if(K591="""",0,counta(split(K591,"","")))"),3)</f>
        <v>3</v>
      </c>
      <c r="M554" s="102" t="s">
        <v>2103</v>
      </c>
      <c r="N554" s="102"/>
      <c r="O554" s="102"/>
      <c r="P554" s="102"/>
      <c r="Q554" s="422" t="s">
        <v>27</v>
      </c>
      <c r="R554" s="339" t="s">
        <v>98</v>
      </c>
      <c r="S554" s="102">
        <v>0</v>
      </c>
      <c r="T554" s="435"/>
      <c r="U554" s="297">
        <v>5</v>
      </c>
      <c r="V554" s="297">
        <v>5</v>
      </c>
      <c r="W554" s="301" t="s">
        <v>3437</v>
      </c>
      <c r="X554" s="301" t="s">
        <v>2976</v>
      </c>
      <c r="Y554" s="422">
        <f>J554-I554</f>
        <v>-3.8888888888888862E-2</v>
      </c>
      <c r="Z554" s="422">
        <f>Y554*60</f>
        <v>-2.3333333333333317</v>
      </c>
      <c r="AA554" s="429">
        <v>6</v>
      </c>
      <c r="AB554" s="354">
        <v>3</v>
      </c>
    </row>
    <row r="555" spans="1:28" ht="14.25" customHeight="1" thickBot="1">
      <c r="A555" s="7">
        <v>446</v>
      </c>
      <c r="B555" s="7">
        <v>129</v>
      </c>
      <c r="C555" s="21"/>
      <c r="D555" s="468">
        <v>5</v>
      </c>
      <c r="E555" s="21" t="s">
        <v>1700</v>
      </c>
      <c r="F555" s="102" t="s">
        <v>44</v>
      </c>
      <c r="G555" s="102" t="s">
        <v>1701</v>
      </c>
      <c r="H555" s="102"/>
      <c r="I555" s="45" t="s">
        <v>1702</v>
      </c>
      <c r="J555" s="45" t="s">
        <v>152</v>
      </c>
      <c r="K555" s="102" t="s">
        <v>2105</v>
      </c>
      <c r="L555" s="13">
        <f ca="1">IFERROR(__xludf.DUMMYFUNCTION("if(K592="""",0,counta(split(K592,"","")))"),4)</f>
        <v>4</v>
      </c>
      <c r="M555" s="102" t="s">
        <v>2105</v>
      </c>
      <c r="N555" s="102"/>
      <c r="O555" s="102"/>
      <c r="P555" s="102"/>
      <c r="Q555" s="422" t="s">
        <v>27</v>
      </c>
      <c r="R555" s="339" t="s">
        <v>98</v>
      </c>
      <c r="S555" s="102">
        <v>0</v>
      </c>
      <c r="T555" s="435"/>
      <c r="U555" s="332">
        <v>5</v>
      </c>
      <c r="V555" s="332">
        <v>5</v>
      </c>
      <c r="W555" s="340" t="s">
        <v>3548</v>
      </c>
      <c r="X555" s="339" t="s">
        <v>2947</v>
      </c>
      <c r="Y555" s="422">
        <f>J555-I555</f>
        <v>7.6388888888888895E-2</v>
      </c>
      <c r="Z555" s="422">
        <f>Y555*60</f>
        <v>4.5833333333333339</v>
      </c>
      <c r="AA555" s="429">
        <v>6</v>
      </c>
      <c r="AB555" s="336">
        <v>3</v>
      </c>
    </row>
    <row r="556" spans="1:28" ht="14.25" customHeight="1" thickBot="1">
      <c r="A556" s="7">
        <v>453</v>
      </c>
      <c r="B556" s="7">
        <v>130</v>
      </c>
      <c r="C556" s="21"/>
      <c r="D556" s="468">
        <v>5</v>
      </c>
      <c r="E556" s="21" t="s">
        <v>1712</v>
      </c>
      <c r="F556" s="102" t="s">
        <v>1136</v>
      </c>
      <c r="G556" s="102" t="s">
        <v>1727</v>
      </c>
      <c r="H556" s="102" t="s">
        <v>1138</v>
      </c>
      <c r="I556" s="45" t="s">
        <v>786</v>
      </c>
      <c r="J556" s="45" t="s">
        <v>428</v>
      </c>
      <c r="K556" s="102" t="s">
        <v>2109</v>
      </c>
      <c r="L556" s="13">
        <f ca="1">IFERROR(__xludf.DUMMYFUNCTION("if(K593="""",0,counta(split(K593,"","")))"),2)</f>
        <v>2</v>
      </c>
      <c r="M556" s="102" t="s">
        <v>2109</v>
      </c>
      <c r="N556" s="27" t="s">
        <v>2033</v>
      </c>
      <c r="O556" s="27" t="s">
        <v>878</v>
      </c>
      <c r="P556" s="27" t="s">
        <v>2110</v>
      </c>
      <c r="Q556" s="422" t="s">
        <v>27</v>
      </c>
      <c r="R556" s="339" t="s">
        <v>98</v>
      </c>
      <c r="S556" s="102">
        <v>0</v>
      </c>
      <c r="T556" s="435"/>
      <c r="U556" s="165">
        <v>4</v>
      </c>
      <c r="V556" s="165">
        <v>5</v>
      </c>
      <c r="W556" s="165" t="s">
        <v>3041</v>
      </c>
      <c r="X556" s="102" t="s">
        <v>2947</v>
      </c>
      <c r="Y556" s="422">
        <f>J556-I556</f>
        <v>-0.21736111111111106</v>
      </c>
      <c r="Z556" s="422">
        <f>Y556*60</f>
        <v>-13.041666666666664</v>
      </c>
      <c r="AA556" s="429">
        <v>6</v>
      </c>
      <c r="AB556" s="165">
        <v>3</v>
      </c>
    </row>
    <row r="557" spans="1:28" ht="14.25" customHeight="1" thickBot="1">
      <c r="A557" s="7">
        <v>452</v>
      </c>
      <c r="B557" s="7">
        <v>130</v>
      </c>
      <c r="C557" s="21"/>
      <c r="D557" s="468">
        <v>5</v>
      </c>
      <c r="E557" s="21" t="s">
        <v>1712</v>
      </c>
      <c r="F557" s="102" t="s">
        <v>1400</v>
      </c>
      <c r="G557" s="102" t="s">
        <v>80</v>
      </c>
      <c r="H557" s="102" t="s">
        <v>1725</v>
      </c>
      <c r="I557" s="45" t="s">
        <v>562</v>
      </c>
      <c r="J557" s="45" t="s">
        <v>2114</v>
      </c>
      <c r="K557" s="102" t="s">
        <v>2115</v>
      </c>
      <c r="L557" s="13">
        <f ca="1">IFERROR(__xludf.DUMMYFUNCTION("if(K594="""",0,counta(split(K594,"","")))"),7)</f>
        <v>7</v>
      </c>
      <c r="M557" s="102" t="s">
        <v>2116</v>
      </c>
      <c r="N557" s="102" t="s">
        <v>181</v>
      </c>
      <c r="O557" s="102" t="s">
        <v>41</v>
      </c>
      <c r="P557" s="102" t="s">
        <v>181</v>
      </c>
      <c r="Q557" s="422" t="s">
        <v>27</v>
      </c>
      <c r="R557" s="339" t="s">
        <v>98</v>
      </c>
      <c r="S557" s="102">
        <v>0</v>
      </c>
      <c r="T557" s="435"/>
      <c r="U557" s="165">
        <v>5</v>
      </c>
      <c r="V557" s="165">
        <v>5</v>
      </c>
      <c r="W557" s="193" t="s">
        <v>3548</v>
      </c>
      <c r="X557" s="102">
        <v>1</v>
      </c>
      <c r="Y557" s="422">
        <f>J557-I557</f>
        <v>-5.486111111111111E-2</v>
      </c>
      <c r="Z557" s="422">
        <f>Y557*60</f>
        <v>-3.2916666666666665</v>
      </c>
      <c r="AA557" s="429">
        <v>6</v>
      </c>
      <c r="AB557" s="165">
        <v>3</v>
      </c>
    </row>
    <row r="558" spans="1:28" ht="14.25" customHeight="1" thickBot="1">
      <c r="A558" s="7">
        <v>451</v>
      </c>
      <c r="B558" s="7">
        <v>130</v>
      </c>
      <c r="C558" s="21"/>
      <c r="D558" s="468">
        <v>5</v>
      </c>
      <c r="E558" s="21" t="s">
        <v>1712</v>
      </c>
      <c r="F558" s="102" t="s">
        <v>1723</v>
      </c>
      <c r="G558" s="102" t="s">
        <v>1723</v>
      </c>
      <c r="H558" s="102"/>
      <c r="I558" s="45" t="s">
        <v>1724</v>
      </c>
      <c r="J558" s="45" t="s">
        <v>1961</v>
      </c>
      <c r="K558" s="102" t="s">
        <v>2118</v>
      </c>
      <c r="L558" s="13">
        <f ca="1">IFERROR(__xludf.DUMMYFUNCTION("if(K595="""",0,counta(split(K595,"","")))"),4)</f>
        <v>4</v>
      </c>
      <c r="M558" s="102" t="s">
        <v>2119</v>
      </c>
      <c r="N558" s="102"/>
      <c r="O558" s="102"/>
      <c r="P558" s="102"/>
      <c r="Q558" s="422" t="s">
        <v>27</v>
      </c>
      <c r="R558" s="339" t="s">
        <v>98</v>
      </c>
      <c r="S558" s="102">
        <v>0</v>
      </c>
      <c r="T558" s="435"/>
      <c r="U558" s="255">
        <v>5</v>
      </c>
      <c r="V558" s="255">
        <v>5</v>
      </c>
      <c r="W558" s="353" t="s">
        <v>2111</v>
      </c>
      <c r="X558" s="353">
        <v>1</v>
      </c>
      <c r="Y558" s="422">
        <f>J558-I558</f>
        <v>-3.4722222222222099E-3</v>
      </c>
      <c r="Z558" s="422">
        <f>Y558*60</f>
        <v>-0.20833333333333259</v>
      </c>
      <c r="AA558" s="429">
        <v>6</v>
      </c>
      <c r="AB558" s="165">
        <v>3</v>
      </c>
    </row>
    <row r="559" spans="1:28" ht="14.25" customHeight="1" thickBot="1">
      <c r="A559" s="7">
        <v>450</v>
      </c>
      <c r="B559" s="7">
        <v>130</v>
      </c>
      <c r="C559" s="21"/>
      <c r="D559" s="468">
        <v>5</v>
      </c>
      <c r="E559" s="21" t="s">
        <v>1712</v>
      </c>
      <c r="F559" s="102" t="s">
        <v>1719</v>
      </c>
      <c r="G559" s="102" t="s">
        <v>1719</v>
      </c>
      <c r="H559" s="102"/>
      <c r="I559" s="45" t="s">
        <v>1589</v>
      </c>
      <c r="J559" s="45" t="s">
        <v>1313</v>
      </c>
      <c r="K559" s="102" t="s">
        <v>2121</v>
      </c>
      <c r="L559" s="13">
        <f ca="1">IFERROR(__xludf.DUMMYFUNCTION("if(K596="""",0,counta(split(K596,"","")))"),7)</f>
        <v>7</v>
      </c>
      <c r="M559" s="102" t="s">
        <v>2122</v>
      </c>
      <c r="N559" s="102"/>
      <c r="O559" s="102"/>
      <c r="P559" s="102"/>
      <c r="Q559" s="422" t="s">
        <v>27</v>
      </c>
      <c r="R559" s="339" t="s">
        <v>98</v>
      </c>
      <c r="S559" s="102">
        <v>0</v>
      </c>
      <c r="T559" s="435"/>
      <c r="U559" s="481">
        <v>5</v>
      </c>
      <c r="V559" s="481">
        <v>5</v>
      </c>
      <c r="W559" s="481" t="s">
        <v>3511</v>
      </c>
      <c r="X559" s="480">
        <v>1</v>
      </c>
      <c r="Y559" s="422">
        <f>J559-I559</f>
        <v>0.10416666666666666</v>
      </c>
      <c r="Z559" s="422">
        <f>Y559*60</f>
        <v>6.2499999999999991</v>
      </c>
      <c r="AA559" s="429">
        <v>6</v>
      </c>
      <c r="AB559" s="165">
        <v>3</v>
      </c>
    </row>
    <row r="560" spans="1:28" ht="14.25" customHeight="1" thickBot="1">
      <c r="A560" s="7">
        <v>449</v>
      </c>
      <c r="B560" s="7">
        <v>130</v>
      </c>
      <c r="C560" s="21"/>
      <c r="D560" s="468">
        <v>5</v>
      </c>
      <c r="E560" s="21" t="s">
        <v>1712</v>
      </c>
      <c r="F560" s="102" t="s">
        <v>1084</v>
      </c>
      <c r="G560" s="102" t="s">
        <v>90</v>
      </c>
      <c r="H560" s="102" t="s">
        <v>1717</v>
      </c>
      <c r="I560" s="45" t="s">
        <v>32</v>
      </c>
      <c r="J560" s="45" t="s">
        <v>2124</v>
      </c>
      <c r="K560" s="102" t="s">
        <v>2125</v>
      </c>
      <c r="L560" s="13">
        <f ca="1">IFERROR(__xludf.DUMMYFUNCTION("if(K597="""",0,counta(split(K597,"","")))"),16)</f>
        <v>16</v>
      </c>
      <c r="M560" s="102" t="s">
        <v>2126</v>
      </c>
      <c r="N560" s="102"/>
      <c r="O560" s="102"/>
      <c r="P560" s="102" t="s">
        <v>2127</v>
      </c>
      <c r="Q560" s="422" t="s">
        <v>27</v>
      </c>
      <c r="R560" s="339" t="s">
        <v>98</v>
      </c>
      <c r="S560" s="102">
        <v>0</v>
      </c>
      <c r="T560" s="435"/>
      <c r="U560" s="165">
        <v>5</v>
      </c>
      <c r="V560" s="165">
        <v>5</v>
      </c>
      <c r="W560" s="165" t="s">
        <v>6722</v>
      </c>
      <c r="X560" s="102">
        <v>1</v>
      </c>
      <c r="Y560" s="422">
        <f>J560-I560</f>
        <v>0.43819444444444444</v>
      </c>
      <c r="Z560" s="422">
        <f>Y560*60</f>
        <v>26.291666666666668</v>
      </c>
      <c r="AA560" s="429">
        <v>6</v>
      </c>
      <c r="AB560" s="165">
        <v>3</v>
      </c>
    </row>
    <row r="561" spans="1:28" ht="14.25" customHeight="1" thickBot="1">
      <c r="A561" s="7">
        <v>448</v>
      </c>
      <c r="B561" s="7">
        <v>130</v>
      </c>
      <c r="C561" s="21"/>
      <c r="D561" s="468">
        <v>5</v>
      </c>
      <c r="E561" s="21" t="s">
        <v>1712</v>
      </c>
      <c r="F561" s="102" t="s">
        <v>1713</v>
      </c>
      <c r="G561" s="102" t="s">
        <v>1714</v>
      </c>
      <c r="H561" s="102"/>
      <c r="I561" s="45" t="s">
        <v>371</v>
      </c>
      <c r="J561" s="45" t="s">
        <v>2131</v>
      </c>
      <c r="K561" s="102" t="s">
        <v>2132</v>
      </c>
      <c r="L561" s="13">
        <f ca="1">IFERROR(__xludf.DUMMYFUNCTION("if(K598="""",0,counta(split(K598,"","")))"),9)</f>
        <v>9</v>
      </c>
      <c r="M561" s="102" t="s">
        <v>2133</v>
      </c>
      <c r="N561" s="102" t="s">
        <v>586</v>
      </c>
      <c r="O561" s="102" t="s">
        <v>252</v>
      </c>
      <c r="P561" s="102" t="s">
        <v>586</v>
      </c>
      <c r="Q561" s="422" t="s">
        <v>27</v>
      </c>
      <c r="R561" s="339" t="s">
        <v>98</v>
      </c>
      <c r="S561" s="102">
        <v>0</v>
      </c>
      <c r="T561" s="435"/>
      <c r="U561" s="333">
        <v>4</v>
      </c>
      <c r="V561" s="332">
        <v>5</v>
      </c>
      <c r="W561" s="339" t="s">
        <v>6570</v>
      </c>
      <c r="X561" s="339" t="s">
        <v>2794</v>
      </c>
      <c r="Y561" s="422">
        <f>J561-I561</f>
        <v>0.6333333333333333</v>
      </c>
      <c r="Z561" s="422">
        <f>Y561*60</f>
        <v>38</v>
      </c>
      <c r="AA561" s="429">
        <v>6</v>
      </c>
      <c r="AB561" s="336">
        <v>3</v>
      </c>
    </row>
    <row r="562" spans="1:28" ht="14.25" customHeight="1" thickBot="1">
      <c r="A562" s="7">
        <v>456</v>
      </c>
      <c r="B562" s="7">
        <v>131</v>
      </c>
      <c r="C562" s="21"/>
      <c r="D562" s="468">
        <v>5</v>
      </c>
      <c r="E562" s="21" t="s">
        <v>1730</v>
      </c>
      <c r="F562" s="102" t="s">
        <v>1217</v>
      </c>
      <c r="G562" s="102" t="s">
        <v>1737</v>
      </c>
      <c r="H562" s="102" t="s">
        <v>1738</v>
      </c>
      <c r="I562" s="45" t="s">
        <v>1739</v>
      </c>
      <c r="J562" s="45" t="s">
        <v>2135</v>
      </c>
      <c r="K562" s="102" t="s">
        <v>80</v>
      </c>
      <c r="L562" s="13">
        <f ca="1">IFERROR(__xludf.DUMMYFUNCTION("if(K599="""",0,counta(split(K599,"","")))"),1)</f>
        <v>1</v>
      </c>
      <c r="M562" s="102" t="s">
        <v>80</v>
      </c>
      <c r="N562" s="102"/>
      <c r="O562" s="102"/>
      <c r="P562" s="102"/>
      <c r="Q562" s="422" t="s">
        <v>27</v>
      </c>
      <c r="R562" s="339" t="s">
        <v>98</v>
      </c>
      <c r="S562" s="102">
        <v>0</v>
      </c>
      <c r="T562" s="435"/>
      <c r="U562" s="165"/>
      <c r="V562" s="165">
        <v>5</v>
      </c>
      <c r="W562" s="165" t="s">
        <v>29</v>
      </c>
      <c r="X562" s="15">
        <v>1</v>
      </c>
      <c r="Y562" s="422">
        <f>J562-I562</f>
        <v>0.73055555555555562</v>
      </c>
      <c r="Z562" s="422">
        <f>Y562*60</f>
        <v>43.833333333333336</v>
      </c>
      <c r="AA562" s="428">
        <v>6</v>
      </c>
      <c r="AB562" s="481">
        <v>3</v>
      </c>
    </row>
    <row r="563" spans="1:28" ht="14.25" customHeight="1" thickBot="1">
      <c r="A563" s="7">
        <v>455</v>
      </c>
      <c r="B563" s="7">
        <v>131</v>
      </c>
      <c r="C563" s="21"/>
      <c r="D563" s="468">
        <v>5</v>
      </c>
      <c r="E563" s="21" t="s">
        <v>1730</v>
      </c>
      <c r="F563" s="102" t="s">
        <v>1217</v>
      </c>
      <c r="G563" s="102" t="s">
        <v>1734</v>
      </c>
      <c r="H563" s="102" t="s">
        <v>1574</v>
      </c>
      <c r="I563" s="45" t="s">
        <v>716</v>
      </c>
      <c r="J563" s="45" t="s">
        <v>2140</v>
      </c>
      <c r="K563" s="102" t="s">
        <v>2141</v>
      </c>
      <c r="L563" s="13">
        <f ca="1">IFERROR(__xludf.DUMMYFUNCTION("if(K600="""",0,counta(split(K600,"","")))"),1)</f>
        <v>1</v>
      </c>
      <c r="M563" s="102" t="s">
        <v>2141</v>
      </c>
      <c r="N563" s="102"/>
      <c r="O563" s="102"/>
      <c r="P563" s="102"/>
      <c r="Q563" s="422" t="s">
        <v>27</v>
      </c>
      <c r="R563" s="339" t="s">
        <v>98</v>
      </c>
      <c r="S563" s="102">
        <v>0</v>
      </c>
      <c r="T563" s="435"/>
      <c r="U563" s="165"/>
      <c r="V563" s="165">
        <v>5</v>
      </c>
      <c r="W563" s="165" t="s">
        <v>1403</v>
      </c>
      <c r="X563" s="102" t="s">
        <v>1923</v>
      </c>
      <c r="Y563" s="422">
        <f>J563-I563</f>
        <v>0.72152777777777777</v>
      </c>
      <c r="Z563" s="422">
        <f>Y563*60</f>
        <v>43.291666666666664</v>
      </c>
      <c r="AA563" s="428">
        <v>6</v>
      </c>
      <c r="AB563" s="379">
        <v>3</v>
      </c>
    </row>
    <row r="564" spans="1:28" ht="14.25" customHeight="1" thickBot="1">
      <c r="A564" s="7">
        <v>454</v>
      </c>
      <c r="B564" s="7">
        <v>131</v>
      </c>
      <c r="C564" s="21"/>
      <c r="D564" s="468">
        <v>5</v>
      </c>
      <c r="E564" s="21" t="s">
        <v>1730</v>
      </c>
      <c r="F564" s="102" t="s">
        <v>333</v>
      </c>
      <c r="G564" s="102" t="s">
        <v>1731</v>
      </c>
      <c r="H564" s="102" t="s">
        <v>1732</v>
      </c>
      <c r="I564" s="45" t="s">
        <v>798</v>
      </c>
      <c r="J564" s="45" t="s">
        <v>534</v>
      </c>
      <c r="K564" s="102" t="s">
        <v>1483</v>
      </c>
      <c r="L564" s="13">
        <f ca="1">IFERROR(__xludf.DUMMYFUNCTION("if(K601="""",0,counta(split(K601,"","")))"),1)</f>
        <v>1</v>
      </c>
      <c r="M564" s="102"/>
      <c r="N564" s="102"/>
      <c r="O564" s="102"/>
      <c r="P564" s="102"/>
      <c r="Q564" s="422" t="s">
        <v>27</v>
      </c>
      <c r="R564" s="339" t="s">
        <v>98</v>
      </c>
      <c r="S564" s="102">
        <v>0</v>
      </c>
      <c r="T564" s="435"/>
      <c r="U564" s="328">
        <v>5</v>
      </c>
      <c r="V564" s="328">
        <v>5</v>
      </c>
      <c r="W564" s="340" t="s">
        <v>3548</v>
      </c>
      <c r="X564" s="252" t="s">
        <v>2794</v>
      </c>
      <c r="Y564" s="422">
        <f>J564-I564</f>
        <v>-2.9861111111111109E-2</v>
      </c>
      <c r="Z564" s="422">
        <f>Y564*60</f>
        <v>-1.7916666666666665</v>
      </c>
      <c r="AA564" s="429">
        <v>6</v>
      </c>
      <c r="AB564" s="165">
        <v>3</v>
      </c>
    </row>
    <row r="565" spans="1:28" ht="14.25" customHeight="1" thickBot="1">
      <c r="A565" s="7">
        <v>459</v>
      </c>
      <c r="B565" s="7">
        <v>132</v>
      </c>
      <c r="C565" s="21"/>
      <c r="D565" s="468">
        <v>5</v>
      </c>
      <c r="E565" s="21" t="s">
        <v>1740</v>
      </c>
      <c r="F565" s="102" t="s">
        <v>1458</v>
      </c>
      <c r="G565" s="102" t="s">
        <v>1747</v>
      </c>
      <c r="H565" s="102"/>
      <c r="I565" s="45" t="s">
        <v>1504</v>
      </c>
      <c r="J565" s="45" t="s">
        <v>1383</v>
      </c>
      <c r="K565" s="102" t="s">
        <v>2147</v>
      </c>
      <c r="L565" s="13">
        <f ca="1">IFERROR(__xludf.DUMMYFUNCTION("if(K602="""",0,counta(split(K602,"","")))"),4)</f>
        <v>4</v>
      </c>
      <c r="M565" s="102" t="s">
        <v>2147</v>
      </c>
      <c r="N565" s="102"/>
      <c r="O565" s="102"/>
      <c r="P565" s="102"/>
      <c r="Q565" s="422" t="s">
        <v>27</v>
      </c>
      <c r="R565" s="339" t="s">
        <v>98</v>
      </c>
      <c r="S565" s="102">
        <v>0</v>
      </c>
      <c r="T565" s="435"/>
      <c r="U565" s="165"/>
      <c r="V565" s="165">
        <v>5</v>
      </c>
      <c r="W565" s="165" t="s">
        <v>29</v>
      </c>
      <c r="X565" s="15">
        <v>1</v>
      </c>
      <c r="Y565" s="422">
        <f>J565-I565</f>
        <v>-0.18125000000000002</v>
      </c>
      <c r="Z565" s="422">
        <f>Y565*60</f>
        <v>-10.875000000000002</v>
      </c>
      <c r="AA565" s="428">
        <v>6</v>
      </c>
      <c r="AB565" s="165">
        <v>3</v>
      </c>
    </row>
    <row r="566" spans="1:28" ht="14.25" customHeight="1" thickBot="1">
      <c r="A566" s="7">
        <v>458</v>
      </c>
      <c r="B566" s="7">
        <v>132</v>
      </c>
      <c r="C566" s="21"/>
      <c r="D566" s="468">
        <v>5</v>
      </c>
      <c r="E566" s="21" t="s">
        <v>1740</v>
      </c>
      <c r="F566" s="102" t="s">
        <v>816</v>
      </c>
      <c r="G566" s="102" t="s">
        <v>852</v>
      </c>
      <c r="H566" s="102"/>
      <c r="I566" s="45" t="s">
        <v>1105</v>
      </c>
      <c r="J566" s="45" t="s">
        <v>32</v>
      </c>
      <c r="K566" s="102" t="s">
        <v>2150</v>
      </c>
      <c r="L566" s="13">
        <f ca="1">IFERROR(__xludf.DUMMYFUNCTION("if(K603="""",0,counta(split(K603,"","")))"),4)</f>
        <v>4</v>
      </c>
      <c r="M566" s="102" t="s">
        <v>2151</v>
      </c>
      <c r="N566" s="102"/>
      <c r="O566" s="102"/>
      <c r="P566" s="102"/>
      <c r="Q566" s="422" t="s">
        <v>27</v>
      </c>
      <c r="R566" s="339" t="s">
        <v>98</v>
      </c>
      <c r="S566" s="102">
        <v>0</v>
      </c>
      <c r="T566" s="435"/>
      <c r="U566" s="165"/>
      <c r="V566" s="165">
        <v>4</v>
      </c>
      <c r="W566" s="165" t="s">
        <v>1403</v>
      </c>
      <c r="X566" s="102"/>
      <c r="Y566" s="422">
        <f>J566-I566</f>
        <v>1.1111111111111127E-2</v>
      </c>
      <c r="Z566" s="422">
        <f>Y566*60</f>
        <v>0.66666666666666763</v>
      </c>
      <c r="AA566" s="429">
        <v>6</v>
      </c>
      <c r="AB566" s="487">
        <v>3</v>
      </c>
    </row>
    <row r="567" spans="1:28" ht="14.25" customHeight="1" thickBot="1">
      <c r="A567" s="7">
        <v>457</v>
      </c>
      <c r="B567" s="7">
        <v>132</v>
      </c>
      <c r="C567" s="21"/>
      <c r="D567" s="468">
        <v>5</v>
      </c>
      <c r="E567" s="21" t="s">
        <v>1740</v>
      </c>
      <c r="F567" s="102" t="s">
        <v>75</v>
      </c>
      <c r="G567" s="102" t="s">
        <v>75</v>
      </c>
      <c r="H567" s="102"/>
      <c r="I567" s="45" t="s">
        <v>1741</v>
      </c>
      <c r="J567" s="45" t="s">
        <v>2154</v>
      </c>
      <c r="K567" s="102" t="s">
        <v>360</v>
      </c>
      <c r="L567" s="13">
        <f ca="1">IFERROR(__xludf.DUMMYFUNCTION("if(K604="""",0,counta(split(K604,"","")))"),1)</f>
        <v>1</v>
      </c>
      <c r="M567" s="102"/>
      <c r="N567" s="102"/>
      <c r="O567" s="102"/>
      <c r="P567" s="102"/>
      <c r="Q567" s="422" t="s">
        <v>27</v>
      </c>
      <c r="R567" s="339" t="s">
        <v>98</v>
      </c>
      <c r="S567" s="102">
        <v>0</v>
      </c>
      <c r="T567" s="435"/>
      <c r="U567" s="481"/>
      <c r="V567" s="481">
        <v>5</v>
      </c>
      <c r="W567" s="481" t="s">
        <v>29</v>
      </c>
      <c r="X567" s="503">
        <v>1</v>
      </c>
      <c r="Y567" s="422">
        <f>J567-I567</f>
        <v>0.16249999999999998</v>
      </c>
      <c r="Z567" s="422">
        <f>Y567*60</f>
        <v>9.7499999999999982</v>
      </c>
      <c r="AA567" s="429">
        <v>6</v>
      </c>
      <c r="AB567" s="165">
        <v>3</v>
      </c>
    </row>
    <row r="568" spans="1:28" ht="14.25" customHeight="1" thickBot="1">
      <c r="A568" s="7">
        <v>462</v>
      </c>
      <c r="B568" s="7">
        <v>133</v>
      </c>
      <c r="C568" s="21"/>
      <c r="D568" s="468">
        <v>5</v>
      </c>
      <c r="E568" s="21" t="s">
        <v>1751</v>
      </c>
      <c r="F568" s="102" t="s">
        <v>931</v>
      </c>
      <c r="G568" s="102" t="s">
        <v>1760</v>
      </c>
      <c r="H568" s="102"/>
      <c r="I568" s="45" t="s">
        <v>781</v>
      </c>
      <c r="J568" s="45" t="s">
        <v>1902</v>
      </c>
      <c r="K568" s="102" t="s">
        <v>2155</v>
      </c>
      <c r="L568" s="13">
        <f ca="1">IFERROR(__xludf.DUMMYFUNCTION("if(K605="""",0,counta(split(K605,"","")))"),1)</f>
        <v>1</v>
      </c>
      <c r="M568" s="102"/>
      <c r="N568" s="102"/>
      <c r="O568" s="102"/>
      <c r="P568" s="102"/>
      <c r="Q568" s="422" t="s">
        <v>27</v>
      </c>
      <c r="R568" s="339" t="s">
        <v>98</v>
      </c>
      <c r="S568" s="102">
        <v>0</v>
      </c>
      <c r="T568" s="435"/>
      <c r="U568" s="165"/>
      <c r="V568" s="165">
        <v>4</v>
      </c>
      <c r="W568" s="165" t="s">
        <v>1403</v>
      </c>
      <c r="X568" s="102"/>
      <c r="Y568" s="422">
        <f>J568-I568</f>
        <v>-0.18055555555555558</v>
      </c>
      <c r="Z568" s="422">
        <f>Y568*60</f>
        <v>-10.833333333333336</v>
      </c>
      <c r="AA568" s="429">
        <v>6</v>
      </c>
      <c r="AB568" s="354">
        <v>3</v>
      </c>
    </row>
    <row r="569" spans="1:28" ht="14.25" customHeight="1" thickBot="1">
      <c r="A569" s="7">
        <v>461</v>
      </c>
      <c r="B569" s="7">
        <v>133</v>
      </c>
      <c r="C569" s="21"/>
      <c r="D569" s="468">
        <v>5</v>
      </c>
      <c r="E569" s="21" t="s">
        <v>1751</v>
      </c>
      <c r="F569" s="102" t="s">
        <v>148</v>
      </c>
      <c r="G569" s="102" t="s">
        <v>148</v>
      </c>
      <c r="H569" s="102"/>
      <c r="I569" s="45" t="s">
        <v>1757</v>
      </c>
      <c r="J569" s="45" t="s">
        <v>1902</v>
      </c>
      <c r="K569" s="102" t="s">
        <v>2156</v>
      </c>
      <c r="L569" s="13">
        <f ca="1">IFERROR(__xludf.DUMMYFUNCTION("if(K606="""",0,counta(split(K606,"","")))"),1)</f>
        <v>1</v>
      </c>
      <c r="M569" s="102"/>
      <c r="N569" s="102"/>
      <c r="O569" s="102"/>
      <c r="P569" s="102"/>
      <c r="Q569" s="422" t="s">
        <v>27</v>
      </c>
      <c r="R569" s="339" t="s">
        <v>98</v>
      </c>
      <c r="S569" s="102">
        <v>0</v>
      </c>
      <c r="T569" s="435"/>
      <c r="U569" s="165">
        <v>3</v>
      </c>
      <c r="V569" s="165">
        <v>3</v>
      </c>
      <c r="W569" s="353" t="s">
        <v>29</v>
      </c>
      <c r="X569" s="102" t="s">
        <v>2794</v>
      </c>
      <c r="Y569" s="422">
        <f>J569-I569</f>
        <v>-9.6527777777777768E-2</v>
      </c>
      <c r="Z569" s="422">
        <f>Y569*60</f>
        <v>-5.7916666666666661</v>
      </c>
      <c r="AA569" s="429">
        <v>6</v>
      </c>
      <c r="AB569" s="336">
        <v>3</v>
      </c>
    </row>
    <row r="570" spans="1:28" ht="14.25" customHeight="1" thickBot="1">
      <c r="A570" s="7">
        <v>460</v>
      </c>
      <c r="B570" s="7">
        <v>133</v>
      </c>
      <c r="C570" s="21"/>
      <c r="D570" s="468">
        <v>5</v>
      </c>
      <c r="E570" s="21" t="s">
        <v>1751</v>
      </c>
      <c r="F570" s="102" t="s">
        <v>1752</v>
      </c>
      <c r="G570" s="102" t="s">
        <v>1753</v>
      </c>
      <c r="H570" s="102"/>
      <c r="I570" s="45" t="s">
        <v>1451</v>
      </c>
      <c r="J570" s="45" t="s">
        <v>544</v>
      </c>
      <c r="K570" s="102" t="s">
        <v>2157</v>
      </c>
      <c r="L570" s="13">
        <f ca="1">IFERROR(__xludf.DUMMYFUNCTION("if(K607="""",0,counta(split(K607,"","")))"),1)</f>
        <v>1</v>
      </c>
      <c r="M570" s="102"/>
      <c r="N570" s="102"/>
      <c r="O570" s="102"/>
      <c r="P570" s="102"/>
      <c r="Q570" s="422" t="s">
        <v>27</v>
      </c>
      <c r="R570" s="339" t="s">
        <v>98</v>
      </c>
      <c r="S570" s="102">
        <v>0</v>
      </c>
      <c r="T570" s="435"/>
      <c r="U570" s="165">
        <v>4</v>
      </c>
      <c r="V570" s="165">
        <v>5</v>
      </c>
      <c r="W570" s="165" t="s">
        <v>4903</v>
      </c>
      <c r="X570" s="102">
        <v>1</v>
      </c>
      <c r="Y570" s="422">
        <f>J570-I570</f>
        <v>-7.9861111111111133E-2</v>
      </c>
      <c r="Z570" s="422">
        <f>Y570*60</f>
        <v>-4.7916666666666679</v>
      </c>
      <c r="AA570" s="429">
        <v>6</v>
      </c>
      <c r="AB570" s="354">
        <v>3</v>
      </c>
    </row>
    <row r="571" spans="1:28" ht="14.25" customHeight="1" thickBot="1">
      <c r="A571" s="7">
        <v>466</v>
      </c>
      <c r="B571" s="7">
        <v>134</v>
      </c>
      <c r="C571" s="21"/>
      <c r="D571" s="468">
        <v>5</v>
      </c>
      <c r="E571" s="21" t="s">
        <v>1761</v>
      </c>
      <c r="F571" s="102" t="s">
        <v>38</v>
      </c>
      <c r="G571" s="102" t="s">
        <v>38</v>
      </c>
      <c r="H571" s="102"/>
      <c r="I571" s="45" t="s">
        <v>623</v>
      </c>
      <c r="J571" s="45" t="s">
        <v>1594</v>
      </c>
      <c r="K571" s="102" t="s">
        <v>2159</v>
      </c>
      <c r="L571" s="13">
        <f ca="1">IFERROR(__xludf.DUMMYFUNCTION("if(K608="""",0,counta(split(K608,"","")))"),6)</f>
        <v>6</v>
      </c>
      <c r="M571" s="102" t="s">
        <v>2160</v>
      </c>
      <c r="N571" s="102"/>
      <c r="O571" s="102"/>
      <c r="P571" s="102"/>
      <c r="Q571" s="422" t="s">
        <v>27</v>
      </c>
      <c r="R571" s="339" t="s">
        <v>98</v>
      </c>
      <c r="S571" s="102">
        <v>0</v>
      </c>
      <c r="T571" s="435"/>
      <c r="U571" s="251">
        <v>3</v>
      </c>
      <c r="V571" s="251">
        <v>3</v>
      </c>
      <c r="W571" s="353" t="s">
        <v>7965</v>
      </c>
      <c r="X571" s="353">
        <v>1</v>
      </c>
      <c r="Y571" s="422">
        <f>J571-I571</f>
        <v>-0.11388888888888885</v>
      </c>
      <c r="Z571" s="422">
        <f>Y571*60</f>
        <v>-6.8333333333333304</v>
      </c>
      <c r="AA571" s="429">
        <v>6</v>
      </c>
      <c r="AB571" s="481">
        <v>3</v>
      </c>
    </row>
    <row r="572" spans="1:28" ht="14.25" customHeight="1" thickBot="1">
      <c r="A572" s="7">
        <v>465</v>
      </c>
      <c r="B572" s="7">
        <v>134</v>
      </c>
      <c r="C572" s="21"/>
      <c r="D572" s="468">
        <v>5</v>
      </c>
      <c r="E572" s="21" t="s">
        <v>1761</v>
      </c>
      <c r="F572" s="102" t="s">
        <v>557</v>
      </c>
      <c r="G572" s="102" t="s">
        <v>557</v>
      </c>
      <c r="H572" s="102"/>
      <c r="I572" s="45" t="s">
        <v>1766</v>
      </c>
      <c r="J572" s="45" t="s">
        <v>1134</v>
      </c>
      <c r="K572" s="102" t="s">
        <v>2163</v>
      </c>
      <c r="L572" s="13">
        <f ca="1">IFERROR(__xludf.DUMMYFUNCTION("if(K609="""",0,counta(split(K609,"","")))"),1)</f>
        <v>1</v>
      </c>
      <c r="M572" s="102"/>
      <c r="N572" s="102"/>
      <c r="O572" s="102"/>
      <c r="P572" s="102"/>
      <c r="Q572" s="422" t="s">
        <v>27</v>
      </c>
      <c r="R572" s="339" t="s">
        <v>98</v>
      </c>
      <c r="S572" s="102">
        <v>0</v>
      </c>
      <c r="T572" s="435"/>
      <c r="U572" s="255">
        <v>5</v>
      </c>
      <c r="V572" s="255">
        <v>5</v>
      </c>
      <c r="W572" s="353" t="s">
        <v>3770</v>
      </c>
      <c r="X572" s="353">
        <v>1</v>
      </c>
      <c r="Y572" s="422">
        <f>J572-I572</f>
        <v>-6.6666666666666652E-2</v>
      </c>
      <c r="Z572" s="422">
        <f>Y572*60</f>
        <v>-3.9999999999999991</v>
      </c>
      <c r="AA572" s="429">
        <v>6</v>
      </c>
      <c r="AB572" s="165">
        <v>3</v>
      </c>
    </row>
    <row r="573" spans="1:28" ht="14.25" customHeight="1" thickBot="1">
      <c r="A573" s="7">
        <v>464</v>
      </c>
      <c r="B573" s="7">
        <v>134</v>
      </c>
      <c r="C573" s="21"/>
      <c r="D573" s="468">
        <v>5</v>
      </c>
      <c r="E573" s="21" t="s">
        <v>1761</v>
      </c>
      <c r="F573" s="102" t="s">
        <v>816</v>
      </c>
      <c r="G573" s="102" t="s">
        <v>622</v>
      </c>
      <c r="H573" s="102"/>
      <c r="I573" s="45" t="s">
        <v>1764</v>
      </c>
      <c r="J573" s="45" t="s">
        <v>1134</v>
      </c>
      <c r="K573" s="102" t="s">
        <v>365</v>
      </c>
      <c r="L573" s="13">
        <f ca="1">IFERROR(__xludf.DUMMYFUNCTION("if(K610="""",0,counta(split(K610,"","")))"),1)</f>
        <v>1</v>
      </c>
      <c r="M573" s="102"/>
      <c r="N573" s="102"/>
      <c r="O573" s="102"/>
      <c r="P573" s="102"/>
      <c r="Q573" s="422" t="s">
        <v>27</v>
      </c>
      <c r="R573" s="339" t="s">
        <v>98</v>
      </c>
      <c r="S573" s="102">
        <v>0</v>
      </c>
      <c r="T573" s="435"/>
      <c r="U573" s="156"/>
      <c r="V573" s="156"/>
      <c r="W573" s="165" t="s">
        <v>3044</v>
      </c>
      <c r="X573" s="252">
        <v>1</v>
      </c>
      <c r="Y573" s="422">
        <f>J573-I573</f>
        <v>-6.4583333333333326E-2</v>
      </c>
      <c r="Z573" s="422">
        <f>Y573*60</f>
        <v>-3.8749999999999996</v>
      </c>
      <c r="AA573" s="429">
        <v>6</v>
      </c>
      <c r="AB573" s="379">
        <v>3</v>
      </c>
    </row>
    <row r="574" spans="1:28" ht="14.25" customHeight="1" thickBot="1">
      <c r="A574" s="7">
        <v>463</v>
      </c>
      <c r="B574" s="7">
        <v>134</v>
      </c>
      <c r="C574" s="21"/>
      <c r="D574" s="468">
        <v>5</v>
      </c>
      <c r="E574" s="21" t="s">
        <v>1761</v>
      </c>
      <c r="F574" s="102" t="s">
        <v>284</v>
      </c>
      <c r="G574" s="102" t="s">
        <v>1762</v>
      </c>
      <c r="H574" s="102"/>
      <c r="I574" s="45" t="s">
        <v>544</v>
      </c>
      <c r="J574" s="45" t="s">
        <v>493</v>
      </c>
      <c r="K574" s="102" t="s">
        <v>2167</v>
      </c>
      <c r="L574" s="13">
        <f ca="1">IFERROR(__xludf.DUMMYFUNCTION("if(K611="""",0,counta(split(K611,"","")))"),2)</f>
        <v>2</v>
      </c>
      <c r="M574" s="102" t="s">
        <v>2168</v>
      </c>
      <c r="N574" s="102"/>
      <c r="O574" s="102"/>
      <c r="P574" s="102"/>
      <c r="Q574" s="422" t="s">
        <v>27</v>
      </c>
      <c r="R574" s="339" t="s">
        <v>98</v>
      </c>
      <c r="S574" s="102">
        <v>0</v>
      </c>
      <c r="T574" s="435"/>
      <c r="U574" s="165"/>
      <c r="V574" s="165">
        <v>5</v>
      </c>
      <c r="W574" s="165" t="s">
        <v>1403</v>
      </c>
      <c r="X574" s="102"/>
      <c r="Y574" s="422">
        <f>J574-I574</f>
        <v>8.8194444444444492E-2</v>
      </c>
      <c r="Z574" s="422">
        <f>Y574*60</f>
        <v>5.2916666666666696</v>
      </c>
      <c r="AA574" s="428">
        <v>6</v>
      </c>
      <c r="AB574" s="165">
        <v>3</v>
      </c>
    </row>
    <row r="575" spans="1:28" ht="14.25" customHeight="1" thickBot="1">
      <c r="A575" s="7">
        <v>473</v>
      </c>
      <c r="B575" s="7">
        <v>135</v>
      </c>
      <c r="C575" s="21"/>
      <c r="D575" s="468">
        <v>5</v>
      </c>
      <c r="E575" s="21" t="s">
        <v>1767</v>
      </c>
      <c r="F575" s="102" t="s">
        <v>1713</v>
      </c>
      <c r="G575" s="102" t="s">
        <v>1783</v>
      </c>
      <c r="H575" s="102"/>
      <c r="I575" s="45" t="s">
        <v>1672</v>
      </c>
      <c r="J575" s="45" t="s">
        <v>2170</v>
      </c>
      <c r="K575" s="102" t="s">
        <v>2171</v>
      </c>
      <c r="L575" s="13">
        <f ca="1">IFERROR(__xludf.DUMMYFUNCTION("if(K612="""",0,counta(split(K612,"","")))"),5)</f>
        <v>5</v>
      </c>
      <c r="M575" s="102" t="s">
        <v>2171</v>
      </c>
      <c r="N575" s="102"/>
      <c r="O575" s="102"/>
      <c r="P575" s="102"/>
      <c r="Q575" s="422" t="s">
        <v>27</v>
      </c>
      <c r="R575" s="339" t="s">
        <v>98</v>
      </c>
      <c r="S575" s="102">
        <v>0</v>
      </c>
      <c r="T575" s="435"/>
      <c r="U575" s="255">
        <v>5</v>
      </c>
      <c r="V575" s="255">
        <v>5</v>
      </c>
      <c r="W575" s="353" t="s">
        <v>2111</v>
      </c>
      <c r="X575" s="353">
        <v>1</v>
      </c>
      <c r="Y575" s="422">
        <f>J575-I575</f>
        <v>-8.4722222222222199E-2</v>
      </c>
      <c r="Z575" s="422">
        <f>Y575*60</f>
        <v>-5.0833333333333321</v>
      </c>
      <c r="AA575" s="429">
        <v>6</v>
      </c>
      <c r="AB575" s="165">
        <v>3</v>
      </c>
    </row>
    <row r="576" spans="1:28" ht="14.25" customHeight="1" thickBot="1">
      <c r="A576" s="7">
        <v>472</v>
      </c>
      <c r="B576" s="7">
        <v>135</v>
      </c>
      <c r="C576" s="21"/>
      <c r="D576" s="468">
        <v>5</v>
      </c>
      <c r="E576" s="21" t="s">
        <v>1767</v>
      </c>
      <c r="F576" s="102" t="s">
        <v>1780</v>
      </c>
      <c r="G576" s="102" t="s">
        <v>1780</v>
      </c>
      <c r="H576" s="102"/>
      <c r="I576" s="45" t="s">
        <v>1781</v>
      </c>
      <c r="J576" s="45" t="s">
        <v>1844</v>
      </c>
      <c r="K576" s="102" t="s">
        <v>257</v>
      </c>
      <c r="L576" s="13">
        <f ca="1">IFERROR(__xludf.DUMMYFUNCTION("if(K613="""",0,counta(split(K613,"","")))"),1)</f>
        <v>1</v>
      </c>
      <c r="M576" s="102"/>
      <c r="N576" s="102"/>
      <c r="O576" s="102"/>
      <c r="P576" s="102"/>
      <c r="Q576" s="422" t="s">
        <v>27</v>
      </c>
      <c r="R576" s="339" t="s">
        <v>98</v>
      </c>
      <c r="S576" s="102">
        <v>0</v>
      </c>
      <c r="T576" s="435"/>
      <c r="U576" s="165">
        <v>4</v>
      </c>
      <c r="V576" s="165">
        <v>5</v>
      </c>
      <c r="W576" s="165" t="s">
        <v>3044</v>
      </c>
      <c r="X576" s="102" t="s">
        <v>2947</v>
      </c>
      <c r="Y576" s="422">
        <f>J576-I576</f>
        <v>-9.0277777777778012E-3</v>
      </c>
      <c r="Z576" s="422">
        <f>Y576*60</f>
        <v>-0.54166666666666807</v>
      </c>
      <c r="AA576" s="429">
        <v>6</v>
      </c>
      <c r="AB576" s="165">
        <v>3</v>
      </c>
    </row>
    <row r="577" spans="1:28" ht="14.25" customHeight="1" thickBot="1">
      <c r="A577" s="7">
        <v>471</v>
      </c>
      <c r="B577" s="7">
        <v>135</v>
      </c>
      <c r="C577" s="21"/>
      <c r="D577" s="468">
        <v>5</v>
      </c>
      <c r="E577" s="21" t="s">
        <v>1767</v>
      </c>
      <c r="F577" s="102" t="s">
        <v>75</v>
      </c>
      <c r="G577" s="102" t="s">
        <v>1777</v>
      </c>
      <c r="H577" s="102"/>
      <c r="I577" s="45" t="s">
        <v>1778</v>
      </c>
      <c r="J577" s="45" t="s">
        <v>2175</v>
      </c>
      <c r="K577" s="102" t="s">
        <v>2176</v>
      </c>
      <c r="L577" s="13">
        <f ca="1">IFERROR(__xludf.DUMMYFUNCTION("if(K614="""",0,counta(split(K614,"","")))"),15)</f>
        <v>15</v>
      </c>
      <c r="M577" s="102" t="s">
        <v>2177</v>
      </c>
      <c r="N577" s="102" t="s">
        <v>219</v>
      </c>
      <c r="O577" s="102" t="s">
        <v>41</v>
      </c>
      <c r="P577" s="102" t="s">
        <v>220</v>
      </c>
      <c r="Q577" s="422" t="s">
        <v>27</v>
      </c>
      <c r="R577" s="339" t="s">
        <v>98</v>
      </c>
      <c r="S577" s="102">
        <v>0</v>
      </c>
      <c r="T577" s="435"/>
      <c r="U577" s="165"/>
      <c r="V577" s="165">
        <v>5</v>
      </c>
      <c r="W577" s="165" t="s">
        <v>2111</v>
      </c>
      <c r="X577" s="102"/>
      <c r="Y577" s="422">
        <f>J577-I577</f>
        <v>0.32222222222222224</v>
      </c>
      <c r="Z577" s="422">
        <f>Y577*60</f>
        <v>19.333333333333336</v>
      </c>
      <c r="AA577" s="428">
        <v>6</v>
      </c>
      <c r="AB577" s="251">
        <v>3</v>
      </c>
    </row>
    <row r="578" spans="1:28" ht="14.25" customHeight="1" thickBot="1">
      <c r="A578" s="7">
        <v>470</v>
      </c>
      <c r="B578" s="7">
        <v>135</v>
      </c>
      <c r="C578" s="21"/>
      <c r="D578" s="468">
        <v>5</v>
      </c>
      <c r="E578" s="21" t="s">
        <v>1767</v>
      </c>
      <c r="F578" s="102" t="s">
        <v>89</v>
      </c>
      <c r="G578" s="102" t="s">
        <v>1775</v>
      </c>
      <c r="H578" s="102"/>
      <c r="I578" s="45" t="s">
        <v>651</v>
      </c>
      <c r="J578" s="45" t="s">
        <v>1105</v>
      </c>
      <c r="K578" s="102" t="s">
        <v>2180</v>
      </c>
      <c r="L578" s="13">
        <f ca="1">IFERROR(__xludf.DUMMYFUNCTION("if(K615="""",0,counta(split(K615,"","")))"),10)</f>
        <v>10</v>
      </c>
      <c r="M578" s="102" t="s">
        <v>2181</v>
      </c>
      <c r="N578" s="102"/>
      <c r="O578" s="102"/>
      <c r="P578" s="102"/>
      <c r="Q578" s="422" t="s">
        <v>27</v>
      </c>
      <c r="R578" s="339" t="s">
        <v>98</v>
      </c>
      <c r="S578" s="102">
        <v>0</v>
      </c>
      <c r="T578" s="435"/>
      <c r="U578" s="318">
        <v>5</v>
      </c>
      <c r="V578" s="318">
        <v>5</v>
      </c>
      <c r="W578" s="312" t="s">
        <v>3437</v>
      </c>
      <c r="X578" s="312" t="s">
        <v>2794</v>
      </c>
      <c r="Y578" s="422">
        <f>J578-I578</f>
        <v>-9.5833333333333326E-2</v>
      </c>
      <c r="Z578" s="422">
        <f>Y578*60</f>
        <v>-5.75</v>
      </c>
      <c r="AA578" s="429">
        <v>6</v>
      </c>
      <c r="AB578" s="165">
        <v>3</v>
      </c>
    </row>
    <row r="579" spans="1:28" ht="14.25" customHeight="1" thickBot="1">
      <c r="A579" s="7">
        <v>469</v>
      </c>
      <c r="B579" s="7">
        <v>135</v>
      </c>
      <c r="C579" s="21"/>
      <c r="D579" s="468">
        <v>5</v>
      </c>
      <c r="E579" s="21" t="s">
        <v>1767</v>
      </c>
      <c r="F579" s="102" t="s">
        <v>1772</v>
      </c>
      <c r="G579" s="102" t="s">
        <v>1773</v>
      </c>
      <c r="H579" s="102"/>
      <c r="I579" s="45" t="s">
        <v>1004</v>
      </c>
      <c r="J579" s="45" t="s">
        <v>1593</v>
      </c>
      <c r="K579" s="102" t="s">
        <v>2182</v>
      </c>
      <c r="L579" s="13">
        <f ca="1">IFERROR(__xludf.DUMMYFUNCTION("if(K616="""",0,counta(split(K616,"","")))"),1)</f>
        <v>1</v>
      </c>
      <c r="M579" s="102"/>
      <c r="N579" s="102"/>
      <c r="O579" s="102"/>
      <c r="P579" s="102"/>
      <c r="Q579" s="422" t="s">
        <v>27</v>
      </c>
      <c r="R579" s="339" t="s">
        <v>98</v>
      </c>
      <c r="S579" s="102">
        <v>0</v>
      </c>
      <c r="T579" s="435"/>
      <c r="U579" s="165">
        <v>3</v>
      </c>
      <c r="V579" s="165">
        <v>4</v>
      </c>
      <c r="W579" s="165" t="s">
        <v>3548</v>
      </c>
      <c r="X579" s="102">
        <v>1</v>
      </c>
      <c r="Y579" s="422">
        <f>J579-I579</f>
        <v>1.1805555555555541E-2</v>
      </c>
      <c r="Z579" s="422">
        <f>Y579*60</f>
        <v>0.70833333333333248</v>
      </c>
      <c r="AA579" s="429">
        <v>6</v>
      </c>
      <c r="AB579" s="165">
        <v>3</v>
      </c>
    </row>
    <row r="580" spans="1:28" ht="14.25" customHeight="1" thickBot="1">
      <c r="A580" s="7">
        <v>468</v>
      </c>
      <c r="B580" s="7">
        <v>135</v>
      </c>
      <c r="C580" s="21"/>
      <c r="D580" s="468">
        <v>5</v>
      </c>
      <c r="E580" s="21" t="s">
        <v>1767</v>
      </c>
      <c r="F580" s="42" t="s">
        <v>267</v>
      </c>
      <c r="G580" s="43" t="s">
        <v>267</v>
      </c>
      <c r="H580" s="102"/>
      <c r="I580" s="45" t="s">
        <v>1401</v>
      </c>
      <c r="J580" s="45" t="s">
        <v>971</v>
      </c>
      <c r="K580" s="102" t="s">
        <v>2186</v>
      </c>
      <c r="L580" s="13">
        <f ca="1">IFERROR(__xludf.DUMMYFUNCTION("if(K617="""",0,counta(split(K617,"","")))"),5)</f>
        <v>5</v>
      </c>
      <c r="M580" s="102" t="s">
        <v>2187</v>
      </c>
      <c r="N580" s="102" t="s">
        <v>2188</v>
      </c>
      <c r="O580" s="102" t="s">
        <v>2189</v>
      </c>
      <c r="P580" s="102" t="s">
        <v>2188</v>
      </c>
      <c r="Q580" s="422" t="s">
        <v>27</v>
      </c>
      <c r="R580" s="339" t="s">
        <v>98</v>
      </c>
      <c r="S580" s="102">
        <v>0</v>
      </c>
      <c r="T580" s="435"/>
      <c r="U580" s="165">
        <v>3</v>
      </c>
      <c r="V580" s="165">
        <v>3</v>
      </c>
      <c r="W580" s="165" t="s">
        <v>3548</v>
      </c>
      <c r="X580" s="102">
        <v>1</v>
      </c>
      <c r="Y580" s="422">
        <f>J580-I580</f>
        <v>0.34027777777777779</v>
      </c>
      <c r="Z580" s="422">
        <f>Y580*60</f>
        <v>20.416666666666668</v>
      </c>
      <c r="AA580" s="429">
        <v>6</v>
      </c>
      <c r="AB580" s="165">
        <v>3</v>
      </c>
    </row>
    <row r="581" spans="1:28" ht="14.25" customHeight="1" thickBot="1">
      <c r="A581" s="7">
        <v>467</v>
      </c>
      <c r="B581" s="7">
        <v>135</v>
      </c>
      <c r="C581" s="21"/>
      <c r="D581" s="468">
        <v>5</v>
      </c>
      <c r="E581" s="21" t="s">
        <v>1767</v>
      </c>
      <c r="F581" s="102" t="s">
        <v>89</v>
      </c>
      <c r="G581" s="102" t="s">
        <v>89</v>
      </c>
      <c r="H581" s="102" t="s">
        <v>1768</v>
      </c>
      <c r="I581" s="45" t="s">
        <v>1769</v>
      </c>
      <c r="J581" s="45" t="s">
        <v>971</v>
      </c>
      <c r="K581" s="102" t="s">
        <v>2193</v>
      </c>
      <c r="L581" s="13">
        <f ca="1">IFERROR(__xludf.DUMMYFUNCTION("if(K618="""",0,counta(split(K618,"","")))"),3)</f>
        <v>3</v>
      </c>
      <c r="M581" s="102" t="s">
        <v>2194</v>
      </c>
      <c r="N581" s="102" t="s">
        <v>991</v>
      </c>
      <c r="O581" s="102" t="s">
        <v>41</v>
      </c>
      <c r="P581" s="102" t="s">
        <v>2195</v>
      </c>
      <c r="Q581" s="422" t="s">
        <v>27</v>
      </c>
      <c r="R581" s="339" t="s">
        <v>98</v>
      </c>
      <c r="S581" s="102">
        <v>0</v>
      </c>
      <c r="T581" s="435"/>
      <c r="U581" s="165">
        <v>5</v>
      </c>
      <c r="V581" s="165">
        <v>5</v>
      </c>
      <c r="W581" s="165" t="s">
        <v>6623</v>
      </c>
      <c r="X581" s="102">
        <v>1</v>
      </c>
      <c r="Y581" s="422">
        <f>J581-I581</f>
        <v>0.35138888888888886</v>
      </c>
      <c r="Z581" s="422">
        <f>Y581*60</f>
        <v>21.083333333333332</v>
      </c>
      <c r="AA581" s="429">
        <v>6</v>
      </c>
      <c r="AB581" s="165">
        <v>3</v>
      </c>
    </row>
    <row r="582" spans="1:28" ht="14.25" customHeight="1" thickBot="1">
      <c r="A582" s="7">
        <v>477</v>
      </c>
      <c r="B582" s="7">
        <v>136</v>
      </c>
      <c r="C582" s="21"/>
      <c r="D582" s="468">
        <v>5</v>
      </c>
      <c r="E582" s="21" t="s">
        <v>1786</v>
      </c>
      <c r="F582" s="102" t="s">
        <v>1525</v>
      </c>
      <c r="G582" s="102" t="s">
        <v>1795</v>
      </c>
      <c r="H582" s="102" t="s">
        <v>1796</v>
      </c>
      <c r="I582" s="45" t="s">
        <v>102</v>
      </c>
      <c r="J582" s="45" t="s">
        <v>2198</v>
      </c>
      <c r="K582" s="102" t="s">
        <v>1518</v>
      </c>
      <c r="L582" s="13">
        <f ca="1">IFERROR(__xludf.DUMMYFUNCTION("if(K619="""",0,counta(split(K619,"","")))"),1)</f>
        <v>1</v>
      </c>
      <c r="M582" s="102"/>
      <c r="N582" s="102"/>
      <c r="O582" s="102"/>
      <c r="P582" s="102"/>
      <c r="Q582" s="422" t="s">
        <v>27</v>
      </c>
      <c r="R582" s="339" t="s">
        <v>98</v>
      </c>
      <c r="S582" s="102">
        <v>0</v>
      </c>
      <c r="T582" s="435"/>
      <c r="U582" s="51">
        <v>4</v>
      </c>
      <c r="V582" s="354">
        <v>4</v>
      </c>
      <c r="W582" s="102" t="s">
        <v>5798</v>
      </c>
      <c r="X582" s="435"/>
      <c r="Y582" s="422">
        <f>J582-I582</f>
        <v>6.8750000000000033E-2</v>
      </c>
      <c r="Z582" s="422">
        <f>Y582*60</f>
        <v>4.1250000000000018</v>
      </c>
      <c r="AA582" s="429">
        <v>6</v>
      </c>
      <c r="AB582" s="165">
        <v>3</v>
      </c>
    </row>
    <row r="583" spans="1:28" ht="14.25" customHeight="1" thickBot="1">
      <c r="A583" s="7">
        <v>476</v>
      </c>
      <c r="B583" s="7">
        <v>136</v>
      </c>
      <c r="C583" s="21"/>
      <c r="D583" s="468">
        <v>5</v>
      </c>
      <c r="E583" s="21" t="s">
        <v>1786</v>
      </c>
      <c r="F583" s="102" t="s">
        <v>593</v>
      </c>
      <c r="G583" s="102" t="s">
        <v>593</v>
      </c>
      <c r="H583" s="102"/>
      <c r="I583" s="45" t="s">
        <v>1409</v>
      </c>
      <c r="J583" s="45" t="s">
        <v>2199</v>
      </c>
      <c r="K583" s="102" t="s">
        <v>2200</v>
      </c>
      <c r="L583" s="13">
        <f ca="1">IFERROR(__xludf.DUMMYFUNCTION("if(K620="""",0,counta(split(K620,"","")))"),2)</f>
        <v>2</v>
      </c>
      <c r="M583" s="102" t="s">
        <v>2200</v>
      </c>
      <c r="N583" s="102"/>
      <c r="O583" s="102"/>
      <c r="P583" s="102"/>
      <c r="Q583" s="422" t="s">
        <v>27</v>
      </c>
      <c r="R583" s="339" t="s">
        <v>98</v>
      </c>
      <c r="S583" s="102">
        <v>0</v>
      </c>
      <c r="T583" s="435"/>
      <c r="U583" s="165">
        <v>4</v>
      </c>
      <c r="V583" s="165">
        <v>5</v>
      </c>
      <c r="W583" s="165" t="s">
        <v>3127</v>
      </c>
      <c r="X583" s="164" t="s">
        <v>2947</v>
      </c>
      <c r="Y583" s="422">
        <f>J583-I583</f>
        <v>0.29722222222222217</v>
      </c>
      <c r="Z583" s="422">
        <f>Y583*60</f>
        <v>17.833333333333329</v>
      </c>
      <c r="AA583" s="429">
        <v>6</v>
      </c>
      <c r="AB583" s="165">
        <v>3</v>
      </c>
    </row>
    <row r="584" spans="1:28" ht="14.25" customHeight="1" thickBot="1">
      <c r="A584" s="7">
        <v>475</v>
      </c>
      <c r="B584" s="7">
        <v>136</v>
      </c>
      <c r="C584" s="21"/>
      <c r="D584" s="468">
        <v>5</v>
      </c>
      <c r="E584" s="21" t="s">
        <v>1786</v>
      </c>
      <c r="F584" s="102" t="s">
        <v>1136</v>
      </c>
      <c r="G584" s="102" t="s">
        <v>1790</v>
      </c>
      <c r="H584" s="102"/>
      <c r="I584" s="45" t="s">
        <v>1791</v>
      </c>
      <c r="J584" s="45" t="s">
        <v>2203</v>
      </c>
      <c r="K584" s="102" t="s">
        <v>2204</v>
      </c>
      <c r="L584" s="13">
        <f ca="1">IFERROR(__xludf.DUMMYFUNCTION("if(K621="""",0,counta(split(K621,"","")))"),3)</f>
        <v>3</v>
      </c>
      <c r="M584" s="102" t="s">
        <v>2205</v>
      </c>
      <c r="N584" s="27" t="s">
        <v>1198</v>
      </c>
      <c r="O584" s="27" t="s">
        <v>878</v>
      </c>
      <c r="P584" s="27" t="s">
        <v>1198</v>
      </c>
      <c r="Q584" s="422" t="s">
        <v>27</v>
      </c>
      <c r="R584" s="339" t="s">
        <v>98</v>
      </c>
      <c r="S584" s="102">
        <v>0</v>
      </c>
      <c r="T584" s="435"/>
      <c r="U584" s="165">
        <v>3</v>
      </c>
      <c r="V584" s="165">
        <v>4</v>
      </c>
      <c r="W584" s="165" t="s">
        <v>2111</v>
      </c>
      <c r="X584" s="102" t="s">
        <v>2947</v>
      </c>
      <c r="Y584" s="422">
        <f>J584-I584</f>
        <v>0.60972222222222228</v>
      </c>
      <c r="Z584" s="422">
        <f>Y584*60</f>
        <v>36.583333333333336</v>
      </c>
      <c r="AA584" s="429">
        <v>6</v>
      </c>
      <c r="AB584" s="336">
        <v>3</v>
      </c>
    </row>
    <row r="585" spans="1:28" ht="14.25" customHeight="1" thickBot="1">
      <c r="A585" s="7">
        <v>478</v>
      </c>
      <c r="B585" s="7">
        <v>136</v>
      </c>
      <c r="C585" s="21"/>
      <c r="D585" s="468">
        <v>5</v>
      </c>
      <c r="E585" s="21" t="s">
        <v>1786</v>
      </c>
      <c r="F585" s="102" t="s">
        <v>318</v>
      </c>
      <c r="G585" s="102" t="s">
        <v>318</v>
      </c>
      <c r="H585" s="102"/>
      <c r="I585" s="45" t="s">
        <v>1799</v>
      </c>
      <c r="J585" s="45" t="s">
        <v>923</v>
      </c>
      <c r="K585" s="102" t="s">
        <v>1665</v>
      </c>
      <c r="L585" s="13">
        <f ca="1">IFERROR(__xludf.DUMMYFUNCTION("if(K622="""",0,counta(split(K622,"","")))"),1)</f>
        <v>1</v>
      </c>
      <c r="M585" s="102"/>
      <c r="N585" s="102"/>
      <c r="O585" s="102"/>
      <c r="P585" s="102"/>
      <c r="Q585" s="422" t="s">
        <v>27</v>
      </c>
      <c r="R585" s="339" t="s">
        <v>98</v>
      </c>
      <c r="S585" s="102">
        <v>0</v>
      </c>
      <c r="T585" s="435"/>
      <c r="U585" s="280">
        <v>5</v>
      </c>
      <c r="V585" s="280">
        <v>5</v>
      </c>
      <c r="W585" s="286" t="s">
        <v>5980</v>
      </c>
      <c r="X585" s="286" t="s">
        <v>2947</v>
      </c>
      <c r="Y585" s="422">
        <f>J585-I585</f>
        <v>-0.40069444444444446</v>
      </c>
      <c r="Z585" s="422">
        <f>Y585*60</f>
        <v>-24.041666666666668</v>
      </c>
      <c r="AA585" s="429">
        <v>6</v>
      </c>
      <c r="AB585" s="165">
        <v>3</v>
      </c>
    </row>
    <row r="586" spans="1:28" ht="14.25" customHeight="1" thickBot="1">
      <c r="A586" s="7">
        <v>474</v>
      </c>
      <c r="B586" s="7">
        <v>136</v>
      </c>
      <c r="C586" s="21"/>
      <c r="D586" s="468">
        <v>5</v>
      </c>
      <c r="E586" s="21" t="s">
        <v>1786</v>
      </c>
      <c r="F586" s="102" t="s">
        <v>1620</v>
      </c>
      <c r="G586" s="102" t="s">
        <v>1787</v>
      </c>
      <c r="H586" s="102" t="s">
        <v>1621</v>
      </c>
      <c r="I586" s="45" t="s">
        <v>1788</v>
      </c>
      <c r="J586" s="45" t="s">
        <v>1030</v>
      </c>
      <c r="K586" s="102" t="s">
        <v>2211</v>
      </c>
      <c r="L586" s="13">
        <f ca="1">IFERROR(__xludf.DUMMYFUNCTION("if(K623="""",0,counta(split(K623,"","")))"),2)</f>
        <v>2</v>
      </c>
      <c r="M586" s="102" t="s">
        <v>2211</v>
      </c>
      <c r="N586" s="102"/>
      <c r="O586" s="102"/>
      <c r="P586" s="102"/>
      <c r="Q586" s="422" t="s">
        <v>27</v>
      </c>
      <c r="R586" s="339" t="s">
        <v>98</v>
      </c>
      <c r="S586" s="102">
        <v>0</v>
      </c>
      <c r="T586" s="435"/>
      <c r="U586" s="165">
        <v>4</v>
      </c>
      <c r="V586" s="165">
        <v>5</v>
      </c>
      <c r="W586" s="165" t="s">
        <v>3248</v>
      </c>
      <c r="X586" s="102" t="s">
        <v>2794</v>
      </c>
      <c r="Y586" s="422">
        <f>J586-I586</f>
        <v>2.5694444444444443E-2</v>
      </c>
      <c r="Z586" s="422">
        <f>Y586*60</f>
        <v>1.5416666666666665</v>
      </c>
      <c r="AA586" s="429">
        <v>6</v>
      </c>
      <c r="AB586" s="165">
        <v>3</v>
      </c>
    </row>
    <row r="587" spans="1:28" ht="14.25" customHeight="1" thickBot="1">
      <c r="A587" s="7">
        <v>484</v>
      </c>
      <c r="B587" s="7">
        <v>137</v>
      </c>
      <c r="C587" s="21"/>
      <c r="D587" s="468">
        <v>5</v>
      </c>
      <c r="E587" s="21" t="s">
        <v>1802</v>
      </c>
      <c r="F587" s="102" t="s">
        <v>1084</v>
      </c>
      <c r="G587" s="102" t="s">
        <v>1084</v>
      </c>
      <c r="H587" s="102"/>
      <c r="I587" s="45" t="s">
        <v>1765</v>
      </c>
      <c r="J587" s="45" t="s">
        <v>1588</v>
      </c>
      <c r="K587" s="102" t="s">
        <v>273</v>
      </c>
      <c r="L587" s="13">
        <f ca="1">IFERROR(__xludf.DUMMYFUNCTION("if(K624="""",0,counta(split(K624,"","")))"),1)</f>
        <v>1</v>
      </c>
      <c r="M587" s="102"/>
      <c r="N587" s="102"/>
      <c r="O587" s="102"/>
      <c r="P587" s="102"/>
      <c r="Q587" s="422" t="s">
        <v>27</v>
      </c>
      <c r="R587" s="339" t="s">
        <v>98</v>
      </c>
      <c r="S587" s="102">
        <v>0</v>
      </c>
      <c r="T587" s="435"/>
      <c r="U587" s="165">
        <v>4</v>
      </c>
      <c r="V587" s="165">
        <v>5</v>
      </c>
      <c r="W587" s="165" t="s">
        <v>3127</v>
      </c>
      <c r="X587" s="102">
        <v>1</v>
      </c>
      <c r="Y587" s="422">
        <f>J587-I587</f>
        <v>-0.22708333333333333</v>
      </c>
      <c r="Z587" s="422">
        <f>Y587*60</f>
        <v>-13.625</v>
      </c>
      <c r="AA587" s="429">
        <v>6</v>
      </c>
      <c r="AB587" s="297">
        <v>3</v>
      </c>
    </row>
    <row r="588" spans="1:28" ht="14.25" customHeight="1" thickBot="1">
      <c r="A588" s="7">
        <v>485</v>
      </c>
      <c r="B588" s="7">
        <v>137</v>
      </c>
      <c r="C588" s="21"/>
      <c r="D588" s="468">
        <v>5</v>
      </c>
      <c r="E588" s="21" t="s">
        <v>1802</v>
      </c>
      <c r="F588" s="39" t="s">
        <v>1454</v>
      </c>
      <c r="G588" s="102" t="s">
        <v>1817</v>
      </c>
      <c r="H588" s="102"/>
      <c r="I588" s="45" t="s">
        <v>1818</v>
      </c>
      <c r="J588" s="45" t="s">
        <v>289</v>
      </c>
      <c r="K588" s="102" t="s">
        <v>2214</v>
      </c>
      <c r="L588" s="13">
        <f ca="1">IFERROR(__xludf.DUMMYFUNCTION("if(K625="""",0,counta(split(K625,"","")))"),2)</f>
        <v>2</v>
      </c>
      <c r="M588" s="102" t="s">
        <v>2214</v>
      </c>
      <c r="N588" s="102"/>
      <c r="O588" s="102"/>
      <c r="P588" s="102"/>
      <c r="Q588" s="422" t="s">
        <v>27</v>
      </c>
      <c r="R588" s="339" t="s">
        <v>98</v>
      </c>
      <c r="S588" s="102">
        <v>0</v>
      </c>
      <c r="T588" s="435"/>
      <c r="U588" s="165"/>
      <c r="V588" s="165">
        <v>5</v>
      </c>
      <c r="W588" s="165" t="s">
        <v>2111</v>
      </c>
      <c r="X588" s="102"/>
      <c r="Y588" s="422">
        <f>J588-I588</f>
        <v>-0.16388888888888886</v>
      </c>
      <c r="Z588" s="422">
        <f>Y588*60</f>
        <v>-9.8333333333333321</v>
      </c>
      <c r="AA588" s="428">
        <v>6</v>
      </c>
      <c r="AB588" s="165">
        <v>3</v>
      </c>
    </row>
    <row r="589" spans="1:28" ht="14.25" customHeight="1" thickBot="1">
      <c r="A589" s="7">
        <v>483</v>
      </c>
      <c r="B589" s="7">
        <v>137</v>
      </c>
      <c r="C589" s="21"/>
      <c r="D589" s="468">
        <v>5</v>
      </c>
      <c r="E589" s="21" t="s">
        <v>1802</v>
      </c>
      <c r="F589" s="102" t="s">
        <v>38</v>
      </c>
      <c r="G589" s="102" t="s">
        <v>38</v>
      </c>
      <c r="H589" s="102"/>
      <c r="I589" s="45" t="s">
        <v>1559</v>
      </c>
      <c r="J589" s="45" t="s">
        <v>580</v>
      </c>
      <c r="K589" s="102" t="s">
        <v>284</v>
      </c>
      <c r="L589" s="13">
        <f ca="1">IFERROR(__xludf.DUMMYFUNCTION("if(K626="""",0,counta(split(K626,"","")))"),1)</f>
        <v>1</v>
      </c>
      <c r="M589" s="102"/>
      <c r="N589" s="102"/>
      <c r="O589" s="102"/>
      <c r="P589" s="102"/>
      <c r="Q589" s="422" t="s">
        <v>27</v>
      </c>
      <c r="R589" s="339" t="s">
        <v>98</v>
      </c>
      <c r="S589" s="102">
        <v>0</v>
      </c>
      <c r="T589" s="435"/>
      <c r="U589" s="280">
        <v>5</v>
      </c>
      <c r="V589" s="280">
        <v>5</v>
      </c>
      <c r="W589" s="286"/>
      <c r="X589" s="286" t="s">
        <v>2947</v>
      </c>
      <c r="Y589" s="422">
        <f>J589-I589</f>
        <v>-0.13055555555555556</v>
      </c>
      <c r="Z589" s="422">
        <f>Y589*60</f>
        <v>-7.8333333333333339</v>
      </c>
      <c r="AA589" s="429">
        <v>6</v>
      </c>
      <c r="AB589" s="165">
        <v>3</v>
      </c>
    </row>
    <row r="590" spans="1:28" ht="14.25" customHeight="1" thickBot="1">
      <c r="A590" s="7">
        <v>482</v>
      </c>
      <c r="B590" s="7">
        <v>137</v>
      </c>
      <c r="C590" s="21"/>
      <c r="D590" s="468">
        <v>5</v>
      </c>
      <c r="E590" s="21" t="s">
        <v>1802</v>
      </c>
      <c r="F590" s="102" t="s">
        <v>1753</v>
      </c>
      <c r="G590" s="102" t="s">
        <v>1753</v>
      </c>
      <c r="H590" s="102"/>
      <c r="I590" s="45" t="s">
        <v>1544</v>
      </c>
      <c r="J590" s="45" t="s">
        <v>2217</v>
      </c>
      <c r="K590" s="102"/>
      <c r="L590" s="13">
        <f ca="1">IFERROR(__xludf.DUMMYFUNCTION("if(K627="""",0,counta(split(K627,"","")))"),0)</f>
        <v>0</v>
      </c>
      <c r="M590" s="102"/>
      <c r="N590" s="102"/>
      <c r="O590" s="102"/>
      <c r="P590" s="102"/>
      <c r="Q590" s="422" t="s">
        <v>27</v>
      </c>
      <c r="R590" s="339" t="s">
        <v>98</v>
      </c>
      <c r="S590" s="102">
        <v>0</v>
      </c>
      <c r="T590" s="435"/>
      <c r="U590" s="165">
        <v>3</v>
      </c>
      <c r="V590" s="165">
        <v>3</v>
      </c>
      <c r="W590" s="165"/>
      <c r="X590" s="102" t="s">
        <v>2947</v>
      </c>
      <c r="Y590" s="422">
        <f>J590-I590</f>
        <v>5.1388888888888901E-2</v>
      </c>
      <c r="Z590" s="422">
        <f>Y590*60</f>
        <v>3.0833333333333339</v>
      </c>
      <c r="AA590" s="429">
        <v>6</v>
      </c>
      <c r="AB590" s="165">
        <v>3</v>
      </c>
    </row>
    <row r="591" spans="1:28" ht="14.25" customHeight="1" thickBot="1">
      <c r="A591" s="7">
        <v>481</v>
      </c>
      <c r="B591" s="7">
        <v>137</v>
      </c>
      <c r="C591" s="21"/>
      <c r="D591" s="468">
        <v>5</v>
      </c>
      <c r="E591" s="21" t="s">
        <v>1802</v>
      </c>
      <c r="F591" s="102" t="s">
        <v>816</v>
      </c>
      <c r="G591" s="102" t="s">
        <v>852</v>
      </c>
      <c r="H591" s="102"/>
      <c r="I591" s="45" t="s">
        <v>371</v>
      </c>
      <c r="J591" s="45" t="s">
        <v>2217</v>
      </c>
      <c r="K591" s="102"/>
      <c r="L591" s="13">
        <f ca="1">IFERROR(__xludf.DUMMYFUNCTION("if(K628="""",0,counta(split(K628,"","")))"),0)</f>
        <v>0</v>
      </c>
      <c r="M591" s="102"/>
      <c r="N591" s="102"/>
      <c r="O591" s="102"/>
      <c r="P591" s="102"/>
      <c r="Q591" s="422" t="s">
        <v>27</v>
      </c>
      <c r="R591" s="339" t="s">
        <v>98</v>
      </c>
      <c r="S591" s="102">
        <v>0</v>
      </c>
      <c r="T591" s="435"/>
      <c r="U591" s="332">
        <v>5</v>
      </c>
      <c r="V591" s="332">
        <v>5</v>
      </c>
      <c r="W591" s="339" t="s">
        <v>3041</v>
      </c>
      <c r="X591" s="339" t="s">
        <v>2794</v>
      </c>
      <c r="Y591" s="422">
        <f>J591-I591</f>
        <v>0.13055555555555556</v>
      </c>
      <c r="Z591" s="422">
        <f>Y591*60</f>
        <v>7.8333333333333339</v>
      </c>
      <c r="AA591" s="429">
        <v>6</v>
      </c>
      <c r="AB591" s="165">
        <v>3</v>
      </c>
    </row>
    <row r="592" spans="1:28" ht="14.25" customHeight="1" thickBot="1">
      <c r="A592" s="7">
        <v>480</v>
      </c>
      <c r="B592" s="7">
        <v>137</v>
      </c>
      <c r="C592" s="21"/>
      <c r="D592" s="468">
        <v>5</v>
      </c>
      <c r="E592" s="21" t="s">
        <v>1802</v>
      </c>
      <c r="F592" s="102" t="s">
        <v>1458</v>
      </c>
      <c r="G592" s="102" t="s">
        <v>1806</v>
      </c>
      <c r="H592" s="102"/>
      <c r="I592" s="45" t="s">
        <v>1171</v>
      </c>
      <c r="J592" s="45" t="s">
        <v>1313</v>
      </c>
      <c r="K592" s="102" t="s">
        <v>2219</v>
      </c>
      <c r="L592" s="13">
        <f ca="1">IFERROR(__xludf.DUMMYFUNCTION("if(K629="""",0,counta(split(K629,"","")))"),2)</f>
        <v>2</v>
      </c>
      <c r="M592" s="102"/>
      <c r="N592" s="102"/>
      <c r="O592" s="102"/>
      <c r="P592" s="102"/>
      <c r="Q592" s="422" t="s">
        <v>27</v>
      </c>
      <c r="R592" s="339" t="s">
        <v>98</v>
      </c>
      <c r="S592" s="102">
        <v>0</v>
      </c>
      <c r="T592" s="435"/>
      <c r="U592" s="165">
        <v>5</v>
      </c>
      <c r="V592" s="165">
        <v>5</v>
      </c>
      <c r="W592" s="165" t="s">
        <v>3511</v>
      </c>
      <c r="X592" s="102">
        <v>1</v>
      </c>
      <c r="Y592" s="422">
        <f>J592-I592</f>
        <v>0.14930555555555555</v>
      </c>
      <c r="Z592" s="422">
        <f>Y592*60</f>
        <v>8.9583333333333339</v>
      </c>
      <c r="AA592" s="429">
        <v>6</v>
      </c>
      <c r="AB592" s="165">
        <v>3</v>
      </c>
    </row>
    <row r="593" spans="1:28" ht="14.25" customHeight="1" thickBot="1">
      <c r="A593" s="7">
        <v>479</v>
      </c>
      <c r="B593" s="7">
        <v>137</v>
      </c>
      <c r="C593" s="21"/>
      <c r="D593" s="468">
        <v>5</v>
      </c>
      <c r="E593" s="21" t="s">
        <v>1802</v>
      </c>
      <c r="F593" s="102" t="s">
        <v>287</v>
      </c>
      <c r="G593" s="102" t="s">
        <v>1803</v>
      </c>
      <c r="H593" s="102"/>
      <c r="I593" s="45" t="s">
        <v>809</v>
      </c>
      <c r="J593" s="45" t="s">
        <v>2223</v>
      </c>
      <c r="K593" s="102" t="s">
        <v>2224</v>
      </c>
      <c r="L593" s="13">
        <f ca="1">IFERROR(__xludf.DUMMYFUNCTION("if(K630="""",0,counta(split(K630,"","")))"),4)</f>
        <v>4</v>
      </c>
      <c r="M593" s="102" t="s">
        <v>2224</v>
      </c>
      <c r="N593" s="102"/>
      <c r="O593" s="102"/>
      <c r="P593" s="102"/>
      <c r="Q593" s="422" t="s">
        <v>27</v>
      </c>
      <c r="R593" s="339" t="s">
        <v>98</v>
      </c>
      <c r="S593" s="102">
        <v>0</v>
      </c>
      <c r="T593" s="435"/>
      <c r="U593" s="165"/>
      <c r="V593" s="165">
        <v>5</v>
      </c>
      <c r="W593" s="165" t="s">
        <v>29</v>
      </c>
      <c r="X593" s="15">
        <v>1</v>
      </c>
      <c r="Y593" s="422">
        <f>J593-I593</f>
        <v>0.29583333333333339</v>
      </c>
      <c r="Z593" s="422">
        <f>Y593*60</f>
        <v>17.750000000000004</v>
      </c>
      <c r="AA593" s="429">
        <v>6</v>
      </c>
      <c r="AB593" s="297">
        <v>3</v>
      </c>
    </row>
    <row r="594" spans="1:28" ht="14.25" customHeight="1" thickBot="1">
      <c r="A594" s="7">
        <v>486</v>
      </c>
      <c r="B594" s="7">
        <v>138</v>
      </c>
      <c r="C594" s="21"/>
      <c r="D594" s="468">
        <v>5</v>
      </c>
      <c r="E594" s="21" t="s">
        <v>1820</v>
      </c>
      <c r="F594" s="102" t="s">
        <v>759</v>
      </c>
      <c r="G594" s="102" t="s">
        <v>1821</v>
      </c>
      <c r="H594" s="102"/>
      <c r="I594" s="45" t="s">
        <v>635</v>
      </c>
      <c r="J594" s="45" t="s">
        <v>745</v>
      </c>
      <c r="K594" s="102"/>
      <c r="L594" s="13">
        <f ca="1">IFERROR(__xludf.DUMMYFUNCTION("if(K631="""",0,counta(split(K631,"","")))"),0)</f>
        <v>0</v>
      </c>
      <c r="M594" s="102"/>
      <c r="N594" s="102"/>
      <c r="O594" s="102"/>
      <c r="P594" s="102"/>
      <c r="Q594" s="422" t="s">
        <v>27</v>
      </c>
      <c r="R594" s="339" t="s">
        <v>98</v>
      </c>
      <c r="S594" s="102">
        <v>0</v>
      </c>
      <c r="T594" s="435"/>
      <c r="U594" s="165">
        <v>4</v>
      </c>
      <c r="V594" s="165">
        <v>4</v>
      </c>
      <c r="W594" s="165"/>
      <c r="X594" s="102">
        <v>1</v>
      </c>
      <c r="Y594" s="422">
        <f>J594-I594</f>
        <v>6.1111111111111109E-2</v>
      </c>
      <c r="Z594" s="422">
        <f>Y594*60</f>
        <v>3.6666666666666665</v>
      </c>
      <c r="AA594" s="429">
        <v>6</v>
      </c>
      <c r="AB594" s="481">
        <v>3</v>
      </c>
    </row>
    <row r="595" spans="1:28" ht="14.25" customHeight="1" thickBot="1">
      <c r="A595" s="7">
        <v>487</v>
      </c>
      <c r="B595" s="7">
        <v>139</v>
      </c>
      <c r="C595" s="21"/>
      <c r="D595" s="468">
        <v>5</v>
      </c>
      <c r="E595" s="21" t="s">
        <v>1823</v>
      </c>
      <c r="F595" s="102" t="s">
        <v>1824</v>
      </c>
      <c r="G595" s="102" t="s">
        <v>1825</v>
      </c>
      <c r="H595" s="102"/>
      <c r="I595" s="45" t="s">
        <v>1741</v>
      </c>
      <c r="J595" s="45" t="s">
        <v>1926</v>
      </c>
      <c r="K595" s="102"/>
      <c r="L595" s="13">
        <f ca="1">IFERROR(__xludf.DUMMYFUNCTION("if(K632="""",0,counta(split(K632,"","")))"),0)</f>
        <v>0</v>
      </c>
      <c r="M595" s="102"/>
      <c r="N595" s="102"/>
      <c r="O595" s="102"/>
      <c r="P595" s="102"/>
      <c r="Q595" s="422" t="s">
        <v>27</v>
      </c>
      <c r="R595" s="339" t="s">
        <v>98</v>
      </c>
      <c r="S595" s="102">
        <v>0</v>
      </c>
      <c r="T595" s="435"/>
      <c r="U595" s="51">
        <v>3</v>
      </c>
      <c r="V595" s="51">
        <v>4</v>
      </c>
      <c r="W595" s="51" t="s">
        <v>7354</v>
      </c>
      <c r="X595" s="51">
        <v>1</v>
      </c>
      <c r="Y595" s="422">
        <f>J595-I595</f>
        <v>8.3333333333333329E-2</v>
      </c>
      <c r="Z595" s="422">
        <f>Y595*60</f>
        <v>5</v>
      </c>
      <c r="AA595" s="429">
        <v>6</v>
      </c>
      <c r="AB595" s="165">
        <v>3</v>
      </c>
    </row>
    <row r="596" spans="1:28" ht="14.25" customHeight="1" thickBot="1">
      <c r="A596" s="7">
        <v>488</v>
      </c>
      <c r="B596" s="7">
        <v>140</v>
      </c>
      <c r="C596" s="21"/>
      <c r="D596" s="468">
        <v>5</v>
      </c>
      <c r="E596" s="21" t="s">
        <v>1830</v>
      </c>
      <c r="F596" s="102" t="s">
        <v>1552</v>
      </c>
      <c r="G596" s="102" t="s">
        <v>1553</v>
      </c>
      <c r="H596" s="102"/>
      <c r="I596" s="45" t="s">
        <v>1694</v>
      </c>
      <c r="J596" s="45" t="s">
        <v>2229</v>
      </c>
      <c r="K596" s="102"/>
      <c r="L596" s="13">
        <f ca="1">IFERROR(__xludf.DUMMYFUNCTION("if(K633="""",0,counta(split(K633,"","")))"),0)</f>
        <v>0</v>
      </c>
      <c r="M596" s="102"/>
      <c r="N596" s="102"/>
      <c r="O596" s="102"/>
      <c r="P596" s="102"/>
      <c r="Q596" s="422" t="s">
        <v>27</v>
      </c>
      <c r="R596" s="339" t="s">
        <v>98</v>
      </c>
      <c r="S596" s="102">
        <v>0</v>
      </c>
      <c r="T596" s="435"/>
      <c r="U596" s="165">
        <v>4</v>
      </c>
      <c r="V596" s="165">
        <v>5</v>
      </c>
      <c r="W596" s="165" t="s">
        <v>4159</v>
      </c>
      <c r="X596" s="102">
        <v>1</v>
      </c>
      <c r="Y596" s="422">
        <f>J596-I596</f>
        <v>7.4999999999999997E-2</v>
      </c>
      <c r="Z596" s="422">
        <f>Y596*60</f>
        <v>4.5</v>
      </c>
      <c r="AA596" s="429">
        <v>6</v>
      </c>
      <c r="AB596" s="165">
        <v>3</v>
      </c>
    </row>
    <row r="597" spans="1:28" ht="14.25" customHeight="1" thickBot="1">
      <c r="A597" s="7">
        <v>492</v>
      </c>
      <c r="B597" s="7">
        <v>141</v>
      </c>
      <c r="C597" s="21"/>
      <c r="D597" s="468">
        <v>5</v>
      </c>
      <c r="E597" s="21" t="s">
        <v>1833</v>
      </c>
      <c r="F597" s="102" t="s">
        <v>148</v>
      </c>
      <c r="G597" s="102" t="s">
        <v>90</v>
      </c>
      <c r="H597" s="102" t="s">
        <v>148</v>
      </c>
      <c r="I597" s="45" t="s">
        <v>342</v>
      </c>
      <c r="J597" s="45" t="s">
        <v>580</v>
      </c>
      <c r="K597" s="102" t="s">
        <v>2008</v>
      </c>
      <c r="L597" s="13">
        <f ca="1">IFERROR(__xludf.DUMMYFUNCTION("if(K634="""",0,counta(split(K634,"","")))"),2)</f>
        <v>2</v>
      </c>
      <c r="M597" s="102" t="s">
        <v>2008</v>
      </c>
      <c r="N597" s="102"/>
      <c r="O597" s="102"/>
      <c r="P597" s="102"/>
      <c r="Q597" s="422" t="s">
        <v>27</v>
      </c>
      <c r="R597" s="339" t="s">
        <v>98</v>
      </c>
      <c r="S597" s="102">
        <v>0</v>
      </c>
      <c r="T597" s="435"/>
      <c r="U597" s="165">
        <v>5</v>
      </c>
      <c r="V597" s="165">
        <v>5</v>
      </c>
      <c r="W597" s="165" t="s">
        <v>3044</v>
      </c>
      <c r="X597" s="102" t="s">
        <v>2947</v>
      </c>
      <c r="Y597" s="422">
        <f>J597-I597</f>
        <v>-3.4027777777777768E-2</v>
      </c>
      <c r="Z597" s="422">
        <f>Y597*60</f>
        <v>-2.0416666666666661</v>
      </c>
      <c r="AA597" s="429">
        <v>6</v>
      </c>
      <c r="AB597" s="165">
        <v>3</v>
      </c>
    </row>
    <row r="598" spans="1:28" ht="14.25" customHeight="1" thickBot="1">
      <c r="A598" s="7">
        <v>491</v>
      </c>
      <c r="B598" s="7">
        <v>141</v>
      </c>
      <c r="C598" s="21"/>
      <c r="D598" s="468">
        <v>5</v>
      </c>
      <c r="E598" s="21" t="s">
        <v>1833</v>
      </c>
      <c r="F598" s="102" t="s">
        <v>1458</v>
      </c>
      <c r="G598" s="102" t="s">
        <v>1806</v>
      </c>
      <c r="H598" s="102" t="s">
        <v>1837</v>
      </c>
      <c r="I598" s="45" t="s">
        <v>583</v>
      </c>
      <c r="J598" s="45" t="s">
        <v>1465</v>
      </c>
      <c r="K598" s="102" t="s">
        <v>2232</v>
      </c>
      <c r="L598" s="13">
        <f ca="1">IFERROR(__xludf.DUMMYFUNCTION("if(K635="""",0,counta(split(K635,"","")))"),4)</f>
        <v>4</v>
      </c>
      <c r="M598" s="102" t="s">
        <v>2233</v>
      </c>
      <c r="N598" s="102"/>
      <c r="O598" s="102"/>
      <c r="P598" s="102"/>
      <c r="Q598" s="422" t="s">
        <v>27</v>
      </c>
      <c r="R598" s="339" t="s">
        <v>98</v>
      </c>
      <c r="S598" s="102">
        <v>0</v>
      </c>
      <c r="T598" s="435"/>
      <c r="U598" s="165"/>
      <c r="V598" s="165">
        <v>5</v>
      </c>
      <c r="W598" s="165" t="s">
        <v>1403</v>
      </c>
      <c r="X598" s="102"/>
      <c r="Y598" s="422">
        <f>J598-I598</f>
        <v>0.16180555555555559</v>
      </c>
      <c r="Z598" s="422">
        <f>Y598*60</f>
        <v>9.7083333333333357</v>
      </c>
      <c r="AA598" s="428">
        <v>6</v>
      </c>
      <c r="AB598" s="297">
        <v>3</v>
      </c>
    </row>
    <row r="599" spans="1:28" ht="14.25" customHeight="1" thickBot="1">
      <c r="A599" s="7">
        <v>490</v>
      </c>
      <c r="B599" s="7">
        <v>141</v>
      </c>
      <c r="C599" s="21"/>
      <c r="D599" s="468">
        <v>5</v>
      </c>
      <c r="E599" s="21" t="s">
        <v>1833</v>
      </c>
      <c r="F599" s="102" t="s">
        <v>37</v>
      </c>
      <c r="G599" s="102" t="s">
        <v>560</v>
      </c>
      <c r="H599" s="102" t="s">
        <v>177</v>
      </c>
      <c r="I599" s="45" t="s">
        <v>1835</v>
      </c>
      <c r="J599" s="45" t="s">
        <v>1010</v>
      </c>
      <c r="K599" s="102"/>
      <c r="L599" s="13">
        <f ca="1">IFERROR(__xludf.DUMMYFUNCTION("if(K636="""",0,counta(split(K636,"","")))"),0)</f>
        <v>0</v>
      </c>
      <c r="M599" s="102"/>
      <c r="N599" s="102"/>
      <c r="O599" s="102"/>
      <c r="P599" s="102"/>
      <c r="Q599" s="422" t="s">
        <v>27</v>
      </c>
      <c r="R599" s="339" t="s">
        <v>98</v>
      </c>
      <c r="S599" s="102">
        <v>0</v>
      </c>
      <c r="T599" s="435"/>
      <c r="U599" s="354">
        <v>5</v>
      </c>
      <c r="V599" s="354">
        <v>5</v>
      </c>
      <c r="W599" s="434" t="s">
        <v>3223</v>
      </c>
      <c r="X599" s="354">
        <v>1</v>
      </c>
      <c r="Y599" s="422">
        <f>J599-I599</f>
        <v>0.23194444444444443</v>
      </c>
      <c r="Z599" s="422">
        <f>Y599*60</f>
        <v>13.916666666666666</v>
      </c>
      <c r="AA599" s="429">
        <v>6</v>
      </c>
      <c r="AB599" s="165">
        <v>3</v>
      </c>
    </row>
    <row r="600" spans="1:28" ht="14.25" customHeight="1" thickBot="1">
      <c r="A600" s="7">
        <v>489</v>
      </c>
      <c r="B600" s="7">
        <v>141</v>
      </c>
      <c r="C600" s="21"/>
      <c r="D600" s="468">
        <v>5</v>
      </c>
      <c r="E600" s="21" t="s">
        <v>1833</v>
      </c>
      <c r="F600" s="102" t="s">
        <v>75</v>
      </c>
      <c r="G600" s="102" t="s">
        <v>75</v>
      </c>
      <c r="H600" s="102"/>
      <c r="I600" s="45" t="s">
        <v>338</v>
      </c>
      <c r="J600" s="45" t="s">
        <v>342</v>
      </c>
      <c r="K600" s="102" t="s">
        <v>2241</v>
      </c>
      <c r="L600" s="13">
        <f ca="1">IFERROR(__xludf.DUMMYFUNCTION("if(K637="""",0,counta(split(K637,"","")))"),6)</f>
        <v>6</v>
      </c>
      <c r="M600" s="102" t="s">
        <v>2242</v>
      </c>
      <c r="N600" s="102"/>
      <c r="O600" s="102"/>
      <c r="P600" s="102"/>
      <c r="Q600" s="422" t="s">
        <v>27</v>
      </c>
      <c r="R600" s="339" t="s">
        <v>98</v>
      </c>
      <c r="S600" s="102">
        <v>0</v>
      </c>
      <c r="T600" s="435"/>
      <c r="U600" s="51">
        <v>4</v>
      </c>
      <c r="V600" s="51">
        <v>4</v>
      </c>
      <c r="W600" s="51" t="s">
        <v>3437</v>
      </c>
      <c r="X600" s="102" t="s">
        <v>2947</v>
      </c>
      <c r="Y600" s="422">
        <f>J600-I600</f>
        <v>0.10625</v>
      </c>
      <c r="Z600" s="422">
        <f>Y600*60</f>
        <v>6.375</v>
      </c>
      <c r="AA600" s="429">
        <v>6</v>
      </c>
      <c r="AB600" s="148">
        <v>3</v>
      </c>
    </row>
    <row r="601" spans="1:28" ht="14.25" customHeight="1" thickBot="1">
      <c r="A601" s="7">
        <v>495</v>
      </c>
      <c r="B601" s="7">
        <v>142</v>
      </c>
      <c r="C601" s="21"/>
      <c r="D601" s="468">
        <v>5</v>
      </c>
      <c r="E601" s="21" t="s">
        <v>1842</v>
      </c>
      <c r="F601" s="102" t="s">
        <v>1136</v>
      </c>
      <c r="G601" s="102" t="s">
        <v>1851</v>
      </c>
      <c r="H601" s="102"/>
      <c r="I601" s="45" t="s">
        <v>1765</v>
      </c>
      <c r="J601" s="45" t="s">
        <v>2246</v>
      </c>
      <c r="K601" s="102" t="s">
        <v>2247</v>
      </c>
      <c r="L601" s="13">
        <f ca="1">IFERROR(__xludf.DUMMYFUNCTION("if(K638="""",0,counta(split(K638,"","")))"),8)</f>
        <v>8</v>
      </c>
      <c r="M601" s="102" t="s">
        <v>2248</v>
      </c>
      <c r="N601" s="102"/>
      <c r="O601" s="102"/>
      <c r="P601" s="102"/>
      <c r="Q601" s="422" t="s">
        <v>27</v>
      </c>
      <c r="R601" s="339" t="s">
        <v>98</v>
      </c>
      <c r="S601" s="102">
        <v>0</v>
      </c>
      <c r="T601" s="435"/>
      <c r="U601" s="149">
        <v>4</v>
      </c>
      <c r="V601" s="149">
        <v>4</v>
      </c>
      <c r="W601" s="155" t="s">
        <v>29</v>
      </c>
      <c r="X601" s="155" t="s">
        <v>2947</v>
      </c>
      <c r="Y601" s="422">
        <f>J601-I601</f>
        <v>-3.125E-2</v>
      </c>
      <c r="Z601" s="422">
        <f>Y601*60</f>
        <v>-1.875</v>
      </c>
      <c r="AA601" s="429">
        <v>6</v>
      </c>
      <c r="AB601" s="379">
        <v>3</v>
      </c>
    </row>
    <row r="602" spans="1:28" ht="14.25" customHeight="1" thickBot="1">
      <c r="A602" s="7">
        <v>494</v>
      </c>
      <c r="B602" s="7">
        <v>142</v>
      </c>
      <c r="C602" s="21"/>
      <c r="D602" s="468">
        <v>5</v>
      </c>
      <c r="E602" s="21" t="s">
        <v>1842</v>
      </c>
      <c r="F602" s="102" t="s">
        <v>1847</v>
      </c>
      <c r="G602" s="102" t="s">
        <v>1848</v>
      </c>
      <c r="H602" s="102"/>
      <c r="I602" s="45" t="s">
        <v>1105</v>
      </c>
      <c r="J602" s="45" t="s">
        <v>2251</v>
      </c>
      <c r="K602" s="102" t="s">
        <v>2249</v>
      </c>
      <c r="L602" s="13">
        <f ca="1">IFERROR(__xludf.DUMMYFUNCTION("if(K639="""",0,counta(split(K639,"","")))"),1)</f>
        <v>1</v>
      </c>
      <c r="M602" s="102"/>
      <c r="N602" s="102"/>
      <c r="O602" s="102"/>
      <c r="P602" s="102"/>
      <c r="Q602" s="422" t="s">
        <v>27</v>
      </c>
      <c r="R602" s="339" t="s">
        <v>98</v>
      </c>
      <c r="S602" s="102">
        <v>0</v>
      </c>
      <c r="T602" s="435"/>
      <c r="U602" s="165">
        <v>3</v>
      </c>
      <c r="V602" s="354">
        <v>5</v>
      </c>
      <c r="W602" s="353" t="s">
        <v>2793</v>
      </c>
      <c r="X602" s="102">
        <v>1</v>
      </c>
      <c r="Y602" s="422">
        <f>J602-I602</f>
        <v>0.30000000000000004</v>
      </c>
      <c r="Z602" s="422">
        <f>Y602*60</f>
        <v>18.000000000000004</v>
      </c>
      <c r="AA602" s="429">
        <v>6</v>
      </c>
      <c r="AB602" s="165">
        <v>3</v>
      </c>
    </row>
    <row r="603" spans="1:28" ht="14.25" customHeight="1" thickBot="1">
      <c r="A603" s="7">
        <v>497</v>
      </c>
      <c r="B603" s="7">
        <v>142</v>
      </c>
      <c r="C603" s="21"/>
      <c r="D603" s="468">
        <v>5</v>
      </c>
      <c r="E603" s="21" t="s">
        <v>1842</v>
      </c>
      <c r="F603" s="102" t="s">
        <v>148</v>
      </c>
      <c r="G603" s="102" t="s">
        <v>148</v>
      </c>
      <c r="H603" s="102"/>
      <c r="I603" s="45" t="s">
        <v>1855</v>
      </c>
      <c r="J603" s="45" t="s">
        <v>383</v>
      </c>
      <c r="K603" s="102" t="s">
        <v>2254</v>
      </c>
      <c r="L603" s="13">
        <f ca="1">IFERROR(__xludf.DUMMYFUNCTION("if(K640="""",0,counta(split(K640,"","")))"),2)</f>
        <v>2</v>
      </c>
      <c r="M603" s="102" t="s">
        <v>2254</v>
      </c>
      <c r="N603" s="102"/>
      <c r="O603" s="102"/>
      <c r="P603" s="102"/>
      <c r="Q603" s="422" t="s">
        <v>27</v>
      </c>
      <c r="R603" s="339" t="s">
        <v>98</v>
      </c>
      <c r="S603" s="102">
        <v>0</v>
      </c>
      <c r="T603" s="435"/>
      <c r="U603" s="280">
        <v>5</v>
      </c>
      <c r="V603" s="280">
        <v>4</v>
      </c>
      <c r="W603" s="286" t="s">
        <v>3409</v>
      </c>
      <c r="X603" s="286" t="s">
        <v>2947</v>
      </c>
      <c r="Y603" s="422">
        <f>J603-I603</f>
        <v>-4.3055555555555569E-2</v>
      </c>
      <c r="Z603" s="422">
        <f>Y603*60</f>
        <v>-2.5833333333333339</v>
      </c>
      <c r="AA603" s="429">
        <v>6</v>
      </c>
      <c r="AB603" s="121">
        <v>3</v>
      </c>
    </row>
    <row r="604" spans="1:28" ht="14.25" customHeight="1" thickBot="1">
      <c r="A604" s="7">
        <v>496</v>
      </c>
      <c r="B604" s="7">
        <v>142</v>
      </c>
      <c r="C604" s="21"/>
      <c r="D604" s="468">
        <v>5</v>
      </c>
      <c r="E604" s="21" t="s">
        <v>1842</v>
      </c>
      <c r="F604" s="102" t="s">
        <v>1136</v>
      </c>
      <c r="G604" s="102" t="s">
        <v>1790</v>
      </c>
      <c r="H604" s="102"/>
      <c r="I604" s="45" t="s">
        <v>1279</v>
      </c>
      <c r="J604" s="45" t="s">
        <v>1856</v>
      </c>
      <c r="K604" s="102" t="s">
        <v>2257</v>
      </c>
      <c r="L604" s="13">
        <f ca="1">IFERROR(__xludf.DUMMYFUNCTION("if(K641="""",0,counta(split(K641,"","")))"),3)</f>
        <v>3</v>
      </c>
      <c r="M604" s="102" t="s">
        <v>2257</v>
      </c>
      <c r="N604" s="102" t="s">
        <v>2258</v>
      </c>
      <c r="O604" s="102" t="s">
        <v>2259</v>
      </c>
      <c r="P604" s="102" t="s">
        <v>2259</v>
      </c>
      <c r="Q604" s="422" t="s">
        <v>27</v>
      </c>
      <c r="R604" s="339" t="s">
        <v>98</v>
      </c>
      <c r="S604" s="102">
        <v>0</v>
      </c>
      <c r="T604" s="435"/>
      <c r="U604" s="165">
        <v>4</v>
      </c>
      <c r="V604" s="165">
        <v>5</v>
      </c>
      <c r="W604" s="165" t="s">
        <v>2111</v>
      </c>
      <c r="X604" s="102" t="s">
        <v>2947</v>
      </c>
      <c r="Y604" s="422">
        <f>J604-I604</f>
        <v>0.12986111111111115</v>
      </c>
      <c r="Z604" s="422">
        <f>Y604*60</f>
        <v>7.7916666666666687</v>
      </c>
      <c r="AA604" s="429">
        <v>6</v>
      </c>
      <c r="AB604" s="165">
        <v>4</v>
      </c>
    </row>
    <row r="605" spans="1:28" ht="14.25" customHeight="1" thickBot="1">
      <c r="A605" s="7">
        <v>493</v>
      </c>
      <c r="B605" s="7">
        <v>142</v>
      </c>
      <c r="C605" s="21"/>
      <c r="D605" s="468">
        <v>5</v>
      </c>
      <c r="E605" s="21" t="s">
        <v>1842</v>
      </c>
      <c r="F605" s="102" t="s">
        <v>823</v>
      </c>
      <c r="G605" s="102" t="s">
        <v>648</v>
      </c>
      <c r="H605" s="102" t="s">
        <v>1843</v>
      </c>
      <c r="I605" s="45" t="s">
        <v>709</v>
      </c>
      <c r="J605" s="45" t="s">
        <v>362</v>
      </c>
      <c r="K605" s="102" t="s">
        <v>2261</v>
      </c>
      <c r="L605" s="13">
        <f ca="1">IFERROR(__xludf.DUMMYFUNCTION("if(K642="""",0,counta(split(K642,"","")))"),3)</f>
        <v>3</v>
      </c>
      <c r="M605" s="102" t="s">
        <v>2262</v>
      </c>
      <c r="N605" s="102" t="s">
        <v>2263</v>
      </c>
      <c r="O605" s="102" t="s">
        <v>41</v>
      </c>
      <c r="P605" s="102" t="s">
        <v>2264</v>
      </c>
      <c r="Q605" s="422" t="s">
        <v>27</v>
      </c>
      <c r="R605" s="339" t="s">
        <v>98</v>
      </c>
      <c r="S605" s="102">
        <v>0</v>
      </c>
      <c r="T605" s="435"/>
      <c r="U605" s="165">
        <v>2</v>
      </c>
      <c r="V605" s="165">
        <v>4</v>
      </c>
      <c r="W605" s="165" t="s">
        <v>2793</v>
      </c>
      <c r="X605" s="102">
        <v>1</v>
      </c>
      <c r="Y605" s="422">
        <f>J605-I605</f>
        <v>0.54374999999999996</v>
      </c>
      <c r="Z605" s="422">
        <f>Y605*60</f>
        <v>32.625</v>
      </c>
      <c r="AA605" s="429">
        <v>6</v>
      </c>
      <c r="AB605" s="165">
        <v>4</v>
      </c>
    </row>
    <row r="606" spans="1:28" ht="14.25" customHeight="1" thickBot="1">
      <c r="A606" s="7">
        <v>500</v>
      </c>
      <c r="B606" s="7">
        <v>143</v>
      </c>
      <c r="C606" s="21"/>
      <c r="D606" s="468">
        <v>5</v>
      </c>
      <c r="E606" s="21" t="s">
        <v>1863</v>
      </c>
      <c r="F606" s="102" t="s">
        <v>94</v>
      </c>
      <c r="G606" s="102" t="s">
        <v>1868</v>
      </c>
      <c r="H606" s="102" t="s">
        <v>1869</v>
      </c>
      <c r="I606" s="45" t="s">
        <v>1011</v>
      </c>
      <c r="J606" s="45" t="s">
        <v>706</v>
      </c>
      <c r="K606" s="102" t="s">
        <v>2267</v>
      </c>
      <c r="L606" s="13">
        <f ca="1">IFERROR(__xludf.DUMMYFUNCTION("if(K643="""",0,counta(split(K643,"","")))"),5)</f>
        <v>5</v>
      </c>
      <c r="M606" s="102" t="s">
        <v>2268</v>
      </c>
      <c r="N606" s="102" t="s">
        <v>2269</v>
      </c>
      <c r="O606" s="102" t="s">
        <v>2270</v>
      </c>
      <c r="P606" s="102" t="s">
        <v>2271</v>
      </c>
      <c r="Q606" s="422" t="s">
        <v>27</v>
      </c>
      <c r="R606" s="339" t="s">
        <v>98</v>
      </c>
      <c r="S606" s="102">
        <v>0</v>
      </c>
      <c r="T606" s="435"/>
      <c r="U606" s="165">
        <v>4</v>
      </c>
      <c r="V606" s="165">
        <v>5</v>
      </c>
      <c r="W606" s="165" t="s">
        <v>3127</v>
      </c>
      <c r="X606" s="102">
        <v>1</v>
      </c>
      <c r="Y606" s="422">
        <f>J606-I606</f>
        <v>0.26250000000000001</v>
      </c>
      <c r="Z606" s="422">
        <f>Y606*60</f>
        <v>15.75</v>
      </c>
      <c r="AA606" s="429">
        <v>6</v>
      </c>
      <c r="AB606" s="481">
        <v>4</v>
      </c>
    </row>
    <row r="607" spans="1:28" ht="14.25" customHeight="1" thickBot="1">
      <c r="A607" s="7">
        <v>499</v>
      </c>
      <c r="B607" s="7">
        <v>143</v>
      </c>
      <c r="C607" s="21"/>
      <c r="D607" s="468">
        <v>5</v>
      </c>
      <c r="E607" s="21" t="s">
        <v>1863</v>
      </c>
      <c r="F607" s="102" t="s">
        <v>717</v>
      </c>
      <c r="G607" s="102" t="s">
        <v>80</v>
      </c>
      <c r="H607" s="102"/>
      <c r="I607" s="45" t="s">
        <v>1032</v>
      </c>
      <c r="J607" s="45" t="s">
        <v>798</v>
      </c>
      <c r="K607" s="102" t="s">
        <v>2273</v>
      </c>
      <c r="L607" s="13">
        <f ca="1">IFERROR(__xludf.DUMMYFUNCTION("if(K644="""",0,counta(split(K644,"","")))"),5)</f>
        <v>5</v>
      </c>
      <c r="M607" s="102" t="s">
        <v>2274</v>
      </c>
      <c r="N607" s="102"/>
      <c r="O607" s="102"/>
      <c r="P607" s="102"/>
      <c r="Q607" s="422" t="s">
        <v>27</v>
      </c>
      <c r="R607" s="339" t="s">
        <v>98</v>
      </c>
      <c r="S607" s="102">
        <v>0</v>
      </c>
      <c r="T607" s="435"/>
      <c r="U607" s="165">
        <v>5</v>
      </c>
      <c r="V607" s="165">
        <v>5</v>
      </c>
      <c r="W607" s="165" t="s">
        <v>3770</v>
      </c>
      <c r="X607" s="102" t="s">
        <v>2947</v>
      </c>
      <c r="Y607" s="422">
        <f>J607-I607</f>
        <v>-9.5833333333333312E-2</v>
      </c>
      <c r="Z607" s="422">
        <f>Y607*60</f>
        <v>-5.7499999999999991</v>
      </c>
      <c r="AA607" s="429">
        <v>6</v>
      </c>
      <c r="AB607" s="165">
        <v>4</v>
      </c>
    </row>
    <row r="608" spans="1:28" ht="14.25" customHeight="1" thickBot="1">
      <c r="A608" s="7">
        <v>504</v>
      </c>
      <c r="B608" s="7">
        <v>144</v>
      </c>
      <c r="C608" s="21"/>
      <c r="D608" s="468">
        <v>5</v>
      </c>
      <c r="E608" s="21" t="s">
        <v>1872</v>
      </c>
      <c r="F608" s="102" t="s">
        <v>1882</v>
      </c>
      <c r="G608" s="102" t="s">
        <v>1882</v>
      </c>
      <c r="H608" s="102"/>
      <c r="I608" s="45" t="s">
        <v>1883</v>
      </c>
      <c r="J608" s="45" t="s">
        <v>1195</v>
      </c>
      <c r="K608" s="102" t="s">
        <v>2277</v>
      </c>
      <c r="L608" s="13">
        <f ca="1">IFERROR(__xludf.DUMMYFUNCTION("if(K645="""",0,counta(split(K645,"","")))"),10)</f>
        <v>10</v>
      </c>
      <c r="M608" s="102" t="s">
        <v>2278</v>
      </c>
      <c r="N608" s="102"/>
      <c r="O608" s="102"/>
      <c r="P608" s="102"/>
      <c r="Q608" s="422" t="s">
        <v>27</v>
      </c>
      <c r="R608" s="339" t="s">
        <v>98</v>
      </c>
      <c r="S608" s="102">
        <v>0</v>
      </c>
      <c r="T608" s="435"/>
      <c r="U608" s="165">
        <v>3</v>
      </c>
      <c r="V608" s="165">
        <v>3</v>
      </c>
      <c r="W608" s="165" t="s">
        <v>7131</v>
      </c>
      <c r="X608" s="102">
        <v>3</v>
      </c>
      <c r="Y608" s="422">
        <f>J608-I608</f>
        <v>0.41944444444444451</v>
      </c>
      <c r="Z608" s="422">
        <f>Y608*60</f>
        <v>25.166666666666671</v>
      </c>
      <c r="AA608" s="429">
        <v>6</v>
      </c>
      <c r="AB608" s="165">
        <v>4</v>
      </c>
    </row>
    <row r="609" spans="1:28" ht="14.25" customHeight="1" thickBot="1">
      <c r="A609" s="7">
        <v>503</v>
      </c>
      <c r="B609" s="7">
        <v>144</v>
      </c>
      <c r="C609" s="21"/>
      <c r="D609" s="468">
        <v>5</v>
      </c>
      <c r="E609" s="21" t="s">
        <v>1872</v>
      </c>
      <c r="F609" s="102" t="s">
        <v>647</v>
      </c>
      <c r="G609" s="102" t="s">
        <v>784</v>
      </c>
      <c r="H609" s="102" t="s">
        <v>1405</v>
      </c>
      <c r="I609" s="45" t="s">
        <v>854</v>
      </c>
      <c r="J609" s="45" t="s">
        <v>1195</v>
      </c>
      <c r="K609" s="102" t="s">
        <v>2281</v>
      </c>
      <c r="L609" s="13">
        <f ca="1">IFERROR(__xludf.DUMMYFUNCTION("if(K646="""",0,counta(split(K646,"","")))"),3)</f>
        <v>3</v>
      </c>
      <c r="M609" s="102" t="s">
        <v>2282</v>
      </c>
      <c r="N609" s="102"/>
      <c r="O609" s="102"/>
      <c r="P609" s="102"/>
      <c r="Q609" s="422" t="s">
        <v>27</v>
      </c>
      <c r="R609" s="339" t="s">
        <v>98</v>
      </c>
      <c r="S609" s="102">
        <v>0</v>
      </c>
      <c r="T609" s="435"/>
      <c r="U609" s="79">
        <v>5</v>
      </c>
      <c r="V609" s="79">
        <v>5</v>
      </c>
      <c r="W609" s="209" t="s">
        <v>29</v>
      </c>
      <c r="X609" s="84">
        <v>1</v>
      </c>
      <c r="Y609" s="422">
        <f>J609-I609</f>
        <v>0.48333333333333339</v>
      </c>
      <c r="Z609" s="422">
        <f>Y609*60</f>
        <v>29.000000000000004</v>
      </c>
      <c r="AA609" s="429">
        <v>6</v>
      </c>
      <c r="AB609" s="196">
        <v>4</v>
      </c>
    </row>
    <row r="610" spans="1:28" ht="14.25" customHeight="1" thickBot="1">
      <c r="A610" s="7">
        <v>502</v>
      </c>
      <c r="B610" s="7">
        <v>144</v>
      </c>
      <c r="C610" s="21"/>
      <c r="D610" s="468">
        <v>5</v>
      </c>
      <c r="E610" s="21" t="s">
        <v>1872</v>
      </c>
      <c r="F610" s="102" t="s">
        <v>118</v>
      </c>
      <c r="G610" s="102" t="s">
        <v>1877</v>
      </c>
      <c r="H610" s="102"/>
      <c r="I610" s="45" t="s">
        <v>744</v>
      </c>
      <c r="J610" s="45" t="s">
        <v>1195</v>
      </c>
      <c r="K610" s="102" t="s">
        <v>2284</v>
      </c>
      <c r="L610" s="13">
        <f ca="1">IFERROR(__xludf.DUMMYFUNCTION("if(K647="""",0,counta(split(K647,"","")))"),1)</f>
        <v>1</v>
      </c>
      <c r="M610" s="102"/>
      <c r="N610" s="102"/>
      <c r="O610" s="102"/>
      <c r="P610" s="102"/>
      <c r="Q610" s="422" t="s">
        <v>27</v>
      </c>
      <c r="R610" s="339" t="s">
        <v>98</v>
      </c>
      <c r="S610" s="102">
        <v>0</v>
      </c>
      <c r="T610" s="435"/>
      <c r="U610" s="251">
        <v>3</v>
      </c>
      <c r="V610" s="255">
        <v>5</v>
      </c>
      <c r="W610" s="353" t="s">
        <v>7965</v>
      </c>
      <c r="X610" s="353">
        <v>0</v>
      </c>
      <c r="Y610" s="422">
        <f>J610-I610</f>
        <v>0.54027777777777786</v>
      </c>
      <c r="Z610" s="422">
        <f>Y610*60</f>
        <v>32.416666666666671</v>
      </c>
      <c r="AA610" s="429">
        <v>6</v>
      </c>
      <c r="AB610" s="327">
        <v>4</v>
      </c>
    </row>
    <row r="611" spans="1:28" ht="14.25" customHeight="1" thickBot="1">
      <c r="A611" s="7">
        <v>501</v>
      </c>
      <c r="B611" s="7">
        <v>144</v>
      </c>
      <c r="C611" s="21"/>
      <c r="D611" s="468">
        <v>5</v>
      </c>
      <c r="E611" s="21" t="s">
        <v>1872</v>
      </c>
      <c r="F611" s="102" t="s">
        <v>1873</v>
      </c>
      <c r="G611" s="102" t="s">
        <v>1873</v>
      </c>
      <c r="H611" s="102" t="s">
        <v>1874</v>
      </c>
      <c r="I611" s="45" t="s">
        <v>422</v>
      </c>
      <c r="J611" s="45" t="s">
        <v>1195</v>
      </c>
      <c r="K611" s="102" t="s">
        <v>2289</v>
      </c>
      <c r="L611" s="13">
        <f ca="1">IFERROR(__xludf.DUMMYFUNCTION("if(K648="""",0,counta(split(K648,"","")))"),6)</f>
        <v>6</v>
      </c>
      <c r="M611" s="102" t="s">
        <v>2290</v>
      </c>
      <c r="N611" s="102"/>
      <c r="O611" s="102"/>
      <c r="P611" s="102"/>
      <c r="Q611" s="422" t="s">
        <v>27</v>
      </c>
      <c r="R611" s="339" t="s">
        <v>98</v>
      </c>
      <c r="S611" s="102">
        <v>0</v>
      </c>
      <c r="T611" s="435"/>
      <c r="U611" s="165">
        <v>3</v>
      </c>
      <c r="V611" s="354">
        <v>3</v>
      </c>
      <c r="W611" s="353" t="s">
        <v>2793</v>
      </c>
      <c r="X611" s="102">
        <v>1</v>
      </c>
      <c r="Y611" s="422">
        <f>J611-I611</f>
        <v>0.5854166666666667</v>
      </c>
      <c r="Z611" s="422">
        <f>Y611*60</f>
        <v>35.125</v>
      </c>
      <c r="AA611" s="429">
        <v>6</v>
      </c>
      <c r="AB611" s="165">
        <v>4</v>
      </c>
    </row>
    <row r="612" spans="1:28" ht="14.25" customHeight="1" thickBot="1">
      <c r="A612" s="7">
        <v>505</v>
      </c>
      <c r="B612" s="7">
        <v>145</v>
      </c>
      <c r="C612" s="21"/>
      <c r="D612" s="468">
        <v>5</v>
      </c>
      <c r="E612" s="21" t="s">
        <v>1886</v>
      </c>
      <c r="F612" s="102" t="s">
        <v>886</v>
      </c>
      <c r="G612" s="102" t="s">
        <v>886</v>
      </c>
      <c r="H612" s="102" t="s">
        <v>1887</v>
      </c>
      <c r="I612" s="38" t="s">
        <v>217</v>
      </c>
      <c r="J612" s="45" t="s">
        <v>1195</v>
      </c>
      <c r="K612" s="102" t="s">
        <v>2293</v>
      </c>
      <c r="L612" s="13">
        <f ca="1">IFERROR(__xludf.DUMMYFUNCTION("if(K649="""",0,counta(split(K649,"","")))"),4)</f>
        <v>4</v>
      </c>
      <c r="M612" s="102" t="s">
        <v>2294</v>
      </c>
      <c r="N612" s="102"/>
      <c r="O612" s="102"/>
      <c r="P612" s="102"/>
      <c r="Q612" s="422" t="s">
        <v>27</v>
      </c>
      <c r="R612" s="339" t="s">
        <v>98</v>
      </c>
      <c r="S612" s="102">
        <v>0</v>
      </c>
      <c r="T612" s="435"/>
      <c r="U612" s="165"/>
      <c r="V612" s="165">
        <v>4</v>
      </c>
      <c r="W612" s="165" t="s">
        <v>1403</v>
      </c>
      <c r="X612" s="102"/>
      <c r="Y612" s="422">
        <f>J612-I612</f>
        <v>0.43611111111111112</v>
      </c>
      <c r="Z612" s="422">
        <f>Y612*60</f>
        <v>26.166666666666668</v>
      </c>
      <c r="AA612" s="429">
        <v>6</v>
      </c>
      <c r="AB612" s="196">
        <v>4</v>
      </c>
    </row>
    <row r="613" spans="1:28" ht="14.25" customHeight="1" thickBot="1">
      <c r="A613" s="7">
        <v>515</v>
      </c>
      <c r="B613" s="7">
        <v>146</v>
      </c>
      <c r="C613" s="21"/>
      <c r="D613" s="468">
        <v>5</v>
      </c>
      <c r="E613" s="21" t="s">
        <v>1889</v>
      </c>
      <c r="F613" s="102" t="s">
        <v>1525</v>
      </c>
      <c r="G613" s="102" t="s">
        <v>1526</v>
      </c>
      <c r="H613" s="102"/>
      <c r="I613" s="45" t="s">
        <v>1470</v>
      </c>
      <c r="J613" s="45" t="s">
        <v>1195</v>
      </c>
      <c r="K613" s="102" t="s">
        <v>350</v>
      </c>
      <c r="L613" s="13">
        <f ca="1">IFERROR(__xludf.DUMMYFUNCTION("if(K650="""",0,counta(split(K650,"","")))"),1)</f>
        <v>1</v>
      </c>
      <c r="M613" s="102"/>
      <c r="N613" s="102"/>
      <c r="O613" s="102"/>
      <c r="P613" s="102"/>
      <c r="Q613" s="422" t="s">
        <v>27</v>
      </c>
      <c r="R613" s="339" t="s">
        <v>98</v>
      </c>
      <c r="S613" s="102">
        <v>0</v>
      </c>
      <c r="T613" s="435"/>
      <c r="U613" s="165"/>
      <c r="V613" s="165">
        <v>4</v>
      </c>
      <c r="W613" s="165" t="s">
        <v>2111</v>
      </c>
      <c r="X613" s="102"/>
      <c r="Y613" s="422">
        <f>J613-I613</f>
        <v>0.22083333333333338</v>
      </c>
      <c r="Z613" s="422">
        <f>Y613*60</f>
        <v>13.250000000000004</v>
      </c>
      <c r="AA613" s="429">
        <v>6</v>
      </c>
      <c r="AB613" s="165">
        <v>4</v>
      </c>
    </row>
    <row r="614" spans="1:28" ht="14.25" customHeight="1" thickBot="1">
      <c r="A614" s="7">
        <v>514</v>
      </c>
      <c r="B614" s="7">
        <v>146</v>
      </c>
      <c r="C614" s="21"/>
      <c r="D614" s="468">
        <v>5</v>
      </c>
      <c r="E614" s="21" t="s">
        <v>1889</v>
      </c>
      <c r="F614" s="102" t="s">
        <v>1643</v>
      </c>
      <c r="G614" s="102" t="s">
        <v>1914</v>
      </c>
      <c r="H614" s="102"/>
      <c r="I614" s="45" t="s">
        <v>1548</v>
      </c>
      <c r="J614" s="45" t="s">
        <v>1195</v>
      </c>
      <c r="K614" s="102" t="s">
        <v>273</v>
      </c>
      <c r="L614" s="13">
        <f ca="1">IFERROR(__xludf.DUMMYFUNCTION("if(K651="""",0,counta(split(K651,"","")))"),1)</f>
        <v>1</v>
      </c>
      <c r="M614" s="102"/>
      <c r="N614" s="102"/>
      <c r="O614" s="102"/>
      <c r="P614" s="102"/>
      <c r="Q614" s="422" t="s">
        <v>27</v>
      </c>
      <c r="R614" s="339" t="s">
        <v>98</v>
      </c>
      <c r="S614" s="102">
        <v>0</v>
      </c>
      <c r="T614" s="435"/>
      <c r="U614" s="165">
        <v>4</v>
      </c>
      <c r="V614" s="165">
        <v>4</v>
      </c>
      <c r="W614" s="165" t="s">
        <v>2793</v>
      </c>
      <c r="X614" s="102">
        <v>1</v>
      </c>
      <c r="Y614" s="422">
        <f>J614-I614</f>
        <v>0.27361111111111114</v>
      </c>
      <c r="Z614" s="422">
        <f>Y614*60</f>
        <v>16.416666666666668</v>
      </c>
      <c r="AA614" s="429">
        <v>6</v>
      </c>
      <c r="AB614" s="481">
        <v>4</v>
      </c>
    </row>
    <row r="615" spans="1:28" ht="14.25" customHeight="1" thickBot="1">
      <c r="A615" s="7">
        <v>513</v>
      </c>
      <c r="B615" s="7">
        <v>146</v>
      </c>
      <c r="C615" s="21"/>
      <c r="D615" s="468">
        <v>5</v>
      </c>
      <c r="E615" s="21" t="s">
        <v>1889</v>
      </c>
      <c r="F615" s="102" t="s">
        <v>1847</v>
      </c>
      <c r="G615" s="102" t="s">
        <v>1848</v>
      </c>
      <c r="H615" s="102"/>
      <c r="I615" s="45" t="s">
        <v>1910</v>
      </c>
      <c r="J615" s="45" t="s">
        <v>289</v>
      </c>
      <c r="K615" s="102" t="s">
        <v>2299</v>
      </c>
      <c r="L615" s="13">
        <f ca="1">IFERROR(__xludf.DUMMYFUNCTION("if(K652="""",0,counta(split(K652,"","")))"),9)</f>
        <v>9</v>
      </c>
      <c r="M615" s="102" t="s">
        <v>2300</v>
      </c>
      <c r="N615" s="102"/>
      <c r="O615" s="102"/>
      <c r="P615" s="102"/>
      <c r="Q615" s="422" t="s">
        <v>27</v>
      </c>
      <c r="R615" s="339" t="s">
        <v>98</v>
      </c>
      <c r="S615" s="102">
        <v>0</v>
      </c>
      <c r="T615" s="435"/>
      <c r="U615" s="165"/>
      <c r="V615" s="165">
        <v>4</v>
      </c>
      <c r="W615" s="165" t="s">
        <v>1403</v>
      </c>
      <c r="X615" s="102"/>
      <c r="Y615" s="422">
        <f>J615-I615</f>
        <v>-0.13958333333333334</v>
      </c>
      <c r="Z615" s="422">
        <f>Y615*60</f>
        <v>-8.375</v>
      </c>
      <c r="AA615" s="428">
        <v>6</v>
      </c>
      <c r="AB615" s="165">
        <v>4</v>
      </c>
    </row>
    <row r="616" spans="1:28" ht="14.25" customHeight="1" thickBot="1">
      <c r="A616" s="7">
        <v>512</v>
      </c>
      <c r="B616" s="7">
        <v>146</v>
      </c>
      <c r="C616" s="21"/>
      <c r="D616" s="468">
        <v>5</v>
      </c>
      <c r="E616" s="21" t="s">
        <v>1889</v>
      </c>
      <c r="F616" s="102" t="s">
        <v>1824</v>
      </c>
      <c r="G616" s="102" t="s">
        <v>1907</v>
      </c>
      <c r="H616" s="102"/>
      <c r="I616" s="45" t="s">
        <v>1724</v>
      </c>
      <c r="J616" s="45" t="s">
        <v>2304</v>
      </c>
      <c r="K616" s="102" t="s">
        <v>1560</v>
      </c>
      <c r="L616" s="13">
        <f ca="1">IFERROR(__xludf.DUMMYFUNCTION("if(K653="""",0,counta(split(K653,"","")))"),3)</f>
        <v>3</v>
      </c>
      <c r="M616" s="102" t="s">
        <v>1561</v>
      </c>
      <c r="N616" s="102"/>
      <c r="O616" s="102"/>
      <c r="P616" s="102"/>
      <c r="Q616" s="422" t="s">
        <v>27</v>
      </c>
      <c r="R616" s="339" t="s">
        <v>98</v>
      </c>
      <c r="S616" s="102">
        <v>0</v>
      </c>
      <c r="T616" s="435"/>
      <c r="U616" s="481"/>
      <c r="V616" s="481">
        <v>4</v>
      </c>
      <c r="W616" s="481" t="s">
        <v>2111</v>
      </c>
      <c r="X616" s="480"/>
      <c r="Y616" s="422">
        <f>J616-I616</f>
        <v>-0.21944444444444447</v>
      </c>
      <c r="Z616" s="422">
        <f>Y616*60</f>
        <v>-13.166666666666668</v>
      </c>
      <c r="AA616" s="429">
        <v>6</v>
      </c>
      <c r="AB616" s="253">
        <v>4</v>
      </c>
    </row>
    <row r="617" spans="1:28" ht="14.25" customHeight="1" thickBot="1">
      <c r="A617" s="7">
        <v>511</v>
      </c>
      <c r="B617" s="7">
        <v>146</v>
      </c>
      <c r="C617" s="21"/>
      <c r="D617" s="468">
        <v>5</v>
      </c>
      <c r="E617" s="21" t="s">
        <v>1889</v>
      </c>
      <c r="F617" s="102" t="s">
        <v>862</v>
      </c>
      <c r="G617" s="44" t="s">
        <v>1550</v>
      </c>
      <c r="H617" s="102"/>
      <c r="I617" s="45" t="s">
        <v>1394</v>
      </c>
      <c r="J617" s="45" t="s">
        <v>2015</v>
      </c>
      <c r="K617" s="102" t="s">
        <v>2307</v>
      </c>
      <c r="L617" s="13">
        <f ca="1">IFERROR(__xludf.DUMMYFUNCTION("if(K654="""",0,counta(split(K654,"","")))"),3)</f>
        <v>3</v>
      </c>
      <c r="M617" s="102" t="s">
        <v>2307</v>
      </c>
      <c r="N617" s="102" t="s">
        <v>1439</v>
      </c>
      <c r="O617" s="102" t="s">
        <v>1439</v>
      </c>
      <c r="P617" s="102" t="s">
        <v>1439</v>
      </c>
      <c r="Q617" s="422" t="s">
        <v>27</v>
      </c>
      <c r="R617" s="339" t="s">
        <v>98</v>
      </c>
      <c r="S617" s="102">
        <v>0</v>
      </c>
      <c r="T617" s="435"/>
      <c r="U617" s="165">
        <v>4</v>
      </c>
      <c r="V617" s="165">
        <v>5</v>
      </c>
      <c r="W617" s="165" t="s">
        <v>7570</v>
      </c>
      <c r="X617" s="102">
        <v>1</v>
      </c>
      <c r="Y617" s="422">
        <f>J617-I617</f>
        <v>-0.16597222222222222</v>
      </c>
      <c r="Z617" s="422">
        <f>Y617*60</f>
        <v>-9.9583333333333321</v>
      </c>
      <c r="AA617" s="429">
        <v>6</v>
      </c>
      <c r="AB617" s="165">
        <v>4</v>
      </c>
    </row>
    <row r="618" spans="1:28" ht="14.25" customHeight="1" thickBot="1">
      <c r="A618" s="7">
        <v>510</v>
      </c>
      <c r="B618" s="7">
        <v>146</v>
      </c>
      <c r="C618" s="21"/>
      <c r="D618" s="468">
        <v>5</v>
      </c>
      <c r="E618" s="21" t="s">
        <v>1889</v>
      </c>
      <c r="F618" s="102" t="s">
        <v>1136</v>
      </c>
      <c r="G618" s="409"/>
      <c r="H618" s="102" t="s">
        <v>1901</v>
      </c>
      <c r="I618" s="45" t="s">
        <v>1902</v>
      </c>
      <c r="J618" s="45" t="s">
        <v>1380</v>
      </c>
      <c r="K618" s="102" t="s">
        <v>2310</v>
      </c>
      <c r="L618" s="13">
        <f ca="1">IFERROR(__xludf.DUMMYFUNCTION("if(K655="""",0,counta(split(K655,"","")))"),4)</f>
        <v>4</v>
      </c>
      <c r="M618" s="102" t="s">
        <v>2310</v>
      </c>
      <c r="N618" s="102"/>
      <c r="O618" s="102"/>
      <c r="P618" s="102"/>
      <c r="Q618" s="422" t="s">
        <v>27</v>
      </c>
      <c r="R618" s="339" t="s">
        <v>98</v>
      </c>
      <c r="S618" s="102">
        <v>0</v>
      </c>
      <c r="T618" s="435"/>
      <c r="U618" s="280">
        <v>5</v>
      </c>
      <c r="V618" s="280">
        <v>5</v>
      </c>
      <c r="W618" s="286" t="s">
        <v>9052</v>
      </c>
      <c r="X618" s="286" t="s">
        <v>2947</v>
      </c>
      <c r="Y618" s="422">
        <f>J618-I618</f>
        <v>-0.10416666666666667</v>
      </c>
      <c r="Z618" s="422">
        <f>Y618*60</f>
        <v>-6.25</v>
      </c>
      <c r="AA618" s="429">
        <v>6</v>
      </c>
      <c r="AB618" s="165">
        <v>4</v>
      </c>
    </row>
    <row r="619" spans="1:28" ht="14.25" customHeight="1" thickBot="1">
      <c r="A619" s="7">
        <v>509</v>
      </c>
      <c r="B619" s="7">
        <v>146</v>
      </c>
      <c r="C619" s="21"/>
      <c r="D619" s="468">
        <v>5</v>
      </c>
      <c r="E619" s="21" t="s">
        <v>1889</v>
      </c>
      <c r="F619" s="102" t="s">
        <v>1552</v>
      </c>
      <c r="G619" s="102" t="s">
        <v>1553</v>
      </c>
      <c r="H619" s="102"/>
      <c r="I619" s="45" t="s">
        <v>583</v>
      </c>
      <c r="J619" s="45" t="s">
        <v>1791</v>
      </c>
      <c r="K619" s="102" t="s">
        <v>2311</v>
      </c>
      <c r="L619" s="13">
        <f ca="1">IFERROR(__xludf.DUMMYFUNCTION("if(K656="""",0,counta(split(K656,"","")))"),2)</f>
        <v>2</v>
      </c>
      <c r="M619" s="102" t="s">
        <v>2311</v>
      </c>
      <c r="N619" s="102"/>
      <c r="O619" s="102"/>
      <c r="P619" s="102"/>
      <c r="Q619" s="422" t="s">
        <v>27</v>
      </c>
      <c r="R619" s="339" t="s">
        <v>98</v>
      </c>
      <c r="S619" s="102">
        <v>0</v>
      </c>
      <c r="T619" s="435"/>
      <c r="U619" s="165">
        <v>5</v>
      </c>
      <c r="V619" s="165">
        <v>5</v>
      </c>
      <c r="W619" s="165" t="s">
        <v>2111</v>
      </c>
      <c r="X619" s="102" t="s">
        <v>2947</v>
      </c>
      <c r="Y619" s="422">
        <f>J619-I619</f>
        <v>-4.7222222222222221E-2</v>
      </c>
      <c r="Z619" s="422">
        <f>Y619*60</f>
        <v>-2.833333333333333</v>
      </c>
      <c r="AA619" s="429">
        <v>6</v>
      </c>
      <c r="AB619" s="165">
        <v>4</v>
      </c>
    </row>
    <row r="620" spans="1:28" ht="14.25" customHeight="1" thickBot="1">
      <c r="A620" s="7">
        <v>508</v>
      </c>
      <c r="B620" s="7">
        <v>146</v>
      </c>
      <c r="C620" s="21"/>
      <c r="D620" s="468">
        <v>5</v>
      </c>
      <c r="E620" s="21" t="s">
        <v>1889</v>
      </c>
      <c r="F620" s="102" t="s">
        <v>816</v>
      </c>
      <c r="G620" s="102" t="s">
        <v>852</v>
      </c>
      <c r="H620" s="102"/>
      <c r="I620" s="45" t="s">
        <v>1588</v>
      </c>
      <c r="J620" s="45" t="s">
        <v>858</v>
      </c>
      <c r="K620" s="102"/>
      <c r="L620" s="13">
        <f ca="1">IFERROR(__xludf.DUMMYFUNCTION("if(K657="""",0,counta(split(K657,"","")))"),0)</f>
        <v>0</v>
      </c>
      <c r="M620" s="102"/>
      <c r="N620" s="102"/>
      <c r="O620" s="102"/>
      <c r="P620" s="102"/>
      <c r="Q620" s="422" t="s">
        <v>27</v>
      </c>
      <c r="R620" s="339" t="s">
        <v>98</v>
      </c>
      <c r="S620" s="102">
        <v>0</v>
      </c>
      <c r="T620" s="435"/>
      <c r="U620" s="271">
        <v>4</v>
      </c>
      <c r="V620" s="271">
        <v>2</v>
      </c>
      <c r="W620" s="269" t="s">
        <v>3548</v>
      </c>
      <c r="X620" s="269" t="s">
        <v>2947</v>
      </c>
      <c r="Y620" s="422">
        <f>J620-I620</f>
        <v>2.1527777777777757E-2</v>
      </c>
      <c r="Z620" s="422">
        <f>Y620*60</f>
        <v>1.2916666666666654</v>
      </c>
      <c r="AA620" s="429">
        <v>6</v>
      </c>
      <c r="AB620" s="165">
        <v>4</v>
      </c>
    </row>
    <row r="621" spans="1:28" ht="14.25" customHeight="1" thickBot="1">
      <c r="A621" s="7">
        <v>507</v>
      </c>
      <c r="B621" s="7">
        <v>146</v>
      </c>
      <c r="C621" s="21"/>
      <c r="D621" s="468">
        <v>5</v>
      </c>
      <c r="E621" s="21" t="s">
        <v>1889</v>
      </c>
      <c r="F621" s="102" t="s">
        <v>593</v>
      </c>
      <c r="G621" s="102" t="s">
        <v>593</v>
      </c>
      <c r="H621" s="102"/>
      <c r="I621" s="45" t="s">
        <v>1434</v>
      </c>
      <c r="J621" s="45" t="s">
        <v>1445</v>
      </c>
      <c r="K621" s="102" t="s">
        <v>547</v>
      </c>
      <c r="L621" s="13">
        <f ca="1">IFERROR(__xludf.DUMMYFUNCTION("if(K658="""",0,counta(split(K658,"","")))"),1)</f>
        <v>1</v>
      </c>
      <c r="M621" s="102" t="s">
        <v>547</v>
      </c>
      <c r="N621" s="102" t="s">
        <v>181</v>
      </c>
      <c r="O621" s="102" t="s">
        <v>41</v>
      </c>
      <c r="P621" s="102" t="s">
        <v>181</v>
      </c>
      <c r="Q621" s="422" t="s">
        <v>27</v>
      </c>
      <c r="R621" s="339" t="s">
        <v>98</v>
      </c>
      <c r="S621" s="102">
        <v>0</v>
      </c>
      <c r="T621" s="435"/>
      <c r="U621" s="251">
        <v>3</v>
      </c>
      <c r="V621" s="253">
        <v>4</v>
      </c>
      <c r="W621" s="353" t="s">
        <v>3041</v>
      </c>
      <c r="X621" s="353">
        <v>1</v>
      </c>
      <c r="Y621" s="422">
        <f>J621-I621</f>
        <v>0.18611111111111112</v>
      </c>
      <c r="Z621" s="422">
        <f>Y621*60</f>
        <v>11.166666666666668</v>
      </c>
      <c r="AA621" s="429">
        <v>6</v>
      </c>
      <c r="AB621" s="165">
        <v>4</v>
      </c>
    </row>
    <row r="622" spans="1:28" ht="14.25" customHeight="1" thickBot="1">
      <c r="A622" s="7">
        <v>506</v>
      </c>
      <c r="B622" s="7">
        <v>146</v>
      </c>
      <c r="C622" s="21"/>
      <c r="D622" s="468">
        <v>5</v>
      </c>
      <c r="E622" s="21" t="s">
        <v>1889</v>
      </c>
      <c r="F622" s="102" t="s">
        <v>1461</v>
      </c>
      <c r="G622" s="102" t="s">
        <v>1890</v>
      </c>
      <c r="H622" s="102"/>
      <c r="I622" s="45" t="s">
        <v>1891</v>
      </c>
      <c r="J622" s="45" t="s">
        <v>2314</v>
      </c>
      <c r="K622" s="102" t="s">
        <v>2315</v>
      </c>
      <c r="L622" s="13">
        <f ca="1">IFERROR(__xludf.DUMMYFUNCTION("if(K659="""",0,counta(split(K659,"","")))"),4)</f>
        <v>4</v>
      </c>
      <c r="M622" s="102" t="s">
        <v>2315</v>
      </c>
      <c r="N622" s="102" t="s">
        <v>2316</v>
      </c>
      <c r="O622" s="102" t="s">
        <v>41</v>
      </c>
      <c r="P622" s="102" t="s">
        <v>2316</v>
      </c>
      <c r="Q622" s="422" t="s">
        <v>27</v>
      </c>
      <c r="R622" s="339" t="s">
        <v>98</v>
      </c>
      <c r="S622" s="102">
        <v>0</v>
      </c>
      <c r="T622" s="435"/>
      <c r="U622" s="350">
        <v>5</v>
      </c>
      <c r="V622" s="351">
        <v>4</v>
      </c>
      <c r="W622" s="252" t="s">
        <v>3041</v>
      </c>
      <c r="X622" s="348" t="s">
        <v>2794</v>
      </c>
      <c r="Y622" s="422">
        <f>J622-I622</f>
        <v>7.0833333333333331E-2</v>
      </c>
      <c r="Z622" s="422">
        <f>Y622*60</f>
        <v>4.25</v>
      </c>
      <c r="AA622" s="429">
        <v>6</v>
      </c>
      <c r="AB622" s="165">
        <v>4</v>
      </c>
    </row>
    <row r="623" spans="1:28" ht="14.25" customHeight="1" thickBot="1">
      <c r="A623" s="7">
        <v>516</v>
      </c>
      <c r="B623" s="7">
        <v>147</v>
      </c>
      <c r="C623" s="21"/>
      <c r="D623" s="468">
        <v>5</v>
      </c>
      <c r="E623" s="21" t="s">
        <v>1919</v>
      </c>
      <c r="F623" s="102" t="s">
        <v>350</v>
      </c>
      <c r="G623" s="102" t="s">
        <v>503</v>
      </c>
      <c r="H623" s="102" t="s">
        <v>1920</v>
      </c>
      <c r="I623" s="45" t="s">
        <v>669</v>
      </c>
      <c r="J623" s="45" t="s">
        <v>1724</v>
      </c>
      <c r="K623" s="27" t="s">
        <v>2317</v>
      </c>
      <c r="L623" s="13">
        <f ca="1">IFERROR(__xludf.DUMMYFUNCTION("if(K660="""",0,counta(split(K660,"","")))"),11)</f>
        <v>11</v>
      </c>
      <c r="M623" s="27" t="s">
        <v>2317</v>
      </c>
      <c r="N623" s="102" t="s">
        <v>2316</v>
      </c>
      <c r="O623" s="102" t="s">
        <v>41</v>
      </c>
      <c r="P623" s="102" t="s">
        <v>2316</v>
      </c>
      <c r="Q623" s="422" t="s">
        <v>27</v>
      </c>
      <c r="R623" s="339" t="s">
        <v>98</v>
      </c>
      <c r="S623" s="102">
        <v>0</v>
      </c>
      <c r="T623" s="435"/>
      <c r="U623" s="277">
        <v>4</v>
      </c>
      <c r="V623" s="277">
        <v>5</v>
      </c>
      <c r="W623" s="275" t="s">
        <v>8898</v>
      </c>
      <c r="X623" s="275" t="s">
        <v>2947</v>
      </c>
      <c r="Y623" s="422">
        <f>J623-I623</f>
        <v>0.2326388888888889</v>
      </c>
      <c r="Z623" s="422">
        <f>Y623*60</f>
        <v>13.958333333333334</v>
      </c>
      <c r="AA623" s="429">
        <v>6</v>
      </c>
      <c r="AB623" s="165">
        <v>4</v>
      </c>
    </row>
    <row r="624" spans="1:28" ht="14.25" customHeight="1" thickBot="1">
      <c r="A624" s="7">
        <v>519</v>
      </c>
      <c r="B624" s="7">
        <v>148</v>
      </c>
      <c r="C624" s="21"/>
      <c r="D624" s="468">
        <v>5</v>
      </c>
      <c r="E624" s="21" t="s">
        <v>1924</v>
      </c>
      <c r="F624" s="102" t="s">
        <v>1928</v>
      </c>
      <c r="G624" s="102" t="s">
        <v>267</v>
      </c>
      <c r="H624" s="102" t="s">
        <v>1929</v>
      </c>
      <c r="I624" s="45" t="s">
        <v>1171</v>
      </c>
      <c r="J624" s="45" t="s">
        <v>1870</v>
      </c>
      <c r="K624" s="102" t="s">
        <v>2321</v>
      </c>
      <c r="L624" s="13">
        <f ca="1">IFERROR(__xludf.DUMMYFUNCTION("if(K661="""",0,counta(split(K661,"","")))"),7)</f>
        <v>7</v>
      </c>
      <c r="M624" s="102" t="s">
        <v>2321</v>
      </c>
      <c r="N624" s="102" t="s">
        <v>181</v>
      </c>
      <c r="O624" s="102" t="s">
        <v>41</v>
      </c>
      <c r="P624" s="102" t="s">
        <v>181</v>
      </c>
      <c r="Q624" s="422" t="s">
        <v>27</v>
      </c>
      <c r="R624" s="339" t="s">
        <v>98</v>
      </c>
      <c r="S624" s="102">
        <v>0</v>
      </c>
      <c r="T624" s="435"/>
      <c r="U624" s="165">
        <v>1</v>
      </c>
      <c r="V624" s="165">
        <v>5</v>
      </c>
      <c r="W624" s="165" t="s">
        <v>3041</v>
      </c>
      <c r="X624" s="102">
        <v>1</v>
      </c>
      <c r="Y624" s="422">
        <f>J624-I624</f>
        <v>0.26666666666666672</v>
      </c>
      <c r="Z624" s="422">
        <f>Y624*60</f>
        <v>16.000000000000004</v>
      </c>
      <c r="AA624" s="429">
        <v>6</v>
      </c>
      <c r="AB624" s="165">
        <v>4</v>
      </c>
    </row>
    <row r="625" spans="1:28" ht="14.25" customHeight="1" thickBot="1">
      <c r="A625" s="7">
        <v>518</v>
      </c>
      <c r="B625" s="7">
        <v>148</v>
      </c>
      <c r="C625" s="21"/>
      <c r="D625" s="468">
        <v>5</v>
      </c>
      <c r="E625" s="21" t="s">
        <v>1924</v>
      </c>
      <c r="F625" s="102" t="s">
        <v>272</v>
      </c>
      <c r="G625" s="102" t="s">
        <v>273</v>
      </c>
      <c r="H625" s="102"/>
      <c r="I625" s="45" t="s">
        <v>1925</v>
      </c>
      <c r="J625" s="45" t="s">
        <v>2324</v>
      </c>
      <c r="K625" s="102" t="s">
        <v>2325</v>
      </c>
      <c r="L625" s="13">
        <f ca="1">IFERROR(__xludf.DUMMYFUNCTION("if(K662="""",0,counta(split(K662,"","")))"),2)</f>
        <v>2</v>
      </c>
      <c r="M625" s="102" t="s">
        <v>2325</v>
      </c>
      <c r="N625" s="102"/>
      <c r="O625" s="102"/>
      <c r="P625" s="102"/>
      <c r="Q625" s="422" t="s">
        <v>27</v>
      </c>
      <c r="R625" s="339" t="s">
        <v>98</v>
      </c>
      <c r="S625" s="102">
        <v>0</v>
      </c>
      <c r="T625" s="435"/>
      <c r="U625" s="165"/>
      <c r="V625" s="165">
        <v>5</v>
      </c>
      <c r="W625" s="165" t="s">
        <v>29</v>
      </c>
      <c r="X625" s="15">
        <v>1</v>
      </c>
      <c r="Y625" s="422">
        <f>J625-I625</f>
        <v>3.6805555555555564E-2</v>
      </c>
      <c r="Z625" s="422">
        <f>Y625*60</f>
        <v>2.2083333333333339</v>
      </c>
      <c r="AA625" s="428">
        <v>6</v>
      </c>
      <c r="AB625" s="165">
        <v>4</v>
      </c>
    </row>
    <row r="626" spans="1:28" ht="14.25" customHeight="1" thickBot="1">
      <c r="A626" s="7">
        <v>517</v>
      </c>
      <c r="B626" s="7">
        <v>148</v>
      </c>
      <c r="C626" s="21"/>
      <c r="D626" s="468">
        <v>5</v>
      </c>
      <c r="E626" s="21" t="s">
        <v>1924</v>
      </c>
      <c r="F626" s="102" t="s">
        <v>75</v>
      </c>
      <c r="G626" s="102" t="s">
        <v>75</v>
      </c>
      <c r="H626" s="102"/>
      <c r="I626" s="45" t="s">
        <v>661</v>
      </c>
      <c r="J626" s="45" t="s">
        <v>859</v>
      </c>
      <c r="K626" s="102" t="s">
        <v>2326</v>
      </c>
      <c r="L626" s="13">
        <f ca="1">IFERROR(__xludf.DUMMYFUNCTION("if(K663="""",0,counta(split(K663,"","")))"),1)</f>
        <v>1</v>
      </c>
      <c r="M626" s="102"/>
      <c r="N626" s="102"/>
      <c r="O626" s="102"/>
      <c r="P626" s="102"/>
      <c r="Q626" s="422" t="s">
        <v>27</v>
      </c>
      <c r="R626" s="339" t="s">
        <v>98</v>
      </c>
      <c r="S626" s="102">
        <v>0</v>
      </c>
      <c r="T626" s="435"/>
      <c r="U626" s="51">
        <v>5</v>
      </c>
      <c r="V626" s="354">
        <v>4</v>
      </c>
      <c r="W626" s="102" t="s">
        <v>3092</v>
      </c>
      <c r="X626" s="435"/>
      <c r="Y626" s="422">
        <f>J626-I626</f>
        <v>0.13194444444444442</v>
      </c>
      <c r="Z626" s="422">
        <f>Y626*60</f>
        <v>7.9166666666666652</v>
      </c>
      <c r="AA626" s="429">
        <v>6</v>
      </c>
      <c r="AB626" s="165">
        <v>4</v>
      </c>
    </row>
    <row r="627" spans="1:28" ht="14.25" customHeight="1" thickBot="1">
      <c r="A627" s="7">
        <v>520</v>
      </c>
      <c r="B627" s="7">
        <v>149</v>
      </c>
      <c r="C627" s="21"/>
      <c r="D627" s="468">
        <v>5</v>
      </c>
      <c r="E627" s="21" t="s">
        <v>1931</v>
      </c>
      <c r="F627" s="102" t="s">
        <v>1454</v>
      </c>
      <c r="G627" s="102" t="s">
        <v>1455</v>
      </c>
      <c r="H627" s="102"/>
      <c r="I627" s="45" t="s">
        <v>1297</v>
      </c>
      <c r="J627" s="45" t="s">
        <v>290</v>
      </c>
      <c r="K627" s="102" t="s">
        <v>2330</v>
      </c>
      <c r="L627" s="13">
        <f ca="1">IFERROR(__xludf.DUMMYFUNCTION("if(K664="""",0,counta(split(K664,"","")))"),3)</f>
        <v>3</v>
      </c>
      <c r="M627" s="102" t="s">
        <v>2331</v>
      </c>
      <c r="N627" s="102"/>
      <c r="O627" s="102"/>
      <c r="P627" s="102"/>
      <c r="Q627" s="422" t="s">
        <v>27</v>
      </c>
      <c r="R627" s="339" t="s">
        <v>98</v>
      </c>
      <c r="S627" s="102">
        <v>0</v>
      </c>
      <c r="T627" s="435"/>
      <c r="U627" s="165">
        <v>5</v>
      </c>
      <c r="V627" s="165">
        <v>5</v>
      </c>
      <c r="W627" s="165" t="s">
        <v>3076</v>
      </c>
      <c r="X627" s="102">
        <v>0</v>
      </c>
      <c r="Y627" s="422">
        <f>J627-I627</f>
        <v>0.22708333333333333</v>
      </c>
      <c r="Z627" s="422">
        <f>Y627*60</f>
        <v>13.625</v>
      </c>
      <c r="AA627" s="429">
        <v>6</v>
      </c>
      <c r="AB627" s="51">
        <v>4</v>
      </c>
    </row>
    <row r="628" spans="1:28" ht="14.25" customHeight="1" thickBot="1">
      <c r="A628" s="7">
        <v>521</v>
      </c>
      <c r="B628" s="7">
        <v>150</v>
      </c>
      <c r="C628" s="21"/>
      <c r="D628" s="468">
        <v>5</v>
      </c>
      <c r="E628" s="21" t="s">
        <v>1933</v>
      </c>
      <c r="F628" s="102" t="s">
        <v>1934</v>
      </c>
      <c r="G628" s="102" t="s">
        <v>1935</v>
      </c>
      <c r="H628" s="102" t="s">
        <v>1936</v>
      </c>
      <c r="I628" s="45" t="s">
        <v>1937</v>
      </c>
      <c r="J628" s="45" t="s">
        <v>2085</v>
      </c>
      <c r="K628" s="102" t="s">
        <v>2333</v>
      </c>
      <c r="L628" s="13">
        <f ca="1">IFERROR(__xludf.DUMMYFUNCTION("if(K665="""",0,counta(split(K665,"","")))"),3)</f>
        <v>3</v>
      </c>
      <c r="M628" s="102" t="s">
        <v>2334</v>
      </c>
      <c r="N628" s="102"/>
      <c r="O628" s="102"/>
      <c r="P628" s="102"/>
      <c r="Q628" s="422" t="s">
        <v>27</v>
      </c>
      <c r="R628" s="339" t="s">
        <v>98</v>
      </c>
      <c r="S628" s="102">
        <v>0</v>
      </c>
      <c r="T628" s="435"/>
      <c r="U628" s="165">
        <v>4</v>
      </c>
      <c r="V628" s="165">
        <v>4</v>
      </c>
      <c r="W628" s="165" t="s">
        <v>2793</v>
      </c>
      <c r="X628" s="102">
        <v>1</v>
      </c>
      <c r="Y628" s="422">
        <f>J628-I628</f>
        <v>0.33194444444444449</v>
      </c>
      <c r="Z628" s="422">
        <f>Y628*60</f>
        <v>19.916666666666668</v>
      </c>
      <c r="AA628" s="429">
        <v>6</v>
      </c>
      <c r="AB628" s="481">
        <v>4</v>
      </c>
    </row>
    <row r="629" spans="1:28" ht="14.25" customHeight="1" thickBot="1">
      <c r="A629" s="7">
        <v>259</v>
      </c>
      <c r="B629" s="7">
        <v>151</v>
      </c>
      <c r="C629" s="21"/>
      <c r="D629" s="468">
        <v>5</v>
      </c>
      <c r="E629" s="21" t="s">
        <v>1083</v>
      </c>
      <c r="F629" s="102" t="s">
        <v>75</v>
      </c>
      <c r="G629" s="102" t="s">
        <v>1089</v>
      </c>
      <c r="H629" s="102" t="s">
        <v>295</v>
      </c>
      <c r="I629" s="45" t="s">
        <v>986</v>
      </c>
      <c r="J629" s="45" t="s">
        <v>2338</v>
      </c>
      <c r="K629" s="102" t="s">
        <v>2339</v>
      </c>
      <c r="L629" s="13">
        <f ca="1">IFERROR(__xludf.DUMMYFUNCTION("if(K666="""",0,counta(split(K666,"","")))"),5)</f>
        <v>5</v>
      </c>
      <c r="M629" s="102" t="s">
        <v>2340</v>
      </c>
      <c r="N629" s="102"/>
      <c r="O629" s="102"/>
      <c r="P629" s="102"/>
      <c r="Q629" s="422" t="s">
        <v>27</v>
      </c>
      <c r="R629" s="339" t="s">
        <v>98</v>
      </c>
      <c r="S629" s="102">
        <v>0</v>
      </c>
      <c r="T629" s="435"/>
      <c r="U629" s="379">
        <v>3</v>
      </c>
      <c r="V629" s="379">
        <v>3</v>
      </c>
      <c r="W629" s="377" t="s">
        <v>3548</v>
      </c>
      <c r="X629" s="377">
        <v>1</v>
      </c>
      <c r="Y629" s="422">
        <f>J629-I629</f>
        <v>-6.666666666666668E-2</v>
      </c>
      <c r="Z629" s="422">
        <f>Y629*60</f>
        <v>-4.0000000000000009</v>
      </c>
      <c r="AA629" s="429">
        <v>6</v>
      </c>
      <c r="AB629" s="165">
        <v>4</v>
      </c>
    </row>
    <row r="630" spans="1:28" ht="14.25" customHeight="1" thickBot="1">
      <c r="A630" s="7">
        <v>258</v>
      </c>
      <c r="B630" s="7">
        <v>151</v>
      </c>
      <c r="C630" s="21"/>
      <c r="D630" s="468">
        <v>5</v>
      </c>
      <c r="E630" s="21" t="s">
        <v>1083</v>
      </c>
      <c r="F630" s="102" t="s">
        <v>94</v>
      </c>
      <c r="G630" s="102" t="s">
        <v>94</v>
      </c>
      <c r="H630" s="102"/>
      <c r="I630" s="45" t="s">
        <v>1088</v>
      </c>
      <c r="J630" s="45" t="s">
        <v>1646</v>
      </c>
      <c r="K630" s="102" t="s">
        <v>2008</v>
      </c>
      <c r="L630" s="13">
        <f ca="1">IFERROR(__xludf.DUMMYFUNCTION("if(K667="""",0,counta(split(K667,"","")))"),2)</f>
        <v>2</v>
      </c>
      <c r="M630" s="102" t="s">
        <v>2344</v>
      </c>
      <c r="N630" s="102"/>
      <c r="O630" s="102"/>
      <c r="P630" s="102"/>
      <c r="Q630" s="422" t="s">
        <v>27</v>
      </c>
      <c r="R630" s="339" t="s">
        <v>98</v>
      </c>
      <c r="S630" s="102">
        <v>0</v>
      </c>
      <c r="T630" s="435"/>
      <c r="U630" s="313">
        <v>5</v>
      </c>
      <c r="V630" s="313">
        <v>5</v>
      </c>
      <c r="W630" s="312" t="s">
        <v>9669</v>
      </c>
      <c r="X630" s="312" t="s">
        <v>2794</v>
      </c>
      <c r="Y630" s="422">
        <f>J630-I630</f>
        <v>-4.2361111111111099E-2</v>
      </c>
      <c r="Z630" s="422">
        <f>Y630*60</f>
        <v>-2.5416666666666661</v>
      </c>
      <c r="AA630" s="429">
        <v>6</v>
      </c>
      <c r="AB630" s="165">
        <v>4</v>
      </c>
    </row>
    <row r="631" spans="1:28" ht="14.25" customHeight="1" thickBot="1">
      <c r="A631" s="7">
        <v>257</v>
      </c>
      <c r="B631" s="7">
        <v>151</v>
      </c>
      <c r="C631" s="21"/>
      <c r="D631" s="468">
        <v>5</v>
      </c>
      <c r="E631" s="21" t="s">
        <v>1083</v>
      </c>
      <c r="F631" s="102" t="s">
        <v>197</v>
      </c>
      <c r="G631" s="102"/>
      <c r="H631" s="102" t="s">
        <v>197</v>
      </c>
      <c r="I631" s="45" t="s">
        <v>423</v>
      </c>
      <c r="J631" s="45" t="s">
        <v>1368</v>
      </c>
      <c r="K631" s="102" t="s">
        <v>2346</v>
      </c>
      <c r="L631" s="13">
        <f ca="1">IFERROR(__xludf.DUMMYFUNCTION("if(K668="""",0,counta(split(K668,"","")))"),4)</f>
        <v>4</v>
      </c>
      <c r="M631" s="102" t="s">
        <v>2347</v>
      </c>
      <c r="N631" s="102" t="s">
        <v>181</v>
      </c>
      <c r="O631" s="102" t="s">
        <v>41</v>
      </c>
      <c r="P631" s="102" t="s">
        <v>181</v>
      </c>
      <c r="Q631" s="422" t="s">
        <v>27</v>
      </c>
      <c r="R631" s="339" t="s">
        <v>98</v>
      </c>
      <c r="S631" s="102">
        <v>0</v>
      </c>
      <c r="T631" s="435"/>
      <c r="U631" s="165">
        <v>4</v>
      </c>
      <c r="V631" s="165">
        <v>4</v>
      </c>
      <c r="W631" s="165" t="s">
        <v>3223</v>
      </c>
      <c r="X631" s="102" t="s">
        <v>2947</v>
      </c>
      <c r="Y631" s="422">
        <f>J631-I631</f>
        <v>0.21736111111111112</v>
      </c>
      <c r="Z631" s="422">
        <f>Y631*60</f>
        <v>13.041666666666668</v>
      </c>
      <c r="AA631" s="429">
        <v>6</v>
      </c>
      <c r="AB631" s="165">
        <v>4</v>
      </c>
    </row>
    <row r="632" spans="1:28" ht="14.25" customHeight="1" thickBot="1">
      <c r="A632" s="7">
        <v>256</v>
      </c>
      <c r="B632" s="7">
        <v>151</v>
      </c>
      <c r="C632" s="21"/>
      <c r="D632" s="468">
        <v>5</v>
      </c>
      <c r="E632" s="21" t="s">
        <v>1083</v>
      </c>
      <c r="F632" s="102" t="s">
        <v>1084</v>
      </c>
      <c r="G632" s="102" t="s">
        <v>1085</v>
      </c>
      <c r="H632" s="102"/>
      <c r="I632" s="45" t="s">
        <v>335</v>
      </c>
      <c r="J632" s="45" t="s">
        <v>726</v>
      </c>
      <c r="K632" s="102" t="s">
        <v>2349</v>
      </c>
      <c r="L632" s="13">
        <f ca="1">IFERROR(__xludf.DUMMYFUNCTION("if(K669="""",0,counta(split(K669,"","")))"),3)</f>
        <v>3</v>
      </c>
      <c r="M632" s="102" t="s">
        <v>2350</v>
      </c>
      <c r="N632" s="102"/>
      <c r="O632" s="102"/>
      <c r="P632" s="102"/>
      <c r="Q632" s="422" t="s">
        <v>27</v>
      </c>
      <c r="R632" s="339" t="s">
        <v>98</v>
      </c>
      <c r="S632" s="102">
        <v>0</v>
      </c>
      <c r="T632" s="435"/>
      <c r="U632" s="165">
        <v>4</v>
      </c>
      <c r="V632" s="165">
        <v>5</v>
      </c>
      <c r="W632" s="165" t="s">
        <v>4903</v>
      </c>
      <c r="X632" s="102">
        <v>1</v>
      </c>
      <c r="Y632" s="422">
        <f>J632-I632</f>
        <v>0.30694444444444446</v>
      </c>
      <c r="Z632" s="422">
        <f>Y632*60</f>
        <v>18.416666666666668</v>
      </c>
      <c r="AA632" s="429">
        <v>6</v>
      </c>
      <c r="AB632" s="165">
        <v>4</v>
      </c>
    </row>
    <row r="633" spans="1:28" ht="14.25" customHeight="1" thickBot="1">
      <c r="A633" s="7">
        <v>268</v>
      </c>
      <c r="B633" s="7">
        <v>152</v>
      </c>
      <c r="C633" s="21"/>
      <c r="D633" s="468">
        <v>5</v>
      </c>
      <c r="E633" s="21" t="s">
        <v>1093</v>
      </c>
      <c r="F633" s="102" t="s">
        <v>1118</v>
      </c>
      <c r="G633" s="102" t="s">
        <v>1119</v>
      </c>
      <c r="H633" s="102" t="s">
        <v>1118</v>
      </c>
      <c r="I633" s="45" t="s">
        <v>268</v>
      </c>
      <c r="J633" s="45" t="s">
        <v>2353</v>
      </c>
      <c r="K633" s="102" t="s">
        <v>1734</v>
      </c>
      <c r="L633" s="13">
        <f ca="1">IFERROR(__xludf.DUMMYFUNCTION("if(K670="""",0,counta(split(K670,"","")))"),1)</f>
        <v>1</v>
      </c>
      <c r="M633" s="102"/>
      <c r="N633" s="102" t="s">
        <v>586</v>
      </c>
      <c r="O633" s="102" t="s">
        <v>252</v>
      </c>
      <c r="P633" s="102" t="s">
        <v>586</v>
      </c>
      <c r="Q633" s="422" t="s">
        <v>27</v>
      </c>
      <c r="R633" s="339" t="s">
        <v>98</v>
      </c>
      <c r="S633" s="102">
        <v>0</v>
      </c>
      <c r="T633" s="435"/>
      <c r="U633" s="332">
        <v>5</v>
      </c>
      <c r="V633" s="332">
        <v>5</v>
      </c>
      <c r="W633" s="339" t="s">
        <v>3511</v>
      </c>
      <c r="X633" s="339" t="s">
        <v>2794</v>
      </c>
      <c r="Y633" s="422">
        <f>J633-I633</f>
        <v>-2.4305555555555525E-2</v>
      </c>
      <c r="Z633" s="422">
        <f>Y633*60</f>
        <v>-1.4583333333333315</v>
      </c>
      <c r="AA633" s="429">
        <v>6</v>
      </c>
      <c r="AB633" s="165">
        <v>4</v>
      </c>
    </row>
    <row r="634" spans="1:28" ht="14.25" customHeight="1" thickBot="1">
      <c r="A634" s="7">
        <v>267</v>
      </c>
      <c r="B634" s="7">
        <v>152</v>
      </c>
      <c r="C634" s="21"/>
      <c r="D634" s="468">
        <v>5</v>
      </c>
      <c r="E634" s="21" t="s">
        <v>1093</v>
      </c>
      <c r="F634" s="102" t="s">
        <v>84</v>
      </c>
      <c r="G634" s="102" t="s">
        <v>1115</v>
      </c>
      <c r="H634" s="102" t="s">
        <v>1116</v>
      </c>
      <c r="I634" s="45" t="s">
        <v>448</v>
      </c>
      <c r="J634" s="45" t="s">
        <v>1147</v>
      </c>
      <c r="K634" s="102" t="s">
        <v>594</v>
      </c>
      <c r="L634" s="13">
        <f ca="1">IFERROR(__xludf.DUMMYFUNCTION("if(K671="""",0,counta(split(K671,"","")))"),1)</f>
        <v>1</v>
      </c>
      <c r="M634" s="102"/>
      <c r="N634" s="102"/>
      <c r="O634" s="102"/>
      <c r="P634" s="102"/>
      <c r="Q634" s="422" t="s">
        <v>27</v>
      </c>
      <c r="R634" s="339" t="s">
        <v>98</v>
      </c>
      <c r="S634" s="102">
        <v>0</v>
      </c>
      <c r="T634" s="435"/>
      <c r="U634" s="165"/>
      <c r="V634" s="165">
        <v>3</v>
      </c>
      <c r="W634" s="165" t="s">
        <v>1403</v>
      </c>
      <c r="X634" s="102"/>
      <c r="Y634" s="422">
        <f>J634-I634</f>
        <v>0.19097222222222221</v>
      </c>
      <c r="Z634" s="422">
        <f>Y634*60</f>
        <v>11.458333333333332</v>
      </c>
      <c r="AA634" s="428">
        <v>6</v>
      </c>
      <c r="AB634" s="165">
        <v>4</v>
      </c>
    </row>
    <row r="635" spans="1:28" ht="14.25" customHeight="1" thickBot="1">
      <c r="A635" s="7">
        <v>266</v>
      </c>
      <c r="B635" s="7">
        <v>152</v>
      </c>
      <c r="C635" s="21"/>
      <c r="D635" s="468">
        <v>5</v>
      </c>
      <c r="E635" s="21" t="s">
        <v>1093</v>
      </c>
      <c r="F635" s="102" t="s">
        <v>421</v>
      </c>
      <c r="G635" s="102" t="s">
        <v>1113</v>
      </c>
      <c r="H635" s="102" t="s">
        <v>538</v>
      </c>
      <c r="I635" s="45" t="s">
        <v>732</v>
      </c>
      <c r="J635" s="45" t="s">
        <v>672</v>
      </c>
      <c r="K635" s="102" t="s">
        <v>2356</v>
      </c>
      <c r="L635" s="13">
        <f ca="1">IFERROR(__xludf.DUMMYFUNCTION("if(K672="""",0,counta(split(K672,"","")))"),2)</f>
        <v>2</v>
      </c>
      <c r="M635" s="102" t="s">
        <v>2356</v>
      </c>
      <c r="N635" s="102"/>
      <c r="O635" s="102"/>
      <c r="P635" s="102"/>
      <c r="Q635" s="422" t="s">
        <v>27</v>
      </c>
      <c r="R635" s="339" t="s">
        <v>98</v>
      </c>
      <c r="S635" s="102">
        <v>0</v>
      </c>
      <c r="T635" s="435"/>
      <c r="U635" s="165"/>
      <c r="V635" s="165">
        <v>5</v>
      </c>
      <c r="W635" s="165" t="s">
        <v>1403</v>
      </c>
      <c r="X635" s="102"/>
      <c r="Y635" s="422">
        <f>J635-I635</f>
        <v>-0.21736111111111109</v>
      </c>
      <c r="Z635" s="422">
        <f>Y635*60</f>
        <v>-13.041666666666666</v>
      </c>
      <c r="AA635" s="429">
        <v>6</v>
      </c>
      <c r="AB635" s="165">
        <v>4</v>
      </c>
    </row>
    <row r="636" spans="1:28" ht="14.25" customHeight="1" thickBot="1">
      <c r="A636" s="7">
        <v>265</v>
      </c>
      <c r="B636" s="7">
        <v>152</v>
      </c>
      <c r="C636" s="21"/>
      <c r="D636" s="468">
        <v>5</v>
      </c>
      <c r="E636" s="21" t="s">
        <v>1093</v>
      </c>
      <c r="F636" s="102" t="s">
        <v>79</v>
      </c>
      <c r="G636" s="102" t="s">
        <v>79</v>
      </c>
      <c r="H636" s="102"/>
      <c r="I636" s="45" t="s">
        <v>544</v>
      </c>
      <c r="J636" s="45" t="s">
        <v>672</v>
      </c>
      <c r="K636" s="102" t="s">
        <v>2359</v>
      </c>
      <c r="L636" s="13">
        <f ca="1">IFERROR(__xludf.DUMMYFUNCTION("if(K673="""",0,counta(split(K673,"","")))"),1)</f>
        <v>1</v>
      </c>
      <c r="M636" s="102" t="s">
        <v>2359</v>
      </c>
      <c r="N636" s="102"/>
      <c r="O636" s="102"/>
      <c r="P636" s="102"/>
      <c r="Q636" s="437" t="s">
        <v>27</v>
      </c>
      <c r="R636" s="339" t="s">
        <v>98</v>
      </c>
      <c r="S636" s="71">
        <v>0</v>
      </c>
      <c r="T636" s="435"/>
      <c r="U636" s="165">
        <v>4</v>
      </c>
      <c r="V636" s="165">
        <v>4</v>
      </c>
      <c r="W636" s="165" t="s">
        <v>5971</v>
      </c>
      <c r="X636" s="102">
        <v>1</v>
      </c>
      <c r="Y636" s="422">
        <f>J636-I636</f>
        <v>-0.16180555555555554</v>
      </c>
      <c r="Z636" s="422">
        <f>Y636*60</f>
        <v>-9.7083333333333321</v>
      </c>
      <c r="AA636" s="429">
        <v>6</v>
      </c>
      <c r="AB636" s="165">
        <v>4</v>
      </c>
    </row>
    <row r="637" spans="1:28" ht="14.25" customHeight="1" thickBot="1">
      <c r="A637" s="7">
        <v>264</v>
      </c>
      <c r="B637" s="7">
        <v>152</v>
      </c>
      <c r="C637" s="21"/>
      <c r="D637" s="468">
        <v>5</v>
      </c>
      <c r="E637" s="21" t="s">
        <v>1093</v>
      </c>
      <c r="F637" s="102" t="s">
        <v>75</v>
      </c>
      <c r="G637" s="102"/>
      <c r="H637" s="102" t="s">
        <v>295</v>
      </c>
      <c r="I637" s="45" t="s">
        <v>1108</v>
      </c>
      <c r="J637" s="45" t="s">
        <v>2360</v>
      </c>
      <c r="K637" s="102" t="s">
        <v>273</v>
      </c>
      <c r="L637" s="13">
        <f ca="1">IFERROR(__xludf.DUMMYFUNCTION("if(K674="""",0,counta(split(K674,"","")))"),1)</f>
        <v>1</v>
      </c>
      <c r="M637" s="102"/>
      <c r="N637" s="102"/>
      <c r="O637" s="102"/>
      <c r="P637" s="102"/>
      <c r="Q637" s="422" t="s">
        <v>27</v>
      </c>
      <c r="R637" s="339" t="s">
        <v>98</v>
      </c>
      <c r="S637" s="102">
        <v>0</v>
      </c>
      <c r="T637" s="435"/>
      <c r="U637" s="297">
        <v>4</v>
      </c>
      <c r="V637" s="297">
        <v>4</v>
      </c>
      <c r="W637" s="301" t="s">
        <v>3511</v>
      </c>
      <c r="X637" s="301" t="s">
        <v>2794</v>
      </c>
      <c r="Y637" s="422">
        <f>J637-I637</f>
        <v>-0.10555555555555557</v>
      </c>
      <c r="Z637" s="422">
        <f>Y637*60</f>
        <v>-6.3333333333333339</v>
      </c>
      <c r="AA637" s="429">
        <v>6</v>
      </c>
      <c r="AB637" s="165">
        <v>4</v>
      </c>
    </row>
    <row r="638" spans="1:28" ht="14.25" customHeight="1" thickBot="1">
      <c r="A638" s="7">
        <v>263</v>
      </c>
      <c r="B638" s="7">
        <v>152</v>
      </c>
      <c r="C638" s="21"/>
      <c r="D638" s="468">
        <v>5</v>
      </c>
      <c r="E638" s="21" t="s">
        <v>1093</v>
      </c>
      <c r="F638" s="102" t="s">
        <v>37</v>
      </c>
      <c r="G638" s="102"/>
      <c r="H638" s="102" t="s">
        <v>1107</v>
      </c>
      <c r="I638" s="45" t="s">
        <v>638</v>
      </c>
      <c r="J638" s="45" t="s">
        <v>2015</v>
      </c>
      <c r="K638" s="102"/>
      <c r="L638" s="13">
        <f ca="1">IFERROR(__xludf.DUMMYFUNCTION("if(K675="""",0,counta(split(K675,"","")))"),0)</f>
        <v>0</v>
      </c>
      <c r="M638" s="102"/>
      <c r="N638" s="102"/>
      <c r="O638" s="102"/>
      <c r="P638" s="102"/>
      <c r="Q638" s="422" t="s">
        <v>27</v>
      </c>
      <c r="R638" s="339" t="s">
        <v>98</v>
      </c>
      <c r="S638" s="102">
        <v>0</v>
      </c>
      <c r="T638" s="435"/>
      <c r="U638" s="165"/>
      <c r="V638" s="165">
        <v>4</v>
      </c>
      <c r="W638" s="165" t="s">
        <v>29</v>
      </c>
      <c r="X638" s="15">
        <v>1</v>
      </c>
      <c r="Y638" s="422">
        <f>J638-I638</f>
        <v>-6.8055555555555564E-2</v>
      </c>
      <c r="Z638" s="422">
        <f>Y638*60</f>
        <v>-4.0833333333333339</v>
      </c>
      <c r="AA638" s="429">
        <v>6</v>
      </c>
      <c r="AB638" s="165">
        <v>4</v>
      </c>
    </row>
    <row r="639" spans="1:28" ht="14.25" customHeight="1" thickBot="1">
      <c r="A639" s="7">
        <v>269</v>
      </c>
      <c r="B639" s="7">
        <v>152</v>
      </c>
      <c r="C639" s="21"/>
      <c r="D639" s="468">
        <v>5</v>
      </c>
      <c r="E639" s="21" t="s">
        <v>1093</v>
      </c>
      <c r="F639" s="102" t="s">
        <v>44</v>
      </c>
      <c r="G639" s="102"/>
      <c r="H639" s="102" t="s">
        <v>561</v>
      </c>
      <c r="I639" s="45" t="s">
        <v>1122</v>
      </c>
      <c r="J639" s="45" t="s">
        <v>1769</v>
      </c>
      <c r="K639" s="102" t="s">
        <v>2362</v>
      </c>
      <c r="L639" s="13">
        <f ca="1">IFERROR(__xludf.DUMMYFUNCTION("if(K676="""",0,counta(split(K676,"","")))"),3)</f>
        <v>3</v>
      </c>
      <c r="M639" s="102" t="s">
        <v>2363</v>
      </c>
      <c r="N639" s="102"/>
      <c r="O639" s="102"/>
      <c r="P639" s="102"/>
      <c r="Q639" s="422" t="s">
        <v>27</v>
      </c>
      <c r="R639" s="339" t="s">
        <v>98</v>
      </c>
      <c r="S639" s="102">
        <v>0</v>
      </c>
      <c r="T639" s="435"/>
      <c r="U639" s="156"/>
      <c r="V639" s="156"/>
      <c r="W639" s="165" t="s">
        <v>3044</v>
      </c>
      <c r="X639" s="252">
        <v>1</v>
      </c>
      <c r="Y639" s="422">
        <f>J639-I639</f>
        <v>-0.28749999999999998</v>
      </c>
      <c r="Z639" s="422">
        <f>Y639*60</f>
        <v>-17.25</v>
      </c>
      <c r="AA639" s="429">
        <v>6</v>
      </c>
      <c r="AB639" s="165">
        <v>4</v>
      </c>
    </row>
    <row r="640" spans="1:28" ht="14.25" customHeight="1" thickBot="1">
      <c r="A640" s="7">
        <v>262</v>
      </c>
      <c r="B640" s="7">
        <v>152</v>
      </c>
      <c r="C640" s="21"/>
      <c r="D640" s="468">
        <v>5</v>
      </c>
      <c r="E640" s="21" t="s">
        <v>1093</v>
      </c>
      <c r="F640" s="102" t="s">
        <v>84</v>
      </c>
      <c r="G640" s="102" t="s">
        <v>1103</v>
      </c>
      <c r="H640" s="102" t="s">
        <v>1104</v>
      </c>
      <c r="I640" s="45" t="s">
        <v>850</v>
      </c>
      <c r="J640" s="45" t="s">
        <v>641</v>
      </c>
      <c r="K640" s="102" t="s">
        <v>2364</v>
      </c>
      <c r="L640" s="13">
        <f ca="1">IFERROR(__xludf.DUMMYFUNCTION("if(K677="""",0,counta(split(K677,"","")))"),2)</f>
        <v>2</v>
      </c>
      <c r="M640" s="102" t="s">
        <v>2364</v>
      </c>
      <c r="N640" s="102"/>
      <c r="O640" s="102"/>
      <c r="P640" s="102"/>
      <c r="Q640" s="422" t="s">
        <v>27</v>
      </c>
      <c r="R640" s="339" t="s">
        <v>98</v>
      </c>
      <c r="S640" s="102">
        <v>0</v>
      </c>
      <c r="T640" s="435"/>
      <c r="U640" s="481"/>
      <c r="V640" s="481">
        <v>4</v>
      </c>
      <c r="W640" s="481" t="s">
        <v>29</v>
      </c>
      <c r="X640" s="503">
        <v>1</v>
      </c>
      <c r="Y640" s="422">
        <f>J640-I640</f>
        <v>9.097222222222219E-2</v>
      </c>
      <c r="Z640" s="422">
        <f>Y640*60</f>
        <v>5.4583333333333313</v>
      </c>
      <c r="AA640" s="429">
        <v>6</v>
      </c>
      <c r="AB640" s="481">
        <v>4</v>
      </c>
    </row>
    <row r="641" spans="1:28" ht="14.25" customHeight="1" thickBot="1">
      <c r="A641" s="7">
        <v>261</v>
      </c>
      <c r="B641" s="7">
        <v>152</v>
      </c>
      <c r="C641" s="21"/>
      <c r="D641" s="468">
        <v>5</v>
      </c>
      <c r="E641" s="21" t="s">
        <v>1093</v>
      </c>
      <c r="F641" s="102" t="s">
        <v>652</v>
      </c>
      <c r="G641" s="102" t="s">
        <v>1100</v>
      </c>
      <c r="H641" s="102" t="s">
        <v>1101</v>
      </c>
      <c r="I641" s="45" t="s">
        <v>1097</v>
      </c>
      <c r="J641" s="45" t="s">
        <v>1763</v>
      </c>
      <c r="K641" s="102" t="s">
        <v>2367</v>
      </c>
      <c r="L641" s="13">
        <f ca="1">IFERROR(__xludf.DUMMYFUNCTION("if(K678="""",0,counta(split(K678,"","")))"),2)</f>
        <v>2</v>
      </c>
      <c r="M641" s="102" t="s">
        <v>80</v>
      </c>
      <c r="N641" s="102"/>
      <c r="O641" s="102"/>
      <c r="P641" s="102"/>
      <c r="Q641" s="422" t="s">
        <v>27</v>
      </c>
      <c r="R641" s="339" t="s">
        <v>98</v>
      </c>
      <c r="S641" s="102">
        <v>0</v>
      </c>
      <c r="T641" s="435"/>
      <c r="U641" s="297">
        <v>5</v>
      </c>
      <c r="V641" s="297">
        <v>5</v>
      </c>
      <c r="W641" s="301" t="s">
        <v>3437</v>
      </c>
      <c r="X641" s="301" t="s">
        <v>2794</v>
      </c>
      <c r="Y641" s="422">
        <f>J641-I641</f>
        <v>0.13819444444444443</v>
      </c>
      <c r="Z641" s="422">
        <f>Y641*60</f>
        <v>8.2916666666666661</v>
      </c>
      <c r="AA641" s="429">
        <v>6</v>
      </c>
      <c r="AB641" s="165">
        <v>4</v>
      </c>
    </row>
    <row r="642" spans="1:28" ht="14.25" customHeight="1" thickBot="1">
      <c r="A642" s="7">
        <v>260</v>
      </c>
      <c r="B642" s="7">
        <v>152</v>
      </c>
      <c r="C642" s="21"/>
      <c r="D642" s="468">
        <v>5</v>
      </c>
      <c r="E642" s="21" t="s">
        <v>1093</v>
      </c>
      <c r="F642" s="102" t="s">
        <v>862</v>
      </c>
      <c r="G642" s="102" t="s">
        <v>1094</v>
      </c>
      <c r="H642" s="102" t="s">
        <v>1095</v>
      </c>
      <c r="I642" s="45" t="s">
        <v>1096</v>
      </c>
      <c r="J642" s="45" t="s">
        <v>749</v>
      </c>
      <c r="K642" s="102" t="s">
        <v>2371</v>
      </c>
      <c r="L642" s="13">
        <f ca="1">IFERROR(__xludf.DUMMYFUNCTION("if(K679="""",0,counta(split(K679,"","")))"),5)</f>
        <v>5</v>
      </c>
      <c r="M642" s="102" t="s">
        <v>2371</v>
      </c>
      <c r="N642" s="102"/>
      <c r="O642" s="102"/>
      <c r="P642" s="102"/>
      <c r="Q642" s="422" t="s">
        <v>27</v>
      </c>
      <c r="R642" s="339" t="s">
        <v>98</v>
      </c>
      <c r="S642" s="102">
        <v>0</v>
      </c>
      <c r="T642" s="435"/>
      <c r="U642" s="332">
        <v>5</v>
      </c>
      <c r="V642" s="332">
        <v>5</v>
      </c>
      <c r="W642" s="339" t="s">
        <v>6588</v>
      </c>
      <c r="X642" s="339" t="s">
        <v>2794</v>
      </c>
      <c r="Y642" s="422">
        <f>J642-I642</f>
        <v>0.18055555555555555</v>
      </c>
      <c r="Z642" s="422">
        <f>Y642*60</f>
        <v>10.833333333333334</v>
      </c>
      <c r="AA642" s="429">
        <v>6</v>
      </c>
      <c r="AB642" s="165">
        <v>4</v>
      </c>
    </row>
    <row r="643" spans="1:28" ht="14.25" customHeight="1" thickBot="1">
      <c r="A643" s="7">
        <v>273</v>
      </c>
      <c r="B643" s="7">
        <v>153</v>
      </c>
      <c r="C643" s="21"/>
      <c r="D643" s="468">
        <v>5</v>
      </c>
      <c r="E643" s="21" t="s">
        <v>1126</v>
      </c>
      <c r="F643" s="102" t="s">
        <v>652</v>
      </c>
      <c r="G643" s="102" t="s">
        <v>1141</v>
      </c>
      <c r="H643" s="102" t="s">
        <v>1142</v>
      </c>
      <c r="I643" s="45" t="s">
        <v>1143</v>
      </c>
      <c r="J643" s="45" t="s">
        <v>81</v>
      </c>
      <c r="K643" s="102"/>
      <c r="L643" s="13">
        <f ca="1">IFERROR(__xludf.DUMMYFUNCTION("if(K680="""",0,counta(split(K680,"","")))"),0)</f>
        <v>0</v>
      </c>
      <c r="M643" s="102"/>
      <c r="N643" s="102"/>
      <c r="O643" s="102"/>
      <c r="P643" s="102"/>
      <c r="Q643" s="422" t="s">
        <v>27</v>
      </c>
      <c r="R643" s="339" t="s">
        <v>98</v>
      </c>
      <c r="S643" s="102">
        <v>0</v>
      </c>
      <c r="T643" s="435"/>
      <c r="U643" s="165"/>
      <c r="V643" s="165">
        <v>5</v>
      </c>
      <c r="W643" s="165" t="s">
        <v>29</v>
      </c>
      <c r="X643" s="15">
        <v>1</v>
      </c>
      <c r="Y643" s="422">
        <f>J643-I643</f>
        <v>-0.21666666666666662</v>
      </c>
      <c r="Z643" s="422">
        <f>Y643*60</f>
        <v>-12.999999999999996</v>
      </c>
      <c r="AA643" s="428">
        <v>6</v>
      </c>
      <c r="AB643" s="165">
        <v>4</v>
      </c>
    </row>
    <row r="644" spans="1:28" ht="14.25" customHeight="1" thickBot="1">
      <c r="A644" s="7">
        <v>272</v>
      </c>
      <c r="B644" s="7">
        <v>153</v>
      </c>
      <c r="C644" s="21"/>
      <c r="D644" s="468">
        <v>5</v>
      </c>
      <c r="E644" s="21" t="s">
        <v>1126</v>
      </c>
      <c r="F644" s="102" t="s">
        <v>1136</v>
      </c>
      <c r="G644" s="102" t="s">
        <v>1137</v>
      </c>
      <c r="H644" s="102" t="s">
        <v>1138</v>
      </c>
      <c r="I644" s="45" t="s">
        <v>1139</v>
      </c>
      <c r="J644" s="45" t="s">
        <v>25</v>
      </c>
      <c r="K644" s="102" t="s">
        <v>94</v>
      </c>
      <c r="L644" s="13">
        <f ca="1">IFERROR(__xludf.DUMMYFUNCTION("if(K681="""",0,counta(split(K681,"","")))"),1)</f>
        <v>1</v>
      </c>
      <c r="M644" s="102"/>
      <c r="N644" s="102"/>
      <c r="O644" s="102"/>
      <c r="P644" s="102"/>
      <c r="Q644" s="422" t="s">
        <v>27</v>
      </c>
      <c r="R644" s="339" t="s">
        <v>98</v>
      </c>
      <c r="S644" s="102">
        <v>0</v>
      </c>
      <c r="T644" s="435"/>
      <c r="U644" s="51">
        <v>3</v>
      </c>
      <c r="V644" s="354">
        <v>3</v>
      </c>
      <c r="W644" s="102" t="s">
        <v>5813</v>
      </c>
      <c r="X644" s="435"/>
      <c r="Y644" s="422">
        <f>J644-I644</f>
        <v>-0.13472222222222219</v>
      </c>
      <c r="Z644" s="422">
        <f>Y644*60</f>
        <v>-8.0833333333333321</v>
      </c>
      <c r="AA644" s="429">
        <v>6</v>
      </c>
      <c r="AB644" s="165">
        <v>4</v>
      </c>
    </row>
    <row r="645" spans="1:28" ht="14.25" customHeight="1" thickBot="1">
      <c r="A645" s="7">
        <v>271</v>
      </c>
      <c r="B645" s="7">
        <v>153</v>
      </c>
      <c r="C645" s="21"/>
      <c r="D645" s="468">
        <v>5</v>
      </c>
      <c r="E645" s="21" t="s">
        <v>1126</v>
      </c>
      <c r="F645" s="102" t="s">
        <v>1131</v>
      </c>
      <c r="G645" s="102" t="s">
        <v>1132</v>
      </c>
      <c r="H645" s="102" t="s">
        <v>1133</v>
      </c>
      <c r="I645" s="45" t="s">
        <v>308</v>
      </c>
      <c r="J645" s="45" t="s">
        <v>1498</v>
      </c>
      <c r="K645" s="102"/>
      <c r="L645" s="13">
        <f ca="1">IFERROR(__xludf.DUMMYFUNCTION("if(K682="""",0,counta(split(K682,"","")))"),0)</f>
        <v>0</v>
      </c>
      <c r="M645" s="102"/>
      <c r="N645" s="102"/>
      <c r="O645" s="102"/>
      <c r="P645" s="102"/>
      <c r="Q645" s="422" t="s">
        <v>27</v>
      </c>
      <c r="R645" s="339" t="s">
        <v>98</v>
      </c>
      <c r="S645" s="102">
        <v>0</v>
      </c>
      <c r="T645" s="435"/>
      <c r="U645" s="297">
        <v>3</v>
      </c>
      <c r="V645" s="297">
        <v>3</v>
      </c>
      <c r="W645" s="301" t="s">
        <v>3437</v>
      </c>
      <c r="X645" s="301" t="s">
        <v>2976</v>
      </c>
      <c r="Y645" s="422">
        <f>J645-I645</f>
        <v>-5.1388888888888901E-2</v>
      </c>
      <c r="Z645" s="422">
        <f>Y645*60</f>
        <v>-3.0833333333333339</v>
      </c>
      <c r="AA645" s="429">
        <v>6</v>
      </c>
      <c r="AB645" s="165">
        <v>4</v>
      </c>
    </row>
    <row r="646" spans="1:28" ht="14.25" customHeight="1" thickBot="1">
      <c r="A646" s="7">
        <v>270</v>
      </c>
      <c r="B646" s="7">
        <v>153</v>
      </c>
      <c r="C646" s="21"/>
      <c r="D646" s="468">
        <v>5</v>
      </c>
      <c r="E646" s="21" t="s">
        <v>1126</v>
      </c>
      <c r="F646" s="102" t="s">
        <v>1127</v>
      </c>
      <c r="G646" s="102" t="s">
        <v>1128</v>
      </c>
      <c r="H646" s="102" t="s">
        <v>1129</v>
      </c>
      <c r="I646" s="45" t="s">
        <v>297</v>
      </c>
      <c r="J646" s="45" t="s">
        <v>650</v>
      </c>
      <c r="K646" s="102" t="s">
        <v>2379</v>
      </c>
      <c r="L646" s="13">
        <f ca="1">IFERROR(__xludf.DUMMYFUNCTION("if(K683="""",0,counta(split(K683,"","")))"),3)</f>
        <v>3</v>
      </c>
      <c r="M646" s="102" t="s">
        <v>2380</v>
      </c>
      <c r="N646" s="102"/>
      <c r="O646" s="102"/>
      <c r="P646" s="102"/>
      <c r="Q646" s="422" t="s">
        <v>27</v>
      </c>
      <c r="R646" s="339" t="s">
        <v>98</v>
      </c>
      <c r="S646" s="102">
        <v>0</v>
      </c>
      <c r="T646" s="435"/>
      <c r="U646" s="165">
        <v>3</v>
      </c>
      <c r="V646" s="165">
        <v>4</v>
      </c>
      <c r="W646" s="165" t="s">
        <v>3127</v>
      </c>
      <c r="X646" s="102">
        <v>1</v>
      </c>
      <c r="Y646" s="422">
        <f>J646-I646</f>
        <v>8.5416666666666669E-2</v>
      </c>
      <c r="Z646" s="422">
        <f>Y646*60</f>
        <v>5.125</v>
      </c>
      <c r="AA646" s="429">
        <v>6</v>
      </c>
      <c r="AB646" s="165">
        <v>4</v>
      </c>
    </row>
    <row r="647" spans="1:28" ht="14.25" customHeight="1" thickBot="1">
      <c r="A647" s="7">
        <v>278</v>
      </c>
      <c r="B647" s="7">
        <v>153</v>
      </c>
      <c r="C647" s="21"/>
      <c r="D647" s="468">
        <v>5</v>
      </c>
      <c r="E647" s="21" t="s">
        <v>1126</v>
      </c>
      <c r="F647" s="102" t="s">
        <v>1160</v>
      </c>
      <c r="G647" s="102" t="s">
        <v>1161</v>
      </c>
      <c r="H647" s="102" t="s">
        <v>1162</v>
      </c>
      <c r="I647" s="45" t="s">
        <v>1163</v>
      </c>
      <c r="J647" s="45" t="s">
        <v>1910</v>
      </c>
      <c r="K647" s="102" t="s">
        <v>2381</v>
      </c>
      <c r="L647" s="13">
        <f ca="1">IFERROR(__xludf.DUMMYFUNCTION("if(K684="""",0,counta(split(K684,"","")))"),3)</f>
        <v>3</v>
      </c>
      <c r="M647" s="102" t="s">
        <v>2381</v>
      </c>
      <c r="N647" s="102"/>
      <c r="O647" s="102"/>
      <c r="P647" s="102"/>
      <c r="Q647" s="422" t="s">
        <v>27</v>
      </c>
      <c r="R647" s="339" t="s">
        <v>98</v>
      </c>
      <c r="S647" s="102">
        <v>0</v>
      </c>
      <c r="T647" s="435"/>
      <c r="U647" s="165"/>
      <c r="V647" s="165">
        <v>4</v>
      </c>
      <c r="W647" s="165" t="s">
        <v>29</v>
      </c>
      <c r="X647" s="15">
        <v>1</v>
      </c>
      <c r="Y647" s="422">
        <f>J647-I647</f>
        <v>-0.36111111111111116</v>
      </c>
      <c r="Z647" s="422">
        <f>Y647*60</f>
        <v>-21.666666666666671</v>
      </c>
      <c r="AA647" s="429">
        <v>6</v>
      </c>
      <c r="AB647" s="165">
        <v>4</v>
      </c>
    </row>
    <row r="648" spans="1:28" ht="14.25" customHeight="1" thickBot="1">
      <c r="A648" s="7">
        <v>277</v>
      </c>
      <c r="B648" s="7">
        <v>153</v>
      </c>
      <c r="C648" s="21"/>
      <c r="D648" s="468">
        <v>5</v>
      </c>
      <c r="E648" s="21" t="s">
        <v>1126</v>
      </c>
      <c r="F648" s="102" t="s">
        <v>54</v>
      </c>
      <c r="G648" s="102" t="s">
        <v>594</v>
      </c>
      <c r="H648" s="102" t="s">
        <v>1156</v>
      </c>
      <c r="I648" s="45" t="s">
        <v>1157</v>
      </c>
      <c r="J648" s="45" t="s">
        <v>1671</v>
      </c>
      <c r="K648" s="102" t="s">
        <v>2383</v>
      </c>
      <c r="L648" s="13">
        <f ca="1">IFERROR(__xludf.DUMMYFUNCTION("if(K685="""",0,counta(split(K685,"","")))"),5)</f>
        <v>5</v>
      </c>
      <c r="M648" s="102" t="s">
        <v>2384</v>
      </c>
      <c r="N648" s="102"/>
      <c r="O648" s="102"/>
      <c r="P648" s="102"/>
      <c r="Q648" s="422" t="s">
        <v>27</v>
      </c>
      <c r="R648" s="339" t="s">
        <v>98</v>
      </c>
      <c r="S648" s="102">
        <v>0</v>
      </c>
      <c r="T648" s="435"/>
      <c r="U648" s="156"/>
      <c r="V648" s="156"/>
      <c r="W648" s="252" t="s">
        <v>3076</v>
      </c>
      <c r="X648" s="252">
        <v>1</v>
      </c>
      <c r="Y648" s="422">
        <f>J648-I648</f>
        <v>-0.24930555555555561</v>
      </c>
      <c r="Z648" s="422">
        <f>Y648*60</f>
        <v>-14.958333333333337</v>
      </c>
      <c r="AA648" s="429">
        <v>6</v>
      </c>
      <c r="AB648" s="196">
        <v>4</v>
      </c>
    </row>
    <row r="649" spans="1:28" ht="14.25" customHeight="1" thickBot="1">
      <c r="A649" s="7">
        <v>275</v>
      </c>
      <c r="B649" s="7">
        <v>153</v>
      </c>
      <c r="C649" s="21"/>
      <c r="D649" s="468">
        <v>5</v>
      </c>
      <c r="E649" s="21" t="s">
        <v>1126</v>
      </c>
      <c r="F649" s="102" t="s">
        <v>148</v>
      </c>
      <c r="G649" s="102" t="s">
        <v>1150</v>
      </c>
      <c r="H649" s="102"/>
      <c r="I649" s="45" t="s">
        <v>1151</v>
      </c>
      <c r="J649" s="45" t="s">
        <v>754</v>
      </c>
      <c r="K649" s="102" t="s">
        <v>2387</v>
      </c>
      <c r="L649" s="13">
        <f ca="1">IFERROR(__xludf.DUMMYFUNCTION("if(K686="""",0,counta(split(K686,"","")))"),3)</f>
        <v>3</v>
      </c>
      <c r="M649" s="102" t="s">
        <v>2387</v>
      </c>
      <c r="N649" s="102"/>
      <c r="O649" s="102"/>
      <c r="P649" s="102"/>
      <c r="Q649" s="422" t="s">
        <v>27</v>
      </c>
      <c r="R649" s="339" t="s">
        <v>98</v>
      </c>
      <c r="S649" s="102">
        <v>0</v>
      </c>
      <c r="T649" s="435"/>
      <c r="U649" s="165"/>
      <c r="V649" s="165">
        <v>5</v>
      </c>
      <c r="W649" s="165" t="s">
        <v>1403</v>
      </c>
      <c r="X649" s="102"/>
      <c r="Y649" s="422">
        <f>J649-I649</f>
        <v>-0.16111111111111109</v>
      </c>
      <c r="Z649" s="422">
        <f>Y649*60</f>
        <v>-9.6666666666666661</v>
      </c>
      <c r="AA649" s="428">
        <v>6</v>
      </c>
      <c r="AB649" s="165">
        <v>4</v>
      </c>
    </row>
    <row r="650" spans="1:28" ht="14.25" customHeight="1" thickBot="1">
      <c r="A650" s="7">
        <v>274</v>
      </c>
      <c r="B650" s="7">
        <v>153</v>
      </c>
      <c r="C650" s="21"/>
      <c r="D650" s="468">
        <v>5</v>
      </c>
      <c r="E650" s="21" t="s">
        <v>1126</v>
      </c>
      <c r="F650" s="102" t="s">
        <v>771</v>
      </c>
      <c r="G650" s="102" t="s">
        <v>1146</v>
      </c>
      <c r="H650" s="102" t="s">
        <v>773</v>
      </c>
      <c r="I650" s="45" t="s">
        <v>967</v>
      </c>
      <c r="J650" s="45" t="s">
        <v>735</v>
      </c>
      <c r="K650" s="102" t="s">
        <v>2392</v>
      </c>
      <c r="L650" s="13">
        <f ca="1">IFERROR(__xludf.DUMMYFUNCTION("if(K687="""",0,counta(split(K687,"","")))"),6)</f>
        <v>6</v>
      </c>
      <c r="M650" s="102" t="s">
        <v>2393</v>
      </c>
      <c r="N650" s="102"/>
      <c r="O650" s="102"/>
      <c r="P650" s="102"/>
      <c r="Q650" s="422" t="s">
        <v>27</v>
      </c>
      <c r="R650" s="339" t="s">
        <v>98</v>
      </c>
      <c r="S650" s="102">
        <v>0</v>
      </c>
      <c r="T650" s="435"/>
      <c r="U650" s="165">
        <v>5</v>
      </c>
      <c r="V650" s="165">
        <v>5</v>
      </c>
      <c r="W650" s="165" t="s">
        <v>3044</v>
      </c>
      <c r="X650" s="102">
        <v>1</v>
      </c>
      <c r="Y650" s="422">
        <f>J650-I650</f>
        <v>-3.8888888888888806E-2</v>
      </c>
      <c r="Z650" s="422">
        <f>Y650*60</f>
        <v>-2.3333333333333286</v>
      </c>
      <c r="AA650" s="429">
        <v>6</v>
      </c>
      <c r="AB650" s="165">
        <v>4</v>
      </c>
    </row>
    <row r="651" spans="1:28" ht="16.2" thickBot="1">
      <c r="A651" s="7">
        <v>282</v>
      </c>
      <c r="B651" s="7">
        <v>154</v>
      </c>
      <c r="C651" s="21"/>
      <c r="D651" s="468">
        <v>5</v>
      </c>
      <c r="E651" s="21" t="s">
        <v>1167</v>
      </c>
      <c r="F651" s="102" t="s">
        <v>1186</v>
      </c>
      <c r="G651" s="102" t="s">
        <v>1187</v>
      </c>
      <c r="H651" s="102" t="s">
        <v>1188</v>
      </c>
      <c r="I651" s="45" t="s">
        <v>1183</v>
      </c>
      <c r="J651" s="45" t="s">
        <v>2396</v>
      </c>
      <c r="K651" s="102" t="s">
        <v>303</v>
      </c>
      <c r="L651" s="13">
        <f ca="1">IFERROR(__xludf.DUMMYFUNCTION("if(K688="""",0,counta(split(K688,"","")))"),1)</f>
        <v>1</v>
      </c>
      <c r="M651" s="102"/>
      <c r="N651" s="102"/>
      <c r="O651" s="102"/>
      <c r="P651" s="102"/>
      <c r="Q651" s="422" t="s">
        <v>27</v>
      </c>
      <c r="R651" s="339" t="s">
        <v>98</v>
      </c>
      <c r="S651" s="102">
        <v>0</v>
      </c>
      <c r="T651" s="435"/>
      <c r="U651" s="196">
        <v>5</v>
      </c>
      <c r="V651" s="196">
        <v>5</v>
      </c>
      <c r="W651" s="196" t="s">
        <v>3511</v>
      </c>
      <c r="X651" s="205">
        <v>1</v>
      </c>
      <c r="Y651" s="422">
        <f>J651-I651</f>
        <v>0.18402777777777779</v>
      </c>
      <c r="Z651" s="422">
        <f>Y651*60</f>
        <v>11.041666666666668</v>
      </c>
      <c r="AA651" s="429">
        <v>6</v>
      </c>
      <c r="AB651" s="253">
        <v>4</v>
      </c>
    </row>
    <row r="652" spans="1:28" ht="16.2" thickBot="1">
      <c r="A652" s="7">
        <v>281</v>
      </c>
      <c r="B652" s="7">
        <v>154</v>
      </c>
      <c r="C652" s="21"/>
      <c r="D652" s="468">
        <v>5</v>
      </c>
      <c r="E652" s="21" t="s">
        <v>1167</v>
      </c>
      <c r="F652" s="102" t="s">
        <v>1179</v>
      </c>
      <c r="G652" s="102" t="s">
        <v>1180</v>
      </c>
      <c r="H652" s="102" t="s">
        <v>1181</v>
      </c>
      <c r="I652" s="45" t="s">
        <v>1182</v>
      </c>
      <c r="J652" s="45" t="s">
        <v>2398</v>
      </c>
      <c r="K652" s="102" t="s">
        <v>1582</v>
      </c>
      <c r="L652" s="13">
        <f ca="1">IFERROR(__xludf.DUMMYFUNCTION("if(K689="""",0,counta(split(K689,"","")))"),1)</f>
        <v>1</v>
      </c>
      <c r="M652" s="102"/>
      <c r="N652" s="102"/>
      <c r="O652" s="102"/>
      <c r="P652" s="102"/>
      <c r="Q652" s="422" t="s">
        <v>27</v>
      </c>
      <c r="R652" s="339" t="s">
        <v>98</v>
      </c>
      <c r="S652" s="102">
        <v>0</v>
      </c>
      <c r="T652" s="435"/>
      <c r="U652" s="481"/>
      <c r="V652" s="481">
        <v>5</v>
      </c>
      <c r="W652" s="481" t="s">
        <v>29</v>
      </c>
      <c r="X652" s="503">
        <v>1</v>
      </c>
      <c r="Y652" s="422">
        <f>J652-I652</f>
        <v>0.37708333333333344</v>
      </c>
      <c r="Z652" s="422">
        <f>Y652*60</f>
        <v>22.625000000000007</v>
      </c>
      <c r="AA652" s="429">
        <v>6</v>
      </c>
      <c r="AB652" s="481">
        <v>4</v>
      </c>
    </row>
    <row r="653" spans="1:28" ht="14.25" customHeight="1" thickBot="1">
      <c r="A653" s="7">
        <v>280</v>
      </c>
      <c r="B653" s="7">
        <v>154</v>
      </c>
      <c r="C653" s="21"/>
      <c r="D653" s="468">
        <v>5</v>
      </c>
      <c r="E653" s="21" t="s">
        <v>1167</v>
      </c>
      <c r="F653" s="102" t="s">
        <v>1174</v>
      </c>
      <c r="G653" s="102" t="s">
        <v>1175</v>
      </c>
      <c r="H653" s="102" t="s">
        <v>1176</v>
      </c>
      <c r="I653" s="45" t="s">
        <v>1171</v>
      </c>
      <c r="J653" s="45" t="s">
        <v>1331</v>
      </c>
      <c r="K653" s="102" t="s">
        <v>350</v>
      </c>
      <c r="L653" s="13">
        <f ca="1">IFERROR(__xludf.DUMMYFUNCTION("if(K690="""",0,counta(split(K690,"","")))"),1)</f>
        <v>1</v>
      </c>
      <c r="M653" s="102"/>
      <c r="N653" s="102"/>
      <c r="O653" s="102"/>
      <c r="P653" s="102"/>
      <c r="Q653" s="422" t="s">
        <v>27</v>
      </c>
      <c r="R653" s="339" t="s">
        <v>98</v>
      </c>
      <c r="S653" s="102">
        <v>0</v>
      </c>
      <c r="T653" s="435"/>
      <c r="U653" s="481">
        <v>3</v>
      </c>
      <c r="V653" s="510">
        <v>5</v>
      </c>
      <c r="W653" s="501" t="s">
        <v>2793</v>
      </c>
      <c r="X653" s="480">
        <v>1</v>
      </c>
      <c r="Y653" s="422">
        <f>J653-I653</f>
        <v>0.46250000000000002</v>
      </c>
      <c r="Z653" s="422">
        <f>Y653*60</f>
        <v>27.75</v>
      </c>
      <c r="AA653" s="429">
        <v>6</v>
      </c>
      <c r="AB653" s="165">
        <v>4</v>
      </c>
    </row>
    <row r="654" spans="1:28" ht="14.25" customHeight="1" thickBot="1">
      <c r="A654" s="7">
        <v>283</v>
      </c>
      <c r="B654" s="7">
        <v>154</v>
      </c>
      <c r="C654" s="21"/>
      <c r="D654" s="468">
        <v>5</v>
      </c>
      <c r="E654" s="21" t="s">
        <v>1167</v>
      </c>
      <c r="F654" s="102" t="s">
        <v>1192</v>
      </c>
      <c r="G654" s="102" t="s">
        <v>1193</v>
      </c>
      <c r="H654" s="102" t="s">
        <v>1194</v>
      </c>
      <c r="I654" s="45" t="s">
        <v>1189</v>
      </c>
      <c r="J654" s="45" t="s">
        <v>2402</v>
      </c>
      <c r="K654" s="102" t="s">
        <v>2403</v>
      </c>
      <c r="L654" s="13">
        <f ca="1">IFERROR(__xludf.DUMMYFUNCTION("if(K691="""",0,counta(split(K691,"","")))"),3)</f>
        <v>3</v>
      </c>
      <c r="M654" s="102" t="s">
        <v>2403</v>
      </c>
      <c r="N654" s="102" t="s">
        <v>181</v>
      </c>
      <c r="O654" s="102"/>
      <c r="P654" s="102" t="s">
        <v>181</v>
      </c>
      <c r="Q654" s="422" t="s">
        <v>27</v>
      </c>
      <c r="R654" s="339" t="s">
        <v>98</v>
      </c>
      <c r="S654" s="102">
        <v>0</v>
      </c>
      <c r="T654" s="435"/>
      <c r="U654" s="318">
        <v>5</v>
      </c>
      <c r="V654" s="318">
        <v>5</v>
      </c>
      <c r="W654" s="312" t="s">
        <v>3437</v>
      </c>
      <c r="X654" s="312" t="s">
        <v>2794</v>
      </c>
      <c r="Y654" s="422">
        <f>J654-I654</f>
        <v>0.1868055555555555</v>
      </c>
      <c r="Z654" s="422">
        <f>Y654*60</f>
        <v>11.20833333333333</v>
      </c>
      <c r="AA654" s="429">
        <v>6</v>
      </c>
      <c r="AB654" s="165">
        <v>4</v>
      </c>
    </row>
    <row r="655" spans="1:28" ht="14.25" customHeight="1" thickBot="1">
      <c r="A655" s="7">
        <v>279</v>
      </c>
      <c r="B655" s="7">
        <v>154</v>
      </c>
      <c r="C655" s="21"/>
      <c r="D655" s="468">
        <v>5</v>
      </c>
      <c r="E655" s="21" t="s">
        <v>1167</v>
      </c>
      <c r="F655" s="102" t="s">
        <v>1168</v>
      </c>
      <c r="G655" s="102" t="s">
        <v>1169</v>
      </c>
      <c r="H655" s="102" t="s">
        <v>1170</v>
      </c>
      <c r="I655" s="45" t="s">
        <v>296</v>
      </c>
      <c r="J655" s="45" t="s">
        <v>1244</v>
      </c>
      <c r="K655" s="102" t="s">
        <v>2405</v>
      </c>
      <c r="L655" s="13">
        <f ca="1">IFERROR(__xludf.DUMMYFUNCTION("if(K692="""",0,counta(split(K692,"","")))"),4)</f>
        <v>4</v>
      </c>
      <c r="M655" s="102" t="s">
        <v>2406</v>
      </c>
      <c r="N655" s="102" t="s">
        <v>2407</v>
      </c>
      <c r="O655" s="102"/>
      <c r="P655" s="102" t="s">
        <v>2408</v>
      </c>
      <c r="Q655" s="422" t="s">
        <v>27</v>
      </c>
      <c r="R655" s="339" t="s">
        <v>98</v>
      </c>
      <c r="S655" s="102">
        <v>0</v>
      </c>
      <c r="T655" s="435"/>
      <c r="U655" s="165">
        <v>5</v>
      </c>
      <c r="V655" s="165">
        <v>5</v>
      </c>
      <c r="W655" s="165" t="s">
        <v>7102</v>
      </c>
      <c r="X655" s="102">
        <v>4</v>
      </c>
      <c r="Y655" s="422">
        <f>J655-I655</f>
        <v>0.12847222222222221</v>
      </c>
      <c r="Z655" s="422">
        <f>Y655*60</f>
        <v>7.7083333333333321</v>
      </c>
      <c r="AA655" s="429">
        <v>6</v>
      </c>
      <c r="AB655" s="165">
        <v>4</v>
      </c>
    </row>
    <row r="656" spans="1:28" ht="14.25" customHeight="1" thickBot="1">
      <c r="A656" s="7">
        <v>284</v>
      </c>
      <c r="B656" s="7">
        <v>155</v>
      </c>
      <c r="C656" s="21"/>
      <c r="D656" s="468">
        <v>5</v>
      </c>
      <c r="E656" s="21" t="s">
        <v>1199</v>
      </c>
      <c r="F656" s="102" t="s">
        <v>68</v>
      </c>
      <c r="G656" s="102"/>
      <c r="H656" s="102" t="s">
        <v>208</v>
      </c>
      <c r="I656" s="45" t="s">
        <v>913</v>
      </c>
      <c r="J656" s="45" t="s">
        <v>1249</v>
      </c>
      <c r="K656" s="102" t="s">
        <v>2410</v>
      </c>
      <c r="L656" s="13">
        <f ca="1">IFERROR(__xludf.DUMMYFUNCTION("if(K693="""",0,counta(split(K693,"","")))"),2)</f>
        <v>2</v>
      </c>
      <c r="M656" s="102" t="s">
        <v>2411</v>
      </c>
      <c r="N656" s="102" t="s">
        <v>2412</v>
      </c>
      <c r="O656" s="102" t="s">
        <v>2413</v>
      </c>
      <c r="P656" s="102" t="s">
        <v>2412</v>
      </c>
      <c r="Q656" s="422" t="s">
        <v>27</v>
      </c>
      <c r="R656" s="339" t="s">
        <v>98</v>
      </c>
      <c r="S656" s="102">
        <v>0</v>
      </c>
      <c r="T656" s="435"/>
      <c r="U656" s="492">
        <v>5</v>
      </c>
      <c r="V656" s="510">
        <v>5</v>
      </c>
      <c r="W656" s="480" t="s">
        <v>2793</v>
      </c>
      <c r="X656" s="528"/>
      <c r="Y656" s="422">
        <f>J656-I656</f>
        <v>0.2409722222222222</v>
      </c>
      <c r="Z656" s="422">
        <f>Y656*60</f>
        <v>14.458333333333332</v>
      </c>
      <c r="AA656" s="429">
        <v>6</v>
      </c>
      <c r="AB656" s="165">
        <v>4</v>
      </c>
    </row>
    <row r="657" spans="1:28" ht="14.25" customHeight="1" thickBot="1">
      <c r="A657" s="7">
        <v>286</v>
      </c>
      <c r="B657" s="7">
        <v>156</v>
      </c>
      <c r="C657" s="21"/>
      <c r="D657" s="468">
        <v>5</v>
      </c>
      <c r="E657" s="21" t="s">
        <v>1201</v>
      </c>
      <c r="F657" s="102" t="s">
        <v>350</v>
      </c>
      <c r="G657" s="102" t="s">
        <v>350</v>
      </c>
      <c r="H657" s="102" t="s">
        <v>1207</v>
      </c>
      <c r="I657" s="45" t="s">
        <v>1208</v>
      </c>
      <c r="J657" s="45" t="s">
        <v>2414</v>
      </c>
      <c r="K657" s="102" t="s">
        <v>2415</v>
      </c>
      <c r="L657" s="13">
        <f ca="1">IFERROR(__xludf.DUMMYFUNCTION("if(K694="""",0,counta(split(K694,"","")))"),3)</f>
        <v>3</v>
      </c>
      <c r="M657" s="102" t="s">
        <v>2416</v>
      </c>
      <c r="N657" s="102" t="s">
        <v>2412</v>
      </c>
      <c r="O657" s="102" t="s">
        <v>2413</v>
      </c>
      <c r="P657" s="102" t="s">
        <v>2412</v>
      </c>
      <c r="Q657" s="422" t="s">
        <v>27</v>
      </c>
      <c r="R657" s="339" t="s">
        <v>98</v>
      </c>
      <c r="S657" s="102">
        <v>0</v>
      </c>
      <c r="T657" s="435"/>
      <c r="U657" s="485">
        <v>5</v>
      </c>
      <c r="V657" s="485">
        <v>5</v>
      </c>
      <c r="W657" s="482" t="s">
        <v>3548</v>
      </c>
      <c r="X657" s="482" t="s">
        <v>2794</v>
      </c>
      <c r="Y657" s="422">
        <f>J657-I657</f>
        <v>-3.1944444444444386E-2</v>
      </c>
      <c r="Z657" s="422">
        <f>Y657*60</f>
        <v>-1.9166666666666632</v>
      </c>
      <c r="AA657" s="429">
        <v>6</v>
      </c>
      <c r="AB657" s="165">
        <v>4</v>
      </c>
    </row>
    <row r="658" spans="1:28" ht="14.25" customHeight="1" thickBot="1">
      <c r="A658" s="7">
        <v>285</v>
      </c>
      <c r="B658" s="7">
        <v>156</v>
      </c>
      <c r="C658" s="21"/>
      <c r="D658" s="468">
        <v>5</v>
      </c>
      <c r="E658" s="21" t="s">
        <v>1201</v>
      </c>
      <c r="F658" s="102" t="s">
        <v>1202</v>
      </c>
      <c r="G658" s="102"/>
      <c r="H658" s="102" t="s">
        <v>1203</v>
      </c>
      <c r="I658" s="45" t="s">
        <v>1204</v>
      </c>
      <c r="J658" s="45" t="s">
        <v>1764</v>
      </c>
      <c r="K658" s="102" t="s">
        <v>2418</v>
      </c>
      <c r="L658" s="13">
        <f ca="1">IFERROR(__xludf.DUMMYFUNCTION("if(K695="""",0,counta(split(K695,"","")))"),4)</f>
        <v>4</v>
      </c>
      <c r="M658" s="102" t="s">
        <v>2418</v>
      </c>
      <c r="N658" s="102"/>
      <c r="O658" s="102"/>
      <c r="P658" s="102"/>
      <c r="Q658" s="422" t="s">
        <v>27</v>
      </c>
      <c r="R658" s="339" t="s">
        <v>98</v>
      </c>
      <c r="S658" s="102">
        <v>0</v>
      </c>
      <c r="T658" s="435"/>
      <c r="U658" s="538">
        <v>5</v>
      </c>
      <c r="V658" s="481">
        <v>5</v>
      </c>
      <c r="W658" s="481" t="s">
        <v>5016</v>
      </c>
      <c r="X658" s="480" t="s">
        <v>2947</v>
      </c>
      <c r="Y658" s="422">
        <f>J658-I658</f>
        <v>0.17708333333333334</v>
      </c>
      <c r="Z658" s="422">
        <f>Y658*60</f>
        <v>10.625</v>
      </c>
      <c r="AA658" s="429">
        <v>6</v>
      </c>
      <c r="AB658" s="165">
        <v>4</v>
      </c>
    </row>
    <row r="659" spans="1:28" ht="14.25" customHeight="1" thickBot="1">
      <c r="A659" s="7">
        <v>287</v>
      </c>
      <c r="B659" s="7">
        <v>156</v>
      </c>
      <c r="C659" s="21"/>
      <c r="D659" s="468">
        <v>5</v>
      </c>
      <c r="E659" s="21" t="s">
        <v>1201</v>
      </c>
      <c r="F659" s="102" t="s">
        <v>54</v>
      </c>
      <c r="G659" s="102" t="s">
        <v>1211</v>
      </c>
      <c r="H659" s="102"/>
      <c r="I659" s="45" t="s">
        <v>1212</v>
      </c>
      <c r="J659" s="45" t="s">
        <v>1208</v>
      </c>
      <c r="K659" s="102" t="s">
        <v>2421</v>
      </c>
      <c r="L659" s="13">
        <f ca="1">IFERROR(__xludf.DUMMYFUNCTION("if(K696="""",0,counta(split(K696,"","")))"),3)</f>
        <v>3</v>
      </c>
      <c r="M659" s="102" t="s">
        <v>2422</v>
      </c>
      <c r="N659" s="102"/>
      <c r="O659" s="102"/>
      <c r="P659" s="102"/>
      <c r="Q659" s="422" t="s">
        <v>27</v>
      </c>
      <c r="R659" s="339" t="s">
        <v>98</v>
      </c>
      <c r="S659" s="102">
        <v>0</v>
      </c>
      <c r="T659" s="435"/>
      <c r="U659" s="491">
        <v>3</v>
      </c>
      <c r="V659" s="497">
        <v>4</v>
      </c>
      <c r="W659" s="501" t="s">
        <v>7965</v>
      </c>
      <c r="X659" s="501">
        <v>1</v>
      </c>
      <c r="Y659" s="422">
        <f>J659-I659</f>
        <v>-0.17430555555555555</v>
      </c>
      <c r="Z659" s="422">
        <f>Y659*60</f>
        <v>-10.458333333333332</v>
      </c>
      <c r="AA659" s="429">
        <v>6</v>
      </c>
      <c r="AB659" s="165">
        <v>4</v>
      </c>
    </row>
    <row r="660" spans="1:28" ht="14.25" customHeight="1" thickBot="1">
      <c r="A660" s="7">
        <v>290</v>
      </c>
      <c r="B660" s="7">
        <v>157</v>
      </c>
      <c r="C660" s="21"/>
      <c r="D660" s="468">
        <v>5</v>
      </c>
      <c r="E660" s="21" t="s">
        <v>1216</v>
      </c>
      <c r="F660" s="102" t="s">
        <v>68</v>
      </c>
      <c r="G660" s="102" t="s">
        <v>68</v>
      </c>
      <c r="H660" s="102" t="s">
        <v>208</v>
      </c>
      <c r="I660" s="45" t="s">
        <v>738</v>
      </c>
      <c r="J660" s="45" t="s">
        <v>2424</v>
      </c>
      <c r="K660" s="102" t="s">
        <v>2425</v>
      </c>
      <c r="L660" s="13">
        <f ca="1">IFERROR(__xludf.DUMMYFUNCTION("if(K697="""",0,counta(split(K697,"","")))"),3)</f>
        <v>3</v>
      </c>
      <c r="M660" s="102" t="s">
        <v>2426</v>
      </c>
      <c r="N660" s="102"/>
      <c r="O660" s="102"/>
      <c r="P660" s="102"/>
      <c r="Q660" s="422" t="s">
        <v>27</v>
      </c>
      <c r="R660" s="339" t="s">
        <v>98</v>
      </c>
      <c r="S660" s="102">
        <v>0</v>
      </c>
      <c r="T660" s="435"/>
      <c r="U660" s="481"/>
      <c r="V660" s="481">
        <v>5</v>
      </c>
      <c r="W660" s="481" t="s">
        <v>2111</v>
      </c>
      <c r="X660" s="480"/>
      <c r="Y660" s="422">
        <f>J660-I660</f>
        <v>-4.3055555555555514E-2</v>
      </c>
      <c r="Z660" s="422">
        <f>Y660*60</f>
        <v>-2.5833333333333308</v>
      </c>
      <c r="AA660" s="428">
        <v>6</v>
      </c>
      <c r="AB660" s="253">
        <v>4</v>
      </c>
    </row>
    <row r="661" spans="1:28" ht="14.25" customHeight="1" thickBot="1">
      <c r="A661" s="7">
        <v>289</v>
      </c>
      <c r="B661" s="7">
        <v>157</v>
      </c>
      <c r="C661" s="21"/>
      <c r="D661" s="468">
        <v>5</v>
      </c>
      <c r="E661" s="21" t="s">
        <v>1216</v>
      </c>
      <c r="F661" s="102" t="s">
        <v>1219</v>
      </c>
      <c r="G661" s="102" t="s">
        <v>1219</v>
      </c>
      <c r="H661" s="102"/>
      <c r="I661" s="45" t="s">
        <v>1220</v>
      </c>
      <c r="J661" s="45" t="s">
        <v>2427</v>
      </c>
      <c r="K661" s="102" t="s">
        <v>2428</v>
      </c>
      <c r="L661" s="13">
        <f ca="1">IFERROR(__xludf.DUMMYFUNCTION("if(K698="""",0,counta(split(K698,"","")))"),7)</f>
        <v>7</v>
      </c>
      <c r="M661" s="102" t="s">
        <v>2429</v>
      </c>
      <c r="N661" s="102"/>
      <c r="O661" s="102"/>
      <c r="P661" s="102"/>
      <c r="Q661" s="422" t="s">
        <v>27</v>
      </c>
      <c r="R661" s="339" t="s">
        <v>98</v>
      </c>
      <c r="S661" s="102">
        <v>0</v>
      </c>
      <c r="T661" s="435"/>
      <c r="U661" s="165">
        <v>5</v>
      </c>
      <c r="V661" s="165">
        <v>5</v>
      </c>
      <c r="W661" s="165" t="s">
        <v>6873</v>
      </c>
      <c r="X661" s="102">
        <v>1</v>
      </c>
      <c r="Y661" s="422">
        <f>J661-I661</f>
        <v>0.18888888888888888</v>
      </c>
      <c r="Z661" s="422">
        <f>Y661*60</f>
        <v>11.333333333333332</v>
      </c>
      <c r="AA661" s="429">
        <v>6</v>
      </c>
      <c r="AB661" s="481">
        <v>4</v>
      </c>
    </row>
    <row r="662" spans="1:28" ht="14.25" customHeight="1" thickBot="1">
      <c r="A662" s="7">
        <v>288</v>
      </c>
      <c r="B662" s="7">
        <v>157</v>
      </c>
      <c r="C662" s="21"/>
      <c r="D662" s="468">
        <v>5</v>
      </c>
      <c r="E662" s="21" t="s">
        <v>1216</v>
      </c>
      <c r="F662" s="102" t="s">
        <v>1217</v>
      </c>
      <c r="G662" s="102" t="s">
        <v>1217</v>
      </c>
      <c r="H662" s="102"/>
      <c r="I662" s="45" t="s">
        <v>1218</v>
      </c>
      <c r="J662" s="45" t="s">
        <v>2431</v>
      </c>
      <c r="K662" s="102" t="s">
        <v>2432</v>
      </c>
      <c r="L662" s="13">
        <f ca="1">IFERROR(__xludf.DUMMYFUNCTION("if(K699="""",0,counta(split(K699,"","")))"),5)</f>
        <v>5</v>
      </c>
      <c r="M662" s="102" t="s">
        <v>2432</v>
      </c>
      <c r="N662" s="102" t="s">
        <v>586</v>
      </c>
      <c r="O662" s="102" t="s">
        <v>252</v>
      </c>
      <c r="P662" s="102" t="s">
        <v>2433</v>
      </c>
      <c r="Q662" s="422" t="s">
        <v>27</v>
      </c>
      <c r="R662" s="339" t="s">
        <v>98</v>
      </c>
      <c r="S662" s="102">
        <v>0</v>
      </c>
      <c r="T662" s="435"/>
      <c r="U662" s="277">
        <v>4</v>
      </c>
      <c r="V662" s="277">
        <v>5</v>
      </c>
      <c r="W662" s="275" t="s">
        <v>3770</v>
      </c>
      <c r="X662" s="275" t="s">
        <v>2947</v>
      </c>
      <c r="Y662" s="422">
        <f>J662-I662</f>
        <v>0.30069444444444449</v>
      </c>
      <c r="Z662" s="422">
        <f>Y662*60</f>
        <v>18.041666666666668</v>
      </c>
      <c r="AA662" s="429">
        <v>6</v>
      </c>
      <c r="AB662" s="165">
        <v>4</v>
      </c>
    </row>
    <row r="663" spans="1:28" ht="14.25" customHeight="1" thickBot="1">
      <c r="A663" s="7">
        <v>291</v>
      </c>
      <c r="B663" s="7">
        <v>158</v>
      </c>
      <c r="C663" s="21"/>
      <c r="D663" s="468">
        <v>5</v>
      </c>
      <c r="E663" s="21" t="s">
        <v>1225</v>
      </c>
      <c r="F663" s="102" t="s">
        <v>1226</v>
      </c>
      <c r="G663" s="102" t="s">
        <v>1226</v>
      </c>
      <c r="H663" s="102" t="s">
        <v>1227</v>
      </c>
      <c r="I663" s="45" t="s">
        <v>1228</v>
      </c>
      <c r="J663" s="45" t="s">
        <v>2436</v>
      </c>
      <c r="K663" s="102" t="s">
        <v>2437</v>
      </c>
      <c r="L663" s="13">
        <f ca="1">IFERROR(__xludf.DUMMYFUNCTION("if(K700="""",0,counta(split(K700,"","")))"),2)</f>
        <v>2</v>
      </c>
      <c r="M663" s="102" t="s">
        <v>2438</v>
      </c>
      <c r="N663" s="102"/>
      <c r="O663" s="102"/>
      <c r="P663" s="102"/>
      <c r="Q663" s="422" t="s">
        <v>27</v>
      </c>
      <c r="R663" s="339" t="s">
        <v>98</v>
      </c>
      <c r="S663" s="102">
        <v>0</v>
      </c>
      <c r="T663" s="435"/>
      <c r="U663" s="165">
        <v>5</v>
      </c>
      <c r="V663" s="354">
        <v>3</v>
      </c>
      <c r="W663" s="353" t="s">
        <v>2858</v>
      </c>
      <c r="X663" s="102">
        <v>1</v>
      </c>
      <c r="Y663" s="422">
        <f>J663-I663</f>
        <v>0.49444444444444435</v>
      </c>
      <c r="Z663" s="422">
        <f>Y663*60</f>
        <v>29.666666666666661</v>
      </c>
      <c r="AA663" s="429">
        <v>5</v>
      </c>
      <c r="AB663" s="165">
        <v>4</v>
      </c>
    </row>
    <row r="664" spans="1:28" ht="14.25" customHeight="1" thickBot="1">
      <c r="A664" s="7">
        <v>292</v>
      </c>
      <c r="B664" s="7">
        <v>159</v>
      </c>
      <c r="C664" s="21"/>
      <c r="D664" s="468">
        <v>5</v>
      </c>
      <c r="E664" s="21" t="s">
        <v>1234</v>
      </c>
      <c r="F664" s="102" t="s">
        <v>44</v>
      </c>
      <c r="G664" s="102"/>
      <c r="H664" s="102" t="s">
        <v>561</v>
      </c>
      <c r="I664" s="45" t="s">
        <v>305</v>
      </c>
      <c r="J664" s="45" t="s">
        <v>2436</v>
      </c>
      <c r="K664" s="102"/>
      <c r="L664" s="13">
        <f ca="1">IFERROR(__xludf.DUMMYFUNCTION("if(K701="""",0,counta(split(K701,"","")))"),0)</f>
        <v>0</v>
      </c>
      <c r="M664" s="102"/>
      <c r="N664" s="102"/>
      <c r="O664" s="102"/>
      <c r="P664" s="102"/>
      <c r="Q664" s="422" t="s">
        <v>27</v>
      </c>
      <c r="R664" s="339" t="s">
        <v>98</v>
      </c>
      <c r="S664" s="102">
        <v>0</v>
      </c>
      <c r="T664" s="435"/>
      <c r="U664" s="165"/>
      <c r="V664" s="165">
        <v>5</v>
      </c>
      <c r="W664" s="165" t="s">
        <v>1403</v>
      </c>
      <c r="X664" s="102"/>
      <c r="Y664" s="422">
        <f>J664-I664</f>
        <v>0.47777777777777769</v>
      </c>
      <c r="Z664" s="422">
        <f>Y664*60</f>
        <v>28.666666666666661</v>
      </c>
      <c r="AA664" s="428">
        <v>5</v>
      </c>
      <c r="AB664" s="165">
        <v>4</v>
      </c>
    </row>
    <row r="665" spans="1:28" ht="14.25" customHeight="1" thickBot="1">
      <c r="A665" s="7">
        <v>299</v>
      </c>
      <c r="B665" s="7">
        <v>160</v>
      </c>
      <c r="C665" s="21"/>
      <c r="D665" s="468">
        <v>5</v>
      </c>
      <c r="E665" s="21" t="s">
        <v>1237</v>
      </c>
      <c r="F665" s="102" t="s">
        <v>1257</v>
      </c>
      <c r="G665" s="102" t="s">
        <v>1258</v>
      </c>
      <c r="H665" s="102"/>
      <c r="I665" s="45" t="s">
        <v>1259</v>
      </c>
      <c r="J665" s="45" t="s">
        <v>2440</v>
      </c>
      <c r="K665" s="102" t="s">
        <v>2441</v>
      </c>
      <c r="L665" s="13">
        <f ca="1">IFERROR(__xludf.DUMMYFUNCTION("if(K702="""",0,counta(split(K702,"","")))"),1)</f>
        <v>1</v>
      </c>
      <c r="M665" s="102"/>
      <c r="N665" s="102"/>
      <c r="O665" s="102"/>
      <c r="P665" s="102"/>
      <c r="Q665" s="422" t="s">
        <v>27</v>
      </c>
      <c r="R665" s="339" t="s">
        <v>98</v>
      </c>
      <c r="S665" s="102">
        <v>0</v>
      </c>
      <c r="T665" s="435"/>
      <c r="U665" s="149">
        <v>4</v>
      </c>
      <c r="V665" s="150">
        <v>5</v>
      </c>
      <c r="W665" s="155" t="s">
        <v>29</v>
      </c>
      <c r="X665" s="155" t="s">
        <v>2947</v>
      </c>
      <c r="Y665" s="422">
        <f>J665-I665</f>
        <v>0.16736111111111118</v>
      </c>
      <c r="Z665" s="422">
        <f>Y665*60</f>
        <v>10.041666666666671</v>
      </c>
      <c r="AA665" s="429">
        <v>5</v>
      </c>
      <c r="AB665" s="165">
        <v>4</v>
      </c>
    </row>
    <row r="666" spans="1:28" ht="14.25" customHeight="1" thickBot="1">
      <c r="A666" s="7">
        <v>298</v>
      </c>
      <c r="B666" s="7">
        <v>160</v>
      </c>
      <c r="C666" s="21"/>
      <c r="D666" s="468">
        <v>5</v>
      </c>
      <c r="E666" s="21" t="s">
        <v>1237</v>
      </c>
      <c r="F666" s="102" t="s">
        <v>1253</v>
      </c>
      <c r="G666" s="102" t="s">
        <v>1254</v>
      </c>
      <c r="H666" s="102"/>
      <c r="I666" s="45" t="s">
        <v>1250</v>
      </c>
      <c r="J666" s="45" t="s">
        <v>329</v>
      </c>
      <c r="K666" s="102" t="s">
        <v>2445</v>
      </c>
      <c r="L666" s="13">
        <f ca="1">IFERROR(__xludf.DUMMYFUNCTION("if(K703="""",0,counta(split(K703,"","")))"),1)</f>
        <v>1</v>
      </c>
      <c r="M666" s="102"/>
      <c r="N666" s="102" t="s">
        <v>991</v>
      </c>
      <c r="O666" s="102" t="s">
        <v>41</v>
      </c>
      <c r="P666" s="102" t="s">
        <v>991</v>
      </c>
      <c r="Q666" s="422" t="s">
        <v>27</v>
      </c>
      <c r="R666" s="339" t="s">
        <v>98</v>
      </c>
      <c r="S666" s="102">
        <v>0</v>
      </c>
      <c r="T666" s="435"/>
      <c r="U666" s="165">
        <v>4</v>
      </c>
      <c r="V666" s="165">
        <v>4</v>
      </c>
      <c r="W666" s="165" t="s">
        <v>3076</v>
      </c>
      <c r="X666" s="102">
        <v>1</v>
      </c>
      <c r="Y666" s="422">
        <f>J666-I666</f>
        <v>0.23819444444444443</v>
      </c>
      <c r="Z666" s="422">
        <f>Y666*60</f>
        <v>14.291666666666666</v>
      </c>
      <c r="AA666" s="429">
        <v>5</v>
      </c>
      <c r="AB666" s="165">
        <v>4</v>
      </c>
    </row>
    <row r="667" spans="1:28" ht="14.25" customHeight="1" thickBot="1">
      <c r="A667" s="7">
        <v>297</v>
      </c>
      <c r="B667" s="7">
        <v>160</v>
      </c>
      <c r="C667" s="21"/>
      <c r="D667" s="468">
        <v>5</v>
      </c>
      <c r="E667" s="21" t="s">
        <v>1237</v>
      </c>
      <c r="F667" s="102" t="s">
        <v>1247</v>
      </c>
      <c r="G667" s="102" t="s">
        <v>1248</v>
      </c>
      <c r="H667" s="102"/>
      <c r="I667" s="45" t="s">
        <v>1249</v>
      </c>
      <c r="J667" s="45" t="s">
        <v>1569</v>
      </c>
      <c r="K667" s="102" t="s">
        <v>2447</v>
      </c>
      <c r="L667" s="13">
        <f ca="1">IFERROR(__xludf.DUMMYFUNCTION("if(K704="""",0,counta(split(K704,"","")))"),1)</f>
        <v>1</v>
      </c>
      <c r="M667" s="102"/>
      <c r="N667" s="102"/>
      <c r="O667" s="102"/>
      <c r="P667" s="102"/>
      <c r="Q667" s="422" t="s">
        <v>27</v>
      </c>
      <c r="R667" s="339" t="s">
        <v>98</v>
      </c>
      <c r="S667" s="102">
        <v>0</v>
      </c>
      <c r="T667" s="435"/>
      <c r="U667" s="165">
        <v>4</v>
      </c>
      <c r="V667" s="354">
        <v>4</v>
      </c>
      <c r="W667" s="353" t="s">
        <v>3602</v>
      </c>
      <c r="X667" s="102">
        <v>1</v>
      </c>
      <c r="Y667" s="422">
        <f>J667-I667</f>
        <v>0.30902777777777779</v>
      </c>
      <c r="Z667" s="422">
        <f>Y667*60</f>
        <v>18.541666666666668</v>
      </c>
      <c r="AA667" s="429">
        <v>5</v>
      </c>
      <c r="AB667" s="51">
        <v>4</v>
      </c>
    </row>
    <row r="668" spans="1:28" ht="14.25" customHeight="1" thickBot="1">
      <c r="A668" s="7">
        <v>296</v>
      </c>
      <c r="B668" s="7">
        <v>160</v>
      </c>
      <c r="C668" s="21"/>
      <c r="D668" s="468">
        <v>5</v>
      </c>
      <c r="E668" s="21" t="s">
        <v>1237</v>
      </c>
      <c r="F668" s="102" t="s">
        <v>1084</v>
      </c>
      <c r="G668" s="102" t="s">
        <v>1243</v>
      </c>
      <c r="H668" s="102"/>
      <c r="I668" s="45" t="s">
        <v>1244</v>
      </c>
      <c r="J668" s="45" t="s">
        <v>2450</v>
      </c>
      <c r="K668" s="102" t="s">
        <v>2027</v>
      </c>
      <c r="L668" s="13">
        <f ca="1">IFERROR(__xludf.DUMMYFUNCTION("if(K705="""",0,counta(split(K705,"","")))"),1)</f>
        <v>1</v>
      </c>
      <c r="M668" s="102"/>
      <c r="N668" s="102"/>
      <c r="O668" s="102"/>
      <c r="P668" s="102"/>
      <c r="Q668" s="422" t="s">
        <v>27</v>
      </c>
      <c r="R668" s="339" t="s">
        <v>98</v>
      </c>
      <c r="S668" s="102">
        <v>0</v>
      </c>
      <c r="T668" s="435"/>
      <c r="U668" s="165">
        <v>4</v>
      </c>
      <c r="V668" s="165">
        <v>5</v>
      </c>
      <c r="W668" s="165" t="s">
        <v>29</v>
      </c>
      <c r="X668" s="102" t="s">
        <v>2947</v>
      </c>
      <c r="Y668" s="422">
        <f>J668-I668</f>
        <v>0.37708333333333333</v>
      </c>
      <c r="Z668" s="422">
        <f>Y668*60</f>
        <v>22.625</v>
      </c>
      <c r="AA668" s="429">
        <v>5</v>
      </c>
      <c r="AB668" s="165">
        <v>4</v>
      </c>
    </row>
    <row r="669" spans="1:28" ht="14.25" customHeight="1" thickBot="1">
      <c r="A669" s="7">
        <v>295</v>
      </c>
      <c r="B669" s="7">
        <v>160</v>
      </c>
      <c r="C669" s="21"/>
      <c r="D669" s="468">
        <v>5</v>
      </c>
      <c r="E669" s="21" t="s">
        <v>1237</v>
      </c>
      <c r="F669" s="102" t="s">
        <v>1241</v>
      </c>
      <c r="G669" s="102" t="s">
        <v>1242</v>
      </c>
      <c r="H669" s="102"/>
      <c r="I669" s="45" t="s">
        <v>539</v>
      </c>
      <c r="J669" s="45" t="s">
        <v>505</v>
      </c>
      <c r="K669" s="102" t="s">
        <v>2008</v>
      </c>
      <c r="L669" s="13">
        <f ca="1">IFERROR(__xludf.DUMMYFUNCTION("if(K706="""",0,counta(split(K706,"","")))"),2)</f>
        <v>2</v>
      </c>
      <c r="M669" s="102"/>
      <c r="N669" s="102"/>
      <c r="O669" s="102"/>
      <c r="P669" s="102"/>
      <c r="Q669" s="422" t="s">
        <v>27</v>
      </c>
      <c r="R669" s="339" t="s">
        <v>98</v>
      </c>
      <c r="S669" s="102">
        <v>0</v>
      </c>
      <c r="T669" s="435"/>
      <c r="U669" s="251">
        <v>3</v>
      </c>
      <c r="V669" s="251">
        <v>3</v>
      </c>
      <c r="W669" s="283" t="s">
        <v>2793</v>
      </c>
      <c r="X669" s="250">
        <v>1</v>
      </c>
      <c r="Y669" s="422">
        <f>J669-I669</f>
        <v>0.44375000000000003</v>
      </c>
      <c r="Z669" s="422">
        <f>Y669*60</f>
        <v>26.625000000000004</v>
      </c>
      <c r="AA669" s="429">
        <v>5</v>
      </c>
      <c r="AB669" s="297">
        <v>4</v>
      </c>
    </row>
    <row r="670" spans="1:28" ht="14.25" customHeight="1" thickBot="1">
      <c r="A670" s="7">
        <v>294</v>
      </c>
      <c r="B670" s="7">
        <v>160</v>
      </c>
      <c r="C670" s="21"/>
      <c r="D670" s="468">
        <v>5</v>
      </c>
      <c r="E670" s="21" t="s">
        <v>1237</v>
      </c>
      <c r="F670" s="102" t="s">
        <v>1240</v>
      </c>
      <c r="G670" s="102" t="s">
        <v>1240</v>
      </c>
      <c r="H670" s="102"/>
      <c r="I670" s="45" t="s">
        <v>339</v>
      </c>
      <c r="J670" s="45" t="s">
        <v>2199</v>
      </c>
      <c r="K670" s="102" t="s">
        <v>2454</v>
      </c>
      <c r="L670" s="13">
        <f ca="1">IFERROR(__xludf.DUMMYFUNCTION("if(K707="""",0,counta(split(K707,"","")))"),2)</f>
        <v>2</v>
      </c>
      <c r="M670" s="102" t="s">
        <v>2454</v>
      </c>
      <c r="N670" s="102"/>
      <c r="O670" s="102"/>
      <c r="P670" s="102"/>
      <c r="Q670" s="422" t="s">
        <v>27</v>
      </c>
      <c r="R670" s="339" t="s">
        <v>98</v>
      </c>
      <c r="S670" s="102">
        <v>0</v>
      </c>
      <c r="T670" s="435"/>
      <c r="U670" s="165">
        <v>4</v>
      </c>
      <c r="V670" s="165">
        <v>4</v>
      </c>
      <c r="W670" s="165" t="s">
        <v>2111</v>
      </c>
      <c r="X670" s="102" t="s">
        <v>2947</v>
      </c>
      <c r="Y670" s="422">
        <f>J670-I670</f>
        <v>0.50624999999999998</v>
      </c>
      <c r="Z670" s="422">
        <f>Y670*60</f>
        <v>30.375</v>
      </c>
      <c r="AA670" s="429">
        <v>5</v>
      </c>
      <c r="AB670" s="165">
        <v>4</v>
      </c>
    </row>
    <row r="671" spans="1:28" ht="14.25" customHeight="1" thickBot="1">
      <c r="A671" s="7">
        <v>293</v>
      </c>
      <c r="B671" s="7">
        <v>160</v>
      </c>
      <c r="C671" s="21"/>
      <c r="D671" s="468">
        <v>5</v>
      </c>
      <c r="E671" s="21" t="s">
        <v>1237</v>
      </c>
      <c r="F671" s="102" t="s">
        <v>1238</v>
      </c>
      <c r="G671" s="102" t="s">
        <v>1239</v>
      </c>
      <c r="H671" s="102"/>
      <c r="I671" s="45" t="s">
        <v>77</v>
      </c>
      <c r="J671" s="45" t="s">
        <v>2456</v>
      </c>
      <c r="K671" s="102" t="s">
        <v>1450</v>
      </c>
      <c r="L671" s="13">
        <f ca="1">IFERROR(__xludf.DUMMYFUNCTION("if(K708="""",0,counta(split(K708,"","")))"),1)</f>
        <v>1</v>
      </c>
      <c r="M671" s="102" t="s">
        <v>1450</v>
      </c>
      <c r="N671" s="102"/>
      <c r="O671" s="102"/>
      <c r="P671" s="102"/>
      <c r="Q671" s="422" t="s">
        <v>27</v>
      </c>
      <c r="R671" s="339" t="s">
        <v>98</v>
      </c>
      <c r="S671" s="102">
        <v>0</v>
      </c>
      <c r="T671" s="435"/>
      <c r="U671" s="165">
        <v>4</v>
      </c>
      <c r="V671" s="165">
        <v>4</v>
      </c>
      <c r="W671" s="165" t="s">
        <v>2793</v>
      </c>
      <c r="X671" s="102" t="s">
        <v>2947</v>
      </c>
      <c r="Y671" s="422">
        <f>J671-I671</f>
        <v>0.52569444444444446</v>
      </c>
      <c r="Z671" s="422">
        <f>Y671*60</f>
        <v>31.541666666666668</v>
      </c>
      <c r="AA671" s="429">
        <v>5</v>
      </c>
      <c r="AB671" s="165">
        <v>4</v>
      </c>
    </row>
    <row r="672" spans="1:28" ht="14.25" customHeight="1" thickBot="1">
      <c r="A672" s="7">
        <v>307</v>
      </c>
      <c r="B672" s="7">
        <v>161</v>
      </c>
      <c r="C672" s="21"/>
      <c r="D672" s="468">
        <v>5</v>
      </c>
      <c r="E672" s="21" t="s">
        <v>1260</v>
      </c>
      <c r="F672" s="102" t="s">
        <v>1275</v>
      </c>
      <c r="G672" s="102" t="s">
        <v>1276</v>
      </c>
      <c r="H672" s="102" t="s">
        <v>1277</v>
      </c>
      <c r="I672" s="45" t="s">
        <v>1278</v>
      </c>
      <c r="J672" s="45" t="s">
        <v>2459</v>
      </c>
      <c r="K672" s="102" t="s">
        <v>2460</v>
      </c>
      <c r="L672" s="13">
        <f ca="1">IFERROR(__xludf.DUMMYFUNCTION("if(K709="""",0,counta(split(K709,"","")))"),3)</f>
        <v>3</v>
      </c>
      <c r="M672" s="102" t="s">
        <v>2460</v>
      </c>
      <c r="N672" s="102"/>
      <c r="O672" s="102"/>
      <c r="P672" s="102"/>
      <c r="Q672" s="422" t="s">
        <v>27</v>
      </c>
      <c r="R672" s="339" t="s">
        <v>98</v>
      </c>
      <c r="S672" s="102">
        <v>0</v>
      </c>
      <c r="T672" s="435"/>
      <c r="U672" s="255">
        <v>5</v>
      </c>
      <c r="V672" s="255">
        <v>5</v>
      </c>
      <c r="W672" s="283" t="s">
        <v>3437</v>
      </c>
      <c r="X672" s="250">
        <v>1</v>
      </c>
      <c r="Y672" s="422">
        <f>J672-I672</f>
        <v>0.25000000000000006</v>
      </c>
      <c r="Z672" s="422">
        <f>Y672*60</f>
        <v>15.000000000000004</v>
      </c>
      <c r="AA672" s="429">
        <v>5</v>
      </c>
      <c r="AB672" s="165">
        <v>4</v>
      </c>
    </row>
    <row r="673" spans="1:28" ht="14.25" customHeight="1" thickBot="1">
      <c r="A673" s="7">
        <v>306</v>
      </c>
      <c r="B673" s="7">
        <v>161</v>
      </c>
      <c r="C673" s="21"/>
      <c r="D673" s="468">
        <v>5</v>
      </c>
      <c r="E673" s="21" t="s">
        <v>1260</v>
      </c>
      <c r="F673" s="102" t="s">
        <v>37</v>
      </c>
      <c r="G673" s="102" t="s">
        <v>38</v>
      </c>
      <c r="H673" s="102" t="s">
        <v>1274</v>
      </c>
      <c r="I673" s="45" t="s">
        <v>894</v>
      </c>
      <c r="J673" s="45" t="s">
        <v>2463</v>
      </c>
      <c r="K673" s="102" t="s">
        <v>2464</v>
      </c>
      <c r="L673" s="13">
        <f ca="1">IFERROR(__xludf.DUMMYFUNCTION("if(K710="""",0,counta(split(K710,"","")))"),6)</f>
        <v>6</v>
      </c>
      <c r="M673" s="102" t="s">
        <v>2464</v>
      </c>
      <c r="N673" s="102" t="s">
        <v>181</v>
      </c>
      <c r="O673" s="102" t="s">
        <v>41</v>
      </c>
      <c r="P673" s="102" t="s">
        <v>181</v>
      </c>
      <c r="Q673" s="422" t="s">
        <v>27</v>
      </c>
      <c r="R673" s="339" t="s">
        <v>98</v>
      </c>
      <c r="S673" s="102">
        <v>0</v>
      </c>
      <c r="T673" s="435"/>
      <c r="U673" s="165"/>
      <c r="V673" s="165">
        <v>4</v>
      </c>
      <c r="W673" s="165" t="s">
        <v>1403</v>
      </c>
      <c r="X673" s="102" t="s">
        <v>1846</v>
      </c>
      <c r="Y673" s="422">
        <f>J673-I673</f>
        <v>0.21875000000000006</v>
      </c>
      <c r="Z673" s="422">
        <f>Y673*60</f>
        <v>13.125000000000004</v>
      </c>
      <c r="AA673" s="429">
        <v>5</v>
      </c>
      <c r="AB673" s="327">
        <v>4</v>
      </c>
    </row>
    <row r="674" spans="1:28" ht="14.25" customHeight="1" thickBot="1">
      <c r="A674" s="7">
        <v>305</v>
      </c>
      <c r="B674" s="7">
        <v>161</v>
      </c>
      <c r="C674" s="21"/>
      <c r="D674" s="468">
        <v>5</v>
      </c>
      <c r="E674" s="21" t="s">
        <v>1260</v>
      </c>
      <c r="F674" s="102" t="s">
        <v>1015</v>
      </c>
      <c r="G674" s="102" t="s">
        <v>1270</v>
      </c>
      <c r="H674" s="102" t="s">
        <v>1271</v>
      </c>
      <c r="I674" s="45" t="s">
        <v>1272</v>
      </c>
      <c r="J674" s="45" t="s">
        <v>2468</v>
      </c>
      <c r="K674" s="102" t="s">
        <v>2469</v>
      </c>
      <c r="L674" s="13">
        <f ca="1">IFERROR(__xludf.DUMMYFUNCTION("if(K711="""",0,counta(split(K711,"","")))"),7)</f>
        <v>7</v>
      </c>
      <c r="M674" s="102" t="s">
        <v>2470</v>
      </c>
      <c r="N674" s="102" t="s">
        <v>586</v>
      </c>
      <c r="O674" s="102" t="s">
        <v>252</v>
      </c>
      <c r="P674" s="102" t="s">
        <v>586</v>
      </c>
      <c r="Q674" s="422" t="s">
        <v>27</v>
      </c>
      <c r="R674" s="339" t="s">
        <v>98</v>
      </c>
      <c r="S674" s="102">
        <v>0</v>
      </c>
      <c r="T674" s="435"/>
      <c r="U674" s="165">
        <v>1</v>
      </c>
      <c r="V674" s="165">
        <v>4</v>
      </c>
      <c r="W674" s="165" t="s">
        <v>3041</v>
      </c>
      <c r="X674" s="102">
        <v>1</v>
      </c>
      <c r="Y674" s="422">
        <f>J674-I674</f>
        <v>0.98958333333333326</v>
      </c>
      <c r="Z674" s="422">
        <f>Y674*60</f>
        <v>59.374999999999993</v>
      </c>
      <c r="AA674" s="429">
        <v>5</v>
      </c>
      <c r="AB674" s="165">
        <v>4</v>
      </c>
    </row>
    <row r="675" spans="1:28" ht="14.25" customHeight="1" thickBot="1">
      <c r="A675" s="7">
        <v>304</v>
      </c>
      <c r="B675" s="7">
        <v>161</v>
      </c>
      <c r="C675" s="21"/>
      <c r="D675" s="468">
        <v>5</v>
      </c>
      <c r="E675" s="21" t="s">
        <v>1260</v>
      </c>
      <c r="F675" s="102" t="s">
        <v>44</v>
      </c>
      <c r="G675" s="102" t="s">
        <v>1266</v>
      </c>
      <c r="H675" s="102" t="s">
        <v>1267</v>
      </c>
      <c r="I675" s="45" t="s">
        <v>544</v>
      </c>
      <c r="J675" s="45" t="s">
        <v>2472</v>
      </c>
      <c r="K675" s="102" t="s">
        <v>2473</v>
      </c>
      <c r="L675" s="13">
        <f ca="1">IFERROR(__xludf.DUMMYFUNCTION("if(K712="""",0,counta(split(K712,"","")))"),4)</f>
        <v>4</v>
      </c>
      <c r="M675" s="102" t="s">
        <v>394</v>
      </c>
      <c r="N675" s="102"/>
      <c r="O675" s="102"/>
      <c r="P675" s="102"/>
      <c r="Q675" s="422" t="s">
        <v>27</v>
      </c>
      <c r="R675" s="339" t="s">
        <v>98</v>
      </c>
      <c r="S675" s="102">
        <v>0</v>
      </c>
      <c r="T675" s="435"/>
      <c r="U675" s="165">
        <v>3</v>
      </c>
      <c r="V675" s="354">
        <v>5</v>
      </c>
      <c r="W675" s="353" t="s">
        <v>2793</v>
      </c>
      <c r="X675" s="102">
        <v>1</v>
      </c>
      <c r="Y675" s="422">
        <f>J675-I675</f>
        <v>1.0465277777777777</v>
      </c>
      <c r="Z675" s="422">
        <f>Y675*60</f>
        <v>62.791666666666664</v>
      </c>
      <c r="AA675" s="429">
        <v>5</v>
      </c>
      <c r="AB675" s="165">
        <v>4</v>
      </c>
    </row>
    <row r="676" spans="1:28" ht="14.25" customHeight="1" thickBot="1">
      <c r="A676" s="7">
        <v>303</v>
      </c>
      <c r="B676" s="7">
        <v>161</v>
      </c>
      <c r="C676" s="21"/>
      <c r="D676" s="468">
        <v>5</v>
      </c>
      <c r="E676" s="21" t="s">
        <v>1260</v>
      </c>
      <c r="F676" s="102" t="s">
        <v>557</v>
      </c>
      <c r="G676" s="102"/>
      <c r="H676" s="102" t="s">
        <v>627</v>
      </c>
      <c r="I676" s="45" t="s">
        <v>614</v>
      </c>
      <c r="J676" s="45" t="s">
        <v>2475</v>
      </c>
      <c r="K676" s="102" t="s">
        <v>2476</v>
      </c>
      <c r="L676" s="13">
        <f ca="1">IFERROR(__xludf.DUMMYFUNCTION("if(K713="""",0,counta(split(K713,"","")))"),3)</f>
        <v>3</v>
      </c>
      <c r="M676" s="102" t="s">
        <v>2476</v>
      </c>
      <c r="N676" s="102" t="s">
        <v>1198</v>
      </c>
      <c r="O676" s="102" t="s">
        <v>878</v>
      </c>
      <c r="P676" s="102" t="s">
        <v>2477</v>
      </c>
      <c r="Q676" s="422" t="s">
        <v>27</v>
      </c>
      <c r="R676" s="339" t="s">
        <v>98</v>
      </c>
      <c r="S676" s="102">
        <v>0</v>
      </c>
      <c r="T676" s="435"/>
      <c r="U676" s="165">
        <v>4</v>
      </c>
      <c r="V676" s="165">
        <v>4</v>
      </c>
      <c r="W676" s="165" t="s">
        <v>3044</v>
      </c>
      <c r="X676" s="102" t="s">
        <v>2947</v>
      </c>
      <c r="Y676" s="422">
        <f>J676-I676</f>
        <v>1.2791666666666666</v>
      </c>
      <c r="Z676" s="422">
        <f>Y676*60</f>
        <v>76.75</v>
      </c>
      <c r="AA676" s="429">
        <v>5</v>
      </c>
      <c r="AB676" s="165">
        <v>4</v>
      </c>
    </row>
    <row r="677" spans="1:28" ht="14.25" customHeight="1" thickBot="1">
      <c r="A677" s="7">
        <v>301</v>
      </c>
      <c r="B677" s="7">
        <v>161</v>
      </c>
      <c r="C677" s="21"/>
      <c r="D677" s="468">
        <v>5</v>
      </c>
      <c r="E677" s="21" t="s">
        <v>1260</v>
      </c>
      <c r="F677" s="102" t="s">
        <v>79</v>
      </c>
      <c r="G677" s="102" t="s">
        <v>79</v>
      </c>
      <c r="H677" s="102"/>
      <c r="I677" s="45" t="s">
        <v>1097</v>
      </c>
      <c r="J677" s="45" t="s">
        <v>2482</v>
      </c>
      <c r="K677" s="102" t="s">
        <v>2483</v>
      </c>
      <c r="L677" s="13">
        <f ca="1">IFERROR(__xludf.DUMMYFUNCTION("if(K714="""",0,counta(split(K714,"","")))"),2)</f>
        <v>2</v>
      </c>
      <c r="M677" s="102" t="s">
        <v>2483</v>
      </c>
      <c r="N677" s="102"/>
      <c r="O677" s="102"/>
      <c r="P677" s="102"/>
      <c r="Q677" s="422" t="s">
        <v>27</v>
      </c>
      <c r="R677" s="339" t="s">
        <v>98</v>
      </c>
      <c r="S677" s="102">
        <v>0</v>
      </c>
      <c r="T677" s="435"/>
      <c r="U677" s="165"/>
      <c r="V677" s="165">
        <v>5</v>
      </c>
      <c r="W677" s="165" t="s">
        <v>1403</v>
      </c>
      <c r="X677" s="102"/>
      <c r="Y677" s="422">
        <f>J677-I677</f>
        <v>1.4208333333333334</v>
      </c>
      <c r="Z677" s="422">
        <f>Y677*60</f>
        <v>85.25</v>
      </c>
      <c r="AA677" s="429">
        <v>5</v>
      </c>
      <c r="AB677" s="165">
        <v>4</v>
      </c>
    </row>
    <row r="678" spans="1:28" ht="14.25" customHeight="1" thickBot="1">
      <c r="A678" s="7">
        <v>302</v>
      </c>
      <c r="B678" s="7">
        <v>161</v>
      </c>
      <c r="C678" s="21"/>
      <c r="D678" s="468">
        <v>5</v>
      </c>
      <c r="E678" s="21" t="s">
        <v>1260</v>
      </c>
      <c r="F678" s="102" t="s">
        <v>75</v>
      </c>
      <c r="G678" s="102"/>
      <c r="H678" s="102" t="s">
        <v>295</v>
      </c>
      <c r="I678" s="45" t="s">
        <v>1097</v>
      </c>
      <c r="J678" s="45" t="s">
        <v>2486</v>
      </c>
      <c r="K678" s="102" t="s">
        <v>2487</v>
      </c>
      <c r="L678" s="13">
        <f ca="1">IFERROR(__xludf.DUMMYFUNCTION("if(K715="""",0,counta(split(K715,"","")))"),8)</f>
        <v>8</v>
      </c>
      <c r="M678" s="102" t="s">
        <v>2488</v>
      </c>
      <c r="N678" s="102"/>
      <c r="O678" s="102"/>
      <c r="P678" s="102"/>
      <c r="Q678" s="422" t="s">
        <v>27</v>
      </c>
      <c r="R678" s="339" t="s">
        <v>98</v>
      </c>
      <c r="S678" s="102">
        <v>0</v>
      </c>
      <c r="T678" s="435"/>
      <c r="U678" s="51">
        <v>5</v>
      </c>
      <c r="V678" s="51">
        <v>5</v>
      </c>
      <c r="W678" s="51" t="s">
        <v>3511</v>
      </c>
      <c r="X678" s="51">
        <v>1</v>
      </c>
      <c r="Y678" s="422">
        <f>J678-I678</f>
        <v>1.9736111111111112</v>
      </c>
      <c r="Z678" s="422">
        <f>Y678*60</f>
        <v>118.41666666666667</v>
      </c>
      <c r="AA678" s="429">
        <v>5</v>
      </c>
      <c r="AB678" s="165">
        <v>4</v>
      </c>
    </row>
    <row r="679" spans="1:28" ht="14.25" customHeight="1" thickBot="1">
      <c r="A679" s="7">
        <v>300</v>
      </c>
      <c r="B679" s="7">
        <v>161</v>
      </c>
      <c r="C679" s="21"/>
      <c r="D679" s="468">
        <v>5</v>
      </c>
      <c r="E679" s="21" t="s">
        <v>1260</v>
      </c>
      <c r="F679" s="102" t="s">
        <v>84</v>
      </c>
      <c r="G679" s="102"/>
      <c r="H679" s="102" t="s">
        <v>1104</v>
      </c>
      <c r="I679" s="45" t="s">
        <v>422</v>
      </c>
      <c r="J679" s="45" t="s">
        <v>2491</v>
      </c>
      <c r="K679" s="102"/>
      <c r="L679" s="13">
        <f ca="1">IFERROR(__xludf.DUMMYFUNCTION("if(K716="""",0,counta(split(K716,"","")))"),0)</f>
        <v>0</v>
      </c>
      <c r="M679" s="102"/>
      <c r="N679" s="102"/>
      <c r="O679" s="102"/>
      <c r="P679" s="102"/>
      <c r="Q679" s="422" t="s">
        <v>27</v>
      </c>
      <c r="R679" s="339" t="s">
        <v>98</v>
      </c>
      <c r="S679" s="102">
        <v>0</v>
      </c>
      <c r="T679" s="435"/>
      <c r="U679" s="165">
        <v>3</v>
      </c>
      <c r="V679" s="354">
        <v>5</v>
      </c>
      <c r="W679" s="353" t="s">
        <v>3127</v>
      </c>
      <c r="X679" s="102">
        <v>1</v>
      </c>
      <c r="Y679" s="422">
        <f>J679-I679</f>
        <v>2.0583333333333336</v>
      </c>
      <c r="Z679" s="422">
        <f>Y679*60</f>
        <v>123.50000000000001</v>
      </c>
      <c r="AA679" s="429">
        <v>5</v>
      </c>
      <c r="AB679" s="165">
        <v>4</v>
      </c>
    </row>
    <row r="680" spans="1:28" ht="14.25" customHeight="1" thickBot="1">
      <c r="A680" s="7">
        <v>309</v>
      </c>
      <c r="B680" s="7">
        <v>162</v>
      </c>
      <c r="C680" s="21"/>
      <c r="D680" s="468">
        <v>5</v>
      </c>
      <c r="E680" s="21" t="s">
        <v>1281</v>
      </c>
      <c r="F680" s="102" t="s">
        <v>233</v>
      </c>
      <c r="G680" s="102"/>
      <c r="H680" s="102" t="s">
        <v>1285</v>
      </c>
      <c r="I680" s="45" t="s">
        <v>754</v>
      </c>
      <c r="J680" s="45" t="s">
        <v>1510</v>
      </c>
      <c r="K680" s="102" t="s">
        <v>2493</v>
      </c>
      <c r="L680" s="13">
        <f ca="1">IFERROR(__xludf.DUMMYFUNCTION("if(K717="""",0,counta(split(K717,"","")))"),9)</f>
        <v>9</v>
      </c>
      <c r="M680" s="102" t="s">
        <v>2494</v>
      </c>
      <c r="N680" s="102" t="s">
        <v>2495</v>
      </c>
      <c r="O680" s="102" t="s">
        <v>465</v>
      </c>
      <c r="P680" s="102" t="s">
        <v>2496</v>
      </c>
      <c r="Q680" s="422" t="s">
        <v>27</v>
      </c>
      <c r="R680" s="339" t="s">
        <v>98</v>
      </c>
      <c r="S680" s="102">
        <v>0</v>
      </c>
      <c r="T680" s="435"/>
      <c r="U680" s="165">
        <v>3</v>
      </c>
      <c r="V680" s="165">
        <v>3</v>
      </c>
      <c r="W680" s="165" t="s">
        <v>2793</v>
      </c>
      <c r="X680" s="102">
        <v>1</v>
      </c>
      <c r="Y680" s="422">
        <f>J680-I680</f>
        <v>-0.16041666666666665</v>
      </c>
      <c r="Z680" s="422">
        <f>Y680*60</f>
        <v>-9.625</v>
      </c>
      <c r="AA680" s="429">
        <v>5</v>
      </c>
      <c r="AB680" s="165">
        <v>4</v>
      </c>
    </row>
    <row r="681" spans="1:28" ht="14.25" customHeight="1" thickBot="1">
      <c r="A681" s="7">
        <v>310</v>
      </c>
      <c r="B681" s="7">
        <v>162</v>
      </c>
      <c r="C681" s="21"/>
      <c r="D681" s="468">
        <v>5</v>
      </c>
      <c r="E681" s="21" t="s">
        <v>1281</v>
      </c>
      <c r="F681" s="102" t="s">
        <v>182</v>
      </c>
      <c r="G681" s="102"/>
      <c r="H681" s="102" t="s">
        <v>479</v>
      </c>
      <c r="I681" s="45" t="s">
        <v>1291</v>
      </c>
      <c r="J681" s="45" t="s">
        <v>544</v>
      </c>
      <c r="K681" s="102"/>
      <c r="L681" s="13">
        <f ca="1">IFERROR(__xludf.DUMMYFUNCTION("if(K718="""",0,counta(split(K718,"","")))"),0)</f>
        <v>0</v>
      </c>
      <c r="M681" s="102"/>
      <c r="N681" s="102"/>
      <c r="O681" s="102"/>
      <c r="P681" s="102"/>
      <c r="Q681" s="422" t="s">
        <v>27</v>
      </c>
      <c r="R681" s="339" t="s">
        <v>98</v>
      </c>
      <c r="S681" s="102">
        <v>0</v>
      </c>
      <c r="T681" s="435"/>
      <c r="U681" s="165"/>
      <c r="V681" s="165">
        <v>4</v>
      </c>
      <c r="W681" s="165" t="s">
        <v>29</v>
      </c>
      <c r="X681" s="15">
        <v>1</v>
      </c>
      <c r="Y681" s="422">
        <f>J681-I681</f>
        <v>-0.38194444444444442</v>
      </c>
      <c r="Z681" s="422">
        <f>Y681*60</f>
        <v>-22.916666666666664</v>
      </c>
      <c r="AA681" s="428">
        <v>5</v>
      </c>
      <c r="AB681" s="165">
        <v>4</v>
      </c>
    </row>
    <row r="682" spans="1:28" ht="14.25" customHeight="1" thickBot="1">
      <c r="A682" s="7">
        <v>308</v>
      </c>
      <c r="B682" s="7">
        <v>162</v>
      </c>
      <c r="C682" s="21"/>
      <c r="D682" s="468">
        <v>5</v>
      </c>
      <c r="E682" s="21" t="s">
        <v>1281</v>
      </c>
      <c r="F682" s="102" t="s">
        <v>44</v>
      </c>
      <c r="G682" s="102"/>
      <c r="H682" s="102" t="s">
        <v>561</v>
      </c>
      <c r="I682" s="45" t="s">
        <v>1200</v>
      </c>
      <c r="J682" s="45" t="s">
        <v>301</v>
      </c>
      <c r="K682" s="102"/>
      <c r="L682" s="13">
        <f ca="1">IFERROR(__xludf.DUMMYFUNCTION("if(K719="""",0,counta(split(K719,"","")))"),0)</f>
        <v>0</v>
      </c>
      <c r="M682" s="102"/>
      <c r="N682" s="102" t="s">
        <v>976</v>
      </c>
      <c r="O682" s="102"/>
      <c r="P682" s="102" t="s">
        <v>2499</v>
      </c>
      <c r="Q682" s="422" t="s">
        <v>27</v>
      </c>
      <c r="R682" s="339" t="s">
        <v>98</v>
      </c>
      <c r="S682" s="102">
        <v>0</v>
      </c>
      <c r="T682" s="435"/>
      <c r="U682" s="165"/>
      <c r="V682" s="165">
        <v>5</v>
      </c>
      <c r="W682" s="165" t="s">
        <v>1403</v>
      </c>
      <c r="X682" s="102"/>
      <c r="Y682" s="422">
        <f>J682-I682</f>
        <v>0.18333333333333335</v>
      </c>
      <c r="Z682" s="422">
        <f>Y682*60</f>
        <v>11</v>
      </c>
      <c r="AA682" s="429">
        <v>5</v>
      </c>
      <c r="AB682" s="165">
        <v>4</v>
      </c>
    </row>
    <row r="683" spans="1:28" ht="14.25" customHeight="1" thickBot="1">
      <c r="A683" s="7">
        <v>311</v>
      </c>
      <c r="B683" s="7">
        <v>163</v>
      </c>
      <c r="C683" s="21"/>
      <c r="D683" s="468">
        <v>5</v>
      </c>
      <c r="E683" s="21" t="s">
        <v>1296</v>
      </c>
      <c r="F683" s="102" t="s">
        <v>68</v>
      </c>
      <c r="G683" s="102" t="s">
        <v>68</v>
      </c>
      <c r="H683" s="102" t="s">
        <v>208</v>
      </c>
      <c r="I683" s="45" t="s">
        <v>1297</v>
      </c>
      <c r="J683" s="45" t="s">
        <v>1504</v>
      </c>
      <c r="K683" s="102" t="s">
        <v>2501</v>
      </c>
      <c r="L683" s="13">
        <f ca="1">IFERROR(__xludf.DUMMYFUNCTION("if(K720="""",0,counta(split(K720,"","")))"),1)</f>
        <v>1</v>
      </c>
      <c r="M683" s="102" t="s">
        <v>2501</v>
      </c>
      <c r="N683" s="102" t="s">
        <v>219</v>
      </c>
      <c r="O683" s="102" t="s">
        <v>41</v>
      </c>
      <c r="P683" s="102" t="s">
        <v>1457</v>
      </c>
      <c r="Q683" s="422" t="s">
        <v>27</v>
      </c>
      <c r="R683" s="339" t="s">
        <v>98</v>
      </c>
      <c r="S683" s="102">
        <v>0</v>
      </c>
      <c r="T683" s="435"/>
      <c r="U683" s="165">
        <v>4</v>
      </c>
      <c r="V683" s="165">
        <v>5</v>
      </c>
      <c r="W683" s="165" t="s">
        <v>4795</v>
      </c>
      <c r="X683" s="102" t="s">
        <v>2947</v>
      </c>
      <c r="Y683" s="422">
        <f>J683-I683</f>
        <v>0.28125</v>
      </c>
      <c r="Z683" s="422">
        <f>Y683*60</f>
        <v>16.875</v>
      </c>
      <c r="AA683" s="429">
        <v>5</v>
      </c>
      <c r="AB683" s="481">
        <v>4</v>
      </c>
    </row>
    <row r="684" spans="1:28" ht="14.25" customHeight="1" thickBot="1">
      <c r="A684" s="7">
        <v>312</v>
      </c>
      <c r="B684" s="7">
        <v>164</v>
      </c>
      <c r="C684" s="21"/>
      <c r="D684" s="468">
        <v>5</v>
      </c>
      <c r="E684" s="21" t="s">
        <v>1299</v>
      </c>
      <c r="F684" s="102" t="s">
        <v>118</v>
      </c>
      <c r="G684" s="102" t="s">
        <v>118</v>
      </c>
      <c r="H684" s="102"/>
      <c r="I684" s="45" t="s">
        <v>114</v>
      </c>
      <c r="J684" s="45" t="s">
        <v>2504</v>
      </c>
      <c r="K684" s="102" t="s">
        <v>2505</v>
      </c>
      <c r="L684" s="13">
        <f ca="1">IFERROR(__xludf.DUMMYFUNCTION("if(K721="""",0,counta(split(K721,"","")))"),1)</f>
        <v>1</v>
      </c>
      <c r="M684" s="102" t="s">
        <v>2505</v>
      </c>
      <c r="N684" s="102"/>
      <c r="O684" s="102"/>
      <c r="P684" s="102"/>
      <c r="Q684" s="422" t="s">
        <v>27</v>
      </c>
      <c r="R684" s="339" t="s">
        <v>98</v>
      </c>
      <c r="S684" s="102">
        <v>0</v>
      </c>
      <c r="T684" s="435"/>
      <c r="U684" s="165"/>
      <c r="V684" s="165">
        <v>5</v>
      </c>
      <c r="W684" s="165" t="s">
        <v>1403</v>
      </c>
      <c r="X684" s="102"/>
      <c r="Y684" s="422">
        <f>J684-I684</f>
        <v>0.21388888888888891</v>
      </c>
      <c r="Z684" s="422">
        <f>Y684*60</f>
        <v>12.833333333333334</v>
      </c>
      <c r="AA684" s="428">
        <v>5</v>
      </c>
      <c r="AB684" s="481">
        <v>4</v>
      </c>
    </row>
    <row r="685" spans="1:28" ht="14.25" customHeight="1" thickBot="1">
      <c r="A685" s="7">
        <v>318</v>
      </c>
      <c r="B685" s="7">
        <v>165</v>
      </c>
      <c r="C685" s="21"/>
      <c r="D685" s="468">
        <v>5</v>
      </c>
      <c r="E685" s="21" t="s">
        <v>1302</v>
      </c>
      <c r="F685" s="102" t="s">
        <v>966</v>
      </c>
      <c r="G685" s="102" t="s">
        <v>966</v>
      </c>
      <c r="H685" s="102"/>
      <c r="I685" s="45" t="s">
        <v>92</v>
      </c>
      <c r="J685" s="45" t="s">
        <v>628</v>
      </c>
      <c r="K685" s="102" t="s">
        <v>1639</v>
      </c>
      <c r="L685" s="13">
        <f ca="1">IFERROR(__xludf.DUMMYFUNCTION("if(K722="""",0,counta(split(K722,"","")))"),3)</f>
        <v>3</v>
      </c>
      <c r="M685" s="102" t="s">
        <v>1557</v>
      </c>
      <c r="N685" s="102"/>
      <c r="O685" s="102"/>
      <c r="P685" s="102"/>
      <c r="Q685" s="422" t="s">
        <v>27</v>
      </c>
      <c r="R685" s="339" t="s">
        <v>98</v>
      </c>
      <c r="S685" s="102">
        <v>0</v>
      </c>
      <c r="T685" s="435"/>
      <c r="U685" s="165">
        <v>5</v>
      </c>
      <c r="V685" s="165">
        <v>5</v>
      </c>
      <c r="W685" s="165" t="s">
        <v>2111</v>
      </c>
      <c r="X685" s="102" t="s">
        <v>2947</v>
      </c>
      <c r="Y685" s="422">
        <f>J685-I685</f>
        <v>4.7222222222222276E-2</v>
      </c>
      <c r="Z685" s="422">
        <f>Y685*60</f>
        <v>2.8333333333333366</v>
      </c>
      <c r="AA685" s="429">
        <v>5</v>
      </c>
      <c r="AB685" s="165">
        <v>4</v>
      </c>
    </row>
    <row r="686" spans="1:28" ht="14.25" customHeight="1" thickBot="1">
      <c r="A686" s="7">
        <v>317</v>
      </c>
      <c r="B686" s="7">
        <v>165</v>
      </c>
      <c r="C686" s="21"/>
      <c r="D686" s="468">
        <v>5</v>
      </c>
      <c r="E686" s="21" t="s">
        <v>1302</v>
      </c>
      <c r="F686" s="102" t="s">
        <v>49</v>
      </c>
      <c r="G686" s="102" t="s">
        <v>49</v>
      </c>
      <c r="H686" s="102"/>
      <c r="I686" s="45" t="s">
        <v>1322</v>
      </c>
      <c r="J686" s="45" t="s">
        <v>881</v>
      </c>
      <c r="K686" s="102" t="s">
        <v>2511</v>
      </c>
      <c r="L686" s="13">
        <f ca="1">IFERROR(__xludf.DUMMYFUNCTION("if(K723="""",0,counta(split(K723,"","")))"),8)</f>
        <v>8</v>
      </c>
      <c r="M686" s="102" t="s">
        <v>2512</v>
      </c>
      <c r="N686" s="102"/>
      <c r="O686" s="102"/>
      <c r="P686" s="102"/>
      <c r="Q686" s="422" t="s">
        <v>27</v>
      </c>
      <c r="R686" s="339" t="s">
        <v>98</v>
      </c>
      <c r="S686" s="102">
        <v>0</v>
      </c>
      <c r="T686" s="435"/>
      <c r="U686" s="251">
        <v>3</v>
      </c>
      <c r="V686" s="255">
        <v>5</v>
      </c>
      <c r="W686" s="353" t="s">
        <v>3041</v>
      </c>
      <c r="X686" s="353">
        <v>1</v>
      </c>
      <c r="Y686" s="422">
        <f>J686-I686</f>
        <v>-6.9444444444444475E-2</v>
      </c>
      <c r="Z686" s="422">
        <f>Y686*60</f>
        <v>-4.1666666666666687</v>
      </c>
      <c r="AA686" s="429">
        <v>5</v>
      </c>
      <c r="AB686" s="165">
        <v>4</v>
      </c>
    </row>
    <row r="687" spans="1:28" ht="14.25" customHeight="1" thickBot="1">
      <c r="A687" s="7">
        <v>316</v>
      </c>
      <c r="B687" s="7">
        <v>165</v>
      </c>
      <c r="C687" s="21"/>
      <c r="D687" s="468">
        <v>5</v>
      </c>
      <c r="E687" s="21" t="s">
        <v>1302</v>
      </c>
      <c r="F687" s="102" t="s">
        <v>303</v>
      </c>
      <c r="G687" s="102" t="s">
        <v>1318</v>
      </c>
      <c r="H687" s="102"/>
      <c r="I687" s="45" t="s">
        <v>1319</v>
      </c>
      <c r="J687" s="45" t="s">
        <v>2007</v>
      </c>
      <c r="K687" s="102" t="s">
        <v>2515</v>
      </c>
      <c r="L687" s="13">
        <f ca="1">IFERROR(__xludf.DUMMYFUNCTION("if(K724="""",0,counta(split(K724,"","")))"),9)</f>
        <v>9</v>
      </c>
      <c r="M687" s="102" t="s">
        <v>2516</v>
      </c>
      <c r="N687" s="102"/>
      <c r="O687" s="102"/>
      <c r="P687" s="102"/>
      <c r="Q687" s="422" t="s">
        <v>27</v>
      </c>
      <c r="R687" s="339" t="s">
        <v>98</v>
      </c>
      <c r="S687" s="102">
        <v>0</v>
      </c>
      <c r="T687" s="435"/>
      <c r="U687" s="165"/>
      <c r="V687" s="165"/>
      <c r="W687" s="165" t="s">
        <v>6202</v>
      </c>
      <c r="X687" s="102">
        <v>1</v>
      </c>
      <c r="Y687" s="422">
        <f>J687-I687</f>
        <v>-0.17777777777777776</v>
      </c>
      <c r="Z687" s="422">
        <f>Y687*60</f>
        <v>-10.666666666666666</v>
      </c>
      <c r="AA687" s="429">
        <v>5</v>
      </c>
      <c r="AB687" s="165">
        <v>4</v>
      </c>
    </row>
    <row r="688" spans="1:28" ht="14.25" customHeight="1" thickBot="1">
      <c r="A688" s="7">
        <v>315</v>
      </c>
      <c r="B688" s="7">
        <v>165</v>
      </c>
      <c r="C688" s="21"/>
      <c r="D688" s="468">
        <v>5</v>
      </c>
      <c r="E688" s="21" t="s">
        <v>1302</v>
      </c>
      <c r="F688" s="102" t="s">
        <v>30</v>
      </c>
      <c r="G688" s="102"/>
      <c r="H688" s="102" t="s">
        <v>1312</v>
      </c>
      <c r="I688" s="45" t="s">
        <v>1244</v>
      </c>
      <c r="J688" s="45" t="s">
        <v>2520</v>
      </c>
      <c r="K688" s="102"/>
      <c r="L688" s="13">
        <f ca="1">IFERROR(__xludf.DUMMYFUNCTION("if(K725="""",0,counta(split(K725,"","")))"),0)</f>
        <v>0</v>
      </c>
      <c r="M688" s="102"/>
      <c r="N688" s="102"/>
      <c r="O688" s="102"/>
      <c r="P688" s="102"/>
      <c r="Q688" s="422" t="s">
        <v>27</v>
      </c>
      <c r="R688" s="339" t="s">
        <v>98</v>
      </c>
      <c r="S688" s="102">
        <v>0</v>
      </c>
      <c r="T688" s="435"/>
      <c r="U688" s="165"/>
      <c r="V688" s="165">
        <v>3</v>
      </c>
      <c r="W688" s="165" t="s">
        <v>2111</v>
      </c>
      <c r="X688" s="102"/>
      <c r="Y688" s="422">
        <f>J688-I688</f>
        <v>-2.0833333333333259E-3</v>
      </c>
      <c r="Z688" s="422">
        <f>Y688*60</f>
        <v>-0.12499999999999956</v>
      </c>
      <c r="AA688" s="429">
        <v>5</v>
      </c>
      <c r="AB688" s="165">
        <v>4</v>
      </c>
    </row>
    <row r="689" spans="1:28" ht="14.25" customHeight="1" thickBot="1">
      <c r="A689" s="7">
        <v>314</v>
      </c>
      <c r="B689" s="7">
        <v>165</v>
      </c>
      <c r="C689" s="21"/>
      <c r="D689" s="468">
        <v>5</v>
      </c>
      <c r="E689" s="21" t="s">
        <v>1302</v>
      </c>
      <c r="F689" s="102" t="s">
        <v>75</v>
      </c>
      <c r="G689" s="102"/>
      <c r="H689" s="102" t="s">
        <v>75</v>
      </c>
      <c r="I689" s="45" t="s">
        <v>1105</v>
      </c>
      <c r="J689" s="45" t="s">
        <v>2520</v>
      </c>
      <c r="K689" s="102" t="s">
        <v>2523</v>
      </c>
      <c r="L689" s="13">
        <f ca="1">IFERROR(__xludf.DUMMYFUNCTION("if(K726="""",0,counta(split(K726,"","")))"),2)</f>
        <v>2</v>
      </c>
      <c r="M689" s="102"/>
      <c r="N689" s="102"/>
      <c r="O689" s="102"/>
      <c r="P689" s="102"/>
      <c r="Q689" s="422" t="s">
        <v>27</v>
      </c>
      <c r="R689" s="339" t="s">
        <v>98</v>
      </c>
      <c r="S689" s="102">
        <v>0</v>
      </c>
      <c r="T689" s="435"/>
      <c r="U689" s="165">
        <v>3</v>
      </c>
      <c r="V689" s="165">
        <v>3</v>
      </c>
      <c r="W689" s="165" t="s">
        <v>7064</v>
      </c>
      <c r="X689" s="102">
        <v>4</v>
      </c>
      <c r="Y689" s="422">
        <f>J689-I689</f>
        <v>6.1805555555555558E-2</v>
      </c>
      <c r="Z689" s="422">
        <f>Y689*60</f>
        <v>3.7083333333333335</v>
      </c>
      <c r="AA689" s="429">
        <v>5</v>
      </c>
      <c r="AB689" s="165">
        <v>4</v>
      </c>
    </row>
    <row r="690" spans="1:28" ht="14.25" customHeight="1" thickBot="1">
      <c r="A690" s="7">
        <v>323</v>
      </c>
      <c r="B690" s="7">
        <v>165</v>
      </c>
      <c r="C690" s="21"/>
      <c r="D690" s="468">
        <v>5</v>
      </c>
      <c r="E690" s="21" t="s">
        <v>1302</v>
      </c>
      <c r="F690" s="102" t="s">
        <v>350</v>
      </c>
      <c r="G690" s="102" t="s">
        <v>1330</v>
      </c>
      <c r="H690" s="102"/>
      <c r="I690" s="45" t="s">
        <v>871</v>
      </c>
      <c r="J690" s="45" t="s">
        <v>414</v>
      </c>
      <c r="K690" s="102" t="s">
        <v>2526</v>
      </c>
      <c r="L690" s="13">
        <f ca="1">IFERROR(__xludf.DUMMYFUNCTION("if(K727="""",0,counta(split(K727,"","")))"),10)</f>
        <v>10</v>
      </c>
      <c r="M690" s="102" t="s">
        <v>2527</v>
      </c>
      <c r="N690" s="102"/>
      <c r="O690" s="102"/>
      <c r="P690" s="102"/>
      <c r="Q690" s="422" t="s">
        <v>27</v>
      </c>
      <c r="R690" s="339" t="s">
        <v>98</v>
      </c>
      <c r="S690" s="102">
        <v>0</v>
      </c>
      <c r="T690" s="435"/>
      <c r="U690" s="165">
        <v>1</v>
      </c>
      <c r="V690" s="165">
        <v>4</v>
      </c>
      <c r="W690" s="165" t="s">
        <v>3044</v>
      </c>
      <c r="X690" s="102">
        <v>1</v>
      </c>
      <c r="Y690" s="422">
        <f>J690-I690</f>
        <v>-0.33402777777777781</v>
      </c>
      <c r="Z690" s="422">
        <f>Y690*60</f>
        <v>-20.041666666666668</v>
      </c>
      <c r="AA690" s="429">
        <v>5</v>
      </c>
      <c r="AB690" s="196">
        <v>4</v>
      </c>
    </row>
    <row r="691" spans="1:28" ht="14.25" customHeight="1" thickBot="1">
      <c r="A691" s="7">
        <v>322</v>
      </c>
      <c r="B691" s="7">
        <v>165</v>
      </c>
      <c r="C691" s="21"/>
      <c r="D691" s="468">
        <v>5</v>
      </c>
      <c r="E691" s="21" t="s">
        <v>1302</v>
      </c>
      <c r="F691" s="102" t="s">
        <v>1328</v>
      </c>
      <c r="G691" s="102" t="s">
        <v>1328</v>
      </c>
      <c r="H691" s="102"/>
      <c r="I691" s="45" t="s">
        <v>600</v>
      </c>
      <c r="J691" s="45" t="s">
        <v>641</v>
      </c>
      <c r="K691" s="102" t="s">
        <v>2532</v>
      </c>
      <c r="L691" s="13">
        <f ca="1">IFERROR(__xludf.DUMMYFUNCTION("if(K728="""",0,counta(split(K728,"","")))"),9)</f>
        <v>9</v>
      </c>
      <c r="M691" s="102" t="s">
        <v>2533</v>
      </c>
      <c r="N691" s="102"/>
      <c r="O691" s="102"/>
      <c r="P691" s="102"/>
      <c r="Q691" s="422" t="s">
        <v>27</v>
      </c>
      <c r="R691" s="339" t="s">
        <v>98</v>
      </c>
      <c r="S691" s="102">
        <v>0</v>
      </c>
      <c r="T691" s="435"/>
      <c r="U691" s="328">
        <v>5</v>
      </c>
      <c r="V691" s="328">
        <v>5</v>
      </c>
      <c r="W691" s="343" t="s">
        <v>3548</v>
      </c>
      <c r="X691" s="252" t="s">
        <v>2794</v>
      </c>
      <c r="Y691" s="422">
        <f>J691-I691</f>
        <v>-0.32152777777777786</v>
      </c>
      <c r="Z691" s="422">
        <f>Y691*60</f>
        <v>-19.291666666666671</v>
      </c>
      <c r="AA691" s="429">
        <v>5</v>
      </c>
      <c r="AB691" s="165">
        <v>4</v>
      </c>
    </row>
    <row r="692" spans="1:28" ht="14.25" customHeight="1" thickBot="1">
      <c r="A692" s="7">
        <v>313</v>
      </c>
      <c r="B692" s="7">
        <v>165</v>
      </c>
      <c r="C692" s="21"/>
      <c r="D692" s="468">
        <v>5</v>
      </c>
      <c r="E692" s="21" t="s">
        <v>1302</v>
      </c>
      <c r="F692" s="102" t="s">
        <v>22</v>
      </c>
      <c r="G692" s="102"/>
      <c r="H692" s="102" t="s">
        <v>1303</v>
      </c>
      <c r="I692" s="45" t="s">
        <v>1304</v>
      </c>
      <c r="J692" s="45" t="s">
        <v>2222</v>
      </c>
      <c r="K692" s="102"/>
      <c r="L692" s="13">
        <f ca="1">IFERROR(__xludf.DUMMYFUNCTION("if(K729="""",0,counta(split(K729,"","")))"),0)</f>
        <v>0</v>
      </c>
      <c r="M692" s="102"/>
      <c r="N692" s="102" t="s">
        <v>2537</v>
      </c>
      <c r="O692" s="102" t="s">
        <v>2413</v>
      </c>
      <c r="P692" s="102" t="s">
        <v>2538</v>
      </c>
      <c r="Q692" s="422" t="s">
        <v>27</v>
      </c>
      <c r="R692" s="339" t="s">
        <v>98</v>
      </c>
      <c r="S692" s="102">
        <v>0</v>
      </c>
      <c r="T692" s="435"/>
      <c r="U692" s="481"/>
      <c r="V692" s="481">
        <v>5</v>
      </c>
      <c r="W692" s="481" t="s">
        <v>29</v>
      </c>
      <c r="X692" s="503">
        <v>1</v>
      </c>
      <c r="Y692" s="422">
        <f>J692-I692</f>
        <v>0.22152777777777782</v>
      </c>
      <c r="Z692" s="422">
        <f>Y692*60</f>
        <v>13.29166666666667</v>
      </c>
      <c r="AA692" s="428">
        <v>5</v>
      </c>
      <c r="AB692" s="165">
        <v>4</v>
      </c>
    </row>
    <row r="693" spans="1:28" ht="14.25" customHeight="1" thickBot="1">
      <c r="A693" s="7">
        <v>325</v>
      </c>
      <c r="B693" s="7">
        <v>166</v>
      </c>
      <c r="C693" s="21"/>
      <c r="D693" s="468">
        <v>5</v>
      </c>
      <c r="E693" s="21" t="s">
        <v>1334</v>
      </c>
      <c r="F693" s="102" t="s">
        <v>931</v>
      </c>
      <c r="G693" s="102" t="s">
        <v>1337</v>
      </c>
      <c r="H693" s="102" t="s">
        <v>931</v>
      </c>
      <c r="I693" s="45" t="s">
        <v>1335</v>
      </c>
      <c r="J693" s="45" t="s">
        <v>289</v>
      </c>
      <c r="K693" s="102" t="s">
        <v>2542</v>
      </c>
      <c r="L693" s="13">
        <f ca="1">IFERROR(__xludf.DUMMYFUNCTION("if(K730="""",0,counta(split(K730,"","")))"),2)</f>
        <v>2</v>
      </c>
      <c r="M693" s="102"/>
      <c r="N693" s="102"/>
      <c r="O693" s="102"/>
      <c r="P693" s="102"/>
      <c r="Q693" s="422" t="s">
        <v>27</v>
      </c>
      <c r="R693" s="339" t="s">
        <v>98</v>
      </c>
      <c r="S693" s="102">
        <v>0</v>
      </c>
      <c r="T693" s="435"/>
      <c r="U693" s="165">
        <v>4</v>
      </c>
      <c r="V693" s="165">
        <v>4</v>
      </c>
      <c r="W693" s="165" t="s">
        <v>7064</v>
      </c>
      <c r="X693" s="102">
        <v>1</v>
      </c>
      <c r="Y693" s="422">
        <f>J693-I693</f>
        <v>-6.7361111111111122E-2</v>
      </c>
      <c r="Z693" s="422">
        <f>Y693*60</f>
        <v>-4.041666666666667</v>
      </c>
      <c r="AA693" s="429">
        <v>5</v>
      </c>
      <c r="AB693" s="165">
        <v>4</v>
      </c>
    </row>
    <row r="694" spans="1:28" ht="14.25" customHeight="1" thickBot="1">
      <c r="A694" s="7">
        <v>324</v>
      </c>
      <c r="B694" s="7">
        <v>166</v>
      </c>
      <c r="C694" s="21"/>
      <c r="D694" s="468">
        <v>5</v>
      </c>
      <c r="E694" s="21" t="s">
        <v>1334</v>
      </c>
      <c r="F694" s="102" t="s">
        <v>1136</v>
      </c>
      <c r="G694" s="102"/>
      <c r="H694" s="102" t="s">
        <v>1138</v>
      </c>
      <c r="I694" s="45" t="s">
        <v>217</v>
      </c>
      <c r="J694" s="45" t="s">
        <v>2544</v>
      </c>
      <c r="K694" s="27" t="s">
        <v>2545</v>
      </c>
      <c r="L694" s="13">
        <f ca="1">IFERROR(__xludf.DUMMYFUNCTION("if(K731="""",0,counta(split(K731,"","")))"),7)</f>
        <v>7</v>
      </c>
      <c r="M694" s="27" t="s">
        <v>2546</v>
      </c>
      <c r="N694" s="102"/>
      <c r="O694" s="102"/>
      <c r="P694" s="102"/>
      <c r="Q694" s="422" t="s">
        <v>27</v>
      </c>
      <c r="R694" s="339" t="s">
        <v>98</v>
      </c>
      <c r="S694" s="102">
        <v>0</v>
      </c>
      <c r="T694" s="435"/>
      <c r="U694" s="165">
        <v>4</v>
      </c>
      <c r="V694" s="165">
        <v>5</v>
      </c>
      <c r="W694" s="165" t="s">
        <v>4818</v>
      </c>
      <c r="X694" s="102" t="s">
        <v>2947</v>
      </c>
      <c r="Y694" s="422">
        <f>J694-I694</f>
        <v>6.8749999999999978E-2</v>
      </c>
      <c r="Z694" s="422">
        <f>Y694*60</f>
        <v>4.1249999999999982</v>
      </c>
      <c r="AA694" s="429">
        <v>5</v>
      </c>
      <c r="AB694" s="165">
        <v>4</v>
      </c>
    </row>
    <row r="695" spans="1:28" ht="14.25" customHeight="1" thickBot="1">
      <c r="A695" s="7">
        <v>332</v>
      </c>
      <c r="B695" s="7">
        <v>166</v>
      </c>
      <c r="C695" s="21"/>
      <c r="D695" s="468">
        <v>5</v>
      </c>
      <c r="E695" s="21" t="s">
        <v>1334</v>
      </c>
      <c r="F695" s="102" t="s">
        <v>350</v>
      </c>
      <c r="G695" s="102" t="s">
        <v>1358</v>
      </c>
      <c r="H695" s="102"/>
      <c r="I695" s="45" t="s">
        <v>1359</v>
      </c>
      <c r="J695" s="45" t="s">
        <v>2550</v>
      </c>
      <c r="K695" s="102"/>
      <c r="L695" s="13">
        <f ca="1">IFERROR(__xludf.DUMMYFUNCTION("if(K732="""",0,counta(split(K732,"","")))"),0)</f>
        <v>0</v>
      </c>
      <c r="M695" s="102"/>
      <c r="N695" s="102"/>
      <c r="O695" s="102"/>
      <c r="P695" s="102"/>
      <c r="Q695" s="422" t="s">
        <v>27</v>
      </c>
      <c r="R695" s="339" t="s">
        <v>98</v>
      </c>
      <c r="S695" s="102">
        <v>0</v>
      </c>
      <c r="T695" s="435"/>
      <c r="U695" s="165">
        <v>4</v>
      </c>
      <c r="V695" s="165">
        <v>4</v>
      </c>
      <c r="W695" s="165" t="s">
        <v>3770</v>
      </c>
      <c r="X695" s="102" t="s">
        <v>2947</v>
      </c>
      <c r="Y695" s="422">
        <f>J695-I695</f>
        <v>-0.41874999999999996</v>
      </c>
      <c r="Z695" s="422">
        <f>Y695*60</f>
        <v>-25.124999999999996</v>
      </c>
      <c r="AA695" s="429">
        <v>5</v>
      </c>
      <c r="AB695" s="165">
        <v>4</v>
      </c>
    </row>
    <row r="696" spans="1:28" ht="14.25" customHeight="1" thickBot="1">
      <c r="A696" s="7">
        <v>329</v>
      </c>
      <c r="B696" s="7">
        <v>166</v>
      </c>
      <c r="C696" s="21"/>
      <c r="D696" s="468">
        <v>5</v>
      </c>
      <c r="E696" s="21" t="s">
        <v>1334</v>
      </c>
      <c r="F696" s="102" t="s">
        <v>1351</v>
      </c>
      <c r="G696" s="102" t="s">
        <v>1352</v>
      </c>
      <c r="H696" s="102"/>
      <c r="I696" s="45" t="s">
        <v>1353</v>
      </c>
      <c r="J696" s="45" t="s">
        <v>400</v>
      </c>
      <c r="K696" s="102" t="s">
        <v>2553</v>
      </c>
      <c r="L696" s="13">
        <f ca="1">IFERROR(__xludf.DUMMYFUNCTION("if(K733="""",0,counta(split(K733,"","")))"),11)</f>
        <v>11</v>
      </c>
      <c r="M696" s="102" t="s">
        <v>2554</v>
      </c>
      <c r="N696" s="102"/>
      <c r="O696" s="102"/>
      <c r="P696" s="102"/>
      <c r="Q696" s="422" t="s">
        <v>27</v>
      </c>
      <c r="R696" s="339" t="s">
        <v>98</v>
      </c>
      <c r="S696" s="102">
        <v>0</v>
      </c>
      <c r="T696" s="435"/>
      <c r="U696" s="165">
        <v>5</v>
      </c>
      <c r="V696" s="165">
        <v>5</v>
      </c>
      <c r="W696" s="165" t="s">
        <v>2111</v>
      </c>
      <c r="X696" s="102">
        <v>1</v>
      </c>
      <c r="Y696" s="422">
        <f>J696-I696</f>
        <v>-0.10208333333333325</v>
      </c>
      <c r="Z696" s="422">
        <f>Y696*60</f>
        <v>-6.1249999999999947</v>
      </c>
      <c r="AA696" s="429">
        <v>5</v>
      </c>
      <c r="AB696" s="165">
        <v>4</v>
      </c>
    </row>
    <row r="697" spans="1:28" ht="14.25" customHeight="1" thickBot="1">
      <c r="A697" s="7">
        <v>328</v>
      </c>
      <c r="B697" s="7">
        <v>166</v>
      </c>
      <c r="C697" s="21"/>
      <c r="D697" s="468">
        <v>5</v>
      </c>
      <c r="E697" s="21" t="s">
        <v>1334</v>
      </c>
      <c r="F697" s="102" t="s">
        <v>1347</v>
      </c>
      <c r="G697" s="102" t="s">
        <v>1348</v>
      </c>
      <c r="H697" s="102"/>
      <c r="I697" s="45" t="s">
        <v>1349</v>
      </c>
      <c r="J697" s="45" t="s">
        <v>2558</v>
      </c>
      <c r="K697" s="102" t="s">
        <v>2559</v>
      </c>
      <c r="L697" s="13">
        <f ca="1">IFERROR(__xludf.DUMMYFUNCTION("if(K734="""",0,counta(split(K734,"","")))"),10)</f>
        <v>10</v>
      </c>
      <c r="M697" s="102" t="s">
        <v>2560</v>
      </c>
      <c r="N697" s="102"/>
      <c r="O697" s="102"/>
      <c r="P697" s="102"/>
      <c r="Q697" s="422" t="s">
        <v>27</v>
      </c>
      <c r="R697" s="339" t="s">
        <v>98</v>
      </c>
      <c r="S697" s="102">
        <v>0</v>
      </c>
      <c r="T697" s="435"/>
      <c r="U697" s="165">
        <v>4</v>
      </c>
      <c r="V697" s="165">
        <v>4</v>
      </c>
      <c r="W697" s="165" t="s">
        <v>3041</v>
      </c>
      <c r="X697" s="102">
        <v>1</v>
      </c>
      <c r="Y697" s="422">
        <f>J697-I697</f>
        <v>-0.2104166666666667</v>
      </c>
      <c r="Z697" s="422">
        <f>Y697*60</f>
        <v>-12.625000000000002</v>
      </c>
      <c r="AA697" s="429">
        <v>5</v>
      </c>
      <c r="AB697" s="165">
        <v>4</v>
      </c>
    </row>
    <row r="698" spans="1:28" ht="14.25" customHeight="1" thickBot="1">
      <c r="A698" s="7">
        <v>327</v>
      </c>
      <c r="B698" s="7">
        <v>166</v>
      </c>
      <c r="C698" s="21"/>
      <c r="D698" s="468">
        <v>5</v>
      </c>
      <c r="E698" s="21" t="s">
        <v>1334</v>
      </c>
      <c r="F698" s="102" t="s">
        <v>1344</v>
      </c>
      <c r="G698" s="102" t="s">
        <v>1344</v>
      </c>
      <c r="H698" s="102"/>
      <c r="I698" s="45" t="s">
        <v>1345</v>
      </c>
      <c r="J698" s="45" t="s">
        <v>918</v>
      </c>
      <c r="K698" s="102" t="s">
        <v>2564</v>
      </c>
      <c r="L698" s="13">
        <f ca="1">IFERROR(__xludf.DUMMYFUNCTION("if(K735="""",0,counta(split(K735,"","")))"),5)</f>
        <v>5</v>
      </c>
      <c r="M698" s="102" t="s">
        <v>2565</v>
      </c>
      <c r="N698" s="102" t="s">
        <v>586</v>
      </c>
      <c r="O698" s="102" t="s">
        <v>252</v>
      </c>
      <c r="P698" s="102" t="s">
        <v>586</v>
      </c>
      <c r="Q698" s="422" t="s">
        <v>27</v>
      </c>
      <c r="R698" s="339" t="s">
        <v>98</v>
      </c>
      <c r="S698" s="102">
        <v>0</v>
      </c>
      <c r="T698" s="435"/>
      <c r="U698" s="239">
        <v>2</v>
      </c>
      <c r="V698" s="253">
        <v>4</v>
      </c>
      <c r="W698" s="353" t="s">
        <v>3044</v>
      </c>
      <c r="X698" s="353">
        <v>0</v>
      </c>
      <c r="Y698" s="422">
        <f>J698-I698</f>
        <v>-1.1111111111111072E-2</v>
      </c>
      <c r="Z698" s="422">
        <f>Y698*60</f>
        <v>-0.6666666666666643</v>
      </c>
      <c r="AA698" s="429">
        <v>5</v>
      </c>
      <c r="AB698" s="165">
        <v>4</v>
      </c>
    </row>
    <row r="699" spans="1:28" ht="14.25" customHeight="1" thickBot="1">
      <c r="A699" s="7">
        <v>326</v>
      </c>
      <c r="B699" s="7">
        <v>166</v>
      </c>
      <c r="C699" s="21"/>
      <c r="D699" s="468">
        <v>5</v>
      </c>
      <c r="E699" s="21" t="s">
        <v>1334</v>
      </c>
      <c r="F699" s="102" t="s">
        <v>1340</v>
      </c>
      <c r="G699" s="102"/>
      <c r="H699" s="102" t="s">
        <v>1341</v>
      </c>
      <c r="I699" s="45" t="s">
        <v>1342</v>
      </c>
      <c r="J699" s="45" t="s">
        <v>2568</v>
      </c>
      <c r="K699" s="102"/>
      <c r="L699" s="13">
        <f ca="1">IFERROR(__xludf.DUMMYFUNCTION("if(K736="""",0,counta(split(K736,"","")))"),0)</f>
        <v>0</v>
      </c>
      <c r="M699" s="102"/>
      <c r="N699" s="102"/>
      <c r="O699" s="102"/>
      <c r="P699" s="102"/>
      <c r="Q699" s="422" t="s">
        <v>27</v>
      </c>
      <c r="R699" s="339" t="s">
        <v>98</v>
      </c>
      <c r="S699" s="102">
        <v>0</v>
      </c>
      <c r="T699" s="435"/>
      <c r="U699" s="156"/>
      <c r="V699" s="156"/>
      <c r="W699" s="252" t="s">
        <v>3076</v>
      </c>
      <c r="X699" s="252">
        <v>1</v>
      </c>
      <c r="Y699" s="422">
        <f>J699-I699</f>
        <v>0.2048611111111111</v>
      </c>
      <c r="Z699" s="422">
        <f>Y699*60</f>
        <v>12.291666666666666</v>
      </c>
      <c r="AA699" s="429">
        <v>5</v>
      </c>
      <c r="AB699" s="165">
        <v>4</v>
      </c>
    </row>
    <row r="700" spans="1:28" ht="14.25" customHeight="1" thickBot="1">
      <c r="A700" s="7">
        <v>335</v>
      </c>
      <c r="B700" s="7">
        <v>167</v>
      </c>
      <c r="C700" s="21"/>
      <c r="D700" s="468">
        <v>5</v>
      </c>
      <c r="E700" s="21" t="s">
        <v>1363</v>
      </c>
      <c r="F700" s="102" t="s">
        <v>54</v>
      </c>
      <c r="G700" s="102" t="s">
        <v>594</v>
      </c>
      <c r="H700" s="102"/>
      <c r="I700" s="45" t="s">
        <v>1368</v>
      </c>
      <c r="J700" s="45" t="s">
        <v>1097</v>
      </c>
      <c r="K700" s="102" t="s">
        <v>2571</v>
      </c>
      <c r="L700" s="13">
        <f ca="1">IFERROR(__xludf.DUMMYFUNCTION("if(K737="""",0,counta(split(K737,"","")))"),2)</f>
        <v>2</v>
      </c>
      <c r="M700" s="102" t="s">
        <v>2572</v>
      </c>
      <c r="N700" s="102" t="s">
        <v>1439</v>
      </c>
      <c r="O700" s="102" t="s">
        <v>1439</v>
      </c>
      <c r="P700" s="102" t="s">
        <v>1439</v>
      </c>
      <c r="Q700" s="422" t="s">
        <v>27</v>
      </c>
      <c r="R700" s="339" t="s">
        <v>98</v>
      </c>
      <c r="S700" s="102">
        <v>0</v>
      </c>
      <c r="T700" s="435"/>
      <c r="U700" s="51">
        <v>4</v>
      </c>
      <c r="V700" s="51">
        <v>4</v>
      </c>
      <c r="W700" s="51" t="s">
        <v>3511</v>
      </c>
      <c r="X700" s="51">
        <v>1</v>
      </c>
      <c r="Y700" s="422">
        <f>J700-I700</f>
        <v>-0.23680555555555555</v>
      </c>
      <c r="Z700" s="422">
        <f>Y700*60</f>
        <v>-14.208333333333332</v>
      </c>
      <c r="AA700" s="429">
        <v>5</v>
      </c>
      <c r="AB700" s="165">
        <v>4</v>
      </c>
    </row>
    <row r="701" spans="1:28" ht="14.25" customHeight="1" thickBot="1">
      <c r="A701" s="7">
        <v>334</v>
      </c>
      <c r="B701" s="7">
        <v>167</v>
      </c>
      <c r="C701" s="21"/>
      <c r="D701" s="468">
        <v>5</v>
      </c>
      <c r="E701" s="21" t="s">
        <v>1363</v>
      </c>
      <c r="F701" s="102" t="s">
        <v>75</v>
      </c>
      <c r="G701" s="102" t="s">
        <v>75</v>
      </c>
      <c r="H701" s="102"/>
      <c r="I701" s="45" t="s">
        <v>876</v>
      </c>
      <c r="J701" s="45" t="s">
        <v>850</v>
      </c>
      <c r="K701" s="102"/>
      <c r="L701" s="13">
        <f ca="1">IFERROR(__xludf.DUMMYFUNCTION("if(K738="""",0,counta(split(K738,"","")))"),0)</f>
        <v>0</v>
      </c>
      <c r="M701" s="102"/>
      <c r="N701" s="102"/>
      <c r="O701" s="102"/>
      <c r="P701" s="102"/>
      <c r="Q701" s="422" t="s">
        <v>27</v>
      </c>
      <c r="R701" s="339" t="s">
        <v>98</v>
      </c>
      <c r="S701" s="102">
        <v>0</v>
      </c>
      <c r="T701" s="435"/>
      <c r="U701" s="354">
        <v>4</v>
      </c>
      <c r="V701" s="354">
        <v>5</v>
      </c>
      <c r="W701" s="434" t="s">
        <v>3127</v>
      </c>
      <c r="X701" s="354">
        <v>2</v>
      </c>
      <c r="Y701" s="422">
        <f>J701-I701</f>
        <v>-0.13541666666666669</v>
      </c>
      <c r="Z701" s="422">
        <f>Y701*60</f>
        <v>-8.1250000000000018</v>
      </c>
      <c r="AA701" s="429">
        <v>5</v>
      </c>
      <c r="AB701" s="165">
        <v>4</v>
      </c>
    </row>
    <row r="702" spans="1:28" ht="14.25" customHeight="1" thickBot="1">
      <c r="A702" s="7">
        <v>333</v>
      </c>
      <c r="B702" s="7">
        <v>167</v>
      </c>
      <c r="C702" s="21"/>
      <c r="D702" s="468">
        <v>5</v>
      </c>
      <c r="E702" s="21" t="s">
        <v>1363</v>
      </c>
      <c r="F702" s="102" t="s">
        <v>75</v>
      </c>
      <c r="G702" s="102" t="s">
        <v>257</v>
      </c>
      <c r="H702" s="102" t="s">
        <v>295</v>
      </c>
      <c r="I702" s="45" t="s">
        <v>986</v>
      </c>
      <c r="J702" s="45" t="s">
        <v>2053</v>
      </c>
      <c r="K702" s="102" t="s">
        <v>2008</v>
      </c>
      <c r="L702" s="13">
        <f ca="1">IFERROR(__xludf.DUMMYFUNCTION("if(K739="""",0,counta(split(K739,"","")))"),2)</f>
        <v>2</v>
      </c>
      <c r="M702" s="102"/>
      <c r="N702" s="102"/>
      <c r="O702" s="102"/>
      <c r="P702" s="102"/>
      <c r="Q702" s="422" t="s">
        <v>27</v>
      </c>
      <c r="R702" s="339" t="s">
        <v>98</v>
      </c>
      <c r="S702" s="102">
        <v>0</v>
      </c>
      <c r="T702" s="435"/>
      <c r="U702" s="165">
        <v>3</v>
      </c>
      <c r="V702" s="165">
        <v>4</v>
      </c>
      <c r="W702" s="165" t="s">
        <v>3437</v>
      </c>
      <c r="X702" s="102" t="s">
        <v>2794</v>
      </c>
      <c r="Y702" s="422">
        <f>J702-I702</f>
        <v>-5.5555555555555566E-2</v>
      </c>
      <c r="Z702" s="422">
        <f>Y702*60</f>
        <v>-3.3333333333333339</v>
      </c>
      <c r="AA702" s="429">
        <v>5</v>
      </c>
      <c r="AB702" s="165">
        <v>4</v>
      </c>
    </row>
    <row r="703" spans="1:28" ht="14.25" customHeight="1" thickBot="1">
      <c r="A703" s="7">
        <v>336</v>
      </c>
      <c r="B703" s="7">
        <v>168</v>
      </c>
      <c r="C703" s="21"/>
      <c r="D703" s="468">
        <v>5</v>
      </c>
      <c r="E703" s="21" t="s">
        <v>1372</v>
      </c>
      <c r="F703" s="102" t="s">
        <v>1373</v>
      </c>
      <c r="G703" s="102"/>
      <c r="H703" s="102" t="s">
        <v>1374</v>
      </c>
      <c r="I703" s="45" t="s">
        <v>629</v>
      </c>
      <c r="J703" s="45" t="s">
        <v>1739</v>
      </c>
      <c r="K703" s="102"/>
      <c r="L703" s="13">
        <f ca="1">IFERROR(__xludf.DUMMYFUNCTION("if(K740="""",0,counta(split(K740,"","")))"),0)</f>
        <v>0</v>
      </c>
      <c r="M703" s="102"/>
      <c r="N703" s="102"/>
      <c r="O703" s="102"/>
      <c r="P703" s="102"/>
      <c r="Q703" s="422" t="s">
        <v>27</v>
      </c>
      <c r="R703" s="339" t="s">
        <v>98</v>
      </c>
      <c r="S703" s="102">
        <v>0</v>
      </c>
      <c r="T703" s="435"/>
      <c r="U703" s="51">
        <v>4</v>
      </c>
      <c r="V703" s="51">
        <v>4</v>
      </c>
      <c r="W703" s="51" t="s">
        <v>7354</v>
      </c>
      <c r="X703" s="51">
        <v>1</v>
      </c>
      <c r="Y703" s="422">
        <f>J703-I703</f>
        <v>-0.34166666666666662</v>
      </c>
      <c r="Z703" s="422">
        <f>Y703*60</f>
        <v>-20.499999999999996</v>
      </c>
      <c r="AA703" s="429">
        <v>5</v>
      </c>
      <c r="AB703" s="165">
        <v>4</v>
      </c>
    </row>
    <row r="704" spans="1:28" ht="14.25" customHeight="1" thickBot="1">
      <c r="A704" s="7">
        <v>345</v>
      </c>
      <c r="B704" s="7">
        <v>169</v>
      </c>
      <c r="C704" s="21"/>
      <c r="D704" s="468">
        <v>5</v>
      </c>
      <c r="E704" s="21" t="s">
        <v>1378</v>
      </c>
      <c r="F704" s="102" t="s">
        <v>79</v>
      </c>
      <c r="G704" s="102"/>
      <c r="H704" s="102" t="s">
        <v>79</v>
      </c>
      <c r="I704" s="45" t="s">
        <v>1397</v>
      </c>
      <c r="J704" s="45" t="s">
        <v>341</v>
      </c>
      <c r="K704" s="102"/>
      <c r="L704" s="13">
        <f ca="1">IFERROR(__xludf.DUMMYFUNCTION("if(K741="""",0,counta(split(K741,"","")))"),0)</f>
        <v>0</v>
      </c>
      <c r="M704" s="102"/>
      <c r="N704" s="102"/>
      <c r="O704" s="102"/>
      <c r="P704" s="102"/>
      <c r="Q704" s="422" t="s">
        <v>27</v>
      </c>
      <c r="R704" s="339" t="s">
        <v>98</v>
      </c>
      <c r="S704" s="102">
        <v>0</v>
      </c>
      <c r="T704" s="435"/>
      <c r="U704" s="165"/>
      <c r="V704" s="165">
        <v>3</v>
      </c>
      <c r="W704" s="165" t="s">
        <v>2111</v>
      </c>
      <c r="X704" s="102"/>
      <c r="Y704" s="422">
        <f>J704-I704</f>
        <v>-0.14722222222222223</v>
      </c>
      <c r="Z704" s="422">
        <f>Y704*60</f>
        <v>-8.8333333333333339</v>
      </c>
      <c r="AA704" s="429">
        <v>5</v>
      </c>
      <c r="AB704" s="165">
        <v>4</v>
      </c>
    </row>
    <row r="705" spans="1:28" ht="14.25" customHeight="1" thickBot="1">
      <c r="A705" s="7">
        <v>344</v>
      </c>
      <c r="B705" s="7">
        <v>169</v>
      </c>
      <c r="C705" s="21"/>
      <c r="D705" s="468">
        <v>5</v>
      </c>
      <c r="E705" s="21" t="s">
        <v>1378</v>
      </c>
      <c r="F705" s="102" t="s">
        <v>79</v>
      </c>
      <c r="G705" s="102"/>
      <c r="H705" s="102" t="s">
        <v>79</v>
      </c>
      <c r="I705" s="45" t="s">
        <v>87</v>
      </c>
      <c r="J705" s="45" t="s">
        <v>1498</v>
      </c>
      <c r="K705" s="102" t="s">
        <v>2581</v>
      </c>
      <c r="L705" s="13">
        <f ca="1">IFERROR(__xludf.DUMMYFUNCTION("if(K742="""",0,counta(split(K742,"","")))"),2)</f>
        <v>2</v>
      </c>
      <c r="M705" s="102"/>
      <c r="N705" s="102"/>
      <c r="O705" s="102"/>
      <c r="P705" s="102"/>
      <c r="Q705" s="422" t="s">
        <v>27</v>
      </c>
      <c r="R705" s="339" t="s">
        <v>98</v>
      </c>
      <c r="S705" s="102">
        <v>0</v>
      </c>
      <c r="T705" s="435"/>
      <c r="U705" s="149">
        <v>4</v>
      </c>
      <c r="V705" s="149">
        <v>4</v>
      </c>
      <c r="W705" s="155" t="s">
        <v>5233</v>
      </c>
      <c r="X705" s="155" t="s">
        <v>2947</v>
      </c>
      <c r="Y705" s="422">
        <f>J705-I705</f>
        <v>-8.4722222222222199E-2</v>
      </c>
      <c r="Z705" s="422">
        <f>Y705*60</f>
        <v>-5.0833333333333321</v>
      </c>
      <c r="AA705" s="429">
        <v>5</v>
      </c>
      <c r="AB705" s="149">
        <v>4</v>
      </c>
    </row>
    <row r="706" spans="1:28" ht="14.25" customHeight="1" thickBot="1">
      <c r="A706" s="7">
        <v>343</v>
      </c>
      <c r="B706" s="7">
        <v>169</v>
      </c>
      <c r="C706" s="21"/>
      <c r="D706" s="468">
        <v>5</v>
      </c>
      <c r="E706" s="21" t="s">
        <v>1378</v>
      </c>
      <c r="F706" s="102" t="s">
        <v>318</v>
      </c>
      <c r="G706" s="102"/>
      <c r="H706" s="102" t="s">
        <v>318</v>
      </c>
      <c r="I706" s="45" t="s">
        <v>1395</v>
      </c>
      <c r="J706" s="45" t="s">
        <v>480</v>
      </c>
      <c r="K706" s="102" t="s">
        <v>615</v>
      </c>
      <c r="L706" s="13">
        <f ca="1">IFERROR(__xludf.DUMMYFUNCTION("if(K743="""",0,counta(split(K743,"","")))"),1)</f>
        <v>1</v>
      </c>
      <c r="M706" s="102"/>
      <c r="N706" s="102"/>
      <c r="O706" s="102"/>
      <c r="P706" s="102"/>
      <c r="Q706" s="422" t="s">
        <v>27</v>
      </c>
      <c r="R706" s="339" t="s">
        <v>98</v>
      </c>
      <c r="S706" s="102">
        <v>0</v>
      </c>
      <c r="T706" s="435"/>
      <c r="U706" s="165"/>
      <c r="V706" s="165">
        <v>5</v>
      </c>
      <c r="W706" s="165" t="s">
        <v>29</v>
      </c>
      <c r="X706" s="15">
        <v>1</v>
      </c>
      <c r="Y706" s="422">
        <f>J706-I706</f>
        <v>2.847222222222226E-2</v>
      </c>
      <c r="Z706" s="422">
        <f>Y706*60</f>
        <v>1.7083333333333357</v>
      </c>
      <c r="AA706" s="429">
        <v>5</v>
      </c>
      <c r="AB706" s="165">
        <v>4</v>
      </c>
    </row>
    <row r="707" spans="1:28" ht="14.25" customHeight="1" thickBot="1">
      <c r="A707" s="7">
        <v>342</v>
      </c>
      <c r="B707" s="7">
        <v>169</v>
      </c>
      <c r="C707" s="21"/>
      <c r="D707" s="468">
        <v>5</v>
      </c>
      <c r="E707" s="21" t="s">
        <v>1378</v>
      </c>
      <c r="F707" s="102" t="s">
        <v>1392</v>
      </c>
      <c r="G707" s="102"/>
      <c r="H707" s="102" t="s">
        <v>1393</v>
      </c>
      <c r="I707" s="45" t="s">
        <v>1394</v>
      </c>
      <c r="J707" s="45" t="s">
        <v>1319</v>
      </c>
      <c r="K707" s="102"/>
      <c r="L707" s="13">
        <f ca="1">IFERROR(__xludf.DUMMYFUNCTION("if(K744="""",0,counta(split(K744,"","")))"),0)</f>
        <v>0</v>
      </c>
      <c r="M707" s="102"/>
      <c r="N707" s="102"/>
      <c r="O707" s="102"/>
      <c r="P707" s="102"/>
      <c r="Q707" s="422" t="s">
        <v>27</v>
      </c>
      <c r="R707" s="339" t="s">
        <v>98</v>
      </c>
      <c r="S707" s="102">
        <v>0</v>
      </c>
      <c r="T707" s="435"/>
      <c r="U707" s="332">
        <v>5</v>
      </c>
      <c r="V707" s="332">
        <v>5</v>
      </c>
      <c r="W707" s="339" t="s">
        <v>3041</v>
      </c>
      <c r="X707" s="339" t="s">
        <v>2794</v>
      </c>
      <c r="Y707" s="422">
        <f>J707-I707</f>
        <v>6.8749999999999978E-2</v>
      </c>
      <c r="Z707" s="422">
        <f>Y707*60</f>
        <v>4.1249999999999982</v>
      </c>
      <c r="AA707" s="429">
        <v>5</v>
      </c>
      <c r="AB707" s="165">
        <v>4</v>
      </c>
    </row>
    <row r="708" spans="1:28" ht="14.25" customHeight="1" thickBot="1">
      <c r="A708" s="7">
        <v>341</v>
      </c>
      <c r="B708" s="7">
        <v>169</v>
      </c>
      <c r="C708" s="21"/>
      <c r="D708" s="468">
        <v>5</v>
      </c>
      <c r="E708" s="21" t="s">
        <v>1378</v>
      </c>
      <c r="F708" s="102" t="s">
        <v>49</v>
      </c>
      <c r="G708" s="102"/>
      <c r="H708" s="102" t="s">
        <v>1389</v>
      </c>
      <c r="I708" s="45" t="s">
        <v>1386</v>
      </c>
      <c r="J708" s="45" t="s">
        <v>1004</v>
      </c>
      <c r="K708" s="102"/>
      <c r="L708" s="13">
        <f ca="1">IFERROR(__xludf.DUMMYFUNCTION("if(K745="""",0,counta(split(K745,"","")))"),0)</f>
        <v>0</v>
      </c>
      <c r="M708" s="102"/>
      <c r="N708" s="102"/>
      <c r="O708" s="102"/>
      <c r="P708" s="102"/>
      <c r="Q708" s="422" t="s">
        <v>27</v>
      </c>
      <c r="R708" s="339" t="s">
        <v>98</v>
      </c>
      <c r="S708" s="102">
        <v>0</v>
      </c>
      <c r="T708" s="435"/>
      <c r="U708" s="165">
        <v>3</v>
      </c>
      <c r="V708" s="165">
        <v>4</v>
      </c>
      <c r="W708" s="165" t="s">
        <v>2111</v>
      </c>
      <c r="X708" s="102" t="s">
        <v>2947</v>
      </c>
      <c r="Y708" s="422">
        <f>J708-I708</f>
        <v>2.7777777777777679E-3</v>
      </c>
      <c r="Z708" s="422">
        <f>Y708*60</f>
        <v>0.16666666666666607</v>
      </c>
      <c r="AA708" s="429">
        <v>5</v>
      </c>
      <c r="AB708" s="165">
        <v>4</v>
      </c>
    </row>
    <row r="709" spans="1:28" ht="14.25" customHeight="1" thickBot="1">
      <c r="A709" s="7">
        <v>340</v>
      </c>
      <c r="B709" s="7">
        <v>169</v>
      </c>
      <c r="C709" s="21"/>
      <c r="D709" s="468">
        <v>5</v>
      </c>
      <c r="E709" s="21" t="s">
        <v>1378</v>
      </c>
      <c r="F709" s="102" t="s">
        <v>557</v>
      </c>
      <c r="G709" s="102"/>
      <c r="H709" s="102" t="s">
        <v>1385</v>
      </c>
      <c r="I709" s="45" t="s">
        <v>116</v>
      </c>
      <c r="J709" s="45" t="s">
        <v>1765</v>
      </c>
      <c r="K709" s="102" t="s">
        <v>273</v>
      </c>
      <c r="L709" s="13">
        <f ca="1">IFERROR(__xludf.DUMMYFUNCTION("if(K746="""",0,counta(split(K746,"","")))"),1)</f>
        <v>1</v>
      </c>
      <c r="M709" s="102"/>
      <c r="N709" s="102" t="s">
        <v>2588</v>
      </c>
      <c r="O709" s="102" t="s">
        <v>252</v>
      </c>
      <c r="P709" s="102" t="s">
        <v>2589</v>
      </c>
      <c r="Q709" s="422" t="s">
        <v>27</v>
      </c>
      <c r="R709" s="339" t="s">
        <v>98</v>
      </c>
      <c r="S709" s="102">
        <v>0</v>
      </c>
      <c r="T709" s="435"/>
      <c r="U709" s="165">
        <v>1</v>
      </c>
      <c r="V709" s="165">
        <v>4</v>
      </c>
      <c r="W709" s="165" t="s">
        <v>8339</v>
      </c>
      <c r="X709" s="102">
        <v>1</v>
      </c>
      <c r="Y709" s="422">
        <f>J709-I709</f>
        <v>0.22430555555555556</v>
      </c>
      <c r="Z709" s="422">
        <f>Y709*60</f>
        <v>13.458333333333334</v>
      </c>
      <c r="AA709" s="429">
        <v>5</v>
      </c>
      <c r="AB709" s="354">
        <v>4</v>
      </c>
    </row>
    <row r="710" spans="1:28" ht="14.25" customHeight="1" thickBot="1">
      <c r="A710" s="7">
        <v>339</v>
      </c>
      <c r="B710" s="7">
        <v>169</v>
      </c>
      <c r="C710" s="21"/>
      <c r="D710" s="468">
        <v>5</v>
      </c>
      <c r="E710" s="21" t="s">
        <v>1378</v>
      </c>
      <c r="F710" s="102" t="s">
        <v>421</v>
      </c>
      <c r="G710" s="102"/>
      <c r="H710" s="102" t="s">
        <v>538</v>
      </c>
      <c r="I710" s="45" t="s">
        <v>1383</v>
      </c>
      <c r="J710" s="45" t="s">
        <v>2246</v>
      </c>
      <c r="K710" s="102" t="s">
        <v>2592</v>
      </c>
      <c r="L710" s="13">
        <f ca="1">IFERROR(__xludf.DUMMYFUNCTION("if(K747="""",0,counta(split(K747,"","")))"),2)</f>
        <v>2</v>
      </c>
      <c r="M710" s="102"/>
      <c r="N710" s="102"/>
      <c r="O710" s="102"/>
      <c r="P710" s="102"/>
      <c r="Q710" s="422" t="s">
        <v>27</v>
      </c>
      <c r="R710" s="339" t="s">
        <v>98</v>
      </c>
      <c r="S710" s="102">
        <v>0</v>
      </c>
      <c r="T710" s="435"/>
      <c r="U710" s="165">
        <v>4</v>
      </c>
      <c r="V710" s="165">
        <v>5</v>
      </c>
      <c r="W710" s="165" t="s">
        <v>5989</v>
      </c>
      <c r="X710" s="102">
        <v>1</v>
      </c>
      <c r="Y710" s="422">
        <f>J710-I710</f>
        <v>0.21111111111111114</v>
      </c>
      <c r="Z710" s="422">
        <f>Y710*60</f>
        <v>12.666666666666668</v>
      </c>
      <c r="AA710" s="429">
        <v>5</v>
      </c>
      <c r="AB710" s="196">
        <v>4</v>
      </c>
    </row>
    <row r="711" spans="1:28" ht="14.25" customHeight="1" thickBot="1">
      <c r="A711" s="7">
        <v>338</v>
      </c>
      <c r="B711" s="7">
        <v>169</v>
      </c>
      <c r="C711" s="21"/>
      <c r="D711" s="468">
        <v>5</v>
      </c>
      <c r="E711" s="21" t="s">
        <v>1378</v>
      </c>
      <c r="F711" s="102" t="s">
        <v>84</v>
      </c>
      <c r="G711" s="102"/>
      <c r="H711" s="102" t="s">
        <v>1104</v>
      </c>
      <c r="I711" s="45" t="s">
        <v>1380</v>
      </c>
      <c r="J711" s="45" t="s">
        <v>934</v>
      </c>
      <c r="K711" s="102" t="s">
        <v>2596</v>
      </c>
      <c r="L711" s="13">
        <f ca="1">IFERROR(__xludf.DUMMYFUNCTION("if(K748="""",0,counta(split(K748,"","")))"),1)</f>
        <v>1</v>
      </c>
      <c r="M711" s="102"/>
      <c r="N711" s="102"/>
      <c r="O711" s="102"/>
      <c r="P711" s="102"/>
      <c r="Q711" s="422" t="s">
        <v>27</v>
      </c>
      <c r="R711" s="339" t="s">
        <v>98</v>
      </c>
      <c r="S711" s="102">
        <v>0</v>
      </c>
      <c r="T711" s="435"/>
      <c r="U711" s="277">
        <v>4</v>
      </c>
      <c r="V711" s="277">
        <v>5</v>
      </c>
      <c r="W711" s="275" t="s">
        <v>3409</v>
      </c>
      <c r="X711" s="275" t="s">
        <v>2947</v>
      </c>
      <c r="Y711" s="422">
        <f>J711-I711</f>
        <v>0.13194444444444448</v>
      </c>
      <c r="Z711" s="422">
        <f>Y711*60</f>
        <v>7.9166666666666687</v>
      </c>
      <c r="AA711" s="429">
        <v>5</v>
      </c>
      <c r="AB711" s="327">
        <v>4</v>
      </c>
    </row>
    <row r="712" spans="1:28" ht="14.25" customHeight="1" thickBot="1">
      <c r="A712" s="7">
        <v>337</v>
      </c>
      <c r="B712" s="7">
        <v>169</v>
      </c>
      <c r="C712" s="21"/>
      <c r="D712" s="468">
        <v>5</v>
      </c>
      <c r="E712" s="21" t="s">
        <v>1378</v>
      </c>
      <c r="F712" s="102" t="s">
        <v>44</v>
      </c>
      <c r="G712" s="102"/>
      <c r="H712" s="102" t="s">
        <v>561</v>
      </c>
      <c r="I712" s="45" t="s">
        <v>407</v>
      </c>
      <c r="J712" s="45" t="s">
        <v>2506</v>
      </c>
      <c r="K712" s="102" t="s">
        <v>2600</v>
      </c>
      <c r="L712" s="13">
        <f ca="1">IFERROR(__xludf.DUMMYFUNCTION("if(K749="""",0,counta(split(K749,"","")))"),6)</f>
        <v>6</v>
      </c>
      <c r="M712" s="102" t="s">
        <v>2601</v>
      </c>
      <c r="N712" s="102"/>
      <c r="O712" s="102"/>
      <c r="P712" s="102"/>
      <c r="Q712" s="422" t="s">
        <v>27</v>
      </c>
      <c r="R712" s="339" t="s">
        <v>98</v>
      </c>
      <c r="S712" s="102">
        <v>0</v>
      </c>
      <c r="T712" s="435"/>
      <c r="U712" s="165">
        <v>3</v>
      </c>
      <c r="V712" s="165">
        <v>4</v>
      </c>
      <c r="W712" s="165" t="s">
        <v>3127</v>
      </c>
      <c r="X712" s="102" t="s">
        <v>2794</v>
      </c>
      <c r="Y712" s="422">
        <f>J712-I712</f>
        <v>0.37847222222222221</v>
      </c>
      <c r="Z712" s="422">
        <f>Y712*60</f>
        <v>22.708333333333332</v>
      </c>
      <c r="AA712" s="429">
        <v>5</v>
      </c>
      <c r="AB712" s="165">
        <v>4</v>
      </c>
    </row>
    <row r="713" spans="1:28" ht="14.25" customHeight="1" thickBot="1">
      <c r="A713" s="7">
        <v>346</v>
      </c>
      <c r="B713" s="7">
        <v>170</v>
      </c>
      <c r="C713" s="21"/>
      <c r="D713" s="468">
        <v>5</v>
      </c>
      <c r="E713" s="21" t="s">
        <v>1398</v>
      </c>
      <c r="F713" s="102" t="s">
        <v>75</v>
      </c>
      <c r="G713" s="102"/>
      <c r="H713" s="102" t="s">
        <v>295</v>
      </c>
      <c r="I713" s="45" t="s">
        <v>370</v>
      </c>
      <c r="J713" s="45" t="s">
        <v>2606</v>
      </c>
      <c r="K713" s="102"/>
      <c r="L713" s="13">
        <f ca="1">IFERROR(__xludf.DUMMYFUNCTION("if(K750="""",0,counta(split(K750,"","")))"),0)</f>
        <v>0</v>
      </c>
      <c r="M713" s="102"/>
      <c r="N713" s="102"/>
      <c r="O713" s="102"/>
      <c r="P713" s="102"/>
      <c r="Q713" s="422" t="s">
        <v>27</v>
      </c>
      <c r="R713" s="339" t="s">
        <v>98</v>
      </c>
      <c r="S713" s="102">
        <v>0</v>
      </c>
      <c r="T713" s="435"/>
      <c r="U713" s="165"/>
      <c r="V713" s="165">
        <v>4</v>
      </c>
      <c r="W713" s="165" t="s">
        <v>29</v>
      </c>
      <c r="X713" s="15">
        <v>1</v>
      </c>
      <c r="Y713" s="422">
        <f>J713-I713</f>
        <v>0.17291666666666666</v>
      </c>
      <c r="Z713" s="422">
        <f>Y713*60</f>
        <v>10.375</v>
      </c>
      <c r="AA713" s="428">
        <v>5</v>
      </c>
      <c r="AB713" s="489">
        <v>4</v>
      </c>
    </row>
    <row r="714" spans="1:28" ht="14.25" customHeight="1" thickBot="1">
      <c r="A714" s="7">
        <v>523</v>
      </c>
      <c r="B714" s="7">
        <v>171</v>
      </c>
      <c r="C714" s="21"/>
      <c r="D714" s="468">
        <v>5</v>
      </c>
      <c r="E714" s="21" t="s">
        <v>1941</v>
      </c>
      <c r="F714" s="102" t="s">
        <v>1400</v>
      </c>
      <c r="G714" s="102" t="s">
        <v>80</v>
      </c>
      <c r="H714" s="102" t="s">
        <v>1942</v>
      </c>
      <c r="I714" s="45" t="s">
        <v>579</v>
      </c>
      <c r="J714" s="45" t="s">
        <v>1397</v>
      </c>
      <c r="K714" s="102"/>
      <c r="L714" s="13">
        <f ca="1">IFERROR(__xludf.DUMMYFUNCTION("if(K751="""",0,counta(split(K751,"","")))"),0)</f>
        <v>0</v>
      </c>
      <c r="M714" s="102"/>
      <c r="N714" s="102"/>
      <c r="O714" s="102"/>
      <c r="P714" s="102"/>
      <c r="Q714" s="422" t="s">
        <v>27</v>
      </c>
      <c r="R714" s="339" t="s">
        <v>98</v>
      </c>
      <c r="S714" s="102">
        <v>0</v>
      </c>
      <c r="T714" s="435"/>
      <c r="U714" s="165"/>
      <c r="V714" s="165">
        <v>5</v>
      </c>
      <c r="W714" s="165" t="s">
        <v>2111</v>
      </c>
      <c r="X714" s="102"/>
      <c r="Y714" s="422">
        <f>J714-I714</f>
        <v>0.15833333333333333</v>
      </c>
      <c r="Z714" s="422">
        <f>Y714*60</f>
        <v>9.5</v>
      </c>
      <c r="AA714" s="429">
        <v>5</v>
      </c>
      <c r="AB714" s="165">
        <v>4</v>
      </c>
    </row>
    <row r="715" spans="1:28" ht="14.25" customHeight="1" thickBot="1">
      <c r="A715" s="7">
        <v>522</v>
      </c>
      <c r="B715" s="7">
        <v>171</v>
      </c>
      <c r="C715" s="21"/>
      <c r="D715" s="468">
        <v>5</v>
      </c>
      <c r="E715" s="21" t="s">
        <v>1941</v>
      </c>
      <c r="F715" s="102" t="s">
        <v>75</v>
      </c>
      <c r="G715" s="102"/>
      <c r="H715" s="102" t="s">
        <v>75</v>
      </c>
      <c r="I715" s="45" t="s">
        <v>1741</v>
      </c>
      <c r="J715" s="45" t="s">
        <v>1379</v>
      </c>
      <c r="K715" s="102" t="s">
        <v>2612</v>
      </c>
      <c r="L715" s="13">
        <f ca="1">IFERROR(__xludf.DUMMYFUNCTION("if(K752="""",0,counta(split(K752,"","")))"),3)</f>
        <v>3</v>
      </c>
      <c r="M715" s="102" t="s">
        <v>2612</v>
      </c>
      <c r="N715" s="102"/>
      <c r="O715" s="102"/>
      <c r="P715" s="102"/>
      <c r="Q715" s="422" t="s">
        <v>27</v>
      </c>
      <c r="R715" s="339" t="s">
        <v>98</v>
      </c>
      <c r="S715" s="102">
        <v>0</v>
      </c>
      <c r="T715" s="435"/>
      <c r="U715" s="165">
        <v>5</v>
      </c>
      <c r="V715" s="354">
        <v>5</v>
      </c>
      <c r="W715" s="353" t="s">
        <v>2793</v>
      </c>
      <c r="X715" s="102">
        <v>1</v>
      </c>
      <c r="Y715" s="422">
        <f>J715-I715</f>
        <v>5.0694444444444445E-2</v>
      </c>
      <c r="Z715" s="422">
        <f>Y715*60</f>
        <v>3.0416666666666665</v>
      </c>
      <c r="AA715" s="429">
        <v>5</v>
      </c>
      <c r="AB715" s="165">
        <v>4</v>
      </c>
    </row>
    <row r="716" spans="1:28" ht="14.25" customHeight="1" thickBot="1">
      <c r="A716" s="7">
        <v>527</v>
      </c>
      <c r="B716" s="7">
        <v>172</v>
      </c>
      <c r="C716" s="21"/>
      <c r="D716" s="468">
        <v>5</v>
      </c>
      <c r="E716" s="21" t="s">
        <v>1944</v>
      </c>
      <c r="F716" s="102" t="s">
        <v>1414</v>
      </c>
      <c r="G716" s="102" t="s">
        <v>1415</v>
      </c>
      <c r="H716" s="102"/>
      <c r="I716" s="45" t="s">
        <v>732</v>
      </c>
      <c r="J716" s="45" t="s">
        <v>1030</v>
      </c>
      <c r="K716" s="102" t="s">
        <v>2615</v>
      </c>
      <c r="L716" s="13">
        <f ca="1">IFERROR(__xludf.DUMMYFUNCTION("if(K753="""",0,counta(split(K753,"","")))"),3)</f>
        <v>3</v>
      </c>
      <c r="M716" s="102" t="s">
        <v>2615</v>
      </c>
      <c r="N716" s="102"/>
      <c r="O716" s="102"/>
      <c r="P716" s="102"/>
      <c r="Q716" s="422" t="s">
        <v>27</v>
      </c>
      <c r="R716" s="339" t="s">
        <v>98</v>
      </c>
      <c r="S716" s="102">
        <v>0</v>
      </c>
      <c r="T716" s="435"/>
      <c r="U716" s="165">
        <v>4</v>
      </c>
      <c r="V716" s="165">
        <v>4</v>
      </c>
      <c r="W716" s="165" t="s">
        <v>2111</v>
      </c>
      <c r="X716" s="102" t="s">
        <v>2794</v>
      </c>
      <c r="Y716" s="422">
        <f>J716-I716</f>
        <v>-0.17777777777777776</v>
      </c>
      <c r="Z716" s="422">
        <f>Y716*60</f>
        <v>-10.666666666666666</v>
      </c>
      <c r="AA716" s="429">
        <v>5</v>
      </c>
      <c r="AB716" s="165">
        <v>4</v>
      </c>
    </row>
    <row r="717" spans="1:28" ht="14.25" customHeight="1" thickBot="1">
      <c r="A717" s="7">
        <v>526</v>
      </c>
      <c r="B717" s="7">
        <v>172</v>
      </c>
      <c r="C717" s="21"/>
      <c r="D717" s="468">
        <v>5</v>
      </c>
      <c r="E717" s="21" t="s">
        <v>1944</v>
      </c>
      <c r="F717" s="102" t="s">
        <v>197</v>
      </c>
      <c r="G717" s="102" t="s">
        <v>1946</v>
      </c>
      <c r="H717" s="102" t="s">
        <v>1947</v>
      </c>
      <c r="I717" s="45" t="s">
        <v>1244</v>
      </c>
      <c r="J717" s="45" t="s">
        <v>713</v>
      </c>
      <c r="K717" s="102" t="s">
        <v>2618</v>
      </c>
      <c r="L717" s="13">
        <f ca="1">IFERROR(__xludf.DUMMYFUNCTION("if(K754="""",0,counta(split(K754,"","")))"),5)</f>
        <v>5</v>
      </c>
      <c r="M717" s="102" t="s">
        <v>2619</v>
      </c>
      <c r="N717" s="102" t="s">
        <v>2620</v>
      </c>
      <c r="O717" s="102" t="s">
        <v>2413</v>
      </c>
      <c r="P717" s="102" t="s">
        <v>2621</v>
      </c>
      <c r="Q717" s="422" t="s">
        <v>27</v>
      </c>
      <c r="R717" s="339" t="s">
        <v>98</v>
      </c>
      <c r="S717" s="102">
        <v>0</v>
      </c>
      <c r="T717" s="435"/>
      <c r="U717" s="165">
        <v>3</v>
      </c>
      <c r="V717" s="165">
        <v>3</v>
      </c>
      <c r="W717" s="353" t="s">
        <v>29</v>
      </c>
      <c r="X717" s="102" t="s">
        <v>2794</v>
      </c>
      <c r="Y717" s="422">
        <f>J717-I717</f>
        <v>-8.2638888888888887E-2</v>
      </c>
      <c r="Z717" s="422">
        <f>Y717*60</f>
        <v>-4.958333333333333</v>
      </c>
      <c r="AA717" s="429">
        <v>5</v>
      </c>
      <c r="AB717" s="165">
        <v>4</v>
      </c>
    </row>
    <row r="718" spans="1:28" ht="14.25" customHeight="1" thickBot="1">
      <c r="A718" s="7">
        <v>525</v>
      </c>
      <c r="B718" s="7">
        <v>172</v>
      </c>
      <c r="C718" s="21"/>
      <c r="D718" s="468">
        <v>5</v>
      </c>
      <c r="E718" s="21" t="s">
        <v>1944</v>
      </c>
      <c r="F718" s="102" t="s">
        <v>717</v>
      </c>
      <c r="G718" s="102" t="s">
        <v>80</v>
      </c>
      <c r="H718" s="102" t="s">
        <v>1945</v>
      </c>
      <c r="I718" s="45" t="s">
        <v>810</v>
      </c>
      <c r="J718" s="45" t="s">
        <v>986</v>
      </c>
      <c r="K718" s="102"/>
      <c r="L718" s="13">
        <f ca="1">IFERROR(__xludf.DUMMYFUNCTION("if(K755="""",0,counta(split(K755,"","")))"),0)</f>
        <v>0</v>
      </c>
      <c r="M718" s="102"/>
      <c r="N718" s="102" t="s">
        <v>181</v>
      </c>
      <c r="O718" s="102" t="s">
        <v>41</v>
      </c>
      <c r="P718" s="102" t="s">
        <v>181</v>
      </c>
      <c r="Q718" s="422" t="s">
        <v>27</v>
      </c>
      <c r="R718" s="339" t="s">
        <v>98</v>
      </c>
      <c r="S718" s="102">
        <v>0</v>
      </c>
      <c r="T718" s="435"/>
      <c r="U718" s="149">
        <v>4</v>
      </c>
      <c r="V718" s="150">
        <v>5</v>
      </c>
      <c r="W718" s="155" t="s">
        <v>29</v>
      </c>
      <c r="X718" s="155" t="s">
        <v>2947</v>
      </c>
      <c r="Y718" s="422">
        <f>J718-I718</f>
        <v>3.4722222222222099E-3</v>
      </c>
      <c r="Z718" s="422">
        <f>Y718*60</f>
        <v>0.20833333333333259</v>
      </c>
      <c r="AA718" s="429">
        <v>5</v>
      </c>
      <c r="AB718" s="327">
        <v>4</v>
      </c>
    </row>
    <row r="719" spans="1:28" ht="14.25" customHeight="1" thickBot="1">
      <c r="A719" s="7">
        <v>524</v>
      </c>
      <c r="B719" s="7">
        <v>172</v>
      </c>
      <c r="C719" s="21"/>
      <c r="D719" s="468">
        <v>5</v>
      </c>
      <c r="E719" s="21" t="s">
        <v>1944</v>
      </c>
      <c r="F719" s="102" t="s">
        <v>284</v>
      </c>
      <c r="G719" s="102" t="s">
        <v>284</v>
      </c>
      <c r="H719" s="102"/>
      <c r="I719" s="45" t="s">
        <v>794</v>
      </c>
      <c r="J719" s="45" t="s">
        <v>720</v>
      </c>
      <c r="K719" s="102" t="s">
        <v>2627</v>
      </c>
      <c r="L719" s="13">
        <f ca="1">IFERROR(__xludf.DUMMYFUNCTION("if(K756="""",0,counta(split(K756,"","")))"),4)</f>
        <v>4</v>
      </c>
      <c r="M719" s="102" t="s">
        <v>2627</v>
      </c>
      <c r="N719" s="102"/>
      <c r="O719" s="102"/>
      <c r="P719" s="102"/>
      <c r="Q719" s="439" t="s">
        <v>27</v>
      </c>
      <c r="R719" s="339" t="s">
        <v>98</v>
      </c>
      <c r="S719" s="137">
        <v>0</v>
      </c>
      <c r="T719" s="435"/>
      <c r="U719" s="165">
        <v>5</v>
      </c>
      <c r="V719" s="165">
        <v>5</v>
      </c>
      <c r="W719" s="165" t="s">
        <v>3127</v>
      </c>
      <c r="X719" s="102">
        <v>1</v>
      </c>
      <c r="Y719" s="422">
        <f>J719-I719</f>
        <v>0.12222222222222223</v>
      </c>
      <c r="Z719" s="422">
        <f>Y719*60</f>
        <v>7.3333333333333339</v>
      </c>
      <c r="AA719" s="429">
        <v>5</v>
      </c>
      <c r="AB719" s="165">
        <v>4</v>
      </c>
    </row>
    <row r="720" spans="1:28" ht="14.25" customHeight="1" thickBot="1">
      <c r="A720" s="7">
        <v>528</v>
      </c>
      <c r="B720" s="7">
        <v>173</v>
      </c>
      <c r="C720" s="21"/>
      <c r="D720" s="468">
        <v>5</v>
      </c>
      <c r="E720" s="21" t="s">
        <v>1948</v>
      </c>
      <c r="F720" s="102" t="s">
        <v>1928</v>
      </c>
      <c r="G720" s="102" t="s">
        <v>1949</v>
      </c>
      <c r="H720" s="102" t="s">
        <v>1950</v>
      </c>
      <c r="I720" s="45" t="s">
        <v>1951</v>
      </c>
      <c r="J720" s="45" t="s">
        <v>1244</v>
      </c>
      <c r="K720" s="102" t="s">
        <v>2630</v>
      </c>
      <c r="L720" s="13">
        <f ca="1">IFERROR(__xludf.DUMMYFUNCTION("if(K757="""",0,counta(split(K757,"","")))"),2)</f>
        <v>2</v>
      </c>
      <c r="M720" s="102" t="s">
        <v>2631</v>
      </c>
      <c r="N720" s="102"/>
      <c r="O720" s="102"/>
      <c r="P720" s="102"/>
      <c r="Q720" s="439" t="s">
        <v>27</v>
      </c>
      <c r="R720" s="339" t="s">
        <v>98</v>
      </c>
      <c r="S720" s="137">
        <v>0</v>
      </c>
      <c r="T720" s="435"/>
      <c r="U720" s="165"/>
      <c r="V720" s="165">
        <v>3</v>
      </c>
      <c r="W720" s="165" t="s">
        <v>29</v>
      </c>
      <c r="X720" s="15">
        <v>1</v>
      </c>
      <c r="Y720" s="422">
        <f>J720-I720</f>
        <v>0.19652777777777777</v>
      </c>
      <c r="Z720" s="422">
        <f>Y720*60</f>
        <v>11.791666666666666</v>
      </c>
      <c r="AA720" s="429">
        <v>5</v>
      </c>
      <c r="AB720" s="165">
        <v>4</v>
      </c>
    </row>
    <row r="721" spans="1:28" ht="14.25" customHeight="1" thickBot="1">
      <c r="A721" s="7">
        <v>534</v>
      </c>
      <c r="B721" s="7">
        <v>174</v>
      </c>
      <c r="C721" s="21"/>
      <c r="D721" s="468">
        <v>5</v>
      </c>
      <c r="E721" s="21" t="s">
        <v>1953</v>
      </c>
      <c r="F721" s="102" t="s">
        <v>327</v>
      </c>
      <c r="G721" s="102" t="s">
        <v>1965</v>
      </c>
      <c r="H721" s="102" t="s">
        <v>1966</v>
      </c>
      <c r="I721" s="45" t="s">
        <v>1249</v>
      </c>
      <c r="J721" s="45" t="s">
        <v>2633</v>
      </c>
      <c r="K721" s="102" t="s">
        <v>273</v>
      </c>
      <c r="L721" s="13">
        <f ca="1">IFERROR(__xludf.DUMMYFUNCTION("if(K758="""",0,counta(split(K758,"","")))"),1)</f>
        <v>1</v>
      </c>
      <c r="M721" s="102"/>
      <c r="N721" s="102"/>
      <c r="O721" s="102"/>
      <c r="P721" s="102"/>
      <c r="Q721" s="422" t="s">
        <v>27</v>
      </c>
      <c r="R721" s="339" t="s">
        <v>98</v>
      </c>
      <c r="S721" s="102">
        <v>0</v>
      </c>
      <c r="T721" s="435"/>
      <c r="U721" s="165">
        <v>3</v>
      </c>
      <c r="V721" s="165">
        <v>5</v>
      </c>
      <c r="W721" s="165" t="s">
        <v>3511</v>
      </c>
      <c r="X721" s="102">
        <v>4</v>
      </c>
      <c r="Y721" s="422">
        <f>J721-I721</f>
        <v>0.40694444444444444</v>
      </c>
      <c r="Z721" s="422">
        <f>Y721*60</f>
        <v>24.416666666666668</v>
      </c>
      <c r="AA721" s="429">
        <v>5</v>
      </c>
      <c r="AB721" s="165">
        <v>4</v>
      </c>
    </row>
    <row r="722" spans="1:28" ht="14.25" customHeight="1" thickBot="1">
      <c r="A722" s="7">
        <v>533</v>
      </c>
      <c r="B722" s="7">
        <v>174</v>
      </c>
      <c r="C722" s="21"/>
      <c r="D722" s="468">
        <v>5</v>
      </c>
      <c r="E722" s="21" t="s">
        <v>1953</v>
      </c>
      <c r="F722" s="102" t="s">
        <v>318</v>
      </c>
      <c r="G722" s="102" t="s">
        <v>1963</v>
      </c>
      <c r="H722" s="102" t="s">
        <v>1964</v>
      </c>
      <c r="I722" s="45" t="s">
        <v>914</v>
      </c>
      <c r="J722" s="45" t="s">
        <v>2637</v>
      </c>
      <c r="K722" s="102" t="s">
        <v>615</v>
      </c>
      <c r="L722" s="13">
        <f ca="1">IFERROR(__xludf.DUMMYFUNCTION("if(K759="""",0,counta(split(K759,"","")))"),1)</f>
        <v>1</v>
      </c>
      <c r="M722" s="102"/>
      <c r="N722" s="102"/>
      <c r="O722" s="102"/>
      <c r="P722" s="102"/>
      <c r="Q722" s="422" t="s">
        <v>27</v>
      </c>
      <c r="R722" s="339" t="s">
        <v>98</v>
      </c>
      <c r="S722" s="102">
        <v>0</v>
      </c>
      <c r="T722" s="435"/>
      <c r="U722" s="165">
        <v>5</v>
      </c>
      <c r="V722" s="165">
        <v>5</v>
      </c>
      <c r="W722" s="165" t="s">
        <v>3511</v>
      </c>
      <c r="X722" s="102">
        <v>1</v>
      </c>
      <c r="Y722" s="422">
        <f>J722-I722</f>
        <v>1.1013888888888888</v>
      </c>
      <c r="Z722" s="422">
        <f>Y722*60</f>
        <v>66.083333333333329</v>
      </c>
      <c r="AA722" s="429">
        <v>5</v>
      </c>
      <c r="AB722" s="165">
        <v>4</v>
      </c>
    </row>
    <row r="723" spans="1:28" ht="14.25" customHeight="1" thickBot="1">
      <c r="A723" s="7">
        <v>532</v>
      </c>
      <c r="B723" s="7">
        <v>174</v>
      </c>
      <c r="C723" s="21"/>
      <c r="D723" s="468">
        <v>5</v>
      </c>
      <c r="E723" s="21" t="s">
        <v>1953</v>
      </c>
      <c r="F723" s="102" t="s">
        <v>318</v>
      </c>
      <c r="G723" s="102"/>
      <c r="H723" s="102" t="s">
        <v>1960</v>
      </c>
      <c r="I723" s="45" t="s">
        <v>1961</v>
      </c>
      <c r="J723" s="45" t="s">
        <v>2639</v>
      </c>
      <c r="K723" s="102"/>
      <c r="L723" s="13">
        <f ca="1">IFERROR(__xludf.DUMMYFUNCTION("if(K760="""",0,counta(split(K760,"","")))"),0)</f>
        <v>0</v>
      </c>
      <c r="M723" s="102"/>
      <c r="N723" s="102"/>
      <c r="O723" s="102"/>
      <c r="P723" s="102"/>
      <c r="Q723" s="422" t="s">
        <v>27</v>
      </c>
      <c r="R723" s="339" t="s">
        <v>98</v>
      </c>
      <c r="S723" s="102">
        <v>0</v>
      </c>
      <c r="T723" s="435"/>
      <c r="U723" s="165"/>
      <c r="V723" s="165">
        <v>4</v>
      </c>
      <c r="W723" s="165" t="s">
        <v>1403</v>
      </c>
      <c r="X723" s="102"/>
      <c r="Y723" s="422">
        <f>J723-I723</f>
        <v>1.0729166666666667</v>
      </c>
      <c r="Z723" s="422">
        <f>Y723*60</f>
        <v>64.375</v>
      </c>
      <c r="AA723" s="428">
        <v>5</v>
      </c>
      <c r="AB723" s="165">
        <v>4</v>
      </c>
    </row>
    <row r="724" spans="1:28" ht="14.25" customHeight="1" thickBot="1">
      <c r="A724" s="7">
        <v>531</v>
      </c>
      <c r="B724" s="7">
        <v>174</v>
      </c>
      <c r="C724" s="21"/>
      <c r="D724" s="468">
        <v>5</v>
      </c>
      <c r="E724" s="21" t="s">
        <v>1953</v>
      </c>
      <c r="F724" s="102" t="s">
        <v>862</v>
      </c>
      <c r="G724" s="102"/>
      <c r="H724" s="102" t="s">
        <v>1550</v>
      </c>
      <c r="I724" s="45" t="s">
        <v>580</v>
      </c>
      <c r="J724" s="45" t="s">
        <v>2644</v>
      </c>
      <c r="K724" s="102" t="s">
        <v>2441</v>
      </c>
      <c r="L724" s="13">
        <f ca="1">IFERROR(__xludf.DUMMYFUNCTION("if(K761="""",0,counta(split(K761,"","")))"),1)</f>
        <v>1</v>
      </c>
      <c r="M724" s="102"/>
      <c r="N724" s="102"/>
      <c r="O724" s="102"/>
      <c r="P724" s="102"/>
      <c r="Q724" s="422" t="s">
        <v>27</v>
      </c>
      <c r="R724" s="339" t="s">
        <v>98</v>
      </c>
      <c r="S724" s="102">
        <v>0</v>
      </c>
      <c r="T724" s="435"/>
      <c r="U724" s="51">
        <v>5</v>
      </c>
      <c r="V724" s="354">
        <v>3</v>
      </c>
      <c r="W724" s="102" t="s">
        <v>2111</v>
      </c>
      <c r="X724" s="435"/>
      <c r="Y724" s="422">
        <f>J724-I724</f>
        <v>1.2354166666666664</v>
      </c>
      <c r="Z724" s="422">
        <f>Y724*60</f>
        <v>74.124999999999986</v>
      </c>
      <c r="AA724" s="429">
        <v>5</v>
      </c>
      <c r="AB724" s="165">
        <v>4</v>
      </c>
    </row>
    <row r="725" spans="1:28" ht="14.25" customHeight="1" thickBot="1">
      <c r="A725" s="7">
        <v>530</v>
      </c>
      <c r="B725" s="7">
        <v>174</v>
      </c>
      <c r="C725" s="21"/>
      <c r="D725" s="468">
        <v>5</v>
      </c>
      <c r="E725" s="21" t="s">
        <v>1953</v>
      </c>
      <c r="F725" s="102" t="s">
        <v>333</v>
      </c>
      <c r="G725" s="102"/>
      <c r="H725" s="102" t="s">
        <v>1955</v>
      </c>
      <c r="I725" s="45" t="s">
        <v>1956</v>
      </c>
      <c r="J725" s="45" t="s">
        <v>1305</v>
      </c>
      <c r="K725" s="102" t="s">
        <v>2647</v>
      </c>
      <c r="L725" s="13">
        <f ca="1">IFERROR(__xludf.DUMMYFUNCTION("if(K762="""",0,counta(split(K762,"","")))"),3)</f>
        <v>3</v>
      </c>
      <c r="M725" s="102" t="s">
        <v>2647</v>
      </c>
      <c r="N725" s="102"/>
      <c r="O725" s="102"/>
      <c r="P725" s="102"/>
      <c r="Q725" s="422" t="s">
        <v>27</v>
      </c>
      <c r="R725" s="339" t="s">
        <v>98</v>
      </c>
      <c r="S725" s="102">
        <v>0</v>
      </c>
      <c r="T725" s="435"/>
      <c r="U725" s="354">
        <v>5</v>
      </c>
      <c r="V725" s="354">
        <v>5</v>
      </c>
      <c r="W725" s="434" t="s">
        <v>3127</v>
      </c>
      <c r="X725" s="354">
        <v>2</v>
      </c>
      <c r="Y725" s="422">
        <f>J725-I725</f>
        <v>3.9583333333333318E-2</v>
      </c>
      <c r="Z725" s="422">
        <f>Y725*60</f>
        <v>2.3749999999999991</v>
      </c>
      <c r="AA725" s="429">
        <v>5</v>
      </c>
      <c r="AB725" s="165">
        <v>4</v>
      </c>
    </row>
    <row r="726" spans="1:28" ht="14.25" customHeight="1" thickBot="1">
      <c r="A726" s="7">
        <v>529</v>
      </c>
      <c r="B726" s="7">
        <v>174</v>
      </c>
      <c r="C726" s="21"/>
      <c r="D726" s="468">
        <v>5</v>
      </c>
      <c r="E726" s="21" t="s">
        <v>1953</v>
      </c>
      <c r="F726" s="102" t="s">
        <v>1454</v>
      </c>
      <c r="G726" s="102"/>
      <c r="H726" s="102" t="s">
        <v>1455</v>
      </c>
      <c r="I726" s="45" t="s">
        <v>1681</v>
      </c>
      <c r="J726" s="45" t="s">
        <v>937</v>
      </c>
      <c r="K726" s="102" t="s">
        <v>2648</v>
      </c>
      <c r="L726" s="13">
        <f ca="1">IFERROR(__xludf.DUMMYFUNCTION("if(K763="""",0,counta(split(K763,"","")))"),4)</f>
        <v>4</v>
      </c>
      <c r="M726" s="102" t="s">
        <v>2648</v>
      </c>
      <c r="N726" s="102" t="s">
        <v>181</v>
      </c>
      <c r="O726" s="102" t="s">
        <v>41</v>
      </c>
      <c r="P726" s="102" t="s">
        <v>181</v>
      </c>
      <c r="Q726" s="422" t="s">
        <v>27</v>
      </c>
      <c r="R726" s="339" t="s">
        <v>98</v>
      </c>
      <c r="S726" s="102">
        <v>0</v>
      </c>
      <c r="T726" s="435"/>
      <c r="U726" s="165"/>
      <c r="V726" s="165">
        <v>5</v>
      </c>
      <c r="W726" s="165" t="s">
        <v>29</v>
      </c>
      <c r="X726" s="15">
        <v>1</v>
      </c>
      <c r="Y726" s="422">
        <f>J726-I726</f>
        <v>0.19097222222222221</v>
      </c>
      <c r="Z726" s="422">
        <f>Y726*60</f>
        <v>11.458333333333332</v>
      </c>
      <c r="AA726" s="429">
        <v>5</v>
      </c>
      <c r="AB726" s="297">
        <v>4</v>
      </c>
    </row>
    <row r="727" spans="1:28" ht="14.25" customHeight="1" thickBot="1">
      <c r="A727" s="7">
        <v>535</v>
      </c>
      <c r="B727" s="7">
        <v>175</v>
      </c>
      <c r="C727" s="21"/>
      <c r="D727" s="468">
        <v>5</v>
      </c>
      <c r="E727" s="21" t="s">
        <v>1968</v>
      </c>
      <c r="F727" s="102" t="s">
        <v>1824</v>
      </c>
      <c r="G727" s="102" t="s">
        <v>1969</v>
      </c>
      <c r="H727" s="102" t="s">
        <v>1970</v>
      </c>
      <c r="I727" s="45" t="s">
        <v>247</v>
      </c>
      <c r="J727" s="45" t="s">
        <v>775</v>
      </c>
      <c r="K727" s="102" t="s">
        <v>360</v>
      </c>
      <c r="L727" s="13">
        <f ca="1">IFERROR(__xludf.DUMMYFUNCTION("if(K764="""",0,counta(split(K764,"","")))"),1)</f>
        <v>1</v>
      </c>
      <c r="M727" s="102"/>
      <c r="N727" s="102"/>
      <c r="O727" s="102"/>
      <c r="P727" s="102"/>
      <c r="Q727" s="422" t="s">
        <v>27</v>
      </c>
      <c r="R727" s="339" t="s">
        <v>98</v>
      </c>
      <c r="S727" s="102">
        <v>0</v>
      </c>
      <c r="T727" s="435"/>
      <c r="U727" s="165">
        <v>3</v>
      </c>
      <c r="V727" s="165">
        <v>4</v>
      </c>
      <c r="W727" s="165" t="s">
        <v>2793</v>
      </c>
      <c r="X727" s="102">
        <v>1</v>
      </c>
      <c r="Y727" s="422">
        <f>J727-I727</f>
        <v>0.26666666666666666</v>
      </c>
      <c r="Z727" s="422">
        <f>Y727*60</f>
        <v>16</v>
      </c>
      <c r="AA727" s="429">
        <v>5</v>
      </c>
      <c r="AB727" s="327">
        <v>4</v>
      </c>
    </row>
    <row r="728" spans="1:28" ht="14.25" customHeight="1" thickBot="1">
      <c r="A728" s="7">
        <v>537</v>
      </c>
      <c r="B728" s="7">
        <v>176</v>
      </c>
      <c r="C728" s="21"/>
      <c r="D728" s="468">
        <v>5</v>
      </c>
      <c r="E728" s="21" t="s">
        <v>1976</v>
      </c>
      <c r="F728" s="102" t="s">
        <v>1414</v>
      </c>
      <c r="G728" s="102"/>
      <c r="H728" s="102" t="s">
        <v>1415</v>
      </c>
      <c r="I728" s="45" t="s">
        <v>1978</v>
      </c>
      <c r="J728" s="45" t="s">
        <v>1978</v>
      </c>
      <c r="K728" s="102" t="s">
        <v>417</v>
      </c>
      <c r="L728" s="13">
        <f ca="1">IFERROR(__xludf.DUMMYFUNCTION("if(K765="""",0,counta(split(K765,"","")))"),1)</f>
        <v>1</v>
      </c>
      <c r="M728" s="102" t="s">
        <v>417</v>
      </c>
      <c r="N728" s="102" t="s">
        <v>181</v>
      </c>
      <c r="O728" s="102" t="s">
        <v>41</v>
      </c>
      <c r="P728" s="102" t="s">
        <v>181</v>
      </c>
      <c r="Q728" s="422" t="s">
        <v>27</v>
      </c>
      <c r="R728" s="339" t="s">
        <v>98</v>
      </c>
      <c r="S728" s="102">
        <v>0</v>
      </c>
      <c r="T728" s="435"/>
      <c r="U728" s="336">
        <v>3</v>
      </c>
      <c r="V728" s="336">
        <v>3</v>
      </c>
      <c r="W728" s="339" t="s">
        <v>3092</v>
      </c>
      <c r="X728" s="339" t="s">
        <v>2947</v>
      </c>
      <c r="Y728" s="422">
        <f>J728-I728</f>
        <v>0</v>
      </c>
      <c r="Z728" s="422">
        <f>Y728*60</f>
        <v>0</v>
      </c>
      <c r="AA728" s="429">
        <v>5</v>
      </c>
      <c r="AB728" s="165">
        <v>4</v>
      </c>
    </row>
    <row r="729" spans="1:28" ht="14.25" customHeight="1" thickBot="1">
      <c r="A729" s="7">
        <v>536</v>
      </c>
      <c r="B729" s="7">
        <v>176</v>
      </c>
      <c r="C729" s="21"/>
      <c r="D729" s="468">
        <v>5</v>
      </c>
      <c r="E729" s="21" t="s">
        <v>1976</v>
      </c>
      <c r="F729" s="102" t="s">
        <v>1414</v>
      </c>
      <c r="G729" s="102"/>
      <c r="H729" s="102" t="s">
        <v>1415</v>
      </c>
      <c r="I729" s="45" t="s">
        <v>1585</v>
      </c>
      <c r="J729" s="45" t="s">
        <v>819</v>
      </c>
      <c r="K729" s="102" t="s">
        <v>80</v>
      </c>
      <c r="L729" s="13">
        <f ca="1">IFERROR(__xludf.DUMMYFUNCTION("if(K766="""",0,counta(split(K766,"","")))"),1)</f>
        <v>1</v>
      </c>
      <c r="M729" s="102"/>
      <c r="N729" s="102"/>
      <c r="O729" s="102"/>
      <c r="P729" s="102"/>
      <c r="Q729" s="422" t="s">
        <v>27</v>
      </c>
      <c r="R729" s="339" t="s">
        <v>98</v>
      </c>
      <c r="S729" s="102">
        <v>0</v>
      </c>
      <c r="T729" s="435"/>
      <c r="U729" s="336">
        <v>3</v>
      </c>
      <c r="V729" s="336">
        <v>3</v>
      </c>
      <c r="W729" s="339" t="s">
        <v>3548</v>
      </c>
      <c r="X729" s="339" t="s">
        <v>2794</v>
      </c>
      <c r="Y729" s="422">
        <f>J729-I729</f>
        <v>0.36874999999999997</v>
      </c>
      <c r="Z729" s="422">
        <f>Y729*60</f>
        <v>22.124999999999996</v>
      </c>
      <c r="AA729" s="429">
        <v>5</v>
      </c>
      <c r="AB729" s="165">
        <v>4</v>
      </c>
    </row>
    <row r="730" spans="1:28" ht="14.25" customHeight="1" thickBot="1">
      <c r="A730" s="7">
        <v>538</v>
      </c>
      <c r="B730" s="7">
        <v>176</v>
      </c>
      <c r="C730" s="21"/>
      <c r="D730" s="468">
        <v>5</v>
      </c>
      <c r="E730" s="21" t="s">
        <v>1976</v>
      </c>
      <c r="F730" s="102" t="s">
        <v>75</v>
      </c>
      <c r="G730" s="102"/>
      <c r="H730" s="102" t="s">
        <v>75</v>
      </c>
      <c r="I730" s="45" t="s">
        <v>278</v>
      </c>
      <c r="J730" s="45" t="s">
        <v>57</v>
      </c>
      <c r="K730" s="102"/>
      <c r="L730" s="13">
        <f ca="1">IFERROR(__xludf.DUMMYFUNCTION("if(K767="""",0,counta(split(K767,"","")))"),0)</f>
        <v>0</v>
      </c>
      <c r="M730" s="102"/>
      <c r="N730" s="102"/>
      <c r="O730" s="102"/>
      <c r="P730" s="102"/>
      <c r="Q730" s="422" t="s">
        <v>27</v>
      </c>
      <c r="R730" s="339" t="s">
        <v>98</v>
      </c>
      <c r="S730" s="102">
        <v>0</v>
      </c>
      <c r="T730" s="435"/>
      <c r="U730" s="165">
        <v>4</v>
      </c>
      <c r="V730" s="165">
        <v>5</v>
      </c>
      <c r="W730" s="165" t="s">
        <v>3127</v>
      </c>
      <c r="X730" s="102" t="s">
        <v>2947</v>
      </c>
      <c r="Y730" s="422">
        <f>J730-I730</f>
        <v>5.694444444444452E-2</v>
      </c>
      <c r="Z730" s="422">
        <f>Y730*60</f>
        <v>3.4166666666666714</v>
      </c>
      <c r="AA730" s="429">
        <v>5</v>
      </c>
      <c r="AB730" s="165">
        <v>4</v>
      </c>
    </row>
    <row r="731" spans="1:28" ht="14.25" customHeight="1" thickBot="1">
      <c r="A731" s="7">
        <v>544</v>
      </c>
      <c r="B731" s="7">
        <v>177</v>
      </c>
      <c r="C731" s="21"/>
      <c r="D731" s="468">
        <v>5</v>
      </c>
      <c r="E731" s="21" t="s">
        <v>1981</v>
      </c>
      <c r="F731" s="102" t="s">
        <v>1461</v>
      </c>
      <c r="G731" s="102" t="s">
        <v>1998</v>
      </c>
      <c r="H731" s="102"/>
      <c r="I731" s="45" t="s">
        <v>323</v>
      </c>
      <c r="J731" s="45" t="s">
        <v>968</v>
      </c>
      <c r="K731" s="102" t="s">
        <v>2650</v>
      </c>
      <c r="L731" s="13">
        <f ca="1">IFERROR(__xludf.DUMMYFUNCTION("if(K768="""",0,counta(split(K768,"","")))"),3)</f>
        <v>3</v>
      </c>
      <c r="M731" s="102" t="s">
        <v>2650</v>
      </c>
      <c r="N731" s="102"/>
      <c r="O731" s="102"/>
      <c r="P731" s="102"/>
      <c r="Q731" s="422" t="s">
        <v>27</v>
      </c>
      <c r="R731" s="339" t="s">
        <v>98</v>
      </c>
      <c r="S731" s="102">
        <v>0</v>
      </c>
      <c r="T731" s="435"/>
      <c r="U731" s="328">
        <v>5</v>
      </c>
      <c r="V731" s="328">
        <v>5</v>
      </c>
      <c r="W731" s="252" t="s">
        <v>3041</v>
      </c>
      <c r="X731" s="252" t="s">
        <v>2794</v>
      </c>
      <c r="Y731" s="422">
        <f>J731-I731</f>
        <v>0.19444444444444436</v>
      </c>
      <c r="Z731" s="422">
        <f>Y731*60</f>
        <v>11.666666666666663</v>
      </c>
      <c r="AA731" s="429">
        <v>5</v>
      </c>
      <c r="AB731" s="165">
        <v>4</v>
      </c>
    </row>
    <row r="732" spans="1:28" ht="14.25" customHeight="1" thickBot="1">
      <c r="A732" s="7">
        <v>543</v>
      </c>
      <c r="B732" s="7">
        <v>177</v>
      </c>
      <c r="C732" s="21"/>
      <c r="D732" s="468">
        <v>5</v>
      </c>
      <c r="E732" s="21" t="s">
        <v>1981</v>
      </c>
      <c r="F732" s="102" t="s">
        <v>1454</v>
      </c>
      <c r="G732" s="102" t="s">
        <v>1817</v>
      </c>
      <c r="H732" s="102"/>
      <c r="I732" s="45" t="s">
        <v>1250</v>
      </c>
      <c r="J732" s="45" t="s">
        <v>433</v>
      </c>
      <c r="K732" s="102" t="s">
        <v>2652</v>
      </c>
      <c r="L732" s="13">
        <f ca="1">IFERROR(__xludf.DUMMYFUNCTION("if(K769="""",0,counta(split(K769,"","")))"),5)</f>
        <v>5</v>
      </c>
      <c r="M732" s="102"/>
      <c r="N732" s="102"/>
      <c r="O732" s="102"/>
      <c r="P732" s="102"/>
      <c r="Q732" s="439" t="s">
        <v>27</v>
      </c>
      <c r="R732" s="339" t="s">
        <v>98</v>
      </c>
      <c r="S732" s="137">
        <v>0</v>
      </c>
      <c r="T732" s="435"/>
      <c r="U732" s="165">
        <v>5</v>
      </c>
      <c r="V732" s="165">
        <v>5</v>
      </c>
      <c r="W732" s="165" t="s">
        <v>4903</v>
      </c>
      <c r="X732" s="102">
        <v>1</v>
      </c>
      <c r="Y732" s="422">
        <f>J732-I732</f>
        <v>-7.9166666666666635E-2</v>
      </c>
      <c r="Z732" s="422">
        <f>Y732*60</f>
        <v>-4.7499999999999982</v>
      </c>
      <c r="AA732" s="429">
        <v>5</v>
      </c>
      <c r="AB732" s="165">
        <v>4</v>
      </c>
    </row>
    <row r="733" spans="1:28" ht="14.25" customHeight="1" thickBot="1">
      <c r="A733" s="7">
        <v>542</v>
      </c>
      <c r="B733" s="7">
        <v>177</v>
      </c>
      <c r="C733" s="21"/>
      <c r="D733" s="468">
        <v>5</v>
      </c>
      <c r="E733" s="21" t="s">
        <v>1981</v>
      </c>
      <c r="F733" s="102" t="s">
        <v>1414</v>
      </c>
      <c r="G733" s="102" t="s">
        <v>1415</v>
      </c>
      <c r="H733" s="102"/>
      <c r="I733" s="45" t="s">
        <v>651</v>
      </c>
      <c r="J733" s="45" t="s">
        <v>2654</v>
      </c>
      <c r="K733" s="102" t="s">
        <v>2655</v>
      </c>
      <c r="L733" s="13">
        <f ca="1">IFERROR(__xludf.DUMMYFUNCTION("if(K770="""",0,counta(split(K770,"","")))"),1)</f>
        <v>1</v>
      </c>
      <c r="M733" s="102"/>
      <c r="N733" s="102"/>
      <c r="O733" s="102"/>
      <c r="P733" s="102"/>
      <c r="Q733" s="439" t="s">
        <v>27</v>
      </c>
      <c r="R733" s="339" t="s">
        <v>98</v>
      </c>
      <c r="S733" s="137">
        <v>0</v>
      </c>
      <c r="T733" s="435"/>
      <c r="U733" s="165">
        <v>4</v>
      </c>
      <c r="V733" s="165">
        <v>5</v>
      </c>
      <c r="W733" s="165" t="s">
        <v>3816</v>
      </c>
      <c r="X733" s="102">
        <v>1</v>
      </c>
      <c r="Y733" s="422">
        <f>J733-I733</f>
        <v>0.15625000000000003</v>
      </c>
      <c r="Z733" s="422">
        <f>Y733*60</f>
        <v>9.3750000000000018</v>
      </c>
      <c r="AA733" s="429">
        <v>5</v>
      </c>
      <c r="AB733" s="165">
        <v>4</v>
      </c>
    </row>
    <row r="734" spans="1:28" ht="14.25" customHeight="1" thickBot="1">
      <c r="A734" s="7">
        <v>541</v>
      </c>
      <c r="B734" s="7">
        <v>177</v>
      </c>
      <c r="C734" s="21"/>
      <c r="D734" s="468">
        <v>5</v>
      </c>
      <c r="E734" s="21" t="s">
        <v>1981</v>
      </c>
      <c r="F734" s="102" t="s">
        <v>1989</v>
      </c>
      <c r="G734" s="102" t="s">
        <v>1990</v>
      </c>
      <c r="H734" s="102" t="s">
        <v>1991</v>
      </c>
      <c r="I734" s="45" t="s">
        <v>667</v>
      </c>
      <c r="J734" s="35" t="s">
        <v>2657</v>
      </c>
      <c r="K734" s="102" t="s">
        <v>2658</v>
      </c>
      <c r="L734" s="13">
        <f ca="1">IFERROR(__xludf.DUMMYFUNCTION("if(K771="""",0,counta(split(K771,"","")))"),7)</f>
        <v>7</v>
      </c>
      <c r="M734" s="102"/>
      <c r="N734" s="102"/>
      <c r="O734" s="102"/>
      <c r="P734" s="102"/>
      <c r="Q734" s="439" t="s">
        <v>27</v>
      </c>
      <c r="R734" s="339" t="s">
        <v>98</v>
      </c>
      <c r="S734" s="137">
        <v>0</v>
      </c>
      <c r="T734" s="435"/>
      <c r="U734" s="333">
        <v>4</v>
      </c>
      <c r="V734" s="332">
        <v>5</v>
      </c>
      <c r="W734" s="339" t="s">
        <v>6570</v>
      </c>
      <c r="X734" s="339" t="s">
        <v>2794</v>
      </c>
      <c r="Y734" s="422">
        <f>J734-I734</f>
        <v>0.33125000000000004</v>
      </c>
      <c r="Z734" s="422">
        <f>Y734*60</f>
        <v>19.875000000000004</v>
      </c>
      <c r="AA734" s="429">
        <v>5</v>
      </c>
      <c r="AB734" s="510">
        <v>4</v>
      </c>
    </row>
    <row r="735" spans="1:28" ht="14.25" customHeight="1" thickBot="1">
      <c r="A735" s="7">
        <v>545</v>
      </c>
      <c r="B735" s="7">
        <v>177</v>
      </c>
      <c r="C735" s="21"/>
      <c r="D735" s="468">
        <v>5</v>
      </c>
      <c r="E735" s="21" t="s">
        <v>1981</v>
      </c>
      <c r="F735" s="102" t="s">
        <v>2001</v>
      </c>
      <c r="G735" s="102" t="s">
        <v>2002</v>
      </c>
      <c r="H735" s="102" t="s">
        <v>2003</v>
      </c>
      <c r="I735" s="45" t="s">
        <v>1999</v>
      </c>
      <c r="J735" s="45" t="s">
        <v>2663</v>
      </c>
      <c r="K735" s="102" t="s">
        <v>2664</v>
      </c>
      <c r="L735" s="13">
        <f ca="1">IFERROR(__xludf.DUMMYFUNCTION("if(K772="""",0,counta(split(K772,"","")))"),4)</f>
        <v>4</v>
      </c>
      <c r="M735" s="102"/>
      <c r="N735" s="102"/>
      <c r="O735" s="102"/>
      <c r="P735" s="102"/>
      <c r="Q735" s="422" t="s">
        <v>27</v>
      </c>
      <c r="R735" s="339" t="s">
        <v>98</v>
      </c>
      <c r="S735" s="102">
        <v>0</v>
      </c>
      <c r="T735" s="435"/>
      <c r="U735" s="165">
        <v>2</v>
      </c>
      <c r="V735" s="165">
        <v>4</v>
      </c>
      <c r="W735" s="165" t="s">
        <v>3511</v>
      </c>
      <c r="X735" s="102">
        <v>1</v>
      </c>
      <c r="Y735" s="422">
        <f>J735-I735</f>
        <v>0.47152777777777766</v>
      </c>
      <c r="Z735" s="422">
        <f>Y735*60</f>
        <v>28.291666666666661</v>
      </c>
      <c r="AA735" s="429">
        <v>5</v>
      </c>
      <c r="AB735" s="481">
        <v>4</v>
      </c>
    </row>
    <row r="736" spans="1:28" ht="14.25" customHeight="1" thickBot="1">
      <c r="A736" s="7">
        <v>540</v>
      </c>
      <c r="B736" s="7">
        <v>177</v>
      </c>
      <c r="C736" s="21"/>
      <c r="D736" s="468">
        <v>5</v>
      </c>
      <c r="E736" s="21" t="s">
        <v>1981</v>
      </c>
      <c r="F736" s="102" t="s">
        <v>1458</v>
      </c>
      <c r="G736" s="102" t="s">
        <v>1985</v>
      </c>
      <c r="H736" s="102"/>
      <c r="I736" s="45" t="s">
        <v>336</v>
      </c>
      <c r="J736" s="45" t="s">
        <v>1485</v>
      </c>
      <c r="K736" s="102" t="s">
        <v>2668</v>
      </c>
      <c r="L736" s="13">
        <f ca="1">IFERROR(__xludf.DUMMYFUNCTION("if(K773="""",0,counta(split(K773,"","")))"),6)</f>
        <v>6</v>
      </c>
      <c r="M736" s="102" t="s">
        <v>2669</v>
      </c>
      <c r="N736" s="102"/>
      <c r="O736" s="102"/>
      <c r="P736" s="102"/>
      <c r="Q736" s="422" t="s">
        <v>27</v>
      </c>
      <c r="R736" s="339" t="s">
        <v>98</v>
      </c>
      <c r="S736" s="102">
        <v>0</v>
      </c>
      <c r="T736" s="435"/>
      <c r="U736" s="297">
        <v>5</v>
      </c>
      <c r="V736" s="297">
        <v>4</v>
      </c>
      <c r="W736" s="301" t="s">
        <v>3044</v>
      </c>
      <c r="X736" s="301" t="s">
        <v>2794</v>
      </c>
      <c r="Y736" s="422">
        <f>J736-I736</f>
        <v>0.29236111111111113</v>
      </c>
      <c r="Z736" s="422">
        <f>Y736*60</f>
        <v>17.541666666666668</v>
      </c>
      <c r="AA736" s="429">
        <v>5</v>
      </c>
      <c r="AB736" s="253">
        <v>4</v>
      </c>
    </row>
    <row r="737" spans="1:28" ht="14.25" customHeight="1" thickBot="1">
      <c r="A737" s="7">
        <v>539</v>
      </c>
      <c r="B737" s="7">
        <v>177</v>
      </c>
      <c r="C737" s="21"/>
      <c r="D737" s="468">
        <v>5</v>
      </c>
      <c r="E737" s="21" t="s">
        <v>1981</v>
      </c>
      <c r="F737" s="102" t="s">
        <v>75</v>
      </c>
      <c r="G737" s="102" t="s">
        <v>75</v>
      </c>
      <c r="H737" s="102"/>
      <c r="I737" s="45" t="s">
        <v>1891</v>
      </c>
      <c r="J737" s="45" t="s">
        <v>569</v>
      </c>
      <c r="K737" s="102" t="s">
        <v>2672</v>
      </c>
      <c r="L737" s="13">
        <f ca="1">IFERROR(__xludf.DUMMYFUNCTION("if(K774="""",0,counta(split(K774,"","")))"),7)</f>
        <v>7</v>
      </c>
      <c r="M737" s="102" t="s">
        <v>2673</v>
      </c>
      <c r="N737" s="102"/>
      <c r="O737" s="102"/>
      <c r="P737" s="102"/>
      <c r="Q737" s="422" t="s">
        <v>27</v>
      </c>
      <c r="R737" s="339" t="s">
        <v>98</v>
      </c>
      <c r="S737" s="102">
        <v>0</v>
      </c>
      <c r="T737" s="435"/>
      <c r="U737" s="165">
        <v>4</v>
      </c>
      <c r="V737" s="165">
        <v>4</v>
      </c>
      <c r="W737" s="165" t="s">
        <v>2793</v>
      </c>
      <c r="X737" s="102" t="s">
        <v>2794</v>
      </c>
      <c r="Y737" s="422">
        <f>J737-I737</f>
        <v>0.39861111111111114</v>
      </c>
      <c r="Z737" s="422">
        <f>Y737*60</f>
        <v>23.916666666666668</v>
      </c>
      <c r="AA737" s="429">
        <v>5</v>
      </c>
      <c r="AB737" s="165">
        <v>4</v>
      </c>
    </row>
    <row r="738" spans="1:28" ht="14.25" customHeight="1" thickBot="1">
      <c r="A738" s="7">
        <v>548</v>
      </c>
      <c r="B738" s="7">
        <v>178</v>
      </c>
      <c r="C738" s="21"/>
      <c r="D738" s="468">
        <v>5</v>
      </c>
      <c r="E738" s="21" t="s">
        <v>2006</v>
      </c>
      <c r="F738" s="102" t="s">
        <v>1414</v>
      </c>
      <c r="G738" s="102"/>
      <c r="H738" s="102" t="s">
        <v>1415</v>
      </c>
      <c r="I738" s="45" t="s">
        <v>2011</v>
      </c>
      <c r="J738" s="45" t="s">
        <v>2676</v>
      </c>
      <c r="K738" s="102" t="s">
        <v>2677</v>
      </c>
      <c r="L738" s="13">
        <f ca="1">IFERROR(__xludf.DUMMYFUNCTION("if(K775="""",0,counta(split(K775,"","")))"),4)</f>
        <v>4</v>
      </c>
      <c r="M738" s="102" t="s">
        <v>2678</v>
      </c>
      <c r="N738" s="102"/>
      <c r="O738" s="102"/>
      <c r="P738" s="102"/>
      <c r="Q738" s="422" t="s">
        <v>27</v>
      </c>
      <c r="R738" s="339" t="s">
        <v>98</v>
      </c>
      <c r="S738" s="102">
        <v>0</v>
      </c>
      <c r="T738" s="435"/>
      <c r="U738" s="165"/>
      <c r="V738" s="165">
        <v>5</v>
      </c>
      <c r="W738" s="165" t="s">
        <v>29</v>
      </c>
      <c r="X738" s="15">
        <v>1</v>
      </c>
      <c r="Y738" s="422">
        <f>J738-I738</f>
        <v>0.22291666666666671</v>
      </c>
      <c r="Z738" s="422">
        <f>Y738*60</f>
        <v>13.375000000000002</v>
      </c>
      <c r="AA738" s="429">
        <v>5</v>
      </c>
      <c r="AB738" s="165">
        <v>4</v>
      </c>
    </row>
    <row r="739" spans="1:28" ht="14.25" customHeight="1" thickBot="1">
      <c r="A739" s="7">
        <v>547</v>
      </c>
      <c r="B739" s="7">
        <v>178</v>
      </c>
      <c r="C739" s="21"/>
      <c r="D739" s="468">
        <v>5</v>
      </c>
      <c r="E739" s="21" t="s">
        <v>2006</v>
      </c>
      <c r="F739" s="102" t="s">
        <v>1461</v>
      </c>
      <c r="G739" s="102" t="s">
        <v>1998</v>
      </c>
      <c r="H739" s="102" t="s">
        <v>1512</v>
      </c>
      <c r="I739" s="45" t="s">
        <v>999</v>
      </c>
      <c r="J739" s="45" t="s">
        <v>965</v>
      </c>
      <c r="K739" s="102" t="s">
        <v>2681</v>
      </c>
      <c r="L739" s="13">
        <f ca="1">IFERROR(__xludf.DUMMYFUNCTION("if(K776="""",0,counta(split(K776,"","")))"),3)</f>
        <v>3</v>
      </c>
      <c r="M739" s="102" t="s">
        <v>2682</v>
      </c>
      <c r="N739" s="102"/>
      <c r="O739" s="102"/>
      <c r="P739" s="102"/>
      <c r="Q739" s="422" t="s">
        <v>27</v>
      </c>
      <c r="R739" s="339" t="s">
        <v>98</v>
      </c>
      <c r="S739" s="102">
        <v>0</v>
      </c>
      <c r="T739" s="435"/>
      <c r="U739" s="165">
        <v>4</v>
      </c>
      <c r="V739" s="165">
        <v>4</v>
      </c>
      <c r="W739" s="165" t="s">
        <v>4867</v>
      </c>
      <c r="X739" s="102" t="s">
        <v>2947</v>
      </c>
      <c r="Y739" s="422">
        <f>J739-I739</f>
        <v>0.40416666666666662</v>
      </c>
      <c r="Z739" s="422">
        <f>Y739*60</f>
        <v>24.249999999999996</v>
      </c>
      <c r="AA739" s="429">
        <v>5</v>
      </c>
      <c r="AB739" s="354">
        <v>4</v>
      </c>
    </row>
    <row r="740" spans="1:28" ht="14.25" customHeight="1" thickBot="1">
      <c r="A740" s="7">
        <v>546</v>
      </c>
      <c r="B740" s="7">
        <v>178</v>
      </c>
      <c r="C740" s="21"/>
      <c r="D740" s="468">
        <v>5</v>
      </c>
      <c r="E740" s="21" t="s">
        <v>2006</v>
      </c>
      <c r="F740" s="102" t="s">
        <v>1400</v>
      </c>
      <c r="G740" s="102" t="s">
        <v>1400</v>
      </c>
      <c r="H740" s="102"/>
      <c r="I740" s="45" t="s">
        <v>2007</v>
      </c>
      <c r="J740" s="45" t="s">
        <v>2684</v>
      </c>
      <c r="K740" s="102" t="s">
        <v>2685</v>
      </c>
      <c r="L740" s="13">
        <f ca="1">IFERROR(__xludf.DUMMYFUNCTION("if(K777="""",0,counta(split(K777,"","")))"),2)</f>
        <v>2</v>
      </c>
      <c r="M740" s="102" t="s">
        <v>2685</v>
      </c>
      <c r="N740" s="102"/>
      <c r="O740" s="102"/>
      <c r="P740" s="102"/>
      <c r="Q740" s="152" t="s">
        <v>27</v>
      </c>
      <c r="R740" s="339" t="s">
        <v>98</v>
      </c>
      <c r="S740" s="147">
        <v>0</v>
      </c>
      <c r="T740" s="435"/>
      <c r="U740" s="51">
        <v>4</v>
      </c>
      <c r="V740" s="51">
        <v>4</v>
      </c>
      <c r="W740" s="51" t="s">
        <v>3437</v>
      </c>
      <c r="X740" s="102" t="s">
        <v>2947</v>
      </c>
      <c r="Y740" s="422">
        <f>J740-I740</f>
        <v>0.45277777777777778</v>
      </c>
      <c r="Z740" s="422">
        <f>Y740*60</f>
        <v>27.166666666666668</v>
      </c>
      <c r="AA740" s="428">
        <v>5</v>
      </c>
      <c r="AB740" s="165">
        <v>4</v>
      </c>
    </row>
    <row r="741" spans="1:28" ht="14.25" customHeight="1" thickBot="1">
      <c r="A741" s="7">
        <v>550</v>
      </c>
      <c r="B741" s="7">
        <v>179</v>
      </c>
      <c r="C741" s="21"/>
      <c r="D741" s="468">
        <v>5</v>
      </c>
      <c r="E741" s="21" t="s">
        <v>2013</v>
      </c>
      <c r="F741" s="102" t="s">
        <v>886</v>
      </c>
      <c r="G741" s="102" t="s">
        <v>2017</v>
      </c>
      <c r="H741" s="102" t="s">
        <v>2018</v>
      </c>
      <c r="I741" s="45" t="s">
        <v>672</v>
      </c>
      <c r="J741" s="45" t="s">
        <v>1195</v>
      </c>
      <c r="K741" s="102" t="s">
        <v>2689</v>
      </c>
      <c r="L741" s="13">
        <f ca="1">IFERROR(__xludf.DUMMYFUNCTION("if(K778="""",0,counta(split(K778,"","")))"),3)</f>
        <v>3</v>
      </c>
      <c r="M741" s="102" t="s">
        <v>2689</v>
      </c>
      <c r="N741" s="102"/>
      <c r="O741" s="102"/>
      <c r="P741" s="102"/>
      <c r="Q741" s="152" t="s">
        <v>27</v>
      </c>
      <c r="R741" s="339" t="s">
        <v>98</v>
      </c>
      <c r="S741" s="147">
        <v>0</v>
      </c>
      <c r="T741" s="435"/>
      <c r="U741" s="379">
        <v>4</v>
      </c>
      <c r="V741" s="379">
        <v>5</v>
      </c>
      <c r="W741" s="377" t="s">
        <v>3044</v>
      </c>
      <c r="X741" s="377">
        <v>1</v>
      </c>
      <c r="Y741" s="422">
        <f>J741-I741</f>
        <v>0.57430555555555562</v>
      </c>
      <c r="Z741" s="422">
        <f>Y741*60</f>
        <v>34.458333333333336</v>
      </c>
      <c r="AA741" s="429">
        <v>5</v>
      </c>
      <c r="AB741" s="165">
        <v>4</v>
      </c>
    </row>
    <row r="742" spans="1:28" ht="14.25" customHeight="1" thickBot="1">
      <c r="A742" s="7">
        <v>549</v>
      </c>
      <c r="B742" s="7">
        <v>179</v>
      </c>
      <c r="C742" s="21"/>
      <c r="D742" s="468">
        <v>5</v>
      </c>
      <c r="E742" s="21" t="s">
        <v>2013</v>
      </c>
      <c r="F742" s="102" t="s">
        <v>1414</v>
      </c>
      <c r="G742" s="102"/>
      <c r="H742" s="102" t="s">
        <v>1415</v>
      </c>
      <c r="I742" s="45" t="s">
        <v>2014</v>
      </c>
      <c r="J742" s="45" t="s">
        <v>129</v>
      </c>
      <c r="K742" s="102" t="s">
        <v>2694</v>
      </c>
      <c r="L742" s="13">
        <f ca="1">IFERROR(__xludf.DUMMYFUNCTION("if(K779="""",0,counta(split(K779,"","")))"),3)</f>
        <v>3</v>
      </c>
      <c r="M742" s="102" t="s">
        <v>2695</v>
      </c>
      <c r="N742" s="102"/>
      <c r="O742" s="102"/>
      <c r="P742" s="102"/>
      <c r="Q742" s="152" t="s">
        <v>27</v>
      </c>
      <c r="R742" s="339" t="s">
        <v>98</v>
      </c>
      <c r="S742" s="147">
        <v>0</v>
      </c>
      <c r="T742" s="435"/>
      <c r="U742" s="297">
        <v>5</v>
      </c>
      <c r="V742" s="297">
        <v>4</v>
      </c>
      <c r="W742" s="301" t="s">
        <v>3044</v>
      </c>
      <c r="X742" s="301" t="s">
        <v>2794</v>
      </c>
      <c r="Y742" s="422">
        <f>J742-I742</f>
        <v>0.1125</v>
      </c>
      <c r="Z742" s="422">
        <f>Y742*60</f>
        <v>6.75</v>
      </c>
      <c r="AA742" s="429">
        <v>5</v>
      </c>
      <c r="AB742" s="354">
        <v>4</v>
      </c>
    </row>
    <row r="743" spans="1:28" ht="14.25" customHeight="1" thickBot="1">
      <c r="A743" s="7">
        <v>556</v>
      </c>
      <c r="B743" s="7">
        <v>180</v>
      </c>
      <c r="C743" s="21"/>
      <c r="D743" s="468">
        <v>5</v>
      </c>
      <c r="E743" s="21" t="s">
        <v>2019</v>
      </c>
      <c r="F743" s="102" t="s">
        <v>1454</v>
      </c>
      <c r="G743" s="102" t="s">
        <v>1817</v>
      </c>
      <c r="H743" s="102"/>
      <c r="I743" s="45" t="s">
        <v>2030</v>
      </c>
      <c r="J743" s="45" t="s">
        <v>1395</v>
      </c>
      <c r="K743" s="102" t="s">
        <v>2699</v>
      </c>
      <c r="L743" s="13">
        <f ca="1">IFERROR(__xludf.DUMMYFUNCTION("if(K780="""",0,counta(split(K780,"","")))"),3)</f>
        <v>3</v>
      </c>
      <c r="M743" s="102" t="s">
        <v>2700</v>
      </c>
      <c r="N743" s="102" t="s">
        <v>2701</v>
      </c>
      <c r="O743" s="102" t="s">
        <v>2702</v>
      </c>
      <c r="P743" s="102" t="s">
        <v>2701</v>
      </c>
      <c r="Q743" s="152" t="s">
        <v>27</v>
      </c>
      <c r="R743" s="339" t="s">
        <v>98</v>
      </c>
      <c r="S743" s="147">
        <v>0</v>
      </c>
      <c r="T743" s="435"/>
      <c r="U743" s="165"/>
      <c r="V743" s="165">
        <v>4</v>
      </c>
      <c r="W743" s="165" t="s">
        <v>1403</v>
      </c>
      <c r="X743" s="102"/>
      <c r="Y743" s="422">
        <f>J743-I743</f>
        <v>-0.11875000000000005</v>
      </c>
      <c r="Z743" s="422">
        <f>Y743*60</f>
        <v>-7.1250000000000027</v>
      </c>
      <c r="AA743" s="429">
        <v>5</v>
      </c>
      <c r="AB743" s="165">
        <v>4</v>
      </c>
    </row>
    <row r="744" spans="1:28" ht="14.25" customHeight="1" thickBot="1">
      <c r="A744" s="7">
        <v>555</v>
      </c>
      <c r="B744" s="7">
        <v>180</v>
      </c>
      <c r="C744" s="21"/>
      <c r="D744" s="468">
        <v>5</v>
      </c>
      <c r="E744" s="21" t="s">
        <v>2019</v>
      </c>
      <c r="F744" s="102" t="s">
        <v>823</v>
      </c>
      <c r="G744" s="102" t="s">
        <v>2027</v>
      </c>
      <c r="H744" s="102" t="s">
        <v>823</v>
      </c>
      <c r="I744" s="45" t="s">
        <v>438</v>
      </c>
      <c r="J744" s="45" t="s">
        <v>1042</v>
      </c>
      <c r="K744" s="102" t="s">
        <v>2707</v>
      </c>
      <c r="L744" s="13">
        <f ca="1">IFERROR(__xludf.DUMMYFUNCTION("if(K781="""",0,counta(split(K781,"","")))"),7)</f>
        <v>7</v>
      </c>
      <c r="M744" s="102" t="s">
        <v>2707</v>
      </c>
      <c r="N744" s="102"/>
      <c r="O744" s="102"/>
      <c r="P744" s="102"/>
      <c r="Q744" s="152" t="s">
        <v>27</v>
      </c>
      <c r="R744" s="339" t="s">
        <v>98</v>
      </c>
      <c r="S744" s="147">
        <v>0</v>
      </c>
      <c r="T744" s="435"/>
      <c r="U744" s="297">
        <v>4</v>
      </c>
      <c r="V744" s="297">
        <v>4</v>
      </c>
      <c r="W744" s="301" t="s">
        <v>3044</v>
      </c>
      <c r="X744" s="301" t="s">
        <v>2794</v>
      </c>
      <c r="Y744" s="422">
        <f>J744-I744</f>
        <v>0.13958333333333336</v>
      </c>
      <c r="Z744" s="422">
        <f>Y744*60</f>
        <v>8.3750000000000018</v>
      </c>
      <c r="AA744" s="429">
        <v>5</v>
      </c>
      <c r="AB744" s="354">
        <v>4</v>
      </c>
    </row>
    <row r="745" spans="1:28" ht="14.25" customHeight="1" thickBot="1">
      <c r="A745" s="7">
        <v>554</v>
      </c>
      <c r="B745" s="7">
        <v>180</v>
      </c>
      <c r="C745" s="21"/>
      <c r="D745" s="468">
        <v>5</v>
      </c>
      <c r="E745" s="21" t="s">
        <v>2019</v>
      </c>
      <c r="F745" s="102" t="s">
        <v>303</v>
      </c>
      <c r="G745" s="102"/>
      <c r="H745" s="102" t="s">
        <v>2026</v>
      </c>
      <c r="I745" s="45" t="s">
        <v>228</v>
      </c>
      <c r="J745" s="45" t="s">
        <v>2711</v>
      </c>
      <c r="K745" s="102" t="s">
        <v>2712</v>
      </c>
      <c r="L745" s="13">
        <f ca="1">IFERROR(__xludf.DUMMYFUNCTION("if(K782="""",0,counta(split(K782,"","")))"),3)</f>
        <v>3</v>
      </c>
      <c r="M745" s="102" t="s">
        <v>2713</v>
      </c>
      <c r="N745" s="102"/>
      <c r="O745" s="102"/>
      <c r="P745" s="102"/>
      <c r="Q745" s="152" t="s">
        <v>27</v>
      </c>
      <c r="R745" s="339" t="s">
        <v>98</v>
      </c>
      <c r="S745" s="147">
        <v>0</v>
      </c>
      <c r="T745" s="435"/>
      <c r="U745" s="274">
        <v>5</v>
      </c>
      <c r="V745" s="274">
        <v>5</v>
      </c>
      <c r="W745" s="272" t="s">
        <v>3437</v>
      </c>
      <c r="X745" s="274">
        <v>1</v>
      </c>
      <c r="Y745" s="422">
        <f>J745-I745</f>
        <v>0.47083333333333333</v>
      </c>
      <c r="Z745" s="422">
        <f>Y745*60</f>
        <v>28.25</v>
      </c>
      <c r="AA745" s="429">
        <v>5</v>
      </c>
      <c r="AB745" s="51">
        <v>4</v>
      </c>
    </row>
    <row r="746" spans="1:28" ht="14.25" customHeight="1" thickBot="1">
      <c r="A746" s="7">
        <v>553</v>
      </c>
      <c r="B746" s="7">
        <v>180</v>
      </c>
      <c r="C746" s="21"/>
      <c r="D746" s="468">
        <v>5</v>
      </c>
      <c r="E746" s="21" t="s">
        <v>2019</v>
      </c>
      <c r="F746" s="102" t="s">
        <v>197</v>
      </c>
      <c r="G746" s="102" t="s">
        <v>2025</v>
      </c>
      <c r="H746" s="102" t="s">
        <v>197</v>
      </c>
      <c r="I746" s="45" t="s">
        <v>515</v>
      </c>
      <c r="J746" s="22" t="s">
        <v>2717</v>
      </c>
      <c r="K746" s="102" t="s">
        <v>2718</v>
      </c>
      <c r="L746" s="13">
        <f ca="1">IFERROR(__xludf.DUMMYFUNCTION("if(K783="""",0,counta(split(K783,"","")))"),8)</f>
        <v>8</v>
      </c>
      <c r="M746" s="102" t="s">
        <v>2719</v>
      </c>
      <c r="N746" s="102"/>
      <c r="O746" s="102"/>
      <c r="P746" s="102"/>
      <c r="Q746" s="422" t="s">
        <v>27</v>
      </c>
      <c r="R746" s="339" t="s">
        <v>98</v>
      </c>
      <c r="S746" s="102">
        <v>0</v>
      </c>
      <c r="T746" s="435"/>
      <c r="U746" s="165"/>
      <c r="V746" s="165">
        <v>4</v>
      </c>
      <c r="W746" s="165" t="s">
        <v>2111</v>
      </c>
      <c r="X746" s="102"/>
      <c r="Y746" s="422">
        <f>J746-I746</f>
        <v>7.6388888888888895E-2</v>
      </c>
      <c r="Z746" s="422">
        <f>Y746*60</f>
        <v>4.5833333333333339</v>
      </c>
      <c r="AA746" s="429">
        <v>5</v>
      </c>
      <c r="AB746" s="196">
        <v>4</v>
      </c>
    </row>
    <row r="747" spans="1:28" ht="14.25" customHeight="1" thickBot="1">
      <c r="A747" s="7">
        <v>552</v>
      </c>
      <c r="B747" s="7">
        <v>180</v>
      </c>
      <c r="C747" s="21"/>
      <c r="D747" s="468">
        <v>5</v>
      </c>
      <c r="E747" s="21" t="s">
        <v>2019</v>
      </c>
      <c r="F747" s="102" t="s">
        <v>692</v>
      </c>
      <c r="G747" s="102" t="s">
        <v>2022</v>
      </c>
      <c r="H747" s="102" t="s">
        <v>2023</v>
      </c>
      <c r="I747" s="45" t="s">
        <v>169</v>
      </c>
      <c r="J747" s="45" t="s">
        <v>745</v>
      </c>
      <c r="K747" s="102" t="s">
        <v>2722</v>
      </c>
      <c r="L747" s="13">
        <f ca="1">IFERROR(__xludf.DUMMYFUNCTION("if(K784="""",0,counta(split(K784,"","")))"),2)</f>
        <v>2</v>
      </c>
      <c r="M747" s="102" t="s">
        <v>2722</v>
      </c>
      <c r="N747" s="102"/>
      <c r="O747" s="102"/>
      <c r="P747" s="102"/>
      <c r="Q747" s="422" t="s">
        <v>27</v>
      </c>
      <c r="R747" s="339" t="s">
        <v>98</v>
      </c>
      <c r="S747" s="102">
        <v>0</v>
      </c>
      <c r="T747" s="435"/>
      <c r="U747" s="165">
        <v>4</v>
      </c>
      <c r="V747" s="165">
        <v>4</v>
      </c>
      <c r="W747" s="165" t="s">
        <v>7064</v>
      </c>
      <c r="X747" s="102">
        <v>1</v>
      </c>
      <c r="Y747" s="422">
        <f>J747-I747</f>
        <v>-2.5694444444444436E-2</v>
      </c>
      <c r="Z747" s="422">
        <f>Y747*60</f>
        <v>-1.5416666666666661</v>
      </c>
      <c r="AA747" s="429">
        <v>5</v>
      </c>
      <c r="AB747" s="165">
        <v>4</v>
      </c>
    </row>
    <row r="748" spans="1:28" ht="14.25" customHeight="1" thickBot="1">
      <c r="A748" s="7">
        <v>551</v>
      </c>
      <c r="B748" s="7">
        <v>180</v>
      </c>
      <c r="C748" s="21"/>
      <c r="D748" s="468">
        <v>5</v>
      </c>
      <c r="E748" s="21" t="s">
        <v>2019</v>
      </c>
      <c r="F748" s="102" t="s">
        <v>1400</v>
      </c>
      <c r="G748" s="102" t="s">
        <v>1400</v>
      </c>
      <c r="H748" s="102"/>
      <c r="I748" s="45" t="s">
        <v>2020</v>
      </c>
      <c r="J748" s="45" t="s">
        <v>116</v>
      </c>
      <c r="K748" s="102" t="s">
        <v>2723</v>
      </c>
      <c r="L748" s="13">
        <f ca="1">IFERROR(__xludf.DUMMYFUNCTION("if(K785="""",0,counta(split(K785,"","")))"),2)</f>
        <v>2</v>
      </c>
      <c r="M748" s="102" t="s">
        <v>2724</v>
      </c>
      <c r="N748" s="102"/>
      <c r="O748" s="102"/>
      <c r="P748" s="102"/>
      <c r="Q748" s="422" t="s">
        <v>27</v>
      </c>
      <c r="R748" s="339" t="s">
        <v>98</v>
      </c>
      <c r="S748" s="102">
        <v>0</v>
      </c>
      <c r="T748" s="435"/>
      <c r="U748" s="239">
        <v>2</v>
      </c>
      <c r="V748" s="253">
        <v>4</v>
      </c>
      <c r="W748" s="353" t="s">
        <v>3044</v>
      </c>
      <c r="X748" s="353">
        <v>0</v>
      </c>
      <c r="Y748" s="422">
        <f>J748-I748</f>
        <v>9.9305555555555564E-2</v>
      </c>
      <c r="Z748" s="422">
        <f>Y748*60</f>
        <v>5.9583333333333339</v>
      </c>
      <c r="AA748" s="429">
        <v>5</v>
      </c>
      <c r="AB748" s="165">
        <v>4</v>
      </c>
    </row>
    <row r="749" spans="1:28" ht="14.25" customHeight="1" thickBot="1">
      <c r="A749" s="7">
        <v>557</v>
      </c>
      <c r="B749" s="7">
        <v>181</v>
      </c>
      <c r="C749" s="21"/>
      <c r="D749" s="468">
        <v>5</v>
      </c>
      <c r="E749" s="21" t="s">
        <v>2034</v>
      </c>
      <c r="F749" s="102" t="s">
        <v>75</v>
      </c>
      <c r="G749" s="102"/>
      <c r="H749" s="102" t="s">
        <v>75</v>
      </c>
      <c r="I749" s="45" t="s">
        <v>296</v>
      </c>
      <c r="J749" s="45" t="s">
        <v>735</v>
      </c>
      <c r="K749" s="102" t="s">
        <v>2725</v>
      </c>
      <c r="L749" s="13">
        <f ca="1">IFERROR(__xludf.DUMMYFUNCTION("if(K786="""",0,counta(split(K786,"","")))"),14)</f>
        <v>14</v>
      </c>
      <c r="M749" s="102" t="s">
        <v>2726</v>
      </c>
      <c r="N749" s="102" t="s">
        <v>2727</v>
      </c>
      <c r="O749" s="102" t="s">
        <v>2728</v>
      </c>
      <c r="P749" s="102" t="s">
        <v>2729</v>
      </c>
      <c r="Q749" s="422" t="s">
        <v>27</v>
      </c>
      <c r="R749" s="339" t="s">
        <v>98</v>
      </c>
      <c r="S749" s="102">
        <v>0</v>
      </c>
      <c r="T749" s="435"/>
      <c r="U749" s="354">
        <v>5</v>
      </c>
      <c r="V749" s="354">
        <v>5</v>
      </c>
      <c r="W749" s="434" t="s">
        <v>3127</v>
      </c>
      <c r="X749" s="354">
        <v>1</v>
      </c>
      <c r="Y749" s="422">
        <f>J749-I749</f>
        <v>0.3354166666666667</v>
      </c>
      <c r="Z749" s="422">
        <f>Y749*60</f>
        <v>20.125</v>
      </c>
      <c r="AA749" s="429">
        <v>5</v>
      </c>
      <c r="AB749" s="165">
        <v>4</v>
      </c>
    </row>
    <row r="750" spans="1:28" ht="14.25" customHeight="1" thickBot="1">
      <c r="A750" s="7">
        <v>558</v>
      </c>
      <c r="B750" s="7">
        <v>182</v>
      </c>
      <c r="C750" s="21"/>
      <c r="D750" s="468">
        <v>5</v>
      </c>
      <c r="E750" s="21" t="s">
        <v>2036</v>
      </c>
      <c r="F750" s="102" t="s">
        <v>75</v>
      </c>
      <c r="G750" s="102"/>
      <c r="H750" s="102" t="s">
        <v>75</v>
      </c>
      <c r="I750" s="45" t="s">
        <v>433</v>
      </c>
      <c r="J750" s="45" t="s">
        <v>2053</v>
      </c>
      <c r="K750" s="102" t="s">
        <v>284</v>
      </c>
      <c r="L750" s="13">
        <f ca="1">IFERROR(__xludf.DUMMYFUNCTION("if(K787="""",0,counta(split(K787,"","")))"),1)</f>
        <v>1</v>
      </c>
      <c r="M750" s="102"/>
      <c r="N750" s="102"/>
      <c r="O750" s="102"/>
      <c r="P750" s="102"/>
      <c r="Q750" s="422" t="s">
        <v>27</v>
      </c>
      <c r="R750" s="339" t="s">
        <v>98</v>
      </c>
      <c r="S750" s="102">
        <v>0</v>
      </c>
      <c r="T750" s="435"/>
      <c r="U750" s="332">
        <v>5</v>
      </c>
      <c r="V750" s="332">
        <v>5</v>
      </c>
      <c r="W750" s="339" t="s">
        <v>3548</v>
      </c>
      <c r="X750" s="339" t="s">
        <v>2794</v>
      </c>
      <c r="Y750" s="422">
        <f>J750-I750</f>
        <v>-0.13472222222222224</v>
      </c>
      <c r="Z750" s="422">
        <f>Y750*60</f>
        <v>-8.0833333333333339</v>
      </c>
      <c r="AA750" s="429">
        <v>5</v>
      </c>
      <c r="AB750" s="165">
        <v>4</v>
      </c>
    </row>
    <row r="751" spans="1:28" ht="14.25" customHeight="1" thickBot="1">
      <c r="A751" s="7">
        <v>563</v>
      </c>
      <c r="B751" s="7">
        <v>183</v>
      </c>
      <c r="C751" s="21"/>
      <c r="D751" s="468">
        <v>5</v>
      </c>
      <c r="E751" s="21" t="s">
        <v>2037</v>
      </c>
      <c r="F751" s="102" t="s">
        <v>1989</v>
      </c>
      <c r="G751" s="102"/>
      <c r="H751" s="102" t="s">
        <v>1991</v>
      </c>
      <c r="I751" s="45" t="s">
        <v>550</v>
      </c>
      <c r="J751" s="45" t="s">
        <v>1835</v>
      </c>
      <c r="K751" s="102"/>
      <c r="L751" s="13">
        <f ca="1">IFERROR(__xludf.DUMMYFUNCTION("if(K788="""",0,counta(split(K788,"","")))"),0)</f>
        <v>0</v>
      </c>
      <c r="M751" s="102"/>
      <c r="N751" s="102" t="s">
        <v>586</v>
      </c>
      <c r="O751" s="102" t="s">
        <v>252</v>
      </c>
      <c r="P751" s="102" t="s">
        <v>586</v>
      </c>
      <c r="Q751" s="422" t="s">
        <v>27</v>
      </c>
      <c r="R751" s="339" t="s">
        <v>98</v>
      </c>
      <c r="S751" s="102">
        <v>0</v>
      </c>
      <c r="T751" s="435"/>
      <c r="U751" s="165"/>
      <c r="V751" s="165">
        <v>5</v>
      </c>
      <c r="W751" s="165" t="s">
        <v>29</v>
      </c>
      <c r="X751" s="15">
        <v>1</v>
      </c>
      <c r="Y751" s="422">
        <f>J751-I751</f>
        <v>-0.10277777777777777</v>
      </c>
      <c r="Z751" s="422">
        <f>Y751*60</f>
        <v>-6.1666666666666661</v>
      </c>
      <c r="AA751" s="428">
        <v>5</v>
      </c>
      <c r="AB751" s="165">
        <v>4</v>
      </c>
    </row>
    <row r="752" spans="1:28" ht="14.25" customHeight="1" thickBot="1">
      <c r="A752" s="7">
        <v>562</v>
      </c>
      <c r="B752" s="7">
        <v>183</v>
      </c>
      <c r="C752" s="21"/>
      <c r="D752" s="468">
        <v>5</v>
      </c>
      <c r="E752" s="21" t="s">
        <v>2037</v>
      </c>
      <c r="F752" s="102" t="s">
        <v>1458</v>
      </c>
      <c r="G752" s="102"/>
      <c r="H752" s="102" t="s">
        <v>1459</v>
      </c>
      <c r="I752" s="45" t="s">
        <v>1335</v>
      </c>
      <c r="J752" s="45" t="s">
        <v>146</v>
      </c>
      <c r="K752" s="102" t="s">
        <v>2213</v>
      </c>
      <c r="L752" s="13">
        <f ca="1">IFERROR(__xludf.DUMMYFUNCTION("if(K789="""",0,counta(split(K789,"","")))"),1)</f>
        <v>1</v>
      </c>
      <c r="M752" s="102"/>
      <c r="N752" s="102"/>
      <c r="O752" s="102"/>
      <c r="P752" s="102"/>
      <c r="Q752" s="422" t="s">
        <v>27</v>
      </c>
      <c r="R752" s="339" t="s">
        <v>98</v>
      </c>
      <c r="S752" s="102">
        <v>0</v>
      </c>
      <c r="T752" s="435"/>
      <c r="U752" s="328">
        <v>5</v>
      </c>
      <c r="V752" s="328">
        <v>5</v>
      </c>
      <c r="W752" s="340" t="s">
        <v>3548</v>
      </c>
      <c r="X752" s="252" t="s">
        <v>2794</v>
      </c>
      <c r="Y752" s="422">
        <f>J752-I752</f>
        <v>7.9166666666666691E-2</v>
      </c>
      <c r="Z752" s="422">
        <f>Y752*60</f>
        <v>4.7500000000000018</v>
      </c>
      <c r="AA752" s="429">
        <v>5</v>
      </c>
      <c r="AB752" s="165">
        <v>4</v>
      </c>
    </row>
    <row r="753" spans="1:28" ht="14.25" customHeight="1" thickBot="1">
      <c r="A753" s="7">
        <v>561</v>
      </c>
      <c r="B753" s="7">
        <v>183</v>
      </c>
      <c r="C753" s="21"/>
      <c r="D753" s="468">
        <v>5</v>
      </c>
      <c r="E753" s="21" t="s">
        <v>2037</v>
      </c>
      <c r="F753" s="102" t="s">
        <v>2040</v>
      </c>
      <c r="G753" s="102"/>
      <c r="H753" s="102" t="s">
        <v>2041</v>
      </c>
      <c r="I753" s="45" t="s">
        <v>583</v>
      </c>
      <c r="J753" s="45" t="s">
        <v>146</v>
      </c>
      <c r="K753" s="102" t="s">
        <v>2733</v>
      </c>
      <c r="L753" s="13">
        <f ca="1">IFERROR(__xludf.DUMMYFUNCTION("if(K790="""",0,counta(split(K790,"","")))"),2)</f>
        <v>2</v>
      </c>
      <c r="M753" s="102"/>
      <c r="N753" s="102"/>
      <c r="O753" s="102"/>
      <c r="P753" s="102"/>
      <c r="Q753" s="422" t="s">
        <v>27</v>
      </c>
      <c r="R753" s="339" t="s">
        <v>98</v>
      </c>
      <c r="S753" s="102">
        <v>0</v>
      </c>
      <c r="T753" s="435"/>
      <c r="U753" s="165">
        <v>4</v>
      </c>
      <c r="V753" s="165">
        <v>4</v>
      </c>
      <c r="W753" s="165" t="s">
        <v>3044</v>
      </c>
      <c r="X753" s="102">
        <v>1</v>
      </c>
      <c r="Y753" s="422">
        <f>J753-I753</f>
        <v>0.13125000000000003</v>
      </c>
      <c r="Z753" s="422">
        <f>Y753*60</f>
        <v>7.8750000000000018</v>
      </c>
      <c r="AA753" s="429">
        <v>5</v>
      </c>
      <c r="AB753" s="165">
        <v>4</v>
      </c>
    </row>
    <row r="754" spans="1:28" ht="14.25" customHeight="1" thickBot="1">
      <c r="A754" s="7">
        <v>560</v>
      </c>
      <c r="B754" s="7">
        <v>183</v>
      </c>
      <c r="C754" s="21"/>
      <c r="D754" s="468">
        <v>5</v>
      </c>
      <c r="E754" s="21" t="s">
        <v>2037</v>
      </c>
      <c r="F754" s="102" t="s">
        <v>1414</v>
      </c>
      <c r="G754" s="102"/>
      <c r="H754" s="102" t="s">
        <v>1415</v>
      </c>
      <c r="I754" s="45" t="s">
        <v>336</v>
      </c>
      <c r="J754" s="45" t="s">
        <v>146</v>
      </c>
      <c r="K754" s="102" t="s">
        <v>2735</v>
      </c>
      <c r="L754" s="13">
        <f ca="1">IFERROR(__xludf.DUMMYFUNCTION("if(K791="""",0,counta(split(K791,"","")))"),3)</f>
        <v>3</v>
      </c>
      <c r="M754" s="102"/>
      <c r="N754" s="102"/>
      <c r="O754" s="102"/>
      <c r="P754" s="102"/>
      <c r="Q754" s="440" t="s">
        <v>27</v>
      </c>
      <c r="R754" s="339" t="s">
        <v>98</v>
      </c>
      <c r="S754" s="164">
        <v>0</v>
      </c>
      <c r="T754" s="435"/>
      <c r="U754" s="255">
        <v>5</v>
      </c>
      <c r="V754" s="255">
        <v>5</v>
      </c>
      <c r="W754" s="353" t="s">
        <v>3041</v>
      </c>
      <c r="X754" s="353" t="s">
        <v>2794</v>
      </c>
      <c r="Y754" s="422">
        <f>J754-I754</f>
        <v>0.2104166666666667</v>
      </c>
      <c r="Z754" s="422">
        <f>Y754*60</f>
        <v>12.625000000000002</v>
      </c>
      <c r="AA754" s="429">
        <v>5</v>
      </c>
      <c r="AB754" s="165">
        <v>4</v>
      </c>
    </row>
    <row r="755" spans="1:28" ht="14.25" customHeight="1" thickBot="1">
      <c r="A755" s="7">
        <v>559</v>
      </c>
      <c r="B755" s="7">
        <v>183</v>
      </c>
      <c r="C755" s="21"/>
      <c r="D755" s="468">
        <v>5</v>
      </c>
      <c r="E755" s="21" t="s">
        <v>2037</v>
      </c>
      <c r="F755" s="102" t="s">
        <v>1454</v>
      </c>
      <c r="G755" s="102"/>
      <c r="H755" s="102" t="s">
        <v>1455</v>
      </c>
      <c r="I755" s="45" t="s">
        <v>2020</v>
      </c>
      <c r="J755" s="45" t="s">
        <v>1282</v>
      </c>
      <c r="K755" s="102" t="s">
        <v>2738</v>
      </c>
      <c r="L755" s="13">
        <f ca="1">IFERROR(__xludf.DUMMYFUNCTION("if(K792="""",0,counta(split(K792,"","")))"),19)</f>
        <v>19</v>
      </c>
      <c r="M755" s="102" t="s">
        <v>2739</v>
      </c>
      <c r="N755" s="102"/>
      <c r="O755" s="102"/>
      <c r="P755" s="102"/>
      <c r="Q755" s="422" t="s">
        <v>27</v>
      </c>
      <c r="R755" s="339" t="s">
        <v>98</v>
      </c>
      <c r="S755" s="102">
        <v>0</v>
      </c>
      <c r="T755" s="435"/>
      <c r="U755" s="379">
        <v>3</v>
      </c>
      <c r="V755" s="379">
        <v>4</v>
      </c>
      <c r="W755" s="377" t="s">
        <v>10700</v>
      </c>
      <c r="X755" s="377">
        <v>1</v>
      </c>
      <c r="Y755" s="422">
        <f>J755-I755</f>
        <v>0.28958333333333336</v>
      </c>
      <c r="Z755" s="422">
        <f>Y755*60</f>
        <v>17.375</v>
      </c>
      <c r="AA755" s="429">
        <v>5</v>
      </c>
      <c r="AB755" s="196">
        <v>4</v>
      </c>
    </row>
    <row r="756" spans="1:28" ht="14.25" customHeight="1" thickBot="1">
      <c r="A756" s="7">
        <v>565</v>
      </c>
      <c r="B756" s="7">
        <v>184</v>
      </c>
      <c r="C756" s="21"/>
      <c r="D756" s="468">
        <v>5</v>
      </c>
      <c r="E756" s="21" t="s">
        <v>2046</v>
      </c>
      <c r="F756" s="102" t="s">
        <v>1772</v>
      </c>
      <c r="G756" s="102"/>
      <c r="H756" s="102" t="s">
        <v>1772</v>
      </c>
      <c r="I756" s="45" t="s">
        <v>1835</v>
      </c>
      <c r="J756" s="45" t="s">
        <v>2741</v>
      </c>
      <c r="K756" s="102" t="s">
        <v>2742</v>
      </c>
      <c r="L756" s="13">
        <f ca="1">IFERROR(__xludf.DUMMYFUNCTION("if(K793="""",0,counta(split(K793,"","")))"),2)</f>
        <v>2</v>
      </c>
      <c r="M756" s="102" t="s">
        <v>2743</v>
      </c>
      <c r="N756" s="102"/>
      <c r="O756" s="102"/>
      <c r="P756" s="102"/>
      <c r="Q756" s="422" t="s">
        <v>27</v>
      </c>
      <c r="R756" s="339" t="s">
        <v>98</v>
      </c>
      <c r="S756" s="102">
        <v>0</v>
      </c>
      <c r="T756" s="435"/>
      <c r="U756" s="165"/>
      <c r="V756" s="165">
        <v>5</v>
      </c>
      <c r="W756" s="165" t="s">
        <v>29</v>
      </c>
      <c r="X756" s="15">
        <v>1</v>
      </c>
      <c r="Y756" s="422">
        <f>J756-I756</f>
        <v>0.25972222222222219</v>
      </c>
      <c r="Z756" s="422">
        <f>Y756*60</f>
        <v>15.583333333333332</v>
      </c>
      <c r="AA756" s="428">
        <v>5</v>
      </c>
      <c r="AB756" s="165">
        <v>4</v>
      </c>
    </row>
    <row r="757" spans="1:28" ht="14.25" customHeight="1" thickBot="1">
      <c r="A757" s="7">
        <v>564</v>
      </c>
      <c r="B757" s="7">
        <v>184</v>
      </c>
      <c r="C757" s="21"/>
      <c r="D757" s="468">
        <v>5</v>
      </c>
      <c r="E757" s="21" t="s">
        <v>2046</v>
      </c>
      <c r="F757" s="102" t="s">
        <v>1217</v>
      </c>
      <c r="G757" s="102" t="s">
        <v>273</v>
      </c>
      <c r="H757" s="102" t="s">
        <v>2047</v>
      </c>
      <c r="I757" s="45" t="s">
        <v>922</v>
      </c>
      <c r="J757" s="45" t="s">
        <v>2745</v>
      </c>
      <c r="K757" s="102" t="s">
        <v>2746</v>
      </c>
      <c r="L757" s="13">
        <f ca="1">IFERROR(__xludf.DUMMYFUNCTION("if(K794="""",0,counta(split(K794,"","")))"),12)</f>
        <v>12</v>
      </c>
      <c r="M757" s="102" t="s">
        <v>2747</v>
      </c>
      <c r="N757" s="102" t="s">
        <v>2748</v>
      </c>
      <c r="O757" s="102" t="s">
        <v>41</v>
      </c>
      <c r="P757" s="102" t="s">
        <v>2748</v>
      </c>
      <c r="Q757" s="422" t="s">
        <v>27</v>
      </c>
      <c r="R757" s="339" t="s">
        <v>98</v>
      </c>
      <c r="S757" s="102">
        <v>0</v>
      </c>
      <c r="T757" s="435"/>
      <c r="U757" s="165">
        <v>3</v>
      </c>
      <c r="V757" s="165">
        <v>4</v>
      </c>
      <c r="W757" s="165" t="s">
        <v>3041</v>
      </c>
      <c r="X757" s="102">
        <v>1</v>
      </c>
      <c r="Y757" s="422">
        <f>J757-I757</f>
        <v>0.56458333333333333</v>
      </c>
      <c r="Z757" s="422">
        <f>Y757*60</f>
        <v>33.875</v>
      </c>
      <c r="AA757" s="429">
        <v>5</v>
      </c>
      <c r="AB757" s="165">
        <v>4</v>
      </c>
    </row>
    <row r="758" spans="1:28" ht="14.25" customHeight="1" thickBot="1">
      <c r="A758" s="7">
        <v>572</v>
      </c>
      <c r="B758" s="7">
        <v>185</v>
      </c>
      <c r="C758" s="21"/>
      <c r="D758" s="468">
        <v>5</v>
      </c>
      <c r="E758" s="21" t="s">
        <v>2048</v>
      </c>
      <c r="F758" s="102" t="s">
        <v>2059</v>
      </c>
      <c r="G758" s="102"/>
      <c r="H758" s="102" t="s">
        <v>622</v>
      </c>
      <c r="I758" s="45" t="s">
        <v>2057</v>
      </c>
      <c r="J758" s="45" t="s">
        <v>1580</v>
      </c>
      <c r="K758" s="102" t="s">
        <v>2750</v>
      </c>
      <c r="L758" s="13">
        <f ca="1">IFERROR(__xludf.DUMMYFUNCTION("if(K795="""",0,counta(split(K795,"","")))"),8)</f>
        <v>8</v>
      </c>
      <c r="M758" s="102" t="s">
        <v>2751</v>
      </c>
      <c r="N758" s="102" t="s">
        <v>2752</v>
      </c>
      <c r="O758" s="102" t="s">
        <v>41</v>
      </c>
      <c r="P758" s="102" t="s">
        <v>2752</v>
      </c>
      <c r="Q758" s="422" t="s">
        <v>27</v>
      </c>
      <c r="R758" s="339" t="s">
        <v>98</v>
      </c>
      <c r="S758" s="102">
        <v>0</v>
      </c>
      <c r="T758" s="435"/>
      <c r="U758" s="333">
        <v>4</v>
      </c>
      <c r="V758" s="333">
        <v>4</v>
      </c>
      <c r="W758" s="339" t="s">
        <v>10455</v>
      </c>
      <c r="X758" s="339" t="s">
        <v>2947</v>
      </c>
      <c r="Y758" s="422">
        <f>J758-I758</f>
        <v>0.33402777777777781</v>
      </c>
      <c r="Z758" s="422">
        <f>Y758*60</f>
        <v>20.041666666666668</v>
      </c>
      <c r="AA758" s="429">
        <v>5</v>
      </c>
      <c r="AB758" s="165">
        <v>4</v>
      </c>
    </row>
    <row r="759" spans="1:28" ht="14.25" customHeight="1" thickBot="1">
      <c r="A759" s="7">
        <v>571</v>
      </c>
      <c r="B759" s="7">
        <v>185</v>
      </c>
      <c r="C759" s="21"/>
      <c r="D759" s="468">
        <v>5</v>
      </c>
      <c r="E759" s="21" t="s">
        <v>2048</v>
      </c>
      <c r="F759" s="102" t="s">
        <v>1454</v>
      </c>
      <c r="G759" s="102"/>
      <c r="H759" s="102" t="s">
        <v>1817</v>
      </c>
      <c r="I759" s="45" t="s">
        <v>2031</v>
      </c>
      <c r="J759" s="45" t="s">
        <v>744</v>
      </c>
      <c r="K759" s="102" t="s">
        <v>1639</v>
      </c>
      <c r="L759" s="13">
        <f ca="1">IFERROR(__xludf.DUMMYFUNCTION("if(K796="""",0,counta(split(K796,"","")))"),3)</f>
        <v>3</v>
      </c>
      <c r="M759" s="102"/>
      <c r="N759" s="102"/>
      <c r="O759" s="102"/>
      <c r="P759" s="102"/>
      <c r="Q759" s="422" t="s">
        <v>27</v>
      </c>
      <c r="R759" s="339" t="s">
        <v>98</v>
      </c>
      <c r="S759" s="102">
        <v>0</v>
      </c>
      <c r="T759" s="435"/>
      <c r="U759" s="379">
        <v>3</v>
      </c>
      <c r="V759" s="379">
        <v>5</v>
      </c>
      <c r="W759" s="377" t="s">
        <v>3044</v>
      </c>
      <c r="X759" s="377">
        <v>1</v>
      </c>
      <c r="Y759" s="422">
        <f>J759-I759</f>
        <v>-0.32430555555555551</v>
      </c>
      <c r="Z759" s="422">
        <f>Y759*60</f>
        <v>-19.458333333333332</v>
      </c>
      <c r="AA759" s="429">
        <v>5</v>
      </c>
      <c r="AB759" s="165">
        <v>4</v>
      </c>
    </row>
    <row r="760" spans="1:28" ht="14.25" customHeight="1" thickBot="1">
      <c r="A760" s="7">
        <v>570</v>
      </c>
      <c r="B760" s="7">
        <v>185</v>
      </c>
      <c r="C760" s="21"/>
      <c r="D760" s="468">
        <v>5</v>
      </c>
      <c r="E760" s="21" t="s">
        <v>2048</v>
      </c>
      <c r="F760" s="102" t="s">
        <v>287</v>
      </c>
      <c r="G760" s="102"/>
      <c r="H760" s="102" t="s">
        <v>2055</v>
      </c>
      <c r="I760" s="45" t="s">
        <v>1425</v>
      </c>
      <c r="J760" s="45" t="s">
        <v>288</v>
      </c>
      <c r="K760" s="102" t="s">
        <v>2756</v>
      </c>
      <c r="L760" s="13">
        <f ca="1">IFERROR(__xludf.DUMMYFUNCTION("if(K797="""",0,counta(split(K797,"","")))"),8)</f>
        <v>8</v>
      </c>
      <c r="M760" s="102" t="s">
        <v>2757</v>
      </c>
      <c r="N760" s="102"/>
      <c r="O760" s="102"/>
      <c r="P760" s="102"/>
      <c r="Q760" s="422" t="s">
        <v>27</v>
      </c>
      <c r="R760" s="339" t="s">
        <v>98</v>
      </c>
      <c r="S760" s="102">
        <v>0</v>
      </c>
      <c r="T760" s="435"/>
      <c r="U760" s="165">
        <v>4</v>
      </c>
      <c r="V760" s="165">
        <v>4</v>
      </c>
      <c r="W760" s="165" t="s">
        <v>2111</v>
      </c>
      <c r="X760" s="102" t="s">
        <v>2794</v>
      </c>
      <c r="Y760" s="422">
        <f>J760-I760</f>
        <v>-0.24652777777777782</v>
      </c>
      <c r="Z760" s="422">
        <f>Y760*60</f>
        <v>-14.79166666666667</v>
      </c>
      <c r="AA760" s="429">
        <v>5</v>
      </c>
      <c r="AB760" s="165">
        <v>4</v>
      </c>
    </row>
    <row r="761" spans="1:28" ht="14.25" customHeight="1" thickBot="1">
      <c r="A761" s="7">
        <v>569</v>
      </c>
      <c r="B761" s="7">
        <v>185</v>
      </c>
      <c r="C761" s="21"/>
      <c r="D761" s="468">
        <v>5</v>
      </c>
      <c r="E761" s="21" t="s">
        <v>2048</v>
      </c>
      <c r="F761" s="102" t="s">
        <v>1400</v>
      </c>
      <c r="G761" s="102" t="s">
        <v>80</v>
      </c>
      <c r="H761" s="102"/>
      <c r="I761" s="45" t="s">
        <v>1033</v>
      </c>
      <c r="J761" s="45" t="s">
        <v>1706</v>
      </c>
      <c r="K761" s="102" t="s">
        <v>2758</v>
      </c>
      <c r="L761" s="13">
        <f ca="1">IFERROR(__xludf.DUMMYFUNCTION("if(K798="""",0,counta(split(K798,"","")))"),4)</f>
        <v>4</v>
      </c>
      <c r="M761" s="102" t="s">
        <v>2759</v>
      </c>
      <c r="N761" s="102" t="s">
        <v>1198</v>
      </c>
      <c r="O761" s="102" t="s">
        <v>878</v>
      </c>
      <c r="P761" s="102" t="s">
        <v>1198</v>
      </c>
      <c r="Q761" s="422" t="s">
        <v>27</v>
      </c>
      <c r="R761" s="339" t="s">
        <v>98</v>
      </c>
      <c r="S761" s="102">
        <v>0</v>
      </c>
      <c r="T761" s="435"/>
      <c r="U761" s="379">
        <v>5</v>
      </c>
      <c r="V761" s="379">
        <v>5</v>
      </c>
      <c r="W761" s="377" t="s">
        <v>3548</v>
      </c>
      <c r="X761" s="377">
        <v>1</v>
      </c>
      <c r="Y761" s="422">
        <f>J761-I761</f>
        <v>9.375E-2</v>
      </c>
      <c r="Z761" s="422">
        <f>Y761*60</f>
        <v>5.625</v>
      </c>
      <c r="AA761" s="429">
        <v>5</v>
      </c>
      <c r="AB761" s="51">
        <v>4</v>
      </c>
    </row>
    <row r="762" spans="1:28" ht="14.25" customHeight="1" thickBot="1">
      <c r="A762" s="7">
        <v>568</v>
      </c>
      <c r="B762" s="7">
        <v>185</v>
      </c>
      <c r="C762" s="21"/>
      <c r="D762" s="468">
        <v>5</v>
      </c>
      <c r="E762" s="21" t="s">
        <v>2048</v>
      </c>
      <c r="F762" s="102" t="s">
        <v>2050</v>
      </c>
      <c r="G762" s="102" t="s">
        <v>2051</v>
      </c>
      <c r="H762" s="102" t="s">
        <v>2052</v>
      </c>
      <c r="I762" s="45" t="s">
        <v>2053</v>
      </c>
      <c r="J762" s="45" t="s">
        <v>735</v>
      </c>
      <c r="K762" s="102" t="s">
        <v>2761</v>
      </c>
      <c r="L762" s="13">
        <f ca="1">IFERROR(__xludf.DUMMYFUNCTION("if(K799="""",0,counta(split(K799,"","")))"),3)</f>
        <v>3</v>
      </c>
      <c r="M762" s="102" t="s">
        <v>2762</v>
      </c>
      <c r="N762" s="102" t="s">
        <v>2763</v>
      </c>
      <c r="O762" s="102"/>
      <c r="P762" s="102" t="s">
        <v>2763</v>
      </c>
      <c r="Q762" s="422" t="s">
        <v>27</v>
      </c>
      <c r="R762" s="339" t="s">
        <v>98</v>
      </c>
      <c r="S762" s="102">
        <v>0</v>
      </c>
      <c r="T762" s="435"/>
      <c r="U762" s="297">
        <v>5</v>
      </c>
      <c r="V762" s="297">
        <v>5</v>
      </c>
      <c r="W762" s="301" t="s">
        <v>3437</v>
      </c>
      <c r="X762" s="301" t="s">
        <v>2794</v>
      </c>
      <c r="Y762" s="422">
        <f>J762-I762</f>
        <v>0.31597222222222227</v>
      </c>
      <c r="Z762" s="422">
        <f>Y762*60</f>
        <v>18.958333333333336</v>
      </c>
      <c r="AA762" s="429">
        <v>5</v>
      </c>
      <c r="AB762" s="354">
        <v>4</v>
      </c>
    </row>
    <row r="763" spans="1:28" ht="14.25" customHeight="1" thickBot="1">
      <c r="A763" s="7">
        <v>567</v>
      </c>
      <c r="B763" s="7">
        <v>185</v>
      </c>
      <c r="C763" s="21"/>
      <c r="D763" s="468">
        <v>5</v>
      </c>
      <c r="E763" s="21" t="s">
        <v>2048</v>
      </c>
      <c r="F763" s="102" t="s">
        <v>717</v>
      </c>
      <c r="G763" s="102"/>
      <c r="H763" s="102" t="s">
        <v>80</v>
      </c>
      <c r="I763" s="45" t="s">
        <v>1502</v>
      </c>
      <c r="J763" s="45" t="s">
        <v>583</v>
      </c>
      <c r="K763" s="102" t="s">
        <v>2766</v>
      </c>
      <c r="L763" s="13">
        <f ca="1">IFERROR(__xludf.DUMMYFUNCTION("if(K800="""",0,counta(split(K800,"","")))"),7)</f>
        <v>7</v>
      </c>
      <c r="M763" s="102" t="s">
        <v>2767</v>
      </c>
      <c r="N763" s="102"/>
      <c r="O763" s="102"/>
      <c r="P763" s="102"/>
      <c r="Q763" s="414" t="s">
        <v>27</v>
      </c>
      <c r="R763" s="339" t="s">
        <v>98</v>
      </c>
      <c r="S763" s="354">
        <v>0</v>
      </c>
      <c r="T763" s="435"/>
      <c r="U763" s="280">
        <v>5</v>
      </c>
      <c r="V763" s="280">
        <v>5</v>
      </c>
      <c r="W763" s="286" t="s">
        <v>9052</v>
      </c>
      <c r="X763" s="286" t="s">
        <v>2947</v>
      </c>
      <c r="Y763" s="422">
        <f>J763-I763</f>
        <v>7.4999999999999997E-2</v>
      </c>
      <c r="Z763" s="422">
        <f>Y763*60</f>
        <v>4.5</v>
      </c>
      <c r="AA763" s="429">
        <v>5</v>
      </c>
      <c r="AB763" s="165">
        <v>4</v>
      </c>
    </row>
    <row r="764" spans="1:28" ht="14.25" customHeight="1" thickBot="1">
      <c r="A764" s="7">
        <v>566</v>
      </c>
      <c r="B764" s="7">
        <v>185</v>
      </c>
      <c r="C764" s="21"/>
      <c r="D764" s="468">
        <v>5</v>
      </c>
      <c r="E764" s="21" t="s">
        <v>2048</v>
      </c>
      <c r="F764" s="102" t="s">
        <v>68</v>
      </c>
      <c r="G764" s="102"/>
      <c r="H764" s="102" t="s">
        <v>68</v>
      </c>
      <c r="I764" s="45" t="s">
        <v>794</v>
      </c>
      <c r="J764" s="45" t="s">
        <v>2770</v>
      </c>
      <c r="K764" s="102" t="s">
        <v>2771</v>
      </c>
      <c r="L764" s="13">
        <f ca="1">IFERROR(__xludf.DUMMYFUNCTION("if(K801="""",0,counta(split(K801,"","")))"),11)</f>
        <v>11</v>
      </c>
      <c r="M764" s="102" t="s">
        <v>2772</v>
      </c>
      <c r="N764" s="102"/>
      <c r="O764" s="102"/>
      <c r="P764" s="102"/>
      <c r="Q764" s="414" t="s">
        <v>27</v>
      </c>
      <c r="R764" s="339" t="s">
        <v>98</v>
      </c>
      <c r="S764" s="354">
        <v>0</v>
      </c>
      <c r="T764" s="435"/>
      <c r="U764" s="165"/>
      <c r="V764" s="165">
        <v>4</v>
      </c>
      <c r="W764" s="165" t="s">
        <v>29</v>
      </c>
      <c r="X764" s="15">
        <v>1</v>
      </c>
      <c r="Y764" s="422">
        <f>J764-I764</f>
        <v>0.25833333333333336</v>
      </c>
      <c r="Z764" s="422">
        <f>Y764*60</f>
        <v>15.500000000000002</v>
      </c>
      <c r="AA764" s="429">
        <v>5</v>
      </c>
      <c r="AB764" s="165">
        <v>4</v>
      </c>
    </row>
    <row r="765" spans="1:28" ht="14.25" customHeight="1" thickBot="1">
      <c r="A765" s="7">
        <v>573</v>
      </c>
      <c r="B765" s="7">
        <v>186</v>
      </c>
      <c r="C765" s="21"/>
      <c r="D765" s="468">
        <v>5</v>
      </c>
      <c r="E765" s="21" t="s">
        <v>2060</v>
      </c>
      <c r="F765" s="102" t="s">
        <v>2061</v>
      </c>
      <c r="G765" s="102" t="s">
        <v>2062</v>
      </c>
      <c r="H765" s="102"/>
      <c r="I765" s="45" t="s">
        <v>335</v>
      </c>
      <c r="J765" s="45" t="s">
        <v>2057</v>
      </c>
      <c r="K765" s="102" t="s">
        <v>2774</v>
      </c>
      <c r="L765" s="13">
        <f ca="1">IFERROR(__xludf.DUMMYFUNCTION("if(K802="""",0,counta(split(K802,"","")))"),3)</f>
        <v>3</v>
      </c>
      <c r="M765" s="102" t="s">
        <v>2775</v>
      </c>
      <c r="N765" s="102"/>
      <c r="O765" s="102"/>
      <c r="P765" s="102"/>
      <c r="Q765" s="414" t="s">
        <v>27</v>
      </c>
      <c r="R765" s="339" t="s">
        <v>98</v>
      </c>
      <c r="S765" s="354">
        <v>0</v>
      </c>
      <c r="T765" s="435"/>
      <c r="U765" s="165"/>
      <c r="V765" s="165">
        <v>5</v>
      </c>
      <c r="W765" s="165" t="s">
        <v>29</v>
      </c>
      <c r="X765" s="15">
        <v>1</v>
      </c>
      <c r="Y765" s="422">
        <f>J765-I765</f>
        <v>0.38472222222222224</v>
      </c>
      <c r="Z765" s="422">
        <f>Y765*60</f>
        <v>23.083333333333336</v>
      </c>
      <c r="AA765" s="429">
        <v>5</v>
      </c>
      <c r="AB765" s="165">
        <v>4</v>
      </c>
    </row>
    <row r="766" spans="1:28" ht="14.25" customHeight="1" thickBot="1">
      <c r="A766" s="7">
        <v>579</v>
      </c>
      <c r="B766" s="7">
        <v>187</v>
      </c>
      <c r="C766" s="21"/>
      <c r="D766" s="468">
        <v>5</v>
      </c>
      <c r="E766" s="21" t="s">
        <v>2064</v>
      </c>
      <c r="F766" s="102" t="s">
        <v>1675</v>
      </c>
      <c r="G766" s="102"/>
      <c r="H766" s="102" t="s">
        <v>2073</v>
      </c>
      <c r="I766" s="45" t="s">
        <v>2074</v>
      </c>
      <c r="J766" s="45" t="s">
        <v>2778</v>
      </c>
      <c r="K766" s="102" t="s">
        <v>2779</v>
      </c>
      <c r="L766" s="13">
        <f ca="1">IFERROR(__xludf.DUMMYFUNCTION("if(K803="""",0,counta(split(K803,"","")))"),2)</f>
        <v>2</v>
      </c>
      <c r="M766" s="102" t="s">
        <v>2780</v>
      </c>
      <c r="N766" s="102"/>
      <c r="O766" s="102"/>
      <c r="P766" s="102"/>
      <c r="Q766" s="441" t="s">
        <v>27</v>
      </c>
      <c r="R766" s="339" t="s">
        <v>98</v>
      </c>
      <c r="S766" s="331">
        <v>0</v>
      </c>
      <c r="T766" s="435"/>
      <c r="U766" s="148">
        <v>3</v>
      </c>
      <c r="V766" s="148">
        <v>3</v>
      </c>
      <c r="W766" s="155" t="s">
        <v>5313</v>
      </c>
      <c r="X766" s="155" t="s">
        <v>2947</v>
      </c>
      <c r="Y766" s="422">
        <f>J766-I766</f>
        <v>0.2597222222222223</v>
      </c>
      <c r="Z766" s="422">
        <f>Y766*60</f>
        <v>15.583333333333337</v>
      </c>
      <c r="AA766" s="429">
        <v>5</v>
      </c>
      <c r="AB766" s="165">
        <v>4</v>
      </c>
    </row>
    <row r="767" spans="1:28" ht="14.25" customHeight="1" thickBot="1">
      <c r="A767" s="7">
        <v>578</v>
      </c>
      <c r="B767" s="7">
        <v>187</v>
      </c>
      <c r="C767" s="21"/>
      <c r="D767" s="468">
        <v>5</v>
      </c>
      <c r="E767" s="21" t="s">
        <v>2064</v>
      </c>
      <c r="F767" s="102" t="s">
        <v>105</v>
      </c>
      <c r="G767" s="102"/>
      <c r="H767" s="102" t="s">
        <v>2071</v>
      </c>
      <c r="I767" s="45" t="s">
        <v>2012</v>
      </c>
      <c r="J767" s="45" t="s">
        <v>678</v>
      </c>
      <c r="K767" s="102" t="s">
        <v>2784</v>
      </c>
      <c r="L767" s="13">
        <f ca="1">IFERROR(__xludf.DUMMYFUNCTION("if(K804="""",0,counta(split(K804,"","")))"),4)</f>
        <v>4</v>
      </c>
      <c r="M767" s="102" t="s">
        <v>2784</v>
      </c>
      <c r="N767" s="102"/>
      <c r="O767" s="102"/>
      <c r="P767" s="102"/>
      <c r="Q767" s="441" t="s">
        <v>27</v>
      </c>
      <c r="R767" s="339" t="s">
        <v>98</v>
      </c>
      <c r="S767" s="331">
        <v>0</v>
      </c>
      <c r="T767" s="435"/>
      <c r="U767" s="251">
        <v>3</v>
      </c>
      <c r="V767" s="253">
        <v>4</v>
      </c>
      <c r="W767" s="353" t="s">
        <v>7965</v>
      </c>
      <c r="X767" s="353">
        <v>1</v>
      </c>
      <c r="Y767" s="422">
        <f>J767-I767</f>
        <v>-0.16388888888888886</v>
      </c>
      <c r="Z767" s="422">
        <f>Y767*60</f>
        <v>-9.8333333333333321</v>
      </c>
      <c r="AA767" s="429">
        <v>5</v>
      </c>
      <c r="AB767" s="165">
        <v>4</v>
      </c>
    </row>
    <row r="768" spans="1:28" ht="14.25" customHeight="1" thickBot="1">
      <c r="A768" s="7">
        <v>577</v>
      </c>
      <c r="B768" s="7">
        <v>187</v>
      </c>
      <c r="C768" s="21"/>
      <c r="D768" s="468">
        <v>5</v>
      </c>
      <c r="E768" s="21" t="s">
        <v>2064</v>
      </c>
      <c r="F768" s="102" t="s">
        <v>2059</v>
      </c>
      <c r="G768" s="102" t="s">
        <v>2059</v>
      </c>
      <c r="H768" s="102"/>
      <c r="I768" s="45" t="s">
        <v>1218</v>
      </c>
      <c r="J768" s="45" t="s">
        <v>1042</v>
      </c>
      <c r="K768" s="102"/>
      <c r="L768" s="13">
        <f ca="1">IFERROR(__xludf.DUMMYFUNCTION("if(K805="""",0,counta(split(K805,"","")))"),0)</f>
        <v>0</v>
      </c>
      <c r="M768" s="102"/>
      <c r="N768" s="102"/>
      <c r="O768" s="102"/>
      <c r="P768" s="102"/>
      <c r="Q768" s="441" t="s">
        <v>27</v>
      </c>
      <c r="R768" s="339" t="s">
        <v>98</v>
      </c>
      <c r="S768" s="331">
        <v>0</v>
      </c>
      <c r="T768" s="435"/>
      <c r="U768" s="76">
        <v>4</v>
      </c>
      <c r="V768" s="79">
        <v>5</v>
      </c>
      <c r="W768" s="209" t="s">
        <v>29</v>
      </c>
      <c r="X768" s="84">
        <v>1</v>
      </c>
      <c r="Y768" s="422">
        <f>J768-I768</f>
        <v>0.18888888888888891</v>
      </c>
      <c r="Z768" s="422">
        <f>Y768*60</f>
        <v>11.333333333333334</v>
      </c>
      <c r="AA768" s="429">
        <v>5</v>
      </c>
      <c r="AB768" s="165">
        <v>4</v>
      </c>
    </row>
    <row r="769" spans="1:28" ht="14.25" customHeight="1" thickBot="1">
      <c r="A769" s="7">
        <v>576</v>
      </c>
      <c r="B769" s="7">
        <v>187</v>
      </c>
      <c r="C769" s="21"/>
      <c r="D769" s="468">
        <v>5</v>
      </c>
      <c r="E769" s="21" t="s">
        <v>2064</v>
      </c>
      <c r="F769" s="102" t="s">
        <v>2068</v>
      </c>
      <c r="G769" s="102" t="s">
        <v>2068</v>
      </c>
      <c r="H769" s="102"/>
      <c r="I769" s="45" t="s">
        <v>286</v>
      </c>
      <c r="J769" s="45" t="s">
        <v>1013</v>
      </c>
      <c r="K769" s="102" t="s">
        <v>1560</v>
      </c>
      <c r="L769" s="13">
        <f ca="1">IFERROR(__xludf.DUMMYFUNCTION("if(K806="""",0,counta(split(K806,"","")))"),3)</f>
        <v>3</v>
      </c>
      <c r="M769" s="102" t="s">
        <v>2786</v>
      </c>
      <c r="N769" s="102"/>
      <c r="O769" s="102"/>
      <c r="P769" s="102"/>
      <c r="Q769" s="441" t="s">
        <v>27</v>
      </c>
      <c r="R769" s="339" t="s">
        <v>98</v>
      </c>
      <c r="S769" s="331">
        <v>0</v>
      </c>
      <c r="T769" s="435"/>
      <c r="U769" s="165"/>
      <c r="V769" s="165">
        <v>5</v>
      </c>
      <c r="W769" s="165" t="s">
        <v>2111</v>
      </c>
      <c r="X769" s="102"/>
      <c r="Y769" s="422">
        <f>J769-I769</f>
        <v>0.27638888888888891</v>
      </c>
      <c r="Z769" s="422">
        <f>Y769*60</f>
        <v>16.583333333333336</v>
      </c>
      <c r="AA769" s="428">
        <v>5</v>
      </c>
      <c r="AB769" s="327">
        <v>4</v>
      </c>
    </row>
    <row r="770" spans="1:28" ht="14.25" customHeight="1" thickBot="1">
      <c r="A770" s="7">
        <v>575</v>
      </c>
      <c r="B770" s="7">
        <v>187</v>
      </c>
      <c r="C770" s="21"/>
      <c r="D770" s="468">
        <v>5</v>
      </c>
      <c r="E770" s="21" t="s">
        <v>2064</v>
      </c>
      <c r="F770" s="102" t="s">
        <v>905</v>
      </c>
      <c r="G770" s="102" t="s">
        <v>2067</v>
      </c>
      <c r="H770" s="102"/>
      <c r="I770" s="45" t="s">
        <v>679</v>
      </c>
      <c r="J770" s="45" t="s">
        <v>1585</v>
      </c>
      <c r="K770" s="102" t="s">
        <v>2792</v>
      </c>
      <c r="L770" s="13">
        <f ca="1">IFERROR(__xludf.DUMMYFUNCTION("if(K807="""",0,counta(split(K807,"","")))"),5)</f>
        <v>5</v>
      </c>
      <c r="M770" s="102" t="s">
        <v>2792</v>
      </c>
      <c r="N770" s="102"/>
      <c r="O770" s="102"/>
      <c r="P770" s="102"/>
      <c r="Q770" s="441" t="s">
        <v>27</v>
      </c>
      <c r="R770" s="339" t="s">
        <v>98</v>
      </c>
      <c r="S770" s="331">
        <v>0</v>
      </c>
      <c r="T770" s="435"/>
      <c r="U770" s="165">
        <v>4</v>
      </c>
      <c r="V770" s="165">
        <v>5</v>
      </c>
      <c r="W770" s="353" t="s">
        <v>29</v>
      </c>
      <c r="X770" s="102" t="s">
        <v>2976</v>
      </c>
      <c r="Y770" s="422">
        <f>J770-I770</f>
        <v>-9.0277777777777735E-3</v>
      </c>
      <c r="Z770" s="422">
        <f>Y770*60</f>
        <v>-0.54166666666666641</v>
      </c>
      <c r="AA770" s="429">
        <v>5</v>
      </c>
      <c r="AB770" s="165">
        <v>4</v>
      </c>
    </row>
    <row r="771" spans="1:28" ht="14.25" customHeight="1" thickBot="1">
      <c r="A771" s="7">
        <v>584</v>
      </c>
      <c r="B771" s="7">
        <v>188</v>
      </c>
      <c r="C771" s="21"/>
      <c r="D771" s="468">
        <v>5</v>
      </c>
      <c r="E771" s="21" t="s">
        <v>2076</v>
      </c>
      <c r="F771" s="102" t="s">
        <v>1525</v>
      </c>
      <c r="G771" s="102" t="s">
        <v>2087</v>
      </c>
      <c r="H771" s="102" t="s">
        <v>1526</v>
      </c>
      <c r="I771" s="45" t="s">
        <v>2088</v>
      </c>
      <c r="J771" s="45" t="s">
        <v>1938</v>
      </c>
      <c r="K771" s="102" t="s">
        <v>2798</v>
      </c>
      <c r="L771" s="13">
        <f ca="1">IFERROR(__xludf.DUMMYFUNCTION("if(K808="""",0,counta(split(K808,"","")))"),4)</f>
        <v>4</v>
      </c>
      <c r="M771" s="102" t="s">
        <v>2798</v>
      </c>
      <c r="N771" s="102"/>
      <c r="O771" s="102"/>
      <c r="P771" s="102"/>
      <c r="Q771" s="441" t="s">
        <v>27</v>
      </c>
      <c r="R771" s="339" t="s">
        <v>98</v>
      </c>
      <c r="S771" s="331">
        <v>0</v>
      </c>
      <c r="T771" s="435"/>
      <c r="U771" s="354">
        <v>5</v>
      </c>
      <c r="V771" s="354">
        <v>5</v>
      </c>
      <c r="W771" s="434" t="s">
        <v>3127</v>
      </c>
      <c r="X771" s="354">
        <v>2</v>
      </c>
      <c r="Y771" s="422">
        <f>J771-I771</f>
        <v>-0.19861111111111107</v>
      </c>
      <c r="Z771" s="422">
        <f>Y771*60</f>
        <v>-11.916666666666664</v>
      </c>
      <c r="AA771" s="429">
        <v>5</v>
      </c>
      <c r="AB771" s="165">
        <v>4</v>
      </c>
    </row>
    <row r="772" spans="1:28" ht="14.25" customHeight="1" thickBot="1">
      <c r="A772" s="7">
        <v>583</v>
      </c>
      <c r="B772" s="7">
        <v>188</v>
      </c>
      <c r="C772" s="21"/>
      <c r="D772" s="468">
        <v>5</v>
      </c>
      <c r="E772" s="21" t="s">
        <v>2076</v>
      </c>
      <c r="F772" s="102" t="s">
        <v>816</v>
      </c>
      <c r="G772" s="102"/>
      <c r="H772" s="102" t="s">
        <v>852</v>
      </c>
      <c r="I772" s="45" t="s">
        <v>2084</v>
      </c>
      <c r="J772" s="45" t="s">
        <v>2801</v>
      </c>
      <c r="K772" s="102" t="s">
        <v>2802</v>
      </c>
      <c r="L772" s="13">
        <f ca="1">IFERROR(__xludf.DUMMYFUNCTION("if(K809="""",0,counta(split(K809,"","")))"),3)</f>
        <v>3</v>
      </c>
      <c r="M772" s="102" t="s">
        <v>2802</v>
      </c>
      <c r="N772" s="102"/>
      <c r="O772" s="102"/>
      <c r="P772" s="102"/>
      <c r="Q772" s="443" t="s">
        <v>27</v>
      </c>
      <c r="R772" s="339" t="s">
        <v>98</v>
      </c>
      <c r="S772" s="205">
        <v>0</v>
      </c>
      <c r="T772" s="435"/>
      <c r="U772" s="165">
        <v>4</v>
      </c>
      <c r="V772" s="165">
        <v>4</v>
      </c>
      <c r="W772" s="165" t="s">
        <v>5989</v>
      </c>
      <c r="X772" s="102">
        <v>1</v>
      </c>
      <c r="Y772" s="422">
        <f>J772-I772</f>
        <v>-8.6111111111111083E-2</v>
      </c>
      <c r="Z772" s="422">
        <f>Y772*60</f>
        <v>-5.1666666666666652</v>
      </c>
      <c r="AA772" s="429">
        <v>5</v>
      </c>
      <c r="AB772" s="165">
        <v>4</v>
      </c>
    </row>
    <row r="773" spans="1:28" ht="14.25" customHeight="1" thickBot="1">
      <c r="A773" s="7">
        <v>582</v>
      </c>
      <c r="B773" s="7">
        <v>188</v>
      </c>
      <c r="C773" s="21"/>
      <c r="D773" s="468">
        <v>5</v>
      </c>
      <c r="E773" s="21" t="s">
        <v>2076</v>
      </c>
      <c r="F773" s="102" t="s">
        <v>1824</v>
      </c>
      <c r="G773" s="102"/>
      <c r="H773" s="102" t="s">
        <v>1907</v>
      </c>
      <c r="I773" s="45" t="s">
        <v>667</v>
      </c>
      <c r="J773" s="45" t="s">
        <v>670</v>
      </c>
      <c r="K773" s="102" t="s">
        <v>2804</v>
      </c>
      <c r="L773" s="13">
        <f ca="1">IFERROR(__xludf.DUMMYFUNCTION("if(K810="""",0,counta(split(K810,"","")))"),3)</f>
        <v>3</v>
      </c>
      <c r="M773" s="102" t="s">
        <v>2804</v>
      </c>
      <c r="N773" s="102"/>
      <c r="O773" s="102"/>
      <c r="P773" s="102"/>
      <c r="Q773" s="442" t="s">
        <v>27</v>
      </c>
      <c r="R773" s="339" t="s">
        <v>98</v>
      </c>
      <c r="S773" s="205">
        <v>0</v>
      </c>
      <c r="T773" s="435"/>
      <c r="U773" s="165">
        <v>3</v>
      </c>
      <c r="V773" s="165">
        <v>4</v>
      </c>
      <c r="W773" s="165" t="s">
        <v>3437</v>
      </c>
      <c r="X773" s="102" t="s">
        <v>2794</v>
      </c>
      <c r="Y773" s="422">
        <f>J773-I773</f>
        <v>-0.12430555555555554</v>
      </c>
      <c r="Z773" s="422">
        <f>Y773*60</f>
        <v>-7.458333333333333</v>
      </c>
      <c r="AA773" s="429">
        <v>5</v>
      </c>
      <c r="AB773" s="354">
        <v>4</v>
      </c>
    </row>
    <row r="774" spans="1:28" ht="14.25" customHeight="1" thickBot="1">
      <c r="A774" s="7">
        <v>581</v>
      </c>
      <c r="B774" s="7">
        <v>188</v>
      </c>
      <c r="C774" s="21"/>
      <c r="D774" s="468">
        <v>5</v>
      </c>
      <c r="E774" s="21" t="s">
        <v>2076</v>
      </c>
      <c r="F774" s="102" t="s">
        <v>2079</v>
      </c>
      <c r="G774" s="102"/>
      <c r="H774" s="102" t="s">
        <v>2080</v>
      </c>
      <c r="I774" s="45" t="s">
        <v>336</v>
      </c>
      <c r="J774" s="45" t="s">
        <v>611</v>
      </c>
      <c r="K774" s="102" t="s">
        <v>2807</v>
      </c>
      <c r="L774" s="13">
        <f ca="1">IFERROR(__xludf.DUMMYFUNCTION("if(K811="""",0,counta(split(K811,"","")))"),3)</f>
        <v>3</v>
      </c>
      <c r="M774" s="102" t="s">
        <v>2807</v>
      </c>
      <c r="N774" s="102"/>
      <c r="O774" s="102"/>
      <c r="P774" s="102"/>
      <c r="Q774" s="444" t="s">
        <v>27</v>
      </c>
      <c r="R774" s="339" t="s">
        <v>98</v>
      </c>
      <c r="S774" s="205">
        <v>0</v>
      </c>
      <c r="T774" s="435"/>
      <c r="U774" s="332">
        <v>5</v>
      </c>
      <c r="V774" s="332">
        <v>5</v>
      </c>
      <c r="W774" s="339" t="s">
        <v>3548</v>
      </c>
      <c r="X774" s="339" t="s">
        <v>2794</v>
      </c>
      <c r="Y774" s="422">
        <f>J774-I774</f>
        <v>-1.3888888888888881E-2</v>
      </c>
      <c r="Z774" s="422">
        <f>Y774*60</f>
        <v>-0.83333333333333282</v>
      </c>
      <c r="AA774" s="429">
        <v>5</v>
      </c>
      <c r="AB774" s="165">
        <v>4</v>
      </c>
    </row>
    <row r="775" spans="1:28" ht="14.25" customHeight="1" thickBot="1">
      <c r="A775" s="7">
        <v>580</v>
      </c>
      <c r="B775" s="7">
        <v>188</v>
      </c>
      <c r="C775" s="21"/>
      <c r="D775" s="468">
        <v>5</v>
      </c>
      <c r="E775" s="21" t="s">
        <v>2076</v>
      </c>
      <c r="F775" s="102" t="s">
        <v>1461</v>
      </c>
      <c r="G775" s="102"/>
      <c r="H775" s="102" t="s">
        <v>1512</v>
      </c>
      <c r="I775" s="45" t="s">
        <v>2077</v>
      </c>
      <c r="J775" s="45" t="s">
        <v>2324</v>
      </c>
      <c r="K775" s="102" t="s">
        <v>2811</v>
      </c>
      <c r="L775" s="13">
        <f ca="1">IFERROR(__xludf.DUMMYFUNCTION("if(K812="""",0,counta(split(K812,"","")))"),3)</f>
        <v>3</v>
      </c>
      <c r="M775" s="102" t="s">
        <v>2811</v>
      </c>
      <c r="N775" s="102"/>
      <c r="O775" s="102"/>
      <c r="P775" s="102"/>
      <c r="Q775" s="438" t="s">
        <v>27</v>
      </c>
      <c r="R775" s="339" t="s">
        <v>98</v>
      </c>
      <c r="S775" s="205">
        <v>0</v>
      </c>
      <c r="T775" s="435"/>
      <c r="U775" s="165"/>
      <c r="V775" s="165">
        <v>4</v>
      </c>
      <c r="W775" s="165" t="s">
        <v>1403</v>
      </c>
      <c r="X775" s="102"/>
      <c r="Y775" s="422">
        <f>J775-I775</f>
        <v>9.8611111111111122E-2</v>
      </c>
      <c r="Z775" s="422">
        <f>Y775*60</f>
        <v>5.916666666666667</v>
      </c>
      <c r="AA775" s="429">
        <v>5</v>
      </c>
      <c r="AB775" s="165">
        <v>4</v>
      </c>
    </row>
    <row r="776" spans="1:28" ht="14.25" customHeight="1" thickBot="1">
      <c r="A776" s="7">
        <v>588</v>
      </c>
      <c r="B776" s="7">
        <v>189</v>
      </c>
      <c r="C776" s="21"/>
      <c r="D776" s="468">
        <v>5</v>
      </c>
      <c r="E776" s="21" t="s">
        <v>2090</v>
      </c>
      <c r="F776" s="102" t="s">
        <v>121</v>
      </c>
      <c r="G776" s="102" t="s">
        <v>2098</v>
      </c>
      <c r="H776" s="102" t="s">
        <v>1408</v>
      </c>
      <c r="I776" s="45" t="s">
        <v>864</v>
      </c>
      <c r="J776" s="45" t="s">
        <v>341</v>
      </c>
      <c r="K776" s="102" t="s">
        <v>2814</v>
      </c>
      <c r="L776" s="13">
        <f ca="1">IFERROR(__xludf.DUMMYFUNCTION("if(K813="""",0,counta(split(K813,"","")))"),3)</f>
        <v>3</v>
      </c>
      <c r="M776" s="102" t="s">
        <v>2814</v>
      </c>
      <c r="N776" s="102"/>
      <c r="O776" s="102"/>
      <c r="P776" s="102"/>
      <c r="Q776" s="442" t="s">
        <v>27</v>
      </c>
      <c r="R776" s="339" t="s">
        <v>98</v>
      </c>
      <c r="S776" s="205">
        <v>0</v>
      </c>
      <c r="T776" s="435"/>
      <c r="U776" s="297">
        <v>4</v>
      </c>
      <c r="V776" s="297">
        <v>4</v>
      </c>
      <c r="W776" s="301" t="s">
        <v>3511</v>
      </c>
      <c r="X776" s="301" t="s">
        <v>2794</v>
      </c>
      <c r="Y776" s="422">
        <f>J776-I776</f>
        <v>-6.2500000000000333E-3</v>
      </c>
      <c r="Z776" s="422">
        <f>Y776*60</f>
        <v>-0.375000000000002</v>
      </c>
      <c r="AA776" s="429">
        <v>5</v>
      </c>
      <c r="AB776" s="51">
        <v>4</v>
      </c>
    </row>
    <row r="777" spans="1:28" ht="14.25" customHeight="1" thickBot="1">
      <c r="A777" s="7">
        <v>587</v>
      </c>
      <c r="B777" s="7">
        <v>189</v>
      </c>
      <c r="C777" s="21"/>
      <c r="D777" s="468">
        <v>5</v>
      </c>
      <c r="E777" s="21" t="s">
        <v>2090</v>
      </c>
      <c r="F777" s="102" t="s">
        <v>37</v>
      </c>
      <c r="G777" s="102" t="s">
        <v>38</v>
      </c>
      <c r="H777" s="102" t="s">
        <v>37</v>
      </c>
      <c r="I777" s="45" t="s">
        <v>2094</v>
      </c>
      <c r="J777" s="45" t="s">
        <v>1097</v>
      </c>
      <c r="K777" s="102" t="s">
        <v>2818</v>
      </c>
      <c r="L777" s="13">
        <f ca="1">IFERROR(__xludf.DUMMYFUNCTION("if(K814="""",0,counta(split(K814,"","")))"),3)</f>
        <v>3</v>
      </c>
      <c r="M777" s="102" t="s">
        <v>2818</v>
      </c>
      <c r="N777" s="102"/>
      <c r="O777" s="102"/>
      <c r="P777" s="102"/>
      <c r="Q777" s="443" t="s">
        <v>27</v>
      </c>
      <c r="R777" s="339" t="s">
        <v>98</v>
      </c>
      <c r="S777" s="83">
        <v>0</v>
      </c>
      <c r="T777" s="435"/>
      <c r="U777" s="165"/>
      <c r="V777" s="165">
        <v>3</v>
      </c>
      <c r="W777" s="165" t="s">
        <v>1403</v>
      </c>
      <c r="X777" s="102"/>
      <c r="Y777" s="422">
        <f>J777-I777</f>
        <v>-7.2916666666666657E-2</v>
      </c>
      <c r="Z777" s="422">
        <f>Y777*60</f>
        <v>-4.3749999999999991</v>
      </c>
      <c r="AA777" s="428">
        <v>5</v>
      </c>
      <c r="AB777" s="51">
        <v>4</v>
      </c>
    </row>
    <row r="778" spans="1:28" ht="14.25" customHeight="1" thickBot="1">
      <c r="A778" s="7">
        <v>586</v>
      </c>
      <c r="B778" s="7">
        <v>189</v>
      </c>
      <c r="C778" s="21"/>
      <c r="D778" s="468">
        <v>5</v>
      </c>
      <c r="E778" s="21" t="s">
        <v>2090</v>
      </c>
      <c r="F778" s="102" t="s">
        <v>2093</v>
      </c>
      <c r="G778" s="102" t="s">
        <v>2093</v>
      </c>
      <c r="H778" s="102"/>
      <c r="I778" s="45" t="s">
        <v>999</v>
      </c>
      <c r="J778" s="45" t="s">
        <v>1961</v>
      </c>
      <c r="K778" s="102" t="s">
        <v>2814</v>
      </c>
      <c r="L778" s="13">
        <f ca="1">IFERROR(__xludf.DUMMYFUNCTION("if(K815="""",0,counta(split(K815,"","")))"),3)</f>
        <v>3</v>
      </c>
      <c r="M778" s="102" t="s">
        <v>2814</v>
      </c>
      <c r="N778" s="102"/>
      <c r="O778" s="102"/>
      <c r="P778" s="102"/>
      <c r="Q778" s="443" t="s">
        <v>27</v>
      </c>
      <c r="R778" s="339" t="s">
        <v>98</v>
      </c>
      <c r="S778" s="205">
        <v>0</v>
      </c>
      <c r="T778" s="435"/>
      <c r="U778" s="165">
        <v>4</v>
      </c>
      <c r="V778" s="165">
        <v>5</v>
      </c>
      <c r="W778" s="165" t="s">
        <v>3127</v>
      </c>
      <c r="X778" s="102">
        <v>1</v>
      </c>
      <c r="Y778" s="422">
        <f>J778-I778</f>
        <v>0.12500000000000003</v>
      </c>
      <c r="Z778" s="422">
        <f>Y778*60</f>
        <v>7.5000000000000018</v>
      </c>
      <c r="AA778" s="429">
        <v>5</v>
      </c>
      <c r="AB778" s="149">
        <v>4</v>
      </c>
    </row>
    <row r="779" spans="1:28" ht="14.25" customHeight="1" thickBot="1">
      <c r="A779" s="7">
        <v>585</v>
      </c>
      <c r="B779" s="7">
        <v>189</v>
      </c>
      <c r="C779" s="21"/>
      <c r="D779" s="468">
        <v>5</v>
      </c>
      <c r="E779" s="21" t="s">
        <v>2090</v>
      </c>
      <c r="F779" s="102" t="s">
        <v>647</v>
      </c>
      <c r="G779" s="102" t="s">
        <v>2091</v>
      </c>
      <c r="H779" s="102"/>
      <c r="I779" s="45" t="s">
        <v>1875</v>
      </c>
      <c r="J779" s="45" t="s">
        <v>1855</v>
      </c>
      <c r="K779" s="102" t="s">
        <v>2821</v>
      </c>
      <c r="L779" s="13">
        <f ca="1">IFERROR(__xludf.DUMMYFUNCTION("if(K816="""",0,counta(split(K816,"","")))"),3)</f>
        <v>3</v>
      </c>
      <c r="M779" s="102" t="s">
        <v>2821</v>
      </c>
      <c r="N779" s="102"/>
      <c r="O779" s="102"/>
      <c r="P779" s="102"/>
      <c r="Q779" s="442" t="s">
        <v>27</v>
      </c>
      <c r="R779" s="339" t="s">
        <v>98</v>
      </c>
      <c r="S779" s="205">
        <v>0</v>
      </c>
      <c r="T779" s="435"/>
      <c r="U779" s="165">
        <v>5</v>
      </c>
      <c r="V779" s="165">
        <v>4</v>
      </c>
      <c r="W779" s="165" t="s">
        <v>3044</v>
      </c>
      <c r="X779" s="102">
        <v>1</v>
      </c>
      <c r="Y779" s="422">
        <f>J779-I779</f>
        <v>0.45625000000000004</v>
      </c>
      <c r="Z779" s="422">
        <f>Y779*60</f>
        <v>27.375000000000004</v>
      </c>
      <c r="AA779" s="429">
        <v>5</v>
      </c>
      <c r="AB779" s="280">
        <v>4</v>
      </c>
    </row>
    <row r="780" spans="1:28" ht="14.25" customHeight="1" thickBot="1">
      <c r="A780" s="7">
        <v>591</v>
      </c>
      <c r="B780" s="7">
        <v>190</v>
      </c>
      <c r="C780" s="21"/>
      <c r="D780" s="468">
        <v>5</v>
      </c>
      <c r="E780" s="21" t="s">
        <v>2100</v>
      </c>
      <c r="F780" s="102" t="s">
        <v>233</v>
      </c>
      <c r="G780" s="102" t="s">
        <v>2104</v>
      </c>
      <c r="H780" s="102"/>
      <c r="I780" s="45" t="s">
        <v>1668</v>
      </c>
      <c r="J780" s="45" t="s">
        <v>2306</v>
      </c>
      <c r="K780" s="102" t="s">
        <v>2804</v>
      </c>
      <c r="L780" s="13">
        <f ca="1">IFERROR(__xludf.DUMMYFUNCTION("if(K817="""",0,counta(split(K817,"","")))"),3)</f>
        <v>3</v>
      </c>
      <c r="M780" s="102" t="s">
        <v>2804</v>
      </c>
      <c r="N780" s="102"/>
      <c r="O780" s="102"/>
      <c r="P780" s="102"/>
      <c r="Q780" s="442" t="s">
        <v>27</v>
      </c>
      <c r="R780" s="339" t="s">
        <v>98</v>
      </c>
      <c r="S780" s="205">
        <v>0</v>
      </c>
      <c r="T780" s="435"/>
      <c r="U780" s="165">
        <v>3</v>
      </c>
      <c r="V780" s="165">
        <v>4</v>
      </c>
      <c r="W780" s="165" t="s">
        <v>2111</v>
      </c>
      <c r="X780" s="164" t="s">
        <v>3469</v>
      </c>
      <c r="Y780" s="422">
        <f>J780-I780</f>
        <v>-0.30972222222222229</v>
      </c>
      <c r="Z780" s="422">
        <f>Y780*60</f>
        <v>-18.583333333333336</v>
      </c>
      <c r="AA780" s="429">
        <v>5</v>
      </c>
      <c r="AB780" s="165">
        <v>4</v>
      </c>
    </row>
    <row r="781" spans="1:28" ht="14.25" customHeight="1" thickBot="1">
      <c r="A781" s="7">
        <v>590</v>
      </c>
      <c r="B781" s="7">
        <v>190</v>
      </c>
      <c r="C781" s="21"/>
      <c r="D781" s="468">
        <v>5</v>
      </c>
      <c r="E781" s="21" t="s">
        <v>2100</v>
      </c>
      <c r="F781" s="102" t="s">
        <v>2059</v>
      </c>
      <c r="G781" s="102" t="s">
        <v>2059</v>
      </c>
      <c r="H781" s="102" t="s">
        <v>2102</v>
      </c>
      <c r="I781" s="45" t="s">
        <v>725</v>
      </c>
      <c r="J781" s="45" t="s">
        <v>2826</v>
      </c>
      <c r="K781" s="102" t="s">
        <v>2827</v>
      </c>
      <c r="L781" s="13">
        <f ca="1">IFERROR(__xludf.DUMMYFUNCTION("if(K818="""",0,counta(split(K818,"","")))"),3)</f>
        <v>3</v>
      </c>
      <c r="M781" s="102" t="s">
        <v>2827</v>
      </c>
      <c r="N781" s="102"/>
      <c r="O781" s="102"/>
      <c r="P781" s="102"/>
      <c r="Q781" s="442" t="s">
        <v>27</v>
      </c>
      <c r="R781" s="339" t="s">
        <v>98</v>
      </c>
      <c r="S781" s="102">
        <v>0</v>
      </c>
      <c r="T781" s="435"/>
      <c r="U781" s="165">
        <v>3</v>
      </c>
      <c r="V781" s="165">
        <v>4</v>
      </c>
      <c r="W781" s="165" t="s">
        <v>3511</v>
      </c>
      <c r="X781" s="102">
        <v>1</v>
      </c>
      <c r="Y781" s="422">
        <f>J781-I781</f>
        <v>-0.2048611111111111</v>
      </c>
      <c r="Z781" s="422">
        <f>Y781*60</f>
        <v>-12.291666666666666</v>
      </c>
      <c r="AA781" s="429">
        <v>5</v>
      </c>
      <c r="AB781" s="165">
        <v>4</v>
      </c>
    </row>
    <row r="782" spans="1:28" ht="14.25" customHeight="1" thickBot="1">
      <c r="A782" s="7">
        <v>589</v>
      </c>
      <c r="B782" s="7">
        <v>190</v>
      </c>
      <c r="C782" s="21"/>
      <c r="D782" s="468">
        <v>5</v>
      </c>
      <c r="E782" s="21" t="s">
        <v>2100</v>
      </c>
      <c r="F782" s="102" t="s">
        <v>816</v>
      </c>
      <c r="G782" s="102" t="s">
        <v>852</v>
      </c>
      <c r="H782" s="102"/>
      <c r="I782" s="45" t="s">
        <v>2101</v>
      </c>
      <c r="J782" s="45" t="s">
        <v>2314</v>
      </c>
      <c r="K782" s="102" t="s">
        <v>2829</v>
      </c>
      <c r="L782" s="13">
        <f ca="1">IFERROR(__xludf.DUMMYFUNCTION("if(K819="""",0,counta(split(K819,"","")))"),4)</f>
        <v>4</v>
      </c>
      <c r="M782" s="102" t="s">
        <v>2829</v>
      </c>
      <c r="N782" s="102"/>
      <c r="O782" s="102"/>
      <c r="P782" s="102"/>
      <c r="Q782" s="444" t="s">
        <v>27</v>
      </c>
      <c r="R782" s="339" t="s">
        <v>98</v>
      </c>
      <c r="S782" s="205">
        <v>0</v>
      </c>
      <c r="T782" s="435"/>
      <c r="U782" s="165">
        <v>4</v>
      </c>
      <c r="V782" s="165">
        <v>5</v>
      </c>
      <c r="W782" s="165" t="s">
        <v>3044</v>
      </c>
      <c r="X782" s="102">
        <v>1</v>
      </c>
      <c r="Y782" s="422">
        <f>J782-I782</f>
        <v>5.347222222222222E-2</v>
      </c>
      <c r="Z782" s="422">
        <f>Y782*60</f>
        <v>3.208333333333333</v>
      </c>
      <c r="AA782" s="429">
        <v>5</v>
      </c>
      <c r="AB782" s="165">
        <v>4</v>
      </c>
    </row>
    <row r="783" spans="1:28" ht="14.25" customHeight="1" thickBot="1">
      <c r="A783" s="7">
        <v>815</v>
      </c>
      <c r="B783" s="7">
        <v>191</v>
      </c>
      <c r="C783" s="21"/>
      <c r="D783" s="468">
        <v>4</v>
      </c>
      <c r="E783" s="21" t="s">
        <v>5640</v>
      </c>
      <c r="F783" s="102" t="s">
        <v>943</v>
      </c>
      <c r="G783" s="102" t="s">
        <v>5641</v>
      </c>
      <c r="H783" s="102" t="s">
        <v>2462</v>
      </c>
      <c r="I783" s="45" t="s">
        <v>1235</v>
      </c>
      <c r="J783" s="45" t="s">
        <v>210</v>
      </c>
      <c r="K783" s="102" t="s">
        <v>2834</v>
      </c>
      <c r="L783" s="13">
        <f ca="1">IFERROR(__xludf.DUMMYFUNCTION("if(K820="""",0,counta(split(K820,"","")))"),5)</f>
        <v>5</v>
      </c>
      <c r="M783" s="102" t="s">
        <v>2834</v>
      </c>
      <c r="N783" s="102"/>
      <c r="O783" s="102"/>
      <c r="P783" s="102"/>
      <c r="Q783" s="438" t="s">
        <v>27</v>
      </c>
      <c r="R783" s="339" t="s">
        <v>98</v>
      </c>
      <c r="S783" s="205">
        <v>0</v>
      </c>
      <c r="T783" s="435"/>
      <c r="U783" s="328">
        <v>5</v>
      </c>
      <c r="V783" s="327">
        <v>4</v>
      </c>
      <c r="W783" s="340" t="s">
        <v>3548</v>
      </c>
      <c r="X783" s="252" t="s">
        <v>2794</v>
      </c>
      <c r="Y783" s="422">
        <f>J783-I783</f>
        <v>-0.15902777777777777</v>
      </c>
      <c r="Z783" s="422">
        <f>Y783*60</f>
        <v>-9.5416666666666661</v>
      </c>
      <c r="AA783" s="429">
        <v>5</v>
      </c>
      <c r="AB783" s="165">
        <v>4</v>
      </c>
    </row>
    <row r="784" spans="1:28" ht="14.25" customHeight="1" thickBot="1">
      <c r="A784" s="7">
        <v>816</v>
      </c>
      <c r="B784" s="7">
        <v>191</v>
      </c>
      <c r="C784" s="21"/>
      <c r="D784" s="468">
        <v>1</v>
      </c>
      <c r="E784" s="21" t="s">
        <v>5640</v>
      </c>
      <c r="F784" s="102" t="s">
        <v>2190</v>
      </c>
      <c r="G784" s="102" t="s">
        <v>5644</v>
      </c>
      <c r="H784" s="102" t="s">
        <v>4205</v>
      </c>
      <c r="I784" s="45" t="s">
        <v>5645</v>
      </c>
      <c r="J784" s="45" t="s">
        <v>1105</v>
      </c>
      <c r="K784" s="102" t="s">
        <v>2837</v>
      </c>
      <c r="L784" s="13">
        <f ca="1">IFERROR(__xludf.DUMMYFUNCTION("if(K821="""",0,counta(split(K821,"","")))"),3)</f>
        <v>3</v>
      </c>
      <c r="M784" s="102" t="s">
        <v>2837</v>
      </c>
      <c r="N784" s="102"/>
      <c r="O784" s="102"/>
      <c r="P784" s="102"/>
      <c r="Q784" s="442" t="s">
        <v>27</v>
      </c>
      <c r="R784" s="339" t="s">
        <v>98</v>
      </c>
      <c r="S784" s="205">
        <v>0</v>
      </c>
      <c r="T784" s="435"/>
      <c r="U784" s="165">
        <v>5</v>
      </c>
      <c r="V784" s="165">
        <v>5</v>
      </c>
      <c r="W784" s="165" t="s">
        <v>7064</v>
      </c>
      <c r="X784" s="102">
        <v>1</v>
      </c>
      <c r="Y784" s="422">
        <f>J784-I784</f>
        <v>-0.35486111111111107</v>
      </c>
      <c r="Z784" s="422">
        <f>Y784*60</f>
        <v>-21.291666666666664</v>
      </c>
      <c r="AA784" s="429">
        <v>5</v>
      </c>
      <c r="AB784" s="165">
        <v>4</v>
      </c>
    </row>
    <row r="785" spans="1:28" ht="14.25" customHeight="1" thickBot="1">
      <c r="A785" s="7">
        <v>814</v>
      </c>
      <c r="B785" s="7">
        <v>191</v>
      </c>
      <c r="C785" s="21"/>
      <c r="D785" s="468">
        <v>1</v>
      </c>
      <c r="E785" s="21" t="s">
        <v>5630</v>
      </c>
      <c r="F785" s="102" t="s">
        <v>5636</v>
      </c>
      <c r="G785" s="102"/>
      <c r="H785" s="102" t="s">
        <v>5637</v>
      </c>
      <c r="I785" s="45" t="s">
        <v>1741</v>
      </c>
      <c r="J785" s="45" t="s">
        <v>428</v>
      </c>
      <c r="K785" s="102" t="s">
        <v>2840</v>
      </c>
      <c r="L785" s="13">
        <f ca="1">IFERROR(__xludf.DUMMYFUNCTION("if(K822="""",0,counta(split(K822,"","")))"),2)</f>
        <v>2</v>
      </c>
      <c r="M785" s="102" t="s">
        <v>2840</v>
      </c>
      <c r="N785" s="102"/>
      <c r="O785" s="102"/>
      <c r="P785" s="102"/>
      <c r="Q785" s="443" t="s">
        <v>27</v>
      </c>
      <c r="R785" s="339" t="s">
        <v>98</v>
      </c>
      <c r="S785" s="83">
        <v>0</v>
      </c>
      <c r="T785" s="435"/>
      <c r="U785" s="165">
        <v>4</v>
      </c>
      <c r="V785" s="165">
        <v>4</v>
      </c>
      <c r="W785" s="165" t="s">
        <v>2111</v>
      </c>
      <c r="X785" s="102" t="s">
        <v>2794</v>
      </c>
      <c r="Y785" s="422">
        <f>J785-I785</f>
        <v>0.15069444444444444</v>
      </c>
      <c r="Z785" s="422">
        <f>Y785*60</f>
        <v>9.0416666666666661</v>
      </c>
      <c r="AA785" s="429">
        <v>5</v>
      </c>
      <c r="AB785" s="481">
        <v>4</v>
      </c>
    </row>
    <row r="786" spans="1:28" ht="14.25" customHeight="1" thickBot="1">
      <c r="A786" s="7">
        <v>818</v>
      </c>
      <c r="B786" s="7">
        <v>192</v>
      </c>
      <c r="C786" s="21"/>
      <c r="D786" s="468">
        <v>2</v>
      </c>
      <c r="E786" s="21" t="s">
        <v>5652</v>
      </c>
      <c r="F786" s="102" t="s">
        <v>197</v>
      </c>
      <c r="G786" s="102" t="s">
        <v>198</v>
      </c>
      <c r="H786" s="102"/>
      <c r="I786" s="45" t="s">
        <v>1781</v>
      </c>
      <c r="J786" s="45" t="s">
        <v>2065</v>
      </c>
      <c r="K786" s="102"/>
      <c r="L786" s="13">
        <f ca="1">IFERROR(__xludf.DUMMYFUNCTION("if(K823="""",0,counta(split(K823,"","")))"),0)</f>
        <v>0</v>
      </c>
      <c r="M786" s="102"/>
      <c r="N786" s="102"/>
      <c r="O786" s="102"/>
      <c r="P786" s="102"/>
      <c r="Q786" s="443" t="s">
        <v>27</v>
      </c>
      <c r="R786" s="339" t="s">
        <v>98</v>
      </c>
      <c r="S786" s="205">
        <v>0</v>
      </c>
      <c r="T786" s="435"/>
      <c r="U786" s="165">
        <v>5</v>
      </c>
      <c r="V786" s="165">
        <v>5</v>
      </c>
      <c r="W786" s="353" t="s">
        <v>29</v>
      </c>
      <c r="X786" s="102" t="s">
        <v>2794</v>
      </c>
      <c r="Y786" s="422">
        <f>J786-I786</f>
        <v>-0.31875000000000003</v>
      </c>
      <c r="Z786" s="422">
        <f>Y786*60</f>
        <v>-19.125000000000004</v>
      </c>
      <c r="AA786" s="429">
        <v>5</v>
      </c>
      <c r="AB786" s="253">
        <v>4</v>
      </c>
    </row>
    <row r="787" spans="1:28" ht="14.25" customHeight="1" thickBot="1">
      <c r="A787" s="7">
        <v>817</v>
      </c>
      <c r="B787" s="7">
        <v>192</v>
      </c>
      <c r="C787" s="21"/>
      <c r="D787" s="468">
        <v>1</v>
      </c>
      <c r="E787" s="21" t="s">
        <v>5640</v>
      </c>
      <c r="F787" s="102" t="s">
        <v>256</v>
      </c>
      <c r="G787" s="102" t="s">
        <v>5649</v>
      </c>
      <c r="H787" s="102" t="s">
        <v>4193</v>
      </c>
      <c r="I787" s="45" t="s">
        <v>1694</v>
      </c>
      <c r="J787" s="45" t="s">
        <v>1529</v>
      </c>
      <c r="K787" s="102"/>
      <c r="L787" s="13">
        <f ca="1">IFERROR(__xludf.DUMMYFUNCTION("if(K824="""",0,counta(split(K824,"","")))"),0)</f>
        <v>0</v>
      </c>
      <c r="M787" s="102"/>
      <c r="N787" s="102"/>
      <c r="O787" s="102"/>
      <c r="P787" s="102"/>
      <c r="Q787" s="442" t="s">
        <v>27</v>
      </c>
      <c r="R787" s="339" t="s">
        <v>98</v>
      </c>
      <c r="S787" s="205">
        <v>0</v>
      </c>
      <c r="T787" s="435"/>
      <c r="U787" s="379">
        <v>5</v>
      </c>
      <c r="V787" s="379">
        <v>5</v>
      </c>
      <c r="W787" s="377" t="s">
        <v>3548</v>
      </c>
      <c r="X787" s="377">
        <v>1</v>
      </c>
      <c r="Y787" s="422">
        <f>J787-I787</f>
        <v>6.9444444444444198E-4</v>
      </c>
      <c r="Z787" s="422">
        <f>Y787*60</f>
        <v>4.1666666666666519E-2</v>
      </c>
      <c r="AA787" s="429">
        <v>5</v>
      </c>
      <c r="AB787" s="351">
        <v>4</v>
      </c>
    </row>
    <row r="788" spans="1:28" ht="14.25" customHeight="1" thickBot="1">
      <c r="A788" s="7">
        <v>820</v>
      </c>
      <c r="B788" s="7">
        <v>193</v>
      </c>
      <c r="C788" s="21"/>
      <c r="D788" s="468">
        <v>4</v>
      </c>
      <c r="E788" s="21" t="s">
        <v>5655</v>
      </c>
      <c r="F788" s="102" t="s">
        <v>75</v>
      </c>
      <c r="G788" s="102" t="s">
        <v>75</v>
      </c>
      <c r="H788" s="102"/>
      <c r="I788" s="45" t="s">
        <v>681</v>
      </c>
      <c r="J788" s="45" t="s">
        <v>129</v>
      </c>
      <c r="K788" s="102"/>
      <c r="L788" s="13">
        <f ca="1">IFERROR(__xludf.DUMMYFUNCTION("if(K825="""",0,counta(split(K825,"","")))"),0)</f>
        <v>0</v>
      </c>
      <c r="M788" s="102"/>
      <c r="N788" s="102"/>
      <c r="O788" s="102"/>
      <c r="P788" s="102"/>
      <c r="Q788" s="414" t="s">
        <v>27</v>
      </c>
      <c r="R788" s="339" t="s">
        <v>98</v>
      </c>
      <c r="S788" s="102">
        <v>0</v>
      </c>
      <c r="T788" s="435"/>
      <c r="U788" s="165">
        <v>3</v>
      </c>
      <c r="V788" s="165">
        <v>4</v>
      </c>
      <c r="W788" s="165" t="s">
        <v>8427</v>
      </c>
      <c r="X788" s="102">
        <v>1</v>
      </c>
      <c r="Y788" s="422">
        <f>J788-I788</f>
        <v>1.2500000000000011E-2</v>
      </c>
      <c r="Z788" s="422">
        <f>Y788*60</f>
        <v>0.75000000000000067</v>
      </c>
      <c r="AA788" s="429">
        <v>5</v>
      </c>
      <c r="AB788" s="354">
        <v>4</v>
      </c>
    </row>
    <row r="789" spans="1:28" ht="14.25" customHeight="1" thickBot="1">
      <c r="A789" s="7">
        <v>819</v>
      </c>
      <c r="B789" s="7">
        <v>193</v>
      </c>
      <c r="C789" s="21"/>
      <c r="D789" s="468">
        <v>1</v>
      </c>
      <c r="E789" s="21" t="s">
        <v>5652</v>
      </c>
      <c r="F789" s="102" t="s">
        <v>75</v>
      </c>
      <c r="G789" s="102" t="s">
        <v>75</v>
      </c>
      <c r="H789" s="102"/>
      <c r="I789" s="45" t="s">
        <v>119</v>
      </c>
      <c r="J789" s="45" t="s">
        <v>1808</v>
      </c>
      <c r="K789" s="102" t="s">
        <v>2850</v>
      </c>
      <c r="L789" s="13">
        <f ca="1">IFERROR(__xludf.DUMMYFUNCTION("if(K826="""",0,counta(split(K826,"","")))"),3)</f>
        <v>3</v>
      </c>
      <c r="M789" s="102" t="s">
        <v>2850</v>
      </c>
      <c r="N789" s="102"/>
      <c r="O789" s="102"/>
      <c r="P789" s="102"/>
      <c r="Q789" s="422" t="s">
        <v>27</v>
      </c>
      <c r="R789" s="339" t="s">
        <v>98</v>
      </c>
      <c r="S789" s="102">
        <v>0</v>
      </c>
      <c r="T789" s="435"/>
      <c r="U789" s="76">
        <v>4</v>
      </c>
      <c r="V789" s="79">
        <v>5</v>
      </c>
      <c r="W789" s="74" t="s">
        <v>3023</v>
      </c>
      <c r="X789" s="73">
        <v>1</v>
      </c>
      <c r="Y789" s="422">
        <f>J789-I789</f>
        <v>0.16250000000000001</v>
      </c>
      <c r="Z789" s="422">
        <f>Y789*60</f>
        <v>9.75</v>
      </c>
      <c r="AA789" s="429">
        <v>5</v>
      </c>
      <c r="AB789" s="165">
        <v>4</v>
      </c>
    </row>
    <row r="790" spans="1:28" ht="14.25" customHeight="1" thickBot="1">
      <c r="A790" s="7">
        <v>821</v>
      </c>
      <c r="B790" s="7">
        <v>194</v>
      </c>
      <c r="C790" s="21"/>
      <c r="D790" s="468">
        <v>1</v>
      </c>
      <c r="E790" s="21" t="s">
        <v>5655</v>
      </c>
      <c r="F790" s="102" t="s">
        <v>75</v>
      </c>
      <c r="G790" s="102" t="s">
        <v>5657</v>
      </c>
      <c r="H790" s="102" t="s">
        <v>295</v>
      </c>
      <c r="I790" s="45" t="s">
        <v>1741</v>
      </c>
      <c r="J790" s="45" t="s">
        <v>1647</v>
      </c>
      <c r="K790" s="102" t="s">
        <v>2855</v>
      </c>
      <c r="L790" s="13">
        <f ca="1">IFERROR(__xludf.DUMMYFUNCTION("if(K827="""",0,counta(split(K827,"","")))"),1)</f>
        <v>1</v>
      </c>
      <c r="M790" s="102" t="s">
        <v>2855</v>
      </c>
      <c r="N790" s="102"/>
      <c r="O790" s="102"/>
      <c r="P790" s="102"/>
      <c r="Q790" s="422" t="s">
        <v>27</v>
      </c>
      <c r="R790" s="339" t="s">
        <v>98</v>
      </c>
      <c r="S790" s="102">
        <v>0</v>
      </c>
      <c r="T790" s="435"/>
      <c r="U790" s="165">
        <v>5</v>
      </c>
      <c r="V790" s="165">
        <v>5</v>
      </c>
      <c r="W790" s="165" t="s">
        <v>6873</v>
      </c>
      <c r="X790" s="102">
        <v>1</v>
      </c>
      <c r="Y790" s="422">
        <f>J790-I790</f>
        <v>0.21249999999999999</v>
      </c>
      <c r="Z790" s="422">
        <f>Y790*60</f>
        <v>12.75</v>
      </c>
      <c r="AA790" s="429">
        <v>5</v>
      </c>
      <c r="AB790" s="165">
        <v>4</v>
      </c>
    </row>
    <row r="791" spans="1:28" ht="14.25" customHeight="1" thickBot="1">
      <c r="A791" s="7">
        <v>822</v>
      </c>
      <c r="B791" s="7">
        <v>195</v>
      </c>
      <c r="C791" s="21"/>
      <c r="D791" s="468">
        <v>1</v>
      </c>
      <c r="E791" s="21" t="s">
        <v>5660</v>
      </c>
      <c r="F791" s="102" t="s">
        <v>5661</v>
      </c>
      <c r="G791" s="102" t="s">
        <v>5662</v>
      </c>
      <c r="H791" s="102" t="s">
        <v>5663</v>
      </c>
      <c r="I791" s="45" t="s">
        <v>5231</v>
      </c>
      <c r="J791" s="45" t="s">
        <v>289</v>
      </c>
      <c r="K791" s="102" t="s">
        <v>2857</v>
      </c>
      <c r="L791" s="13">
        <f ca="1">IFERROR(__xludf.DUMMYFUNCTION("if(K828="""",0,counta(split(K828,"","")))"),1)</f>
        <v>1</v>
      </c>
      <c r="M791" s="102" t="s">
        <v>2857</v>
      </c>
      <c r="N791" s="102"/>
      <c r="O791" s="102"/>
      <c r="P791" s="102"/>
      <c r="Q791" s="422" t="s">
        <v>27</v>
      </c>
      <c r="R791" s="339" t="s">
        <v>98</v>
      </c>
      <c r="S791" s="102">
        <v>0</v>
      </c>
      <c r="T791" s="435"/>
      <c r="U791" s="255">
        <v>5</v>
      </c>
      <c r="V791" s="255">
        <v>5</v>
      </c>
      <c r="W791" s="353" t="s">
        <v>3437</v>
      </c>
      <c r="X791" s="353" t="s">
        <v>2794</v>
      </c>
      <c r="Y791" s="422">
        <f>J791-I791</f>
        <v>0.13402777777777777</v>
      </c>
      <c r="Z791" s="422">
        <f>Y791*60</f>
        <v>8.0416666666666661</v>
      </c>
      <c r="AA791" s="429">
        <v>5</v>
      </c>
      <c r="AB791" s="165">
        <v>4</v>
      </c>
    </row>
    <row r="792" spans="1:28" ht="14.25" customHeight="1" thickBot="1">
      <c r="A792" s="7">
        <v>824</v>
      </c>
      <c r="B792" s="7">
        <v>196</v>
      </c>
      <c r="C792" s="21"/>
      <c r="D792" s="468">
        <v>2</v>
      </c>
      <c r="E792" s="21" t="s">
        <v>5667</v>
      </c>
      <c r="F792" s="102" t="s">
        <v>5668</v>
      </c>
      <c r="G792" s="102"/>
      <c r="H792" s="102" t="s">
        <v>5669</v>
      </c>
      <c r="I792" s="45" t="s">
        <v>2085</v>
      </c>
      <c r="J792" s="45" t="s">
        <v>1030</v>
      </c>
      <c r="K792" s="102" t="s">
        <v>2863</v>
      </c>
      <c r="L792" s="13">
        <f ca="1">IFERROR(__xludf.DUMMYFUNCTION("if(K829="""",0,counta(split(K829,"","")))"),2)</f>
        <v>2</v>
      </c>
      <c r="M792" s="102" t="s">
        <v>2863</v>
      </c>
      <c r="N792" s="102"/>
      <c r="O792" s="102"/>
      <c r="P792" s="102"/>
      <c r="Q792" s="422" t="s">
        <v>27</v>
      </c>
      <c r="R792" s="339" t="s">
        <v>98</v>
      </c>
      <c r="S792" s="102">
        <v>0</v>
      </c>
      <c r="T792" s="435"/>
      <c r="U792" s="165"/>
      <c r="V792" s="165">
        <v>4</v>
      </c>
      <c r="W792" s="165" t="s">
        <v>1403</v>
      </c>
      <c r="X792" s="102"/>
      <c r="Y792" s="422">
        <f>J792-I792</f>
        <v>-0.25833333333333336</v>
      </c>
      <c r="Z792" s="422">
        <f>Y792*60</f>
        <v>-15.500000000000002</v>
      </c>
      <c r="AA792" s="429">
        <v>5</v>
      </c>
      <c r="AB792" s="297">
        <v>4</v>
      </c>
    </row>
    <row r="793" spans="1:28" ht="14.25" customHeight="1" thickBot="1">
      <c r="A793" s="7">
        <v>823</v>
      </c>
      <c r="B793" s="7">
        <v>196</v>
      </c>
      <c r="C793" s="21"/>
      <c r="D793" s="468">
        <v>2</v>
      </c>
      <c r="E793" s="21" t="s">
        <v>5665</v>
      </c>
      <c r="F793" s="102" t="s">
        <v>1817</v>
      </c>
      <c r="G793" s="102"/>
      <c r="H793" s="102" t="s">
        <v>3431</v>
      </c>
      <c r="I793" s="45" t="s">
        <v>780</v>
      </c>
      <c r="J793" s="45" t="s">
        <v>730</v>
      </c>
      <c r="K793" s="102" t="s">
        <v>1670</v>
      </c>
      <c r="L793" s="13">
        <f ca="1">IFERROR(__xludf.DUMMYFUNCTION("if(K830="""",0,counta(split(K830,"","")))"),2)</f>
        <v>2</v>
      </c>
      <c r="M793" s="102" t="s">
        <v>1670</v>
      </c>
      <c r="N793" s="102"/>
      <c r="O793" s="102"/>
      <c r="P793" s="102"/>
      <c r="Q793" s="422" t="s">
        <v>27</v>
      </c>
      <c r="R793" s="339" t="s">
        <v>98</v>
      </c>
      <c r="S793" s="102">
        <v>0</v>
      </c>
      <c r="T793" s="435"/>
      <c r="U793" s="481">
        <v>3</v>
      </c>
      <c r="V793" s="481">
        <v>5</v>
      </c>
      <c r="W793" s="481" t="s">
        <v>6689</v>
      </c>
      <c r="X793" s="480">
        <v>1</v>
      </c>
      <c r="Y793" s="422">
        <f>J793-I793</f>
        <v>-5.6944444444444492E-2</v>
      </c>
      <c r="Z793" s="422">
        <f>Y793*60</f>
        <v>-3.4166666666666696</v>
      </c>
      <c r="AA793" s="429">
        <v>5</v>
      </c>
      <c r="AB793" s="165">
        <v>4</v>
      </c>
    </row>
    <row r="794" spans="1:28" ht="14.25" customHeight="1" thickBot="1">
      <c r="A794" s="7">
        <v>825</v>
      </c>
      <c r="B794" s="7">
        <v>196</v>
      </c>
      <c r="C794" s="21"/>
      <c r="D794" s="468">
        <v>4</v>
      </c>
      <c r="E794" s="21" t="s">
        <v>5667</v>
      </c>
      <c r="F794" s="102" t="s">
        <v>1713</v>
      </c>
      <c r="G794" s="102" t="s">
        <v>3508</v>
      </c>
      <c r="H794" s="102"/>
      <c r="I794" s="45" t="s">
        <v>5671</v>
      </c>
      <c r="J794" s="45" t="s">
        <v>1143</v>
      </c>
      <c r="K794" s="102" t="s">
        <v>2868</v>
      </c>
      <c r="L794" s="13">
        <f ca="1">IFERROR(__xludf.DUMMYFUNCTION("if(K831="""",0,counta(split(K831,"","")))"),5)</f>
        <v>5</v>
      </c>
      <c r="M794" s="102" t="s">
        <v>2868</v>
      </c>
      <c r="N794" s="102"/>
      <c r="O794" s="102"/>
      <c r="P794" s="102"/>
      <c r="Q794" s="422" t="s">
        <v>27</v>
      </c>
      <c r="R794" s="339" t="s">
        <v>98</v>
      </c>
      <c r="S794" s="102">
        <v>0</v>
      </c>
      <c r="T794" s="435"/>
      <c r="U794" s="165">
        <v>4</v>
      </c>
      <c r="V794" s="165">
        <v>4</v>
      </c>
      <c r="W794" s="165" t="s">
        <v>29</v>
      </c>
      <c r="X794" s="102" t="s">
        <v>2794</v>
      </c>
      <c r="Y794" s="422">
        <f>J794-I794</f>
        <v>-0.31111111111111112</v>
      </c>
      <c r="Z794" s="422">
        <f>Y794*60</f>
        <v>-18.666666666666668</v>
      </c>
      <c r="AA794" s="429">
        <v>5</v>
      </c>
      <c r="AB794" s="481">
        <v>4</v>
      </c>
    </row>
    <row r="795" spans="1:28" ht="14.25" customHeight="1" thickBot="1">
      <c r="A795" s="7">
        <v>826</v>
      </c>
      <c r="B795" s="7">
        <v>196</v>
      </c>
      <c r="C795" s="21"/>
      <c r="D795" s="468">
        <v>1</v>
      </c>
      <c r="E795" s="21" t="s">
        <v>5667</v>
      </c>
      <c r="F795" s="102" t="s">
        <v>284</v>
      </c>
      <c r="G795" s="102"/>
      <c r="H795" s="102" t="s">
        <v>284</v>
      </c>
      <c r="I795" s="45" t="s">
        <v>5114</v>
      </c>
      <c r="J795" s="45" t="s">
        <v>1938</v>
      </c>
      <c r="K795" s="102" t="s">
        <v>2872</v>
      </c>
      <c r="L795" s="13">
        <f ca="1">IFERROR(__xludf.DUMMYFUNCTION("if(K832="""",0,counta(split(K832,"","")))"),5)</f>
        <v>5</v>
      </c>
      <c r="M795" s="102" t="s">
        <v>2873</v>
      </c>
      <c r="N795" s="102"/>
      <c r="O795" s="102"/>
      <c r="P795" s="102"/>
      <c r="Q795" s="422" t="s">
        <v>27</v>
      </c>
      <c r="R795" s="339" t="s">
        <v>98</v>
      </c>
      <c r="S795" s="102">
        <v>0</v>
      </c>
      <c r="T795" s="435"/>
      <c r="U795" s="165">
        <v>3</v>
      </c>
      <c r="V795" s="165">
        <v>4</v>
      </c>
      <c r="W795" s="165" t="s">
        <v>3076</v>
      </c>
      <c r="X795" s="102">
        <v>1</v>
      </c>
      <c r="Y795" s="422">
        <f>J795-I795</f>
        <v>-0.46666666666666662</v>
      </c>
      <c r="Z795" s="422">
        <f>Y795*60</f>
        <v>-27.999999999999996</v>
      </c>
      <c r="AA795" s="428">
        <v>5</v>
      </c>
      <c r="AB795" s="165">
        <v>4</v>
      </c>
    </row>
    <row r="796" spans="1:28" ht="14.25" customHeight="1" thickBot="1">
      <c r="A796" s="7">
        <v>830</v>
      </c>
      <c r="B796" s="7">
        <v>197</v>
      </c>
      <c r="C796" s="21"/>
      <c r="D796" s="468">
        <v>2</v>
      </c>
      <c r="E796" s="21" t="s">
        <v>5679</v>
      </c>
      <c r="F796" s="102" t="s">
        <v>1442</v>
      </c>
      <c r="G796" s="102" t="s">
        <v>5684</v>
      </c>
      <c r="H796" s="102"/>
      <c r="I796" s="45" t="s">
        <v>448</v>
      </c>
      <c r="J796" s="45" t="s">
        <v>2875</v>
      </c>
      <c r="K796" s="102"/>
      <c r="L796" s="13">
        <f ca="1">IFERROR(__xludf.DUMMYFUNCTION("if(K833="""",0,counta(split(K833,"","")))"),0)</f>
        <v>0</v>
      </c>
      <c r="M796" s="102"/>
      <c r="N796" s="102"/>
      <c r="O796" s="102"/>
      <c r="P796" s="102"/>
      <c r="Q796" s="422" t="s">
        <v>27</v>
      </c>
      <c r="R796" s="339" t="s">
        <v>98</v>
      </c>
      <c r="S796" s="102">
        <v>0</v>
      </c>
      <c r="T796" s="435"/>
      <c r="U796" s="51">
        <v>4</v>
      </c>
      <c r="V796" s="51">
        <v>4</v>
      </c>
      <c r="W796" s="51" t="s">
        <v>3511</v>
      </c>
      <c r="X796" s="51">
        <v>1</v>
      </c>
      <c r="Y796" s="422">
        <f>J796-I796</f>
        <v>-0.14791666666666667</v>
      </c>
      <c r="Z796" s="422">
        <f>Y796*60</f>
        <v>-8.875</v>
      </c>
      <c r="AA796" s="429">
        <v>5</v>
      </c>
      <c r="AB796" s="165">
        <v>4</v>
      </c>
    </row>
    <row r="797" spans="1:28" ht="14.25" customHeight="1" thickBot="1">
      <c r="A797" s="7">
        <v>829</v>
      </c>
      <c r="B797" s="7">
        <v>197</v>
      </c>
      <c r="C797" s="21"/>
      <c r="D797" s="468">
        <v>4</v>
      </c>
      <c r="E797" s="21" t="s">
        <v>5679</v>
      </c>
      <c r="F797" s="102" t="s">
        <v>1442</v>
      </c>
      <c r="G797" s="102" t="s">
        <v>5683</v>
      </c>
      <c r="H797" s="102"/>
      <c r="I797" s="45" t="s">
        <v>2082</v>
      </c>
      <c r="J797" s="45" t="s">
        <v>2879</v>
      </c>
      <c r="K797" s="102"/>
      <c r="L797" s="13">
        <f ca="1">IFERROR(__xludf.DUMMYFUNCTION("if(K834="""",0,counta(split(K834,"","")))"),0)</f>
        <v>0</v>
      </c>
      <c r="M797" s="102"/>
      <c r="N797" s="102"/>
      <c r="O797" s="102"/>
      <c r="P797" s="102"/>
      <c r="Q797" s="422" t="s">
        <v>27</v>
      </c>
      <c r="R797" s="339" t="s">
        <v>98</v>
      </c>
      <c r="S797" s="102">
        <v>0</v>
      </c>
      <c r="T797" s="435"/>
      <c r="U797" s="336">
        <v>3</v>
      </c>
      <c r="V797" s="333">
        <v>4</v>
      </c>
      <c r="W797" s="339" t="s">
        <v>29</v>
      </c>
      <c r="X797" s="339" t="s">
        <v>2947</v>
      </c>
      <c r="Y797" s="422">
        <f>J797-I797</f>
        <v>9.7222222222222154E-3</v>
      </c>
      <c r="Z797" s="422">
        <f>Y797*60</f>
        <v>0.58333333333333293</v>
      </c>
      <c r="AA797" s="429">
        <v>5</v>
      </c>
      <c r="AB797" s="497">
        <v>4</v>
      </c>
    </row>
    <row r="798" spans="1:28" ht="14.25" customHeight="1" thickBot="1">
      <c r="A798" s="7">
        <v>828</v>
      </c>
      <c r="B798" s="7">
        <v>197</v>
      </c>
      <c r="C798" s="21"/>
      <c r="D798" s="468">
        <v>4</v>
      </c>
      <c r="E798" s="21" t="s">
        <v>5679</v>
      </c>
      <c r="F798" s="102" t="s">
        <v>1442</v>
      </c>
      <c r="G798" s="102" t="s">
        <v>5680</v>
      </c>
      <c r="H798" s="102"/>
      <c r="I798" s="45" t="s">
        <v>1109</v>
      </c>
      <c r="J798" s="45" t="s">
        <v>569</v>
      </c>
      <c r="K798" s="102" t="s">
        <v>2882</v>
      </c>
      <c r="L798" s="13">
        <f ca="1">IFERROR(__xludf.DUMMYFUNCTION("if(K835="""",0,counta(split(K835,"","")))"),2)</f>
        <v>2</v>
      </c>
      <c r="M798" s="102" t="s">
        <v>2882</v>
      </c>
      <c r="N798" s="102"/>
      <c r="O798" s="102"/>
      <c r="P798" s="102"/>
      <c r="Q798" s="422" t="s">
        <v>27</v>
      </c>
      <c r="R798" s="339" t="s">
        <v>98</v>
      </c>
      <c r="S798" s="102">
        <v>0</v>
      </c>
      <c r="T798" s="435"/>
      <c r="U798" s="327">
        <v>4</v>
      </c>
      <c r="V798" s="328">
        <v>5</v>
      </c>
      <c r="W798" s="252" t="s">
        <v>3511</v>
      </c>
      <c r="X798" s="252" t="s">
        <v>2794</v>
      </c>
      <c r="Y798" s="422">
        <f>J798-I798</f>
        <v>0.22708333333333333</v>
      </c>
      <c r="Z798" s="422">
        <f>Y798*60</f>
        <v>13.625</v>
      </c>
      <c r="AA798" s="429">
        <v>5</v>
      </c>
      <c r="AB798" s="165">
        <v>4</v>
      </c>
    </row>
    <row r="799" spans="1:28" ht="14.25" customHeight="1" thickBot="1">
      <c r="A799" s="7">
        <v>827</v>
      </c>
      <c r="B799" s="7">
        <v>197</v>
      </c>
      <c r="C799" s="21"/>
      <c r="D799" s="468">
        <v>4</v>
      </c>
      <c r="E799" s="21" t="s">
        <v>5667</v>
      </c>
      <c r="F799" s="102" t="s">
        <v>1442</v>
      </c>
      <c r="G799" s="102" t="s">
        <v>5676</v>
      </c>
      <c r="H799" s="102"/>
      <c r="I799" s="45" t="s">
        <v>1503</v>
      </c>
      <c r="J799" s="45" t="s">
        <v>1681</v>
      </c>
      <c r="K799" s="102"/>
      <c r="L799" s="13">
        <f ca="1">IFERROR(__xludf.DUMMYFUNCTION("if(K836="""",0,counta(split(K836,"","")))"),0)</f>
        <v>0</v>
      </c>
      <c r="M799" s="102"/>
      <c r="N799" s="102"/>
      <c r="O799" s="102"/>
      <c r="P799" s="102"/>
      <c r="Q799" s="422" t="s">
        <v>27</v>
      </c>
      <c r="R799" s="339" t="s">
        <v>98</v>
      </c>
      <c r="S799" s="102">
        <v>0</v>
      </c>
      <c r="T799" s="435"/>
      <c r="U799" s="255">
        <v>5</v>
      </c>
      <c r="V799" s="255">
        <v>5</v>
      </c>
      <c r="W799" s="353" t="s">
        <v>3041</v>
      </c>
      <c r="X799" s="353">
        <v>1</v>
      </c>
      <c r="Y799" s="422">
        <f>J799-I799</f>
        <v>-0.1236111111111111</v>
      </c>
      <c r="Z799" s="422">
        <f>Y799*60</f>
        <v>-7.4166666666666661</v>
      </c>
      <c r="AA799" s="429">
        <v>5</v>
      </c>
      <c r="AB799" s="354">
        <v>4</v>
      </c>
    </row>
    <row r="800" spans="1:28" ht="14.25" customHeight="1" thickBot="1">
      <c r="A800" s="7">
        <v>833</v>
      </c>
      <c r="B800" s="7">
        <v>197</v>
      </c>
      <c r="C800" s="21"/>
      <c r="D800" s="468">
        <v>4</v>
      </c>
      <c r="E800" s="21" t="s">
        <v>5679</v>
      </c>
      <c r="F800" s="102" t="s">
        <v>1084</v>
      </c>
      <c r="G800" s="102" t="s">
        <v>5693</v>
      </c>
      <c r="H800" s="102"/>
      <c r="I800" s="45" t="s">
        <v>5694</v>
      </c>
      <c r="J800" s="45" t="s">
        <v>745</v>
      </c>
      <c r="K800" s="102"/>
      <c r="L800" s="13">
        <f ca="1">IFERROR(__xludf.DUMMYFUNCTION("if(K837="""",0,counta(split(K837,"","")))"),0)</f>
        <v>0</v>
      </c>
      <c r="M800" s="102"/>
      <c r="N800" s="102"/>
      <c r="O800" s="102"/>
      <c r="P800" s="102"/>
      <c r="Q800" s="422" t="s">
        <v>27</v>
      </c>
      <c r="R800" s="339" t="s">
        <v>98</v>
      </c>
      <c r="S800" s="102">
        <v>0</v>
      </c>
      <c r="T800" s="435"/>
      <c r="U800" s="165">
        <v>3</v>
      </c>
      <c r="V800" s="165">
        <v>2</v>
      </c>
      <c r="W800" s="165" t="s">
        <v>3044</v>
      </c>
      <c r="X800" s="102">
        <v>1</v>
      </c>
      <c r="Y800" s="422">
        <f>J800-I800</f>
        <v>-0.56319444444444455</v>
      </c>
      <c r="Z800" s="422">
        <f>Y800*60</f>
        <v>-33.791666666666671</v>
      </c>
      <c r="AA800" s="429">
        <v>5</v>
      </c>
      <c r="AB800" s="165">
        <v>4</v>
      </c>
    </row>
    <row r="801" spans="1:28" ht="14.25" customHeight="1" thickBot="1">
      <c r="A801" s="7">
        <v>832</v>
      </c>
      <c r="B801" s="7">
        <v>197</v>
      </c>
      <c r="C801" s="21"/>
      <c r="D801" s="468">
        <v>1</v>
      </c>
      <c r="E801" s="21" t="s">
        <v>5679</v>
      </c>
      <c r="F801" s="102" t="s">
        <v>1442</v>
      </c>
      <c r="G801" s="102" t="s">
        <v>5690</v>
      </c>
      <c r="H801" s="102" t="s">
        <v>5691</v>
      </c>
      <c r="I801" s="45" t="s">
        <v>4150</v>
      </c>
      <c r="J801" s="45" t="s">
        <v>213</v>
      </c>
      <c r="K801" s="102"/>
      <c r="L801" s="13">
        <f ca="1">IFERROR(__xludf.DUMMYFUNCTION("if(K838="""",0,counta(split(K838,"","")))"),0)</f>
        <v>0</v>
      </c>
      <c r="M801" s="102"/>
      <c r="N801" s="102"/>
      <c r="O801" s="102"/>
      <c r="P801" s="102"/>
      <c r="Q801" s="422" t="s">
        <v>27</v>
      </c>
      <c r="R801" s="339" t="s">
        <v>98</v>
      </c>
      <c r="S801" s="102">
        <v>0</v>
      </c>
      <c r="T801" s="435"/>
      <c r="U801" s="165">
        <v>4</v>
      </c>
      <c r="V801" s="165">
        <v>5</v>
      </c>
      <c r="W801" s="165" t="s">
        <v>3127</v>
      </c>
      <c r="X801" s="102">
        <v>1</v>
      </c>
      <c r="Y801" s="422">
        <f>J801-I801</f>
        <v>-0.36180555555555555</v>
      </c>
      <c r="Z801" s="422">
        <f>Y801*60</f>
        <v>-21.708333333333332</v>
      </c>
      <c r="AA801" s="429">
        <v>5</v>
      </c>
      <c r="AB801" s="165">
        <v>4</v>
      </c>
    </row>
    <row r="802" spans="1:28" ht="14.25" customHeight="1" thickBot="1">
      <c r="A802" s="7">
        <v>831</v>
      </c>
      <c r="B802" s="7">
        <v>197</v>
      </c>
      <c r="C802" s="21"/>
      <c r="D802" s="468">
        <v>1</v>
      </c>
      <c r="E802" s="21" t="s">
        <v>5679</v>
      </c>
      <c r="F802" s="102" t="s">
        <v>54</v>
      </c>
      <c r="G802" s="102" t="s">
        <v>5687</v>
      </c>
      <c r="H802" s="102"/>
      <c r="I802" s="45" t="s">
        <v>1814</v>
      </c>
      <c r="J802" s="45" t="s">
        <v>1220</v>
      </c>
      <c r="K802" s="102" t="s">
        <v>2888</v>
      </c>
      <c r="L802" s="13">
        <f ca="1">IFERROR(__xludf.DUMMYFUNCTION("if(K839="""",0,counta(split(K839,"","")))"),5)</f>
        <v>5</v>
      </c>
      <c r="M802" s="102" t="s">
        <v>2888</v>
      </c>
      <c r="N802" s="102" t="s">
        <v>181</v>
      </c>
      <c r="O802" s="102" t="s">
        <v>181</v>
      </c>
      <c r="P802" s="102"/>
      <c r="Q802" s="422" t="s">
        <v>27</v>
      </c>
      <c r="R802" s="339" t="s">
        <v>98</v>
      </c>
      <c r="S802" s="102">
        <v>0</v>
      </c>
      <c r="T802" s="435"/>
      <c r="U802" s="165"/>
      <c r="V802" s="165">
        <v>5</v>
      </c>
      <c r="W802" s="165" t="s">
        <v>1403</v>
      </c>
      <c r="X802" s="102"/>
      <c r="Y802" s="422">
        <f>J802-I802</f>
        <v>-0.1645833333333333</v>
      </c>
      <c r="Z802" s="422">
        <f>Y802*60</f>
        <v>-9.8749999999999982</v>
      </c>
      <c r="AA802" s="428">
        <v>5</v>
      </c>
      <c r="AB802" s="165">
        <v>4</v>
      </c>
    </row>
    <row r="803" spans="1:28" ht="14.25" customHeight="1" thickBot="1">
      <c r="A803" s="7">
        <v>834</v>
      </c>
      <c r="B803" s="7">
        <v>198</v>
      </c>
      <c r="C803" s="21"/>
      <c r="D803" s="468">
        <v>4</v>
      </c>
      <c r="E803" s="21" t="s">
        <v>5679</v>
      </c>
      <c r="F803" s="102" t="s">
        <v>2234</v>
      </c>
      <c r="G803" s="102" t="s">
        <v>2234</v>
      </c>
      <c r="H803" s="102"/>
      <c r="I803" s="45" t="s">
        <v>77</v>
      </c>
      <c r="J803" s="45" t="s">
        <v>945</v>
      </c>
      <c r="K803" s="102" t="s">
        <v>2892</v>
      </c>
      <c r="L803" s="13">
        <f ca="1">IFERROR(__xludf.DUMMYFUNCTION("if(K840="""",0,counta(split(K840,"","")))"),6)</f>
        <v>6</v>
      </c>
      <c r="M803" s="102" t="s">
        <v>2892</v>
      </c>
      <c r="N803" s="102"/>
      <c r="O803" s="102"/>
      <c r="P803" s="102"/>
      <c r="Q803" s="422" t="s">
        <v>27</v>
      </c>
      <c r="R803" s="339" t="s">
        <v>98</v>
      </c>
      <c r="S803" s="102">
        <v>0</v>
      </c>
      <c r="T803" s="435"/>
      <c r="U803" s="336">
        <v>3</v>
      </c>
      <c r="V803" s="333">
        <v>4</v>
      </c>
      <c r="W803" s="339" t="s">
        <v>6585</v>
      </c>
      <c r="X803" s="339" t="s">
        <v>2794</v>
      </c>
      <c r="Y803" s="422">
        <f>J803-I803</f>
        <v>0.25486111111111109</v>
      </c>
      <c r="Z803" s="422">
        <f>Y803*60</f>
        <v>15.291666666666666</v>
      </c>
      <c r="AA803" s="429">
        <v>5</v>
      </c>
      <c r="AB803" s="165">
        <v>4</v>
      </c>
    </row>
    <row r="804" spans="1:28" ht="14.25" customHeight="1" thickBot="1">
      <c r="A804" s="7">
        <v>835</v>
      </c>
      <c r="B804" s="7">
        <v>199</v>
      </c>
      <c r="C804" s="21"/>
      <c r="D804" s="468">
        <v>1</v>
      </c>
      <c r="E804" s="21" t="s">
        <v>5699</v>
      </c>
      <c r="F804" s="102" t="s">
        <v>354</v>
      </c>
      <c r="G804" s="102" t="s">
        <v>5700</v>
      </c>
      <c r="H804" s="102" t="s">
        <v>356</v>
      </c>
      <c r="I804" s="45" t="s">
        <v>1506</v>
      </c>
      <c r="J804" s="45" t="s">
        <v>2896</v>
      </c>
      <c r="K804" s="102"/>
      <c r="L804" s="13">
        <f ca="1">IFERROR(__xludf.DUMMYFUNCTION("if(K841="""",0,counta(split(K841,"","")))"),0)</f>
        <v>0</v>
      </c>
      <c r="M804" s="102"/>
      <c r="N804" s="102"/>
      <c r="O804" s="102"/>
      <c r="P804" s="102"/>
      <c r="Q804" s="422" t="s">
        <v>27</v>
      </c>
      <c r="R804" s="339" t="s">
        <v>98</v>
      </c>
      <c r="S804" s="102">
        <v>0</v>
      </c>
      <c r="T804" s="435"/>
      <c r="U804" s="165"/>
      <c r="V804" s="165">
        <v>4</v>
      </c>
      <c r="W804" s="165" t="s">
        <v>29</v>
      </c>
      <c r="X804" s="15">
        <v>1</v>
      </c>
      <c r="Y804" s="422">
        <f>J804-I804</f>
        <v>0.41805555555555551</v>
      </c>
      <c r="Z804" s="422">
        <f>Y804*60</f>
        <v>25.083333333333332</v>
      </c>
      <c r="AA804" s="429">
        <v>5</v>
      </c>
      <c r="AB804" s="165">
        <v>4</v>
      </c>
    </row>
    <row r="805" spans="1:28" ht="14.25" customHeight="1" thickBot="1">
      <c r="A805" s="7">
        <v>836</v>
      </c>
      <c r="B805" s="7">
        <v>200</v>
      </c>
      <c r="C805" s="21"/>
      <c r="D805" s="468">
        <v>5</v>
      </c>
      <c r="E805" s="21" t="s">
        <v>5703</v>
      </c>
      <c r="F805" s="102" t="s">
        <v>2190</v>
      </c>
      <c r="G805" s="102"/>
      <c r="H805" s="102" t="s">
        <v>4205</v>
      </c>
      <c r="I805" s="45" t="s">
        <v>1937</v>
      </c>
      <c r="J805" s="45" t="s">
        <v>694</v>
      </c>
      <c r="K805" s="102" t="s">
        <v>2901</v>
      </c>
      <c r="L805" s="13">
        <f ca="1">IFERROR(__xludf.DUMMYFUNCTION("if(K842="""",0,counta(split(K842,"","")))"),2)</f>
        <v>2</v>
      </c>
      <c r="M805" s="102" t="s">
        <v>2901</v>
      </c>
      <c r="N805" s="102"/>
      <c r="O805" s="102"/>
      <c r="P805" s="102"/>
      <c r="Q805" s="422" t="s">
        <v>27</v>
      </c>
      <c r="R805" s="339" t="s">
        <v>98</v>
      </c>
      <c r="S805" s="102">
        <v>0</v>
      </c>
      <c r="T805" s="435"/>
      <c r="U805" s="165"/>
      <c r="V805" s="165">
        <v>5</v>
      </c>
      <c r="W805" s="165" t="s">
        <v>29</v>
      </c>
      <c r="X805" s="15">
        <v>1</v>
      </c>
      <c r="Y805" s="422">
        <f>J805-I805</f>
        <v>9.8611111111111094E-2</v>
      </c>
      <c r="Z805" s="422">
        <f>Y805*60</f>
        <v>5.9166666666666661</v>
      </c>
      <c r="AA805" s="429">
        <v>5</v>
      </c>
      <c r="AB805" s="165">
        <v>4</v>
      </c>
    </row>
    <row r="806" spans="1:28" ht="14.25" customHeight="1" thickBot="1">
      <c r="A806" s="7">
        <v>840</v>
      </c>
      <c r="B806" s="7">
        <v>201</v>
      </c>
      <c r="C806" s="21"/>
      <c r="D806" s="468">
        <v>4</v>
      </c>
      <c r="E806" s="21" t="s">
        <v>5710</v>
      </c>
      <c r="F806" s="102" t="s">
        <v>84</v>
      </c>
      <c r="G806" s="102"/>
      <c r="H806" s="102" t="s">
        <v>1104</v>
      </c>
      <c r="I806" s="45" t="s">
        <v>618</v>
      </c>
      <c r="J806" s="45" t="s">
        <v>781</v>
      </c>
      <c r="K806" s="102"/>
      <c r="L806" s="13">
        <f ca="1">IFERROR(__xludf.DUMMYFUNCTION("if(K843="""",0,counta(split(K843,"","")))"),0)</f>
        <v>0</v>
      </c>
      <c r="M806" s="102"/>
      <c r="N806" s="102"/>
      <c r="O806" s="102"/>
      <c r="P806" s="102"/>
      <c r="Q806" s="422" t="s">
        <v>27</v>
      </c>
      <c r="R806" s="339" t="s">
        <v>98</v>
      </c>
      <c r="S806" s="102">
        <v>0</v>
      </c>
      <c r="T806" s="435"/>
      <c r="U806" s="354">
        <v>5</v>
      </c>
      <c r="V806" s="354">
        <v>5</v>
      </c>
      <c r="W806" s="434" t="s">
        <v>3127</v>
      </c>
      <c r="X806" s="354">
        <v>1</v>
      </c>
      <c r="Y806" s="422">
        <f>J806-I806</f>
        <v>0.14444444444444449</v>
      </c>
      <c r="Z806" s="422">
        <f>Y806*60</f>
        <v>8.6666666666666696</v>
      </c>
      <c r="AA806" s="429">
        <v>5</v>
      </c>
      <c r="AB806" s="165">
        <v>4</v>
      </c>
    </row>
    <row r="807" spans="1:28" ht="14.25" customHeight="1" thickBot="1">
      <c r="A807" s="7">
        <v>839</v>
      </c>
      <c r="B807" s="7">
        <v>201</v>
      </c>
      <c r="C807" s="21"/>
      <c r="D807" s="468">
        <v>4</v>
      </c>
      <c r="E807" s="21" t="s">
        <v>5710</v>
      </c>
      <c r="F807" s="102" t="s">
        <v>75</v>
      </c>
      <c r="G807" s="102"/>
      <c r="H807" s="102" t="s">
        <v>295</v>
      </c>
      <c r="I807" s="45" t="s">
        <v>1182</v>
      </c>
      <c r="J807" s="45" t="s">
        <v>2907</v>
      </c>
      <c r="K807" s="102"/>
      <c r="L807" s="13">
        <f ca="1">IFERROR(__xludf.DUMMYFUNCTION("if(K844="""",0,counta(split(K844,"","")))"),0)</f>
        <v>0</v>
      </c>
      <c r="M807" s="102"/>
      <c r="N807" s="102"/>
      <c r="O807" s="102"/>
      <c r="P807" s="102"/>
      <c r="Q807" s="422" t="s">
        <v>27</v>
      </c>
      <c r="R807" s="339" t="s">
        <v>98</v>
      </c>
      <c r="S807" s="102">
        <v>0</v>
      </c>
      <c r="T807" s="435"/>
      <c r="U807" s="251">
        <v>3</v>
      </c>
      <c r="V807" s="251">
        <v>3</v>
      </c>
      <c r="W807" s="353" t="s">
        <v>3041</v>
      </c>
      <c r="X807" s="353">
        <v>0</v>
      </c>
      <c r="Y807" s="422">
        <f>J807-I807</f>
        <v>-0.11736111111111108</v>
      </c>
      <c r="Z807" s="422">
        <f>Y807*60</f>
        <v>-7.0416666666666652</v>
      </c>
      <c r="AA807" s="429">
        <v>5</v>
      </c>
      <c r="AB807" s="165">
        <v>4</v>
      </c>
    </row>
    <row r="808" spans="1:28" ht="15" customHeight="1" thickBot="1">
      <c r="A808" s="7">
        <v>838</v>
      </c>
      <c r="B808" s="7">
        <v>201</v>
      </c>
      <c r="C808" s="21"/>
      <c r="D808" s="468">
        <v>4</v>
      </c>
      <c r="E808" s="21" t="s">
        <v>5710</v>
      </c>
      <c r="F808" s="102" t="s">
        <v>816</v>
      </c>
      <c r="G808" s="102"/>
      <c r="H808" s="102" t="s">
        <v>818</v>
      </c>
      <c r="I808" s="45" t="s">
        <v>984</v>
      </c>
      <c r="J808" s="45" t="s">
        <v>580</v>
      </c>
      <c r="K808" s="102" t="s">
        <v>2911</v>
      </c>
      <c r="L808" s="13">
        <f ca="1">IFERROR(__xludf.DUMMYFUNCTION("if(K845="""",0,counta(split(K845,"","")))"),4)</f>
        <v>4</v>
      </c>
      <c r="M808" s="102" t="s">
        <v>2911</v>
      </c>
      <c r="N808" s="102"/>
      <c r="O808" s="102"/>
      <c r="P808" s="102"/>
      <c r="Q808" s="422" t="s">
        <v>27</v>
      </c>
      <c r="R808" s="339" t="s">
        <v>98</v>
      </c>
      <c r="S808" s="102">
        <v>0</v>
      </c>
      <c r="T808" s="435"/>
      <c r="U808" s="165">
        <v>5</v>
      </c>
      <c r="V808" s="165">
        <v>5</v>
      </c>
      <c r="W808" s="165" t="s">
        <v>2111</v>
      </c>
      <c r="X808" s="102">
        <v>1</v>
      </c>
      <c r="Y808" s="422">
        <f>J808-I808</f>
        <v>5.8333333333333334E-2</v>
      </c>
      <c r="Z808" s="422">
        <f>Y808*60</f>
        <v>3.5</v>
      </c>
      <c r="AA808" s="429">
        <v>5</v>
      </c>
      <c r="AB808" s="165">
        <v>4</v>
      </c>
    </row>
    <row r="809" spans="1:28" ht="14.25" customHeight="1" thickBot="1">
      <c r="A809" s="7">
        <v>837</v>
      </c>
      <c r="B809" s="7">
        <v>201</v>
      </c>
      <c r="C809" s="21"/>
      <c r="D809" s="468">
        <v>1</v>
      </c>
      <c r="E809" s="21" t="s">
        <v>5707</v>
      </c>
      <c r="F809" s="102" t="s">
        <v>68</v>
      </c>
      <c r="G809" s="102"/>
      <c r="H809" s="102" t="s">
        <v>208</v>
      </c>
      <c r="I809" s="45" t="s">
        <v>474</v>
      </c>
      <c r="J809" s="45" t="s">
        <v>2914</v>
      </c>
      <c r="K809" s="102" t="s">
        <v>2915</v>
      </c>
      <c r="L809" s="13">
        <f ca="1">IFERROR(__xludf.DUMMYFUNCTION("if(K846="""",0,counta(split(K846,"","")))"),3)</f>
        <v>3</v>
      </c>
      <c r="M809" s="102" t="s">
        <v>2915</v>
      </c>
      <c r="N809" s="102"/>
      <c r="O809" s="102"/>
      <c r="P809" s="102"/>
      <c r="Q809" s="422" t="s">
        <v>27</v>
      </c>
      <c r="R809" s="339" t="s">
        <v>98</v>
      </c>
      <c r="S809" s="102">
        <v>0</v>
      </c>
      <c r="T809" s="435"/>
      <c r="U809" s="165">
        <v>4</v>
      </c>
      <c r="V809" s="165">
        <v>4</v>
      </c>
      <c r="W809" s="165" t="s">
        <v>2111</v>
      </c>
      <c r="X809" s="102" t="s">
        <v>2947</v>
      </c>
      <c r="Y809" s="422">
        <f>J809-I809</f>
        <v>0.22500000000000001</v>
      </c>
      <c r="Z809" s="422">
        <f>Y809*60</f>
        <v>13.5</v>
      </c>
      <c r="AA809" s="429">
        <v>5</v>
      </c>
      <c r="AB809" s="165">
        <v>4</v>
      </c>
    </row>
    <row r="810" spans="1:28" ht="15" customHeight="1" thickBot="1">
      <c r="A810" s="7">
        <v>841</v>
      </c>
      <c r="B810" s="7">
        <v>202</v>
      </c>
      <c r="C810" s="21"/>
      <c r="D810" s="468">
        <v>1</v>
      </c>
      <c r="E810" s="21" t="s">
        <v>5710</v>
      </c>
      <c r="F810" s="102" t="s">
        <v>182</v>
      </c>
      <c r="G810" s="102" t="s">
        <v>703</v>
      </c>
      <c r="H810" s="102"/>
      <c r="I810" s="45" t="s">
        <v>209</v>
      </c>
      <c r="J810" s="45" t="s">
        <v>454</v>
      </c>
      <c r="K810" s="102" t="s">
        <v>2918</v>
      </c>
      <c r="L810" s="13">
        <f ca="1">IFERROR(__xludf.DUMMYFUNCTION("if(K847="""",0,counta(split(K847,"","")))"),2)</f>
        <v>2</v>
      </c>
      <c r="M810" s="102" t="s">
        <v>2918</v>
      </c>
      <c r="N810" s="102"/>
      <c r="O810" s="102"/>
      <c r="P810" s="102"/>
      <c r="Q810" s="422" t="s">
        <v>27</v>
      </c>
      <c r="R810" s="339" t="s">
        <v>98</v>
      </c>
      <c r="S810" s="102">
        <v>0</v>
      </c>
      <c r="T810" s="435"/>
      <c r="U810" s="196">
        <v>5</v>
      </c>
      <c r="V810" s="196">
        <v>5</v>
      </c>
      <c r="W810" s="196" t="s">
        <v>3511</v>
      </c>
      <c r="X810" s="205">
        <v>1</v>
      </c>
      <c r="Y810" s="422">
        <f>J810-I810</f>
        <v>0.29652777777777778</v>
      </c>
      <c r="Z810" s="422">
        <f>Y810*60</f>
        <v>17.791666666666668</v>
      </c>
      <c r="AA810" s="429">
        <v>5</v>
      </c>
      <c r="AB810" s="253">
        <v>4</v>
      </c>
    </row>
    <row r="811" spans="1:28" ht="14.25" customHeight="1" thickBot="1">
      <c r="A811" s="7">
        <v>843</v>
      </c>
      <c r="B811" s="7">
        <v>203</v>
      </c>
      <c r="C811" s="21"/>
      <c r="D811" s="468">
        <v>4</v>
      </c>
      <c r="E811" s="21" t="s">
        <v>5723</v>
      </c>
      <c r="F811" s="102" t="s">
        <v>2050</v>
      </c>
      <c r="G811" s="102"/>
      <c r="H811" s="102" t="s">
        <v>5724</v>
      </c>
      <c r="I811" s="45" t="s">
        <v>289</v>
      </c>
      <c r="J811" s="45" t="s">
        <v>2256</v>
      </c>
      <c r="K811" s="102" t="s">
        <v>2922</v>
      </c>
      <c r="L811" s="13">
        <f ca="1">IFERROR(__xludf.DUMMYFUNCTION("if(K848="""",0,counta(split(K848,"","")))"),3)</f>
        <v>3</v>
      </c>
      <c r="M811" s="241" t="s">
        <v>2923</v>
      </c>
      <c r="N811" s="102"/>
      <c r="O811" s="102"/>
      <c r="P811" s="102"/>
      <c r="Q811" s="422" t="s">
        <v>27</v>
      </c>
      <c r="R811" s="339" t="s">
        <v>98</v>
      </c>
      <c r="S811" s="102">
        <v>0</v>
      </c>
      <c r="T811" s="435"/>
      <c r="U811" s="165">
        <v>4</v>
      </c>
      <c r="V811" s="165">
        <v>4</v>
      </c>
      <c r="W811" s="165" t="s">
        <v>29</v>
      </c>
      <c r="X811" s="102" t="s">
        <v>2794</v>
      </c>
      <c r="Y811" s="422">
        <f>J811-I811</f>
        <v>0.34791666666666671</v>
      </c>
      <c r="Z811" s="422">
        <f>Y811*60</f>
        <v>20.875000000000004</v>
      </c>
      <c r="AA811" s="429">
        <v>5</v>
      </c>
      <c r="AB811" s="51">
        <v>4</v>
      </c>
    </row>
    <row r="812" spans="1:28" ht="14.25" customHeight="1" thickBot="1">
      <c r="A812" s="7">
        <v>842</v>
      </c>
      <c r="B812" s="7">
        <v>203</v>
      </c>
      <c r="C812" s="21"/>
      <c r="D812" s="468">
        <v>1</v>
      </c>
      <c r="E812" s="21" t="s">
        <v>5720</v>
      </c>
      <c r="F812" s="102" t="s">
        <v>5721</v>
      </c>
      <c r="G812" s="102"/>
      <c r="H812" s="102" t="s">
        <v>3717</v>
      </c>
      <c r="I812" s="45" t="s">
        <v>2020</v>
      </c>
      <c r="J812" s="45" t="s">
        <v>673</v>
      </c>
      <c r="K812" s="102" t="s">
        <v>2927</v>
      </c>
      <c r="L812" s="13">
        <f ca="1">IFERROR(__xludf.DUMMYFUNCTION("if(K849="""",0,counta(split(K849,"","")))"),2)</f>
        <v>2</v>
      </c>
      <c r="M812" s="241" t="s">
        <v>2928</v>
      </c>
      <c r="N812" s="59"/>
      <c r="O812" s="102"/>
      <c r="P812" s="102"/>
      <c r="Q812" s="422" t="s">
        <v>27</v>
      </c>
      <c r="R812" s="339" t="s">
        <v>98</v>
      </c>
      <c r="S812" s="102">
        <v>0</v>
      </c>
      <c r="T812" s="435"/>
      <c r="U812" s="165"/>
      <c r="V812" s="165">
        <v>4</v>
      </c>
      <c r="W812" s="165" t="s">
        <v>29</v>
      </c>
      <c r="X812" s="15">
        <v>1</v>
      </c>
      <c r="Y812" s="422">
        <f>J812-I812</f>
        <v>2.7777777777777783E-2</v>
      </c>
      <c r="Z812" s="422">
        <f>Y812*60</f>
        <v>1.666666666666667</v>
      </c>
      <c r="AA812" s="428">
        <v>5</v>
      </c>
      <c r="AB812" s="165">
        <v>4</v>
      </c>
    </row>
    <row r="813" spans="1:28" ht="14.25" customHeight="1" thickBot="1">
      <c r="A813" s="7">
        <v>844</v>
      </c>
      <c r="B813" s="7">
        <v>204</v>
      </c>
      <c r="C813" s="21"/>
      <c r="D813" s="468">
        <v>1</v>
      </c>
      <c r="E813" s="21" t="s">
        <v>5723</v>
      </c>
      <c r="F813" s="102" t="s">
        <v>632</v>
      </c>
      <c r="G813" s="102" t="s">
        <v>5726</v>
      </c>
      <c r="H813" s="102"/>
      <c r="I813" s="45" t="s">
        <v>3033</v>
      </c>
      <c r="J813" s="45" t="s">
        <v>638</v>
      </c>
      <c r="K813" s="241" t="s">
        <v>2930</v>
      </c>
      <c r="L813" s="13">
        <f ca="1">IFERROR(__xludf.DUMMYFUNCTION("if(K850="""",0,counta(split(K850,"","")))"),5)</f>
        <v>5</v>
      </c>
      <c r="M813" s="241" t="s">
        <v>2931</v>
      </c>
      <c r="N813" s="102"/>
      <c r="O813" s="102"/>
      <c r="P813" s="102"/>
      <c r="Q813" s="422" t="s">
        <v>27</v>
      </c>
      <c r="R813" s="339" t="s">
        <v>98</v>
      </c>
      <c r="S813" s="102">
        <v>0</v>
      </c>
      <c r="T813" s="435"/>
      <c r="U813" s="481"/>
      <c r="V813" s="481"/>
      <c r="W813" s="481" t="s">
        <v>3044</v>
      </c>
      <c r="X813" s="480">
        <v>1</v>
      </c>
      <c r="Y813" s="422">
        <f>J813-I813</f>
        <v>0.10277777777777779</v>
      </c>
      <c r="Z813" s="422">
        <f>Y813*60</f>
        <v>6.166666666666667</v>
      </c>
      <c r="AA813" s="429">
        <v>5</v>
      </c>
      <c r="AB813" s="51">
        <v>4</v>
      </c>
    </row>
    <row r="814" spans="1:28" ht="14.25" customHeight="1" thickBot="1">
      <c r="A814" s="7">
        <v>851</v>
      </c>
      <c r="B814" s="7">
        <v>205</v>
      </c>
      <c r="C814" s="21"/>
      <c r="D814" s="468">
        <v>2</v>
      </c>
      <c r="E814" s="21" t="s">
        <v>5730</v>
      </c>
      <c r="F814" s="102" t="s">
        <v>1659</v>
      </c>
      <c r="G814" s="102" t="s">
        <v>5736</v>
      </c>
      <c r="H814" s="102"/>
      <c r="I814" s="45" t="s">
        <v>4173</v>
      </c>
      <c r="J814" s="45" t="s">
        <v>1647</v>
      </c>
      <c r="K814" s="102" t="s">
        <v>2934</v>
      </c>
      <c r="L814" s="13">
        <f ca="1">IFERROR(__xludf.DUMMYFUNCTION("if(K851="""",0,counta(split(K851,"","")))"),4)</f>
        <v>4</v>
      </c>
      <c r="M814" s="102" t="s">
        <v>2934</v>
      </c>
      <c r="N814" s="102"/>
      <c r="O814" s="102"/>
      <c r="P814" s="102"/>
      <c r="Q814" s="422" t="s">
        <v>27</v>
      </c>
      <c r="R814" s="339" t="s">
        <v>98</v>
      </c>
      <c r="S814" s="102">
        <v>0</v>
      </c>
      <c r="T814" s="435"/>
      <c r="U814" s="165">
        <v>4</v>
      </c>
      <c r="V814" s="165">
        <v>5</v>
      </c>
      <c r="W814" s="165" t="s">
        <v>5957</v>
      </c>
      <c r="X814" s="102">
        <v>1</v>
      </c>
      <c r="Y814" s="422">
        <f>J814-I814</f>
        <v>-0.14652777777777781</v>
      </c>
      <c r="Z814" s="422">
        <f>Y814*60</f>
        <v>-8.7916666666666679</v>
      </c>
      <c r="AA814" s="429">
        <v>5</v>
      </c>
      <c r="AB814" s="149">
        <v>4</v>
      </c>
    </row>
    <row r="815" spans="1:28" ht="14.25" customHeight="1" thickBot="1">
      <c r="A815" s="7">
        <v>846</v>
      </c>
      <c r="B815" s="7">
        <v>205</v>
      </c>
      <c r="C815" s="21"/>
      <c r="D815" s="468">
        <v>2</v>
      </c>
      <c r="E815" s="21" t="s">
        <v>5730</v>
      </c>
      <c r="F815" s="102" t="s">
        <v>105</v>
      </c>
      <c r="G815" s="102" t="s">
        <v>5731</v>
      </c>
      <c r="H815" s="102" t="s">
        <v>5732</v>
      </c>
      <c r="I815" s="45" t="s">
        <v>5537</v>
      </c>
      <c r="J815" s="45" t="s">
        <v>882</v>
      </c>
      <c r="K815" s="102" t="s">
        <v>2938</v>
      </c>
      <c r="L815" s="13">
        <f ca="1">IFERROR(__xludf.DUMMYFUNCTION("if(K852="""",0,counta(split(K852,"","")))"),4)</f>
        <v>4</v>
      </c>
      <c r="M815" s="102" t="s">
        <v>2938</v>
      </c>
      <c r="N815" s="102"/>
      <c r="O815" s="102"/>
      <c r="P815" s="102"/>
      <c r="Q815" s="422" t="s">
        <v>27</v>
      </c>
      <c r="R815" s="339" t="s">
        <v>98</v>
      </c>
      <c r="S815" s="102">
        <v>0</v>
      </c>
      <c r="T815" s="435"/>
      <c r="U815" s="165"/>
      <c r="V815" s="165">
        <v>5</v>
      </c>
      <c r="W815" s="165" t="s">
        <v>2111</v>
      </c>
      <c r="X815" s="102"/>
      <c r="Y815" s="422">
        <f>J815-I815</f>
        <v>-3.9583333333333304E-2</v>
      </c>
      <c r="Z815" s="422">
        <f>Y815*60</f>
        <v>-2.3749999999999982</v>
      </c>
      <c r="AA815" s="429">
        <v>5</v>
      </c>
      <c r="AB815" s="165">
        <v>4</v>
      </c>
    </row>
    <row r="816" spans="1:28" ht="14.25" customHeight="1" thickBot="1">
      <c r="A816" s="7">
        <v>848</v>
      </c>
      <c r="B816" s="7">
        <v>205</v>
      </c>
      <c r="C816" s="21"/>
      <c r="D816" s="468">
        <v>2</v>
      </c>
      <c r="E816" s="21" t="s">
        <v>5730</v>
      </c>
      <c r="F816" s="102" t="s">
        <v>38</v>
      </c>
      <c r="G816" s="102" t="s">
        <v>38</v>
      </c>
      <c r="H816" s="102" t="s">
        <v>5734</v>
      </c>
      <c r="I816" s="45" t="s">
        <v>1143</v>
      </c>
      <c r="J816" s="45" t="s">
        <v>96</v>
      </c>
      <c r="K816" s="61" t="s">
        <v>2941</v>
      </c>
      <c r="L816" s="13">
        <f ca="1">IFERROR(__xludf.DUMMYFUNCTION("if(K853="""",0,counta(split(K853,"","")))"),4)</f>
        <v>4</v>
      </c>
      <c r="M816" s="61" t="s">
        <v>2941</v>
      </c>
      <c r="N816" s="102"/>
      <c r="O816" s="102"/>
      <c r="P816" s="102"/>
      <c r="Q816" s="422" t="s">
        <v>27</v>
      </c>
      <c r="R816" s="339" t="s">
        <v>98</v>
      </c>
      <c r="S816" s="102">
        <v>0</v>
      </c>
      <c r="T816" s="435"/>
      <c r="U816" s="165"/>
      <c r="V816" s="165">
        <v>5</v>
      </c>
      <c r="W816" s="165" t="s">
        <v>29</v>
      </c>
      <c r="X816" s="15">
        <v>1</v>
      </c>
      <c r="Y816" s="422">
        <f>J816-I816</f>
        <v>4.6527777777777779E-2</v>
      </c>
      <c r="Z816" s="422">
        <f>Y816*60</f>
        <v>2.791666666666667</v>
      </c>
      <c r="AA816" s="428">
        <v>5</v>
      </c>
      <c r="AB816" s="165">
        <v>4</v>
      </c>
    </row>
    <row r="817" spans="1:28" ht="14.25" customHeight="1" thickBot="1">
      <c r="A817" s="7">
        <v>850</v>
      </c>
      <c r="B817" s="7">
        <v>205</v>
      </c>
      <c r="C817" s="21"/>
      <c r="D817" s="468">
        <v>2</v>
      </c>
      <c r="E817" s="21" t="s">
        <v>5730</v>
      </c>
      <c r="F817" s="102" t="s">
        <v>350</v>
      </c>
      <c r="G817" s="102"/>
      <c r="H817" s="102" t="s">
        <v>4340</v>
      </c>
      <c r="I817" s="45" t="s">
        <v>448</v>
      </c>
      <c r="J817" s="45" t="s">
        <v>500</v>
      </c>
      <c r="K817" s="102" t="s">
        <v>2945</v>
      </c>
      <c r="L817" s="13">
        <f ca="1">IFERROR(__xludf.DUMMYFUNCTION("if(K854="""",0,counta(split(K854,"","")))"),6)</f>
        <v>6</v>
      </c>
      <c r="M817" s="102" t="s">
        <v>2946</v>
      </c>
      <c r="N817" s="102"/>
      <c r="O817" s="102"/>
      <c r="P817" s="102"/>
      <c r="Q817" s="422" t="s">
        <v>27</v>
      </c>
      <c r="R817" s="339" t="s">
        <v>98</v>
      </c>
      <c r="S817" s="102">
        <v>0</v>
      </c>
      <c r="T817" s="435"/>
      <c r="U817" s="165">
        <v>5</v>
      </c>
      <c r="V817" s="165">
        <v>5</v>
      </c>
      <c r="W817" s="353" t="s">
        <v>29</v>
      </c>
      <c r="X817" s="102" t="s">
        <v>2794</v>
      </c>
      <c r="Y817" s="422">
        <f>J817-I817</f>
        <v>0.15347222222222223</v>
      </c>
      <c r="Z817" s="422">
        <f>Y817*60</f>
        <v>9.2083333333333339</v>
      </c>
      <c r="AA817" s="429">
        <v>5</v>
      </c>
      <c r="AB817" s="165">
        <v>4</v>
      </c>
    </row>
    <row r="818" spans="1:28" ht="14.25" customHeight="1" thickBot="1">
      <c r="A818" s="7">
        <v>849</v>
      </c>
      <c r="B818" s="7">
        <v>205</v>
      </c>
      <c r="C818" s="21"/>
      <c r="D818" s="468">
        <v>4</v>
      </c>
      <c r="E818" s="21" t="s">
        <v>5730</v>
      </c>
      <c r="F818" s="102" t="s">
        <v>5735</v>
      </c>
      <c r="G818" s="102" t="s">
        <v>5735</v>
      </c>
      <c r="H818" s="102"/>
      <c r="I818" s="45" t="s">
        <v>4010</v>
      </c>
      <c r="J818" s="45" t="s">
        <v>2951</v>
      </c>
      <c r="K818" s="102" t="s">
        <v>2952</v>
      </c>
      <c r="L818" s="13">
        <f ca="1">IFERROR(__xludf.DUMMYFUNCTION("if(K855="""",0,counta(split(K855,"","")))"),4)</f>
        <v>4</v>
      </c>
      <c r="M818" s="102" t="s">
        <v>2952</v>
      </c>
      <c r="N818" s="102"/>
      <c r="O818" s="102"/>
      <c r="P818" s="102"/>
      <c r="Q818" s="422" t="s">
        <v>27</v>
      </c>
      <c r="R818" s="339" t="s">
        <v>98</v>
      </c>
      <c r="S818" s="102">
        <v>0</v>
      </c>
      <c r="T818" s="435"/>
      <c r="U818" s="379">
        <v>3</v>
      </c>
      <c r="V818" s="379">
        <v>4</v>
      </c>
      <c r="W818" s="377" t="s">
        <v>7122</v>
      </c>
      <c r="X818" s="377">
        <v>1</v>
      </c>
      <c r="Y818" s="422">
        <f>J818-I818</f>
        <v>0.25833333333333341</v>
      </c>
      <c r="Z818" s="422">
        <f>Y818*60</f>
        <v>15.500000000000005</v>
      </c>
      <c r="AA818" s="429">
        <v>5</v>
      </c>
      <c r="AB818" s="165">
        <v>4</v>
      </c>
    </row>
    <row r="819" spans="1:28" ht="14.25" customHeight="1" thickBot="1">
      <c r="A819" s="7">
        <v>847</v>
      </c>
      <c r="B819" s="7">
        <v>205</v>
      </c>
      <c r="C819" s="21"/>
      <c r="D819" s="468">
        <v>4</v>
      </c>
      <c r="E819" s="21" t="s">
        <v>5730</v>
      </c>
      <c r="F819" s="102" t="s">
        <v>350</v>
      </c>
      <c r="G819" s="102" t="s">
        <v>350</v>
      </c>
      <c r="H819" s="102" t="s">
        <v>1920</v>
      </c>
      <c r="I819" s="45" t="s">
        <v>4004</v>
      </c>
      <c r="J819" s="45" t="s">
        <v>58</v>
      </c>
      <c r="K819" s="102" t="s">
        <v>2956</v>
      </c>
      <c r="L819" s="13">
        <f ca="1">IFERROR(__xludf.DUMMYFUNCTION("if(K856="""",0,counta(split(K856,"","")))"),5)</f>
        <v>5</v>
      </c>
      <c r="M819" s="102" t="s">
        <v>2957</v>
      </c>
      <c r="N819" s="102"/>
      <c r="O819" s="102"/>
      <c r="P819" s="102"/>
      <c r="Q819" s="422" t="s">
        <v>27</v>
      </c>
      <c r="R819" s="339" t="s">
        <v>98</v>
      </c>
      <c r="S819" s="102">
        <v>0</v>
      </c>
      <c r="T819" s="435"/>
      <c r="U819" s="529">
        <v>5</v>
      </c>
      <c r="V819" s="529">
        <v>5</v>
      </c>
      <c r="W819" s="530" t="s">
        <v>3409</v>
      </c>
      <c r="X819" s="530" t="s">
        <v>2947</v>
      </c>
      <c r="Y819" s="422">
        <f>J819-I819</f>
        <v>0.38055555555555548</v>
      </c>
      <c r="Z819" s="422">
        <f>Y819*60</f>
        <v>22.833333333333329</v>
      </c>
      <c r="AA819" s="429">
        <v>5</v>
      </c>
      <c r="AB819" s="165">
        <v>4</v>
      </c>
    </row>
    <row r="820" spans="1:28" ht="14.25" customHeight="1" thickBot="1">
      <c r="A820" s="7">
        <v>845</v>
      </c>
      <c r="B820" s="7">
        <v>205</v>
      </c>
      <c r="C820" s="21"/>
      <c r="D820" s="468">
        <v>1</v>
      </c>
      <c r="E820" s="21" t="s">
        <v>5727</v>
      </c>
      <c r="F820" s="102" t="s">
        <v>446</v>
      </c>
      <c r="G820" s="102"/>
      <c r="H820" s="102" t="s">
        <v>2216</v>
      </c>
      <c r="I820" s="45" t="s">
        <v>305</v>
      </c>
      <c r="J820" s="45" t="s">
        <v>204</v>
      </c>
      <c r="K820" s="102" t="s">
        <v>2961</v>
      </c>
      <c r="L820" s="13">
        <f ca="1">IFERROR(__xludf.DUMMYFUNCTION("if(K857="""",0,counta(split(K857,"","")))"),2)</f>
        <v>2</v>
      </c>
      <c r="M820" s="102" t="s">
        <v>2961</v>
      </c>
      <c r="N820" s="102"/>
      <c r="O820" s="102"/>
      <c r="P820" s="102"/>
      <c r="Q820" s="422" t="s">
        <v>27</v>
      </c>
      <c r="R820" s="339" t="s">
        <v>98</v>
      </c>
      <c r="S820" s="102">
        <v>0</v>
      </c>
      <c r="T820" s="435"/>
      <c r="U820" s="165">
        <v>4</v>
      </c>
      <c r="V820" s="165">
        <v>4</v>
      </c>
      <c r="W820" s="165" t="s">
        <v>2111</v>
      </c>
      <c r="X820" s="102" t="s">
        <v>2794</v>
      </c>
      <c r="Y820" s="422">
        <f>J820-I820</f>
        <v>0.64861111111111114</v>
      </c>
      <c r="Z820" s="422">
        <f>Y820*60</f>
        <v>38.916666666666671</v>
      </c>
      <c r="AA820" s="429">
        <v>5</v>
      </c>
      <c r="AB820" s="165">
        <v>4</v>
      </c>
    </row>
    <row r="821" spans="1:28" ht="14.25" customHeight="1" thickBot="1">
      <c r="A821" s="7">
        <v>855</v>
      </c>
      <c r="B821" s="7">
        <v>206</v>
      </c>
      <c r="C821" s="21"/>
      <c r="D821" s="468">
        <v>2</v>
      </c>
      <c r="E821" s="21" t="s">
        <v>5739</v>
      </c>
      <c r="F821" s="102" t="s">
        <v>1084</v>
      </c>
      <c r="G821" s="102" t="s">
        <v>5741</v>
      </c>
      <c r="H821" s="102" t="s">
        <v>5742</v>
      </c>
      <c r="I821" s="45" t="s">
        <v>3977</v>
      </c>
      <c r="J821" s="45" t="s">
        <v>2966</v>
      </c>
      <c r="K821" s="102" t="s">
        <v>2967</v>
      </c>
      <c r="L821" s="13">
        <f ca="1">IFERROR(__xludf.DUMMYFUNCTION("if(K858="""",0,counta(split(K858,"","")))"),3)</f>
        <v>3</v>
      </c>
      <c r="M821" s="102" t="s">
        <v>2967</v>
      </c>
      <c r="N821" s="102"/>
      <c r="O821" s="102"/>
      <c r="P821" s="102"/>
      <c r="Q821" s="422" t="s">
        <v>27</v>
      </c>
      <c r="R821" s="339" t="s">
        <v>98</v>
      </c>
      <c r="S821" s="102">
        <v>0</v>
      </c>
      <c r="T821" s="435"/>
      <c r="U821" s="253">
        <v>4</v>
      </c>
      <c r="V821" s="255">
        <v>5</v>
      </c>
      <c r="W821" s="353" t="s">
        <v>3041</v>
      </c>
      <c r="X821" s="353">
        <v>0</v>
      </c>
      <c r="Y821" s="422">
        <f>J821-I821</f>
        <v>0.32777777777777767</v>
      </c>
      <c r="Z821" s="422">
        <f>Y821*60</f>
        <v>19.666666666666661</v>
      </c>
      <c r="AA821" s="429">
        <v>5</v>
      </c>
      <c r="AB821" s="165">
        <v>4</v>
      </c>
    </row>
    <row r="822" spans="1:28" ht="14.25" customHeight="1" thickBot="1">
      <c r="A822" s="7">
        <v>854</v>
      </c>
      <c r="B822" s="7">
        <v>206</v>
      </c>
      <c r="C822" s="21"/>
      <c r="D822" s="468">
        <v>2</v>
      </c>
      <c r="E822" s="21" t="s">
        <v>5739</v>
      </c>
      <c r="F822" s="102" t="s">
        <v>593</v>
      </c>
      <c r="G822" s="102" t="s">
        <v>593</v>
      </c>
      <c r="H822" s="102"/>
      <c r="I822" s="45" t="s">
        <v>1559</v>
      </c>
      <c r="J822" s="45" t="s">
        <v>510</v>
      </c>
      <c r="K822" s="102" t="s">
        <v>2972</v>
      </c>
      <c r="L822" s="13">
        <f ca="1">IFERROR(__xludf.DUMMYFUNCTION("if(K859="""",0,counta(split(K859,"","")))"),7)</f>
        <v>7</v>
      </c>
      <c r="M822" s="102" t="s">
        <v>2972</v>
      </c>
      <c r="N822" s="102"/>
      <c r="O822" s="102"/>
      <c r="P822" s="102"/>
      <c r="Q822" s="422" t="s">
        <v>27</v>
      </c>
      <c r="R822" s="339" t="s">
        <v>98</v>
      </c>
      <c r="S822" s="102">
        <v>0</v>
      </c>
      <c r="T822" s="435"/>
      <c r="U822" s="165"/>
      <c r="V822" s="165">
        <v>5</v>
      </c>
      <c r="W822" s="165" t="s">
        <v>2111</v>
      </c>
      <c r="X822" s="102"/>
      <c r="Y822" s="422">
        <f>J822-I822</f>
        <v>-0.1875</v>
      </c>
      <c r="Z822" s="422">
        <f>Y822*60</f>
        <v>-11.25</v>
      </c>
      <c r="AA822" s="429">
        <v>5</v>
      </c>
      <c r="AB822" s="165">
        <v>4</v>
      </c>
    </row>
    <row r="823" spans="1:28" ht="14.25" customHeight="1" thickBot="1">
      <c r="A823" s="7">
        <v>853</v>
      </c>
      <c r="B823" s="7">
        <v>206</v>
      </c>
      <c r="C823" s="21"/>
      <c r="D823" s="468">
        <v>4</v>
      </c>
      <c r="E823" s="21" t="s">
        <v>5739</v>
      </c>
      <c r="F823" s="102" t="s">
        <v>75</v>
      </c>
      <c r="G823" s="102"/>
      <c r="H823" s="102" t="s">
        <v>295</v>
      </c>
      <c r="I823" s="45" t="s">
        <v>312</v>
      </c>
      <c r="J823" s="45" t="s">
        <v>1004</v>
      </c>
      <c r="K823" s="102"/>
      <c r="L823" s="13">
        <f ca="1">IFERROR(__xludf.DUMMYFUNCTION("if(K860="""",0,counta(split(K860,"","")))"),0)</f>
        <v>0</v>
      </c>
      <c r="M823" s="102"/>
      <c r="N823" s="102"/>
      <c r="O823" s="102"/>
      <c r="P823" s="102"/>
      <c r="Q823" s="422" t="s">
        <v>27</v>
      </c>
      <c r="R823" s="339" t="s">
        <v>98</v>
      </c>
      <c r="S823" s="102">
        <v>0</v>
      </c>
      <c r="T823" s="435"/>
      <c r="U823" s="280">
        <v>5</v>
      </c>
      <c r="V823" s="280">
        <v>5</v>
      </c>
      <c r="W823" s="286" t="s">
        <v>9052</v>
      </c>
      <c r="X823" s="286" t="s">
        <v>3469</v>
      </c>
      <c r="Y823" s="422">
        <f>J823-I823</f>
        <v>-7.2222222222222215E-2</v>
      </c>
      <c r="Z823" s="422">
        <f>Y823*60</f>
        <v>-4.333333333333333</v>
      </c>
      <c r="AA823" s="429">
        <v>5</v>
      </c>
      <c r="AB823" s="297">
        <v>4</v>
      </c>
    </row>
    <row r="824" spans="1:28" ht="14.25" customHeight="1" thickBot="1">
      <c r="A824" s="7">
        <v>852</v>
      </c>
      <c r="B824" s="7">
        <v>206</v>
      </c>
      <c r="C824" s="21"/>
      <c r="D824" s="468">
        <v>4</v>
      </c>
      <c r="E824" s="21" t="s">
        <v>5730</v>
      </c>
      <c r="F824" s="102" t="s">
        <v>816</v>
      </c>
      <c r="G824" s="102"/>
      <c r="H824" s="102" t="s">
        <v>818</v>
      </c>
      <c r="I824" s="45" t="s">
        <v>1105</v>
      </c>
      <c r="J824" s="45" t="s">
        <v>712</v>
      </c>
      <c r="K824" s="102"/>
      <c r="L824" s="13">
        <f ca="1">IFERROR(__xludf.DUMMYFUNCTION("if(K861="""",0,counta(split(K861,"","")))"),0)</f>
        <v>0</v>
      </c>
      <c r="M824" s="102"/>
      <c r="N824" s="102"/>
      <c r="O824" s="102"/>
      <c r="P824" s="102"/>
      <c r="Q824" s="422" t="s">
        <v>27</v>
      </c>
      <c r="R824" s="339" t="s">
        <v>98</v>
      </c>
      <c r="S824" s="102">
        <v>0</v>
      </c>
      <c r="T824" s="435"/>
      <c r="U824" s="280">
        <v>4</v>
      </c>
      <c r="V824" s="280">
        <v>5</v>
      </c>
      <c r="W824" s="286" t="s">
        <v>9052</v>
      </c>
      <c r="X824" s="286" t="s">
        <v>2947</v>
      </c>
      <c r="Y824" s="422">
        <f>J824-I824</f>
        <v>-7.3611111111111099E-2</v>
      </c>
      <c r="Z824" s="422">
        <f>Y824*60</f>
        <v>-4.4166666666666661</v>
      </c>
      <c r="AA824" s="429">
        <v>5</v>
      </c>
      <c r="AB824" s="165">
        <v>4</v>
      </c>
    </row>
    <row r="825" spans="1:28" ht="14.25" customHeight="1" thickBot="1">
      <c r="A825" s="7">
        <v>858</v>
      </c>
      <c r="B825" s="7">
        <v>206</v>
      </c>
      <c r="C825" s="21"/>
      <c r="D825" s="468">
        <v>1</v>
      </c>
      <c r="E825" s="21" t="s">
        <v>5739</v>
      </c>
      <c r="F825" s="102" t="s">
        <v>318</v>
      </c>
      <c r="G825" s="102"/>
      <c r="H825" s="102" t="s">
        <v>318</v>
      </c>
      <c r="I825" s="45" t="s">
        <v>383</v>
      </c>
      <c r="J825" s="45" t="s">
        <v>999</v>
      </c>
      <c r="K825" s="102"/>
      <c r="L825" s="13">
        <f ca="1">IFERROR(__xludf.DUMMYFUNCTION("if(K862="""",0,counta(split(K862,"","")))"),0)</f>
        <v>0</v>
      </c>
      <c r="M825" s="102"/>
      <c r="N825" s="102"/>
      <c r="O825" s="102"/>
      <c r="P825" s="102"/>
      <c r="Q825" s="422" t="s">
        <v>27</v>
      </c>
      <c r="R825" s="339" t="s">
        <v>98</v>
      </c>
      <c r="S825" s="102">
        <v>0</v>
      </c>
      <c r="T825" s="435"/>
      <c r="U825" s="165">
        <v>5</v>
      </c>
      <c r="V825" s="165">
        <v>5</v>
      </c>
      <c r="W825" s="165" t="s">
        <v>6873</v>
      </c>
      <c r="X825" s="102">
        <v>1</v>
      </c>
      <c r="Y825" s="422">
        <f>J825-I825</f>
        <v>-0.37222222222222223</v>
      </c>
      <c r="Z825" s="422">
        <f>Y825*60</f>
        <v>-22.333333333333336</v>
      </c>
      <c r="AA825" s="429">
        <v>5</v>
      </c>
      <c r="AB825" s="165">
        <v>4</v>
      </c>
    </row>
    <row r="826" spans="1:28" ht="14.25" customHeight="1" thickBot="1">
      <c r="A826" s="7">
        <v>856</v>
      </c>
      <c r="B826" s="7">
        <v>206</v>
      </c>
      <c r="C826" s="21"/>
      <c r="D826" s="468">
        <v>1</v>
      </c>
      <c r="E826" s="21" t="s">
        <v>5739</v>
      </c>
      <c r="F826" s="102" t="s">
        <v>5744</v>
      </c>
      <c r="G826" s="102" t="s">
        <v>5574</v>
      </c>
      <c r="H826" s="102" t="s">
        <v>5745</v>
      </c>
      <c r="I826" s="45" t="s">
        <v>1519</v>
      </c>
      <c r="J826" s="45" t="s">
        <v>1268</v>
      </c>
      <c r="K826" s="102"/>
      <c r="L826" s="13">
        <f ca="1">IFERROR(__xludf.DUMMYFUNCTION("if(K863="""",0,counta(split(K863,"","")))"),0)</f>
        <v>0</v>
      </c>
      <c r="M826" s="102"/>
      <c r="N826" s="102"/>
      <c r="O826" s="102"/>
      <c r="P826" s="102"/>
      <c r="Q826" s="422" t="s">
        <v>27</v>
      </c>
      <c r="R826" s="339" t="s">
        <v>98</v>
      </c>
      <c r="S826" s="102">
        <v>0</v>
      </c>
      <c r="T826" s="435"/>
      <c r="U826" s="51">
        <v>4</v>
      </c>
      <c r="V826" s="51">
        <v>3</v>
      </c>
      <c r="W826" s="51" t="s">
        <v>3044</v>
      </c>
      <c r="X826" s="51">
        <v>1</v>
      </c>
      <c r="Y826" s="422">
        <f>J826-I826</f>
        <v>-0.1159722222222222</v>
      </c>
      <c r="Z826" s="422">
        <f>Y826*60</f>
        <v>-6.9583333333333321</v>
      </c>
      <c r="AA826" s="429">
        <v>5</v>
      </c>
      <c r="AB826" s="51">
        <v>4</v>
      </c>
    </row>
    <row r="827" spans="1:28" ht="14.25" customHeight="1" thickBot="1">
      <c r="A827" s="7">
        <v>859</v>
      </c>
      <c r="B827" s="7">
        <v>207</v>
      </c>
      <c r="C827" s="21"/>
      <c r="D827" s="468">
        <v>1</v>
      </c>
      <c r="E827" s="21" t="s">
        <v>5739</v>
      </c>
      <c r="F827" s="102" t="s">
        <v>2308</v>
      </c>
      <c r="G827" s="102"/>
      <c r="H827" s="102" t="s">
        <v>3446</v>
      </c>
      <c r="I827" s="45" t="s">
        <v>1096</v>
      </c>
      <c r="J827" s="45" t="s">
        <v>1380</v>
      </c>
      <c r="K827" s="102" t="s">
        <v>2986</v>
      </c>
      <c r="L827" s="13">
        <f ca="1">IFERROR(__xludf.DUMMYFUNCTION("if(K864="""",0,counta(split(K864,"","")))"),5)</f>
        <v>5</v>
      </c>
      <c r="M827" s="102" t="s">
        <v>2986</v>
      </c>
      <c r="N827" s="102"/>
      <c r="O827" s="102"/>
      <c r="P827" s="102"/>
      <c r="Q827" s="422" t="s">
        <v>27</v>
      </c>
      <c r="R827" s="339" t="s">
        <v>98</v>
      </c>
      <c r="S827" s="102">
        <v>0</v>
      </c>
      <c r="T827" s="435"/>
      <c r="U827" s="280">
        <v>5</v>
      </c>
      <c r="V827" s="280">
        <v>5</v>
      </c>
      <c r="W827" s="286" t="s">
        <v>9052</v>
      </c>
      <c r="X827" s="286" t="s">
        <v>2947</v>
      </c>
      <c r="Y827" s="422">
        <f>J827-I827</f>
        <v>6.8055555555555564E-2</v>
      </c>
      <c r="Z827" s="422">
        <f>Y827*60</f>
        <v>4.0833333333333339</v>
      </c>
      <c r="AA827" s="429">
        <v>5</v>
      </c>
      <c r="AB827" s="297">
        <v>4</v>
      </c>
    </row>
    <row r="828" spans="1:28" ht="14.25" customHeight="1" thickBot="1">
      <c r="A828" s="7">
        <v>862</v>
      </c>
      <c r="B828" s="7">
        <v>208</v>
      </c>
      <c r="C828" s="21"/>
      <c r="D828" s="468">
        <v>4</v>
      </c>
      <c r="E828" s="21" t="s">
        <v>5751</v>
      </c>
      <c r="F828" s="102" t="s">
        <v>38</v>
      </c>
      <c r="G828" s="102" t="s">
        <v>38</v>
      </c>
      <c r="H828" s="102"/>
      <c r="I828" s="45" t="s">
        <v>5753</v>
      </c>
      <c r="J828" s="45" t="s">
        <v>2011</v>
      </c>
      <c r="K828" s="102" t="s">
        <v>2989</v>
      </c>
      <c r="L828" s="13">
        <f ca="1">IFERROR(__xludf.DUMMYFUNCTION("if(K865="""",0,counta(split(K865,"","")))"),3)</f>
        <v>3</v>
      </c>
      <c r="M828" s="102" t="s">
        <v>2989</v>
      </c>
      <c r="N828" s="102"/>
      <c r="O828" s="102"/>
      <c r="P828" s="102"/>
      <c r="Q828" s="422" t="s">
        <v>27</v>
      </c>
      <c r="R828" s="339" t="s">
        <v>98</v>
      </c>
      <c r="S828" s="102">
        <v>0</v>
      </c>
      <c r="T828" s="435"/>
      <c r="U828" s="481"/>
      <c r="V828" s="481">
        <v>4</v>
      </c>
      <c r="W828" s="481" t="s">
        <v>1403</v>
      </c>
      <c r="X828" s="480"/>
      <c r="Y828" s="422">
        <f>J828-I828</f>
        <v>7.5694444444444425E-2</v>
      </c>
      <c r="Z828" s="422">
        <f>Y828*60</f>
        <v>4.5416666666666652</v>
      </c>
      <c r="AA828" s="428">
        <v>5</v>
      </c>
      <c r="AB828" s="165">
        <v>4</v>
      </c>
    </row>
    <row r="829" spans="1:28" ht="14.25" customHeight="1" thickBot="1">
      <c r="A829" s="7">
        <v>861</v>
      </c>
      <c r="B829" s="7">
        <v>208</v>
      </c>
      <c r="C829" s="21"/>
      <c r="D829" s="468">
        <v>4</v>
      </c>
      <c r="E829" s="21" t="s">
        <v>5751</v>
      </c>
      <c r="F829" s="102" t="s">
        <v>2190</v>
      </c>
      <c r="G829" s="102" t="s">
        <v>1344</v>
      </c>
      <c r="H829" s="102" t="s">
        <v>5752</v>
      </c>
      <c r="I829" s="45" t="s">
        <v>890</v>
      </c>
      <c r="J829" s="45" t="s">
        <v>1818</v>
      </c>
      <c r="K829" s="102" t="s">
        <v>2991</v>
      </c>
      <c r="L829" s="13">
        <f ca="1">IFERROR(__xludf.DUMMYFUNCTION("if(K866="""",0,counta(split(K866,"","")))"),4)</f>
        <v>4</v>
      </c>
      <c r="M829" s="102" t="s">
        <v>2991</v>
      </c>
      <c r="N829" s="102"/>
      <c r="O829" s="102"/>
      <c r="P829" s="102"/>
      <c r="Q829" s="422" t="s">
        <v>27</v>
      </c>
      <c r="R829" s="339" t="s">
        <v>98</v>
      </c>
      <c r="S829" s="102">
        <v>0</v>
      </c>
      <c r="T829" s="435"/>
      <c r="U829" s="165">
        <v>4</v>
      </c>
      <c r="V829" s="165">
        <v>4</v>
      </c>
      <c r="W829" s="165" t="s">
        <v>4903</v>
      </c>
      <c r="X829" s="102">
        <v>1</v>
      </c>
      <c r="Y829" s="422">
        <f>J829-I829</f>
        <v>0.21458333333333329</v>
      </c>
      <c r="Z829" s="422">
        <f>Y829*60</f>
        <v>12.874999999999998</v>
      </c>
      <c r="AA829" s="429">
        <v>5</v>
      </c>
      <c r="AB829" s="297">
        <v>4</v>
      </c>
    </row>
    <row r="830" spans="1:28" ht="14.25" customHeight="1" thickBot="1">
      <c r="A830" s="7">
        <v>860</v>
      </c>
      <c r="B830" s="7">
        <v>208</v>
      </c>
      <c r="C830" s="21"/>
      <c r="D830" s="468">
        <v>1</v>
      </c>
      <c r="E830" s="21" t="s">
        <v>5750</v>
      </c>
      <c r="F830" s="102" t="s">
        <v>256</v>
      </c>
      <c r="G830" s="102"/>
      <c r="H830" s="102" t="s">
        <v>2185</v>
      </c>
      <c r="I830" s="45" t="s">
        <v>166</v>
      </c>
      <c r="J830" s="45" t="s">
        <v>2994</v>
      </c>
      <c r="K830" s="102" t="s">
        <v>2995</v>
      </c>
      <c r="L830" s="13">
        <f ca="1">IFERROR(__xludf.DUMMYFUNCTION("if(K867="""",0,counta(split(K867,"","")))"),2)</f>
        <v>2</v>
      </c>
      <c r="M830" s="102" t="s">
        <v>1002</v>
      </c>
      <c r="N830" s="102"/>
      <c r="O830" s="102"/>
      <c r="P830" s="102"/>
      <c r="Q830" s="422" t="s">
        <v>27</v>
      </c>
      <c r="R830" s="339" t="s">
        <v>98</v>
      </c>
      <c r="S830" s="102">
        <v>0</v>
      </c>
      <c r="T830" s="435"/>
      <c r="U830" s="165">
        <v>5</v>
      </c>
      <c r="V830" s="165">
        <v>5</v>
      </c>
      <c r="W830" s="165" t="s">
        <v>5016</v>
      </c>
      <c r="X830" s="102" t="s">
        <v>2947</v>
      </c>
      <c r="Y830" s="422">
        <f>J830-I830</f>
        <v>0.25694444444444442</v>
      </c>
      <c r="Z830" s="422">
        <f>Y830*60</f>
        <v>15.416666666666664</v>
      </c>
      <c r="AA830" s="429">
        <v>5</v>
      </c>
      <c r="AB830" s="165">
        <v>4</v>
      </c>
    </row>
    <row r="831" spans="1:28" ht="14.25" customHeight="1" thickBot="1">
      <c r="A831" s="7">
        <v>868</v>
      </c>
      <c r="B831" s="7">
        <v>209</v>
      </c>
      <c r="C831" s="21"/>
      <c r="D831" s="468">
        <v>2</v>
      </c>
      <c r="E831" s="21" t="s">
        <v>5758</v>
      </c>
      <c r="F831" s="102" t="s">
        <v>593</v>
      </c>
      <c r="G831" s="102" t="s">
        <v>1775</v>
      </c>
      <c r="H831" s="102"/>
      <c r="I831" s="45" t="s">
        <v>395</v>
      </c>
      <c r="J831" s="64"/>
      <c r="K831" s="66"/>
      <c r="L831" s="65">
        <f ca="1">IFERROR(__xludf.DUMMYFUNCTION("if(K868="""",0,counta(split(K868,"","")))"),0)</f>
        <v>0</v>
      </c>
      <c r="M831" s="66"/>
      <c r="N831" s="66"/>
      <c r="O831" s="66"/>
      <c r="P831" s="66"/>
      <c r="Q831" s="422" t="s">
        <v>27</v>
      </c>
      <c r="R831" s="339" t="s">
        <v>98</v>
      </c>
      <c r="S831" s="102">
        <v>0</v>
      </c>
      <c r="T831" s="435"/>
      <c r="U831" s="165">
        <v>5</v>
      </c>
      <c r="V831" s="165">
        <v>5</v>
      </c>
      <c r="W831" s="165" t="s">
        <v>7064</v>
      </c>
      <c r="X831" s="102">
        <v>2</v>
      </c>
      <c r="Y831" s="422">
        <f>J831-I831</f>
        <v>-0.29652777777777778</v>
      </c>
      <c r="Z831" s="422">
        <f>Y831*60</f>
        <v>-17.791666666666668</v>
      </c>
      <c r="AA831" s="429">
        <v>5</v>
      </c>
      <c r="AB831" s="165">
        <v>4</v>
      </c>
    </row>
    <row r="832" spans="1:28" ht="14.25" customHeight="1" thickBot="1">
      <c r="A832" s="7">
        <v>867</v>
      </c>
      <c r="B832" s="7">
        <v>209</v>
      </c>
      <c r="C832" s="21"/>
      <c r="D832" s="468">
        <v>4</v>
      </c>
      <c r="E832" s="21" t="s">
        <v>5758</v>
      </c>
      <c r="F832" s="102" t="s">
        <v>5766</v>
      </c>
      <c r="G832" s="102" t="s">
        <v>5767</v>
      </c>
      <c r="H832" s="102"/>
      <c r="I832" s="45" t="s">
        <v>881</v>
      </c>
      <c r="J832" s="45" t="s">
        <v>601</v>
      </c>
      <c r="K832" s="102" t="s">
        <v>2999</v>
      </c>
      <c r="L832" s="13">
        <f ca="1">IFERROR(__xludf.DUMMYFUNCTION("if(K869="""",0,counta(split(K869,"","")))"),3)</f>
        <v>3</v>
      </c>
      <c r="M832" s="102" t="s">
        <v>3000</v>
      </c>
      <c r="N832" s="102"/>
      <c r="O832" s="102"/>
      <c r="P832" s="102"/>
      <c r="Q832" s="422" t="s">
        <v>27</v>
      </c>
      <c r="R832" s="339" t="s">
        <v>98</v>
      </c>
      <c r="S832" s="102">
        <v>0</v>
      </c>
      <c r="T832" s="435"/>
      <c r="U832" s="461">
        <v>4</v>
      </c>
      <c r="V832" s="461">
        <v>4</v>
      </c>
      <c r="W832" s="456" t="s">
        <v>3511</v>
      </c>
      <c r="X832" s="456" t="s">
        <v>2794</v>
      </c>
      <c r="Y832" s="422">
        <f>J832-I832</f>
        <v>0.22222222222222221</v>
      </c>
      <c r="Z832" s="422">
        <f>Y832*60</f>
        <v>13.333333333333332</v>
      </c>
      <c r="AA832" s="429">
        <v>5</v>
      </c>
      <c r="AB832" s="253">
        <v>4</v>
      </c>
    </row>
    <row r="833" spans="1:28" ht="14.25" customHeight="1" thickBot="1">
      <c r="A833" s="7">
        <v>866</v>
      </c>
      <c r="B833" s="7">
        <v>209</v>
      </c>
      <c r="C833" s="21"/>
      <c r="D833" s="468">
        <v>4</v>
      </c>
      <c r="E833" s="21" t="s">
        <v>5758</v>
      </c>
      <c r="F833" s="102" t="s">
        <v>5764</v>
      </c>
      <c r="G833" s="102"/>
      <c r="H833" s="102" t="s">
        <v>5764</v>
      </c>
      <c r="I833" s="45" t="s">
        <v>650</v>
      </c>
      <c r="J833" s="64"/>
      <c r="K833" s="66"/>
      <c r="L833" s="65">
        <f ca="1">IFERROR(__xludf.DUMMYFUNCTION("if(K870="""",0,counta(split(K870,"","")))"),0)</f>
        <v>0</v>
      </c>
      <c r="M833" s="66"/>
      <c r="N833" s="66"/>
      <c r="O833" s="66"/>
      <c r="P833" s="66"/>
      <c r="Q833" s="422" t="s">
        <v>27</v>
      </c>
      <c r="R833" s="339" t="s">
        <v>98</v>
      </c>
      <c r="S833" s="102">
        <v>0</v>
      </c>
      <c r="T833" s="435"/>
      <c r="U833" s="196">
        <v>4</v>
      </c>
      <c r="V833" s="196">
        <v>4</v>
      </c>
      <c r="W833" s="193" t="s">
        <v>6755</v>
      </c>
      <c r="X833" s="205">
        <v>1</v>
      </c>
      <c r="Y833" s="422">
        <f>J833-I833</f>
        <v>-0.22013888888888888</v>
      </c>
      <c r="Z833" s="422">
        <f>Y833*60</f>
        <v>-13.208333333333332</v>
      </c>
      <c r="AA833" s="429">
        <v>5</v>
      </c>
      <c r="AB833" s="165">
        <v>4</v>
      </c>
    </row>
    <row r="834" spans="1:28" ht="14.25" customHeight="1" thickBot="1">
      <c r="A834" s="7">
        <v>865</v>
      </c>
      <c r="B834" s="7">
        <v>209</v>
      </c>
      <c r="C834" s="21"/>
      <c r="D834" s="468">
        <v>4</v>
      </c>
      <c r="E834" s="21" t="s">
        <v>5758</v>
      </c>
      <c r="F834" s="102" t="s">
        <v>5762</v>
      </c>
      <c r="G834" s="102"/>
      <c r="H834" s="102" t="s">
        <v>5762</v>
      </c>
      <c r="I834" s="45" t="s">
        <v>1720</v>
      </c>
      <c r="J834" s="64"/>
      <c r="K834" s="68"/>
      <c r="L834" s="65">
        <f ca="1">IFERROR(__xludf.DUMMYFUNCTION("if(K871="""",0,counta(split(K871,"","")))"),0)</f>
        <v>0</v>
      </c>
      <c r="M834" s="68"/>
      <c r="N834" s="66"/>
      <c r="O834" s="66"/>
      <c r="P834" s="66"/>
      <c r="Q834" s="422" t="s">
        <v>27</v>
      </c>
      <c r="R834" s="339" t="s">
        <v>98</v>
      </c>
      <c r="S834" s="102">
        <v>0</v>
      </c>
      <c r="T834" s="435"/>
      <c r="U834" s="486">
        <v>5</v>
      </c>
      <c r="V834" s="486">
        <v>5</v>
      </c>
      <c r="W834" s="498" t="s">
        <v>9391</v>
      </c>
      <c r="X834" s="486">
        <v>1</v>
      </c>
      <c r="Y834" s="422">
        <f>J834-I834</f>
        <v>-0.20486111111111113</v>
      </c>
      <c r="Z834" s="422">
        <f>Y834*60</f>
        <v>-12.291666666666668</v>
      </c>
      <c r="AA834" s="429">
        <v>5</v>
      </c>
      <c r="AB834" s="379">
        <v>4</v>
      </c>
    </row>
    <row r="835" spans="1:28" ht="14.25" customHeight="1" thickBot="1">
      <c r="A835" s="7">
        <v>864</v>
      </c>
      <c r="B835" s="7">
        <v>209</v>
      </c>
      <c r="C835" s="21"/>
      <c r="D835" s="468">
        <v>4</v>
      </c>
      <c r="E835" s="21" t="s">
        <v>5758</v>
      </c>
      <c r="F835" s="102" t="s">
        <v>68</v>
      </c>
      <c r="G835" s="102" t="s">
        <v>5759</v>
      </c>
      <c r="H835" s="102" t="s">
        <v>208</v>
      </c>
      <c r="I835" s="45" t="s">
        <v>2154</v>
      </c>
      <c r="J835" s="45" t="s">
        <v>3004</v>
      </c>
      <c r="K835" s="61" t="s">
        <v>3005</v>
      </c>
      <c r="L835" s="13">
        <f ca="1">IFERROR(__xludf.DUMMYFUNCTION("if(K872="""",0,counta(split(K872,"","")))"),4)</f>
        <v>4</v>
      </c>
      <c r="M835" s="61" t="s">
        <v>3005</v>
      </c>
      <c r="N835" s="102"/>
      <c r="O835" s="102"/>
      <c r="P835" s="102"/>
      <c r="Q835" s="445" t="s">
        <v>27</v>
      </c>
      <c r="R835" s="339" t="s">
        <v>98</v>
      </c>
      <c r="S835" s="250">
        <v>0</v>
      </c>
      <c r="T835" s="435"/>
      <c r="U835" s="487">
        <v>4</v>
      </c>
      <c r="V835" s="487">
        <v>3</v>
      </c>
      <c r="W835" s="499" t="s">
        <v>3548</v>
      </c>
      <c r="X835" s="499">
        <v>0</v>
      </c>
      <c r="Y835" s="422">
        <f>J835-I835</f>
        <v>1.9722222222222221</v>
      </c>
      <c r="Z835" s="422">
        <f>Y835*60</f>
        <v>118.33333333333333</v>
      </c>
      <c r="AA835" s="429">
        <v>5</v>
      </c>
      <c r="AB835" s="165">
        <v>4</v>
      </c>
    </row>
    <row r="836" spans="1:28" ht="14.25" customHeight="1" thickBot="1">
      <c r="A836" s="7">
        <v>863</v>
      </c>
      <c r="B836" s="7">
        <v>209</v>
      </c>
      <c r="C836" s="21"/>
      <c r="D836" s="468">
        <v>4</v>
      </c>
      <c r="E836" s="21" t="s">
        <v>5751</v>
      </c>
      <c r="F836" s="102" t="s">
        <v>63</v>
      </c>
      <c r="G836" s="102" t="s">
        <v>5756</v>
      </c>
      <c r="H836" s="102"/>
      <c r="I836" s="45" t="s">
        <v>535</v>
      </c>
      <c r="J836" s="70">
        <v>5.2083333333333336E-2</v>
      </c>
      <c r="K836" s="74"/>
      <c r="L836" s="13">
        <f ca="1">IFERROR(__xludf.DUMMYFUNCTION("if(K873="""",0,counta(split(K873,"","")))"),0)</f>
        <v>0</v>
      </c>
      <c r="M836" s="74"/>
      <c r="N836" s="74"/>
      <c r="O836" s="74"/>
      <c r="P836" s="74"/>
      <c r="Q836" s="445" t="s">
        <v>27</v>
      </c>
      <c r="R836" s="339" t="s">
        <v>98</v>
      </c>
      <c r="S836" s="250">
        <v>0</v>
      </c>
      <c r="T836" s="435"/>
      <c r="U836" s="253">
        <v>4</v>
      </c>
      <c r="V836" s="253">
        <v>4</v>
      </c>
      <c r="W836" s="353" t="s">
        <v>3044</v>
      </c>
      <c r="X836" s="353">
        <v>1</v>
      </c>
      <c r="Y836" s="422">
        <f>J836-I836</f>
        <v>-7.0833333333333331E-2</v>
      </c>
      <c r="Z836" s="422">
        <f>Y836*60</f>
        <v>-4.25</v>
      </c>
      <c r="AA836" s="429">
        <v>5</v>
      </c>
      <c r="AB836" s="333">
        <v>4</v>
      </c>
    </row>
    <row r="837" spans="1:28" ht="14.25" customHeight="1" thickBot="1">
      <c r="A837" s="7">
        <v>871</v>
      </c>
      <c r="B837" s="7">
        <v>209</v>
      </c>
      <c r="C837" s="21"/>
      <c r="D837" s="468">
        <v>1</v>
      </c>
      <c r="E837" s="21" t="s">
        <v>5758</v>
      </c>
      <c r="F837" s="102" t="s">
        <v>931</v>
      </c>
      <c r="G837" s="102"/>
      <c r="H837" s="102" t="s">
        <v>5774</v>
      </c>
      <c r="I837" s="45" t="s">
        <v>457</v>
      </c>
      <c r="J837" s="70">
        <v>0.33194444444444443</v>
      </c>
      <c r="K837" s="74" t="s">
        <v>3012</v>
      </c>
      <c r="L837" s="13">
        <f ca="1">IFERROR(__xludf.DUMMYFUNCTION("if(K874="""",0,counta(split(K874,"","")))"),1)</f>
        <v>1</v>
      </c>
      <c r="M837" s="74" t="s">
        <v>3013</v>
      </c>
      <c r="N837" s="74"/>
      <c r="O837" s="74"/>
      <c r="P837" s="74"/>
      <c r="Q837" s="445" t="s">
        <v>27</v>
      </c>
      <c r="R837" s="339" t="s">
        <v>98</v>
      </c>
      <c r="S837" s="250">
        <v>0</v>
      </c>
      <c r="T837" s="435"/>
      <c r="U837" s="379">
        <v>3</v>
      </c>
      <c r="V837" s="379">
        <v>3</v>
      </c>
      <c r="W837" s="377" t="s">
        <v>7102</v>
      </c>
      <c r="X837" s="377">
        <v>1</v>
      </c>
      <c r="Y837" s="422">
        <f>J837-I837</f>
        <v>-0.14374999999999999</v>
      </c>
      <c r="Z837" s="422">
        <f>Y837*60</f>
        <v>-8.625</v>
      </c>
      <c r="AA837" s="429">
        <v>5</v>
      </c>
      <c r="AB837" s="165">
        <v>4</v>
      </c>
    </row>
    <row r="838" spans="1:28" ht="14.25" customHeight="1" thickBot="1">
      <c r="A838" s="7">
        <v>870</v>
      </c>
      <c r="B838" s="7">
        <v>209</v>
      </c>
      <c r="C838" s="21"/>
      <c r="D838" s="468">
        <v>1</v>
      </c>
      <c r="E838" s="21" t="s">
        <v>5758</v>
      </c>
      <c r="F838" s="102" t="s">
        <v>5770</v>
      </c>
      <c r="G838" s="102" t="s">
        <v>5770</v>
      </c>
      <c r="H838" s="102"/>
      <c r="I838" s="45" t="s">
        <v>819</v>
      </c>
      <c r="J838" s="75" t="s">
        <v>1080</v>
      </c>
      <c r="K838" s="74" t="s">
        <v>3018</v>
      </c>
      <c r="L838" s="13">
        <f ca="1">IFERROR(__xludf.DUMMYFUNCTION("if(K875="""",0,counta(split(K875,"","")))"),3)</f>
        <v>3</v>
      </c>
      <c r="M838" s="74" t="s">
        <v>3018</v>
      </c>
      <c r="N838" s="74"/>
      <c r="O838" s="74"/>
      <c r="P838" s="74"/>
      <c r="Q838" s="445" t="s">
        <v>27</v>
      </c>
      <c r="R838" s="339" t="s">
        <v>98</v>
      </c>
      <c r="S838" s="250">
        <v>0</v>
      </c>
      <c r="T838" s="435"/>
      <c r="U838" s="165"/>
      <c r="V838" s="165">
        <v>4</v>
      </c>
      <c r="W838" s="165" t="s">
        <v>2111</v>
      </c>
      <c r="X838" s="102"/>
      <c r="Y838" s="422">
        <f>J838-I838</f>
        <v>-2.0138888888888873E-2</v>
      </c>
      <c r="Z838" s="422">
        <f>Y838*60</f>
        <v>-1.2083333333333324</v>
      </c>
      <c r="AA838" s="428">
        <v>5</v>
      </c>
      <c r="AB838" s="165">
        <v>4</v>
      </c>
    </row>
    <row r="839" spans="1:28" ht="14.25" customHeight="1" thickBot="1">
      <c r="A839" s="7">
        <v>869</v>
      </c>
      <c r="B839" s="7">
        <v>209</v>
      </c>
      <c r="C839" s="21"/>
      <c r="D839" s="468">
        <v>1</v>
      </c>
      <c r="E839" s="21" t="s">
        <v>5758</v>
      </c>
      <c r="F839" s="102" t="s">
        <v>5769</v>
      </c>
      <c r="G839" s="102" t="s">
        <v>4686</v>
      </c>
      <c r="H839" s="102"/>
      <c r="I839" s="45" t="s">
        <v>382</v>
      </c>
      <c r="J839" s="75" t="s">
        <v>858</v>
      </c>
      <c r="K839" s="74" t="s">
        <v>3022</v>
      </c>
      <c r="L839" s="13">
        <f ca="1">IFERROR(__xludf.DUMMYFUNCTION("if(K876="""",0,counta(split(K876,"","")))"),7)</f>
        <v>7</v>
      </c>
      <c r="M839" s="74" t="s">
        <v>3022</v>
      </c>
      <c r="N839" s="74"/>
      <c r="O839" s="74"/>
      <c r="P839" s="74"/>
      <c r="Q839" s="422" t="s">
        <v>27</v>
      </c>
      <c r="R839" s="339" t="s">
        <v>98</v>
      </c>
      <c r="S839" s="102">
        <v>0</v>
      </c>
      <c r="T839" s="435"/>
      <c r="U839" s="156"/>
      <c r="V839" s="156"/>
      <c r="W839" s="165" t="s">
        <v>3044</v>
      </c>
      <c r="X839" s="252">
        <v>1</v>
      </c>
      <c r="Y839" s="422">
        <f>J839-I839</f>
        <v>-0.27569444444444446</v>
      </c>
      <c r="Z839" s="422">
        <f>Y839*60</f>
        <v>-16.541666666666668</v>
      </c>
      <c r="AA839" s="429">
        <v>5</v>
      </c>
      <c r="AB839" s="253">
        <v>4</v>
      </c>
    </row>
    <row r="840" spans="1:28" ht="14.25" customHeight="1" thickBot="1">
      <c r="A840" s="7">
        <v>873</v>
      </c>
      <c r="B840" s="7">
        <v>210</v>
      </c>
      <c r="C840" s="21"/>
      <c r="D840" s="468">
        <v>1</v>
      </c>
      <c r="E840" s="21" t="s">
        <v>5758</v>
      </c>
      <c r="F840" s="102" t="s">
        <v>350</v>
      </c>
      <c r="G840" s="102"/>
      <c r="H840" s="102" t="s">
        <v>5781</v>
      </c>
      <c r="I840" s="45" t="s">
        <v>1297</v>
      </c>
      <c r="J840" s="75" t="s">
        <v>3028</v>
      </c>
      <c r="K840" s="78" t="s">
        <v>3029</v>
      </c>
      <c r="L840" s="13">
        <f ca="1">IFERROR(__xludf.DUMMYFUNCTION("if(K877="""",0,counta(split(K877,"","")))"),5)</f>
        <v>5</v>
      </c>
      <c r="M840" s="78" t="s">
        <v>3029</v>
      </c>
      <c r="N840" s="74" t="s">
        <v>181</v>
      </c>
      <c r="O840" s="74" t="s">
        <v>181</v>
      </c>
      <c r="P840" s="74" t="s">
        <v>181</v>
      </c>
      <c r="Q840" s="422" t="s">
        <v>27</v>
      </c>
      <c r="R840" s="339" t="s">
        <v>98</v>
      </c>
      <c r="S840" s="102">
        <v>0</v>
      </c>
      <c r="T840" s="435"/>
      <c r="U840" s="165">
        <v>5</v>
      </c>
      <c r="V840" s="165">
        <v>4</v>
      </c>
      <c r="W840" s="165" t="s">
        <v>3044</v>
      </c>
      <c r="X840" s="102" t="s">
        <v>2947</v>
      </c>
      <c r="Y840" s="422">
        <f>J840-I840</f>
        <v>0.21666666666666665</v>
      </c>
      <c r="Z840" s="422">
        <f>Y840*60</f>
        <v>12.999999999999998</v>
      </c>
      <c r="AA840" s="429">
        <v>5</v>
      </c>
      <c r="AB840" s="165">
        <v>4</v>
      </c>
    </row>
    <row r="841" spans="1:28" ht="14.25" customHeight="1" thickBot="1">
      <c r="A841" s="7"/>
      <c r="B841" s="7"/>
      <c r="C841" s="514" t="s">
        <v>10130</v>
      </c>
      <c r="D841" s="468">
        <v>0</v>
      </c>
      <c r="E841" s="381" t="s">
        <v>10736</v>
      </c>
      <c r="F841" s="388" t="s">
        <v>10740</v>
      </c>
      <c r="G841" s="388" t="s">
        <v>10740</v>
      </c>
      <c r="H841" s="377"/>
      <c r="I841" s="387">
        <v>0.26180555555555557</v>
      </c>
      <c r="J841" s="75" t="s">
        <v>1835</v>
      </c>
      <c r="K841" s="74" t="s">
        <v>3034</v>
      </c>
      <c r="L841" s="13">
        <f ca="1">IFERROR(__xludf.DUMMYFUNCTION("if(K878="""",0,counta(split(K878,"","")))"),7)</f>
        <v>7</v>
      </c>
      <c r="M841" s="74" t="s">
        <v>3035</v>
      </c>
      <c r="N841" s="74"/>
      <c r="O841" s="74"/>
      <c r="P841" s="74"/>
      <c r="Q841" s="422" t="s">
        <v>27</v>
      </c>
      <c r="R841" s="339" t="s">
        <v>98</v>
      </c>
      <c r="S841" s="102">
        <v>0</v>
      </c>
      <c r="T841" s="435"/>
      <c r="U841" s="165">
        <v>5</v>
      </c>
      <c r="V841" s="165">
        <v>5</v>
      </c>
      <c r="W841" s="165" t="s">
        <v>3127</v>
      </c>
      <c r="X841" s="102">
        <v>1</v>
      </c>
      <c r="Y841" s="422">
        <f>J841-I841</f>
        <v>-0.11597222222222223</v>
      </c>
      <c r="Z841" s="422">
        <f>Y841*60</f>
        <v>-6.9583333333333339</v>
      </c>
      <c r="AA841" s="429">
        <v>5</v>
      </c>
      <c r="AB841" s="165">
        <v>4</v>
      </c>
    </row>
    <row r="842" spans="1:28" ht="14.25" customHeight="1" thickBot="1">
      <c r="A842" s="7"/>
      <c r="B842" s="7"/>
      <c r="C842" s="514" t="s">
        <v>10130</v>
      </c>
      <c r="D842" s="468">
        <v>0</v>
      </c>
      <c r="E842" s="381" t="s">
        <v>10736</v>
      </c>
      <c r="F842" s="388" t="s">
        <v>10741</v>
      </c>
      <c r="G842" s="388" t="s">
        <v>10741</v>
      </c>
      <c r="H842" s="377"/>
      <c r="I842" s="387">
        <v>0.26180555555555557</v>
      </c>
      <c r="J842" s="75" t="s">
        <v>3039</v>
      </c>
      <c r="K842" s="74" t="s">
        <v>3040</v>
      </c>
      <c r="L842" s="13">
        <f ca="1">IFERROR(__xludf.DUMMYFUNCTION("if(K879="""",0,counta(split(K879,"","")))"),7)</f>
        <v>7</v>
      </c>
      <c r="M842" s="74" t="s">
        <v>3040</v>
      </c>
      <c r="N842" s="74"/>
      <c r="O842" s="74"/>
      <c r="P842" s="74"/>
      <c r="Q842" s="422" t="s">
        <v>27</v>
      </c>
      <c r="R842" s="339" t="s">
        <v>98</v>
      </c>
      <c r="S842" s="102">
        <v>0</v>
      </c>
      <c r="T842" s="435"/>
      <c r="U842" s="332">
        <v>5</v>
      </c>
      <c r="V842" s="332">
        <v>5</v>
      </c>
      <c r="W842" s="339" t="s">
        <v>10425</v>
      </c>
      <c r="X842" s="339" t="s">
        <v>3469</v>
      </c>
      <c r="Y842" s="422">
        <f>J842-I842</f>
        <v>0.13402777777777775</v>
      </c>
      <c r="Z842" s="422">
        <f>Y842*60</f>
        <v>8.0416666666666643</v>
      </c>
      <c r="AA842" s="429">
        <v>5</v>
      </c>
      <c r="AB842" s="165">
        <v>4</v>
      </c>
    </row>
    <row r="843" spans="1:28" ht="14.25" customHeight="1" thickBot="1">
      <c r="A843" s="7"/>
      <c r="B843" s="7"/>
      <c r="C843" s="514" t="s">
        <v>10130</v>
      </c>
      <c r="D843" s="468">
        <v>0</v>
      </c>
      <c r="E843" s="381" t="s">
        <v>10736</v>
      </c>
      <c r="F843" s="388" t="s">
        <v>10740</v>
      </c>
      <c r="G843" s="388" t="s">
        <v>10740</v>
      </c>
      <c r="H843" s="377"/>
      <c r="I843" s="387">
        <v>0.26180555555555557</v>
      </c>
      <c r="J843" s="75" t="s">
        <v>2306</v>
      </c>
      <c r="K843" s="74"/>
      <c r="L843" s="13">
        <f ca="1">IFERROR(__xludf.DUMMYFUNCTION("if(K880="""",0,counta(split(K880,"","")))"),0)</f>
        <v>0</v>
      </c>
      <c r="M843" s="74"/>
      <c r="N843" s="74"/>
      <c r="O843" s="74"/>
      <c r="P843" s="74"/>
      <c r="Q843" s="270" t="s">
        <v>27</v>
      </c>
      <c r="R843" s="339" t="s">
        <v>98</v>
      </c>
      <c r="S843" s="271">
        <v>0</v>
      </c>
      <c r="T843" s="435"/>
      <c r="U843" s="149">
        <v>4</v>
      </c>
      <c r="V843" s="150">
        <v>5</v>
      </c>
      <c r="W843" s="155" t="s">
        <v>29</v>
      </c>
      <c r="X843" s="155" t="s">
        <v>2947</v>
      </c>
      <c r="Y843" s="422">
        <f>J843-I843</f>
        <v>-0.22708333333333336</v>
      </c>
      <c r="Z843" s="422">
        <f>Y843*60</f>
        <v>-13.625000000000002</v>
      </c>
      <c r="AA843" s="429">
        <v>5</v>
      </c>
      <c r="AB843" s="297">
        <v>4</v>
      </c>
    </row>
    <row r="844" spans="1:28" ht="14.25" customHeight="1" thickBot="1">
      <c r="A844" s="7"/>
      <c r="B844" s="7"/>
      <c r="C844" s="514" t="s">
        <v>10130</v>
      </c>
      <c r="D844" s="468">
        <v>0</v>
      </c>
      <c r="E844" s="381" t="s">
        <v>10736</v>
      </c>
      <c r="F844" s="388" t="s">
        <v>10741</v>
      </c>
      <c r="G844" s="388" t="s">
        <v>10741</v>
      </c>
      <c r="H844" s="377"/>
      <c r="I844" s="387">
        <v>0.26180555555555557</v>
      </c>
      <c r="J844" s="82" t="s">
        <v>661</v>
      </c>
      <c r="K844" s="209"/>
      <c r="L844" s="13">
        <f ca="1">IFERROR(__xludf.DUMMYFUNCTION("if(K881="""",0,counta(split(K881,"","")))"),0)</f>
        <v>0</v>
      </c>
      <c r="M844" s="209"/>
      <c r="N844" s="209"/>
      <c r="O844" s="209"/>
      <c r="P844" s="209"/>
      <c r="Q844" s="270" t="s">
        <v>27</v>
      </c>
      <c r="R844" s="339" t="s">
        <v>98</v>
      </c>
      <c r="S844" s="271">
        <v>0</v>
      </c>
      <c r="T844" s="435"/>
      <c r="U844" s="165">
        <v>5</v>
      </c>
      <c r="V844" s="165">
        <v>5</v>
      </c>
      <c r="W844" s="165" t="s">
        <v>2111</v>
      </c>
      <c r="X844" s="102" t="s">
        <v>2947</v>
      </c>
      <c r="Y844" s="422">
        <f>J844-I844</f>
        <v>-0.22361111111111112</v>
      </c>
      <c r="Z844" s="422">
        <f>Y844*60</f>
        <v>-13.416666666666668</v>
      </c>
      <c r="AA844" s="429">
        <v>5</v>
      </c>
      <c r="AB844" s="165">
        <v>4</v>
      </c>
    </row>
    <row r="845" spans="1:28" ht="14.25" customHeight="1" thickBot="1">
      <c r="A845" s="513"/>
      <c r="B845" s="513"/>
      <c r="C845" s="514" t="s">
        <v>10686</v>
      </c>
      <c r="D845" s="468">
        <v>0</v>
      </c>
      <c r="E845" s="517" t="s">
        <v>7256</v>
      </c>
      <c r="F845" s="518" t="s">
        <v>79</v>
      </c>
      <c r="G845" s="499" t="s">
        <v>79</v>
      </c>
      <c r="H845" s="499" t="s">
        <v>2825</v>
      </c>
      <c r="I845" s="519">
        <v>0.65277777777777779</v>
      </c>
      <c r="J845" s="82" t="s">
        <v>769</v>
      </c>
      <c r="K845" s="209"/>
      <c r="L845" s="13">
        <f ca="1">IFERROR(__xludf.DUMMYFUNCTION("if(K882="""",0,counta(split(K882,"","")))"),0)</f>
        <v>0</v>
      </c>
      <c r="M845" s="209"/>
      <c r="N845" s="209"/>
      <c r="O845" s="209"/>
      <c r="P845" s="209"/>
      <c r="Q845" s="276" t="s">
        <v>27</v>
      </c>
      <c r="R845" s="339" t="s">
        <v>98</v>
      </c>
      <c r="S845" s="277">
        <v>0</v>
      </c>
      <c r="T845" s="435"/>
      <c r="U845" s="379">
        <v>4</v>
      </c>
      <c r="V845" s="379">
        <v>4</v>
      </c>
      <c r="W845" s="377" t="s">
        <v>7346</v>
      </c>
      <c r="X845" s="377">
        <v>1</v>
      </c>
      <c r="Y845" s="422">
        <f>J845-I845</f>
        <v>-0.57638888888888884</v>
      </c>
      <c r="Z845" s="422">
        <f>Y845*60</f>
        <v>-34.583333333333329</v>
      </c>
      <c r="AA845" s="429">
        <v>5</v>
      </c>
      <c r="AB845" s="165">
        <v>4</v>
      </c>
    </row>
    <row r="846" spans="1:28" ht="14.25" customHeight="1" thickBot="1">
      <c r="A846" s="7"/>
      <c r="B846" s="7"/>
      <c r="C846" s="514" t="s">
        <v>10130</v>
      </c>
      <c r="D846" s="468">
        <v>0</v>
      </c>
      <c r="E846" s="381" t="s">
        <v>10732</v>
      </c>
      <c r="F846" s="30" t="s">
        <v>2309</v>
      </c>
      <c r="G846" s="377" t="s">
        <v>2309</v>
      </c>
      <c r="H846" s="377" t="s">
        <v>2309</v>
      </c>
      <c r="I846" s="378">
        <v>0.64375000000000004</v>
      </c>
      <c r="J846" s="82" t="s">
        <v>769</v>
      </c>
      <c r="K846" s="85"/>
      <c r="L846" s="13">
        <f ca="1">IFERROR(__xludf.DUMMYFUNCTION("if(K883="""",0,counta(split(K883,"","")))"),0)</f>
        <v>0</v>
      </c>
      <c r="M846" s="209"/>
      <c r="N846" s="209"/>
      <c r="O846" s="209"/>
      <c r="P846" s="209"/>
      <c r="Q846" s="276" t="s">
        <v>27</v>
      </c>
      <c r="R846" s="339" t="s">
        <v>98</v>
      </c>
      <c r="S846" s="277">
        <v>0</v>
      </c>
      <c r="T846" s="435"/>
      <c r="U846" s="165">
        <v>4</v>
      </c>
      <c r="V846" s="165">
        <v>4</v>
      </c>
      <c r="W846" s="165" t="s">
        <v>3041</v>
      </c>
      <c r="X846" s="102" t="s">
        <v>2947</v>
      </c>
      <c r="Y846" s="422">
        <f>J846-I846</f>
        <v>-0.5673611111111112</v>
      </c>
      <c r="Z846" s="422">
        <f>Y846*60</f>
        <v>-34.041666666666671</v>
      </c>
      <c r="AA846" s="429">
        <v>5</v>
      </c>
      <c r="AB846" s="165">
        <v>4</v>
      </c>
    </row>
    <row r="847" spans="1:28" ht="14.25" customHeight="1" thickBot="1">
      <c r="A847" s="7"/>
      <c r="B847" s="7"/>
      <c r="C847" s="500" t="s">
        <v>10686</v>
      </c>
      <c r="D847" s="468">
        <v>0</v>
      </c>
      <c r="E847" s="384" t="s">
        <v>7350</v>
      </c>
      <c r="F847" s="385" t="s">
        <v>1400</v>
      </c>
      <c r="G847" s="377" t="s">
        <v>1400</v>
      </c>
      <c r="H847" s="377" t="s">
        <v>1942</v>
      </c>
      <c r="I847" s="378">
        <v>0.5625</v>
      </c>
      <c r="J847" s="82" t="s">
        <v>2833</v>
      </c>
      <c r="K847" s="209"/>
      <c r="L847" s="13">
        <f ca="1">IFERROR(__xludf.DUMMYFUNCTION("if(K884="""",0,counta(split(K884,"","")))"),0)</f>
        <v>0</v>
      </c>
      <c r="M847" s="209"/>
      <c r="N847" s="209"/>
      <c r="O847" s="209"/>
      <c r="P847" s="209"/>
      <c r="Q847" s="276" t="s">
        <v>27</v>
      </c>
      <c r="R847" s="339" t="s">
        <v>98</v>
      </c>
      <c r="S847" s="277">
        <v>0</v>
      </c>
      <c r="T847" s="435"/>
      <c r="U847" s="297">
        <v>5</v>
      </c>
      <c r="V847" s="297">
        <v>5</v>
      </c>
      <c r="W847" s="301" t="s">
        <v>3437</v>
      </c>
      <c r="X847" s="301" t="s">
        <v>2794</v>
      </c>
      <c r="Y847" s="422">
        <f>J847-I847</f>
        <v>-0.46041666666666664</v>
      </c>
      <c r="Z847" s="422">
        <f>Y847*60</f>
        <v>-27.625</v>
      </c>
      <c r="AA847" s="429">
        <v>5</v>
      </c>
      <c r="AB847" s="327">
        <v>4</v>
      </c>
    </row>
    <row r="848" spans="1:28" ht="14.25" customHeight="1" thickBot="1">
      <c r="A848" s="513"/>
      <c r="B848" s="513"/>
      <c r="C848" s="514" t="s">
        <v>10686</v>
      </c>
      <c r="D848" s="468">
        <v>0</v>
      </c>
      <c r="E848" s="517" t="s">
        <v>7256</v>
      </c>
      <c r="F848" s="518" t="s">
        <v>84</v>
      </c>
      <c r="G848" s="499" t="s">
        <v>84</v>
      </c>
      <c r="H848" s="499" t="s">
        <v>1104</v>
      </c>
      <c r="I848" s="519">
        <v>0.51388888888888884</v>
      </c>
      <c r="J848" s="82" t="s">
        <v>296</v>
      </c>
      <c r="K848" s="209" t="s">
        <v>3057</v>
      </c>
      <c r="L848" s="13">
        <f ca="1">IFERROR(__xludf.DUMMYFUNCTION("if(K885="""",0,counta(split(K885,"","")))"),4)</f>
        <v>4</v>
      </c>
      <c r="M848" s="209" t="s">
        <v>3057</v>
      </c>
      <c r="N848" s="209"/>
      <c r="O848" s="209"/>
      <c r="P848" s="209"/>
      <c r="Q848" s="276" t="s">
        <v>27</v>
      </c>
      <c r="R848" s="339" t="s">
        <v>98</v>
      </c>
      <c r="S848" s="277">
        <v>0</v>
      </c>
      <c r="T848" s="435"/>
      <c r="U848" s="165">
        <v>3</v>
      </c>
      <c r="V848" s="165">
        <v>4</v>
      </c>
      <c r="W848" s="165" t="s">
        <v>2111</v>
      </c>
      <c r="X848" s="102" t="s">
        <v>2947</v>
      </c>
      <c r="Y848" s="422">
        <f>J848-I848</f>
        <v>-0.44236111111111104</v>
      </c>
      <c r="Z848" s="422">
        <f>Y848*60</f>
        <v>-26.541666666666661</v>
      </c>
      <c r="AA848" s="429">
        <v>5</v>
      </c>
      <c r="AB848" s="165">
        <v>4</v>
      </c>
    </row>
    <row r="849" spans="1:28" ht="14.25" customHeight="1" thickBot="1">
      <c r="A849" s="7"/>
      <c r="B849" s="7"/>
      <c r="C849" s="514" t="s">
        <v>10130</v>
      </c>
      <c r="D849" s="468">
        <v>0</v>
      </c>
      <c r="E849" s="381" t="s">
        <v>10732</v>
      </c>
      <c r="F849" s="30" t="s">
        <v>10734</v>
      </c>
      <c r="G849" s="377" t="s">
        <v>10735</v>
      </c>
      <c r="H849" s="377" t="s">
        <v>10734</v>
      </c>
      <c r="I849" s="378">
        <v>0.4513888888888889</v>
      </c>
      <c r="J849" s="82" t="s">
        <v>1353</v>
      </c>
      <c r="K849" s="209" t="s">
        <v>3059</v>
      </c>
      <c r="L849" s="13">
        <f ca="1">IFERROR(__xludf.DUMMYFUNCTION("if(K886="""",0,counta(split(K886,"","")))"),4)</f>
        <v>4</v>
      </c>
      <c r="M849" s="209" t="s">
        <v>3059</v>
      </c>
      <c r="N849" s="209"/>
      <c r="O849" s="209"/>
      <c r="P849" s="209"/>
      <c r="Q849" s="276" t="s">
        <v>27</v>
      </c>
      <c r="R849" s="339" t="s">
        <v>98</v>
      </c>
      <c r="S849" s="277">
        <v>0</v>
      </c>
      <c r="T849" s="435"/>
      <c r="U849" s="481">
        <v>3</v>
      </c>
      <c r="V849" s="481">
        <v>3</v>
      </c>
      <c r="W849" s="481" t="s">
        <v>3044</v>
      </c>
      <c r="X849" s="480" t="s">
        <v>2947</v>
      </c>
      <c r="Y849" s="422">
        <f>J849-I849</f>
        <v>9.0277777777777735E-2</v>
      </c>
      <c r="Z849" s="422">
        <f>Y849*60</f>
        <v>5.4166666666666643</v>
      </c>
      <c r="AA849" s="429">
        <v>5</v>
      </c>
      <c r="AB849" s="165">
        <v>4</v>
      </c>
    </row>
    <row r="850" spans="1:28" ht="14.25" customHeight="1" thickBot="1">
      <c r="A850" s="513"/>
      <c r="B850" s="513"/>
      <c r="C850" s="514" t="s">
        <v>10686</v>
      </c>
      <c r="D850" s="468">
        <v>0</v>
      </c>
      <c r="E850" s="517" t="s">
        <v>7256</v>
      </c>
      <c r="F850" s="518" t="s">
        <v>10687</v>
      </c>
      <c r="G850" s="499" t="s">
        <v>10687</v>
      </c>
      <c r="H850" s="499" t="s">
        <v>10688</v>
      </c>
      <c r="I850" s="519">
        <v>0.3611111111111111</v>
      </c>
      <c r="J850" s="75" t="s">
        <v>1228</v>
      </c>
      <c r="K850" s="74"/>
      <c r="L850" s="13">
        <f ca="1">IFERROR(__xludf.DUMMYFUNCTION("if(K887="""",0,counta(split(K887,"","")))"),0)</f>
        <v>0</v>
      </c>
      <c r="M850" s="74"/>
      <c r="N850" s="74"/>
      <c r="O850" s="74"/>
      <c r="P850" s="74"/>
      <c r="Q850" s="276" t="s">
        <v>27</v>
      </c>
      <c r="R850" s="339" t="s">
        <v>98</v>
      </c>
      <c r="S850" s="277">
        <v>0</v>
      </c>
      <c r="T850" s="435"/>
      <c r="U850" s="165">
        <v>5</v>
      </c>
      <c r="V850" s="165">
        <v>5</v>
      </c>
      <c r="W850" s="165" t="s">
        <v>4159</v>
      </c>
      <c r="X850" s="102" t="s">
        <v>2947</v>
      </c>
      <c r="Y850" s="422">
        <f>J850-I850</f>
        <v>-0.33541666666666664</v>
      </c>
      <c r="Z850" s="422">
        <f>Y850*60</f>
        <v>-20.125</v>
      </c>
      <c r="AA850" s="429">
        <v>5</v>
      </c>
      <c r="AB850" s="165">
        <v>4</v>
      </c>
    </row>
    <row r="851" spans="1:28" ht="14.25" customHeight="1" thickBot="1">
      <c r="A851" s="513"/>
      <c r="B851" s="513"/>
      <c r="C851" s="514" t="s">
        <v>10686</v>
      </c>
      <c r="D851" s="468">
        <v>0</v>
      </c>
      <c r="E851" s="517" t="s">
        <v>7386</v>
      </c>
      <c r="F851" s="518" t="s">
        <v>2848</v>
      </c>
      <c r="G851" s="499" t="s">
        <v>10705</v>
      </c>
      <c r="H851" s="499" t="s">
        <v>68</v>
      </c>
      <c r="I851" s="519">
        <v>0.3611111111111111</v>
      </c>
      <c r="J851" s="75" t="s">
        <v>2373</v>
      </c>
      <c r="K851" s="74" t="s">
        <v>3064</v>
      </c>
      <c r="L851" s="13">
        <f ca="1">IFERROR(__xludf.DUMMYFUNCTION("if(K888="""",0,counta(split(K888,"","")))"),6)</f>
        <v>6</v>
      </c>
      <c r="M851" s="74" t="s">
        <v>3064</v>
      </c>
      <c r="N851" s="74"/>
      <c r="O851" s="74"/>
      <c r="P851" s="74"/>
      <c r="Q851" s="276" t="s">
        <v>27</v>
      </c>
      <c r="R851" s="339" t="s">
        <v>98</v>
      </c>
      <c r="S851" s="277">
        <v>0</v>
      </c>
      <c r="T851" s="435"/>
      <c r="U851" s="165">
        <v>4</v>
      </c>
      <c r="V851" s="165">
        <v>4</v>
      </c>
      <c r="W851" s="165" t="s">
        <v>2111</v>
      </c>
      <c r="X851" s="102" t="s">
        <v>2794</v>
      </c>
      <c r="Y851" s="422">
        <f>J851-I851</f>
        <v>-0.3</v>
      </c>
      <c r="Z851" s="422">
        <f>Y851*60</f>
        <v>-18</v>
      </c>
      <c r="AA851" s="429">
        <v>5</v>
      </c>
      <c r="AB851" s="165">
        <v>4</v>
      </c>
    </row>
    <row r="852" spans="1:28" ht="14.25" customHeight="1" thickBot="1">
      <c r="A852" s="7"/>
      <c r="B852" s="7"/>
      <c r="C852" s="371" t="s">
        <v>10481</v>
      </c>
      <c r="D852" s="468">
        <v>0</v>
      </c>
      <c r="E852" s="381" t="s">
        <v>2019</v>
      </c>
      <c r="F852" s="30" t="s">
        <v>10672</v>
      </c>
      <c r="G852" s="377" t="s">
        <v>1817</v>
      </c>
      <c r="H852" s="377" t="s">
        <v>3431</v>
      </c>
      <c r="I852" s="378">
        <v>0.34375</v>
      </c>
      <c r="J852" s="75" t="s">
        <v>2801</v>
      </c>
      <c r="K852" s="74" t="s">
        <v>3069</v>
      </c>
      <c r="L852" s="13">
        <f ca="1">IFERROR(__xludf.DUMMYFUNCTION("if(K889="""",0,counta(split(K889,"","")))"),13)</f>
        <v>13</v>
      </c>
      <c r="M852" s="74" t="s">
        <v>3069</v>
      </c>
      <c r="N852" s="74"/>
      <c r="O852" s="74"/>
      <c r="P852" s="74"/>
      <c r="Q852" s="446" t="s">
        <v>27</v>
      </c>
      <c r="R852" s="339" t="s">
        <v>98</v>
      </c>
      <c r="S852" s="280">
        <v>0</v>
      </c>
      <c r="T852" s="435"/>
      <c r="U852" s="165">
        <v>5</v>
      </c>
      <c r="V852" s="165">
        <v>5</v>
      </c>
      <c r="W852" s="165" t="s">
        <v>3127</v>
      </c>
      <c r="X852" s="164" t="s">
        <v>2947</v>
      </c>
      <c r="Y852" s="422">
        <f>J852-I852</f>
        <v>-0.15625</v>
      </c>
      <c r="Z852" s="422">
        <f>Y852*60</f>
        <v>-9.375</v>
      </c>
      <c r="AA852" s="429">
        <v>5</v>
      </c>
      <c r="AB852" s="165">
        <v>4</v>
      </c>
    </row>
    <row r="853" spans="1:28" ht="14.25" customHeight="1" thickBot="1">
      <c r="A853" s="513"/>
      <c r="B853" s="7"/>
      <c r="C853" s="514" t="s">
        <v>10686</v>
      </c>
      <c r="D853" s="468">
        <v>0</v>
      </c>
      <c r="E853" s="381" t="s">
        <v>7350</v>
      </c>
      <c r="F853" s="237" t="s">
        <v>816</v>
      </c>
      <c r="G853" s="377" t="s">
        <v>852</v>
      </c>
      <c r="H853" s="377" t="s">
        <v>852</v>
      </c>
      <c r="I853" s="378">
        <v>0.33333333333333331</v>
      </c>
      <c r="J853" s="82" t="s">
        <v>3028</v>
      </c>
      <c r="K853" s="209" t="s">
        <v>3075</v>
      </c>
      <c r="L853" s="13">
        <f ca="1">IFERROR(__xludf.DUMMYFUNCTION("if(K890="""",0,counta(split(K890,"","")))"),3)</f>
        <v>3</v>
      </c>
      <c r="M853" s="209" t="s">
        <v>3075</v>
      </c>
      <c r="N853" s="209"/>
      <c r="O853" s="209"/>
      <c r="P853" s="209"/>
      <c r="Q853" s="446" t="s">
        <v>27</v>
      </c>
      <c r="R853" s="339" t="s">
        <v>98</v>
      </c>
      <c r="S853" s="280">
        <v>0</v>
      </c>
      <c r="T853" s="435"/>
      <c r="U853" s="379">
        <v>2</v>
      </c>
      <c r="V853" s="379">
        <v>5</v>
      </c>
      <c r="W853" s="377" t="s">
        <v>3511</v>
      </c>
      <c r="X853" s="377">
        <v>1</v>
      </c>
      <c r="Y853" s="422">
        <f>J853-I853</f>
        <v>-0.10416666666666666</v>
      </c>
      <c r="Z853" s="422">
        <f>Y853*60</f>
        <v>-6.2499999999999991</v>
      </c>
      <c r="AA853" s="429">
        <v>5</v>
      </c>
      <c r="AB853" s="51">
        <v>4</v>
      </c>
    </row>
    <row r="854" spans="1:28" ht="14.25" customHeight="1" thickBot="1">
      <c r="A854" s="513"/>
      <c r="B854" s="513"/>
      <c r="C854" s="514" t="s">
        <v>10686</v>
      </c>
      <c r="D854" s="468">
        <v>0</v>
      </c>
      <c r="E854" s="517" t="s">
        <v>7309</v>
      </c>
      <c r="F854" s="518" t="s">
        <v>10693</v>
      </c>
      <c r="G854" s="499" t="s">
        <v>10694</v>
      </c>
      <c r="H854" s="499" t="s">
        <v>7328</v>
      </c>
      <c r="I854" s="519">
        <v>0.3263888888888889</v>
      </c>
      <c r="J854" s="82" t="s">
        <v>1353</v>
      </c>
      <c r="K854" s="209" t="s">
        <v>3078</v>
      </c>
      <c r="L854" s="13">
        <f ca="1">IFERROR(__xludf.DUMMYFUNCTION("if(K891="""",0,counta(split(K891,"","")))"),3)</f>
        <v>3</v>
      </c>
      <c r="M854" s="209" t="s">
        <v>3078</v>
      </c>
      <c r="N854" s="209"/>
      <c r="O854" s="209"/>
      <c r="P854" s="209"/>
      <c r="Q854" s="446" t="s">
        <v>27</v>
      </c>
      <c r="R854" s="339" t="s">
        <v>98</v>
      </c>
      <c r="S854" s="280">
        <v>0</v>
      </c>
      <c r="T854" s="435"/>
      <c r="U854" s="165">
        <v>1</v>
      </c>
      <c r="V854" s="165">
        <v>4</v>
      </c>
      <c r="W854" s="165"/>
      <c r="X854" s="102">
        <v>1</v>
      </c>
      <c r="Y854" s="422">
        <f>J854-I854</f>
        <v>0.21527777777777773</v>
      </c>
      <c r="Z854" s="422">
        <f>Y854*60</f>
        <v>12.916666666666664</v>
      </c>
      <c r="AA854" s="429">
        <v>5</v>
      </c>
      <c r="AB854" s="333">
        <v>4</v>
      </c>
    </row>
    <row r="855" spans="1:28" ht="14.25" customHeight="1" thickBot="1">
      <c r="A855" s="7"/>
      <c r="B855" s="7"/>
      <c r="C855" s="514" t="s">
        <v>10130</v>
      </c>
      <c r="D855" s="468">
        <v>0</v>
      </c>
      <c r="E855" s="381" t="s">
        <v>10723</v>
      </c>
      <c r="F855" s="30" t="s">
        <v>10724</v>
      </c>
      <c r="G855" s="377" t="s">
        <v>10724</v>
      </c>
      <c r="H855" s="377" t="s">
        <v>10725</v>
      </c>
      <c r="I855" s="378">
        <v>0.32569444444444445</v>
      </c>
      <c r="J855" s="82" t="s">
        <v>1102</v>
      </c>
      <c r="K855" s="209" t="s">
        <v>3081</v>
      </c>
      <c r="L855" s="13">
        <f ca="1">IFERROR(__xludf.DUMMYFUNCTION("if(K892="""",0,counta(split(K892,"","")))"),5)</f>
        <v>5</v>
      </c>
      <c r="M855" s="209" t="s">
        <v>3081</v>
      </c>
      <c r="N855" s="209" t="s">
        <v>181</v>
      </c>
      <c r="O855" s="209" t="s">
        <v>181</v>
      </c>
      <c r="P855" s="209" t="s">
        <v>181</v>
      </c>
      <c r="Q855" s="446" t="s">
        <v>27</v>
      </c>
      <c r="R855" s="339" t="s">
        <v>98</v>
      </c>
      <c r="S855" s="280">
        <v>0</v>
      </c>
      <c r="T855" s="435"/>
      <c r="U855" s="165"/>
      <c r="V855" s="165">
        <v>5</v>
      </c>
      <c r="W855" s="165" t="s">
        <v>1403</v>
      </c>
      <c r="X855" s="102"/>
      <c r="Y855" s="422">
        <f>J855-I855</f>
        <v>-0.24791666666666667</v>
      </c>
      <c r="Z855" s="422">
        <f>Y855*60</f>
        <v>-14.875</v>
      </c>
      <c r="AA855" s="429">
        <v>5</v>
      </c>
      <c r="AB855" s="333">
        <v>4</v>
      </c>
    </row>
    <row r="856" spans="1:28" ht="14.25" customHeight="1" thickBot="1">
      <c r="A856" s="513"/>
      <c r="B856" s="513"/>
      <c r="C856" s="514" t="s">
        <v>10686</v>
      </c>
      <c r="D856" s="468">
        <v>0</v>
      </c>
      <c r="E856" s="517" t="s">
        <v>1378</v>
      </c>
      <c r="F856" s="518" t="s">
        <v>79</v>
      </c>
      <c r="G856" s="499" t="s">
        <v>79</v>
      </c>
      <c r="H856" s="499" t="s">
        <v>2993</v>
      </c>
      <c r="I856" s="519">
        <v>0.27083333333333331</v>
      </c>
      <c r="J856" s="82" t="s">
        <v>3084</v>
      </c>
      <c r="K856" s="209" t="s">
        <v>3085</v>
      </c>
      <c r="L856" s="13">
        <f ca="1">IFERROR(__xludf.DUMMYFUNCTION("if(K893="""",0,counta(split(K893,"","")))"),6)</f>
        <v>6</v>
      </c>
      <c r="M856" s="209" t="s">
        <v>3085</v>
      </c>
      <c r="N856" s="209" t="s">
        <v>586</v>
      </c>
      <c r="O856" s="209" t="s">
        <v>586</v>
      </c>
      <c r="P856" s="209" t="s">
        <v>586</v>
      </c>
      <c r="Q856" s="446" t="s">
        <v>27</v>
      </c>
      <c r="R856" s="339" t="s">
        <v>98</v>
      </c>
      <c r="S856" s="280">
        <v>0</v>
      </c>
      <c r="T856" s="435"/>
      <c r="U856" s="251">
        <v>3</v>
      </c>
      <c r="V856" s="251">
        <v>3</v>
      </c>
      <c r="W856" s="353" t="s">
        <v>7965</v>
      </c>
      <c r="X856" s="353">
        <v>1</v>
      </c>
      <c r="Y856" s="422">
        <f>J856-I856</f>
        <v>-0.15069444444444441</v>
      </c>
      <c r="Z856" s="422">
        <f>Y856*60</f>
        <v>-9.0416666666666643</v>
      </c>
      <c r="AA856" s="429">
        <v>5</v>
      </c>
      <c r="AB856" s="165">
        <v>4</v>
      </c>
    </row>
    <row r="857" spans="1:28" ht="14.25" customHeight="1" thickBot="1">
      <c r="A857" s="7"/>
      <c r="B857" s="7"/>
      <c r="C857" s="514" t="s">
        <v>10130</v>
      </c>
      <c r="D857" s="468">
        <v>0</v>
      </c>
      <c r="E857" s="381" t="s">
        <v>10736</v>
      </c>
      <c r="F857" s="388" t="s">
        <v>10739</v>
      </c>
      <c r="G857" s="388" t="s">
        <v>10739</v>
      </c>
      <c r="H857" s="377"/>
      <c r="I857" s="387">
        <v>0.26180555555555557</v>
      </c>
      <c r="J857" s="75" t="s">
        <v>137</v>
      </c>
      <c r="K857" s="74" t="s">
        <v>138</v>
      </c>
      <c r="L857" s="13">
        <f ca="1">IFERROR(__xludf.DUMMYFUNCTION("if(K894="""",0,counta(split(K894,"","")))"),3)</f>
        <v>3</v>
      </c>
      <c r="M857" s="74" t="s">
        <v>139</v>
      </c>
      <c r="N857" s="74" t="s">
        <v>140</v>
      </c>
      <c r="O857" s="74" t="s">
        <v>141</v>
      </c>
      <c r="P857" s="74" t="s">
        <v>141</v>
      </c>
      <c r="Q857" s="446" t="s">
        <v>27</v>
      </c>
      <c r="R857" s="339" t="s">
        <v>98</v>
      </c>
      <c r="S857" s="280">
        <v>0</v>
      </c>
      <c r="T857" s="435"/>
      <c r="U857" s="165">
        <v>5</v>
      </c>
      <c r="V857" s="165">
        <v>5</v>
      </c>
      <c r="W857" s="165" t="s">
        <v>2111</v>
      </c>
      <c r="X857" s="102" t="s">
        <v>2794</v>
      </c>
      <c r="Y857" s="422">
        <f>J857-I857</f>
        <v>-7.5000000000000011E-2</v>
      </c>
      <c r="Z857" s="422">
        <f>Y857*60</f>
        <v>-4.5000000000000009</v>
      </c>
      <c r="AA857" s="429">
        <v>5</v>
      </c>
      <c r="AB857" s="165">
        <v>4</v>
      </c>
    </row>
    <row r="858" spans="1:28" ht="14.25" customHeight="1" thickBot="1">
      <c r="A858" s="7"/>
      <c r="B858" s="7"/>
      <c r="C858" s="514" t="s">
        <v>10130</v>
      </c>
      <c r="D858" s="468">
        <v>0</v>
      </c>
      <c r="E858" s="381" t="s">
        <v>10736</v>
      </c>
      <c r="F858" s="388" t="s">
        <v>4621</v>
      </c>
      <c r="G858" s="388" t="s">
        <v>4621</v>
      </c>
      <c r="H858" s="377"/>
      <c r="I858" s="387">
        <v>0.25138888888888888</v>
      </c>
      <c r="J858" s="45" t="s">
        <v>2231</v>
      </c>
      <c r="K858" s="102" t="s">
        <v>3090</v>
      </c>
      <c r="L858" s="13">
        <f ca="1">IFERROR(__xludf.DUMMYFUNCTION("if(K895="""",0,counta(split(K895,"","")))"),3)</f>
        <v>3</v>
      </c>
      <c r="M858" s="102" t="s">
        <v>3090</v>
      </c>
      <c r="N858" s="102" t="s">
        <v>3091</v>
      </c>
      <c r="O858" s="284" t="s">
        <v>1439</v>
      </c>
      <c r="P858" s="284" t="s">
        <v>1439</v>
      </c>
      <c r="Q858" s="446" t="s">
        <v>27</v>
      </c>
      <c r="R858" s="339" t="s">
        <v>98</v>
      </c>
      <c r="S858" s="280">
        <v>0</v>
      </c>
      <c r="T858" s="435"/>
      <c r="U858" s="165">
        <v>3</v>
      </c>
      <c r="V858" s="165">
        <v>3</v>
      </c>
      <c r="W858" s="165" t="s">
        <v>2793</v>
      </c>
      <c r="X858" s="102" t="s">
        <v>2947</v>
      </c>
      <c r="Y858" s="422">
        <f>J858-I858</f>
        <v>-0.11944444444444444</v>
      </c>
      <c r="Z858" s="422">
        <f>Y858*60</f>
        <v>-7.1666666666666661</v>
      </c>
      <c r="AA858" s="429">
        <v>5</v>
      </c>
      <c r="AB858" s="165">
        <v>4</v>
      </c>
    </row>
    <row r="859" spans="1:28" ht="14.25" customHeight="1" thickBot="1">
      <c r="A859" s="513"/>
      <c r="B859" s="513"/>
      <c r="C859" s="514" t="s">
        <v>10686</v>
      </c>
      <c r="D859" s="468">
        <v>0</v>
      </c>
      <c r="E859" s="517" t="s">
        <v>7386</v>
      </c>
      <c r="F859" s="518" t="s">
        <v>10703</v>
      </c>
      <c r="G859" s="499" t="s">
        <v>10703</v>
      </c>
      <c r="H859" s="499" t="s">
        <v>10704</v>
      </c>
      <c r="I859" s="519">
        <v>0.22916666666666666</v>
      </c>
      <c r="J859" s="45" t="s">
        <v>1259</v>
      </c>
      <c r="K859" s="102" t="s">
        <v>3094</v>
      </c>
      <c r="L859" s="13">
        <f ca="1">IFERROR(__xludf.DUMMYFUNCTION("if(K896="""",0,counta(split(K896,"","")))"),14)</f>
        <v>14</v>
      </c>
      <c r="M859" s="102" t="s">
        <v>3095</v>
      </c>
      <c r="N859" s="102"/>
      <c r="O859" s="102"/>
      <c r="P859" s="102"/>
      <c r="Q859" s="446" t="s">
        <v>27</v>
      </c>
      <c r="R859" s="339" t="s">
        <v>98</v>
      </c>
      <c r="S859" s="280">
        <v>0</v>
      </c>
      <c r="T859" s="435"/>
      <c r="U859" s="51">
        <v>4</v>
      </c>
      <c r="V859" s="51">
        <v>4</v>
      </c>
      <c r="W859" s="51" t="s">
        <v>7391</v>
      </c>
      <c r="X859" s="51">
        <v>1</v>
      </c>
      <c r="Y859" s="422">
        <f>J859-I859</f>
        <v>0.11458333333333334</v>
      </c>
      <c r="Z859" s="422">
        <f>Y859*60</f>
        <v>6.8750000000000009</v>
      </c>
      <c r="AA859" s="429">
        <v>5</v>
      </c>
      <c r="AB859" s="165">
        <v>4</v>
      </c>
    </row>
    <row r="860" spans="1:28" ht="14.25" customHeight="1" thickBot="1">
      <c r="A860" s="7"/>
      <c r="B860" s="7"/>
      <c r="C860" s="514" t="s">
        <v>10130</v>
      </c>
      <c r="D860" s="468">
        <v>0</v>
      </c>
      <c r="E860" s="381" t="s">
        <v>10736</v>
      </c>
      <c r="F860" s="388" t="s">
        <v>10737</v>
      </c>
      <c r="G860" s="388" t="s">
        <v>10737</v>
      </c>
      <c r="H860" s="377" t="s">
        <v>10738</v>
      </c>
      <c r="I860" s="387">
        <v>0.22569444444444445</v>
      </c>
      <c r="J860" s="45" t="s">
        <v>189</v>
      </c>
      <c r="K860" s="102" t="s">
        <v>3098</v>
      </c>
      <c r="L860" s="13">
        <f ca="1">IFERROR(__xludf.DUMMYFUNCTION("if(K897="""",0,counta(split(K897,"","")))"),7)</f>
        <v>7</v>
      </c>
      <c r="M860" s="284" t="s">
        <v>3098</v>
      </c>
      <c r="N860" s="102"/>
      <c r="O860" s="102"/>
      <c r="P860" s="102"/>
      <c r="Q860" s="446" t="s">
        <v>27</v>
      </c>
      <c r="R860" s="339" t="s">
        <v>98</v>
      </c>
      <c r="S860" s="280">
        <v>0</v>
      </c>
      <c r="T860" s="435"/>
      <c r="U860" s="297">
        <v>4</v>
      </c>
      <c r="V860" s="297">
        <v>4</v>
      </c>
      <c r="W860" s="301" t="s">
        <v>6755</v>
      </c>
      <c r="X860" s="301" t="s">
        <v>2794</v>
      </c>
      <c r="Y860" s="422">
        <f>J860-I860</f>
        <v>0.23611111111111113</v>
      </c>
      <c r="Z860" s="422">
        <f>Y860*60</f>
        <v>14.166666666666668</v>
      </c>
      <c r="AA860" s="429">
        <v>5</v>
      </c>
      <c r="AB860" s="379">
        <v>4</v>
      </c>
    </row>
    <row r="861" spans="1:28" ht="14.25" customHeight="1" thickBot="1">
      <c r="A861" s="513"/>
      <c r="B861" s="513"/>
      <c r="C861" s="514" t="s">
        <v>10686</v>
      </c>
      <c r="D861" s="468">
        <v>0</v>
      </c>
      <c r="E861" s="517" t="s">
        <v>7357</v>
      </c>
      <c r="F861" s="518" t="s">
        <v>10710</v>
      </c>
      <c r="G861" s="499" t="s">
        <v>3619</v>
      </c>
      <c r="H861" s="499" t="s">
        <v>3619</v>
      </c>
      <c r="I861" s="519">
        <v>0.22222222222222221</v>
      </c>
      <c r="J861" s="45" t="s">
        <v>2951</v>
      </c>
      <c r="K861" s="102" t="s">
        <v>3101</v>
      </c>
      <c r="L861" s="13">
        <f ca="1">IFERROR(__xludf.DUMMYFUNCTION("if(K898="""",0,counta(split(K898,"","")))"),7)</f>
        <v>7</v>
      </c>
      <c r="M861" s="102" t="s">
        <v>3102</v>
      </c>
      <c r="N861" s="102"/>
      <c r="O861" s="102"/>
      <c r="P861" s="102"/>
      <c r="Q861" s="446" t="s">
        <v>27</v>
      </c>
      <c r="R861" s="339" t="s">
        <v>98</v>
      </c>
      <c r="S861" s="280">
        <v>0</v>
      </c>
      <c r="T861" s="435"/>
      <c r="U861" s="165"/>
      <c r="V861" s="165">
        <v>5</v>
      </c>
      <c r="W861" s="165" t="s">
        <v>29</v>
      </c>
      <c r="X861" s="15">
        <v>1</v>
      </c>
      <c r="Y861" s="422">
        <f>J861-I861</f>
        <v>0.32291666666666674</v>
      </c>
      <c r="Z861" s="422">
        <f>Y861*60</f>
        <v>19.375000000000004</v>
      </c>
      <c r="AA861" s="428">
        <v>5</v>
      </c>
      <c r="AB861" s="165">
        <v>4</v>
      </c>
    </row>
    <row r="862" spans="1:28" ht="14.25" customHeight="1" thickBot="1">
      <c r="A862" s="513"/>
      <c r="B862" s="513"/>
      <c r="C862" s="516" t="s">
        <v>10481</v>
      </c>
      <c r="D862" s="468">
        <v>0</v>
      </c>
      <c r="E862" s="517" t="s">
        <v>10674</v>
      </c>
      <c r="F862" s="518" t="s">
        <v>2059</v>
      </c>
      <c r="G862" s="499" t="s">
        <v>10682</v>
      </c>
      <c r="H862" s="499" t="s">
        <v>2683</v>
      </c>
      <c r="I862" s="519">
        <v>0.22152777777777777</v>
      </c>
      <c r="J862" s="45" t="s">
        <v>1470</v>
      </c>
      <c r="K862" s="102" t="s">
        <v>3105</v>
      </c>
      <c r="L862" s="13">
        <f ca="1">IFERROR(__xludf.DUMMYFUNCTION("if(K899="""",0,counta(split(K899,"","")))"),7)</f>
        <v>7</v>
      </c>
      <c r="M862" s="102" t="s">
        <v>3106</v>
      </c>
      <c r="N862" s="102"/>
      <c r="O862" s="102"/>
      <c r="P862" s="102"/>
      <c r="Q862" s="446" t="s">
        <v>27</v>
      </c>
      <c r="R862" s="339" t="s">
        <v>98</v>
      </c>
      <c r="S862" s="280">
        <v>0</v>
      </c>
      <c r="T862" s="435"/>
      <c r="U862" s="251">
        <v>3</v>
      </c>
      <c r="V862" s="255">
        <v>5</v>
      </c>
      <c r="W862" s="353" t="s">
        <v>7965</v>
      </c>
      <c r="X862" s="353">
        <v>1</v>
      </c>
      <c r="Y862" s="422">
        <f>J862-I862</f>
        <v>0.16805555555555557</v>
      </c>
      <c r="Z862" s="422">
        <f>Y862*60</f>
        <v>10.083333333333334</v>
      </c>
      <c r="AA862" s="429">
        <v>5</v>
      </c>
      <c r="AB862" s="481">
        <v>4</v>
      </c>
    </row>
    <row r="863" spans="1:28" ht="14.25" customHeight="1" thickBot="1">
      <c r="A863" s="513"/>
      <c r="B863" s="513"/>
      <c r="C863" s="514" t="s">
        <v>10686</v>
      </c>
      <c r="D863" s="468">
        <v>0</v>
      </c>
      <c r="E863" s="517" t="s">
        <v>1378</v>
      </c>
      <c r="F863" s="518" t="s">
        <v>10328</v>
      </c>
      <c r="G863" s="499" t="s">
        <v>10328</v>
      </c>
      <c r="H863" s="499" t="s">
        <v>4125</v>
      </c>
      <c r="I863" s="519">
        <v>0.21527777777777779</v>
      </c>
      <c r="J863" s="45" t="s">
        <v>3109</v>
      </c>
      <c r="K863" s="102" t="s">
        <v>3110</v>
      </c>
      <c r="L863" s="13">
        <f ca="1">IFERROR(__xludf.DUMMYFUNCTION("if(K900="""",0,counta(split(K900,"","")))"),4)</f>
        <v>4</v>
      </c>
      <c r="M863" s="102" t="s">
        <v>3110</v>
      </c>
      <c r="N863" s="102"/>
      <c r="O863" s="102"/>
      <c r="P863" s="102"/>
      <c r="Q863" s="414" t="s">
        <v>27</v>
      </c>
      <c r="R863" s="339" t="s">
        <v>98</v>
      </c>
      <c r="S863" s="354">
        <v>0</v>
      </c>
      <c r="T863" s="435"/>
      <c r="U863" s="481"/>
      <c r="V863" s="481">
        <v>4</v>
      </c>
      <c r="W863" s="481" t="s">
        <v>29</v>
      </c>
      <c r="X863" s="503">
        <v>1</v>
      </c>
      <c r="Y863" s="422">
        <f>J863-I863</f>
        <v>0.54444444444444451</v>
      </c>
      <c r="Z863" s="422">
        <f>Y863*60</f>
        <v>32.666666666666671</v>
      </c>
      <c r="AA863" s="428">
        <v>5</v>
      </c>
      <c r="AB863" s="165">
        <v>4</v>
      </c>
    </row>
    <row r="864" spans="1:28" ht="14.25" customHeight="1" thickBot="1">
      <c r="A864" s="513"/>
      <c r="B864" s="513"/>
      <c r="C864" s="514" t="s">
        <v>10686</v>
      </c>
      <c r="D864" s="468">
        <v>0</v>
      </c>
      <c r="E864" s="517" t="s">
        <v>7290</v>
      </c>
      <c r="F864" s="518" t="s">
        <v>10691</v>
      </c>
      <c r="G864" s="499" t="s">
        <v>10692</v>
      </c>
      <c r="H864" s="499" t="s">
        <v>3897</v>
      </c>
      <c r="I864" s="519">
        <v>0.2013888888888889</v>
      </c>
      <c r="J864" s="45" t="s">
        <v>3114</v>
      </c>
      <c r="K864" s="102" t="s">
        <v>3115</v>
      </c>
      <c r="L864" s="13">
        <f ca="1">IFERROR(__xludf.DUMMYFUNCTION("if(K901="""",0,counta(split(K901,"","")))"),7)</f>
        <v>7</v>
      </c>
      <c r="M864" s="237" t="s">
        <v>3115</v>
      </c>
      <c r="N864" s="102" t="s">
        <v>3116</v>
      </c>
      <c r="O864" s="102" t="s">
        <v>3117</v>
      </c>
      <c r="P864" s="102" t="s">
        <v>3117</v>
      </c>
      <c r="Q864" s="414" t="s">
        <v>27</v>
      </c>
      <c r="R864" s="339" t="s">
        <v>98</v>
      </c>
      <c r="S864" s="354">
        <v>0</v>
      </c>
      <c r="T864" s="435"/>
      <c r="U864" s="379">
        <v>3</v>
      </c>
      <c r="V864" s="379">
        <v>3</v>
      </c>
      <c r="W864" s="377" t="s">
        <v>7122</v>
      </c>
      <c r="X864" s="377">
        <v>1</v>
      </c>
      <c r="Y864" s="422">
        <f>J864-I864</f>
        <v>0.59583333333333321</v>
      </c>
      <c r="Z864" s="422">
        <f>Y864*60</f>
        <v>35.749999999999993</v>
      </c>
      <c r="AA864" s="429">
        <v>5</v>
      </c>
      <c r="AB864" s="461">
        <v>4</v>
      </c>
    </row>
    <row r="865" spans="1:28" ht="14.25" customHeight="1" thickBot="1">
      <c r="A865" s="7"/>
      <c r="B865" s="7"/>
      <c r="C865" s="514" t="s">
        <v>10130</v>
      </c>
      <c r="D865" s="468">
        <v>0</v>
      </c>
      <c r="E865" s="381" t="s">
        <v>10723</v>
      </c>
      <c r="F865" s="30" t="s">
        <v>2848</v>
      </c>
      <c r="G865" s="377" t="s">
        <v>68</v>
      </c>
      <c r="H865" s="377" t="s">
        <v>68</v>
      </c>
      <c r="I865" s="378">
        <v>0.20069444444444445</v>
      </c>
      <c r="J865" s="45" t="s">
        <v>3120</v>
      </c>
      <c r="K865" s="102" t="s">
        <v>3121</v>
      </c>
      <c r="L865" s="13">
        <f ca="1">IFERROR(__xludf.DUMMYFUNCTION("if(K902="""",0,counta(split(K902,"","")))"),8)</f>
        <v>8</v>
      </c>
      <c r="M865" s="102" t="s">
        <v>3121</v>
      </c>
      <c r="N865" s="102"/>
      <c r="O865" s="102"/>
      <c r="P865" s="102"/>
      <c r="Q865" s="447" t="s">
        <v>27</v>
      </c>
      <c r="R865" s="339" t="s">
        <v>98</v>
      </c>
      <c r="S865" s="297">
        <v>0</v>
      </c>
      <c r="T865" s="435"/>
      <c r="U865" s="165">
        <v>3</v>
      </c>
      <c r="V865" s="165">
        <v>5</v>
      </c>
      <c r="W865" s="165" t="s">
        <v>3511</v>
      </c>
      <c r="X865" s="102">
        <v>1</v>
      </c>
      <c r="Y865" s="422">
        <f>J865-I865</f>
        <v>0.64513888888888893</v>
      </c>
      <c r="Z865" s="422">
        <f>Y865*60</f>
        <v>38.708333333333336</v>
      </c>
      <c r="AA865" s="429">
        <v>5</v>
      </c>
      <c r="AB865" s="196">
        <v>4</v>
      </c>
    </row>
    <row r="866" spans="1:28" ht="14.25" customHeight="1" thickBot="1">
      <c r="A866" s="513"/>
      <c r="B866" s="513"/>
      <c r="C866" s="516" t="s">
        <v>10481</v>
      </c>
      <c r="D866" s="468">
        <v>0</v>
      </c>
      <c r="E866" s="517" t="s">
        <v>10674</v>
      </c>
      <c r="F866" s="518" t="s">
        <v>10680</v>
      </c>
      <c r="G866" s="499" t="s">
        <v>197</v>
      </c>
      <c r="H866" s="499" t="s">
        <v>10681</v>
      </c>
      <c r="I866" s="519">
        <v>0.19583333333333333</v>
      </c>
      <c r="J866" s="45" t="s">
        <v>116</v>
      </c>
      <c r="K866" s="102" t="s">
        <v>3125</v>
      </c>
      <c r="L866" s="13">
        <f ca="1">IFERROR(__xludf.DUMMYFUNCTION("if(K903="""",0,counta(split(K903,"","")))"),5)</f>
        <v>5</v>
      </c>
      <c r="M866" s="102" t="s">
        <v>3125</v>
      </c>
      <c r="N866" s="102" t="s">
        <v>3126</v>
      </c>
      <c r="O866" s="102" t="s">
        <v>181</v>
      </c>
      <c r="P866" s="102" t="s">
        <v>181</v>
      </c>
      <c r="Q866" s="447" t="s">
        <v>27</v>
      </c>
      <c r="R866" s="339" t="s">
        <v>98</v>
      </c>
      <c r="S866" s="297">
        <v>0</v>
      </c>
      <c r="T866" s="435"/>
      <c r="U866" s="165">
        <v>2</v>
      </c>
      <c r="V866" s="165">
        <v>4</v>
      </c>
      <c r="W866" s="165" t="s">
        <v>3437</v>
      </c>
      <c r="X866" s="102" t="s">
        <v>2794</v>
      </c>
      <c r="Y866" s="422">
        <f>J866-I866</f>
        <v>-6.5277777777777768E-2</v>
      </c>
      <c r="Z866" s="422">
        <f>Y866*60</f>
        <v>-3.9166666666666661</v>
      </c>
      <c r="AA866" s="429">
        <v>5</v>
      </c>
      <c r="AB866" s="253">
        <v>4</v>
      </c>
    </row>
    <row r="867" spans="1:28" ht="14.25" customHeight="1" thickBot="1">
      <c r="A867" s="513"/>
      <c r="B867" s="513"/>
      <c r="C867" s="515" t="s">
        <v>10686</v>
      </c>
      <c r="D867" s="468">
        <v>0</v>
      </c>
      <c r="E867" s="517" t="s">
        <v>7256</v>
      </c>
      <c r="F867" s="30" t="s">
        <v>10689</v>
      </c>
      <c r="G867" s="499" t="s">
        <v>10690</v>
      </c>
      <c r="H867" s="499" t="s">
        <v>3150</v>
      </c>
      <c r="I867" s="519">
        <v>0.19444444444444445</v>
      </c>
      <c r="J867" s="45" t="s">
        <v>376</v>
      </c>
      <c r="K867" s="102" t="s">
        <v>3129</v>
      </c>
      <c r="L867" s="13">
        <f ca="1">IFERROR(__xludf.DUMMYFUNCTION("if(K904="""",0,counta(split(K904,"","")))"),2)</f>
        <v>2</v>
      </c>
      <c r="M867" s="102" t="s">
        <v>3129</v>
      </c>
      <c r="N867" s="102"/>
      <c r="O867" s="102"/>
      <c r="P867" s="102"/>
      <c r="Q867" s="447" t="s">
        <v>27</v>
      </c>
      <c r="R867" s="339" t="s">
        <v>98</v>
      </c>
      <c r="S867" s="297">
        <v>0</v>
      </c>
      <c r="T867" s="435"/>
      <c r="U867" s="255">
        <v>5</v>
      </c>
      <c r="V867" s="255">
        <v>5</v>
      </c>
      <c r="W867" s="353" t="s">
        <v>2111</v>
      </c>
      <c r="X867" s="353">
        <v>1</v>
      </c>
      <c r="Y867" s="422">
        <f>J867-I867</f>
        <v>2.0833333333333343E-2</v>
      </c>
      <c r="Z867" s="422">
        <f>Y867*60</f>
        <v>1.2500000000000004</v>
      </c>
      <c r="AA867" s="429">
        <v>5</v>
      </c>
      <c r="AB867" s="165">
        <v>4</v>
      </c>
    </row>
    <row r="868" spans="1:28" ht="29.4" thickBot="1">
      <c r="A868" s="513"/>
      <c r="B868" s="513"/>
      <c r="C868" s="516" t="s">
        <v>10481</v>
      </c>
      <c r="D868" s="468">
        <v>0</v>
      </c>
      <c r="E868" s="517" t="s">
        <v>1595</v>
      </c>
      <c r="F868" s="237" t="s">
        <v>816</v>
      </c>
      <c r="G868" s="499" t="s">
        <v>10683</v>
      </c>
      <c r="H868" s="499" t="s">
        <v>818</v>
      </c>
      <c r="I868" s="519">
        <v>0.18680555555555556</v>
      </c>
      <c r="J868" s="45" t="s">
        <v>269</v>
      </c>
      <c r="K868" s="237" t="s">
        <v>3131</v>
      </c>
      <c r="L868" s="13">
        <f ca="1">IFERROR(__xludf.DUMMYFUNCTION("if(K905="""",0,counta(split(K905,"","")))"),7)</f>
        <v>7</v>
      </c>
      <c r="M868" s="102" t="s">
        <v>3132</v>
      </c>
      <c r="N868" s="102"/>
      <c r="O868" s="102"/>
      <c r="P868" s="102"/>
      <c r="Q868" s="447" t="s">
        <v>27</v>
      </c>
      <c r="R868" s="339" t="s">
        <v>98</v>
      </c>
      <c r="S868" s="297">
        <v>0</v>
      </c>
      <c r="T868" s="435"/>
      <c r="U868" s="165">
        <v>2</v>
      </c>
      <c r="V868" s="165">
        <v>4</v>
      </c>
      <c r="W868" s="165" t="s">
        <v>3338</v>
      </c>
      <c r="X868" s="102" t="s">
        <v>2794</v>
      </c>
      <c r="Y868" s="422">
        <f>J868-I868</f>
        <v>0.23472222222222222</v>
      </c>
      <c r="Z868" s="422">
        <f>Y868*60</f>
        <v>14.083333333333334</v>
      </c>
      <c r="AA868" s="429">
        <v>5</v>
      </c>
      <c r="AB868" s="165">
        <v>4</v>
      </c>
    </row>
    <row r="869" spans="1:28" ht="16.2" thickBot="1">
      <c r="A869" s="7"/>
      <c r="B869" s="7"/>
      <c r="C869" s="514" t="s">
        <v>10130</v>
      </c>
      <c r="D869" s="468">
        <v>0</v>
      </c>
      <c r="E869" s="381" t="s">
        <v>10719</v>
      </c>
      <c r="F869" s="30" t="s">
        <v>3402</v>
      </c>
      <c r="G869" s="377" t="s">
        <v>3402</v>
      </c>
      <c r="H869" s="377" t="s">
        <v>10695</v>
      </c>
      <c r="I869" s="378">
        <v>0.18472222222222223</v>
      </c>
      <c r="J869" s="45" t="s">
        <v>1342</v>
      </c>
      <c r="K869" s="102" t="s">
        <v>3134</v>
      </c>
      <c r="L869" s="13">
        <f ca="1">IFERROR(__xludf.DUMMYFUNCTION("if(K906="""",0,counta(split(K906,"","")))"),4)</f>
        <v>4</v>
      </c>
      <c r="M869" s="102" t="s">
        <v>3134</v>
      </c>
      <c r="N869" s="102" t="s">
        <v>181</v>
      </c>
      <c r="O869" s="102" t="s">
        <v>181</v>
      </c>
      <c r="P869" s="102" t="s">
        <v>181</v>
      </c>
      <c r="Q869" s="447" t="s">
        <v>27</v>
      </c>
      <c r="R869" s="339" t="s">
        <v>98</v>
      </c>
      <c r="S869" s="297">
        <v>0</v>
      </c>
      <c r="T869" s="435"/>
      <c r="U869" s="165">
        <v>3</v>
      </c>
      <c r="V869" s="165">
        <v>5</v>
      </c>
      <c r="W869" s="165"/>
      <c r="X869" s="102" t="s">
        <v>2794</v>
      </c>
      <c r="Y869" s="422">
        <f>J869-I869</f>
        <v>0.29444444444444445</v>
      </c>
      <c r="Z869" s="422">
        <f>Y869*60</f>
        <v>17.666666666666668</v>
      </c>
      <c r="AA869" s="429">
        <v>5</v>
      </c>
      <c r="AB869" s="379">
        <v>4</v>
      </c>
    </row>
    <row r="870" spans="1:28" ht="14.25" customHeight="1" thickBot="1">
      <c r="A870" s="513"/>
      <c r="B870" s="513"/>
      <c r="C870" s="514" t="s">
        <v>10686</v>
      </c>
      <c r="D870" s="468">
        <v>0</v>
      </c>
      <c r="E870" s="517" t="s">
        <v>1378</v>
      </c>
      <c r="F870" s="518" t="s">
        <v>416</v>
      </c>
      <c r="G870" s="499" t="s">
        <v>10698</v>
      </c>
      <c r="H870" s="499" t="s">
        <v>10699</v>
      </c>
      <c r="I870" s="519">
        <v>0.17708333333333334</v>
      </c>
      <c r="J870" s="45" t="s">
        <v>289</v>
      </c>
      <c r="K870" s="102" t="s">
        <v>3136</v>
      </c>
      <c r="L870" s="13">
        <f ca="1">IFERROR(__xludf.DUMMYFUNCTION("if(K907="""",0,counta(split(K907,"","")))"),4)</f>
        <v>4</v>
      </c>
      <c r="M870" s="102" t="s">
        <v>3136</v>
      </c>
      <c r="N870" s="102" t="s">
        <v>3137</v>
      </c>
      <c r="O870" s="102" t="s">
        <v>3137</v>
      </c>
      <c r="P870" s="102" t="s">
        <v>3137</v>
      </c>
      <c r="Q870" s="357" t="s">
        <v>27</v>
      </c>
      <c r="R870" s="339" t="s">
        <v>98</v>
      </c>
      <c r="S870" s="326">
        <v>0</v>
      </c>
      <c r="T870" s="435"/>
      <c r="U870" s="277">
        <v>3</v>
      </c>
      <c r="V870" s="277">
        <v>5</v>
      </c>
      <c r="W870" s="275" t="s">
        <v>8898</v>
      </c>
      <c r="X870" s="275" t="s">
        <v>2947</v>
      </c>
      <c r="Y870" s="422">
        <f>J870-I870</f>
        <v>-3.4722222222222238E-2</v>
      </c>
      <c r="Z870" s="422">
        <f>Y870*60</f>
        <v>-2.0833333333333344</v>
      </c>
      <c r="AA870" s="429">
        <v>5</v>
      </c>
      <c r="AB870" s="165">
        <v>4</v>
      </c>
    </row>
    <row r="871" spans="1:28" ht="14.25" customHeight="1" thickBot="1">
      <c r="A871" s="7"/>
      <c r="B871" s="7"/>
      <c r="C871" s="514" t="s">
        <v>10130</v>
      </c>
      <c r="D871" s="468">
        <v>0</v>
      </c>
      <c r="E871" s="381" t="s">
        <v>10726</v>
      </c>
      <c r="F871" s="30" t="s">
        <v>10727</v>
      </c>
      <c r="G871" s="377" t="s">
        <v>10727</v>
      </c>
      <c r="H871" s="377" t="s">
        <v>10728</v>
      </c>
      <c r="I871" s="378">
        <v>0.1763888888888889</v>
      </c>
      <c r="J871" s="45" t="s">
        <v>689</v>
      </c>
      <c r="K871" s="102" t="s">
        <v>3140</v>
      </c>
      <c r="L871" s="13">
        <f ca="1">IFERROR(__xludf.DUMMYFUNCTION("if(K908="""",0,counta(split(K908,"","")))"),3)</f>
        <v>3</v>
      </c>
      <c r="M871" s="102" t="s">
        <v>3141</v>
      </c>
      <c r="N871" s="102"/>
      <c r="O871" s="284"/>
      <c r="P871" s="102"/>
      <c r="Q871" s="357" t="s">
        <v>27</v>
      </c>
      <c r="R871" s="339" t="s">
        <v>98</v>
      </c>
      <c r="S871" s="326">
        <v>0</v>
      </c>
      <c r="T871" s="435"/>
      <c r="U871" s="379">
        <v>5</v>
      </c>
      <c r="V871" s="379">
        <v>5</v>
      </c>
      <c r="W871" s="377" t="s">
        <v>7102</v>
      </c>
      <c r="X871" s="377">
        <v>0</v>
      </c>
      <c r="Y871" s="422">
        <f>J871-I871</f>
        <v>6.6666666666666652E-2</v>
      </c>
      <c r="Z871" s="422">
        <f>Y871*60</f>
        <v>3.9999999999999991</v>
      </c>
      <c r="AA871" s="429">
        <v>5</v>
      </c>
      <c r="AB871" s="165">
        <v>4</v>
      </c>
    </row>
    <row r="872" spans="1:28" ht="14.25" customHeight="1" thickBot="1">
      <c r="A872" s="513"/>
      <c r="B872" s="513"/>
      <c r="C872" s="516" t="s">
        <v>10481</v>
      </c>
      <c r="D872" s="468">
        <v>0</v>
      </c>
      <c r="E872" s="517" t="s">
        <v>2006</v>
      </c>
      <c r="F872" s="30" t="s">
        <v>10684</v>
      </c>
      <c r="G872" s="499"/>
      <c r="H872" s="499" t="s">
        <v>10685</v>
      </c>
      <c r="I872" s="519">
        <v>0.16666666666666666</v>
      </c>
      <c r="J872" s="45" t="s">
        <v>352</v>
      </c>
      <c r="K872" s="102" t="s">
        <v>3143</v>
      </c>
      <c r="L872" s="13">
        <f ca="1">IFERROR(__xludf.DUMMYFUNCTION("if(K909="""",0,counta(split(K909,"","")))"),4)</f>
        <v>4</v>
      </c>
      <c r="M872" s="102" t="s">
        <v>3144</v>
      </c>
      <c r="N872" s="102" t="s">
        <v>181</v>
      </c>
      <c r="O872" s="102" t="s">
        <v>181</v>
      </c>
      <c r="P872" s="102" t="s">
        <v>181</v>
      </c>
      <c r="Q872" s="357" t="s">
        <v>27</v>
      </c>
      <c r="R872" s="339" t="s">
        <v>98</v>
      </c>
      <c r="S872" s="326">
        <v>0</v>
      </c>
      <c r="T872" s="435"/>
      <c r="U872" s="165">
        <v>5</v>
      </c>
      <c r="V872" s="165">
        <v>5</v>
      </c>
      <c r="W872" s="165" t="s">
        <v>3127</v>
      </c>
      <c r="X872" s="102">
        <v>1</v>
      </c>
      <c r="Y872" s="422">
        <f>J872-I872</f>
        <v>0.28680555555555554</v>
      </c>
      <c r="Z872" s="422">
        <f>Y872*60</f>
        <v>17.208333333333332</v>
      </c>
      <c r="AA872" s="429">
        <v>5</v>
      </c>
      <c r="AB872" s="165">
        <v>4</v>
      </c>
    </row>
    <row r="873" spans="1:28" ht="14.25" customHeight="1" thickBot="1">
      <c r="A873" s="513"/>
      <c r="B873" s="513"/>
      <c r="C873" s="514" t="s">
        <v>10686</v>
      </c>
      <c r="D873" s="468">
        <v>0</v>
      </c>
      <c r="E873" s="517" t="s">
        <v>7386</v>
      </c>
      <c r="F873" s="518" t="s">
        <v>10701</v>
      </c>
      <c r="G873" s="499" t="s">
        <v>10701</v>
      </c>
      <c r="H873" s="499" t="s">
        <v>10702</v>
      </c>
      <c r="I873" s="519">
        <v>0.16666666666666666</v>
      </c>
      <c r="J873" s="45" t="s">
        <v>3146</v>
      </c>
      <c r="K873" s="102" t="s">
        <v>3147</v>
      </c>
      <c r="L873" s="13">
        <f ca="1">IFERROR(__xludf.DUMMYFUNCTION("if(K910="""",0,counta(split(K910,"","")))"),4)</f>
        <v>4</v>
      </c>
      <c r="M873" s="102" t="s">
        <v>3147</v>
      </c>
      <c r="N873" s="102"/>
      <c r="O873" s="102"/>
      <c r="P873" s="102"/>
      <c r="Q873" s="357" t="s">
        <v>27</v>
      </c>
      <c r="R873" s="339" t="s">
        <v>98</v>
      </c>
      <c r="S873" s="326">
        <v>0</v>
      </c>
      <c r="T873" s="435"/>
      <c r="U873" s="251">
        <v>3</v>
      </c>
      <c r="V873" s="253">
        <v>4</v>
      </c>
      <c r="W873" s="353" t="s">
        <v>3041</v>
      </c>
      <c r="X873" s="353">
        <v>0</v>
      </c>
      <c r="Y873" s="422">
        <f>J873-I873</f>
        <v>0.41388888888888897</v>
      </c>
      <c r="Z873" s="422">
        <f>Y873*60</f>
        <v>24.833333333333339</v>
      </c>
      <c r="AA873" s="429">
        <v>5</v>
      </c>
      <c r="AB873" s="165">
        <v>4</v>
      </c>
    </row>
    <row r="874" spans="1:28" ht="14.25" customHeight="1" thickBot="1">
      <c r="A874" s="7"/>
      <c r="B874" s="7"/>
      <c r="C874" s="371" t="s">
        <v>10481</v>
      </c>
      <c r="D874" s="468">
        <v>0</v>
      </c>
      <c r="E874" s="381" t="s">
        <v>1833</v>
      </c>
      <c r="F874" s="30" t="s">
        <v>1486</v>
      </c>
      <c r="G874" s="377" t="s">
        <v>7829</v>
      </c>
      <c r="H874" s="377" t="s">
        <v>10673</v>
      </c>
      <c r="I874" s="378">
        <v>0.15902777777777777</v>
      </c>
      <c r="J874" s="45" t="s">
        <v>480</v>
      </c>
      <c r="K874" s="102" t="s">
        <v>3152</v>
      </c>
      <c r="L874" s="13">
        <f ca="1">IFERROR(__xludf.DUMMYFUNCTION("if(K911="""",0,counta(split(K911,"","")))"),3)</f>
        <v>3</v>
      </c>
      <c r="M874" s="102" t="s">
        <v>3153</v>
      </c>
      <c r="N874" s="102"/>
      <c r="O874" s="102"/>
      <c r="P874" s="102"/>
      <c r="Q874" s="357" t="s">
        <v>27</v>
      </c>
      <c r="R874" s="339" t="s">
        <v>98</v>
      </c>
      <c r="S874" s="331">
        <v>0</v>
      </c>
      <c r="T874" s="435"/>
      <c r="U874" s="165">
        <v>2</v>
      </c>
      <c r="V874" s="165">
        <v>3</v>
      </c>
      <c r="W874" s="165" t="s">
        <v>6545</v>
      </c>
      <c r="X874" s="102" t="s">
        <v>2794</v>
      </c>
      <c r="Y874" s="422">
        <f>J874-I874</f>
        <v>9.6527777777777823E-2</v>
      </c>
      <c r="Z874" s="422">
        <f>Y874*60</f>
        <v>5.7916666666666696</v>
      </c>
      <c r="AA874" s="429">
        <v>5</v>
      </c>
      <c r="AB874" s="51">
        <v>4</v>
      </c>
    </row>
    <row r="875" spans="1:28" ht="14.25" customHeight="1" thickBot="1">
      <c r="A875" s="7"/>
      <c r="B875" s="7"/>
      <c r="C875" s="514" t="s">
        <v>10130</v>
      </c>
      <c r="D875" s="468">
        <v>0</v>
      </c>
      <c r="E875" s="381" t="s">
        <v>10714</v>
      </c>
      <c r="F875" s="30" t="s">
        <v>10715</v>
      </c>
      <c r="G875" s="377" t="s">
        <v>10715</v>
      </c>
      <c r="H875" s="377" t="s">
        <v>10715</v>
      </c>
      <c r="I875" s="378">
        <v>0.15833333333333333</v>
      </c>
      <c r="J875" s="45" t="s">
        <v>725</v>
      </c>
      <c r="K875" s="102"/>
      <c r="L875" s="13">
        <f ca="1">IFERROR(__xludf.DUMMYFUNCTION("if(K912="""",0,counta(split(K912,"","")))"),0)</f>
        <v>0</v>
      </c>
      <c r="M875" s="102"/>
      <c r="N875" s="102"/>
      <c r="O875" s="102"/>
      <c r="P875" s="102"/>
      <c r="Q875" s="357" t="s">
        <v>27</v>
      </c>
      <c r="R875" s="339" t="s">
        <v>98</v>
      </c>
      <c r="S875" s="331">
        <v>0</v>
      </c>
      <c r="T875" s="435"/>
      <c r="U875" s="379">
        <v>3</v>
      </c>
      <c r="V875" s="379">
        <v>5</v>
      </c>
      <c r="W875" s="377" t="s">
        <v>3617</v>
      </c>
      <c r="X875" s="377">
        <v>1</v>
      </c>
      <c r="Y875" s="422">
        <f>J875-I875</f>
        <v>0.11249999999999999</v>
      </c>
      <c r="Z875" s="422">
        <f>Y875*60</f>
        <v>6.7499999999999991</v>
      </c>
      <c r="AA875" s="429">
        <v>5</v>
      </c>
      <c r="AB875" s="297">
        <v>4</v>
      </c>
    </row>
    <row r="876" spans="1:28" ht="14.25" customHeight="1" thickBot="1">
      <c r="A876" s="7"/>
      <c r="B876" s="7"/>
      <c r="C876" s="514" t="s">
        <v>10130</v>
      </c>
      <c r="D876" s="468">
        <v>0</v>
      </c>
      <c r="E876" s="381" t="s">
        <v>10732</v>
      </c>
      <c r="F876" s="30" t="s">
        <v>272</v>
      </c>
      <c r="G876" s="377" t="s">
        <v>272</v>
      </c>
      <c r="H876" s="377" t="s">
        <v>10733</v>
      </c>
      <c r="I876" s="378">
        <v>0.15555555555555556</v>
      </c>
      <c r="J876" s="45" t="s">
        <v>3084</v>
      </c>
      <c r="K876" s="102" t="s">
        <v>3159</v>
      </c>
      <c r="L876" s="13">
        <f ca="1">IFERROR(__xludf.DUMMYFUNCTION("if(K913="""",0,counta(split(K913,"","")))"),7)</f>
        <v>7</v>
      </c>
      <c r="M876" s="102" t="s">
        <v>3159</v>
      </c>
      <c r="N876" s="102" t="s">
        <v>1198</v>
      </c>
      <c r="O876" s="102" t="s">
        <v>1198</v>
      </c>
      <c r="P876" s="102" t="s">
        <v>1198</v>
      </c>
      <c r="Q876" s="357" t="s">
        <v>27</v>
      </c>
      <c r="R876" s="339" t="s">
        <v>98</v>
      </c>
      <c r="S876" s="331">
        <v>0</v>
      </c>
      <c r="T876" s="435"/>
      <c r="U876" s="280">
        <v>5</v>
      </c>
      <c r="V876" s="280">
        <v>4</v>
      </c>
      <c r="W876" s="286" t="s">
        <v>3770</v>
      </c>
      <c r="X876" s="286" t="s">
        <v>2947</v>
      </c>
      <c r="Y876" s="422">
        <f>J876-I876</f>
        <v>-3.5416666666666666E-2</v>
      </c>
      <c r="Z876" s="422">
        <f>Y876*60</f>
        <v>-2.125</v>
      </c>
      <c r="AA876" s="429">
        <v>5</v>
      </c>
      <c r="AB876" s="481">
        <v>4</v>
      </c>
    </row>
    <row r="877" spans="1:28" ht="14.25" customHeight="1" thickBot="1">
      <c r="A877" s="513"/>
      <c r="B877" s="513"/>
      <c r="C877" s="516" t="s">
        <v>10481</v>
      </c>
      <c r="D877" s="468">
        <v>0</v>
      </c>
      <c r="E877" s="517" t="s">
        <v>10674</v>
      </c>
      <c r="F877" s="518" t="s">
        <v>10677</v>
      </c>
      <c r="G877" s="499" t="s">
        <v>10678</v>
      </c>
      <c r="H877" s="499" t="s">
        <v>10679</v>
      </c>
      <c r="I877" s="519">
        <v>0.14861111111111111</v>
      </c>
      <c r="J877" s="45" t="s">
        <v>3084</v>
      </c>
      <c r="K877" s="102" t="s">
        <v>3164</v>
      </c>
      <c r="L877" s="13">
        <f ca="1">IFERROR(__xludf.DUMMYFUNCTION("if(K914="""",0,counta(split(K914,"","")))"),2)</f>
        <v>2</v>
      </c>
      <c r="M877" s="102" t="s">
        <v>3164</v>
      </c>
      <c r="N877" s="102"/>
      <c r="O877" s="102"/>
      <c r="P877" s="102"/>
      <c r="Q877" s="357" t="s">
        <v>27</v>
      </c>
      <c r="R877" s="339" t="s">
        <v>98</v>
      </c>
      <c r="S877" s="331">
        <v>0</v>
      </c>
      <c r="T877" s="435"/>
      <c r="U877" s="522">
        <v>4</v>
      </c>
      <c r="V877" s="522">
        <v>4</v>
      </c>
      <c r="W877" s="524" t="s">
        <v>3044</v>
      </c>
      <c r="X877" s="524" t="s">
        <v>2794</v>
      </c>
      <c r="Y877" s="422">
        <f>J877-I877</f>
        <v>-2.8472222222222218E-2</v>
      </c>
      <c r="Z877" s="422">
        <f>Y877*60</f>
        <v>-1.708333333333333</v>
      </c>
      <c r="AA877" s="429">
        <v>5</v>
      </c>
      <c r="AB877" s="165">
        <v>4</v>
      </c>
    </row>
    <row r="878" spans="1:28" ht="14.25" customHeight="1" thickBot="1">
      <c r="A878" s="7"/>
      <c r="B878" s="7"/>
      <c r="C878" s="371" t="s">
        <v>10481</v>
      </c>
      <c r="D878" s="468">
        <v>0</v>
      </c>
      <c r="E878" s="381" t="s">
        <v>1833</v>
      </c>
      <c r="F878" s="30" t="s">
        <v>1036</v>
      </c>
      <c r="G878" s="377" t="s">
        <v>9346</v>
      </c>
      <c r="H878" s="377" t="s">
        <v>6502</v>
      </c>
      <c r="I878" s="378">
        <v>0.14791666666666667</v>
      </c>
      <c r="J878" s="45" t="s">
        <v>1591</v>
      </c>
      <c r="K878" s="102" t="s">
        <v>3168</v>
      </c>
      <c r="L878" s="13">
        <f ca="1">IFERROR(__xludf.DUMMYFUNCTION("if(K915="""",0,counta(split(K915,"","")))"),3)</f>
        <v>3</v>
      </c>
      <c r="M878" s="237" t="s">
        <v>3169</v>
      </c>
      <c r="N878" s="102"/>
      <c r="O878" s="102"/>
      <c r="P878" s="102"/>
      <c r="Q878" s="357" t="s">
        <v>27</v>
      </c>
      <c r="R878" s="339" t="s">
        <v>98</v>
      </c>
      <c r="S878" s="331">
        <v>0</v>
      </c>
      <c r="T878" s="435"/>
      <c r="U878" s="165"/>
      <c r="V878" s="165">
        <v>4</v>
      </c>
      <c r="W878" s="165" t="s">
        <v>2111</v>
      </c>
      <c r="X878" s="102"/>
      <c r="Y878" s="422">
        <f>J878-I878</f>
        <v>1.0416666666666657E-2</v>
      </c>
      <c r="Z878" s="422">
        <f>Y878*60</f>
        <v>0.62499999999999944</v>
      </c>
      <c r="AA878" s="428">
        <v>5</v>
      </c>
      <c r="AB878" s="165">
        <v>4</v>
      </c>
    </row>
    <row r="879" spans="1:28" ht="14.25" customHeight="1" thickBot="1">
      <c r="A879" s="513"/>
      <c r="B879" s="513"/>
      <c r="C879" s="514" t="s">
        <v>10686</v>
      </c>
      <c r="D879" s="468">
        <v>0</v>
      </c>
      <c r="E879" s="517" t="s">
        <v>7357</v>
      </c>
      <c r="F879" s="518" t="s">
        <v>10709</v>
      </c>
      <c r="G879" s="499" t="s">
        <v>1601</v>
      </c>
      <c r="H879" s="499" t="s">
        <v>1859</v>
      </c>
      <c r="I879" s="519">
        <v>0.14583333333333334</v>
      </c>
      <c r="J879" s="45" t="s">
        <v>645</v>
      </c>
      <c r="K879" s="102" t="s">
        <v>3173</v>
      </c>
      <c r="L879" s="13">
        <f ca="1">IFERROR(__xludf.DUMMYFUNCTION("if(K916="""",0,counta(split(K916,"","")))"),4)</f>
        <v>4</v>
      </c>
      <c r="M879" s="102" t="s">
        <v>3173</v>
      </c>
      <c r="N879" s="102"/>
      <c r="O879" s="102"/>
      <c r="P879" s="102"/>
      <c r="Q879" s="357" t="s">
        <v>27</v>
      </c>
      <c r="R879" s="339" t="s">
        <v>98</v>
      </c>
      <c r="S879" s="331">
        <v>0</v>
      </c>
      <c r="T879" s="435"/>
      <c r="U879" s="379">
        <v>4</v>
      </c>
      <c r="V879" s="379">
        <v>5</v>
      </c>
      <c r="W879" s="377" t="s">
        <v>3511</v>
      </c>
      <c r="X879" s="377">
        <v>1</v>
      </c>
      <c r="Y879" s="422">
        <f>J879-I879</f>
        <v>6.4583333333333326E-2</v>
      </c>
      <c r="Z879" s="422">
        <f>Y879*60</f>
        <v>3.8749999999999996</v>
      </c>
      <c r="AA879" s="429">
        <v>5</v>
      </c>
      <c r="AB879" s="253">
        <v>4</v>
      </c>
    </row>
    <row r="880" spans="1:28" ht="14.25" customHeight="1" thickBot="1">
      <c r="A880" s="513"/>
      <c r="B880" s="513"/>
      <c r="C880" s="514" t="s">
        <v>10686</v>
      </c>
      <c r="D880" s="468">
        <v>0</v>
      </c>
      <c r="E880" s="517" t="s">
        <v>7347</v>
      </c>
      <c r="F880" s="30" t="s">
        <v>84</v>
      </c>
      <c r="G880" s="499" t="s">
        <v>85</v>
      </c>
      <c r="H880" s="499" t="s">
        <v>85</v>
      </c>
      <c r="I880" s="519">
        <v>0.125</v>
      </c>
      <c r="J880" s="45" t="s">
        <v>3175</v>
      </c>
      <c r="K880" s="102" t="s">
        <v>3176</v>
      </c>
      <c r="L880" s="13">
        <f ca="1">IFERROR(__xludf.DUMMYFUNCTION("if(K917="""",0,counta(split(K917,"","")))"),7)</f>
        <v>7</v>
      </c>
      <c r="M880" s="59" t="s">
        <v>3176</v>
      </c>
      <c r="N880" s="102"/>
      <c r="O880" s="102"/>
      <c r="P880" s="102"/>
      <c r="Q880" s="357" t="s">
        <v>27</v>
      </c>
      <c r="R880" s="339" t="s">
        <v>98</v>
      </c>
      <c r="S880" s="331">
        <v>0</v>
      </c>
      <c r="T880" s="435"/>
      <c r="U880" s="165">
        <v>3</v>
      </c>
      <c r="V880" s="165">
        <v>3</v>
      </c>
      <c r="W880" s="165" t="s">
        <v>3511</v>
      </c>
      <c r="X880" s="102">
        <v>2</v>
      </c>
      <c r="Y880" s="422">
        <f>J880-I880</f>
        <v>0.13611111111111113</v>
      </c>
      <c r="Z880" s="422">
        <f>Y880*60</f>
        <v>8.1666666666666679</v>
      </c>
      <c r="AA880" s="429">
        <v>5</v>
      </c>
      <c r="AB880" s="280">
        <v>4</v>
      </c>
    </row>
    <row r="881" spans="1:28" ht="14.25" customHeight="1" thickBot="1">
      <c r="A881" s="513"/>
      <c r="B881" s="513"/>
      <c r="C881" s="514" t="s">
        <v>10686</v>
      </c>
      <c r="D881" s="468">
        <v>0</v>
      </c>
      <c r="E881" s="517" t="s">
        <v>7350</v>
      </c>
      <c r="F881" s="518" t="s">
        <v>10692</v>
      </c>
      <c r="G881" s="499" t="s">
        <v>10692</v>
      </c>
      <c r="H881" s="499" t="s">
        <v>7565</v>
      </c>
      <c r="I881" s="519">
        <v>0.10416666666666667</v>
      </c>
      <c r="J881" s="45" t="s">
        <v>213</v>
      </c>
      <c r="K881" s="102" t="s">
        <v>3179</v>
      </c>
      <c r="L881" s="13">
        <f ca="1">IFERROR(__xludf.DUMMYFUNCTION("if(K918="""",0,counta(split(K918,"","")))"),8)</f>
        <v>8</v>
      </c>
      <c r="M881" s="102" t="s">
        <v>3179</v>
      </c>
      <c r="N881" s="102"/>
      <c r="O881" s="102"/>
      <c r="P881" s="102"/>
      <c r="Q881" s="357" t="s">
        <v>27</v>
      </c>
      <c r="R881" s="339" t="s">
        <v>98</v>
      </c>
      <c r="S881" s="326">
        <v>0</v>
      </c>
      <c r="T881" s="435"/>
      <c r="U881" s="165">
        <v>5</v>
      </c>
      <c r="V881" s="354">
        <v>5</v>
      </c>
      <c r="W881" s="353" t="s">
        <v>8744</v>
      </c>
      <c r="X881" s="102">
        <v>1</v>
      </c>
      <c r="Y881" s="422">
        <f>J881-I881</f>
        <v>2.0833333333333329E-2</v>
      </c>
      <c r="Z881" s="422">
        <f>Y881*60</f>
        <v>1.2499999999999998</v>
      </c>
      <c r="AA881" s="429">
        <v>5</v>
      </c>
      <c r="AB881" s="522">
        <v>4</v>
      </c>
    </row>
    <row r="882" spans="1:28" ht="14.25" customHeight="1" thickBot="1">
      <c r="A882" s="7"/>
      <c r="B882" s="7"/>
      <c r="C882" s="514" t="s">
        <v>10130</v>
      </c>
      <c r="D882" s="468">
        <v>0</v>
      </c>
      <c r="E882" s="381" t="s">
        <v>10729</v>
      </c>
      <c r="F882" s="30" t="s">
        <v>10730</v>
      </c>
      <c r="G882" s="377" t="s">
        <v>10730</v>
      </c>
      <c r="H882" s="377" t="s">
        <v>10731</v>
      </c>
      <c r="I882" s="378">
        <v>0.10416666666666667</v>
      </c>
      <c r="J882" s="45" t="s">
        <v>749</v>
      </c>
      <c r="K882" s="102" t="s">
        <v>3180</v>
      </c>
      <c r="L882" s="13">
        <f ca="1">IFERROR(__xludf.DUMMYFUNCTION("if(K919="""",0,counta(split(K919,"","")))"),7)</f>
        <v>7</v>
      </c>
      <c r="M882" s="102" t="s">
        <v>3180</v>
      </c>
      <c r="N882" s="102"/>
      <c r="O882" s="102"/>
      <c r="P882" s="102"/>
      <c r="Q882" s="357" t="s">
        <v>27</v>
      </c>
      <c r="R882" s="339" t="s">
        <v>98</v>
      </c>
      <c r="S882" s="326">
        <v>0</v>
      </c>
      <c r="T882" s="435"/>
      <c r="U882" s="332">
        <v>5</v>
      </c>
      <c r="V882" s="332">
        <v>5</v>
      </c>
      <c r="W882" s="339" t="s">
        <v>29</v>
      </c>
      <c r="X882" s="339" t="s">
        <v>2947</v>
      </c>
      <c r="Y882" s="422">
        <f>J882-I882</f>
        <v>9.0277777777777776E-2</v>
      </c>
      <c r="Z882" s="422">
        <f>Y882*60</f>
        <v>5.416666666666667</v>
      </c>
      <c r="AA882" s="429">
        <v>5</v>
      </c>
      <c r="AB882" s="165">
        <v>4</v>
      </c>
    </row>
    <row r="883" spans="1:28" ht="14.25" customHeight="1" thickBot="1">
      <c r="A883" s="7"/>
      <c r="B883" s="7"/>
      <c r="C883" s="514" t="s">
        <v>10130</v>
      </c>
      <c r="D883" s="468">
        <v>0</v>
      </c>
      <c r="E883" s="381" t="s">
        <v>10717</v>
      </c>
      <c r="F883" s="30" t="s">
        <v>257</v>
      </c>
      <c r="G883" s="377" t="s">
        <v>257</v>
      </c>
      <c r="H883" s="377" t="s">
        <v>75</v>
      </c>
      <c r="I883" s="378">
        <v>0.10069444444444445</v>
      </c>
      <c r="J883" s="45" t="s">
        <v>2994</v>
      </c>
      <c r="K883" s="102" t="s">
        <v>3183</v>
      </c>
      <c r="L883" s="13">
        <f ca="1">IFERROR(__xludf.DUMMYFUNCTION("if(K920="""",0,counta(split(K920,"","")))"),7)</f>
        <v>7</v>
      </c>
      <c r="M883" s="102" t="s">
        <v>3183</v>
      </c>
      <c r="N883" s="102"/>
      <c r="O883" s="102"/>
      <c r="P883" s="102"/>
      <c r="Q883" s="357" t="s">
        <v>27</v>
      </c>
      <c r="R883" s="339" t="s">
        <v>98</v>
      </c>
      <c r="S883" s="326">
        <v>0</v>
      </c>
      <c r="T883" s="435"/>
      <c r="U883" s="165">
        <v>4</v>
      </c>
      <c r="V883" s="165">
        <v>4</v>
      </c>
      <c r="W883" s="165" t="s">
        <v>3076</v>
      </c>
      <c r="X883" s="102">
        <v>1</v>
      </c>
      <c r="Y883" s="422">
        <f>J883-I883</f>
        <v>0.17916666666666667</v>
      </c>
      <c r="Z883" s="422">
        <f>Y883*60</f>
        <v>10.75</v>
      </c>
      <c r="AA883" s="429">
        <v>5</v>
      </c>
      <c r="AB883" s="165">
        <v>4</v>
      </c>
    </row>
    <row r="884" spans="1:28" ht="14.25" customHeight="1" thickBot="1">
      <c r="A884" s="7"/>
      <c r="B884" s="7"/>
      <c r="C884" s="371" t="s">
        <v>10481</v>
      </c>
      <c r="D884" s="468">
        <v>0</v>
      </c>
      <c r="E884" s="381" t="s">
        <v>1833</v>
      </c>
      <c r="F884" s="30" t="s">
        <v>75</v>
      </c>
      <c r="G884" s="377" t="s">
        <v>257</v>
      </c>
      <c r="H884" s="377" t="s">
        <v>295</v>
      </c>
      <c r="I884" s="378">
        <v>0.1</v>
      </c>
      <c r="J884" s="45" t="s">
        <v>1273</v>
      </c>
      <c r="K884" s="102" t="s">
        <v>3186</v>
      </c>
      <c r="L884" s="13">
        <f ca="1">IFERROR(__xludf.DUMMYFUNCTION("if(K921="""",0,counta(split(K921,"","")))"),9)</f>
        <v>9</v>
      </c>
      <c r="M884" s="102" t="s">
        <v>3186</v>
      </c>
      <c r="N884" s="102"/>
      <c r="O884" s="102"/>
      <c r="P884" s="102"/>
      <c r="Q884" s="357" t="s">
        <v>27</v>
      </c>
      <c r="R884" s="339" t="s">
        <v>98</v>
      </c>
      <c r="S884" s="326">
        <v>0</v>
      </c>
      <c r="T884" s="435"/>
      <c r="U884" s="165">
        <v>3</v>
      </c>
      <c r="V884" s="165">
        <v>4</v>
      </c>
      <c r="W884" s="165" t="s">
        <v>3044</v>
      </c>
      <c r="X884" s="102" t="s">
        <v>2947</v>
      </c>
      <c r="Y884" s="422">
        <f>J884-I884</f>
        <v>0.23611111111111108</v>
      </c>
      <c r="Z884" s="422">
        <f>Y884*60</f>
        <v>14.166666666666664</v>
      </c>
      <c r="AA884" s="429">
        <v>5</v>
      </c>
      <c r="AB884" s="165">
        <v>4</v>
      </c>
    </row>
    <row r="885" spans="1:28" ht="14.25" customHeight="1" thickBot="1">
      <c r="A885" s="513"/>
      <c r="B885" s="513"/>
      <c r="C885" s="514" t="s">
        <v>10686</v>
      </c>
      <c r="D885" s="468">
        <v>0</v>
      </c>
      <c r="E885" s="517" t="s">
        <v>7357</v>
      </c>
      <c r="F885" s="518" t="s">
        <v>10706</v>
      </c>
      <c r="G885" s="499" t="s">
        <v>10707</v>
      </c>
      <c r="H885" s="499" t="s">
        <v>10708</v>
      </c>
      <c r="I885" s="519">
        <v>9.375E-2</v>
      </c>
      <c r="J885" s="45" t="s">
        <v>3188</v>
      </c>
      <c r="K885" s="102" t="s">
        <v>3189</v>
      </c>
      <c r="L885" s="13">
        <f ca="1">IFERROR(__xludf.DUMMYFUNCTION("if(K922="""",0,counta(split(K922,"","")))"),3)</f>
        <v>3</v>
      </c>
      <c r="M885" s="102" t="s">
        <v>3189</v>
      </c>
      <c r="N885" s="102" t="s">
        <v>3190</v>
      </c>
      <c r="O885" s="102" t="s">
        <v>181</v>
      </c>
      <c r="P885" s="102" t="s">
        <v>181</v>
      </c>
      <c r="Q885" s="357" t="s">
        <v>27</v>
      </c>
      <c r="R885" s="339" t="s">
        <v>98</v>
      </c>
      <c r="S885" s="326">
        <v>0</v>
      </c>
      <c r="T885" s="435"/>
      <c r="U885" s="165"/>
      <c r="V885" s="165">
        <v>5</v>
      </c>
      <c r="W885" s="165" t="s">
        <v>29</v>
      </c>
      <c r="X885" s="15">
        <v>1</v>
      </c>
      <c r="Y885" s="422">
        <f>J885-I885</f>
        <v>0.2895833333333333</v>
      </c>
      <c r="Z885" s="422">
        <f>Y885*60</f>
        <v>17.375</v>
      </c>
      <c r="AA885" s="428">
        <v>5</v>
      </c>
      <c r="AB885" s="149">
        <v>4</v>
      </c>
    </row>
    <row r="886" spans="1:28" ht="14.25" customHeight="1" thickBot="1">
      <c r="A886" s="513"/>
      <c r="B886" s="513"/>
      <c r="C886" s="516" t="s">
        <v>10481</v>
      </c>
      <c r="D886" s="468">
        <v>0</v>
      </c>
      <c r="E886" s="517" t="s">
        <v>10674</v>
      </c>
      <c r="F886" s="518" t="s">
        <v>354</v>
      </c>
      <c r="G886" s="499" t="s">
        <v>10675</v>
      </c>
      <c r="H886" s="499" t="s">
        <v>10676</v>
      </c>
      <c r="I886" s="519">
        <v>7.7083333333333337E-2</v>
      </c>
      <c r="J886" s="45" t="s">
        <v>241</v>
      </c>
      <c r="K886" s="102" t="s">
        <v>3192</v>
      </c>
      <c r="L886" s="13">
        <f ca="1">IFERROR(__xludf.DUMMYFUNCTION("if(K923="""",0,counta(split(K923,"","")))"),6)</f>
        <v>6</v>
      </c>
      <c r="M886" s="102" t="s">
        <v>3192</v>
      </c>
      <c r="N886" s="102" t="s">
        <v>3190</v>
      </c>
      <c r="O886" s="102" t="s">
        <v>181</v>
      </c>
      <c r="P886" s="102" t="s">
        <v>181</v>
      </c>
      <c r="Q886" s="357" t="s">
        <v>27</v>
      </c>
      <c r="R886" s="339" t="s">
        <v>98</v>
      </c>
      <c r="S886" s="326">
        <v>0</v>
      </c>
      <c r="T886" s="435"/>
      <c r="U886" s="149">
        <v>4</v>
      </c>
      <c r="V886" s="149">
        <v>4</v>
      </c>
      <c r="W886" s="155" t="s">
        <v>3895</v>
      </c>
      <c r="X886" s="155" t="s">
        <v>2947</v>
      </c>
      <c r="Y886" s="422">
        <f>J886-I886</f>
        <v>0.32430555555555551</v>
      </c>
      <c r="Z886" s="422">
        <f>Y886*60</f>
        <v>19.458333333333332</v>
      </c>
      <c r="AA886" s="429">
        <v>5</v>
      </c>
      <c r="AB886" s="165">
        <v>4</v>
      </c>
    </row>
    <row r="887" spans="1:28" ht="14.25" customHeight="1" thickBot="1">
      <c r="A887" s="513"/>
      <c r="B887" s="513"/>
      <c r="C887" s="514" t="s">
        <v>10686</v>
      </c>
      <c r="D887" s="468">
        <v>0</v>
      </c>
      <c r="E887" s="517" t="s">
        <v>7386</v>
      </c>
      <c r="F887" s="518" t="s">
        <v>5045</v>
      </c>
      <c r="G887" s="499" t="s">
        <v>10696</v>
      </c>
      <c r="H887" s="499" t="s">
        <v>10697</v>
      </c>
      <c r="I887" s="519">
        <v>7.6388888888888895E-2</v>
      </c>
      <c r="J887" s="45" t="s">
        <v>965</v>
      </c>
      <c r="K887" s="102" t="s">
        <v>3196</v>
      </c>
      <c r="L887" s="13">
        <f ca="1">IFERROR(__xludf.DUMMYFUNCTION("if(K924="""",0,counta(split(K924,"","")))"),3)</f>
        <v>3</v>
      </c>
      <c r="M887" s="102" t="s">
        <v>3197</v>
      </c>
      <c r="N887" s="102" t="s">
        <v>586</v>
      </c>
      <c r="O887" s="102" t="s">
        <v>586</v>
      </c>
      <c r="P887" s="102" t="s">
        <v>586</v>
      </c>
      <c r="Q887" s="357" t="s">
        <v>27</v>
      </c>
      <c r="R887" s="339" t="s">
        <v>98</v>
      </c>
      <c r="S887" s="326">
        <v>0</v>
      </c>
      <c r="T887" s="435"/>
      <c r="U887" s="165"/>
      <c r="V887" s="165">
        <v>5</v>
      </c>
      <c r="W887" s="165" t="s">
        <v>29</v>
      </c>
      <c r="X887" s="15">
        <v>1</v>
      </c>
      <c r="Y887" s="422">
        <f>J887-I887</f>
        <v>0.4368055555555555</v>
      </c>
      <c r="Z887" s="422">
        <f>Y887*60</f>
        <v>26.208333333333329</v>
      </c>
      <c r="AA887" s="429">
        <v>5</v>
      </c>
      <c r="AB887" s="253">
        <v>4</v>
      </c>
    </row>
    <row r="888" spans="1:28" ht="14.25" customHeight="1" thickBot="1">
      <c r="A888" s="513"/>
      <c r="B888" s="513"/>
      <c r="C888" s="514" t="s">
        <v>10686</v>
      </c>
      <c r="D888" s="468">
        <v>0</v>
      </c>
      <c r="E888" s="517" t="s">
        <v>7326</v>
      </c>
      <c r="F888" s="518" t="s">
        <v>10693</v>
      </c>
      <c r="G888" s="499" t="s">
        <v>10694</v>
      </c>
      <c r="H888" s="499" t="s">
        <v>7328</v>
      </c>
      <c r="I888" s="519">
        <v>7.2916666666666671E-2</v>
      </c>
      <c r="J888" s="45" t="s">
        <v>3201</v>
      </c>
      <c r="K888" s="102" t="s">
        <v>3202</v>
      </c>
      <c r="L888" s="13">
        <f ca="1">IFERROR(__xludf.DUMMYFUNCTION("if(K925="""",0,counta(split(K925,"","")))"),9)</f>
        <v>9</v>
      </c>
      <c r="M888" s="102" t="s">
        <v>3202</v>
      </c>
      <c r="N888" s="102" t="s">
        <v>1198</v>
      </c>
      <c r="O888" s="102" t="s">
        <v>1198</v>
      </c>
      <c r="P888" s="102" t="s">
        <v>1198</v>
      </c>
      <c r="Q888" s="357" t="s">
        <v>27</v>
      </c>
      <c r="R888" s="339" t="s">
        <v>98</v>
      </c>
      <c r="S888" s="326">
        <v>0</v>
      </c>
      <c r="T888" s="435"/>
      <c r="U888" s="165">
        <v>4</v>
      </c>
      <c r="V888" s="165">
        <v>4</v>
      </c>
      <c r="W888" s="165" t="s">
        <v>4159</v>
      </c>
      <c r="X888" s="102">
        <v>1</v>
      </c>
      <c r="Y888" s="422">
        <f>J888-I888</f>
        <v>0.52152777777777781</v>
      </c>
      <c r="Z888" s="422">
        <f>Y888*60</f>
        <v>31.291666666666668</v>
      </c>
      <c r="AA888" s="429">
        <v>5</v>
      </c>
      <c r="AB888" s="165">
        <v>4</v>
      </c>
    </row>
    <row r="889" spans="1:28" ht="14.25" customHeight="1" thickBot="1">
      <c r="A889" s="513"/>
      <c r="B889" s="513"/>
      <c r="C889" s="516" t="s">
        <v>10481</v>
      </c>
      <c r="D889" s="468">
        <v>0</v>
      </c>
      <c r="E889" s="517" t="s">
        <v>10674</v>
      </c>
      <c r="F889" s="518" t="s">
        <v>3133</v>
      </c>
      <c r="G889" s="499"/>
      <c r="H889" s="499" t="s">
        <v>177</v>
      </c>
      <c r="I889" s="519">
        <v>6.1805555555555558E-2</v>
      </c>
      <c r="J889" s="45" t="s">
        <v>1386</v>
      </c>
      <c r="K889" s="102" t="s">
        <v>3206</v>
      </c>
      <c r="L889" s="13">
        <f ca="1">IFERROR(__xludf.DUMMYFUNCTION("if(K926="""",0,counta(split(K926,"","")))"),2)</f>
        <v>2</v>
      </c>
      <c r="M889" s="102" t="s">
        <v>3207</v>
      </c>
      <c r="N889" s="102"/>
      <c r="O889" s="102"/>
      <c r="P889" s="102"/>
      <c r="Q889" s="357" t="s">
        <v>27</v>
      </c>
      <c r="R889" s="339" t="s">
        <v>98</v>
      </c>
      <c r="S889" s="326">
        <v>0</v>
      </c>
      <c r="T889" s="435"/>
      <c r="U889" s="253">
        <v>4</v>
      </c>
      <c r="V889" s="253">
        <v>4</v>
      </c>
      <c r="W889" s="283" t="s">
        <v>3437</v>
      </c>
      <c r="X889" s="250">
        <v>1</v>
      </c>
      <c r="Y889" s="422">
        <f>J889-I889</f>
        <v>0.1138888888888889</v>
      </c>
      <c r="Z889" s="422">
        <f>Y889*60</f>
        <v>6.8333333333333339</v>
      </c>
      <c r="AA889" s="429">
        <v>5</v>
      </c>
      <c r="AB889" s="165">
        <v>4</v>
      </c>
    </row>
    <row r="890" spans="1:28" ht="14.25" customHeight="1" thickBot="1">
      <c r="A890" s="7"/>
      <c r="B890" s="7"/>
      <c r="C890" s="514" t="s">
        <v>10130</v>
      </c>
      <c r="D890" s="468">
        <v>0</v>
      </c>
      <c r="E890" s="381" t="s">
        <v>10711</v>
      </c>
      <c r="F890" s="30" t="s">
        <v>197</v>
      </c>
      <c r="G890" s="377" t="s">
        <v>197</v>
      </c>
      <c r="H890" s="377" t="s">
        <v>10712</v>
      </c>
      <c r="I890" s="378">
        <v>5.6250000000000001E-2</v>
      </c>
      <c r="J890" s="45" t="s">
        <v>3208</v>
      </c>
      <c r="K890" s="102" t="s">
        <v>3209</v>
      </c>
      <c r="L890" s="13">
        <f ca="1">IFERROR(__xludf.DUMMYFUNCTION("if(K927="""",0,counta(split(K927,"","")))"),5)</f>
        <v>5</v>
      </c>
      <c r="M890" s="102" t="s">
        <v>3209</v>
      </c>
      <c r="N890" s="102" t="s">
        <v>181</v>
      </c>
      <c r="O890" s="102" t="s">
        <v>181</v>
      </c>
      <c r="P890" s="102" t="s">
        <v>181</v>
      </c>
      <c r="Q890" s="357" t="s">
        <v>27</v>
      </c>
      <c r="R890" s="339" t="s">
        <v>98</v>
      </c>
      <c r="S890" s="326">
        <v>0</v>
      </c>
      <c r="T890" s="435"/>
      <c r="U890" s="165"/>
      <c r="V890" s="165">
        <v>4</v>
      </c>
      <c r="W890" s="165" t="s">
        <v>29</v>
      </c>
      <c r="X890" s="15">
        <v>1</v>
      </c>
      <c r="Y890" s="422">
        <f>J890-I890</f>
        <v>0.27013888888888887</v>
      </c>
      <c r="Z890" s="422">
        <f>Y890*60</f>
        <v>16.208333333333332</v>
      </c>
      <c r="AA890" s="429">
        <v>5</v>
      </c>
      <c r="AB890" s="496">
        <v>4</v>
      </c>
    </row>
    <row r="891" spans="1:28" ht="14.25" customHeight="1" thickBot="1">
      <c r="A891" s="7"/>
      <c r="B891" s="7"/>
      <c r="C891" s="514" t="s">
        <v>10130</v>
      </c>
      <c r="D891" s="468">
        <v>0</v>
      </c>
      <c r="E891" s="381" t="s">
        <v>10719</v>
      </c>
      <c r="F891" s="30" t="s">
        <v>10720</v>
      </c>
      <c r="G891" s="377" t="s">
        <v>10720</v>
      </c>
      <c r="H891" s="377" t="s">
        <v>10721</v>
      </c>
      <c r="I891" s="378">
        <v>5.6250000000000001E-2</v>
      </c>
      <c r="J891" s="45" t="s">
        <v>3211</v>
      </c>
      <c r="K891" s="102" t="s">
        <v>3212</v>
      </c>
      <c r="L891" s="13">
        <f ca="1">IFERROR(__xludf.DUMMYFUNCTION("if(K928="""",0,counta(split(K928,"","")))"),6)</f>
        <v>6</v>
      </c>
      <c r="M891" s="102" t="s">
        <v>3212</v>
      </c>
      <c r="N891" s="102" t="s">
        <v>181</v>
      </c>
      <c r="O891" s="102" t="s">
        <v>181</v>
      </c>
      <c r="P891" s="102" t="s">
        <v>181</v>
      </c>
      <c r="Q891" s="357" t="s">
        <v>27</v>
      </c>
      <c r="R891" s="339" t="s">
        <v>98</v>
      </c>
      <c r="S891" s="326">
        <v>0</v>
      </c>
      <c r="T891" s="435"/>
      <c r="U891" s="165">
        <v>4</v>
      </c>
      <c r="V891" s="165">
        <v>3</v>
      </c>
      <c r="W891" s="165" t="s">
        <v>3127</v>
      </c>
      <c r="X891" s="102">
        <v>1</v>
      </c>
      <c r="Y891" s="422">
        <f>J891-I891</f>
        <v>0.65277777777777768</v>
      </c>
      <c r="Z891" s="422">
        <f>Y891*60</f>
        <v>39.166666666666657</v>
      </c>
      <c r="AA891" s="429">
        <v>5</v>
      </c>
      <c r="AB891" s="165">
        <v>4</v>
      </c>
    </row>
    <row r="892" spans="1:28" ht="14.25" customHeight="1" thickBot="1">
      <c r="A892" s="513"/>
      <c r="B892" s="513"/>
      <c r="C892" s="514" t="s">
        <v>10686</v>
      </c>
      <c r="D892" s="468">
        <v>0</v>
      </c>
      <c r="E892" s="517" t="s">
        <v>7343</v>
      </c>
      <c r="F892" s="518" t="s">
        <v>6621</v>
      </c>
      <c r="G892" s="499" t="s">
        <v>6621</v>
      </c>
      <c r="H892" s="499" t="s">
        <v>2848</v>
      </c>
      <c r="I892" s="519">
        <v>5.2083333333333336E-2</v>
      </c>
      <c r="J892" s="45" t="s">
        <v>3216</v>
      </c>
      <c r="K892" s="102" t="s">
        <v>3217</v>
      </c>
      <c r="L892" s="13">
        <f ca="1">IFERROR(__xludf.DUMMYFUNCTION("if(K929="""",0,counta(split(K929,"","")))"),4)</f>
        <v>4</v>
      </c>
      <c r="M892" s="102" t="s">
        <v>3217</v>
      </c>
      <c r="N892" s="102"/>
      <c r="O892" s="102"/>
      <c r="P892" s="102"/>
      <c r="Q892" s="357" t="s">
        <v>27</v>
      </c>
      <c r="R892" s="339" t="s">
        <v>98</v>
      </c>
      <c r="S892" s="326">
        <v>0</v>
      </c>
      <c r="T892" s="435"/>
      <c r="U892" s="165">
        <v>4</v>
      </c>
      <c r="V892" s="165">
        <v>3</v>
      </c>
      <c r="W892" s="165"/>
      <c r="X892" s="102"/>
      <c r="Y892" s="422">
        <f>J892-I892</f>
        <v>0.68402777777777779</v>
      </c>
      <c r="Z892" s="422">
        <f>Y892*60</f>
        <v>41.041666666666664</v>
      </c>
      <c r="AA892" s="429">
        <v>5</v>
      </c>
      <c r="AB892" s="165">
        <v>4</v>
      </c>
    </row>
    <row r="893" spans="1:28" ht="14.25" customHeight="1" thickBot="1">
      <c r="A893" s="7"/>
      <c r="B893" s="7"/>
      <c r="C893" s="252" t="s">
        <v>10283</v>
      </c>
      <c r="D893" s="468">
        <v>0</v>
      </c>
      <c r="E893" s="386" t="s">
        <v>10366</v>
      </c>
      <c r="F893" s="339" t="s">
        <v>10367</v>
      </c>
      <c r="G893" s="339" t="s">
        <v>10367</v>
      </c>
      <c r="H893" s="339" t="s">
        <v>10368</v>
      </c>
      <c r="I893" s="184" t="s">
        <v>1014</v>
      </c>
      <c r="J893" s="45" t="s">
        <v>3221</v>
      </c>
      <c r="K893" s="102" t="s">
        <v>3222</v>
      </c>
      <c r="L893" s="13">
        <f ca="1">IFERROR(__xludf.DUMMYFUNCTION("if(K930="""",0,counta(split(K930,"","")))"),3)</f>
        <v>3</v>
      </c>
      <c r="M893" s="102" t="s">
        <v>3222</v>
      </c>
      <c r="N893" s="102"/>
      <c r="O893" s="102"/>
      <c r="P893" s="102"/>
      <c r="Q893" s="357" t="s">
        <v>27</v>
      </c>
      <c r="R893" s="339" t="s">
        <v>98</v>
      </c>
      <c r="S893" s="326">
        <v>0</v>
      </c>
      <c r="T893" s="435"/>
      <c r="U893" s="165"/>
      <c r="V893" s="165">
        <v>4</v>
      </c>
      <c r="W893" s="165" t="s">
        <v>1403</v>
      </c>
      <c r="X893" s="102"/>
      <c r="Y893" s="422">
        <f>J893-I893</f>
        <v>-0.26736111111111105</v>
      </c>
      <c r="Z893" s="422">
        <f>Y893*60</f>
        <v>-16.041666666666664</v>
      </c>
      <c r="AA893" s="429">
        <v>5</v>
      </c>
      <c r="AB893" s="165">
        <v>4</v>
      </c>
    </row>
    <row r="894" spans="1:28" ht="14.25" customHeight="1" thickBot="1">
      <c r="A894" s="7"/>
      <c r="B894" s="7"/>
      <c r="C894" s="252" t="s">
        <v>10283</v>
      </c>
      <c r="D894" s="468">
        <v>0</v>
      </c>
      <c r="E894" s="386" t="s">
        <v>484</v>
      </c>
      <c r="F894" s="339" t="s">
        <v>498</v>
      </c>
      <c r="G894" s="339" t="s">
        <v>498</v>
      </c>
      <c r="H894" s="339" t="s">
        <v>2687</v>
      </c>
      <c r="I894" s="184" t="s">
        <v>243</v>
      </c>
      <c r="J894" s="45" t="s">
        <v>3227</v>
      </c>
      <c r="K894" s="102" t="s">
        <v>3228</v>
      </c>
      <c r="L894" s="13">
        <f ca="1">IFERROR(__xludf.DUMMYFUNCTION("if(K931="""",0,counta(split(K931,"","")))"),3)</f>
        <v>3</v>
      </c>
      <c r="M894" s="102" t="s">
        <v>3228</v>
      </c>
      <c r="N894" s="102"/>
      <c r="O894" s="102"/>
      <c r="P894" s="102"/>
      <c r="Q894" s="357" t="s">
        <v>27</v>
      </c>
      <c r="R894" s="339" t="s">
        <v>98</v>
      </c>
      <c r="S894" s="326">
        <v>0</v>
      </c>
      <c r="T894" s="435"/>
      <c r="U894" s="379">
        <v>5</v>
      </c>
      <c r="V894" s="379">
        <v>5</v>
      </c>
      <c r="W894" s="377" t="s">
        <v>3548</v>
      </c>
      <c r="X894" s="377">
        <v>1</v>
      </c>
      <c r="Y894" s="422">
        <f>J894-I894</f>
        <v>-0.21041666666666661</v>
      </c>
      <c r="Z894" s="422">
        <f>Y894*60</f>
        <v>-12.624999999999996</v>
      </c>
      <c r="AA894" s="429">
        <v>5</v>
      </c>
      <c r="AB894" s="351">
        <v>4</v>
      </c>
    </row>
    <row r="895" spans="1:28" ht="14.25" customHeight="1" thickBot="1">
      <c r="A895" s="7"/>
      <c r="B895" s="7"/>
      <c r="C895" s="252" t="s">
        <v>10283</v>
      </c>
      <c r="D895" s="468">
        <v>0</v>
      </c>
      <c r="E895" s="252" t="s">
        <v>10311</v>
      </c>
      <c r="F895" s="102" t="s">
        <v>2842</v>
      </c>
      <c r="G895" s="339" t="s">
        <v>10315</v>
      </c>
      <c r="H895" s="339" t="s">
        <v>561</v>
      </c>
      <c r="I895" s="184" t="s">
        <v>241</v>
      </c>
      <c r="J895" s="45" t="s">
        <v>433</v>
      </c>
      <c r="K895" s="102" t="s">
        <v>3231</v>
      </c>
      <c r="L895" s="13">
        <f ca="1">IFERROR(__xludf.DUMMYFUNCTION("if(K932="""",0,counta(split(K932,"","")))"),1)</f>
        <v>1</v>
      </c>
      <c r="M895" s="241" t="s">
        <v>3232</v>
      </c>
      <c r="N895" s="102"/>
      <c r="O895" s="102"/>
      <c r="P895" s="102"/>
      <c r="Q895" s="243" t="s">
        <v>27</v>
      </c>
      <c r="R895" s="339" t="s">
        <v>98</v>
      </c>
      <c r="S895" s="354">
        <v>0</v>
      </c>
      <c r="T895" s="435"/>
      <c r="U895" s="165"/>
      <c r="V895" s="165"/>
      <c r="W895" s="165" t="s">
        <v>3044</v>
      </c>
      <c r="X895" s="102">
        <v>1</v>
      </c>
      <c r="Y895" s="422">
        <f>J895-I895</f>
        <v>-0.1756944444444444</v>
      </c>
      <c r="Z895" s="422">
        <f>Y895*60</f>
        <v>-10.541666666666664</v>
      </c>
      <c r="AA895" s="429">
        <v>5</v>
      </c>
      <c r="AB895" s="165">
        <v>4</v>
      </c>
    </row>
    <row r="896" spans="1:28" ht="14.25" customHeight="1" thickBot="1">
      <c r="A896" s="7"/>
      <c r="B896" s="7"/>
      <c r="C896" s="252" t="s">
        <v>10283</v>
      </c>
      <c r="D896" s="468">
        <v>0</v>
      </c>
      <c r="E896" s="312" t="s">
        <v>10426</v>
      </c>
      <c r="F896" s="339" t="s">
        <v>10431</v>
      </c>
      <c r="G896" s="339" t="s">
        <v>10431</v>
      </c>
      <c r="H896" s="339" t="s">
        <v>9037</v>
      </c>
      <c r="I896" s="361" t="s">
        <v>47</v>
      </c>
      <c r="J896" s="45" t="s">
        <v>1037</v>
      </c>
      <c r="K896" s="102" t="s">
        <v>3236</v>
      </c>
      <c r="L896" s="13">
        <f ca="1">IFERROR(__xludf.DUMMYFUNCTION("if(K933="""",0,counta(split(K933,"","")))"),7)</f>
        <v>7</v>
      </c>
      <c r="M896" s="102" t="s">
        <v>3236</v>
      </c>
      <c r="N896" s="102"/>
      <c r="O896" s="102"/>
      <c r="P896" s="102"/>
      <c r="Q896" s="243" t="s">
        <v>27</v>
      </c>
      <c r="R896" s="339" t="s">
        <v>98</v>
      </c>
      <c r="S896" s="354">
        <v>0</v>
      </c>
      <c r="T896" s="435"/>
      <c r="U896" s="165">
        <v>4</v>
      </c>
      <c r="V896" s="165">
        <v>3</v>
      </c>
      <c r="W896" s="165" t="s">
        <v>4903</v>
      </c>
      <c r="X896" s="102" t="s">
        <v>2947</v>
      </c>
      <c r="Y896" s="422">
        <f>J896-I896</f>
        <v>-8.1944444444444431E-2</v>
      </c>
      <c r="Z896" s="422">
        <f>Y896*60</f>
        <v>-4.9166666666666661</v>
      </c>
      <c r="AA896" s="429">
        <v>5</v>
      </c>
      <c r="AB896" s="165">
        <v>4</v>
      </c>
    </row>
    <row r="897" spans="1:28" ht="14.25" customHeight="1" thickBot="1">
      <c r="A897" s="7"/>
      <c r="B897" s="7"/>
      <c r="C897" s="252" t="s">
        <v>10283</v>
      </c>
      <c r="D897" s="468">
        <v>0</v>
      </c>
      <c r="E897" s="252" t="s">
        <v>5609</v>
      </c>
      <c r="F897" s="339" t="s">
        <v>68</v>
      </c>
      <c r="G897" s="339" t="s">
        <v>68</v>
      </c>
      <c r="H897" s="339" t="s">
        <v>208</v>
      </c>
      <c r="I897" s="184" t="s">
        <v>4132</v>
      </c>
      <c r="J897" s="45" t="s">
        <v>699</v>
      </c>
      <c r="K897" s="102" t="s">
        <v>3239</v>
      </c>
      <c r="L897" s="13">
        <f ca="1">IFERROR(__xludf.DUMMYFUNCTION("if(K934="""",0,counta(split(K934,"","")))"),1)</f>
        <v>1</v>
      </c>
      <c r="M897" s="284" t="s">
        <v>3240</v>
      </c>
      <c r="N897" s="102"/>
      <c r="O897" s="102"/>
      <c r="P897" s="102"/>
      <c r="Q897" s="452" t="s">
        <v>27</v>
      </c>
      <c r="R897" s="339" t="s">
        <v>98</v>
      </c>
      <c r="S897" s="379">
        <v>0</v>
      </c>
      <c r="T897" s="435"/>
      <c r="U897" s="336">
        <v>3</v>
      </c>
      <c r="V897" s="332">
        <v>5</v>
      </c>
      <c r="W897" s="339" t="s">
        <v>6559</v>
      </c>
      <c r="X897" s="339" t="s">
        <v>2794</v>
      </c>
      <c r="Y897" s="422">
        <f>J897-I897</f>
        <v>3.4027777777777768E-2</v>
      </c>
      <c r="Z897" s="422">
        <f>Y897*60</f>
        <v>2.0416666666666661</v>
      </c>
      <c r="AA897" s="429">
        <v>5</v>
      </c>
      <c r="AB897" s="165">
        <v>4</v>
      </c>
    </row>
    <row r="898" spans="1:28" ht="14.25" customHeight="1" thickBot="1">
      <c r="A898" s="7"/>
      <c r="B898" s="7"/>
      <c r="C898" s="252" t="s">
        <v>10283</v>
      </c>
      <c r="D898" s="468">
        <v>0</v>
      </c>
      <c r="E898" s="252" t="s">
        <v>10432</v>
      </c>
      <c r="F898" s="339" t="s">
        <v>10447</v>
      </c>
      <c r="G898" s="369" t="s">
        <v>10448</v>
      </c>
      <c r="H898" s="339" t="s">
        <v>2173</v>
      </c>
      <c r="I898" s="361" t="s">
        <v>184</v>
      </c>
      <c r="J898" s="45" t="s">
        <v>2427</v>
      </c>
      <c r="K898" s="102" t="s">
        <v>3242</v>
      </c>
      <c r="L898" s="13">
        <f ca="1">IFERROR(__xludf.DUMMYFUNCTION("if(K935="""",0,counta(split(K935,"","")))"),2)</f>
        <v>2</v>
      </c>
      <c r="M898" s="102" t="s">
        <v>3243</v>
      </c>
      <c r="N898" s="102"/>
      <c r="O898" s="102"/>
      <c r="P898" s="102"/>
      <c r="Q898" s="452" t="s">
        <v>27</v>
      </c>
      <c r="R898" s="339" t="s">
        <v>98</v>
      </c>
      <c r="S898" s="379">
        <v>0</v>
      </c>
      <c r="T898" s="435"/>
      <c r="U898" s="165">
        <v>5</v>
      </c>
      <c r="V898" s="165">
        <v>5</v>
      </c>
      <c r="W898" s="165" t="s">
        <v>3076</v>
      </c>
      <c r="X898" s="102">
        <v>0</v>
      </c>
      <c r="Y898" s="422">
        <f>J898-I898</f>
        <v>7.2916666666666685E-2</v>
      </c>
      <c r="Z898" s="422">
        <f>Y898*60</f>
        <v>4.3750000000000009</v>
      </c>
      <c r="AA898" s="429">
        <v>5</v>
      </c>
      <c r="AB898" s="309">
        <v>4</v>
      </c>
    </row>
    <row r="899" spans="1:28" ht="14.25" customHeight="1" thickBot="1">
      <c r="A899" s="7"/>
      <c r="B899" s="7"/>
      <c r="C899" s="252" t="s">
        <v>10283</v>
      </c>
      <c r="D899" s="468">
        <v>0</v>
      </c>
      <c r="E899" s="252" t="s">
        <v>10432</v>
      </c>
      <c r="F899" s="339" t="s">
        <v>10446</v>
      </c>
      <c r="G899" s="369" t="s">
        <v>9297</v>
      </c>
      <c r="H899" s="339" t="s">
        <v>9290</v>
      </c>
      <c r="I899" s="361" t="s">
        <v>4086</v>
      </c>
      <c r="J899" s="45" t="s">
        <v>378</v>
      </c>
      <c r="K899" s="102" t="s">
        <v>3246</v>
      </c>
      <c r="L899" s="13">
        <f ca="1">IFERROR(__xludf.DUMMYFUNCTION("if(K936="""",0,counta(split(K936,"","")))"),3)</f>
        <v>3</v>
      </c>
      <c r="M899" s="102" t="s">
        <v>3246</v>
      </c>
      <c r="N899" s="102"/>
      <c r="O899" s="102"/>
      <c r="P899" s="102"/>
      <c r="Q899" s="452" t="s">
        <v>27</v>
      </c>
      <c r="R899" s="339" t="s">
        <v>98</v>
      </c>
      <c r="S899" s="379">
        <v>0</v>
      </c>
      <c r="T899" s="435"/>
      <c r="U899" s="156"/>
      <c r="V899" s="156"/>
      <c r="W899" s="165" t="s">
        <v>3044</v>
      </c>
      <c r="X899" s="252">
        <v>1</v>
      </c>
      <c r="Y899" s="422">
        <f>J899-I899</f>
        <v>0.12222222222222223</v>
      </c>
      <c r="Z899" s="422">
        <f>Y899*60</f>
        <v>7.3333333333333339</v>
      </c>
      <c r="AA899" s="429">
        <v>5</v>
      </c>
      <c r="AB899" s="165">
        <v>4</v>
      </c>
    </row>
    <row r="900" spans="1:28" ht="14.25" customHeight="1" thickBot="1">
      <c r="A900" s="7"/>
      <c r="B900" s="7"/>
      <c r="C900" s="252" t="s">
        <v>10283</v>
      </c>
      <c r="D900" s="468">
        <v>0</v>
      </c>
      <c r="E900" s="386" t="s">
        <v>10366</v>
      </c>
      <c r="F900" s="339" t="s">
        <v>10350</v>
      </c>
      <c r="G900" s="339" t="s">
        <v>10350</v>
      </c>
      <c r="H900" s="339" t="s">
        <v>9001</v>
      </c>
      <c r="I900" s="184" t="s">
        <v>6218</v>
      </c>
      <c r="J900" s="45" t="s">
        <v>200</v>
      </c>
      <c r="K900" s="102" t="s">
        <v>3247</v>
      </c>
      <c r="L900" s="13">
        <f ca="1">IFERROR(__xludf.DUMMYFUNCTION("if(K937="""",0,counta(split(K937,"","")))"),4)</f>
        <v>4</v>
      </c>
      <c r="M900" s="102" t="s">
        <v>3247</v>
      </c>
      <c r="N900" s="102"/>
      <c r="O900" s="102"/>
      <c r="P900" s="102"/>
      <c r="Q900" s="452" t="s">
        <v>27</v>
      </c>
      <c r="R900" s="339" t="s">
        <v>98</v>
      </c>
      <c r="S900" s="379">
        <v>0</v>
      </c>
      <c r="T900" s="435"/>
      <c r="U900" s="488">
        <v>2</v>
      </c>
      <c r="V900" s="496">
        <v>4</v>
      </c>
      <c r="W900" s="482" t="s">
        <v>29</v>
      </c>
      <c r="X900" s="482" t="s">
        <v>3469</v>
      </c>
      <c r="Y900" s="422">
        <f>J900-I900</f>
        <v>0.24374999999999997</v>
      </c>
      <c r="Z900" s="422">
        <f>Y900*60</f>
        <v>14.624999999999998</v>
      </c>
      <c r="AA900" s="429">
        <v>5</v>
      </c>
      <c r="AB900" s="165">
        <v>4</v>
      </c>
    </row>
    <row r="901" spans="1:28" ht="14.25" customHeight="1" thickBot="1">
      <c r="A901" s="7"/>
      <c r="B901" s="7"/>
      <c r="C901" s="252" t="s">
        <v>10283</v>
      </c>
      <c r="D901" s="468">
        <v>0</v>
      </c>
      <c r="E901" s="358" t="s">
        <v>10380</v>
      </c>
      <c r="F901" s="339" t="s">
        <v>10395</v>
      </c>
      <c r="G901" s="369" t="s">
        <v>10396</v>
      </c>
      <c r="H901" s="360" t="s">
        <v>10397</v>
      </c>
      <c r="I901" s="184" t="s">
        <v>4188</v>
      </c>
      <c r="J901" s="45" t="s">
        <v>3250</v>
      </c>
      <c r="K901" s="102"/>
      <c r="L901" s="13">
        <f ca="1">IFERROR(__xludf.DUMMYFUNCTION("if(K938="""",0,counta(split(K938,"","")))"),0)</f>
        <v>0</v>
      </c>
      <c r="M901" s="102"/>
      <c r="N901" s="102"/>
      <c r="O901" s="102"/>
      <c r="P901" s="102"/>
      <c r="Q901" s="452" t="s">
        <v>27</v>
      </c>
      <c r="R901" s="339" t="s">
        <v>98</v>
      </c>
      <c r="S901" s="379">
        <v>0</v>
      </c>
      <c r="T901" s="435"/>
      <c r="U901" s="165">
        <v>3</v>
      </c>
      <c r="V901" s="354">
        <v>5</v>
      </c>
      <c r="W901" s="353" t="s">
        <v>2793</v>
      </c>
      <c r="X901" s="102">
        <v>1</v>
      </c>
      <c r="Y901" s="422">
        <f>J901-I901</f>
        <v>0.36874999999999997</v>
      </c>
      <c r="Z901" s="422">
        <f>Y901*60</f>
        <v>22.124999999999996</v>
      </c>
      <c r="AA901" s="429">
        <v>5</v>
      </c>
      <c r="AB901" s="165">
        <v>4</v>
      </c>
    </row>
    <row r="902" spans="1:28" ht="14.25" customHeight="1" thickBot="1">
      <c r="A902" s="7"/>
      <c r="B902" s="7"/>
      <c r="C902" s="252" t="s">
        <v>10283</v>
      </c>
      <c r="D902" s="468">
        <v>0</v>
      </c>
      <c r="E902" s="312" t="s">
        <v>10462</v>
      </c>
      <c r="F902" s="339" t="s">
        <v>10411</v>
      </c>
      <c r="G902" s="369" t="s">
        <v>10463</v>
      </c>
      <c r="H902" s="339" t="s">
        <v>1929</v>
      </c>
      <c r="I902" s="361" t="s">
        <v>1548</v>
      </c>
      <c r="J902" s="45" t="s">
        <v>3253</v>
      </c>
      <c r="K902" s="102" t="s">
        <v>3254</v>
      </c>
      <c r="L902" s="13">
        <f ca="1">IFERROR(__xludf.DUMMYFUNCTION("if(K939="""",0,counta(split(K939,"","")))"),4)</f>
        <v>4</v>
      </c>
      <c r="M902" s="102" t="s">
        <v>3254</v>
      </c>
      <c r="N902" s="102"/>
      <c r="O902" s="102"/>
      <c r="P902" s="102"/>
      <c r="Q902" s="452" t="s">
        <v>27</v>
      </c>
      <c r="R902" s="339" t="s">
        <v>98</v>
      </c>
      <c r="S902" s="379">
        <v>0</v>
      </c>
      <c r="T902" s="435"/>
      <c r="U902" s="165">
        <v>5</v>
      </c>
      <c r="V902" s="165">
        <v>5</v>
      </c>
      <c r="W902" s="165" t="s">
        <v>29</v>
      </c>
      <c r="X902" s="102" t="s">
        <v>2794</v>
      </c>
      <c r="Y902" s="422">
        <f>J902-I902</f>
        <v>0.57291666666666663</v>
      </c>
      <c r="Z902" s="422">
        <f>Y902*60</f>
        <v>34.375</v>
      </c>
      <c r="AA902" s="429">
        <v>5</v>
      </c>
      <c r="AB902" s="165">
        <v>4</v>
      </c>
    </row>
    <row r="903" spans="1:28" ht="14.25" customHeight="1" thickBot="1">
      <c r="A903" s="7"/>
      <c r="B903" s="7"/>
      <c r="C903" s="252" t="s">
        <v>10283</v>
      </c>
      <c r="D903" s="468">
        <v>0</v>
      </c>
      <c r="E903" s="386" t="s">
        <v>484</v>
      </c>
      <c r="F903" s="363" t="s">
        <v>491</v>
      </c>
      <c r="G903" s="363" t="s">
        <v>491</v>
      </c>
      <c r="H903" s="339" t="s">
        <v>10134</v>
      </c>
      <c r="I903" s="184" t="s">
        <v>349</v>
      </c>
      <c r="J903" s="45" t="s">
        <v>3258</v>
      </c>
      <c r="K903" s="102"/>
      <c r="L903" s="13">
        <f ca="1">IFERROR(__xludf.DUMMYFUNCTION("if(K940="""",0,counta(split(K940,"","")))"),0)</f>
        <v>0</v>
      </c>
      <c r="M903" s="102"/>
      <c r="N903" s="102"/>
      <c r="O903" s="102"/>
      <c r="P903" s="102"/>
      <c r="Q903" s="452" t="s">
        <v>27</v>
      </c>
      <c r="R903" s="339" t="s">
        <v>98</v>
      </c>
      <c r="S903" s="379">
        <v>0</v>
      </c>
      <c r="T903" s="435"/>
      <c r="U903" s="165"/>
      <c r="V903" s="165">
        <v>4</v>
      </c>
      <c r="W903" s="165" t="s">
        <v>29</v>
      </c>
      <c r="X903" s="15">
        <v>1</v>
      </c>
      <c r="Y903" s="422">
        <f>J903-I903</f>
        <v>0.59861111111111098</v>
      </c>
      <c r="Z903" s="422">
        <f>Y903*60</f>
        <v>35.916666666666657</v>
      </c>
      <c r="AA903" s="429">
        <v>5</v>
      </c>
      <c r="AB903" s="481">
        <v>4</v>
      </c>
    </row>
    <row r="904" spans="1:28" ht="14.25" customHeight="1" thickBot="1">
      <c r="A904" s="7"/>
      <c r="B904" s="7"/>
      <c r="C904" s="252" t="s">
        <v>10283</v>
      </c>
      <c r="D904" s="468">
        <v>0</v>
      </c>
      <c r="E904" s="358" t="s">
        <v>10380</v>
      </c>
      <c r="F904" s="237" t="s">
        <v>816</v>
      </c>
      <c r="G904" s="369" t="s">
        <v>10393</v>
      </c>
      <c r="H904" s="339" t="s">
        <v>818</v>
      </c>
      <c r="I904" s="359" t="s">
        <v>2246</v>
      </c>
      <c r="J904" s="45" t="s">
        <v>3262</v>
      </c>
      <c r="K904" s="102"/>
      <c r="L904" s="13">
        <f ca="1">IFERROR(__xludf.DUMMYFUNCTION("if(K941="""",0,counta(split(K941,"","")))"),0)</f>
        <v>0</v>
      </c>
      <c r="M904" s="102"/>
      <c r="N904" s="102"/>
      <c r="O904" s="102"/>
      <c r="P904" s="102"/>
      <c r="Q904" s="452" t="s">
        <v>27</v>
      </c>
      <c r="R904" s="339" t="s">
        <v>98</v>
      </c>
      <c r="S904" s="379">
        <v>0</v>
      </c>
      <c r="T904" s="435"/>
      <c r="U904" s="165">
        <v>2</v>
      </c>
      <c r="V904" s="165">
        <v>4</v>
      </c>
      <c r="W904" s="165" t="s">
        <v>2793</v>
      </c>
      <c r="X904" s="102">
        <v>1</v>
      </c>
      <c r="Y904" s="422">
        <f>J904-I904</f>
        <v>0.62847222222222232</v>
      </c>
      <c r="Z904" s="422">
        <f>Y904*60</f>
        <v>37.708333333333343</v>
      </c>
      <c r="AA904" s="429">
        <v>5</v>
      </c>
      <c r="AB904" s="165">
        <v>4</v>
      </c>
    </row>
    <row r="905" spans="1:28" ht="14.25" customHeight="1" thickBot="1">
      <c r="A905" s="7"/>
      <c r="B905" s="7"/>
      <c r="C905" s="252" t="s">
        <v>10283</v>
      </c>
      <c r="D905" s="468">
        <v>0</v>
      </c>
      <c r="E905" s="252" t="s">
        <v>10432</v>
      </c>
      <c r="F905" s="339" t="s">
        <v>10443</v>
      </c>
      <c r="G905" s="369" t="s">
        <v>10444</v>
      </c>
      <c r="H905" s="339" t="s">
        <v>10445</v>
      </c>
      <c r="I905" s="361" t="s">
        <v>2028</v>
      </c>
      <c r="J905" s="45" t="s">
        <v>3265</v>
      </c>
      <c r="K905" s="102" t="s">
        <v>1483</v>
      </c>
      <c r="L905" s="13">
        <f ca="1">IFERROR(__xludf.DUMMYFUNCTION("if(K942="""",0,counta(split(K942,"","")))"),1)</f>
        <v>1</v>
      </c>
      <c r="M905" s="102" t="s">
        <v>1483</v>
      </c>
      <c r="N905" s="102"/>
      <c r="O905" s="102"/>
      <c r="P905" s="102"/>
      <c r="Q905" s="452" t="s">
        <v>27</v>
      </c>
      <c r="R905" s="339" t="s">
        <v>98</v>
      </c>
      <c r="S905" s="379">
        <v>0</v>
      </c>
      <c r="T905" s="435"/>
      <c r="U905" s="255">
        <v>5</v>
      </c>
      <c r="V905" s="255">
        <v>5</v>
      </c>
      <c r="W905" s="353" t="s">
        <v>3041</v>
      </c>
      <c r="X905" s="353" t="s">
        <v>2947</v>
      </c>
      <c r="Y905" s="422">
        <f>J905-I905</f>
        <v>0.63958333333333339</v>
      </c>
      <c r="Z905" s="422">
        <f>Y905*60</f>
        <v>38.375</v>
      </c>
      <c r="AA905" s="429">
        <v>5</v>
      </c>
      <c r="AB905" s="165">
        <v>4</v>
      </c>
    </row>
    <row r="906" spans="1:28" ht="14.25" customHeight="1" thickBot="1">
      <c r="A906" s="7"/>
      <c r="B906" s="7"/>
      <c r="C906" s="252" t="s">
        <v>10283</v>
      </c>
      <c r="D906" s="468">
        <v>0</v>
      </c>
      <c r="E906" s="312" t="s">
        <v>10459</v>
      </c>
      <c r="F906" s="339" t="s">
        <v>10460</v>
      </c>
      <c r="G906" s="339" t="s">
        <v>10460</v>
      </c>
      <c r="H906" s="339" t="s">
        <v>295</v>
      </c>
      <c r="I906" s="361" t="s">
        <v>1818</v>
      </c>
      <c r="J906" s="45" t="s">
        <v>3270</v>
      </c>
      <c r="K906" s="102" t="s">
        <v>3271</v>
      </c>
      <c r="L906" s="13">
        <f ca="1">IFERROR(__xludf.DUMMYFUNCTION("if(K943="""",0,counta(split(K943,"","")))"),3)</f>
        <v>3</v>
      </c>
      <c r="M906" s="102" t="s">
        <v>3271</v>
      </c>
      <c r="N906" s="102"/>
      <c r="O906" s="102"/>
      <c r="P906" s="102"/>
      <c r="Q906" s="452" t="s">
        <v>27</v>
      </c>
      <c r="R906" s="339" t="s">
        <v>98</v>
      </c>
      <c r="S906" s="379">
        <v>0</v>
      </c>
      <c r="T906" s="435"/>
      <c r="U906" s="165"/>
      <c r="V906" s="165">
        <v>5</v>
      </c>
      <c r="W906" s="165" t="s">
        <v>29</v>
      </c>
      <c r="X906" s="15">
        <v>1</v>
      </c>
      <c r="Y906" s="422">
        <f>J906-I906</f>
        <v>0.6875</v>
      </c>
      <c r="Z906" s="422">
        <f>Y906*60</f>
        <v>41.25</v>
      </c>
      <c r="AA906" s="428">
        <v>5</v>
      </c>
      <c r="AB906" s="165">
        <v>4</v>
      </c>
    </row>
    <row r="907" spans="1:28" ht="14.25" customHeight="1" thickBot="1">
      <c r="A907" s="7"/>
      <c r="B907" s="7"/>
      <c r="C907" s="252" t="s">
        <v>10283</v>
      </c>
      <c r="D907" s="468">
        <v>0</v>
      </c>
      <c r="E907" s="358" t="s">
        <v>10380</v>
      </c>
      <c r="F907" s="339" t="s">
        <v>10390</v>
      </c>
      <c r="G907" s="369" t="s">
        <v>10391</v>
      </c>
      <c r="H907" s="339" t="s">
        <v>10392</v>
      </c>
      <c r="I907" s="184" t="s">
        <v>1368</v>
      </c>
      <c r="J907" s="45" t="s">
        <v>3274</v>
      </c>
      <c r="K907" s="102" t="s">
        <v>3275</v>
      </c>
      <c r="L907" s="13">
        <f ca="1">IFERROR(__xludf.DUMMYFUNCTION("if(K944="""",0,counta(split(K944,"","")))"),4)</f>
        <v>4</v>
      </c>
      <c r="M907" s="102" t="s">
        <v>3275</v>
      </c>
      <c r="N907" s="102"/>
      <c r="O907" s="102"/>
      <c r="P907" s="102"/>
      <c r="Q907" s="452" t="s">
        <v>27</v>
      </c>
      <c r="R907" s="339" t="s">
        <v>98</v>
      </c>
      <c r="S907" s="379">
        <v>0</v>
      </c>
      <c r="T907" s="435"/>
      <c r="U907" s="51">
        <v>4</v>
      </c>
      <c r="V907" s="354">
        <v>5</v>
      </c>
      <c r="W907" s="102" t="s">
        <v>5821</v>
      </c>
      <c r="X907" s="435"/>
      <c r="Y907" s="422">
        <f>J907-I907</f>
        <v>0.28750000000000003</v>
      </c>
      <c r="Z907" s="422">
        <f>Y907*60</f>
        <v>17.250000000000004</v>
      </c>
      <c r="AA907" s="429">
        <v>5</v>
      </c>
      <c r="AB907" s="481">
        <v>4</v>
      </c>
    </row>
    <row r="908" spans="1:28" ht="14.25" customHeight="1" thickBot="1">
      <c r="A908" s="7"/>
      <c r="B908" s="7"/>
      <c r="C908" s="252" t="s">
        <v>10283</v>
      </c>
      <c r="D908" s="468">
        <v>0</v>
      </c>
      <c r="E908" s="252" t="s">
        <v>10295</v>
      </c>
      <c r="F908" s="339" t="s">
        <v>10299</v>
      </c>
      <c r="G908" s="339" t="s">
        <v>10299</v>
      </c>
      <c r="H908" s="339" t="s">
        <v>10300</v>
      </c>
      <c r="I908" s="184" t="s">
        <v>1183</v>
      </c>
      <c r="J908" s="45" t="s">
        <v>749</v>
      </c>
      <c r="K908" s="102" t="s">
        <v>3279</v>
      </c>
      <c r="L908" s="13">
        <f ca="1">IFERROR(__xludf.DUMMYFUNCTION("if(K945="""",0,counta(split(K945,"","")))"),9)</f>
        <v>9</v>
      </c>
      <c r="M908" s="102" t="s">
        <v>3279</v>
      </c>
      <c r="N908" s="102" t="s">
        <v>3280</v>
      </c>
      <c r="O908" s="284" t="s">
        <v>3280</v>
      </c>
      <c r="P908" s="284" t="s">
        <v>3280</v>
      </c>
      <c r="Q908" s="452" t="s">
        <v>27</v>
      </c>
      <c r="R908" s="339" t="s">
        <v>98</v>
      </c>
      <c r="S908" s="379">
        <v>0</v>
      </c>
      <c r="T908" s="435"/>
      <c r="U908" s="379">
        <v>4</v>
      </c>
      <c r="V908" s="379">
        <v>5</v>
      </c>
      <c r="W908" s="377" t="s">
        <v>3511</v>
      </c>
      <c r="X908" s="377">
        <v>1</v>
      </c>
      <c r="Y908" s="422">
        <f>J908-I908</f>
        <v>-0.10416666666666666</v>
      </c>
      <c r="Z908" s="422">
        <f>Y908*60</f>
        <v>-6.2499999999999991</v>
      </c>
      <c r="AA908" s="429">
        <v>5</v>
      </c>
      <c r="AB908" s="165">
        <v>4</v>
      </c>
    </row>
    <row r="909" spans="1:28" ht="14.25" customHeight="1" thickBot="1">
      <c r="A909" s="7"/>
      <c r="B909" s="7"/>
      <c r="C909" s="252" t="s">
        <v>10283</v>
      </c>
      <c r="D909" s="468">
        <v>0</v>
      </c>
      <c r="E909" s="252" t="s">
        <v>10432</v>
      </c>
      <c r="F909" s="339" t="s">
        <v>10440</v>
      </c>
      <c r="G909" s="369" t="s">
        <v>10441</v>
      </c>
      <c r="H909" s="339" t="s">
        <v>10442</v>
      </c>
      <c r="I909" s="361" t="s">
        <v>448</v>
      </c>
      <c r="J909" s="45" t="s">
        <v>3283</v>
      </c>
      <c r="K909" s="51" t="s">
        <v>3284</v>
      </c>
      <c r="L909" s="13">
        <f ca="1">IFERROR(__xludf.DUMMYFUNCTION("if(K946="""",0,counta(split(K946,"","")))"),2)</f>
        <v>2</v>
      </c>
      <c r="M909" s="51" t="s">
        <v>3284</v>
      </c>
      <c r="N909" s="102" t="s">
        <v>3285</v>
      </c>
      <c r="O909" s="102" t="s">
        <v>3286</v>
      </c>
      <c r="P909" s="102" t="s">
        <v>3286</v>
      </c>
      <c r="Q909" s="452" t="s">
        <v>27</v>
      </c>
      <c r="R909" s="339" t="s">
        <v>98</v>
      </c>
      <c r="S909" s="379">
        <v>0</v>
      </c>
      <c r="T909" s="435"/>
      <c r="U909" s="165"/>
      <c r="V909" s="165">
        <v>3</v>
      </c>
      <c r="W909" s="165" t="s">
        <v>1403</v>
      </c>
      <c r="X909" s="102"/>
      <c r="Y909" s="422">
        <f>J909-I909</f>
        <v>-6.180555555555553E-2</v>
      </c>
      <c r="Z909" s="422">
        <f>Y909*60</f>
        <v>-3.7083333333333317</v>
      </c>
      <c r="AA909" s="428">
        <v>5</v>
      </c>
      <c r="AB909" s="165">
        <v>4</v>
      </c>
    </row>
    <row r="910" spans="1:28" ht="14.25" customHeight="1" thickBot="1">
      <c r="A910" s="7"/>
      <c r="B910" s="7"/>
      <c r="C910" s="252" t="s">
        <v>10283</v>
      </c>
      <c r="D910" s="468">
        <v>0</v>
      </c>
      <c r="E910" s="386" t="s">
        <v>10357</v>
      </c>
      <c r="F910" s="339" t="s">
        <v>10362</v>
      </c>
      <c r="G910" s="339" t="s">
        <v>10362</v>
      </c>
      <c r="H910" s="339" t="s">
        <v>10363</v>
      </c>
      <c r="I910" s="184" t="s">
        <v>7900</v>
      </c>
      <c r="J910" s="45" t="s">
        <v>917</v>
      </c>
      <c r="K910" s="51"/>
      <c r="L910" s="13">
        <f ca="1">IFERROR(__xludf.DUMMYFUNCTION("if(K947="""",0,counta(split(K947,"","")))"),0)</f>
        <v>0</v>
      </c>
      <c r="M910" s="51"/>
      <c r="N910" s="102"/>
      <c r="O910" s="102"/>
      <c r="P910" s="102"/>
      <c r="Q910" s="452" t="s">
        <v>27</v>
      </c>
      <c r="R910" s="339" t="s">
        <v>98</v>
      </c>
      <c r="S910" s="379">
        <v>0</v>
      </c>
      <c r="T910" s="435"/>
      <c r="U910" s="492">
        <v>5</v>
      </c>
      <c r="V910" s="510">
        <v>5</v>
      </c>
      <c r="W910" s="480" t="s">
        <v>2793</v>
      </c>
      <c r="X910" s="528"/>
      <c r="Y910" s="422">
        <f>J910-I910</f>
        <v>-1.8055555555555491E-2</v>
      </c>
      <c r="Z910" s="422">
        <f>Y910*60</f>
        <v>-1.0833333333333295</v>
      </c>
      <c r="AA910" s="429">
        <v>5</v>
      </c>
      <c r="AB910" s="51">
        <v>4</v>
      </c>
    </row>
    <row r="911" spans="1:28" ht="14.25" customHeight="1" thickBot="1">
      <c r="A911" s="7"/>
      <c r="B911" s="7"/>
      <c r="C911" s="252" t="s">
        <v>10283</v>
      </c>
      <c r="D911" s="468">
        <v>0</v>
      </c>
      <c r="E911" s="252" t="s">
        <v>10322</v>
      </c>
      <c r="F911" s="102" t="s">
        <v>862</v>
      </c>
      <c r="G911" s="252" t="s">
        <v>8857</v>
      </c>
      <c r="H911" s="252" t="s">
        <v>7896</v>
      </c>
      <c r="I911" s="357" t="s">
        <v>656</v>
      </c>
      <c r="J911" s="45" t="s">
        <v>1465</v>
      </c>
      <c r="K911" s="51" t="s">
        <v>3291</v>
      </c>
      <c r="L911" s="13">
        <f ca="1">IFERROR(__xludf.DUMMYFUNCTION("if(K948="""",0,counta(split(K948,"","")))"),3)</f>
        <v>3</v>
      </c>
      <c r="M911" s="51" t="s">
        <v>3291</v>
      </c>
      <c r="N911" s="102" t="s">
        <v>3292</v>
      </c>
      <c r="O911" s="102" t="s">
        <v>181</v>
      </c>
      <c r="P911" s="102" t="s">
        <v>181</v>
      </c>
      <c r="Q911" s="452" t="s">
        <v>27</v>
      </c>
      <c r="R911" s="339" t="s">
        <v>98</v>
      </c>
      <c r="S911" s="379">
        <v>0</v>
      </c>
      <c r="T911" s="435"/>
      <c r="U911" s="379">
        <v>4</v>
      </c>
      <c r="V911" s="379">
        <v>5</v>
      </c>
      <c r="W911" s="377" t="s">
        <v>3511</v>
      </c>
      <c r="X911" s="377">
        <v>1</v>
      </c>
      <c r="Y911" s="422">
        <f>J911-I911</f>
        <v>4.7916666666666718E-2</v>
      </c>
      <c r="Z911" s="422">
        <f>Y911*60</f>
        <v>2.8750000000000031</v>
      </c>
      <c r="AA911" s="429">
        <v>5</v>
      </c>
      <c r="AB911" s="165">
        <v>4</v>
      </c>
    </row>
    <row r="912" spans="1:28" ht="14.25" customHeight="1" thickBot="1">
      <c r="A912" s="7"/>
      <c r="B912" s="7"/>
      <c r="C912" s="252" t="s">
        <v>10283</v>
      </c>
      <c r="D912" s="468">
        <v>0</v>
      </c>
      <c r="E912" s="252" t="s">
        <v>10432</v>
      </c>
      <c r="F912" s="62" t="s">
        <v>10438</v>
      </c>
      <c r="G912" s="369" t="s">
        <v>10439</v>
      </c>
      <c r="H912" s="339" t="s">
        <v>1843</v>
      </c>
      <c r="I912" s="361" t="s">
        <v>377</v>
      </c>
      <c r="J912" s="45" t="s">
        <v>781</v>
      </c>
      <c r="K912" s="51" t="s">
        <v>3295</v>
      </c>
      <c r="L912" s="13">
        <f ca="1">IFERROR(__xludf.DUMMYFUNCTION("if(K949="""",0,counta(split(K949,"","")))"),5)</f>
        <v>5</v>
      </c>
      <c r="M912" s="51" t="s">
        <v>3295</v>
      </c>
      <c r="N912" s="102"/>
      <c r="O912" s="102"/>
      <c r="P912" s="102"/>
      <c r="Q912" s="452" t="s">
        <v>27</v>
      </c>
      <c r="R912" s="339" t="s">
        <v>98</v>
      </c>
      <c r="S912" s="379">
        <v>0</v>
      </c>
      <c r="T912" s="435"/>
      <c r="U912" s="165">
        <v>4</v>
      </c>
      <c r="V912" s="165">
        <v>4</v>
      </c>
      <c r="W912" s="165"/>
      <c r="X912" s="102">
        <v>1</v>
      </c>
      <c r="Y912" s="422">
        <f>J912-I912</f>
        <v>9.8611111111111149E-2</v>
      </c>
      <c r="Z912" s="422">
        <f>Y912*60</f>
        <v>5.9166666666666687</v>
      </c>
      <c r="AA912" s="429">
        <v>5</v>
      </c>
      <c r="AB912" s="165">
        <v>4</v>
      </c>
    </row>
    <row r="913" spans="1:28" ht="14.25" customHeight="1" thickBot="1">
      <c r="A913" s="7"/>
      <c r="B913" s="7"/>
      <c r="C913" s="252" t="s">
        <v>10283</v>
      </c>
      <c r="D913" s="468">
        <v>0</v>
      </c>
      <c r="E913" s="252" t="s">
        <v>10303</v>
      </c>
      <c r="F913" s="233" t="s">
        <v>7518</v>
      </c>
      <c r="G913" s="339" t="s">
        <v>7149</v>
      </c>
      <c r="H913" s="339" t="s">
        <v>7150</v>
      </c>
      <c r="I913" s="184" t="s">
        <v>3175</v>
      </c>
      <c r="J913" s="45" t="s">
        <v>1791</v>
      </c>
      <c r="K913" s="51"/>
      <c r="L913" s="13">
        <f ca="1">IFERROR(__xludf.DUMMYFUNCTION("if(K950="""",0,counta(split(K950,"","")))"),0)</f>
        <v>0</v>
      </c>
      <c r="M913" s="51"/>
      <c r="N913" s="102"/>
      <c r="O913" s="102"/>
      <c r="P913" s="102"/>
      <c r="Q913" s="454" t="s">
        <v>27</v>
      </c>
      <c r="R913" s="339" t="s">
        <v>98</v>
      </c>
      <c r="S913" s="459">
        <v>0</v>
      </c>
      <c r="T913" s="435"/>
      <c r="U913" s="165">
        <v>5</v>
      </c>
      <c r="V913" s="165">
        <v>5</v>
      </c>
      <c r="W913" s="165" t="s">
        <v>4903</v>
      </c>
      <c r="X913" s="102">
        <v>1</v>
      </c>
      <c r="Y913" s="422">
        <f>J913-I913</f>
        <v>-0.15069444444444446</v>
      </c>
      <c r="Z913" s="422">
        <f>Y913*60</f>
        <v>-9.0416666666666679</v>
      </c>
      <c r="AA913" s="429">
        <v>5</v>
      </c>
      <c r="AB913" s="297">
        <v>4</v>
      </c>
    </row>
    <row r="914" spans="1:28" ht="14.25" customHeight="1" thickBot="1">
      <c r="A914" s="7"/>
      <c r="B914" s="7"/>
      <c r="C914" s="252" t="s">
        <v>10283</v>
      </c>
      <c r="D914" s="468">
        <v>0</v>
      </c>
      <c r="E914" s="252" t="s">
        <v>10311</v>
      </c>
      <c r="F914" s="339" t="s">
        <v>10313</v>
      </c>
      <c r="G914" s="339" t="s">
        <v>10313</v>
      </c>
      <c r="H914" s="339" t="s">
        <v>10314</v>
      </c>
      <c r="I914" s="184" t="s">
        <v>2012</v>
      </c>
      <c r="J914" s="45" t="s">
        <v>2353</v>
      </c>
      <c r="K914" s="51" t="s">
        <v>3299</v>
      </c>
      <c r="L914" s="13">
        <f ca="1">IFERROR(__xludf.DUMMYFUNCTION("if(K951="""",0,counta(split(K951,"","")))"),6)</f>
        <v>6</v>
      </c>
      <c r="M914" s="51" t="s">
        <v>3300</v>
      </c>
      <c r="N914" s="102" t="s">
        <v>3301</v>
      </c>
      <c r="O914" s="102" t="s">
        <v>181</v>
      </c>
      <c r="P914" s="102" t="s">
        <v>181</v>
      </c>
      <c r="Q914" s="454" t="s">
        <v>27</v>
      </c>
      <c r="R914" s="339" t="s">
        <v>98</v>
      </c>
      <c r="S914" s="459">
        <v>0</v>
      </c>
      <c r="T914" s="435"/>
      <c r="U914" s="333">
        <v>4</v>
      </c>
      <c r="V914" s="332">
        <v>5</v>
      </c>
      <c r="W914" s="340" t="s">
        <v>3548</v>
      </c>
      <c r="X914" s="339" t="s">
        <v>2947</v>
      </c>
      <c r="Y914" s="422">
        <f>J914-I914</f>
        <v>0.1076388888888889</v>
      </c>
      <c r="Z914" s="422">
        <f>Y914*60</f>
        <v>6.4583333333333339</v>
      </c>
      <c r="AA914" s="429">
        <v>5</v>
      </c>
      <c r="AB914" s="165">
        <v>4</v>
      </c>
    </row>
    <row r="915" spans="1:28" ht="14.25" customHeight="1" thickBot="1">
      <c r="A915" s="7"/>
      <c r="B915" s="7"/>
      <c r="C915" s="252" t="s">
        <v>10283</v>
      </c>
      <c r="D915" s="468">
        <v>0</v>
      </c>
      <c r="E915" s="358" t="s">
        <v>10380</v>
      </c>
      <c r="F915" s="339" t="s">
        <v>4328</v>
      </c>
      <c r="G915" s="339" t="s">
        <v>10389</v>
      </c>
      <c r="H915" s="339" t="s">
        <v>4226</v>
      </c>
      <c r="I915" s="184" t="s">
        <v>550</v>
      </c>
      <c r="J915" s="45" t="s">
        <v>1204</v>
      </c>
      <c r="K915" s="102" t="s">
        <v>3304</v>
      </c>
      <c r="L915" s="13">
        <f ca="1">IFERROR(__xludf.DUMMYFUNCTION("if(K952="""",0,counta(split(K952,"","")))"),7)</f>
        <v>7</v>
      </c>
      <c r="M915" s="102" t="s">
        <v>3304</v>
      </c>
      <c r="N915" s="102" t="s">
        <v>3305</v>
      </c>
      <c r="O915" s="102" t="s">
        <v>586</v>
      </c>
      <c r="P915" s="102" t="s">
        <v>586</v>
      </c>
      <c r="Q915" s="454" t="s">
        <v>27</v>
      </c>
      <c r="R915" s="339" t="s">
        <v>98</v>
      </c>
      <c r="S915" s="459">
        <v>0</v>
      </c>
      <c r="T915" s="435"/>
      <c r="U915" s="149">
        <v>4</v>
      </c>
      <c r="V915" s="150">
        <v>5</v>
      </c>
      <c r="W915" s="155" t="s">
        <v>29</v>
      </c>
      <c r="X915" s="155" t="s">
        <v>2947</v>
      </c>
      <c r="Y915" s="422">
        <f>J915-I915</f>
        <v>-0.10347222222222222</v>
      </c>
      <c r="Z915" s="422">
        <f>Y915*60</f>
        <v>-6.208333333333333</v>
      </c>
      <c r="AA915" s="429">
        <v>5</v>
      </c>
      <c r="AB915" s="461">
        <v>4</v>
      </c>
    </row>
    <row r="916" spans="1:28" ht="14.25" customHeight="1" thickBot="1">
      <c r="A916" s="7"/>
      <c r="B916" s="7"/>
      <c r="C916" s="252" t="s">
        <v>10283</v>
      </c>
      <c r="D916" s="468">
        <v>0</v>
      </c>
      <c r="E916" s="252" t="s">
        <v>10449</v>
      </c>
      <c r="F916" s="339" t="s">
        <v>594</v>
      </c>
      <c r="G916" s="339" t="s">
        <v>594</v>
      </c>
      <c r="H916" s="339" t="s">
        <v>3163</v>
      </c>
      <c r="I916" s="361" t="s">
        <v>550</v>
      </c>
      <c r="J916" s="45" t="s">
        <v>1808</v>
      </c>
      <c r="K916" s="102" t="s">
        <v>3310</v>
      </c>
      <c r="L916" s="13">
        <f ca="1">IFERROR(__xludf.DUMMYFUNCTION("if(K953="""",0,counta(split(K953,"","")))"),7)</f>
        <v>7</v>
      </c>
      <c r="M916" s="237" t="s">
        <v>3310</v>
      </c>
      <c r="N916" s="102" t="s">
        <v>3311</v>
      </c>
      <c r="O916" s="102" t="s">
        <v>1750</v>
      </c>
      <c r="P916" s="102" t="s">
        <v>1750</v>
      </c>
      <c r="Q916" s="454" t="s">
        <v>27</v>
      </c>
      <c r="R916" s="339" t="s">
        <v>98</v>
      </c>
      <c r="S916" s="459">
        <v>0</v>
      </c>
      <c r="T916" s="435"/>
      <c r="U916" s="255">
        <v>5</v>
      </c>
      <c r="V916" s="255">
        <v>5</v>
      </c>
      <c r="W916" s="353" t="s">
        <v>3437</v>
      </c>
      <c r="X916" s="353" t="s">
        <v>2794</v>
      </c>
      <c r="Y916" s="422">
        <f>J916-I916</f>
        <v>-7.1527777777777773E-2</v>
      </c>
      <c r="Z916" s="422">
        <f>Y916*60</f>
        <v>-4.2916666666666661</v>
      </c>
      <c r="AA916" s="429">
        <v>5</v>
      </c>
      <c r="AB916" s="165">
        <v>4</v>
      </c>
    </row>
    <row r="917" spans="1:28" ht="14.25" customHeight="1" thickBot="1">
      <c r="A917" s="7"/>
      <c r="B917" s="7"/>
      <c r="C917" s="252" t="s">
        <v>10283</v>
      </c>
      <c r="D917" s="468">
        <v>0</v>
      </c>
      <c r="E917" s="252" t="s">
        <v>5609</v>
      </c>
      <c r="F917" s="284" t="s">
        <v>1400</v>
      </c>
      <c r="G917" s="339" t="s">
        <v>3402</v>
      </c>
      <c r="H917" s="339" t="s">
        <v>2230</v>
      </c>
      <c r="I917" s="184" t="s">
        <v>689</v>
      </c>
      <c r="J917" s="45" t="s">
        <v>2306</v>
      </c>
      <c r="K917" s="102" t="s">
        <v>3316</v>
      </c>
      <c r="L917" s="13">
        <f ca="1">IFERROR(__xludf.DUMMYFUNCTION("if(K954="""",0,counta(split(K954,"","")))"),2)</f>
        <v>2</v>
      </c>
      <c r="M917" s="102" t="s">
        <v>3316</v>
      </c>
      <c r="N917" s="102"/>
      <c r="O917" s="102"/>
      <c r="P917" s="102"/>
      <c r="Q917" s="452" t="s">
        <v>27</v>
      </c>
      <c r="R917" s="339" t="s">
        <v>98</v>
      </c>
      <c r="S917" s="379">
        <v>0</v>
      </c>
      <c r="T917" s="435"/>
      <c r="U917" s="277">
        <v>5</v>
      </c>
      <c r="V917" s="277">
        <v>5</v>
      </c>
      <c r="W917" s="275" t="s">
        <v>3409</v>
      </c>
      <c r="X917" s="275" t="s">
        <v>2947</v>
      </c>
      <c r="Y917" s="422">
        <f>J917-I917</f>
        <v>-0.20833333333333331</v>
      </c>
      <c r="Z917" s="422">
        <f>Y917*60</f>
        <v>-12.499999999999998</v>
      </c>
      <c r="AA917" s="429">
        <v>5</v>
      </c>
      <c r="AB917" s="165">
        <v>4</v>
      </c>
    </row>
    <row r="918" spans="1:28" ht="14.25" customHeight="1" thickBot="1">
      <c r="A918" s="7"/>
      <c r="B918" s="7"/>
      <c r="C918" s="252" t="s">
        <v>10283</v>
      </c>
      <c r="D918" s="468">
        <v>0</v>
      </c>
      <c r="E918" s="312" t="s">
        <v>10426</v>
      </c>
      <c r="F918" s="339" t="s">
        <v>10430</v>
      </c>
      <c r="G918" s="339" t="s">
        <v>10430</v>
      </c>
      <c r="H918" s="339" t="s">
        <v>10378</v>
      </c>
      <c r="I918" s="361" t="s">
        <v>3028</v>
      </c>
      <c r="J918" s="45" t="s">
        <v>1529</v>
      </c>
      <c r="K918" s="102" t="s">
        <v>3318</v>
      </c>
      <c r="L918" s="13">
        <f ca="1">IFERROR(__xludf.DUMMYFUNCTION("if(K955="""",0,counta(split(K955,"","")))"),1)</f>
        <v>1</v>
      </c>
      <c r="M918" s="102" t="s">
        <v>3318</v>
      </c>
      <c r="N918" s="102"/>
      <c r="O918" s="102"/>
      <c r="P918" s="102"/>
      <c r="Q918" s="452" t="s">
        <v>27</v>
      </c>
      <c r="R918" s="339" t="s">
        <v>98</v>
      </c>
      <c r="S918" s="379">
        <v>0</v>
      </c>
      <c r="T918" s="435"/>
      <c r="U918" s="481">
        <v>3</v>
      </c>
      <c r="V918" s="481">
        <v>3</v>
      </c>
      <c r="W918" s="481" t="s">
        <v>2111</v>
      </c>
      <c r="X918" s="480" t="s">
        <v>2947</v>
      </c>
      <c r="Y918" s="422">
        <f>J918-I918</f>
        <v>-0.18263888888888888</v>
      </c>
      <c r="Z918" s="422">
        <f>Y918*60</f>
        <v>-10.958333333333332</v>
      </c>
      <c r="AA918" s="429">
        <v>5</v>
      </c>
      <c r="AB918" s="354">
        <v>4</v>
      </c>
    </row>
    <row r="919" spans="1:28" ht="14.25" customHeight="1" thickBot="1">
      <c r="A919" s="7"/>
      <c r="B919" s="7"/>
      <c r="C919" s="252" t="s">
        <v>10283</v>
      </c>
      <c r="D919" s="468">
        <v>0</v>
      </c>
      <c r="E919" s="252" t="s">
        <v>10419</v>
      </c>
      <c r="F919" s="365" t="s">
        <v>10420</v>
      </c>
      <c r="G919" s="386" t="s">
        <v>10421</v>
      </c>
      <c r="H919" s="339" t="s">
        <v>10422</v>
      </c>
      <c r="I919" s="361" t="s">
        <v>438</v>
      </c>
      <c r="J919" s="45" t="s">
        <v>1030</v>
      </c>
      <c r="K919" s="102" t="s">
        <v>3323</v>
      </c>
      <c r="L919" s="13">
        <f ca="1">IFERROR(__xludf.DUMMYFUNCTION("if(K956="""",0,counta(split(K956,"","")))"),3)</f>
        <v>3</v>
      </c>
      <c r="M919" s="102" t="s">
        <v>3323</v>
      </c>
      <c r="N919" s="102"/>
      <c r="O919" s="102"/>
      <c r="P919" s="102"/>
      <c r="Q919" s="422" t="s">
        <v>27</v>
      </c>
      <c r="R919" s="339" t="s">
        <v>98</v>
      </c>
      <c r="S919" s="102">
        <v>0</v>
      </c>
      <c r="T919" s="435"/>
      <c r="U919" s="165">
        <v>3</v>
      </c>
      <c r="V919" s="354">
        <v>5</v>
      </c>
      <c r="W919" s="353" t="s">
        <v>3092</v>
      </c>
      <c r="X919" s="102">
        <v>1</v>
      </c>
      <c r="Y919" s="422">
        <f>J919-I919</f>
        <v>-0.15277777777777779</v>
      </c>
      <c r="Z919" s="422">
        <f>Y919*60</f>
        <v>-9.1666666666666679</v>
      </c>
      <c r="AA919" s="429">
        <v>5</v>
      </c>
      <c r="AB919" s="165">
        <v>4</v>
      </c>
    </row>
    <row r="920" spans="1:28" ht="14.25" customHeight="1" thickBot="1">
      <c r="A920" s="7"/>
      <c r="B920" s="7"/>
      <c r="C920" s="252" t="s">
        <v>10283</v>
      </c>
      <c r="D920" s="468">
        <v>0</v>
      </c>
      <c r="E920" s="252" t="s">
        <v>10432</v>
      </c>
      <c r="F920" s="368" t="s">
        <v>10411</v>
      </c>
      <c r="G920" s="369" t="s">
        <v>10433</v>
      </c>
      <c r="H920" s="339" t="s">
        <v>3389</v>
      </c>
      <c r="I920" s="361" t="s">
        <v>438</v>
      </c>
      <c r="J920" s="45" t="s">
        <v>890</v>
      </c>
      <c r="K920" s="102" t="s">
        <v>2163</v>
      </c>
      <c r="L920" s="13">
        <f ca="1">IFERROR(__xludf.DUMMYFUNCTION("if(K957="""",0,counta(split(K957,"","")))"),1)</f>
        <v>1</v>
      </c>
      <c r="M920" s="102" t="s">
        <v>2163</v>
      </c>
      <c r="N920" s="102"/>
      <c r="O920" s="102"/>
      <c r="P920" s="102"/>
      <c r="Q920" s="422" t="s">
        <v>27</v>
      </c>
      <c r="R920" s="339" t="s">
        <v>98</v>
      </c>
      <c r="S920" s="102">
        <v>0</v>
      </c>
      <c r="T920" s="435"/>
      <c r="U920" s="351">
        <v>4</v>
      </c>
      <c r="V920" s="351">
        <v>4</v>
      </c>
      <c r="W920" s="252" t="s">
        <v>3041</v>
      </c>
      <c r="X920" s="348" t="s">
        <v>2794</v>
      </c>
      <c r="Y920" s="422">
        <f>J920-I920</f>
        <v>-0.13680555555555554</v>
      </c>
      <c r="Z920" s="422">
        <f>Y920*60</f>
        <v>-8.2083333333333321</v>
      </c>
      <c r="AA920" s="429">
        <v>5</v>
      </c>
      <c r="AB920" s="165">
        <v>4</v>
      </c>
    </row>
    <row r="921" spans="1:28" ht="14.25" customHeight="1" thickBot="1">
      <c r="A921" s="7"/>
      <c r="B921" s="7"/>
      <c r="C921" s="252" t="s">
        <v>10283</v>
      </c>
      <c r="D921" s="468">
        <v>0</v>
      </c>
      <c r="E921" s="252" t="s">
        <v>10322</v>
      </c>
      <c r="F921" s="252" t="s">
        <v>1217</v>
      </c>
      <c r="G921" s="252" t="s">
        <v>1217</v>
      </c>
      <c r="H921" s="252" t="s">
        <v>4665</v>
      </c>
      <c r="I921" s="357" t="s">
        <v>433</v>
      </c>
      <c r="J921" s="45" t="s">
        <v>114</v>
      </c>
      <c r="K921" s="102" t="s">
        <v>3328</v>
      </c>
      <c r="L921" s="13">
        <f ca="1">IFERROR(__xludf.DUMMYFUNCTION("if(K958="""",0,counta(split(K958,"","")))"),3)</f>
        <v>3</v>
      </c>
      <c r="M921" s="102" t="s">
        <v>3328</v>
      </c>
      <c r="N921" s="102"/>
      <c r="O921" s="102"/>
      <c r="P921" s="102"/>
      <c r="Q921" s="422" t="s">
        <v>27</v>
      </c>
      <c r="R921" s="339" t="s">
        <v>98</v>
      </c>
      <c r="S921" s="102">
        <v>0</v>
      </c>
      <c r="T921" s="435"/>
      <c r="U921" s="280">
        <v>5</v>
      </c>
      <c r="V921" s="280">
        <v>5</v>
      </c>
      <c r="W921" s="286" t="s">
        <v>3409</v>
      </c>
      <c r="X921" s="286" t="s">
        <v>2947</v>
      </c>
      <c r="Y921" s="422">
        <f>J921-I921</f>
        <v>-0.10416666666666667</v>
      </c>
      <c r="Z921" s="422">
        <f>Y921*60</f>
        <v>-6.25</v>
      </c>
      <c r="AA921" s="429">
        <v>5</v>
      </c>
      <c r="AB921" s="165">
        <v>4</v>
      </c>
    </row>
    <row r="922" spans="1:28" ht="14.25" customHeight="1" thickBot="1">
      <c r="A922" s="7"/>
      <c r="B922" s="7"/>
      <c r="C922" s="252" t="s">
        <v>10283</v>
      </c>
      <c r="D922" s="468">
        <v>0</v>
      </c>
      <c r="E922" s="358" t="s">
        <v>10380</v>
      </c>
      <c r="F922" s="339" t="s">
        <v>10387</v>
      </c>
      <c r="G922" s="339" t="s">
        <v>10387</v>
      </c>
      <c r="H922" s="339" t="s">
        <v>10388</v>
      </c>
      <c r="I922" s="184" t="s">
        <v>645</v>
      </c>
      <c r="J922" s="45" t="s">
        <v>682</v>
      </c>
      <c r="K922" s="102" t="s">
        <v>3330</v>
      </c>
      <c r="L922" s="13">
        <f ca="1">IFERROR(__xludf.DUMMYFUNCTION("if(K959="""",0,counta(split(K959,"","")))"),2)</f>
        <v>2</v>
      </c>
      <c r="M922" s="102" t="s">
        <v>3330</v>
      </c>
      <c r="N922" s="102"/>
      <c r="O922" s="102"/>
      <c r="P922" s="102"/>
      <c r="Q922" s="422" t="s">
        <v>27</v>
      </c>
      <c r="R922" s="339" t="s">
        <v>98</v>
      </c>
      <c r="S922" s="102">
        <v>0</v>
      </c>
      <c r="T922" s="435"/>
      <c r="U922" s="165">
        <v>5</v>
      </c>
      <c r="V922" s="165">
        <v>5</v>
      </c>
      <c r="W922" s="165" t="s">
        <v>6873</v>
      </c>
      <c r="X922" s="102">
        <v>1</v>
      </c>
      <c r="Y922" s="422">
        <f>J922-I922</f>
        <v>-8.0555555555555547E-2</v>
      </c>
      <c r="Z922" s="422">
        <f>Y922*60</f>
        <v>-4.833333333333333</v>
      </c>
      <c r="AA922" s="429">
        <v>5</v>
      </c>
      <c r="AB922" s="165">
        <v>4</v>
      </c>
    </row>
    <row r="923" spans="1:28" ht="14.25" customHeight="1" thickBot="1">
      <c r="A923" s="7"/>
      <c r="B923" s="7"/>
      <c r="C923" s="252" t="s">
        <v>10283</v>
      </c>
      <c r="D923" s="468">
        <v>0</v>
      </c>
      <c r="E923" s="252" t="s">
        <v>10295</v>
      </c>
      <c r="F923" s="339" t="s">
        <v>111</v>
      </c>
      <c r="G923" s="339" t="s">
        <v>2061</v>
      </c>
      <c r="H923" s="339" t="s">
        <v>112</v>
      </c>
      <c r="I923" s="184" t="s">
        <v>1335</v>
      </c>
      <c r="J923" s="45" t="s">
        <v>408</v>
      </c>
      <c r="K923" s="102"/>
      <c r="L923" s="13">
        <f ca="1">IFERROR(__xludf.DUMMYFUNCTION("if(K960="""",0,counta(split(K960,"","")))"),0)</f>
        <v>0</v>
      </c>
      <c r="M923" s="102"/>
      <c r="N923" s="102"/>
      <c r="O923" s="102"/>
      <c r="P923" s="102"/>
      <c r="Q923" s="422" t="s">
        <v>27</v>
      </c>
      <c r="R923" s="339" t="s">
        <v>98</v>
      </c>
      <c r="S923" s="102">
        <v>0</v>
      </c>
      <c r="T923" s="435"/>
      <c r="U923" s="165"/>
      <c r="V923" s="165">
        <v>5</v>
      </c>
      <c r="W923" s="165" t="s">
        <v>1403</v>
      </c>
      <c r="X923" s="102"/>
      <c r="Y923" s="422">
        <f>J923-I923</f>
        <v>-4.6527777777777779E-2</v>
      </c>
      <c r="Z923" s="422">
        <f>Y923*60</f>
        <v>-2.791666666666667</v>
      </c>
      <c r="AA923" s="429">
        <v>5</v>
      </c>
      <c r="AB923" s="253">
        <v>4</v>
      </c>
    </row>
    <row r="924" spans="1:28" ht="14.25" customHeight="1" thickBot="1">
      <c r="A924" s="7"/>
      <c r="B924" s="7"/>
      <c r="C924" s="252" t="s">
        <v>10283</v>
      </c>
      <c r="D924" s="468">
        <v>0</v>
      </c>
      <c r="E924" s="252" t="s">
        <v>10284</v>
      </c>
      <c r="F924" s="339" t="s">
        <v>10289</v>
      </c>
      <c r="G924" s="339" t="s">
        <v>10290</v>
      </c>
      <c r="H924" s="339" t="s">
        <v>10291</v>
      </c>
      <c r="I924" s="184" t="s">
        <v>432</v>
      </c>
      <c r="J924" s="45" t="s">
        <v>1720</v>
      </c>
      <c r="K924" s="102" t="s">
        <v>3333</v>
      </c>
      <c r="L924" s="13">
        <f ca="1">IFERROR(__xludf.DUMMYFUNCTION("if(K961="""",0,counta(split(K961,"","")))"),2)</f>
        <v>2</v>
      </c>
      <c r="M924" s="102" t="s">
        <v>3333</v>
      </c>
      <c r="N924" s="102" t="s">
        <v>181</v>
      </c>
      <c r="O924" s="102" t="s">
        <v>181</v>
      </c>
      <c r="P924" s="102" t="s">
        <v>181</v>
      </c>
      <c r="Q924" s="422" t="s">
        <v>27</v>
      </c>
      <c r="R924" s="339" t="s">
        <v>98</v>
      </c>
      <c r="S924" s="102">
        <v>0</v>
      </c>
      <c r="T924" s="435"/>
      <c r="U924" s="165">
        <v>4</v>
      </c>
      <c r="V924" s="165">
        <v>5</v>
      </c>
      <c r="W924" s="165" t="s">
        <v>2111</v>
      </c>
      <c r="X924" s="102">
        <v>1</v>
      </c>
      <c r="Y924" s="422">
        <f>J924-I924</f>
        <v>-6.9444444444444198E-4</v>
      </c>
      <c r="Z924" s="422">
        <f>Y924*60</f>
        <v>-4.1666666666666519E-2</v>
      </c>
      <c r="AA924" s="429">
        <v>5</v>
      </c>
      <c r="AB924" s="165">
        <v>4</v>
      </c>
    </row>
    <row r="925" spans="1:28" ht="14.25" customHeight="1" thickBot="1">
      <c r="A925" s="7"/>
      <c r="B925" s="7"/>
      <c r="C925" s="252" t="s">
        <v>10283</v>
      </c>
      <c r="D925" s="468">
        <v>0</v>
      </c>
      <c r="E925" s="252" t="s">
        <v>10284</v>
      </c>
      <c r="F925" s="339" t="s">
        <v>1217</v>
      </c>
      <c r="G925" s="339" t="s">
        <v>10285</v>
      </c>
      <c r="H925" s="339" t="s">
        <v>4665</v>
      </c>
      <c r="I925" s="184" t="s">
        <v>686</v>
      </c>
      <c r="J925" s="45" t="s">
        <v>1249</v>
      </c>
      <c r="K925" s="102"/>
      <c r="L925" s="13">
        <f ca="1">IFERROR(__xludf.DUMMYFUNCTION("if(K962="""",0,counta(split(K962,"","")))"),0)</f>
        <v>0</v>
      </c>
      <c r="M925" s="102"/>
      <c r="N925" s="102"/>
      <c r="O925" s="102"/>
      <c r="P925" s="102"/>
      <c r="Q925" s="422" t="s">
        <v>27</v>
      </c>
      <c r="R925" s="339" t="s">
        <v>98</v>
      </c>
      <c r="S925" s="102">
        <v>0</v>
      </c>
      <c r="T925" s="435"/>
      <c r="U925" s="332">
        <v>5</v>
      </c>
      <c r="V925" s="332">
        <v>5</v>
      </c>
      <c r="W925" s="339" t="s">
        <v>3511</v>
      </c>
      <c r="X925" s="339" t="s">
        <v>2794</v>
      </c>
      <c r="Y925" s="422">
        <f>J925-I925</f>
        <v>5.3472222222222227E-2</v>
      </c>
      <c r="Z925" s="422">
        <f>Y925*60</f>
        <v>3.2083333333333335</v>
      </c>
      <c r="AA925" s="429">
        <v>5</v>
      </c>
      <c r="AB925" s="280">
        <v>4</v>
      </c>
    </row>
    <row r="926" spans="1:28" ht="14.25" customHeight="1" thickBot="1">
      <c r="A926" s="7"/>
      <c r="B926" s="7"/>
      <c r="C926" s="252" t="s">
        <v>10283</v>
      </c>
      <c r="D926" s="468">
        <v>0</v>
      </c>
      <c r="E926" s="312" t="s">
        <v>10412</v>
      </c>
      <c r="F926" s="369" t="s">
        <v>10418</v>
      </c>
      <c r="G926" s="369" t="s">
        <v>10418</v>
      </c>
      <c r="H926" s="339" t="s">
        <v>6578</v>
      </c>
      <c r="I926" s="361" t="s">
        <v>1593</v>
      </c>
      <c r="J926" s="45" t="s">
        <v>1702</v>
      </c>
      <c r="K926" s="102" t="s">
        <v>3335</v>
      </c>
      <c r="L926" s="13">
        <f ca="1">IFERROR(__xludf.DUMMYFUNCTION("if(K963="""",0,counta(split(K963,"","")))"),3)</f>
        <v>3</v>
      </c>
      <c r="M926" s="102" t="s">
        <v>3335</v>
      </c>
      <c r="N926" s="102"/>
      <c r="O926" s="102"/>
      <c r="P926" s="102"/>
      <c r="Q926" s="422" t="s">
        <v>27</v>
      </c>
      <c r="R926" s="339" t="s">
        <v>98</v>
      </c>
      <c r="S926" s="102">
        <v>0</v>
      </c>
      <c r="T926" s="435"/>
      <c r="U926" s="165">
        <v>5</v>
      </c>
      <c r="V926" s="165">
        <v>4</v>
      </c>
      <c r="W926" s="165" t="s">
        <v>3548</v>
      </c>
      <c r="X926" s="102">
        <v>1</v>
      </c>
      <c r="Y926" s="422">
        <f>J926-I926</f>
        <v>0.11388888888888887</v>
      </c>
      <c r="Z926" s="422">
        <f>Y926*60</f>
        <v>6.8333333333333321</v>
      </c>
      <c r="AA926" s="429">
        <v>5</v>
      </c>
      <c r="AB926" s="165">
        <v>4</v>
      </c>
    </row>
    <row r="927" spans="1:28" ht="14.25" customHeight="1" thickBot="1">
      <c r="A927" s="7"/>
      <c r="B927" s="7"/>
      <c r="C927" s="252" t="s">
        <v>10283</v>
      </c>
      <c r="D927" s="468">
        <v>0</v>
      </c>
      <c r="E927" s="358" t="s">
        <v>10380</v>
      </c>
      <c r="F927" s="36" t="s">
        <v>6419</v>
      </c>
      <c r="G927" s="339" t="s">
        <v>10386</v>
      </c>
      <c r="H927" s="339" t="s">
        <v>2573</v>
      </c>
      <c r="I927" s="184" t="s">
        <v>214</v>
      </c>
      <c r="J927" s="45" t="s">
        <v>2231</v>
      </c>
      <c r="K927" s="102" t="s">
        <v>3337</v>
      </c>
      <c r="L927" s="13">
        <f ca="1">IFERROR(__xludf.DUMMYFUNCTION("if(K964="""",0,counta(split(K964,"","")))"),5)</f>
        <v>5</v>
      </c>
      <c r="M927" s="102" t="s">
        <v>3337</v>
      </c>
      <c r="N927" s="102" t="s">
        <v>1439</v>
      </c>
      <c r="O927" s="102" t="s">
        <v>1750</v>
      </c>
      <c r="P927" s="102" t="s">
        <v>1750</v>
      </c>
      <c r="Q927" s="422" t="s">
        <v>27</v>
      </c>
      <c r="R927" s="339" t="s">
        <v>98</v>
      </c>
      <c r="S927" s="102">
        <v>0</v>
      </c>
      <c r="T927" s="435"/>
      <c r="U927" s="277">
        <v>4</v>
      </c>
      <c r="V927" s="277">
        <v>5</v>
      </c>
      <c r="W927" s="275" t="s">
        <v>3409</v>
      </c>
      <c r="X927" s="275" t="s">
        <v>2947</v>
      </c>
      <c r="Y927" s="422">
        <f>J927-I927</f>
        <v>-4.8611111111111105E-2</v>
      </c>
      <c r="Z927" s="422">
        <f>Y927*60</f>
        <v>-2.9166666666666661</v>
      </c>
      <c r="AA927" s="429">
        <v>5</v>
      </c>
      <c r="AB927" s="51">
        <v>4</v>
      </c>
    </row>
    <row r="928" spans="1:28" ht="14.25" customHeight="1" thickBot="1">
      <c r="A928" s="7"/>
      <c r="B928" s="7"/>
      <c r="C928" s="252" t="s">
        <v>10283</v>
      </c>
      <c r="D928" s="468">
        <v>0</v>
      </c>
      <c r="E928" s="386" t="s">
        <v>10366</v>
      </c>
      <c r="F928" s="339" t="s">
        <v>68</v>
      </c>
      <c r="G928" s="339" t="s">
        <v>68</v>
      </c>
      <c r="H928" s="339" t="s">
        <v>208</v>
      </c>
      <c r="I928" s="184" t="s">
        <v>1808</v>
      </c>
      <c r="J928" s="45" t="s">
        <v>544</v>
      </c>
      <c r="K928" s="102" t="s">
        <v>3340</v>
      </c>
      <c r="L928" s="13">
        <f ca="1">IFERROR(__xludf.DUMMYFUNCTION("if(K965="""",0,counta(split(K965,"","")))"),4)</f>
        <v>4</v>
      </c>
      <c r="M928" s="102" t="s">
        <v>3340</v>
      </c>
      <c r="N928" s="102" t="s">
        <v>3341</v>
      </c>
      <c r="O928" s="102" t="s">
        <v>1750</v>
      </c>
      <c r="P928" s="102" t="s">
        <v>1750</v>
      </c>
      <c r="Q928" s="422" t="s">
        <v>27</v>
      </c>
      <c r="R928" s="339" t="s">
        <v>98</v>
      </c>
      <c r="S928" s="102">
        <v>0</v>
      </c>
      <c r="T928" s="435"/>
      <c r="U928" s="165">
        <v>4</v>
      </c>
      <c r="V928" s="165">
        <v>5</v>
      </c>
      <c r="W928" s="165" t="s">
        <v>3127</v>
      </c>
      <c r="X928" s="102" t="s">
        <v>2794</v>
      </c>
      <c r="Y928" s="422">
        <f>J928-I928</f>
        <v>2.0833333333333315E-2</v>
      </c>
      <c r="Z928" s="422">
        <f>Y928*60</f>
        <v>1.2499999999999989</v>
      </c>
      <c r="AA928" s="429">
        <v>5</v>
      </c>
      <c r="AB928" s="165">
        <v>4</v>
      </c>
    </row>
    <row r="929" spans="1:28" ht="14.25" customHeight="1" thickBot="1">
      <c r="A929" s="7"/>
      <c r="B929" s="7"/>
      <c r="C929" s="252" t="s">
        <v>10283</v>
      </c>
      <c r="D929" s="468">
        <v>0</v>
      </c>
      <c r="E929" s="312" t="s">
        <v>10469</v>
      </c>
      <c r="F929" s="369" t="s">
        <v>10472</v>
      </c>
      <c r="G929" s="369" t="s">
        <v>10472</v>
      </c>
      <c r="H929" s="339" t="s">
        <v>10473</v>
      </c>
      <c r="I929" s="361" t="s">
        <v>5753</v>
      </c>
      <c r="J929" s="45" t="s">
        <v>253</v>
      </c>
      <c r="K929" s="102" t="s">
        <v>3343</v>
      </c>
      <c r="L929" s="13">
        <f ca="1">IFERROR(__xludf.DUMMYFUNCTION("if(K966="""",0,counta(split(K966,"","")))"),6)</f>
        <v>6</v>
      </c>
      <c r="M929" s="102" t="s">
        <v>3343</v>
      </c>
      <c r="N929" s="102"/>
      <c r="O929" s="102"/>
      <c r="P929" s="102"/>
      <c r="Q929" s="422" t="s">
        <v>27</v>
      </c>
      <c r="R929" s="339" t="s">
        <v>98</v>
      </c>
      <c r="S929" s="102">
        <v>0</v>
      </c>
      <c r="T929" s="435"/>
      <c r="U929" s="165"/>
      <c r="V929" s="165">
        <v>5</v>
      </c>
      <c r="W929" s="165" t="s">
        <v>29</v>
      </c>
      <c r="X929" s="15">
        <v>1</v>
      </c>
      <c r="Y929" s="422">
        <f>J929-I929</f>
        <v>9.652777777777774E-2</v>
      </c>
      <c r="Z929" s="422">
        <f>Y929*60</f>
        <v>5.7916666666666643</v>
      </c>
      <c r="AA929" s="429">
        <v>5</v>
      </c>
      <c r="AB929" s="165">
        <v>4</v>
      </c>
    </row>
    <row r="930" spans="1:28" ht="14.25" customHeight="1" thickBot="1">
      <c r="A930" s="7"/>
      <c r="B930" s="7"/>
      <c r="C930" s="252" t="s">
        <v>10283</v>
      </c>
      <c r="D930" s="468">
        <v>0</v>
      </c>
      <c r="E930" s="386" t="s">
        <v>10357</v>
      </c>
      <c r="F930" s="339" t="s">
        <v>10359</v>
      </c>
      <c r="G930" s="339" t="s">
        <v>10359</v>
      </c>
      <c r="H930" s="339" t="s">
        <v>10360</v>
      </c>
      <c r="I930" s="184" t="s">
        <v>341</v>
      </c>
      <c r="J930" s="45" t="s">
        <v>2088</v>
      </c>
      <c r="K930" s="102" t="s">
        <v>3347</v>
      </c>
      <c r="L930" s="13">
        <f ca="1">IFERROR(__xludf.DUMMYFUNCTION("if(K967="""",0,counta(split(K967,"","")))"),3)</f>
        <v>3</v>
      </c>
      <c r="M930" s="102" t="s">
        <v>3347</v>
      </c>
      <c r="N930" s="102" t="s">
        <v>3348</v>
      </c>
      <c r="O930" s="102" t="s">
        <v>3349</v>
      </c>
      <c r="P930" s="102" t="s">
        <v>3349</v>
      </c>
      <c r="Q930" s="422" t="s">
        <v>27</v>
      </c>
      <c r="R930" s="339" t="s">
        <v>98</v>
      </c>
      <c r="S930" s="102">
        <v>0</v>
      </c>
      <c r="T930" s="435"/>
      <c r="U930" s="165">
        <v>2</v>
      </c>
      <c r="V930" s="165">
        <v>4</v>
      </c>
      <c r="W930" s="165" t="s">
        <v>8427</v>
      </c>
      <c r="X930" s="102">
        <v>1</v>
      </c>
      <c r="Y930" s="422">
        <f>J930-I930</f>
        <v>0.17083333333333331</v>
      </c>
      <c r="Z930" s="422">
        <f>Y930*60</f>
        <v>10.249999999999998</v>
      </c>
      <c r="AA930" s="429">
        <v>5</v>
      </c>
      <c r="AB930" s="165">
        <v>4</v>
      </c>
    </row>
    <row r="931" spans="1:28" ht="14.25" customHeight="1" thickBot="1">
      <c r="A931" s="7"/>
      <c r="B931" s="7"/>
      <c r="C931" s="252" t="s">
        <v>10283</v>
      </c>
      <c r="D931" s="468">
        <v>0</v>
      </c>
      <c r="E931" s="252" t="s">
        <v>10327</v>
      </c>
      <c r="F931" s="30" t="s">
        <v>10328</v>
      </c>
      <c r="G931" s="339" t="s">
        <v>4125</v>
      </c>
      <c r="H931" s="339" t="s">
        <v>1393</v>
      </c>
      <c r="I931" s="184" t="s">
        <v>5825</v>
      </c>
      <c r="J931" s="45" t="s">
        <v>268</v>
      </c>
      <c r="K931" s="102" t="s">
        <v>3351</v>
      </c>
      <c r="L931" s="13">
        <f ca="1">IFERROR(__xludf.DUMMYFUNCTION("if(K968="""",0,counta(split(K968,"","")))"),3)</f>
        <v>3</v>
      </c>
      <c r="M931" s="102" t="s">
        <v>3352</v>
      </c>
      <c r="N931" s="102"/>
      <c r="O931" s="102" t="s">
        <v>3349</v>
      </c>
      <c r="P931" s="102" t="s">
        <v>3349</v>
      </c>
      <c r="Q931" s="422" t="s">
        <v>27</v>
      </c>
      <c r="R931" s="339" t="s">
        <v>98</v>
      </c>
      <c r="S931" s="102">
        <v>0</v>
      </c>
      <c r="T931" s="435"/>
      <c r="U931" s="165">
        <v>3</v>
      </c>
      <c r="V931" s="165">
        <v>3</v>
      </c>
      <c r="W931" s="165" t="s">
        <v>2111</v>
      </c>
      <c r="X931" s="102" t="s">
        <v>2947</v>
      </c>
      <c r="Y931" s="422">
        <f>J931-I931</f>
        <v>0.2159722222222222</v>
      </c>
      <c r="Z931" s="422">
        <f>Y931*60</f>
        <v>12.958333333333332</v>
      </c>
      <c r="AA931" s="429">
        <v>5</v>
      </c>
      <c r="AB931" s="165">
        <v>4</v>
      </c>
    </row>
    <row r="932" spans="1:28" ht="14.25" customHeight="1" thickBot="1">
      <c r="A932" s="7"/>
      <c r="B932" s="7"/>
      <c r="C932" s="252" t="s">
        <v>10283</v>
      </c>
      <c r="D932" s="468">
        <v>0</v>
      </c>
      <c r="E932" s="252" t="s">
        <v>10311</v>
      </c>
      <c r="F932" s="339" t="s">
        <v>6761</v>
      </c>
      <c r="G932" s="339" t="s">
        <v>6762</v>
      </c>
      <c r="H932" s="339" t="s">
        <v>6763</v>
      </c>
      <c r="I932" s="184" t="s">
        <v>515</v>
      </c>
      <c r="J932" s="45" t="s">
        <v>3358</v>
      </c>
      <c r="K932" s="102" t="s">
        <v>3359</v>
      </c>
      <c r="L932" s="13">
        <f ca="1">IFERROR(__xludf.DUMMYFUNCTION("if(K969="""",0,counta(split(K969,"","")))"),2)</f>
        <v>2</v>
      </c>
      <c r="M932" s="102" t="s">
        <v>3359</v>
      </c>
      <c r="N932" s="102"/>
      <c r="O932" s="102"/>
      <c r="P932" s="102"/>
      <c r="Q932" s="422" t="s">
        <v>27</v>
      </c>
      <c r="R932" s="339" t="s">
        <v>98</v>
      </c>
      <c r="S932" s="102">
        <v>0</v>
      </c>
      <c r="T932" s="435"/>
      <c r="U932" s="165"/>
      <c r="V932" s="165">
        <v>3</v>
      </c>
      <c r="W932" s="165" t="s">
        <v>29</v>
      </c>
      <c r="X932" s="15">
        <v>1</v>
      </c>
      <c r="Y932" s="422">
        <f>J932-I932</f>
        <v>-6.9444444444444448E-2</v>
      </c>
      <c r="Z932" s="422">
        <f>Y932*60</f>
        <v>-4.166666666666667</v>
      </c>
      <c r="AA932" s="429">
        <v>5</v>
      </c>
      <c r="AB932" s="165">
        <v>4</v>
      </c>
    </row>
    <row r="933" spans="1:28" ht="14.25" customHeight="1" thickBot="1">
      <c r="A933" s="7"/>
      <c r="B933" s="7"/>
      <c r="C933" s="252" t="s">
        <v>10283</v>
      </c>
      <c r="D933" s="468">
        <v>0</v>
      </c>
      <c r="E933" s="312" t="s">
        <v>10412</v>
      </c>
      <c r="F933" s="339" t="s">
        <v>10415</v>
      </c>
      <c r="G933" s="369" t="s">
        <v>10416</v>
      </c>
      <c r="H933" s="339" t="s">
        <v>10417</v>
      </c>
      <c r="I933" s="361" t="s">
        <v>487</v>
      </c>
      <c r="J933" s="45" t="s">
        <v>1690</v>
      </c>
      <c r="K933" s="102" t="s">
        <v>3363</v>
      </c>
      <c r="L933" s="13">
        <f ca="1">IFERROR(__xludf.DUMMYFUNCTION("if(K970="""",0,counta(split(K970,"","")))"),7)</f>
        <v>7</v>
      </c>
      <c r="M933" s="102" t="s">
        <v>3363</v>
      </c>
      <c r="N933" s="102"/>
      <c r="O933" s="102"/>
      <c r="P933" s="102"/>
      <c r="Q933" s="422" t="s">
        <v>27</v>
      </c>
      <c r="R933" s="339" t="s">
        <v>98</v>
      </c>
      <c r="S933" s="102">
        <v>0</v>
      </c>
      <c r="T933" s="435"/>
      <c r="U933" s="165"/>
      <c r="V933" s="165">
        <v>4</v>
      </c>
      <c r="W933" s="165" t="s">
        <v>29</v>
      </c>
      <c r="X933" s="15">
        <v>1</v>
      </c>
      <c r="Y933" s="422">
        <f>J933-I933</f>
        <v>-2.9166666666666646E-2</v>
      </c>
      <c r="Z933" s="422">
        <f>Y933*60</f>
        <v>-1.7499999999999987</v>
      </c>
      <c r="AA933" s="428">
        <v>5</v>
      </c>
      <c r="AB933" s="165">
        <v>4</v>
      </c>
    </row>
    <row r="934" spans="1:28" ht="14.25" customHeight="1" thickBot="1">
      <c r="A934" s="7"/>
      <c r="B934" s="7"/>
      <c r="C934" s="252" t="s">
        <v>10283</v>
      </c>
      <c r="D934" s="468">
        <v>0</v>
      </c>
      <c r="E934" s="312" t="s">
        <v>10412</v>
      </c>
      <c r="F934" s="369" t="s">
        <v>10413</v>
      </c>
      <c r="G934" s="339" t="s">
        <v>10413</v>
      </c>
      <c r="H934" s="339" t="s">
        <v>10414</v>
      </c>
      <c r="I934" s="361" t="s">
        <v>1835</v>
      </c>
      <c r="J934" s="45" t="s">
        <v>342</v>
      </c>
      <c r="K934" s="102" t="s">
        <v>3367</v>
      </c>
      <c r="L934" s="13">
        <f ca="1">IFERROR(__xludf.DUMMYFUNCTION("if(K971="""",0,counta(split(K971,"","")))"),3)</f>
        <v>3</v>
      </c>
      <c r="M934" s="102" t="s">
        <v>3367</v>
      </c>
      <c r="N934" s="102" t="s">
        <v>3368</v>
      </c>
      <c r="O934" s="102" t="s">
        <v>3369</v>
      </c>
      <c r="P934" s="102" t="s">
        <v>3369</v>
      </c>
      <c r="Q934" s="422" t="s">
        <v>27</v>
      </c>
      <c r="R934" s="339" t="s">
        <v>98</v>
      </c>
      <c r="S934" s="102">
        <v>0</v>
      </c>
      <c r="T934" s="435"/>
      <c r="U934" s="309">
        <v>4</v>
      </c>
      <c r="V934" s="309">
        <v>4</v>
      </c>
      <c r="W934" s="312" t="s">
        <v>3044</v>
      </c>
      <c r="X934" s="312" t="s">
        <v>2794</v>
      </c>
      <c r="Y934" s="422">
        <f>J934-I934</f>
        <v>5.0694444444444431E-2</v>
      </c>
      <c r="Z934" s="422">
        <f>Y934*60</f>
        <v>3.0416666666666661</v>
      </c>
      <c r="AA934" s="429">
        <v>5</v>
      </c>
      <c r="AB934" s="131">
        <v>4</v>
      </c>
    </row>
    <row r="935" spans="1:28" ht="14.25" customHeight="1" thickBot="1">
      <c r="A935" s="7"/>
      <c r="B935" s="7"/>
      <c r="C935" s="252" t="s">
        <v>10283</v>
      </c>
      <c r="D935" s="468">
        <v>0</v>
      </c>
      <c r="E935" s="252" t="s">
        <v>10295</v>
      </c>
      <c r="F935" s="339" t="s">
        <v>75</v>
      </c>
      <c r="G935" s="339" t="s">
        <v>75</v>
      </c>
      <c r="H935" s="339" t="s">
        <v>295</v>
      </c>
      <c r="I935" s="184" t="s">
        <v>375</v>
      </c>
      <c r="J935" s="45" t="s">
        <v>1410</v>
      </c>
      <c r="K935" s="102" t="s">
        <v>3371</v>
      </c>
      <c r="L935" s="13">
        <f ca="1">IFERROR(__xludf.DUMMYFUNCTION("if(K972="""",0,counta(split(K972,"","")))"),3)</f>
        <v>3</v>
      </c>
      <c r="M935" s="102" t="s">
        <v>3371</v>
      </c>
      <c r="N935" s="102"/>
      <c r="O935" s="102"/>
      <c r="P935" s="102"/>
      <c r="Q935" s="422" t="s">
        <v>27</v>
      </c>
      <c r="R935" s="339" t="s">
        <v>98</v>
      </c>
      <c r="S935" s="102">
        <v>0</v>
      </c>
      <c r="T935" s="435"/>
      <c r="U935" s="165">
        <v>5</v>
      </c>
      <c r="V935" s="165">
        <v>4</v>
      </c>
      <c r="W935" s="165" t="s">
        <v>3041</v>
      </c>
      <c r="X935" s="102">
        <v>1</v>
      </c>
      <c r="Y935" s="422">
        <f>J935-I935</f>
        <v>0.25138888888888888</v>
      </c>
      <c r="Z935" s="422">
        <f>Y935*60</f>
        <v>15.083333333333332</v>
      </c>
      <c r="AA935" s="429">
        <v>5</v>
      </c>
      <c r="AB935" s="253">
        <v>4</v>
      </c>
    </row>
    <row r="936" spans="1:28" ht="14.25" customHeight="1" thickBot="1">
      <c r="A936" s="7"/>
      <c r="B936" s="7"/>
      <c r="C936" s="252" t="s">
        <v>10283</v>
      </c>
      <c r="D936" s="468">
        <v>0</v>
      </c>
      <c r="E936" s="386" t="s">
        <v>1296</v>
      </c>
      <c r="F936" s="339" t="s">
        <v>68</v>
      </c>
      <c r="G936" s="339" t="s">
        <v>68</v>
      </c>
      <c r="H936" s="339" t="s">
        <v>208</v>
      </c>
      <c r="I936" s="184" t="s">
        <v>375</v>
      </c>
      <c r="J936" s="45" t="s">
        <v>781</v>
      </c>
      <c r="K936" s="102"/>
      <c r="L936" s="13">
        <f ca="1">IFERROR(__xludf.DUMMYFUNCTION("if(K973="""",0,counta(split(K973,"","")))"),0)</f>
        <v>0</v>
      </c>
      <c r="M936" s="102"/>
      <c r="N936" s="102"/>
      <c r="O936" s="102"/>
      <c r="P936" s="102"/>
      <c r="Q936" s="422" t="s">
        <v>27</v>
      </c>
      <c r="R936" s="339" t="s">
        <v>98</v>
      </c>
      <c r="S936" s="102">
        <v>0</v>
      </c>
      <c r="T936" s="435"/>
      <c r="U936" s="165"/>
      <c r="V936" s="165">
        <v>4</v>
      </c>
      <c r="W936" s="165" t="s">
        <v>2111</v>
      </c>
      <c r="X936" s="102"/>
      <c r="Y936" s="422">
        <f>J936-I936</f>
        <v>0.23263888888888892</v>
      </c>
      <c r="Z936" s="422">
        <f>Y936*60</f>
        <v>13.958333333333336</v>
      </c>
      <c r="AA936" s="428">
        <v>5</v>
      </c>
      <c r="AB936" s="165">
        <v>4</v>
      </c>
    </row>
    <row r="937" spans="1:28" ht="14.25" customHeight="1" thickBot="1">
      <c r="A937" s="7"/>
      <c r="B937" s="7"/>
      <c r="C937" s="252" t="s">
        <v>10283</v>
      </c>
      <c r="D937" s="468">
        <v>0</v>
      </c>
      <c r="E937" s="252" t="s">
        <v>5609</v>
      </c>
      <c r="F937" s="102" t="s">
        <v>84</v>
      </c>
      <c r="G937" s="339" t="s">
        <v>85</v>
      </c>
      <c r="H937" s="339" t="s">
        <v>1104</v>
      </c>
      <c r="I937" s="184" t="s">
        <v>288</v>
      </c>
      <c r="J937" s="45" t="s">
        <v>2251</v>
      </c>
      <c r="K937" s="102"/>
      <c r="L937" s="13">
        <f ca="1">IFERROR(__xludf.DUMMYFUNCTION("if(K974="""",0,counta(split(K974,"","")))"),0)</f>
        <v>0</v>
      </c>
      <c r="M937" s="102"/>
      <c r="N937" s="102"/>
      <c r="O937" s="102"/>
      <c r="P937" s="102"/>
      <c r="Q937" s="422" t="s">
        <v>27</v>
      </c>
      <c r="R937" s="339" t="s">
        <v>98</v>
      </c>
      <c r="S937" s="102">
        <v>0</v>
      </c>
      <c r="T937" s="435"/>
      <c r="U937" s="332">
        <v>5</v>
      </c>
      <c r="V937" s="332">
        <v>5</v>
      </c>
      <c r="W937" s="339" t="s">
        <v>3548</v>
      </c>
      <c r="X937" s="339" t="s">
        <v>2794</v>
      </c>
      <c r="Y937" s="422">
        <f>J937-I937</f>
        <v>0.30694444444444446</v>
      </c>
      <c r="Z937" s="422">
        <f>Y937*60</f>
        <v>18.416666666666668</v>
      </c>
      <c r="AA937" s="429">
        <v>5</v>
      </c>
      <c r="AB937" s="165">
        <v>4</v>
      </c>
    </row>
    <row r="938" spans="1:28" ht="14.25" customHeight="1" thickBot="1">
      <c r="A938" s="7"/>
      <c r="B938" s="7"/>
      <c r="C938" s="252" t="s">
        <v>10283</v>
      </c>
      <c r="D938" s="468">
        <v>0</v>
      </c>
      <c r="E938" s="252" t="s">
        <v>5609</v>
      </c>
      <c r="F938" s="102" t="s">
        <v>44</v>
      </c>
      <c r="G938" s="386" t="s">
        <v>10343</v>
      </c>
      <c r="H938" s="386" t="s">
        <v>561</v>
      </c>
      <c r="I938" s="184" t="s">
        <v>10344</v>
      </c>
      <c r="J938" s="45" t="s">
        <v>1502</v>
      </c>
      <c r="K938" s="102"/>
      <c r="L938" s="13">
        <f ca="1">IFERROR(__xludf.DUMMYFUNCTION("if(K975="""",0,counta(split(K975,"","")))"),0)</f>
        <v>0</v>
      </c>
      <c r="M938" s="102"/>
      <c r="N938" s="102"/>
      <c r="O938" s="102"/>
      <c r="P938" s="102"/>
      <c r="Q938" s="422" t="s">
        <v>27</v>
      </c>
      <c r="R938" s="339" t="s">
        <v>98</v>
      </c>
      <c r="S938" s="102">
        <v>0</v>
      </c>
      <c r="T938" s="435"/>
      <c r="U938" s="165"/>
      <c r="V938" s="165">
        <v>4</v>
      </c>
      <c r="W938" s="165" t="s">
        <v>29</v>
      </c>
      <c r="X938" s="15">
        <v>1</v>
      </c>
      <c r="Y938" s="422">
        <f>J938-I938</f>
        <v>-0.92708333333333326</v>
      </c>
      <c r="Z938" s="422">
        <f>Y938*60</f>
        <v>-55.624999999999993</v>
      </c>
      <c r="AA938" s="429">
        <v>5</v>
      </c>
      <c r="AB938" s="461">
        <v>4</v>
      </c>
    </row>
    <row r="939" spans="1:28" ht="14.25" customHeight="1" thickBot="1">
      <c r="A939" s="7"/>
      <c r="B939" s="7"/>
      <c r="C939" s="252" t="s">
        <v>10283</v>
      </c>
      <c r="D939" s="468">
        <v>0</v>
      </c>
      <c r="E939" s="252" t="s">
        <v>5609</v>
      </c>
      <c r="F939" s="339" t="s">
        <v>10339</v>
      </c>
      <c r="G939" s="339" t="s">
        <v>10339</v>
      </c>
      <c r="H939" s="386" t="s">
        <v>4728</v>
      </c>
      <c r="I939" s="184" t="s">
        <v>10340</v>
      </c>
      <c r="J939" s="45" t="s">
        <v>774</v>
      </c>
      <c r="K939" s="102"/>
      <c r="L939" s="13">
        <f ca="1">IFERROR(__xludf.DUMMYFUNCTION("if(K976="""",0,counta(split(K976,"","")))"),0)</f>
        <v>0</v>
      </c>
      <c r="M939" s="102"/>
      <c r="N939" s="102"/>
      <c r="O939" s="102"/>
      <c r="P939" s="102"/>
      <c r="Q939" s="422" t="s">
        <v>27</v>
      </c>
      <c r="R939" s="339" t="s">
        <v>98</v>
      </c>
      <c r="S939" s="102">
        <v>0</v>
      </c>
      <c r="T939" s="435"/>
      <c r="U939" s="165"/>
      <c r="V939" s="165">
        <v>4</v>
      </c>
      <c r="W939" s="165" t="s">
        <v>2111</v>
      </c>
      <c r="X939" s="102"/>
      <c r="Y939" s="422">
        <f>J939-I939</f>
        <v>-0.79166666666666674</v>
      </c>
      <c r="Z939" s="422">
        <f>Y939*60</f>
        <v>-47.500000000000007</v>
      </c>
      <c r="AA939" s="429">
        <v>5</v>
      </c>
      <c r="AB939" s="165">
        <v>4</v>
      </c>
    </row>
    <row r="940" spans="1:28" ht="14.25" customHeight="1" thickBot="1">
      <c r="A940" s="7"/>
      <c r="B940" s="7"/>
      <c r="C940" s="252" t="s">
        <v>10283</v>
      </c>
      <c r="D940" s="468">
        <v>0</v>
      </c>
      <c r="E940" s="312" t="s">
        <v>10426</v>
      </c>
      <c r="F940" s="366" t="s">
        <v>5263</v>
      </c>
      <c r="G940" s="369" t="s">
        <v>10429</v>
      </c>
      <c r="H940" s="339" t="s">
        <v>2573</v>
      </c>
      <c r="I940" s="361" t="s">
        <v>713</v>
      </c>
      <c r="J940" s="45" t="s">
        <v>349</v>
      </c>
      <c r="K940" s="102"/>
      <c r="L940" s="13">
        <f ca="1">IFERROR(__xludf.DUMMYFUNCTION("if(K977="""",0,counta(split(K977,"","")))"),0)</f>
        <v>0</v>
      </c>
      <c r="M940" s="102"/>
      <c r="N940" s="102"/>
      <c r="O940" s="102"/>
      <c r="P940" s="102"/>
      <c r="Q940" s="422" t="s">
        <v>27</v>
      </c>
      <c r="R940" s="339" t="s">
        <v>98</v>
      </c>
      <c r="S940" s="102">
        <v>0</v>
      </c>
      <c r="T940" s="435"/>
      <c r="U940" s="165"/>
      <c r="V940" s="165">
        <v>5</v>
      </c>
      <c r="W940" s="165" t="s">
        <v>29</v>
      </c>
      <c r="X940" s="15">
        <v>1</v>
      </c>
      <c r="Y940" s="422">
        <f>J940-I940</f>
        <v>0.21458333333333335</v>
      </c>
      <c r="Z940" s="422">
        <f>Y940*60</f>
        <v>12.875</v>
      </c>
      <c r="AA940" s="428">
        <v>5</v>
      </c>
      <c r="AB940" s="165">
        <v>4</v>
      </c>
    </row>
    <row r="941" spans="1:28" ht="14.25" customHeight="1" thickBot="1">
      <c r="A941" s="7"/>
      <c r="B941" s="7"/>
      <c r="C941" s="252" t="s">
        <v>10283</v>
      </c>
      <c r="D941" s="468">
        <v>0</v>
      </c>
      <c r="E941" s="386" t="s">
        <v>10357</v>
      </c>
      <c r="F941" s="339" t="s">
        <v>63</v>
      </c>
      <c r="G941" s="339" t="s">
        <v>63</v>
      </c>
      <c r="H941" s="339" t="s">
        <v>100</v>
      </c>
      <c r="I941" s="184" t="s">
        <v>1742</v>
      </c>
      <c r="J941" s="45" t="s">
        <v>382</v>
      </c>
      <c r="K941" s="102" t="s">
        <v>3380</v>
      </c>
      <c r="L941" s="13">
        <f ca="1">IFERROR(__xludf.DUMMYFUNCTION("if(K978="""",0,counta(split(K978,"","")))"),9)</f>
        <v>9</v>
      </c>
      <c r="M941" s="102" t="s">
        <v>3380</v>
      </c>
      <c r="N941" s="98"/>
      <c r="O941" s="102" t="s">
        <v>3349</v>
      </c>
      <c r="P941" s="102" t="s">
        <v>3349</v>
      </c>
      <c r="Q941" s="422" t="s">
        <v>27</v>
      </c>
      <c r="R941" s="339" t="s">
        <v>98</v>
      </c>
      <c r="S941" s="102">
        <v>0</v>
      </c>
      <c r="T941" s="435"/>
      <c r="U941" s="165">
        <v>5</v>
      </c>
      <c r="V941" s="165">
        <v>5</v>
      </c>
      <c r="W941" s="165" t="s">
        <v>3127</v>
      </c>
      <c r="X941" s="102">
        <v>1</v>
      </c>
      <c r="Y941" s="422">
        <f>J941-I941</f>
        <v>0.31041666666666667</v>
      </c>
      <c r="Z941" s="422">
        <f>Y941*60</f>
        <v>18.625</v>
      </c>
      <c r="AA941" s="429">
        <v>5</v>
      </c>
      <c r="AB941" s="165">
        <v>4</v>
      </c>
    </row>
    <row r="942" spans="1:28" ht="14.25" customHeight="1" thickBot="1">
      <c r="A942" s="7"/>
      <c r="B942" s="7"/>
      <c r="C942" s="252" t="s">
        <v>10283</v>
      </c>
      <c r="D942" s="468">
        <v>0</v>
      </c>
      <c r="E942" s="312" t="s">
        <v>10450</v>
      </c>
      <c r="F942" s="339" t="s">
        <v>75</v>
      </c>
      <c r="G942" s="369" t="s">
        <v>10451</v>
      </c>
      <c r="H942" s="339" t="s">
        <v>295</v>
      </c>
      <c r="I942" s="361" t="s">
        <v>1742</v>
      </c>
      <c r="J942" s="45" t="s">
        <v>2082</v>
      </c>
      <c r="K942" s="102" t="s">
        <v>3383</v>
      </c>
      <c r="L942" s="13">
        <f ca="1">IFERROR(__xludf.DUMMYFUNCTION("if(K979="""",0,counta(split(K979,"","")))"),3)</f>
        <v>3</v>
      </c>
      <c r="M942" s="102" t="s">
        <v>3383</v>
      </c>
      <c r="N942" s="102"/>
      <c r="O942" s="102"/>
      <c r="P942" s="102"/>
      <c r="Q942" s="422" t="s">
        <v>27</v>
      </c>
      <c r="R942" s="339" t="s">
        <v>98</v>
      </c>
      <c r="S942" s="102">
        <v>0</v>
      </c>
      <c r="T942" s="435"/>
      <c r="U942" s="481">
        <v>5</v>
      </c>
      <c r="V942" s="481">
        <v>5</v>
      </c>
      <c r="W942" s="481" t="s">
        <v>3127</v>
      </c>
      <c r="X942" s="480">
        <v>1</v>
      </c>
      <c r="Y942" s="422">
        <f>J942-I942</f>
        <v>0.10902777777777777</v>
      </c>
      <c r="Z942" s="422">
        <f>Y942*60</f>
        <v>6.5416666666666661</v>
      </c>
      <c r="AA942" s="429">
        <v>5</v>
      </c>
      <c r="AB942" s="165">
        <v>4</v>
      </c>
    </row>
    <row r="943" spans="1:28" ht="14.25" customHeight="1" thickBot="1">
      <c r="A943" s="7"/>
      <c r="B943" s="7"/>
      <c r="C943" s="252" t="s">
        <v>10283</v>
      </c>
      <c r="D943" s="468">
        <v>0</v>
      </c>
      <c r="E943" s="312" t="s">
        <v>10426</v>
      </c>
      <c r="F943" s="339" t="s">
        <v>10427</v>
      </c>
      <c r="G943" s="339" t="s">
        <v>1084</v>
      </c>
      <c r="H943" s="339" t="s">
        <v>10428</v>
      </c>
      <c r="I943" s="361" t="s">
        <v>3327</v>
      </c>
      <c r="J943" s="45" t="s">
        <v>1864</v>
      </c>
      <c r="K943" s="102" t="s">
        <v>1328</v>
      </c>
      <c r="L943" s="13">
        <f ca="1">IFERROR(__xludf.DUMMYFUNCTION("if(K980="""",0,counta(split(K980,"","")))"),1)</f>
        <v>1</v>
      </c>
      <c r="M943" s="102" t="s">
        <v>1328</v>
      </c>
      <c r="N943" s="102" t="s">
        <v>181</v>
      </c>
      <c r="O943" s="102" t="s">
        <v>181</v>
      </c>
      <c r="P943" s="102" t="s">
        <v>181</v>
      </c>
      <c r="Q943" s="422" t="s">
        <v>27</v>
      </c>
      <c r="R943" s="339" t="s">
        <v>98</v>
      </c>
      <c r="S943" s="102">
        <v>0</v>
      </c>
      <c r="T943" s="435"/>
      <c r="U943" s="165">
        <v>5</v>
      </c>
      <c r="V943" s="165">
        <v>5</v>
      </c>
      <c r="W943" s="165" t="s">
        <v>4903</v>
      </c>
      <c r="X943" s="102">
        <v>1</v>
      </c>
      <c r="Y943" s="422">
        <f>J943-I943</f>
        <v>0.21597222222222223</v>
      </c>
      <c r="Z943" s="422">
        <f>Y943*60</f>
        <v>12.958333333333334</v>
      </c>
      <c r="AA943" s="429">
        <v>5</v>
      </c>
      <c r="AB943" s="297">
        <v>4</v>
      </c>
    </row>
    <row r="944" spans="1:28" ht="14.25" customHeight="1" thickBot="1">
      <c r="A944" s="7"/>
      <c r="B944" s="7"/>
      <c r="C944" s="252" t="s">
        <v>10283</v>
      </c>
      <c r="D944" s="468">
        <v>0</v>
      </c>
      <c r="E944" s="252" t="s">
        <v>10322</v>
      </c>
      <c r="F944" s="252" t="s">
        <v>4521</v>
      </c>
      <c r="G944" s="252" t="s">
        <v>4521</v>
      </c>
      <c r="H944" s="252" t="s">
        <v>10323</v>
      </c>
      <c r="I944" s="357" t="s">
        <v>694</v>
      </c>
      <c r="J944" s="45" t="s">
        <v>1671</v>
      </c>
      <c r="K944" s="102" t="s">
        <v>3388</v>
      </c>
      <c r="L944" s="13">
        <f ca="1">IFERROR(__xludf.DUMMYFUNCTION("if(K981="""",0,counta(split(K981,"","")))"),3)</f>
        <v>3</v>
      </c>
      <c r="M944" s="102" t="s">
        <v>3388</v>
      </c>
      <c r="N944" s="102"/>
      <c r="O944" s="102"/>
      <c r="P944" s="102"/>
      <c r="Q944" s="422" t="s">
        <v>27</v>
      </c>
      <c r="R944" s="339" t="s">
        <v>98</v>
      </c>
      <c r="S944" s="102">
        <v>0</v>
      </c>
      <c r="T944" s="435"/>
      <c r="U944" s="165"/>
      <c r="V944" s="165">
        <v>3</v>
      </c>
      <c r="W944" s="165" t="s">
        <v>1403</v>
      </c>
      <c r="X944" s="102"/>
      <c r="Y944" s="422">
        <f>J944-I944</f>
        <v>0.22916666666666669</v>
      </c>
      <c r="Z944" s="422">
        <f>Y944*60</f>
        <v>13.750000000000002</v>
      </c>
      <c r="AA944" s="429">
        <v>5</v>
      </c>
      <c r="AB944" s="165">
        <v>4</v>
      </c>
    </row>
    <row r="945" spans="1:28" ht="14.25" customHeight="1" thickBot="1">
      <c r="A945" s="7"/>
      <c r="B945" s="7"/>
      <c r="C945" s="252" t="s">
        <v>10283</v>
      </c>
      <c r="D945" s="468">
        <v>0</v>
      </c>
      <c r="E945" s="386" t="s">
        <v>10366</v>
      </c>
      <c r="F945" s="434" t="s">
        <v>84</v>
      </c>
      <c r="G945" s="339" t="s">
        <v>85</v>
      </c>
      <c r="H945" s="339" t="s">
        <v>1104</v>
      </c>
      <c r="I945" s="184" t="s">
        <v>108</v>
      </c>
      <c r="J945" s="45" t="s">
        <v>3390</v>
      </c>
      <c r="K945" s="102" t="s">
        <v>976</v>
      </c>
      <c r="L945" s="13">
        <f ca="1">IFERROR(__xludf.DUMMYFUNCTION("if(K982="""",0,counta(split(K982,"","")))"),1)</f>
        <v>1</v>
      </c>
      <c r="M945" s="102" t="s">
        <v>976</v>
      </c>
      <c r="N945" s="102"/>
      <c r="O945" s="102"/>
      <c r="P945" s="102"/>
      <c r="Q945" s="422" t="s">
        <v>27</v>
      </c>
      <c r="R945" s="339" t="s">
        <v>98</v>
      </c>
      <c r="S945" s="102">
        <v>0</v>
      </c>
      <c r="T945" s="435"/>
      <c r="U945" s="481"/>
      <c r="V945" s="481">
        <v>4</v>
      </c>
      <c r="W945" s="481" t="s">
        <v>29</v>
      </c>
      <c r="X945" s="503">
        <v>1</v>
      </c>
      <c r="Y945" s="422">
        <f>J945-I945</f>
        <v>0.30902777777777773</v>
      </c>
      <c r="Z945" s="422">
        <f>Y945*60</f>
        <v>18.541666666666664</v>
      </c>
      <c r="AA945" s="428">
        <v>5</v>
      </c>
      <c r="AB945" s="149">
        <v>4</v>
      </c>
    </row>
    <row r="946" spans="1:28" ht="14.25" customHeight="1" thickBot="1">
      <c r="A946" s="7"/>
      <c r="B946" s="7"/>
      <c r="C946" s="252" t="s">
        <v>10283</v>
      </c>
      <c r="D946" s="468">
        <v>0</v>
      </c>
      <c r="E946" s="252" t="s">
        <v>10284</v>
      </c>
      <c r="F946" s="339" t="s">
        <v>75</v>
      </c>
      <c r="G946" s="339" t="s">
        <v>8690</v>
      </c>
      <c r="H946" s="339" t="s">
        <v>295</v>
      </c>
      <c r="I946" s="184" t="s">
        <v>1585</v>
      </c>
      <c r="J946" s="45" t="s">
        <v>342</v>
      </c>
      <c r="K946" s="102" t="s">
        <v>3393</v>
      </c>
      <c r="L946" s="13">
        <f ca="1">IFERROR(__xludf.DUMMYFUNCTION("if(K983="""",0,counta(split(K983,"","")))"),5)</f>
        <v>5</v>
      </c>
      <c r="M946" s="102" t="s">
        <v>3393</v>
      </c>
      <c r="N946" s="102"/>
      <c r="O946" s="102"/>
      <c r="P946" s="102"/>
      <c r="Q946" s="422" t="s">
        <v>27</v>
      </c>
      <c r="R946" s="339" t="s">
        <v>98</v>
      </c>
      <c r="S946" s="102">
        <v>0</v>
      </c>
      <c r="T946" s="435"/>
      <c r="U946" s="165">
        <v>3</v>
      </c>
      <c r="V946" s="165">
        <v>4</v>
      </c>
      <c r="W946" s="165" t="s">
        <v>29</v>
      </c>
      <c r="X946" s="102">
        <v>1</v>
      </c>
      <c r="Y946" s="422">
        <f>J946-I946</f>
        <v>0.10763888888888888</v>
      </c>
      <c r="Z946" s="422">
        <f>Y946*60</f>
        <v>6.458333333333333</v>
      </c>
      <c r="AA946" s="429">
        <v>5</v>
      </c>
      <c r="AB946" s="165">
        <v>4</v>
      </c>
    </row>
    <row r="947" spans="1:28" ht="14.25" customHeight="1" thickBot="1">
      <c r="A947" s="7"/>
      <c r="B947" s="7"/>
      <c r="C947" s="252" t="s">
        <v>10283</v>
      </c>
      <c r="D947" s="468">
        <v>0</v>
      </c>
      <c r="E947" s="386" t="s">
        <v>484</v>
      </c>
      <c r="F947" s="386" t="s">
        <v>10352</v>
      </c>
      <c r="G947" s="386" t="s">
        <v>10352</v>
      </c>
      <c r="H947" s="386" t="s">
        <v>10353</v>
      </c>
      <c r="I947" s="184" t="s">
        <v>1585</v>
      </c>
      <c r="J947" s="45" t="s">
        <v>2057</v>
      </c>
      <c r="K947" s="102" t="s">
        <v>3396</v>
      </c>
      <c r="L947" s="13">
        <f ca="1">IFERROR(__xludf.DUMMYFUNCTION("if(K984="""",0,counta(split(K984,"","")))"),4)</f>
        <v>4</v>
      </c>
      <c r="M947" s="102" t="s">
        <v>3396</v>
      </c>
      <c r="N947" s="102" t="s">
        <v>181</v>
      </c>
      <c r="O947" s="102" t="s">
        <v>181</v>
      </c>
      <c r="P947" s="102" t="s">
        <v>181</v>
      </c>
      <c r="Q947" s="422" t="s">
        <v>27</v>
      </c>
      <c r="R947" s="339" t="s">
        <v>98</v>
      </c>
      <c r="S947" s="102">
        <v>0</v>
      </c>
      <c r="T947" s="435"/>
      <c r="U947" s="165">
        <v>4</v>
      </c>
      <c r="V947" s="165">
        <v>5</v>
      </c>
      <c r="W947" s="284" t="s">
        <v>2858</v>
      </c>
      <c r="X947" s="102" t="s">
        <v>2794</v>
      </c>
      <c r="Y947" s="422">
        <f>J947-I947</f>
        <v>0.31597222222222221</v>
      </c>
      <c r="Z947" s="422">
        <f>Y947*60</f>
        <v>18.958333333333332</v>
      </c>
      <c r="AA947" s="429">
        <v>5</v>
      </c>
      <c r="AB947" s="165">
        <v>4</v>
      </c>
    </row>
    <row r="948" spans="1:28" ht="14.25" customHeight="1" thickBot="1">
      <c r="A948" s="7"/>
      <c r="B948" s="7"/>
      <c r="C948" s="252" t="s">
        <v>10283</v>
      </c>
      <c r="D948" s="468">
        <v>0</v>
      </c>
      <c r="E948" s="252" t="s">
        <v>10467</v>
      </c>
      <c r="F948" s="339" t="s">
        <v>1817</v>
      </c>
      <c r="G948" s="369" t="s">
        <v>10468</v>
      </c>
      <c r="H948" s="339" t="s">
        <v>3431</v>
      </c>
      <c r="I948" s="361" t="s">
        <v>1585</v>
      </c>
      <c r="J948" s="45" t="s">
        <v>968</v>
      </c>
      <c r="K948" s="102" t="s">
        <v>3398</v>
      </c>
      <c r="L948" s="13">
        <f ca="1">IFERROR(__xludf.DUMMYFUNCTION("if(K985="""",0,counta(split(K985,"","")))"),3)</f>
        <v>3</v>
      </c>
      <c r="M948" s="102" t="s">
        <v>3398</v>
      </c>
      <c r="N948" s="102"/>
      <c r="O948" s="102"/>
      <c r="P948" s="102"/>
      <c r="Q948" s="422" t="s">
        <v>27</v>
      </c>
      <c r="R948" s="339" t="s">
        <v>98</v>
      </c>
      <c r="S948" s="102">
        <v>0</v>
      </c>
      <c r="T948" s="435"/>
      <c r="U948" s="165">
        <v>5</v>
      </c>
      <c r="V948" s="165">
        <v>5</v>
      </c>
      <c r="W948" s="165" t="s">
        <v>4159</v>
      </c>
      <c r="X948" s="102" t="s">
        <v>2947</v>
      </c>
      <c r="Y948" s="422">
        <f>J948-I948</f>
        <v>0.48263888888888884</v>
      </c>
      <c r="Z948" s="422">
        <f>Y948*60</f>
        <v>28.958333333333329</v>
      </c>
      <c r="AA948" s="429">
        <v>5</v>
      </c>
      <c r="AB948" s="253">
        <v>4</v>
      </c>
    </row>
    <row r="949" spans="1:28" ht="14.25" customHeight="1" thickBot="1">
      <c r="A949" s="7"/>
      <c r="B949" s="7"/>
      <c r="C949" s="252" t="s">
        <v>10283</v>
      </c>
      <c r="D949" s="468">
        <v>0</v>
      </c>
      <c r="E949" s="386" t="s">
        <v>10377</v>
      </c>
      <c r="F949" s="339" t="s">
        <v>6556</v>
      </c>
      <c r="G949" s="339" t="s">
        <v>6420</v>
      </c>
      <c r="H949" s="339" t="s">
        <v>10378</v>
      </c>
      <c r="I949" s="184" t="s">
        <v>1956</v>
      </c>
      <c r="J949" s="45" t="s">
        <v>968</v>
      </c>
      <c r="K949" s="102" t="s">
        <v>3401</v>
      </c>
      <c r="L949" s="13">
        <f ca="1">IFERROR(__xludf.DUMMYFUNCTION("if(K986="""",0,counta(split(K986,"","")))"),3)</f>
        <v>3</v>
      </c>
      <c r="M949" s="102" t="s">
        <v>3401</v>
      </c>
      <c r="N949" s="102"/>
      <c r="O949" s="102"/>
      <c r="P949" s="102"/>
      <c r="Q949" s="422" t="s">
        <v>27</v>
      </c>
      <c r="R949" s="339" t="s">
        <v>98</v>
      </c>
      <c r="S949" s="102">
        <v>0</v>
      </c>
      <c r="T949" s="435"/>
      <c r="U949" s="165"/>
      <c r="V949" s="165">
        <v>4</v>
      </c>
      <c r="W949" s="165" t="s">
        <v>2111</v>
      </c>
      <c r="X949" s="102"/>
      <c r="Y949" s="422">
        <f>J949-I949</f>
        <v>0.48472222222222217</v>
      </c>
      <c r="Z949" s="422">
        <f>Y949*60</f>
        <v>29.083333333333329</v>
      </c>
      <c r="AA949" s="428">
        <v>5</v>
      </c>
      <c r="AB949" s="165">
        <v>4</v>
      </c>
    </row>
    <row r="950" spans="1:28" ht="14.25" customHeight="1" thickBot="1">
      <c r="A950" s="7"/>
      <c r="B950" s="7"/>
      <c r="C950" s="252" t="s">
        <v>10283</v>
      </c>
      <c r="D950" s="468">
        <v>0</v>
      </c>
      <c r="E950" s="312" t="s">
        <v>10412</v>
      </c>
      <c r="F950" s="133" t="s">
        <v>4578</v>
      </c>
      <c r="G950" s="386" t="s">
        <v>10411</v>
      </c>
      <c r="H950" s="339" t="s">
        <v>1929</v>
      </c>
      <c r="I950" s="361" t="s">
        <v>76</v>
      </c>
      <c r="J950" s="45" t="s">
        <v>3403</v>
      </c>
      <c r="K950" s="102" t="s">
        <v>3404</v>
      </c>
      <c r="L950" s="13">
        <f ca="1">IFERROR(__xludf.DUMMYFUNCTION("if(K987="""",0,counta(split(K987,"","")))"),2)</f>
        <v>2</v>
      </c>
      <c r="M950" s="102" t="s">
        <v>3404</v>
      </c>
      <c r="N950" s="102"/>
      <c r="O950" s="102"/>
      <c r="P950" s="102"/>
      <c r="Q950" s="422" t="s">
        <v>27</v>
      </c>
      <c r="R950" s="339" t="s">
        <v>98</v>
      </c>
      <c r="S950" s="102">
        <v>0</v>
      </c>
      <c r="T950" s="435"/>
      <c r="U950" s="255">
        <v>5</v>
      </c>
      <c r="V950" s="255">
        <v>5</v>
      </c>
      <c r="W950" s="353" t="s">
        <v>3044</v>
      </c>
      <c r="X950" s="353" t="s">
        <v>2794</v>
      </c>
      <c r="Y950" s="422">
        <f>J950-I950</f>
        <v>0.58819444444444446</v>
      </c>
      <c r="Z950" s="422">
        <f>Y950*60</f>
        <v>35.291666666666671</v>
      </c>
      <c r="AA950" s="429">
        <v>5</v>
      </c>
      <c r="AB950" s="165">
        <v>4</v>
      </c>
    </row>
    <row r="951" spans="1:28" ht="14.25" customHeight="1" thickBot="1">
      <c r="A951" s="7"/>
      <c r="B951" s="7"/>
      <c r="C951" s="252" t="s">
        <v>10283</v>
      </c>
      <c r="D951" s="468">
        <v>0</v>
      </c>
      <c r="E951" s="252" t="s">
        <v>10311</v>
      </c>
      <c r="F951" s="339" t="s">
        <v>1400</v>
      </c>
      <c r="G951" s="339" t="s">
        <v>3402</v>
      </c>
      <c r="H951" s="339" t="s">
        <v>2230</v>
      </c>
      <c r="I951" s="184" t="s">
        <v>10320</v>
      </c>
      <c r="J951" s="45" t="s">
        <v>387</v>
      </c>
      <c r="K951" s="102"/>
      <c r="L951" s="13">
        <f ca="1">IFERROR(__xludf.DUMMYFUNCTION("if(K988="""",0,counta(split(K988,"","")))"),0)</f>
        <v>0</v>
      </c>
      <c r="M951" s="102"/>
      <c r="N951" s="102"/>
      <c r="O951" s="102"/>
      <c r="P951" s="102"/>
      <c r="Q951" s="422" t="s">
        <v>27</v>
      </c>
      <c r="R951" s="339" t="s">
        <v>98</v>
      </c>
      <c r="S951" s="102">
        <v>0</v>
      </c>
      <c r="T951" s="435"/>
      <c r="U951" s="196">
        <v>4</v>
      </c>
      <c r="V951" s="196">
        <v>5</v>
      </c>
      <c r="W951" s="193" t="s">
        <v>3548</v>
      </c>
      <c r="X951" s="205">
        <v>1</v>
      </c>
      <c r="Y951" s="422">
        <f>J951-I951</f>
        <v>-0.71180555555555558</v>
      </c>
      <c r="Z951" s="422">
        <f>Y951*60</f>
        <v>-42.708333333333336</v>
      </c>
      <c r="AA951" s="429">
        <v>5</v>
      </c>
      <c r="AB951" s="165">
        <v>4</v>
      </c>
    </row>
    <row r="952" spans="1:28" ht="14.25" customHeight="1" thickBot="1">
      <c r="A952" s="7"/>
      <c r="B952" s="7"/>
      <c r="C952" s="252" t="s">
        <v>10283</v>
      </c>
      <c r="D952" s="468">
        <v>0</v>
      </c>
      <c r="E952" s="252" t="s">
        <v>5609</v>
      </c>
      <c r="F952" s="339" t="s">
        <v>75</v>
      </c>
      <c r="G952" s="339" t="s">
        <v>75</v>
      </c>
      <c r="H952" s="339" t="s">
        <v>295</v>
      </c>
      <c r="I952" s="184" t="s">
        <v>4723</v>
      </c>
      <c r="J952" s="45" t="s">
        <v>2074</v>
      </c>
      <c r="K952" s="102" t="s">
        <v>3412</v>
      </c>
      <c r="L952" s="13">
        <f ca="1">IFERROR(__xludf.DUMMYFUNCTION("if(K989="""",0,counta(split(K989,"","")))"),7)</f>
        <v>7</v>
      </c>
      <c r="M952" s="102" t="s">
        <v>3412</v>
      </c>
      <c r="N952" s="102"/>
      <c r="O952" s="102"/>
      <c r="P952" s="102"/>
      <c r="Q952" s="422" t="s">
        <v>27</v>
      </c>
      <c r="R952" s="339" t="s">
        <v>98</v>
      </c>
      <c r="S952" s="102">
        <v>0</v>
      </c>
      <c r="T952" s="435"/>
      <c r="U952" s="165">
        <v>5</v>
      </c>
      <c r="V952" s="165">
        <v>5</v>
      </c>
      <c r="W952" s="165" t="s">
        <v>3127</v>
      </c>
      <c r="X952" s="102">
        <v>1</v>
      </c>
      <c r="Y952" s="422">
        <f>J952-I952</f>
        <v>-0.39027777777777783</v>
      </c>
      <c r="Z952" s="422">
        <f>Y952*60</f>
        <v>-23.416666666666671</v>
      </c>
      <c r="AA952" s="429">
        <v>5</v>
      </c>
      <c r="AB952" s="165">
        <v>4</v>
      </c>
    </row>
    <row r="953" spans="1:28" ht="39.75" customHeight="1" thickBot="1">
      <c r="A953" s="7"/>
      <c r="B953" s="7"/>
      <c r="C953" s="252" t="s">
        <v>10283</v>
      </c>
      <c r="D953" s="468">
        <v>0</v>
      </c>
      <c r="E953" s="358" t="s">
        <v>10380</v>
      </c>
      <c r="F953" s="133" t="s">
        <v>4578</v>
      </c>
      <c r="G953" s="369" t="s">
        <v>10411</v>
      </c>
      <c r="H953" s="339" t="s">
        <v>1929</v>
      </c>
      <c r="I953" s="361" t="s">
        <v>8077</v>
      </c>
      <c r="J953" s="45" t="s">
        <v>2088</v>
      </c>
      <c r="K953" s="102"/>
      <c r="L953" s="13">
        <f ca="1">IFERROR(__xludf.DUMMYFUNCTION("if(K990="""",0,counta(split(K990,"","")))"),0)</f>
        <v>0</v>
      </c>
      <c r="M953" s="102"/>
      <c r="N953" s="102"/>
      <c r="O953" s="102"/>
      <c r="P953" s="102"/>
      <c r="Q953" s="422" t="s">
        <v>27</v>
      </c>
      <c r="R953" s="339" t="s">
        <v>98</v>
      </c>
      <c r="S953" s="102">
        <v>0</v>
      </c>
      <c r="T953" s="435"/>
      <c r="U953" s="165">
        <v>1</v>
      </c>
      <c r="V953" s="165">
        <v>5</v>
      </c>
      <c r="W953" s="165" t="s">
        <v>3041</v>
      </c>
      <c r="X953" s="102">
        <v>1</v>
      </c>
      <c r="Y953" s="422">
        <f>J953-I953</f>
        <v>-0.3972222222222222</v>
      </c>
      <c r="Z953" s="422">
        <f>Y953*60</f>
        <v>-23.833333333333332</v>
      </c>
      <c r="AA953" s="429">
        <v>5</v>
      </c>
      <c r="AB953" s="165">
        <v>4</v>
      </c>
    </row>
    <row r="954" spans="1:28" ht="14.25" customHeight="1" thickBot="1">
      <c r="A954" s="7"/>
      <c r="B954" s="7"/>
      <c r="C954" s="252" t="s">
        <v>10283</v>
      </c>
      <c r="D954" s="468">
        <v>0</v>
      </c>
      <c r="E954" s="252" t="s">
        <v>10311</v>
      </c>
      <c r="F954" s="339" t="s">
        <v>75</v>
      </c>
      <c r="G954" s="339" t="s">
        <v>75</v>
      </c>
      <c r="H954" s="339" t="s">
        <v>295</v>
      </c>
      <c r="I954" s="184" t="s">
        <v>6034</v>
      </c>
      <c r="J954" s="45" t="s">
        <v>1654</v>
      </c>
      <c r="K954" s="102" t="s">
        <v>3418</v>
      </c>
      <c r="L954" s="13">
        <f ca="1">IFERROR(__xludf.DUMMYFUNCTION("if(K991="""",0,counta(split(K991,"","")))"),3)</f>
        <v>3</v>
      </c>
      <c r="M954" s="102" t="s">
        <v>3418</v>
      </c>
      <c r="N954" s="102"/>
      <c r="O954" s="102"/>
      <c r="P954" s="102"/>
      <c r="Q954" s="422" t="s">
        <v>27</v>
      </c>
      <c r="R954" s="339" t="s">
        <v>98</v>
      </c>
      <c r="S954" s="102">
        <v>0</v>
      </c>
      <c r="T954" s="435"/>
      <c r="U954" s="165"/>
      <c r="V954" s="165">
        <v>4</v>
      </c>
      <c r="W954" s="165" t="s">
        <v>29</v>
      </c>
      <c r="X954" s="15">
        <v>1</v>
      </c>
      <c r="Y954" s="422">
        <f>J954-I954</f>
        <v>-0.20000000000000007</v>
      </c>
      <c r="Z954" s="422">
        <f>Y954*60</f>
        <v>-12.000000000000004</v>
      </c>
      <c r="AA954" s="429">
        <v>5</v>
      </c>
      <c r="AB954" s="253">
        <v>4</v>
      </c>
    </row>
    <row r="955" spans="1:28" ht="14.25" customHeight="1" thickBot="1">
      <c r="A955" s="7"/>
      <c r="B955" s="7"/>
      <c r="C955" s="252" t="s">
        <v>10283</v>
      </c>
      <c r="D955" s="468">
        <v>0</v>
      </c>
      <c r="E955" s="252" t="s">
        <v>5609</v>
      </c>
      <c r="F955" s="102" t="s">
        <v>411</v>
      </c>
      <c r="G955" s="339" t="s">
        <v>966</v>
      </c>
      <c r="H955" s="339" t="s">
        <v>413</v>
      </c>
      <c r="I955" s="184" t="s">
        <v>10333</v>
      </c>
      <c r="J955" s="45" t="s">
        <v>1654</v>
      </c>
      <c r="K955" s="102" t="s">
        <v>3421</v>
      </c>
      <c r="L955" s="13">
        <f ca="1">IFERROR(__xludf.DUMMYFUNCTION("if(K992="""",0,counta(split(K992,"","")))"),4)</f>
        <v>4</v>
      </c>
      <c r="M955" s="102" t="s">
        <v>3421</v>
      </c>
      <c r="N955" s="102" t="s">
        <v>181</v>
      </c>
      <c r="O955" s="102" t="s">
        <v>181</v>
      </c>
      <c r="P955" s="102" t="s">
        <v>181</v>
      </c>
      <c r="Q955" s="422" t="s">
        <v>27</v>
      </c>
      <c r="R955" s="339" t="s">
        <v>98</v>
      </c>
      <c r="S955" s="102">
        <v>0</v>
      </c>
      <c r="T955" s="435"/>
      <c r="U955" s="255">
        <v>5</v>
      </c>
      <c r="V955" s="255">
        <v>5</v>
      </c>
      <c r="W955" s="353" t="s">
        <v>9317</v>
      </c>
      <c r="X955" s="353" t="s">
        <v>2794</v>
      </c>
      <c r="Y955" s="422">
        <f>J955-I955</f>
        <v>-0.17013888888888895</v>
      </c>
      <c r="Z955" s="422">
        <f>Y955*60</f>
        <v>-10.208333333333337</v>
      </c>
      <c r="AA955" s="429">
        <v>5</v>
      </c>
      <c r="AB955" s="253">
        <v>4</v>
      </c>
    </row>
    <row r="956" spans="1:28" ht="14.25" customHeight="1" thickBot="1">
      <c r="A956" s="7"/>
      <c r="B956" s="7"/>
      <c r="C956" s="252" t="s">
        <v>10283</v>
      </c>
      <c r="D956" s="468">
        <v>0</v>
      </c>
      <c r="E956" s="358" t="s">
        <v>10380</v>
      </c>
      <c r="F956" s="339" t="s">
        <v>1483</v>
      </c>
      <c r="G956" s="339" t="s">
        <v>1483</v>
      </c>
      <c r="H956" s="339" t="s">
        <v>3642</v>
      </c>
      <c r="I956" s="361" t="s">
        <v>58</v>
      </c>
      <c r="J956" s="45" t="s">
        <v>1394</v>
      </c>
      <c r="K956" s="102" t="s">
        <v>3423</v>
      </c>
      <c r="L956" s="13">
        <f ca="1">IFERROR(__xludf.DUMMYFUNCTION("if(K993="""",0,counta(split(K993,"","")))"),4)</f>
        <v>4</v>
      </c>
      <c r="M956" s="102" t="s">
        <v>3423</v>
      </c>
      <c r="N956" s="102"/>
      <c r="O956" s="102"/>
      <c r="P956" s="102"/>
      <c r="Q956" s="422" t="s">
        <v>27</v>
      </c>
      <c r="R956" s="339" t="s">
        <v>98</v>
      </c>
      <c r="S956" s="102">
        <v>0</v>
      </c>
      <c r="T956" s="435"/>
      <c r="U956" s="165">
        <v>5</v>
      </c>
      <c r="V956" s="165">
        <v>5</v>
      </c>
      <c r="W956" s="165" t="s">
        <v>2111</v>
      </c>
      <c r="X956" s="102" t="s">
        <v>2947</v>
      </c>
      <c r="Y956" s="422">
        <f>J956-I956</f>
        <v>-0.42013888888888884</v>
      </c>
      <c r="Z956" s="422">
        <f>Y956*60</f>
        <v>-25.208333333333329</v>
      </c>
      <c r="AA956" s="429">
        <v>5</v>
      </c>
      <c r="AB956" s="165">
        <v>4</v>
      </c>
    </row>
    <row r="957" spans="1:28" ht="14.25" customHeight="1" thickBot="1">
      <c r="A957" s="7"/>
      <c r="B957" s="7"/>
      <c r="C957" s="252" t="s">
        <v>10283</v>
      </c>
      <c r="D957" s="468">
        <v>0</v>
      </c>
      <c r="E957" s="358" t="s">
        <v>10380</v>
      </c>
      <c r="F957" s="339" t="s">
        <v>2732</v>
      </c>
      <c r="G957" s="369" t="s">
        <v>10405</v>
      </c>
      <c r="H957" s="339" t="s">
        <v>4320</v>
      </c>
      <c r="I957" s="361" t="s">
        <v>10406</v>
      </c>
      <c r="J957" s="45" t="s">
        <v>1183</v>
      </c>
      <c r="K957" s="102" t="s">
        <v>1495</v>
      </c>
      <c r="L957" s="13">
        <f ca="1">IFERROR(__xludf.DUMMYFUNCTION("if(K994="""",0,counta(split(K994,"","")))"),2)</f>
        <v>2</v>
      </c>
      <c r="M957" s="102" t="s">
        <v>1495</v>
      </c>
      <c r="N957" s="102"/>
      <c r="O957" s="102"/>
      <c r="P957" s="102"/>
      <c r="Q957" s="422" t="s">
        <v>27</v>
      </c>
      <c r="R957" s="339" t="s">
        <v>98</v>
      </c>
      <c r="S957" s="102">
        <v>0</v>
      </c>
      <c r="T957" s="435"/>
      <c r="U957" s="481">
        <v>4</v>
      </c>
      <c r="V957" s="481">
        <v>4</v>
      </c>
      <c r="W957" s="501" t="s">
        <v>29</v>
      </c>
      <c r="X957" s="480" t="s">
        <v>2794</v>
      </c>
      <c r="Y957" s="422">
        <f>J957-I957</f>
        <v>-0.31527777777777771</v>
      </c>
      <c r="Z957" s="422">
        <f>Y957*60</f>
        <v>-18.916666666666664</v>
      </c>
      <c r="AA957" s="429">
        <v>5</v>
      </c>
      <c r="AB957" s="165">
        <v>4</v>
      </c>
    </row>
    <row r="958" spans="1:28" ht="14.25" customHeight="1" thickBot="1">
      <c r="A958" s="7"/>
      <c r="B958" s="7"/>
      <c r="C958" s="252" t="s">
        <v>10283</v>
      </c>
      <c r="D958" s="468">
        <v>0</v>
      </c>
      <c r="E958" s="386" t="s">
        <v>10366</v>
      </c>
      <c r="F958" s="102" t="s">
        <v>2889</v>
      </c>
      <c r="G958" s="339" t="s">
        <v>234</v>
      </c>
      <c r="H958" s="339" t="s">
        <v>1285</v>
      </c>
      <c r="I958" s="184" t="s">
        <v>6449</v>
      </c>
      <c r="J958" s="45" t="s">
        <v>92</v>
      </c>
      <c r="K958" s="102"/>
      <c r="L958" s="13">
        <f ca="1">IFERROR(__xludf.DUMMYFUNCTION("if(K995="""",0,counta(split(K995,"","")))"),0)</f>
        <v>0</v>
      </c>
      <c r="M958" s="102"/>
      <c r="N958" s="102"/>
      <c r="O958" s="102"/>
      <c r="P958" s="102"/>
      <c r="Q958" s="422" t="s">
        <v>27</v>
      </c>
      <c r="R958" s="339" t="s">
        <v>98</v>
      </c>
      <c r="S958" s="102">
        <v>0</v>
      </c>
      <c r="T958" s="435"/>
      <c r="U958" s="280">
        <v>5</v>
      </c>
      <c r="V958" s="280">
        <v>5</v>
      </c>
      <c r="W958" s="286" t="s">
        <v>9052</v>
      </c>
      <c r="X958" s="286" t="s">
        <v>2947</v>
      </c>
      <c r="Y958" s="422">
        <f>J958-I958</f>
        <v>-0.24513888888888896</v>
      </c>
      <c r="Z958" s="422">
        <f>Y958*60</f>
        <v>-14.708333333333337</v>
      </c>
      <c r="AA958" s="429">
        <v>5</v>
      </c>
      <c r="AB958" s="165">
        <v>4</v>
      </c>
    </row>
    <row r="959" spans="1:28" ht="14.25" customHeight="1" thickBot="1">
      <c r="A959" s="7"/>
      <c r="B959" s="7"/>
      <c r="C959" s="252" t="s">
        <v>10283</v>
      </c>
      <c r="D959" s="468">
        <v>0</v>
      </c>
      <c r="E959" s="252" t="s">
        <v>10311</v>
      </c>
      <c r="F959" s="339" t="s">
        <v>8222</v>
      </c>
      <c r="G959" s="339" t="s">
        <v>8222</v>
      </c>
      <c r="H959" s="339" t="s">
        <v>6547</v>
      </c>
      <c r="I959" s="184" t="s">
        <v>1291</v>
      </c>
      <c r="J959" s="45" t="s">
        <v>1018</v>
      </c>
      <c r="K959" s="102" t="s">
        <v>3430</v>
      </c>
      <c r="L959" s="13">
        <f ca="1">IFERROR(__xludf.DUMMYFUNCTION("if(K996="""",0,counta(split(K996,"","")))"),8)</f>
        <v>8</v>
      </c>
      <c r="M959" s="102" t="s">
        <v>3430</v>
      </c>
      <c r="N959" s="102"/>
      <c r="O959" s="102"/>
      <c r="P959" s="102"/>
      <c r="Q959" s="422" t="s">
        <v>27</v>
      </c>
      <c r="R959" s="339" t="s">
        <v>98</v>
      </c>
      <c r="S959" s="102">
        <v>0</v>
      </c>
      <c r="T959" s="435"/>
      <c r="U959" s="165">
        <v>3</v>
      </c>
      <c r="V959" s="165">
        <v>3</v>
      </c>
      <c r="W959" s="165" t="s">
        <v>2858</v>
      </c>
      <c r="X959" s="102" t="s">
        <v>2794</v>
      </c>
      <c r="Y959" s="422">
        <f>J959-I959</f>
        <v>-7.9861111111111049E-2</v>
      </c>
      <c r="Z959" s="422">
        <f>Y959*60</f>
        <v>-4.7916666666666625</v>
      </c>
      <c r="AA959" s="429">
        <v>5</v>
      </c>
      <c r="AB959" s="165">
        <v>4</v>
      </c>
    </row>
    <row r="960" spans="1:28" ht="14.25" customHeight="1" thickBot="1">
      <c r="A960" s="7"/>
      <c r="B960" s="7"/>
      <c r="C960" s="252" t="s">
        <v>10283</v>
      </c>
      <c r="D960" s="468">
        <v>0</v>
      </c>
      <c r="E960" s="312" t="s">
        <v>10450</v>
      </c>
      <c r="F960" s="339" t="s">
        <v>4417</v>
      </c>
      <c r="G960" s="339" t="s">
        <v>4417</v>
      </c>
      <c r="H960" s="339" t="s">
        <v>10456</v>
      </c>
      <c r="I960" s="361" t="s">
        <v>7249</v>
      </c>
      <c r="J960" s="45" t="s">
        <v>3432</v>
      </c>
      <c r="K960" s="102" t="s">
        <v>3433</v>
      </c>
      <c r="L960" s="13">
        <f ca="1">IFERROR(__xludf.DUMMYFUNCTION("if(K997="""",0,counta(split(K997,"","")))"),8)</f>
        <v>8</v>
      </c>
      <c r="M960" s="102" t="s">
        <v>3433</v>
      </c>
      <c r="N960" s="102"/>
      <c r="O960" s="102"/>
      <c r="P960" s="102"/>
      <c r="Q960" s="422" t="s">
        <v>27</v>
      </c>
      <c r="R960" s="339" t="s">
        <v>98</v>
      </c>
      <c r="S960" s="102">
        <v>0</v>
      </c>
      <c r="T960" s="435"/>
      <c r="U960" s="165">
        <v>4</v>
      </c>
      <c r="V960" s="165">
        <v>4</v>
      </c>
      <c r="W960" s="165" t="s">
        <v>3511</v>
      </c>
      <c r="X960" s="102">
        <v>2</v>
      </c>
      <c r="Y960" s="422">
        <f>J960-I960</f>
        <v>9.6527777777777768E-2</v>
      </c>
      <c r="Z960" s="422">
        <f>Y960*60</f>
        <v>5.7916666666666661</v>
      </c>
      <c r="AA960" s="429">
        <v>5</v>
      </c>
      <c r="AB960" s="149">
        <v>4</v>
      </c>
    </row>
    <row r="961" spans="1:28" ht="14.25" customHeight="1" thickBot="1">
      <c r="A961" s="7"/>
      <c r="B961" s="7"/>
      <c r="C961" s="252" t="s">
        <v>10283</v>
      </c>
      <c r="D961" s="468">
        <v>0</v>
      </c>
      <c r="E961" s="358" t="s">
        <v>10380</v>
      </c>
      <c r="F961" s="339" t="s">
        <v>10401</v>
      </c>
      <c r="G961" s="339" t="s">
        <v>10402</v>
      </c>
      <c r="H961" s="339" t="s">
        <v>10403</v>
      </c>
      <c r="I961" s="184" t="s">
        <v>8253</v>
      </c>
      <c r="J961" s="45" t="s">
        <v>864</v>
      </c>
      <c r="K961" s="102" t="s">
        <v>3436</v>
      </c>
      <c r="L961" s="13">
        <f ca="1">IFERROR(__xludf.DUMMYFUNCTION("if(K998="""",0,counta(split(K998,"","")))"),5)</f>
        <v>5</v>
      </c>
      <c r="M961" s="102" t="s">
        <v>3436</v>
      </c>
      <c r="N961" s="102"/>
      <c r="O961" s="102"/>
      <c r="P961" s="102"/>
      <c r="Q961" s="422" t="s">
        <v>27</v>
      </c>
      <c r="R961" s="339" t="s">
        <v>98</v>
      </c>
      <c r="S961" s="102">
        <v>0</v>
      </c>
      <c r="T961" s="435"/>
      <c r="U961" s="481"/>
      <c r="V961" s="481"/>
      <c r="W961" s="481" t="s">
        <v>3044</v>
      </c>
      <c r="X961" s="480">
        <v>0</v>
      </c>
      <c r="Y961" s="422">
        <f>J961-I961</f>
        <v>-0.3520833333333333</v>
      </c>
      <c r="Z961" s="422">
        <f>Y961*60</f>
        <v>-21.125</v>
      </c>
      <c r="AA961" s="429">
        <v>5</v>
      </c>
      <c r="AB961" s="165">
        <v>4</v>
      </c>
    </row>
    <row r="962" spans="1:28" ht="14.25" customHeight="1" thickBot="1">
      <c r="A962" s="7"/>
      <c r="B962" s="7"/>
      <c r="C962" s="252" t="s">
        <v>10283</v>
      </c>
      <c r="D962" s="468">
        <v>0</v>
      </c>
      <c r="E962" s="252" t="s">
        <v>10303</v>
      </c>
      <c r="F962" s="339" t="s">
        <v>8935</v>
      </c>
      <c r="G962" s="339" t="s">
        <v>8935</v>
      </c>
      <c r="H962" s="339" t="s">
        <v>10308</v>
      </c>
      <c r="I962" s="184" t="s">
        <v>57</v>
      </c>
      <c r="J962" s="45" t="s">
        <v>1671</v>
      </c>
      <c r="K962" s="102" t="s">
        <v>3440</v>
      </c>
      <c r="L962" s="13">
        <f ca="1">IFERROR(__xludf.DUMMYFUNCTION("if(K999="""",0,counta(split(K999,"","")))"),4)</f>
        <v>4</v>
      </c>
      <c r="M962" s="102" t="s">
        <v>3440</v>
      </c>
      <c r="N962" s="102"/>
      <c r="O962" s="102"/>
      <c r="P962" s="102"/>
      <c r="Q962" s="422" t="s">
        <v>27</v>
      </c>
      <c r="R962" s="339" t="s">
        <v>98</v>
      </c>
      <c r="S962" s="102">
        <v>0</v>
      </c>
      <c r="T962" s="435"/>
      <c r="U962" s="165">
        <v>4</v>
      </c>
      <c r="V962" s="165">
        <v>4</v>
      </c>
      <c r="W962" s="165" t="s">
        <v>29</v>
      </c>
      <c r="X962" s="102" t="s">
        <v>2794</v>
      </c>
      <c r="Y962" s="422">
        <f>J962-I962</f>
        <v>-0.18958333333333338</v>
      </c>
      <c r="Z962" s="422">
        <f>Y962*60</f>
        <v>-11.375000000000004</v>
      </c>
      <c r="AA962" s="429">
        <v>5</v>
      </c>
      <c r="AB962" s="165">
        <v>4</v>
      </c>
    </row>
    <row r="963" spans="1:28" ht="14.25" customHeight="1" thickBot="1">
      <c r="A963" s="7"/>
      <c r="B963" s="7"/>
      <c r="C963" s="252" t="s">
        <v>10283</v>
      </c>
      <c r="D963" s="468">
        <v>0</v>
      </c>
      <c r="E963" s="386" t="s">
        <v>10366</v>
      </c>
      <c r="F963" s="284" t="s">
        <v>1400</v>
      </c>
      <c r="G963" s="339" t="s">
        <v>1400</v>
      </c>
      <c r="H963" s="339" t="s">
        <v>2230</v>
      </c>
      <c r="I963" s="184" t="s">
        <v>1658</v>
      </c>
      <c r="J963" s="45" t="s">
        <v>101</v>
      </c>
      <c r="K963" s="102" t="s">
        <v>3443</v>
      </c>
      <c r="L963" s="13">
        <f ca="1">IFERROR(__xludf.DUMMYFUNCTION("if(K1000="""",0,counta(split(K1000,"","")))"),3)</f>
        <v>3</v>
      </c>
      <c r="M963" s="102" t="s">
        <v>3443</v>
      </c>
      <c r="N963" s="102"/>
      <c r="O963" s="102"/>
      <c r="P963" s="102"/>
      <c r="Q963" s="422" t="s">
        <v>27</v>
      </c>
      <c r="R963" s="339" t="s">
        <v>98</v>
      </c>
      <c r="S963" s="102">
        <v>0</v>
      </c>
      <c r="T963" s="435"/>
      <c r="U963" s="51">
        <v>5</v>
      </c>
      <c r="V963" s="51">
        <v>4</v>
      </c>
      <c r="W963" s="51" t="s">
        <v>3044</v>
      </c>
      <c r="X963" s="51" t="s">
        <v>2794</v>
      </c>
      <c r="Y963" s="422">
        <f>J963-I963</f>
        <v>-0.13055555555555559</v>
      </c>
      <c r="Z963" s="422">
        <f>Y963*60</f>
        <v>-7.8333333333333357</v>
      </c>
      <c r="AA963" s="429">
        <v>5</v>
      </c>
      <c r="AB963" s="165">
        <v>4</v>
      </c>
    </row>
    <row r="964" spans="1:28" ht="14.25" customHeight="1" thickBot="1">
      <c r="A964" s="7"/>
      <c r="B964" s="7"/>
      <c r="C964" s="252" t="s">
        <v>10283</v>
      </c>
      <c r="D964" s="468">
        <v>0</v>
      </c>
      <c r="E964" s="386" t="s">
        <v>10366</v>
      </c>
      <c r="F964" s="339" t="s">
        <v>10370</v>
      </c>
      <c r="G964" s="339" t="s">
        <v>10371</v>
      </c>
      <c r="H964" s="339" t="s">
        <v>1374</v>
      </c>
      <c r="I964" s="184" t="s">
        <v>2198</v>
      </c>
      <c r="J964" s="45" t="s">
        <v>3447</v>
      </c>
      <c r="K964" s="102" t="s">
        <v>3448</v>
      </c>
      <c r="L964" s="13">
        <f ca="1">IFERROR(__xludf.DUMMYFUNCTION("if(K1001="""",0,counta(split(K1001,"","")))"),4)</f>
        <v>4</v>
      </c>
      <c r="M964" s="102" t="s">
        <v>3448</v>
      </c>
      <c r="N964" s="102" t="s">
        <v>3449</v>
      </c>
      <c r="O964" s="102" t="s">
        <v>3450</v>
      </c>
      <c r="P964" s="102" t="s">
        <v>3450</v>
      </c>
      <c r="Q964" s="422" t="s">
        <v>27</v>
      </c>
      <c r="R964" s="339" t="s">
        <v>98</v>
      </c>
      <c r="S964" s="102">
        <v>0</v>
      </c>
      <c r="T964" s="435"/>
      <c r="U964" s="165">
        <v>4</v>
      </c>
      <c r="V964" s="165">
        <v>4</v>
      </c>
      <c r="W964" s="165" t="s">
        <v>2111</v>
      </c>
      <c r="X964" s="102" t="s">
        <v>2794</v>
      </c>
      <c r="Y964" s="422">
        <f>J964-I964</f>
        <v>8.4027777777777701E-2</v>
      </c>
      <c r="Z964" s="422">
        <f>Y964*60</f>
        <v>5.0416666666666625</v>
      </c>
      <c r="AA964" s="429">
        <v>5</v>
      </c>
      <c r="AB964" s="253">
        <v>4</v>
      </c>
    </row>
    <row r="965" spans="1:28" ht="14.25" customHeight="1" thickBot="1">
      <c r="A965" s="7"/>
      <c r="B965" s="7"/>
      <c r="C965" s="252" t="s">
        <v>10283</v>
      </c>
      <c r="D965" s="468">
        <v>0</v>
      </c>
      <c r="E965" s="358" t="s">
        <v>10380</v>
      </c>
      <c r="F965" s="339" t="s">
        <v>10398</v>
      </c>
      <c r="G965" s="369" t="s">
        <v>10399</v>
      </c>
      <c r="H965" s="339" t="s">
        <v>10400</v>
      </c>
      <c r="I965" s="184" t="s">
        <v>6539</v>
      </c>
      <c r="J965" s="45" t="s">
        <v>2402</v>
      </c>
      <c r="K965" s="102" t="s">
        <v>1402</v>
      </c>
      <c r="L965" s="13">
        <f ca="1">IFERROR(__xludf.DUMMYFUNCTION("if(K1002="""",0,counta(split(K1002,"","")))"),2)</f>
        <v>2</v>
      </c>
      <c r="M965" s="102" t="s">
        <v>1402</v>
      </c>
      <c r="N965" s="102"/>
      <c r="O965" s="102"/>
      <c r="P965" s="102"/>
      <c r="Q965" s="422" t="s">
        <v>27</v>
      </c>
      <c r="R965" s="339" t="s">
        <v>98</v>
      </c>
      <c r="S965" s="102">
        <v>0</v>
      </c>
      <c r="T965" s="435"/>
      <c r="U965" s="481"/>
      <c r="V965" s="481">
        <v>3</v>
      </c>
      <c r="W965" s="481" t="s">
        <v>2111</v>
      </c>
      <c r="X965" s="480"/>
      <c r="Y965" s="422">
        <f>J965-I965</f>
        <v>0.16527777777777775</v>
      </c>
      <c r="Z965" s="422">
        <f>Y965*60</f>
        <v>9.9166666666666643</v>
      </c>
      <c r="AA965" s="429">
        <v>5</v>
      </c>
      <c r="AB965" s="253">
        <v>4</v>
      </c>
    </row>
    <row r="966" spans="1:28" ht="14.25" customHeight="1" thickBot="1">
      <c r="A966" s="7"/>
      <c r="B966" s="7"/>
      <c r="C966" s="252" t="s">
        <v>10283</v>
      </c>
      <c r="D966" s="468">
        <v>0</v>
      </c>
      <c r="E966" s="252" t="s">
        <v>10284</v>
      </c>
      <c r="F966" s="102" t="s">
        <v>84</v>
      </c>
      <c r="G966" s="339" t="s">
        <v>10293</v>
      </c>
      <c r="H966" s="339" t="s">
        <v>1104</v>
      </c>
      <c r="I966" s="184" t="s">
        <v>699</v>
      </c>
      <c r="J966" s="45" t="s">
        <v>3456</v>
      </c>
      <c r="K966" s="102" t="s">
        <v>3457</v>
      </c>
      <c r="L966" s="13">
        <f ca="1">IFERROR(__xludf.DUMMYFUNCTION("if(K1003="""",0,counta(split(K1003,"","")))"),7)</f>
        <v>7</v>
      </c>
      <c r="M966" s="102" t="s">
        <v>3457</v>
      </c>
      <c r="N966" s="102"/>
      <c r="O966" s="102"/>
      <c r="P966" s="102"/>
      <c r="Q966" s="422" t="s">
        <v>27</v>
      </c>
      <c r="R966" s="339" t="s">
        <v>98</v>
      </c>
      <c r="S966" s="102">
        <v>0</v>
      </c>
      <c r="T966" s="435"/>
      <c r="U966" s="165">
        <v>1</v>
      </c>
      <c r="V966" s="165">
        <v>4</v>
      </c>
      <c r="W966" s="165"/>
      <c r="X966" s="102">
        <v>1</v>
      </c>
      <c r="Y966" s="422">
        <f>J966-I966</f>
        <v>0.34583333333333338</v>
      </c>
      <c r="Z966" s="422">
        <f>Y966*60</f>
        <v>20.750000000000004</v>
      </c>
      <c r="AA966" s="429">
        <v>5</v>
      </c>
      <c r="AB966" s="165">
        <v>4</v>
      </c>
    </row>
    <row r="967" spans="1:28" ht="14.25" customHeight="1" thickBot="1">
      <c r="A967" s="7"/>
      <c r="B967" s="7"/>
      <c r="C967" s="252" t="s">
        <v>10283</v>
      </c>
      <c r="D967" s="468">
        <v>0</v>
      </c>
      <c r="E967" s="252" t="s">
        <v>10311</v>
      </c>
      <c r="F967" s="237" t="s">
        <v>816</v>
      </c>
      <c r="G967" s="339" t="s">
        <v>622</v>
      </c>
      <c r="H967" s="339" t="s">
        <v>818</v>
      </c>
      <c r="I967" s="184" t="s">
        <v>1925</v>
      </c>
      <c r="J967" s="45" t="s">
        <v>3459</v>
      </c>
      <c r="K967" s="102" t="s">
        <v>3460</v>
      </c>
      <c r="L967" s="13">
        <f ca="1">IFERROR(__xludf.DUMMYFUNCTION("if(K1004="""",0,counta(split(K1004,"","")))"),5)</f>
        <v>5</v>
      </c>
      <c r="M967" s="102" t="s">
        <v>3460</v>
      </c>
      <c r="N967" s="102"/>
      <c r="O967" s="102"/>
      <c r="P967" s="102"/>
      <c r="Q967" s="422" t="s">
        <v>27</v>
      </c>
      <c r="R967" s="339" t="s">
        <v>98</v>
      </c>
      <c r="S967" s="102">
        <v>0</v>
      </c>
      <c r="T967" s="435"/>
      <c r="U967" s="165"/>
      <c r="V967" s="165">
        <v>5</v>
      </c>
      <c r="W967" s="165" t="s">
        <v>29</v>
      </c>
      <c r="X967" s="15">
        <v>1</v>
      </c>
      <c r="Y967" s="422">
        <f>J967-I967</f>
        <v>0.88402777777777775</v>
      </c>
      <c r="Z967" s="422">
        <f>Y967*60</f>
        <v>53.041666666666664</v>
      </c>
      <c r="AA967" s="429">
        <v>5</v>
      </c>
      <c r="AB967" s="165">
        <v>4</v>
      </c>
    </row>
    <row r="968" spans="1:28" ht="14.25" customHeight="1" thickBot="1">
      <c r="A968" s="7"/>
      <c r="B968" s="7"/>
      <c r="C968" s="252" t="s">
        <v>10283</v>
      </c>
      <c r="D968" s="468">
        <v>0</v>
      </c>
      <c r="E968" s="358" t="s">
        <v>10380</v>
      </c>
      <c r="F968" s="339" t="s">
        <v>703</v>
      </c>
      <c r="G968" s="339" t="s">
        <v>10383</v>
      </c>
      <c r="H968" s="339" t="s">
        <v>10384</v>
      </c>
      <c r="I968" s="184" t="s">
        <v>745</v>
      </c>
      <c r="J968" s="45" t="s">
        <v>3459</v>
      </c>
      <c r="K968" s="102" t="s">
        <v>3463</v>
      </c>
      <c r="L968" s="13">
        <f ca="1">IFERROR(__xludf.DUMMYFUNCTION("if(K1005="""",0,counta(split(K1005,"","")))"),5)</f>
        <v>5</v>
      </c>
      <c r="M968" s="102" t="s">
        <v>3463</v>
      </c>
      <c r="N968" s="102" t="s">
        <v>3464</v>
      </c>
      <c r="O968" s="102" t="s">
        <v>181</v>
      </c>
      <c r="P968" s="102" t="s">
        <v>181</v>
      </c>
      <c r="Q968" s="422" t="s">
        <v>27</v>
      </c>
      <c r="R968" s="339" t="s">
        <v>98</v>
      </c>
      <c r="S968" s="102">
        <v>0</v>
      </c>
      <c r="T968" s="435"/>
      <c r="U968" s="297">
        <v>4</v>
      </c>
      <c r="V968" s="297">
        <v>4</v>
      </c>
      <c r="W968" s="301" t="s">
        <v>3437</v>
      </c>
      <c r="X968" s="301" t="s">
        <v>2976</v>
      </c>
      <c r="Y968" s="422">
        <f>J968-I968</f>
        <v>0.89097222222222228</v>
      </c>
      <c r="Z968" s="422">
        <f>Y968*60</f>
        <v>53.458333333333336</v>
      </c>
      <c r="AA968" s="429">
        <v>5</v>
      </c>
      <c r="AB968" s="165">
        <v>4</v>
      </c>
    </row>
    <row r="969" spans="1:28" ht="14.25" customHeight="1" thickBot="1">
      <c r="A969" s="7"/>
      <c r="B969" s="7"/>
      <c r="C969" s="252" t="s">
        <v>10283</v>
      </c>
      <c r="D969" s="468">
        <v>0</v>
      </c>
      <c r="E969" s="368" t="s">
        <v>10474</v>
      </c>
      <c r="F969" s="370" t="s">
        <v>10479</v>
      </c>
      <c r="G969" s="369" t="s">
        <v>10480</v>
      </c>
      <c r="H969" s="339" t="s">
        <v>1374</v>
      </c>
      <c r="I969" s="361" t="s">
        <v>846</v>
      </c>
      <c r="J969" s="45"/>
      <c r="K969" s="102"/>
      <c r="L969" s="13">
        <f ca="1">IFERROR(__xludf.DUMMYFUNCTION("if(K1006="""",0,counta(split(K1006,"","")))"),0)</f>
        <v>0</v>
      </c>
      <c r="M969" s="102"/>
      <c r="N969" s="102"/>
      <c r="O969" s="102"/>
      <c r="P969" s="102"/>
      <c r="Q969" s="422" t="s">
        <v>27</v>
      </c>
      <c r="R969" s="339" t="s">
        <v>98</v>
      </c>
      <c r="S969" s="102">
        <v>0</v>
      </c>
      <c r="T969" s="435"/>
      <c r="U969" s="165">
        <v>5</v>
      </c>
      <c r="V969" s="165">
        <v>5</v>
      </c>
      <c r="W969" s="165" t="s">
        <v>6722</v>
      </c>
      <c r="X969" s="102">
        <v>1</v>
      </c>
      <c r="Y969" s="422">
        <f>J969-I969</f>
        <v>-7.2222222222222229E-2</v>
      </c>
      <c r="Z969" s="422">
        <f>Y969*60</f>
        <v>-4.3333333333333339</v>
      </c>
      <c r="AA969" s="429">
        <v>5</v>
      </c>
      <c r="AB969" s="165">
        <v>4</v>
      </c>
    </row>
    <row r="970" spans="1:28" ht="14.25" customHeight="1" thickBot="1">
      <c r="A970" s="7"/>
      <c r="B970" s="7"/>
      <c r="C970" s="252" t="s">
        <v>10283</v>
      </c>
      <c r="D970" s="468">
        <v>0</v>
      </c>
      <c r="E970" s="252" t="s">
        <v>10295</v>
      </c>
      <c r="F970" s="102" t="s">
        <v>862</v>
      </c>
      <c r="G970" s="339" t="s">
        <v>1550</v>
      </c>
      <c r="H970" s="339" t="s">
        <v>7896</v>
      </c>
      <c r="I970" s="184" t="s">
        <v>222</v>
      </c>
      <c r="J970" s="45" t="s">
        <v>1521</v>
      </c>
      <c r="K970" s="102"/>
      <c r="L970" s="13">
        <f ca="1">IFERROR(__xludf.DUMMYFUNCTION("if(K1007="""",0,counta(split(K1007,"","")))"),0)</f>
        <v>0</v>
      </c>
      <c r="M970" s="102"/>
      <c r="N970" s="102"/>
      <c r="O970" s="102"/>
      <c r="P970" s="102"/>
      <c r="Q970" s="422" t="s">
        <v>27</v>
      </c>
      <c r="R970" s="339" t="s">
        <v>98</v>
      </c>
      <c r="S970" s="102">
        <v>0</v>
      </c>
      <c r="T970" s="435"/>
      <c r="U970" s="165">
        <v>5</v>
      </c>
      <c r="V970" s="165">
        <v>4</v>
      </c>
      <c r="W970" s="165" t="s">
        <v>6873</v>
      </c>
      <c r="X970" s="102" t="s">
        <v>2947</v>
      </c>
      <c r="Y970" s="422">
        <f>J970-I970</f>
        <v>-4.1666666666666671E-2</v>
      </c>
      <c r="Z970" s="422">
        <f>Y970*60</f>
        <v>-2.5000000000000004</v>
      </c>
      <c r="AA970" s="429">
        <v>5</v>
      </c>
      <c r="AB970" s="354">
        <v>4</v>
      </c>
    </row>
    <row r="971" spans="1:28" ht="14.25" customHeight="1" thickBot="1">
      <c r="A971" s="7"/>
      <c r="B971" s="7"/>
      <c r="C971" s="252" t="s">
        <v>10283</v>
      </c>
      <c r="D971" s="468">
        <v>0</v>
      </c>
      <c r="E971" s="252" t="s">
        <v>10449</v>
      </c>
      <c r="F971" s="339" t="s">
        <v>8707</v>
      </c>
      <c r="G971" s="339" t="s">
        <v>8707</v>
      </c>
      <c r="H971" s="339" t="s">
        <v>2629</v>
      </c>
      <c r="I971" s="361" t="s">
        <v>222</v>
      </c>
      <c r="J971" s="45" t="s">
        <v>3474</v>
      </c>
      <c r="K971" s="102"/>
      <c r="L971" s="13">
        <f ca="1">IFERROR(__xludf.DUMMYFUNCTION("if(K1008="""",0,counta(split(K1008,"","")))"),0)</f>
        <v>0</v>
      </c>
      <c r="M971" s="102"/>
      <c r="N971" s="102"/>
      <c r="O971" s="102"/>
      <c r="P971" s="102"/>
      <c r="Q971" s="422" t="s">
        <v>27</v>
      </c>
      <c r="R971" s="339" t="s">
        <v>98</v>
      </c>
      <c r="S971" s="102">
        <v>0</v>
      </c>
      <c r="T971" s="435"/>
      <c r="U971" s="165"/>
      <c r="V971" s="165">
        <v>5</v>
      </c>
      <c r="W971" s="165" t="s">
        <v>29</v>
      </c>
      <c r="X971" s="15">
        <v>1</v>
      </c>
      <c r="Y971" s="422">
        <f>J971-I971</f>
        <v>-6.9444444444444475E-3</v>
      </c>
      <c r="Z971" s="422">
        <f>Y971*60</f>
        <v>-0.41666666666666685</v>
      </c>
      <c r="AA971" s="429">
        <v>5</v>
      </c>
      <c r="AB971" s="165">
        <v>4</v>
      </c>
    </row>
    <row r="972" spans="1:28" ht="14.25" customHeight="1" thickBot="1">
      <c r="A972" s="7"/>
      <c r="B972" s="7"/>
      <c r="C972" s="252" t="s">
        <v>10283</v>
      </c>
      <c r="D972" s="468">
        <v>0</v>
      </c>
      <c r="E972" s="252" t="s">
        <v>10303</v>
      </c>
      <c r="F972" s="339" t="s">
        <v>10304</v>
      </c>
      <c r="G972" s="339" t="s">
        <v>10304</v>
      </c>
      <c r="H972" s="339" t="s">
        <v>10305</v>
      </c>
      <c r="I972" s="184" t="s">
        <v>2101</v>
      </c>
      <c r="J972" s="45" t="s">
        <v>842</v>
      </c>
      <c r="K972" s="102"/>
      <c r="L972" s="13">
        <f ca="1">IFERROR(__xludf.DUMMYFUNCTION("if(K1009="""",0,counta(split(K1009,"","")))"),0)</f>
        <v>0</v>
      </c>
      <c r="M972" s="102"/>
      <c r="N972" s="102"/>
      <c r="O972" s="102"/>
      <c r="P972" s="102"/>
      <c r="Q972" s="422" t="s">
        <v>27</v>
      </c>
      <c r="R972" s="339" t="s">
        <v>98</v>
      </c>
      <c r="S972" s="102">
        <v>0</v>
      </c>
      <c r="T972" s="435"/>
      <c r="U972" s="165"/>
      <c r="V972" s="165">
        <v>5</v>
      </c>
      <c r="W972" s="165" t="s">
        <v>1403</v>
      </c>
      <c r="X972" s="102"/>
      <c r="Y972" s="422">
        <f>J972-I972</f>
        <v>6.2499999999999986E-3</v>
      </c>
      <c r="Z972" s="422">
        <f>Y972*60</f>
        <v>0.37499999999999989</v>
      </c>
      <c r="AA972" s="428">
        <v>5</v>
      </c>
      <c r="AB972" s="165">
        <v>4</v>
      </c>
    </row>
    <row r="973" spans="1:28" ht="14.25" customHeight="1" thickBot="1">
      <c r="A973" s="7"/>
      <c r="B973" s="7"/>
      <c r="C973" s="252" t="s">
        <v>10283</v>
      </c>
      <c r="D973" s="468">
        <v>0</v>
      </c>
      <c r="E973" s="368" t="s">
        <v>10474</v>
      </c>
      <c r="F973" s="339" t="s">
        <v>10475</v>
      </c>
      <c r="G973" s="369" t="s">
        <v>10476</v>
      </c>
      <c r="H973" s="339" t="s">
        <v>10477</v>
      </c>
      <c r="I973" s="361" t="s">
        <v>1645</v>
      </c>
      <c r="J973" s="45" t="s">
        <v>2324</v>
      </c>
      <c r="K973" s="102"/>
      <c r="L973" s="13">
        <f ca="1">IFERROR(__xludf.DUMMYFUNCTION("if(K1010="""",0,counta(split(K1010,"","")))"),0)</f>
        <v>0</v>
      </c>
      <c r="M973" s="102"/>
      <c r="N973" s="102"/>
      <c r="O973" s="102" t="s">
        <v>181</v>
      </c>
      <c r="P973" s="102" t="s">
        <v>181</v>
      </c>
      <c r="Q973" s="422" t="s">
        <v>27</v>
      </c>
      <c r="R973" s="339" t="s">
        <v>98</v>
      </c>
      <c r="S973" s="102">
        <v>0</v>
      </c>
      <c r="T973" s="435"/>
      <c r="U973" s="461">
        <v>4</v>
      </c>
      <c r="V973" s="461">
        <v>4</v>
      </c>
      <c r="W973" s="456" t="s">
        <v>3511</v>
      </c>
      <c r="X973" s="456" t="s">
        <v>2794</v>
      </c>
      <c r="Y973" s="422">
        <f>J973-I973</f>
        <v>8.8888888888888906E-2</v>
      </c>
      <c r="Z973" s="422">
        <f>Y973*60</f>
        <v>5.3333333333333339</v>
      </c>
      <c r="AA973" s="429">
        <v>5</v>
      </c>
      <c r="AB973" s="149">
        <v>4</v>
      </c>
    </row>
    <row r="974" spans="1:28" ht="14.25" customHeight="1" thickBot="1">
      <c r="A974" s="7"/>
      <c r="B974" s="7"/>
      <c r="C974" s="252" t="s">
        <v>10283</v>
      </c>
      <c r="D974" s="468">
        <v>0</v>
      </c>
      <c r="E974" s="312" t="s">
        <v>10469</v>
      </c>
      <c r="F974" s="369" t="s">
        <v>2443</v>
      </c>
      <c r="G974" s="369" t="s">
        <v>2443</v>
      </c>
      <c r="H974" s="339" t="s">
        <v>10470</v>
      </c>
      <c r="I974" s="361" t="s">
        <v>1891</v>
      </c>
      <c r="J974" s="45" t="s">
        <v>682</v>
      </c>
      <c r="K974" s="102"/>
      <c r="L974" s="13">
        <f ca="1">IFERROR(__xludf.DUMMYFUNCTION("if(K1011="""",0,counta(split(K1011,"","")))"),0)</f>
        <v>0</v>
      </c>
      <c r="M974" s="102"/>
      <c r="N974" s="102"/>
      <c r="O974" s="102"/>
      <c r="P974" s="102"/>
      <c r="Q974" s="422" t="s">
        <v>27</v>
      </c>
      <c r="R974" s="339" t="s">
        <v>98</v>
      </c>
      <c r="S974" s="102">
        <v>0</v>
      </c>
      <c r="T974" s="435"/>
      <c r="U974" s="318">
        <v>5</v>
      </c>
      <c r="V974" s="318">
        <v>5</v>
      </c>
      <c r="W974" s="312" t="s">
        <v>3437</v>
      </c>
      <c r="X974" s="312" t="s">
        <v>2794</v>
      </c>
      <c r="Y974" s="422">
        <f>J974-I974</f>
        <v>0.10625000000000001</v>
      </c>
      <c r="Z974" s="422">
        <f>Y974*60</f>
        <v>6.3750000000000009</v>
      </c>
      <c r="AA974" s="429">
        <v>5</v>
      </c>
      <c r="AB974" s="165">
        <v>4</v>
      </c>
    </row>
    <row r="975" spans="1:28" ht="14.25" customHeight="1" thickBot="1">
      <c r="A975" s="7"/>
      <c r="B975" s="7"/>
      <c r="C975" s="252" t="s">
        <v>10283</v>
      </c>
      <c r="D975" s="468">
        <v>0</v>
      </c>
      <c r="E975" s="252" t="s">
        <v>10301</v>
      </c>
      <c r="F975" s="102" t="s">
        <v>2842</v>
      </c>
      <c r="G975" s="339" t="s">
        <v>45</v>
      </c>
      <c r="H975" s="339" t="s">
        <v>561</v>
      </c>
      <c r="I975" s="184" t="s">
        <v>1522</v>
      </c>
      <c r="J975" s="45" t="s">
        <v>1835</v>
      </c>
      <c r="K975" s="102"/>
      <c r="L975" s="13">
        <f ca="1">IFERROR(__xludf.DUMMYFUNCTION("if(K1012="""",0,counta(split(K1012,"","")))"),0)</f>
        <v>0</v>
      </c>
      <c r="M975" s="102"/>
      <c r="N975" s="102"/>
      <c r="O975" s="102"/>
      <c r="P975" s="102"/>
      <c r="Q975" s="422" t="s">
        <v>27</v>
      </c>
      <c r="R975" s="339" t="s">
        <v>98</v>
      </c>
      <c r="S975" s="102">
        <v>0</v>
      </c>
      <c r="T975" s="435"/>
      <c r="U975" s="165"/>
      <c r="V975" s="165">
        <v>4</v>
      </c>
      <c r="W975" s="165" t="s">
        <v>2111</v>
      </c>
      <c r="X975" s="102"/>
      <c r="Y975" s="422">
        <f>J975-I975</f>
        <v>0.12847222222222224</v>
      </c>
      <c r="Z975" s="422">
        <f>Y975*60</f>
        <v>7.7083333333333339</v>
      </c>
      <c r="AA975" s="428">
        <v>5</v>
      </c>
      <c r="AB975" s="165">
        <v>4</v>
      </c>
    </row>
    <row r="976" spans="1:28" ht="14.25" customHeight="1" thickBot="1">
      <c r="A976" s="7"/>
      <c r="B976" s="7"/>
      <c r="C976" s="252" t="s">
        <v>10283</v>
      </c>
      <c r="D976" s="468">
        <v>0</v>
      </c>
      <c r="E976" s="358" t="s">
        <v>10380</v>
      </c>
      <c r="F976" s="339" t="s">
        <v>75</v>
      </c>
      <c r="G976" s="339" t="s">
        <v>10381</v>
      </c>
      <c r="H976" s="339" t="s">
        <v>295</v>
      </c>
      <c r="I976" s="184" t="s">
        <v>7925</v>
      </c>
      <c r="J976" s="45" t="s">
        <v>3487</v>
      </c>
      <c r="K976" s="102"/>
      <c r="L976" s="13">
        <f ca="1">IFERROR(__xludf.DUMMYFUNCTION("if(K1013="""",0,counta(split(K1013,"","")))"),0)</f>
        <v>0</v>
      </c>
      <c r="M976" s="102"/>
      <c r="N976" s="102"/>
      <c r="O976" s="102"/>
      <c r="P976" s="102"/>
      <c r="Q976" s="422" t="s">
        <v>27</v>
      </c>
      <c r="R976" s="339" t="s">
        <v>98</v>
      </c>
      <c r="S976" s="102">
        <v>0</v>
      </c>
      <c r="T976" s="435"/>
      <c r="U976" s="165">
        <v>5</v>
      </c>
      <c r="V976" s="165">
        <v>5</v>
      </c>
      <c r="W976" s="165" t="s">
        <v>2111</v>
      </c>
      <c r="X976" s="102" t="s">
        <v>2947</v>
      </c>
      <c r="Y976" s="422">
        <f>J976-I976</f>
        <v>0.42638888888888887</v>
      </c>
      <c r="Z976" s="422">
        <f>Y976*60</f>
        <v>25.583333333333332</v>
      </c>
      <c r="AA976" s="429">
        <v>5</v>
      </c>
      <c r="AB976" s="354">
        <v>4</v>
      </c>
    </row>
    <row r="977" spans="1:28" ht="14.25" customHeight="1" thickBot="1">
      <c r="A977" s="7"/>
      <c r="B977" s="7"/>
      <c r="C977" s="371" t="s">
        <v>10481</v>
      </c>
      <c r="D977" s="468">
        <v>0</v>
      </c>
      <c r="E977" s="375" t="s">
        <v>10482</v>
      </c>
      <c r="F977" s="372" t="s">
        <v>10483</v>
      </c>
      <c r="G977" s="375" t="s">
        <v>10484</v>
      </c>
      <c r="H977" s="375" t="s">
        <v>9237</v>
      </c>
      <c r="I977" s="373">
        <v>0.875</v>
      </c>
      <c r="J977" s="45" t="s">
        <v>2951</v>
      </c>
      <c r="K977" s="102" t="s">
        <v>3490</v>
      </c>
      <c r="L977" s="13">
        <f ca="1">IFERROR(__xludf.DUMMYFUNCTION("if(K1014="""",0,counta(split(K1014,"","")))"),7)</f>
        <v>7</v>
      </c>
      <c r="M977" s="100" t="s">
        <v>3490</v>
      </c>
      <c r="N977" s="102"/>
      <c r="O977" s="102"/>
      <c r="P977" s="102"/>
      <c r="Q977" s="422" t="s">
        <v>27</v>
      </c>
      <c r="R977" s="339" t="s">
        <v>98</v>
      </c>
      <c r="S977" s="102">
        <v>0</v>
      </c>
      <c r="T977" s="435"/>
      <c r="U977" s="165">
        <v>4</v>
      </c>
      <c r="V977" s="165">
        <v>4</v>
      </c>
      <c r="W977" s="165" t="s">
        <v>5980</v>
      </c>
      <c r="X977" s="102">
        <v>1</v>
      </c>
      <c r="Y977" s="422">
        <f>J977-I977</f>
        <v>-0.32986111111111105</v>
      </c>
      <c r="Z977" s="422">
        <f>Y977*60</f>
        <v>-19.791666666666664</v>
      </c>
      <c r="AA977" s="429">
        <v>5</v>
      </c>
      <c r="AB977" s="165">
        <v>4</v>
      </c>
    </row>
    <row r="978" spans="1:28" ht="14.25" customHeight="1" thickBot="1">
      <c r="A978" s="7"/>
      <c r="B978" s="7"/>
      <c r="C978" s="371" t="s">
        <v>10481</v>
      </c>
      <c r="D978" s="468">
        <v>0</v>
      </c>
      <c r="E978" s="375" t="s">
        <v>10482</v>
      </c>
      <c r="F978" s="372" t="s">
        <v>10488</v>
      </c>
      <c r="G978" s="375" t="s">
        <v>3949</v>
      </c>
      <c r="H978" s="375" t="s">
        <v>10489</v>
      </c>
      <c r="I978" s="373">
        <v>0.82986111111111116</v>
      </c>
      <c r="J978" s="45" t="s">
        <v>461</v>
      </c>
      <c r="K978" s="102" t="s">
        <v>3492</v>
      </c>
      <c r="L978" s="13">
        <f ca="1">IFERROR(__xludf.DUMMYFUNCTION("if(K1015="""",0,counta(split(K1015,"","")))"),11)</f>
        <v>11</v>
      </c>
      <c r="M978" s="102"/>
      <c r="N978" s="102"/>
      <c r="O978" s="102"/>
      <c r="P978" s="102"/>
      <c r="Q978" s="422" t="s">
        <v>27</v>
      </c>
      <c r="R978" s="339" t="s">
        <v>98</v>
      </c>
      <c r="S978" s="102">
        <v>0</v>
      </c>
      <c r="T978" s="435"/>
      <c r="U978" s="354">
        <v>5</v>
      </c>
      <c r="V978" s="354">
        <v>4</v>
      </c>
      <c r="W978" s="434" t="s">
        <v>3127</v>
      </c>
      <c r="X978" s="354">
        <v>2</v>
      </c>
      <c r="Y978" s="422">
        <f>J978-I978</f>
        <v>-0.17500000000000004</v>
      </c>
      <c r="Z978" s="422">
        <f>Y978*60</f>
        <v>-10.500000000000004</v>
      </c>
      <c r="AA978" s="429">
        <v>5</v>
      </c>
      <c r="AB978" s="379">
        <v>4</v>
      </c>
    </row>
    <row r="979" spans="1:28" ht="14.25" customHeight="1" thickBot="1">
      <c r="A979" s="7"/>
      <c r="B979" s="7"/>
      <c r="C979" s="371" t="s">
        <v>10481</v>
      </c>
      <c r="D979" s="468">
        <v>0</v>
      </c>
      <c r="E979" s="376" t="s">
        <v>10570</v>
      </c>
      <c r="F979" s="30" t="s">
        <v>10571</v>
      </c>
      <c r="G979" s="377" t="s">
        <v>10572</v>
      </c>
      <c r="H979" s="377" t="s">
        <v>10573</v>
      </c>
      <c r="I979" s="378">
        <v>0.80486111111111114</v>
      </c>
      <c r="J979" s="45" t="s">
        <v>3283</v>
      </c>
      <c r="K979" s="102" t="s">
        <v>3495</v>
      </c>
      <c r="L979" s="13">
        <f ca="1">IFERROR(__xludf.DUMMYFUNCTION("if(K1016="""",0,counta(split(K1016,"","")))"),4)</f>
        <v>4</v>
      </c>
      <c r="M979" s="102" t="s">
        <v>3495</v>
      </c>
      <c r="N979" s="102"/>
      <c r="O979" s="102"/>
      <c r="P979" s="102"/>
      <c r="Q979" s="422" t="s">
        <v>27</v>
      </c>
      <c r="R979" s="339" t="s">
        <v>98</v>
      </c>
      <c r="S979" s="102">
        <v>0</v>
      </c>
      <c r="T979" s="435"/>
      <c r="U979" s="149">
        <v>4</v>
      </c>
      <c r="V979" s="150">
        <v>5</v>
      </c>
      <c r="W979" s="155" t="s">
        <v>29</v>
      </c>
      <c r="X979" s="155" t="s">
        <v>2947</v>
      </c>
      <c r="Y979" s="422">
        <f>J979-I979</f>
        <v>-0.56874999999999998</v>
      </c>
      <c r="Z979" s="422">
        <f>Y979*60</f>
        <v>-34.125</v>
      </c>
      <c r="AA979" s="429">
        <v>5</v>
      </c>
      <c r="AB979" s="165">
        <v>4</v>
      </c>
    </row>
    <row r="980" spans="1:28" ht="14.25" customHeight="1" thickBot="1">
      <c r="A980" s="7"/>
      <c r="B980" s="7"/>
      <c r="C980" s="371" t="s">
        <v>10481</v>
      </c>
      <c r="D980" s="468">
        <v>0</v>
      </c>
      <c r="E980" s="375" t="s">
        <v>10482</v>
      </c>
      <c r="F980" s="372" t="s">
        <v>10486</v>
      </c>
      <c r="G980" s="375" t="s">
        <v>10487</v>
      </c>
      <c r="H980" s="375" t="s">
        <v>239</v>
      </c>
      <c r="I980" s="373">
        <v>0.80069444444444449</v>
      </c>
      <c r="J980" s="45" t="s">
        <v>1910</v>
      </c>
      <c r="K980" s="102" t="s">
        <v>3497</v>
      </c>
      <c r="L980" s="13">
        <f ca="1">IFERROR(__xludf.DUMMYFUNCTION("if(K1017="""",0,counta(split(K1017,"","")))"),4)</f>
        <v>4</v>
      </c>
      <c r="M980" s="102" t="s">
        <v>3497</v>
      </c>
      <c r="N980" s="102"/>
      <c r="O980" s="102"/>
      <c r="P980" s="102"/>
      <c r="Q980" s="422" t="s">
        <v>27</v>
      </c>
      <c r="R980" s="339" t="s">
        <v>98</v>
      </c>
      <c r="S980" s="102">
        <v>0</v>
      </c>
      <c r="T980" s="435"/>
      <c r="U980" s="481"/>
      <c r="V980" s="481">
        <v>5</v>
      </c>
      <c r="W980" s="481" t="s">
        <v>29</v>
      </c>
      <c r="X980" s="503">
        <v>1</v>
      </c>
      <c r="Y980" s="422">
        <f>J980-I980</f>
        <v>-0.51875000000000004</v>
      </c>
      <c r="Z980" s="422">
        <f>Y980*60</f>
        <v>-31.125000000000004</v>
      </c>
      <c r="AA980" s="429">
        <v>5</v>
      </c>
      <c r="AB980" s="165">
        <v>4</v>
      </c>
    </row>
    <row r="981" spans="1:28" ht="14.25" customHeight="1" thickBot="1">
      <c r="A981" s="7"/>
      <c r="B981" s="7"/>
      <c r="C981" s="371" t="s">
        <v>10481</v>
      </c>
      <c r="D981" s="468">
        <v>0</v>
      </c>
      <c r="E981" s="376" t="s">
        <v>10570</v>
      </c>
      <c r="F981" s="30" t="s">
        <v>10574</v>
      </c>
      <c r="G981" s="377" t="s">
        <v>49</v>
      </c>
      <c r="H981" s="377" t="s">
        <v>660</v>
      </c>
      <c r="I981" s="378">
        <v>0.75972222222222219</v>
      </c>
      <c r="J981" s="45" t="s">
        <v>527</v>
      </c>
      <c r="K981" s="102" t="s">
        <v>3499</v>
      </c>
      <c r="L981" s="13">
        <f ca="1">IFERROR(__xludf.DUMMYFUNCTION("if(K1018="""",0,counta(split(K1018,"","")))"),6)</f>
        <v>6</v>
      </c>
      <c r="M981" s="102" t="s">
        <v>3499</v>
      </c>
      <c r="N981" s="102"/>
      <c r="O981" s="102"/>
      <c r="P981" s="102"/>
      <c r="Q981" s="422" t="s">
        <v>27</v>
      </c>
      <c r="R981" s="339" t="s">
        <v>98</v>
      </c>
      <c r="S981" s="102">
        <v>0</v>
      </c>
      <c r="T981" s="435"/>
      <c r="U981" s="354">
        <v>4</v>
      </c>
      <c r="V981" s="354">
        <v>5</v>
      </c>
      <c r="W981" s="434" t="s">
        <v>3127</v>
      </c>
      <c r="X981" s="354">
        <v>2</v>
      </c>
      <c r="Y981" s="422">
        <f>J981-I981</f>
        <v>-0.4055555555555555</v>
      </c>
      <c r="Z981" s="422">
        <f>Y981*60</f>
        <v>-24.333333333333329</v>
      </c>
      <c r="AA981" s="429">
        <v>5</v>
      </c>
      <c r="AB981" s="165">
        <v>4</v>
      </c>
    </row>
    <row r="982" spans="1:28" ht="14.25" customHeight="1" thickBot="1">
      <c r="A982" s="7"/>
      <c r="B982" s="7"/>
      <c r="C982" s="434" t="s">
        <v>10180</v>
      </c>
      <c r="D982" s="468">
        <v>0</v>
      </c>
      <c r="E982" s="434" t="s">
        <v>10238</v>
      </c>
      <c r="F982" s="434" t="s">
        <v>594</v>
      </c>
      <c r="G982" s="434" t="s">
        <v>594</v>
      </c>
      <c r="H982" s="434" t="s">
        <v>3163</v>
      </c>
      <c r="I982" s="355">
        <v>0.59583333333333333</v>
      </c>
      <c r="J982" s="45" t="s">
        <v>1728</v>
      </c>
      <c r="K982" s="102" t="s">
        <v>3501</v>
      </c>
      <c r="L982" s="13">
        <f ca="1">IFERROR(__xludf.DUMMYFUNCTION("if(K1019="""",0,counta(split(K1019,"","")))"),3)</f>
        <v>3</v>
      </c>
      <c r="M982" s="102" t="s">
        <v>3501</v>
      </c>
      <c r="N982" s="102"/>
      <c r="O982" s="102"/>
      <c r="P982" s="102"/>
      <c r="Q982" s="422" t="s">
        <v>27</v>
      </c>
      <c r="R982" s="339" t="s">
        <v>98</v>
      </c>
      <c r="S982" s="102">
        <v>0</v>
      </c>
      <c r="T982" s="435"/>
      <c r="U982" s="165">
        <v>3</v>
      </c>
      <c r="V982" s="165">
        <v>5</v>
      </c>
      <c r="W982" s="165" t="s">
        <v>3511</v>
      </c>
      <c r="X982" s="102">
        <v>1</v>
      </c>
      <c r="Y982" s="422">
        <f>J982-I982</f>
        <v>-0.19930555555555551</v>
      </c>
      <c r="Z982" s="422">
        <f>Y982*60</f>
        <v>-11.95833333333333</v>
      </c>
      <c r="AA982" s="429">
        <v>5</v>
      </c>
      <c r="AB982" s="165">
        <v>4</v>
      </c>
    </row>
    <row r="983" spans="1:28" ht="14.25" customHeight="1" thickBot="1">
      <c r="A983" s="7"/>
      <c r="B983" s="7"/>
      <c r="C983" s="371" t="s">
        <v>10481</v>
      </c>
      <c r="D983" s="468">
        <v>0</v>
      </c>
      <c r="E983" s="376" t="s">
        <v>10570</v>
      </c>
      <c r="F983" s="30" t="s">
        <v>10575</v>
      </c>
      <c r="G983" s="377" t="s">
        <v>900</v>
      </c>
      <c r="H983" s="377" t="s">
        <v>10576</v>
      </c>
      <c r="I983" s="378">
        <v>0.58611111111111114</v>
      </c>
      <c r="J983" s="45" t="s">
        <v>190</v>
      </c>
      <c r="K983" s="102" t="s">
        <v>3502</v>
      </c>
      <c r="L983" s="13">
        <f ca="1">IFERROR(__xludf.DUMMYFUNCTION("if(K1020="""",0,counta(split(K1020,"","")))"),4)</f>
        <v>4</v>
      </c>
      <c r="M983" s="102" t="s">
        <v>3502</v>
      </c>
      <c r="N983" s="102"/>
      <c r="O983" s="102"/>
      <c r="P983" s="102"/>
      <c r="Q983" s="422" t="s">
        <v>27</v>
      </c>
      <c r="R983" s="339" t="s">
        <v>98</v>
      </c>
      <c r="S983" s="102">
        <v>0</v>
      </c>
      <c r="T983" s="435"/>
      <c r="U983" s="165">
        <v>4</v>
      </c>
      <c r="V983" s="165">
        <v>5</v>
      </c>
      <c r="W983" s="165" t="s">
        <v>3248</v>
      </c>
      <c r="X983" s="102" t="s">
        <v>2794</v>
      </c>
      <c r="Y983" s="422">
        <f>J983-I983</f>
        <v>-4.7222222222222276E-2</v>
      </c>
      <c r="Z983" s="422">
        <f>Y983*60</f>
        <v>-2.8333333333333366</v>
      </c>
      <c r="AA983" s="429">
        <v>4</v>
      </c>
      <c r="AB983" s="165">
        <v>4</v>
      </c>
    </row>
    <row r="984" spans="1:28" ht="14.25" customHeight="1" thickBot="1">
      <c r="A984" s="7"/>
      <c r="B984" s="7"/>
      <c r="C984" s="371" t="s">
        <v>10481</v>
      </c>
      <c r="D984" s="468">
        <v>0</v>
      </c>
      <c r="E984" s="375" t="s">
        <v>1281</v>
      </c>
      <c r="F984" s="30" t="s">
        <v>346</v>
      </c>
      <c r="G984" s="377" t="s">
        <v>10537</v>
      </c>
      <c r="H984" s="377" t="s">
        <v>479</v>
      </c>
      <c r="I984" s="378">
        <v>0.57152777777777775</v>
      </c>
      <c r="J984" s="45" t="s">
        <v>975</v>
      </c>
      <c r="K984" s="102" t="s">
        <v>3504</v>
      </c>
      <c r="L984" s="13">
        <f ca="1">IFERROR(__xludf.DUMMYFUNCTION("if(K1021="""",0,counta(split(K1021,"","")))"),2)</f>
        <v>2</v>
      </c>
      <c r="M984" s="102" t="s">
        <v>3504</v>
      </c>
      <c r="N984" s="102"/>
      <c r="O984" s="102"/>
      <c r="P984" s="102"/>
      <c r="Q984" s="422" t="s">
        <v>27</v>
      </c>
      <c r="R984" s="339" t="s">
        <v>98</v>
      </c>
      <c r="S984" s="102">
        <v>0</v>
      </c>
      <c r="T984" s="435"/>
      <c r="U984" s="165"/>
      <c r="V984" s="165">
        <v>4</v>
      </c>
      <c r="W984" s="165" t="s">
        <v>29</v>
      </c>
      <c r="X984" s="15">
        <v>1</v>
      </c>
      <c r="Y984" s="422">
        <f>J984-I984</f>
        <v>9.1666666666666674E-2</v>
      </c>
      <c r="Z984" s="422">
        <f>Y984*60</f>
        <v>5.5</v>
      </c>
      <c r="AA984" s="428">
        <v>4</v>
      </c>
      <c r="AB984" s="461">
        <v>4</v>
      </c>
    </row>
    <row r="985" spans="1:28" ht="14.25" customHeight="1" thickBot="1">
      <c r="A985" s="7"/>
      <c r="B985" s="7"/>
      <c r="C985" s="371" t="s">
        <v>10481</v>
      </c>
      <c r="D985" s="468">
        <v>0</v>
      </c>
      <c r="E985" s="377" t="s">
        <v>10618</v>
      </c>
      <c r="F985" s="30" t="s">
        <v>10619</v>
      </c>
      <c r="G985" s="377"/>
      <c r="H985" s="377" t="s">
        <v>10620</v>
      </c>
      <c r="I985" s="378">
        <v>0.55833333333333335</v>
      </c>
      <c r="J985" s="45" t="s">
        <v>673</v>
      </c>
      <c r="K985" s="102"/>
      <c r="L985" s="13">
        <f ca="1">IFERROR(__xludf.DUMMYFUNCTION("if(K1022="""",0,counta(split(K1022,"","")))"),0)</f>
        <v>0</v>
      </c>
      <c r="M985" s="102"/>
      <c r="N985" s="102"/>
      <c r="O985" s="102"/>
      <c r="P985" s="102"/>
      <c r="Q985" s="422" t="s">
        <v>27</v>
      </c>
      <c r="R985" s="339" t="s">
        <v>98</v>
      </c>
      <c r="S985" s="102">
        <v>0</v>
      </c>
      <c r="T985" s="435"/>
      <c r="U985" s="165">
        <v>4</v>
      </c>
      <c r="V985" s="165">
        <v>4</v>
      </c>
      <c r="W985" s="165" t="s">
        <v>2111</v>
      </c>
      <c r="X985" s="102" t="s">
        <v>2947</v>
      </c>
      <c r="Y985" s="422">
        <f>J985-I985</f>
        <v>-0.49930555555555556</v>
      </c>
      <c r="Z985" s="422">
        <f>Y985*60</f>
        <v>-29.958333333333332</v>
      </c>
      <c r="AA985" s="429">
        <v>4</v>
      </c>
      <c r="AB985" s="165">
        <v>4</v>
      </c>
    </row>
    <row r="986" spans="1:28" ht="14.25" customHeight="1" thickBot="1">
      <c r="A986" s="7"/>
      <c r="B986" s="7"/>
      <c r="C986" s="371" t="s">
        <v>10481</v>
      </c>
      <c r="D986" s="468">
        <v>0</v>
      </c>
      <c r="E986" s="375" t="s">
        <v>10604</v>
      </c>
      <c r="F986" s="30" t="s">
        <v>10605</v>
      </c>
      <c r="G986" s="377" t="s">
        <v>10606</v>
      </c>
      <c r="H986" s="377" t="s">
        <v>3858</v>
      </c>
      <c r="I986" s="378">
        <v>0.55347222222222225</v>
      </c>
      <c r="J986" s="45" t="s">
        <v>797</v>
      </c>
      <c r="K986" s="102"/>
      <c r="L986" s="13">
        <f ca="1">IFERROR(__xludf.DUMMYFUNCTION("if(K1023="""",0,counta(split(K1023,"","")))"),0)</f>
        <v>0</v>
      </c>
      <c r="M986" s="102"/>
      <c r="N986" s="102"/>
      <c r="O986" s="102"/>
      <c r="P986" s="102"/>
      <c r="Q986" s="422" t="s">
        <v>27</v>
      </c>
      <c r="R986" s="339" t="s">
        <v>98</v>
      </c>
      <c r="S986" s="102">
        <v>0</v>
      </c>
      <c r="T986" s="435"/>
      <c r="U986" s="165"/>
      <c r="V986" s="165">
        <v>4</v>
      </c>
      <c r="W986" s="165" t="s">
        <v>29</v>
      </c>
      <c r="X986" s="15">
        <v>1</v>
      </c>
      <c r="Y986" s="422">
        <f>J986-I986</f>
        <v>-0.49305555555555558</v>
      </c>
      <c r="Z986" s="422">
        <f>Y986*60</f>
        <v>-29.583333333333336</v>
      </c>
      <c r="AA986" s="429">
        <v>4</v>
      </c>
      <c r="AB986" s="165">
        <v>4</v>
      </c>
    </row>
    <row r="987" spans="1:28" ht="14.25" customHeight="1" thickBot="1">
      <c r="A987" s="7"/>
      <c r="B987" s="7"/>
      <c r="C987" s="371" t="s">
        <v>10481</v>
      </c>
      <c r="D987" s="468">
        <v>0</v>
      </c>
      <c r="E987" s="376" t="s">
        <v>10570</v>
      </c>
      <c r="F987" s="30" t="s">
        <v>10577</v>
      </c>
      <c r="G987" s="377" t="s">
        <v>10578</v>
      </c>
      <c r="H987" s="377" t="s">
        <v>10579</v>
      </c>
      <c r="I987" s="378">
        <v>0.54722222222222228</v>
      </c>
      <c r="J987" s="45" t="s">
        <v>2510</v>
      </c>
      <c r="K987" s="102"/>
      <c r="L987" s="13">
        <f ca="1">IFERROR(__xludf.DUMMYFUNCTION("if(K1024="""",0,counta(split(K1024,"","")))"),0)</f>
        <v>0</v>
      </c>
      <c r="M987" s="102"/>
      <c r="N987" s="102"/>
      <c r="O987" s="102"/>
      <c r="P987" s="102"/>
      <c r="Q987" s="422" t="s">
        <v>27</v>
      </c>
      <c r="R987" s="339" t="s">
        <v>98</v>
      </c>
      <c r="S987" s="102">
        <v>0</v>
      </c>
      <c r="T987" s="435"/>
      <c r="U987" s="165">
        <v>3</v>
      </c>
      <c r="V987" s="165">
        <v>4</v>
      </c>
      <c r="W987" s="165" t="s">
        <v>29</v>
      </c>
      <c r="X987" s="102" t="s">
        <v>2794</v>
      </c>
      <c r="Y987" s="422">
        <f>J987-I987</f>
        <v>-0.47777777777777786</v>
      </c>
      <c r="Z987" s="422">
        <f>Y987*60</f>
        <v>-28.666666666666671</v>
      </c>
      <c r="AA987" s="429">
        <v>4</v>
      </c>
      <c r="AB987" s="165">
        <v>4</v>
      </c>
    </row>
    <row r="988" spans="1:28" ht="14.25" customHeight="1" thickBot="1">
      <c r="A988" s="7"/>
      <c r="B988" s="7"/>
      <c r="C988" s="371" t="s">
        <v>10481</v>
      </c>
      <c r="D988" s="468">
        <v>0</v>
      </c>
      <c r="E988" s="376" t="s">
        <v>10570</v>
      </c>
      <c r="F988" s="30" t="s">
        <v>10580</v>
      </c>
      <c r="G988" s="377" t="s">
        <v>10581</v>
      </c>
      <c r="H988" s="377" t="s">
        <v>10582</v>
      </c>
      <c r="I988" s="378">
        <v>0.54374999999999996</v>
      </c>
      <c r="J988" s="45" t="s">
        <v>481</v>
      </c>
      <c r="K988" s="102" t="s">
        <v>3510</v>
      </c>
      <c r="L988" s="13">
        <f ca="1">IFERROR(__xludf.DUMMYFUNCTION("if(K1025="""",0,counta(split(K1025,"","")))"),7)</f>
        <v>7</v>
      </c>
      <c r="M988" s="102" t="s">
        <v>3510</v>
      </c>
      <c r="N988" s="102"/>
      <c r="O988" s="102"/>
      <c r="P988" s="102"/>
      <c r="Q988" s="422" t="s">
        <v>27</v>
      </c>
      <c r="R988" s="339" t="s">
        <v>98</v>
      </c>
      <c r="S988" s="102">
        <v>0</v>
      </c>
      <c r="T988" s="435"/>
      <c r="U988" s="196">
        <v>5</v>
      </c>
      <c r="V988" s="196">
        <v>5</v>
      </c>
      <c r="W988" s="196" t="s">
        <v>3511</v>
      </c>
      <c r="X988" s="205">
        <v>1</v>
      </c>
      <c r="Y988" s="422">
        <f>J988-I988</f>
        <v>-0.25902777777777775</v>
      </c>
      <c r="Z988" s="422">
        <f>Y988*60</f>
        <v>-15.541666666666664</v>
      </c>
      <c r="AA988" s="429">
        <v>4</v>
      </c>
      <c r="AB988" s="165">
        <v>4</v>
      </c>
    </row>
    <row r="989" spans="1:28" ht="14.25" customHeight="1" thickBot="1">
      <c r="A989" s="7"/>
      <c r="B989" s="7"/>
      <c r="C989" s="371" t="s">
        <v>10481</v>
      </c>
      <c r="D989" s="468">
        <v>0</v>
      </c>
      <c r="E989" s="377" t="s">
        <v>10618</v>
      </c>
      <c r="F989" s="30" t="s">
        <v>10623</v>
      </c>
      <c r="G989" s="377"/>
      <c r="H989" s="377" t="s">
        <v>8138</v>
      </c>
      <c r="I989" s="378">
        <v>0.52847222222222223</v>
      </c>
      <c r="J989" s="45" t="s">
        <v>2386</v>
      </c>
      <c r="K989" s="102"/>
      <c r="L989" s="13">
        <f ca="1">IFERROR(__xludf.DUMMYFUNCTION("if(K1026="""",0,counta(split(K1026,"","")))"),0)</f>
        <v>0</v>
      </c>
      <c r="M989" s="102"/>
      <c r="N989" s="102"/>
      <c r="O989" s="102"/>
      <c r="P989" s="102"/>
      <c r="Q989" s="422" t="s">
        <v>27</v>
      </c>
      <c r="R989" s="339" t="s">
        <v>98</v>
      </c>
      <c r="S989" s="102">
        <v>0</v>
      </c>
      <c r="T989" s="435"/>
      <c r="U989" s="165">
        <v>4</v>
      </c>
      <c r="V989" s="165">
        <v>5</v>
      </c>
      <c r="W989" s="165" t="s">
        <v>3770</v>
      </c>
      <c r="X989" s="102" t="s">
        <v>2947</v>
      </c>
      <c r="Y989" s="422">
        <f>J989-I989</f>
        <v>-0.19513888888888892</v>
      </c>
      <c r="Z989" s="422">
        <f>Y989*60</f>
        <v>-11.708333333333336</v>
      </c>
      <c r="AA989" s="429">
        <v>4</v>
      </c>
      <c r="AB989" s="165">
        <v>4</v>
      </c>
    </row>
    <row r="990" spans="1:28" ht="14.25" customHeight="1" thickBot="1">
      <c r="A990" s="7"/>
      <c r="B990" s="7"/>
      <c r="C990" s="371" t="s">
        <v>10481</v>
      </c>
      <c r="D990" s="468">
        <v>0</v>
      </c>
      <c r="E990" s="381" t="s">
        <v>10661</v>
      </c>
      <c r="F990" s="30" t="s">
        <v>10662</v>
      </c>
      <c r="G990" s="377" t="s">
        <v>10663</v>
      </c>
      <c r="H990" s="377" t="s">
        <v>10664</v>
      </c>
      <c r="I990" s="378">
        <v>0.50208333333333333</v>
      </c>
      <c r="J990" s="45" t="s">
        <v>527</v>
      </c>
      <c r="K990" s="102"/>
      <c r="L990" s="13">
        <f ca="1">IFERROR(__xludf.DUMMYFUNCTION("if(K1027="""",0,counta(split(K1027,"","")))"),0)</f>
        <v>0</v>
      </c>
      <c r="M990" s="102"/>
      <c r="N990" s="102"/>
      <c r="O990" s="102"/>
      <c r="P990" s="102"/>
      <c r="Q990" s="422" t="s">
        <v>27</v>
      </c>
      <c r="R990" s="339" t="s">
        <v>98</v>
      </c>
      <c r="S990" s="102">
        <v>0</v>
      </c>
      <c r="T990" s="435"/>
      <c r="U990" s="156"/>
      <c r="V990" s="156"/>
      <c r="W990" s="252" t="s">
        <v>3076</v>
      </c>
      <c r="X990" s="252">
        <v>1</v>
      </c>
      <c r="Y990" s="422">
        <f>J990-I990</f>
        <v>-0.14791666666666664</v>
      </c>
      <c r="Z990" s="422">
        <f>Y990*60</f>
        <v>-8.8749999999999982</v>
      </c>
      <c r="AA990" s="429">
        <v>4</v>
      </c>
      <c r="AB990" s="165">
        <v>4</v>
      </c>
    </row>
    <row r="991" spans="1:28" ht="14.25" customHeight="1" thickBot="1">
      <c r="A991" s="7"/>
      <c r="B991" s="7"/>
      <c r="C991" s="371" t="s">
        <v>10481</v>
      </c>
      <c r="D991" s="468">
        <v>0</v>
      </c>
      <c r="E991" s="381" t="s">
        <v>10638</v>
      </c>
      <c r="F991" s="30" t="s">
        <v>10639</v>
      </c>
      <c r="G991" s="377" t="s">
        <v>10640</v>
      </c>
      <c r="H991" s="377" t="s">
        <v>10641</v>
      </c>
      <c r="I991" s="378">
        <v>0.48749999999999999</v>
      </c>
      <c r="J991" s="45" t="s">
        <v>1353</v>
      </c>
      <c r="K991" s="102"/>
      <c r="L991" s="13">
        <f ca="1">IFERROR(__xludf.DUMMYFUNCTION("if(K1028="""",0,counta(split(K1028,"","")))"),0)</f>
        <v>0</v>
      </c>
      <c r="M991" s="102"/>
      <c r="N991" s="102"/>
      <c r="O991" s="102"/>
      <c r="P991" s="102"/>
      <c r="Q991" s="422" t="s">
        <v>27</v>
      </c>
      <c r="R991" s="339" t="s">
        <v>98</v>
      </c>
      <c r="S991" s="102">
        <v>0</v>
      </c>
      <c r="T991" s="435"/>
      <c r="U991" s="165"/>
      <c r="V991" s="165">
        <v>5</v>
      </c>
      <c r="W991" s="165" t="s">
        <v>29</v>
      </c>
      <c r="X991" s="15">
        <v>1</v>
      </c>
      <c r="Y991" s="422">
        <f>J991-I991</f>
        <v>5.4166666666666641E-2</v>
      </c>
      <c r="Z991" s="422">
        <f>Y991*60</f>
        <v>3.2499999999999982</v>
      </c>
      <c r="AA991" s="429">
        <v>4</v>
      </c>
      <c r="AB991" s="165">
        <v>4</v>
      </c>
    </row>
    <row r="992" spans="1:28" ht="14.25" customHeight="1" thickBot="1">
      <c r="A992" s="7"/>
      <c r="B992" s="7"/>
      <c r="C992" s="371" t="s">
        <v>10481</v>
      </c>
      <c r="D992" s="468">
        <v>0</v>
      </c>
      <c r="E992" s="375" t="s">
        <v>10482</v>
      </c>
      <c r="F992" s="30" t="s">
        <v>931</v>
      </c>
      <c r="G992" s="377" t="s">
        <v>10492</v>
      </c>
      <c r="H992" s="377" t="s">
        <v>10493</v>
      </c>
      <c r="I992" s="378">
        <v>0.47569444444444442</v>
      </c>
      <c r="J992" s="45" t="s">
        <v>3521</v>
      </c>
      <c r="K992" s="100" t="s">
        <v>3522</v>
      </c>
      <c r="L992" s="13">
        <f ca="1">IFERROR(__xludf.DUMMYFUNCTION("if(K1029="""",0,counta(split(K1029,"","")))"),7)</f>
        <v>7</v>
      </c>
      <c r="M992" s="102" t="s">
        <v>3522</v>
      </c>
      <c r="N992" s="102"/>
      <c r="O992" s="102"/>
      <c r="P992" s="102"/>
      <c r="Q992" s="422" t="s">
        <v>27</v>
      </c>
      <c r="R992" s="339" t="s">
        <v>98</v>
      </c>
      <c r="S992" s="102">
        <v>0</v>
      </c>
      <c r="T992" s="435"/>
      <c r="U992" s="332">
        <v>5</v>
      </c>
      <c r="V992" s="332">
        <v>5</v>
      </c>
      <c r="W992" s="339" t="s">
        <v>3511</v>
      </c>
      <c r="X992" s="339" t="s">
        <v>2794</v>
      </c>
      <c r="Y992" s="422">
        <f>J992-I992</f>
        <v>0.27569444444444458</v>
      </c>
      <c r="Z992" s="422">
        <f>Y992*60</f>
        <v>16.541666666666675</v>
      </c>
      <c r="AA992" s="429">
        <v>4</v>
      </c>
      <c r="AB992" s="165">
        <v>4</v>
      </c>
    </row>
    <row r="993" spans="1:28" ht="14.25" customHeight="1" thickBot="1">
      <c r="A993" s="7"/>
      <c r="B993" s="7"/>
      <c r="C993" s="371" t="s">
        <v>10481</v>
      </c>
      <c r="D993" s="468">
        <v>0</v>
      </c>
      <c r="E993" s="375" t="s">
        <v>10604</v>
      </c>
      <c r="F993" s="30" t="s">
        <v>75</v>
      </c>
      <c r="G993" s="377" t="s">
        <v>10609</v>
      </c>
      <c r="H993" s="377" t="s">
        <v>10610</v>
      </c>
      <c r="I993" s="378">
        <v>0.47430555555555554</v>
      </c>
      <c r="J993" s="45" t="s">
        <v>3523</v>
      </c>
      <c r="K993" s="102" t="s">
        <v>3524</v>
      </c>
      <c r="L993" s="13">
        <f ca="1">IFERROR(__xludf.DUMMYFUNCTION("if(K1030="""",0,counta(split(K1030,"","")))"),10)</f>
        <v>10</v>
      </c>
      <c r="M993" s="102" t="s">
        <v>3524</v>
      </c>
      <c r="N993" s="102"/>
      <c r="O993" s="102"/>
      <c r="P993" s="102"/>
      <c r="Q993" s="422" t="s">
        <v>27</v>
      </c>
      <c r="R993" s="339" t="s">
        <v>98</v>
      </c>
      <c r="S993" s="102">
        <v>0</v>
      </c>
      <c r="T993" s="435"/>
      <c r="U993" s="165">
        <v>5</v>
      </c>
      <c r="V993" s="165">
        <v>5</v>
      </c>
      <c r="W993" s="165" t="s">
        <v>3076</v>
      </c>
      <c r="X993" s="102">
        <v>1</v>
      </c>
      <c r="Y993" s="422">
        <f>J993-I993</f>
        <v>0.6215277777777779</v>
      </c>
      <c r="Z993" s="422">
        <f>Y993*60</f>
        <v>37.291666666666671</v>
      </c>
      <c r="AA993" s="429">
        <v>4</v>
      </c>
      <c r="AB993" s="165">
        <v>4</v>
      </c>
    </row>
    <row r="994" spans="1:28" ht="14.25" customHeight="1" thickBot="1">
      <c r="A994" s="7"/>
      <c r="B994" s="7"/>
      <c r="C994" s="371" t="s">
        <v>10481</v>
      </c>
      <c r="D994" s="468">
        <v>0</v>
      </c>
      <c r="E994" s="376" t="s">
        <v>10570</v>
      </c>
      <c r="F994" s="30" t="s">
        <v>931</v>
      </c>
      <c r="G994" s="377" t="s">
        <v>1582</v>
      </c>
      <c r="H994" s="377" t="s">
        <v>10583</v>
      </c>
      <c r="I994" s="378">
        <v>0.44722222222222224</v>
      </c>
      <c r="J994" s="45" t="s">
        <v>288</v>
      </c>
      <c r="K994" s="102" t="s">
        <v>3527</v>
      </c>
      <c r="L994" s="13">
        <f ca="1">IFERROR(__xludf.DUMMYFUNCTION("if(K1031="""",0,counta(split(K1031,"","")))"),7)</f>
        <v>7</v>
      </c>
      <c r="M994" s="102" t="s">
        <v>3527</v>
      </c>
      <c r="N994" s="102"/>
      <c r="O994" s="102"/>
      <c r="P994" s="102"/>
      <c r="Q994" s="422" t="s">
        <v>27</v>
      </c>
      <c r="R994" s="339" t="s">
        <v>98</v>
      </c>
      <c r="S994" s="102">
        <v>0</v>
      </c>
      <c r="T994" s="435"/>
      <c r="U994" s="379">
        <v>3</v>
      </c>
      <c r="V994" s="379">
        <v>3</v>
      </c>
      <c r="W994" s="377" t="s">
        <v>7122</v>
      </c>
      <c r="X994" s="377">
        <v>1</v>
      </c>
      <c r="Y994" s="422">
        <f>J994-I994</f>
        <v>-0.31805555555555554</v>
      </c>
      <c r="Z994" s="422">
        <f>Y994*60</f>
        <v>-19.083333333333332</v>
      </c>
      <c r="AA994" s="429">
        <v>4</v>
      </c>
      <c r="AB994" s="165">
        <v>4</v>
      </c>
    </row>
    <row r="995" spans="1:28" ht="14.25" customHeight="1" thickBot="1">
      <c r="A995" s="7"/>
      <c r="B995" s="7"/>
      <c r="C995" s="434" t="s">
        <v>10180</v>
      </c>
      <c r="D995" s="468">
        <v>0</v>
      </c>
      <c r="E995" s="434" t="s">
        <v>10243</v>
      </c>
      <c r="F995" s="434" t="s">
        <v>84</v>
      </c>
      <c r="G995" s="434" t="s">
        <v>85</v>
      </c>
      <c r="H995" s="434" t="s">
        <v>1104</v>
      </c>
      <c r="I995" s="355">
        <v>0.43125000000000002</v>
      </c>
      <c r="J995" s="45" t="s">
        <v>2012</v>
      </c>
      <c r="K995" s="102" t="s">
        <v>3530</v>
      </c>
      <c r="L995" s="13">
        <f ca="1">IFERROR(__xludf.DUMMYFUNCTION("if(K1032="""",0,counta(split(K1032,"","")))"),2)</f>
        <v>2</v>
      </c>
      <c r="M995" s="102" t="s">
        <v>3530</v>
      </c>
      <c r="N995" s="102"/>
      <c r="O995" s="102"/>
      <c r="P995" s="102"/>
      <c r="Q995" s="422" t="s">
        <v>27</v>
      </c>
      <c r="R995" s="339" t="s">
        <v>98</v>
      </c>
      <c r="S995" s="102">
        <v>0</v>
      </c>
      <c r="T995" s="435"/>
      <c r="U995" s="165"/>
      <c r="V995" s="165">
        <v>5</v>
      </c>
      <c r="W995" s="165" t="s">
        <v>29</v>
      </c>
      <c r="X995" s="15">
        <v>1</v>
      </c>
      <c r="Y995" s="422">
        <f>J995-I995</f>
        <v>-0.18125000000000002</v>
      </c>
      <c r="Z995" s="422">
        <f>Y995*60</f>
        <v>-10.875000000000002</v>
      </c>
      <c r="AA995" s="429">
        <v>4</v>
      </c>
      <c r="AB995" s="165">
        <v>4</v>
      </c>
    </row>
    <row r="996" spans="1:28" ht="14.25" customHeight="1" thickBot="1">
      <c r="A996" s="7"/>
      <c r="B996" s="7"/>
      <c r="C996" s="371" t="s">
        <v>10481</v>
      </c>
      <c r="D996" s="468">
        <v>0</v>
      </c>
      <c r="E996" s="375" t="s">
        <v>1093</v>
      </c>
      <c r="F996" s="30" t="s">
        <v>10547</v>
      </c>
      <c r="G996" s="377" t="s">
        <v>10551</v>
      </c>
      <c r="H996" s="377" t="s">
        <v>561</v>
      </c>
      <c r="I996" s="378">
        <v>0.42708333333333331</v>
      </c>
      <c r="J996" s="45" t="s">
        <v>2506</v>
      </c>
      <c r="K996" s="102" t="s">
        <v>3533</v>
      </c>
      <c r="L996" s="13">
        <f ca="1">IFERROR(__xludf.DUMMYFUNCTION("if(K1033="""",0,counta(split(K1033,"","")))"),7)</f>
        <v>7</v>
      </c>
      <c r="M996" s="102" t="s">
        <v>3533</v>
      </c>
      <c r="N996" s="102"/>
      <c r="O996" s="102"/>
      <c r="P996" s="102"/>
      <c r="Q996" s="422" t="s">
        <v>27</v>
      </c>
      <c r="R996" s="339" t="s">
        <v>98</v>
      </c>
      <c r="S996" s="102">
        <v>0</v>
      </c>
      <c r="T996" s="435"/>
      <c r="U996" s="253">
        <v>4</v>
      </c>
      <c r="V996" s="253">
        <v>4</v>
      </c>
      <c r="W996" s="353" t="s">
        <v>3044</v>
      </c>
      <c r="X996" s="353">
        <v>1</v>
      </c>
      <c r="Y996" s="422">
        <f>J996-I996</f>
        <v>-3.3333333333333326E-2</v>
      </c>
      <c r="Z996" s="422">
        <f>Y996*60</f>
        <v>-1.9999999999999996</v>
      </c>
      <c r="AA996" s="429">
        <v>4</v>
      </c>
      <c r="AB996" s="165">
        <v>4</v>
      </c>
    </row>
    <row r="997" spans="1:28" ht="14.25" customHeight="1" thickBot="1">
      <c r="A997" s="7"/>
      <c r="B997" s="7"/>
      <c r="C997" s="371" t="s">
        <v>10481</v>
      </c>
      <c r="D997" s="468">
        <v>0</v>
      </c>
      <c r="E997" s="375" t="s">
        <v>10505</v>
      </c>
      <c r="F997" s="30" t="s">
        <v>3133</v>
      </c>
      <c r="G997" s="377" t="s">
        <v>10506</v>
      </c>
      <c r="H997" s="377" t="s">
        <v>10507</v>
      </c>
      <c r="I997" s="378">
        <v>0.42499999999999999</v>
      </c>
      <c r="J997" s="45" t="s">
        <v>3538</v>
      </c>
      <c r="K997" s="102" t="s">
        <v>3539</v>
      </c>
      <c r="L997" s="13">
        <f ca="1">IFERROR(__xludf.DUMMYFUNCTION("if(K1034="""",0,counta(split(K1034,"","")))"),9)</f>
        <v>9</v>
      </c>
      <c r="M997" s="102" t="s">
        <v>3539</v>
      </c>
      <c r="N997" s="102"/>
      <c r="O997" s="102"/>
      <c r="P997" s="102"/>
      <c r="Q997" s="422" t="s">
        <v>27</v>
      </c>
      <c r="R997" s="339" t="s">
        <v>98</v>
      </c>
      <c r="S997" s="102">
        <v>0</v>
      </c>
      <c r="T997" s="435"/>
      <c r="U997" s="165">
        <v>5</v>
      </c>
      <c r="V997" s="354">
        <v>5</v>
      </c>
      <c r="W997" s="353" t="s">
        <v>3317</v>
      </c>
      <c r="X997" s="102">
        <v>1</v>
      </c>
      <c r="Y997" s="422">
        <f>J997-I997</f>
        <v>0.1027777777777778</v>
      </c>
      <c r="Z997" s="422">
        <f>Y997*60</f>
        <v>6.1666666666666679</v>
      </c>
      <c r="AA997" s="429">
        <v>4</v>
      </c>
      <c r="AB997" s="165">
        <v>4</v>
      </c>
    </row>
    <row r="998" spans="1:28" ht="14.25" customHeight="1" thickBot="1">
      <c r="A998" s="7"/>
      <c r="B998" s="7"/>
      <c r="C998" s="371" t="s">
        <v>10481</v>
      </c>
      <c r="D998" s="468">
        <v>0</v>
      </c>
      <c r="E998" s="375" t="s">
        <v>10505</v>
      </c>
      <c r="F998" s="30" t="s">
        <v>1568</v>
      </c>
      <c r="G998" s="377" t="s">
        <v>10508</v>
      </c>
      <c r="H998" s="377" t="s">
        <v>10509</v>
      </c>
      <c r="I998" s="378">
        <v>0.42222222222222222</v>
      </c>
      <c r="J998" s="45" t="s">
        <v>3541</v>
      </c>
      <c r="K998" s="102"/>
      <c r="L998" s="13">
        <f ca="1">IFERROR(__xludf.DUMMYFUNCTION("if(K1035="""",0,counta(split(K1035,"","")))"),0)</f>
        <v>0</v>
      </c>
      <c r="M998" s="102"/>
      <c r="N998" s="102"/>
      <c r="O998" s="102"/>
      <c r="P998" s="102" t="s">
        <v>181</v>
      </c>
      <c r="Q998" s="422" t="s">
        <v>27</v>
      </c>
      <c r="R998" s="339" t="s">
        <v>98</v>
      </c>
      <c r="S998" s="102">
        <v>0</v>
      </c>
      <c r="T998" s="435"/>
      <c r="U998" s="165"/>
      <c r="V998" s="165">
        <v>4</v>
      </c>
      <c r="W998" s="165" t="s">
        <v>29</v>
      </c>
      <c r="X998" s="15">
        <v>1</v>
      </c>
      <c r="Y998" s="422">
        <f>J998-I998</f>
        <v>-0.23888888888888887</v>
      </c>
      <c r="Z998" s="422">
        <f>Y998*60</f>
        <v>-14.333333333333332</v>
      </c>
      <c r="AA998" s="428">
        <v>4</v>
      </c>
      <c r="AB998" s="280">
        <v>4</v>
      </c>
    </row>
    <row r="999" spans="1:28" ht="14.25" customHeight="1" thickBot="1">
      <c r="A999" s="7"/>
      <c r="B999" s="7"/>
      <c r="C999" s="434" t="s">
        <v>10180</v>
      </c>
      <c r="D999" s="468">
        <v>0</v>
      </c>
      <c r="E999" s="434" t="s">
        <v>132</v>
      </c>
      <c r="F999" s="434" t="s">
        <v>10225</v>
      </c>
      <c r="G999" s="434"/>
      <c r="H999" s="434" t="s">
        <v>10226</v>
      </c>
      <c r="I999" s="355">
        <v>0.41736111111111113</v>
      </c>
      <c r="J999" s="45" t="s">
        <v>3541</v>
      </c>
      <c r="K999" s="102"/>
      <c r="L999" s="13">
        <f ca="1">IFERROR(__xludf.DUMMYFUNCTION("if(K1036="""",0,counta(split(K1036,"","")))"),0)</f>
        <v>0</v>
      </c>
      <c r="M999" s="102"/>
      <c r="N999" s="102"/>
      <c r="O999" s="284"/>
      <c r="P999" s="237" t="s">
        <v>181</v>
      </c>
      <c r="Q999" s="422" t="s">
        <v>27</v>
      </c>
      <c r="R999" s="339" t="s">
        <v>98</v>
      </c>
      <c r="S999" s="102">
        <v>0</v>
      </c>
      <c r="T999" s="435"/>
      <c r="U999" s="280">
        <v>5</v>
      </c>
      <c r="V999" s="280">
        <v>4</v>
      </c>
      <c r="W999" s="286" t="s">
        <v>9052</v>
      </c>
      <c r="X999" s="286" t="s">
        <v>2947</v>
      </c>
      <c r="Y999" s="422">
        <f>J999-I999</f>
        <v>-0.23402777777777778</v>
      </c>
      <c r="Z999" s="422">
        <f>Y999*60</f>
        <v>-14.041666666666666</v>
      </c>
      <c r="AA999" s="429">
        <v>4</v>
      </c>
      <c r="AB999" s="253">
        <v>4</v>
      </c>
    </row>
    <row r="1000" spans="1:28" ht="14.25" customHeight="1" thickBot="1">
      <c r="A1000" s="7"/>
      <c r="B1000" s="7"/>
      <c r="C1000" s="371" t="s">
        <v>10481</v>
      </c>
      <c r="D1000" s="468">
        <v>0</v>
      </c>
      <c r="E1000" s="377" t="s">
        <v>10618</v>
      </c>
      <c r="F1000" s="30" t="s">
        <v>10624</v>
      </c>
      <c r="G1000" s="377"/>
      <c r="H1000" s="377" t="s">
        <v>4284</v>
      </c>
      <c r="I1000" s="378">
        <v>0.41249999999999998</v>
      </c>
      <c r="J1000" s="45" t="s">
        <v>3400</v>
      </c>
      <c r="K1000" s="102" t="s">
        <v>3542</v>
      </c>
      <c r="L1000" s="13">
        <f ca="1">IFERROR(__xludf.DUMMYFUNCTION("if(K1037="""",0,counta(split(K1037,"","")))"),5)</f>
        <v>5</v>
      </c>
      <c r="M1000" s="102" t="s">
        <v>3542</v>
      </c>
      <c r="N1000" s="102"/>
      <c r="O1000" s="284"/>
      <c r="P1000" s="284"/>
      <c r="Q1000" s="422" t="s">
        <v>27</v>
      </c>
      <c r="R1000" s="339" t="s">
        <v>98</v>
      </c>
      <c r="S1000" s="102">
        <v>0</v>
      </c>
      <c r="T1000" s="435"/>
      <c r="U1000" s="165"/>
      <c r="V1000" s="165">
        <v>4</v>
      </c>
      <c r="W1000" s="165" t="s">
        <v>1403</v>
      </c>
      <c r="X1000" s="102"/>
      <c r="Y1000" s="422">
        <f>J1000-I1000</f>
        <v>4.5833333333333337E-2</v>
      </c>
      <c r="Z1000" s="422">
        <f>Y1000*60</f>
        <v>2.75</v>
      </c>
      <c r="AA1000" s="428">
        <v>4</v>
      </c>
      <c r="AB1000" s="165">
        <v>4</v>
      </c>
    </row>
    <row r="1001" spans="1:28" ht="14.25" customHeight="1" thickBot="1">
      <c r="A1001" s="7"/>
      <c r="B1001" s="7"/>
      <c r="C1001" s="371" t="s">
        <v>10481</v>
      </c>
      <c r="D1001" s="468">
        <v>0</v>
      </c>
      <c r="E1001" s="375" t="s">
        <v>10505</v>
      </c>
      <c r="F1001" s="30" t="s">
        <v>6419</v>
      </c>
      <c r="G1001" s="377" t="s">
        <v>10511</v>
      </c>
      <c r="H1001" s="377" t="s">
        <v>10512</v>
      </c>
      <c r="I1001" s="378">
        <v>0.39374999999999999</v>
      </c>
      <c r="J1001" s="45" t="s">
        <v>2130</v>
      </c>
      <c r="K1001" s="102"/>
      <c r="L1001" s="13">
        <f ca="1">IFERROR(__xludf.DUMMYFUNCTION("if(K1038="""",0,counta(split(K1038,"","")))"),0)</f>
        <v>0</v>
      </c>
      <c r="M1001" s="102"/>
      <c r="N1001" s="102"/>
      <c r="O1001" s="284"/>
      <c r="P1001" s="284"/>
      <c r="Q1001" s="422" t="s">
        <v>27</v>
      </c>
      <c r="R1001" s="339" t="s">
        <v>98</v>
      </c>
      <c r="S1001" s="102">
        <v>0</v>
      </c>
      <c r="T1001" s="435"/>
      <c r="U1001" s="51">
        <v>5</v>
      </c>
      <c r="V1001" s="51">
        <v>4</v>
      </c>
      <c r="W1001" s="51" t="s">
        <v>3044</v>
      </c>
      <c r="X1001" s="51" t="s">
        <v>2794</v>
      </c>
      <c r="Y1001" s="422">
        <f>J1001-I1001</f>
        <v>0.20208333333333334</v>
      </c>
      <c r="Z1001" s="422">
        <f>Y1001*60</f>
        <v>12.125</v>
      </c>
      <c r="AA1001" s="429">
        <v>4</v>
      </c>
      <c r="AB1001" s="165">
        <v>4</v>
      </c>
    </row>
    <row r="1002" spans="1:28" ht="14.25" customHeight="1" thickBot="1">
      <c r="A1002" s="7"/>
      <c r="B1002" s="7"/>
      <c r="C1002" s="371" t="s">
        <v>10481</v>
      </c>
      <c r="D1002" s="468">
        <v>0</v>
      </c>
      <c r="E1002" s="381" t="s">
        <v>10638</v>
      </c>
      <c r="F1002" s="30" t="s">
        <v>10643</v>
      </c>
      <c r="G1002" s="377" t="s">
        <v>10644</v>
      </c>
      <c r="H1002" s="375" t="s">
        <v>10375</v>
      </c>
      <c r="I1002" s="378">
        <v>0.39305555555555555</v>
      </c>
      <c r="J1002" s="45" t="s">
        <v>1548</v>
      </c>
      <c r="K1002" s="102"/>
      <c r="L1002" s="13">
        <f ca="1">IFERROR(__xludf.DUMMYFUNCTION("if(K1039="""",0,counta(split(K1039,"","")))"),0)</f>
        <v>0</v>
      </c>
      <c r="M1002" s="102"/>
      <c r="N1002" s="102" t="s">
        <v>3547</v>
      </c>
      <c r="O1002" s="284" t="s">
        <v>3547</v>
      </c>
      <c r="P1002" s="284" t="s">
        <v>3547</v>
      </c>
      <c r="Q1002" s="422" t="s">
        <v>27</v>
      </c>
      <c r="R1002" s="339" t="s">
        <v>98</v>
      </c>
      <c r="S1002" s="102">
        <v>0</v>
      </c>
      <c r="T1002" s="435"/>
      <c r="U1002" s="165"/>
      <c r="V1002" s="165">
        <v>4</v>
      </c>
      <c r="W1002" s="165" t="s">
        <v>29</v>
      </c>
      <c r="X1002" s="15">
        <v>1</v>
      </c>
      <c r="Y1002" s="422">
        <f>J1002-I1002</f>
        <v>-5.6249999999999967E-2</v>
      </c>
      <c r="Z1002" s="422">
        <f>Y1002*60</f>
        <v>-3.3749999999999982</v>
      </c>
      <c r="AA1002" s="428">
        <v>4</v>
      </c>
      <c r="AB1002" s="165">
        <v>4</v>
      </c>
    </row>
    <row r="1003" spans="1:28" ht="14.25" customHeight="1" thickBot="1">
      <c r="A1003" s="7"/>
      <c r="B1003" s="7"/>
      <c r="C1003" s="371" t="s">
        <v>10481</v>
      </c>
      <c r="D1003" s="468">
        <v>0</v>
      </c>
      <c r="E1003" s="376" t="s">
        <v>10570</v>
      </c>
      <c r="F1003" s="237" t="s">
        <v>816</v>
      </c>
      <c r="G1003" s="377" t="s">
        <v>622</v>
      </c>
      <c r="H1003" s="377" t="s">
        <v>2839</v>
      </c>
      <c r="I1003" s="378">
        <v>0.38750000000000001</v>
      </c>
      <c r="J1003" s="45"/>
      <c r="K1003" s="102"/>
      <c r="L1003" s="13">
        <f ca="1">IFERROR(__xludf.DUMMYFUNCTION("if(K1040="""",0,counta(split(K1040,"","")))"),0)</f>
        <v>0</v>
      </c>
      <c r="M1003" s="102"/>
      <c r="N1003" s="102"/>
      <c r="O1003" s="102"/>
      <c r="P1003" s="102"/>
      <c r="Q1003" s="422" t="s">
        <v>27</v>
      </c>
      <c r="R1003" s="339" t="s">
        <v>98</v>
      </c>
      <c r="S1003" s="102">
        <v>0</v>
      </c>
      <c r="T1003" s="435"/>
      <c r="U1003" s="165"/>
      <c r="V1003" s="165">
        <v>5</v>
      </c>
      <c r="W1003" s="165" t="s">
        <v>2111</v>
      </c>
      <c r="X1003" s="102"/>
      <c r="Y1003" s="422">
        <f>J1003-I1003</f>
        <v>-0.38750000000000001</v>
      </c>
      <c r="Z1003" s="422">
        <f>Y1003*60</f>
        <v>-23.25</v>
      </c>
      <c r="AA1003" s="429">
        <v>4</v>
      </c>
      <c r="AB1003" s="165">
        <v>4</v>
      </c>
    </row>
    <row r="1004" spans="1:28" ht="14.25" customHeight="1" thickBot="1">
      <c r="A1004" s="7"/>
      <c r="B1004" s="7"/>
      <c r="C1004" s="371" t="s">
        <v>10481</v>
      </c>
      <c r="D1004" s="468">
        <v>0</v>
      </c>
      <c r="E1004" s="375" t="s">
        <v>1281</v>
      </c>
      <c r="F1004" s="30" t="s">
        <v>2889</v>
      </c>
      <c r="G1004" s="30" t="s">
        <v>616</v>
      </c>
      <c r="H1004" s="377" t="s">
        <v>1285</v>
      </c>
      <c r="I1004" s="378">
        <v>0.38541666666666669</v>
      </c>
      <c r="J1004" s="45" t="s">
        <v>213</v>
      </c>
      <c r="K1004" s="102" t="s">
        <v>3553</v>
      </c>
      <c r="L1004" s="13">
        <f ca="1">IFERROR(__xludf.DUMMYFUNCTION("if(K1041="""",0,counta(split(K1041,"","")))"),3)</f>
        <v>3</v>
      </c>
      <c r="M1004" s="102" t="s">
        <v>3554</v>
      </c>
      <c r="N1004" s="102"/>
      <c r="O1004" s="102"/>
      <c r="P1004" s="102"/>
      <c r="Q1004" s="422" t="s">
        <v>27</v>
      </c>
      <c r="R1004" s="339" t="s">
        <v>98</v>
      </c>
      <c r="S1004" s="102">
        <v>0</v>
      </c>
      <c r="T1004" s="435"/>
      <c r="U1004" s="165">
        <v>3</v>
      </c>
      <c r="V1004" s="165">
        <v>4</v>
      </c>
      <c r="W1004" s="165" t="s">
        <v>2111</v>
      </c>
      <c r="X1004" s="102" t="s">
        <v>2794</v>
      </c>
      <c r="Y1004" s="422">
        <f>J1004-I1004</f>
        <v>-0.26041666666666669</v>
      </c>
      <c r="Z1004" s="422">
        <f>Y1004*60</f>
        <v>-15.625000000000002</v>
      </c>
      <c r="AA1004" s="429">
        <v>4</v>
      </c>
      <c r="AB1004" s="165">
        <v>4</v>
      </c>
    </row>
    <row r="1005" spans="1:28" ht="14.25" customHeight="1" thickBot="1">
      <c r="A1005" s="7"/>
      <c r="B1005" s="7"/>
      <c r="C1005" s="371" t="s">
        <v>10481</v>
      </c>
      <c r="D1005" s="468">
        <v>0</v>
      </c>
      <c r="E1005" s="375" t="s">
        <v>1093</v>
      </c>
      <c r="F1005" s="30" t="s">
        <v>1118</v>
      </c>
      <c r="G1005" s="377" t="s">
        <v>1118</v>
      </c>
      <c r="H1005" s="377" t="s">
        <v>10553</v>
      </c>
      <c r="I1005" s="378">
        <v>0.38194444444444442</v>
      </c>
      <c r="J1005" s="45"/>
      <c r="K1005" s="102"/>
      <c r="L1005" s="13">
        <f ca="1">IFERROR(__xludf.DUMMYFUNCTION("if(K1042="""",0,counta(split(K1042,"","")))"),0)</f>
        <v>0</v>
      </c>
      <c r="M1005" s="102"/>
      <c r="N1005" s="102"/>
      <c r="O1005" s="102"/>
      <c r="P1005" s="102"/>
      <c r="Q1005" s="422" t="s">
        <v>27</v>
      </c>
      <c r="R1005" s="339" t="s">
        <v>98</v>
      </c>
      <c r="S1005" s="102">
        <v>0</v>
      </c>
      <c r="T1005" s="435"/>
      <c r="U1005" s="165"/>
      <c r="V1005" s="165">
        <v>4</v>
      </c>
      <c r="W1005" s="165" t="s">
        <v>2111</v>
      </c>
      <c r="X1005" s="102"/>
      <c r="Y1005" s="422">
        <f>J1005-I1005</f>
        <v>-0.38194444444444442</v>
      </c>
      <c r="Z1005" s="422">
        <f>Y1005*60</f>
        <v>-22.916666666666664</v>
      </c>
      <c r="AA1005" s="428">
        <v>4</v>
      </c>
      <c r="AB1005" s="333">
        <v>4</v>
      </c>
    </row>
    <row r="1006" spans="1:28" ht="14.25" customHeight="1" thickBot="1">
      <c r="A1006" s="7"/>
      <c r="B1006" s="7"/>
      <c r="C1006" s="371" t="s">
        <v>10481</v>
      </c>
      <c r="D1006" s="468">
        <v>0</v>
      </c>
      <c r="E1006" s="381" t="s">
        <v>10638</v>
      </c>
      <c r="F1006" s="30" t="s">
        <v>10649</v>
      </c>
      <c r="G1006" s="377" t="s">
        <v>10650</v>
      </c>
      <c r="H1006" s="375" t="s">
        <v>10651</v>
      </c>
      <c r="I1006" s="378">
        <v>0.37430555555555556</v>
      </c>
      <c r="J1006" s="45" t="s">
        <v>1090</v>
      </c>
      <c r="K1006" s="102" t="s">
        <v>3560</v>
      </c>
      <c r="L1006" s="13">
        <f ca="1">IFERROR(__xludf.DUMMYFUNCTION("if(K1043="""",0,counta(split(K1043,"","")))"),7)</f>
        <v>7</v>
      </c>
      <c r="M1006" s="284" t="s">
        <v>3561</v>
      </c>
      <c r="N1006" s="102"/>
      <c r="O1006" s="102"/>
      <c r="P1006" s="102"/>
      <c r="Q1006" s="422" t="s">
        <v>27</v>
      </c>
      <c r="R1006" s="339" t="s">
        <v>98</v>
      </c>
      <c r="S1006" s="102">
        <v>0</v>
      </c>
      <c r="T1006" s="435"/>
      <c r="U1006" s="253">
        <v>4</v>
      </c>
      <c r="V1006" s="255">
        <v>5</v>
      </c>
      <c r="W1006" s="353" t="s">
        <v>3770</v>
      </c>
      <c r="X1006" s="353" t="s">
        <v>2976</v>
      </c>
      <c r="Y1006" s="422">
        <f>J1006-I1006</f>
        <v>-0.20625000000000002</v>
      </c>
      <c r="Z1006" s="422">
        <f>Y1006*60</f>
        <v>-12.375000000000002</v>
      </c>
      <c r="AA1006" s="429">
        <v>4</v>
      </c>
      <c r="AB1006" s="280">
        <v>4</v>
      </c>
    </row>
    <row r="1007" spans="1:28" ht="14.25" customHeight="1" thickBot="1">
      <c r="A1007" s="7"/>
      <c r="B1007" s="7"/>
      <c r="C1007" s="371" t="s">
        <v>10481</v>
      </c>
      <c r="D1007" s="468">
        <v>0</v>
      </c>
      <c r="E1007" s="375" t="s">
        <v>10604</v>
      </c>
      <c r="F1007" s="237" t="s">
        <v>816</v>
      </c>
      <c r="G1007" s="377" t="s">
        <v>10612</v>
      </c>
      <c r="H1007" s="377" t="s">
        <v>2839</v>
      </c>
      <c r="I1007" s="378">
        <v>0.37291666666666667</v>
      </c>
      <c r="J1007" s="45" t="s">
        <v>214</v>
      </c>
      <c r="K1007" s="102" t="s">
        <v>3565</v>
      </c>
      <c r="L1007" s="13">
        <f ca="1">IFERROR(__xludf.DUMMYFUNCTION("if(K1044="""",0,counta(split(K1044,"","")))"),7)</f>
        <v>7</v>
      </c>
      <c r="M1007" s="237" t="s">
        <v>3565</v>
      </c>
      <c r="N1007" s="102"/>
      <c r="O1007" s="102"/>
      <c r="P1007" s="102"/>
      <c r="Q1007" s="422" t="s">
        <v>27</v>
      </c>
      <c r="R1007" s="339" t="s">
        <v>98</v>
      </c>
      <c r="S1007" s="102">
        <v>0</v>
      </c>
      <c r="T1007" s="435"/>
      <c r="U1007" s="165">
        <v>4</v>
      </c>
      <c r="V1007" s="165">
        <v>5</v>
      </c>
      <c r="W1007" s="237" t="s">
        <v>29</v>
      </c>
      <c r="X1007" s="102" t="s">
        <v>2976</v>
      </c>
      <c r="Y1007" s="422">
        <f>J1007-I1007</f>
        <v>-0.19236111111111112</v>
      </c>
      <c r="Z1007" s="422">
        <f>Y1007*60</f>
        <v>-11.541666666666668</v>
      </c>
      <c r="AA1007" s="429">
        <v>4</v>
      </c>
      <c r="AB1007" s="280">
        <v>4</v>
      </c>
    </row>
    <row r="1008" spans="1:28" ht="14.25" customHeight="1" thickBot="1">
      <c r="A1008" s="7"/>
      <c r="B1008" s="7"/>
      <c r="C1008" s="371" t="s">
        <v>10481</v>
      </c>
      <c r="D1008" s="468">
        <v>0</v>
      </c>
      <c r="E1008" s="375" t="s">
        <v>10505</v>
      </c>
      <c r="F1008" s="30" t="s">
        <v>10513</v>
      </c>
      <c r="G1008" s="377" t="s">
        <v>4686</v>
      </c>
      <c r="H1008" s="377" t="s">
        <v>10514</v>
      </c>
      <c r="I1008" s="378">
        <v>0.37152777777777779</v>
      </c>
      <c r="J1008" s="45" t="s">
        <v>184</v>
      </c>
      <c r="K1008" s="102" t="s">
        <v>3568</v>
      </c>
      <c r="L1008" s="13">
        <f ca="1">IFERROR(__xludf.DUMMYFUNCTION("if(K1045="""",0,counta(split(K1045,"","")))"),2)</f>
        <v>2</v>
      </c>
      <c r="M1008" s="284" t="s">
        <v>3569</v>
      </c>
      <c r="N1008" s="102" t="s">
        <v>3570</v>
      </c>
      <c r="O1008" s="102" t="s">
        <v>3571</v>
      </c>
      <c r="P1008" s="284" t="s">
        <v>3571</v>
      </c>
      <c r="Q1008" s="422" t="s">
        <v>27</v>
      </c>
      <c r="R1008" s="339" t="s">
        <v>98</v>
      </c>
      <c r="S1008" s="102">
        <v>0</v>
      </c>
      <c r="T1008" s="435"/>
      <c r="U1008" s="165"/>
      <c r="V1008" s="165">
        <v>5</v>
      </c>
      <c r="W1008" s="165" t="s">
        <v>1403</v>
      </c>
      <c r="X1008" s="102"/>
      <c r="Y1008" s="422">
        <f>J1008-I1008</f>
        <v>3.4722222222222099E-3</v>
      </c>
      <c r="Z1008" s="422">
        <f>Y1008*60</f>
        <v>0.20833333333333259</v>
      </c>
      <c r="AA1008" s="429">
        <v>4</v>
      </c>
      <c r="AB1008" s="165">
        <v>4</v>
      </c>
    </row>
    <row r="1009" spans="1:28" ht="14.25" customHeight="1" thickBot="1">
      <c r="A1009" s="7"/>
      <c r="B1009" s="7"/>
      <c r="C1009" s="434" t="s">
        <v>10180</v>
      </c>
      <c r="D1009" s="468">
        <v>0</v>
      </c>
      <c r="E1009" s="434" t="s">
        <v>10266</v>
      </c>
      <c r="F1009" s="434" t="s">
        <v>10273</v>
      </c>
      <c r="G1009" s="434" t="s">
        <v>10274</v>
      </c>
      <c r="H1009" s="434" t="s">
        <v>5815</v>
      </c>
      <c r="I1009" s="355">
        <v>0.36944444444444446</v>
      </c>
      <c r="J1009" s="45" t="s">
        <v>378</v>
      </c>
      <c r="K1009" s="102" t="s">
        <v>3574</v>
      </c>
      <c r="L1009" s="13">
        <f ca="1">IFERROR(__xludf.DUMMYFUNCTION("if(K1046="""",0,counta(split(K1046,"","")))"),9)</f>
        <v>9</v>
      </c>
      <c r="M1009" s="237" t="s">
        <v>3574</v>
      </c>
      <c r="N1009" s="102"/>
      <c r="O1009" s="102"/>
      <c r="P1009" s="102"/>
      <c r="Q1009" s="422" t="s">
        <v>27</v>
      </c>
      <c r="R1009" s="339" t="s">
        <v>98</v>
      </c>
      <c r="S1009" s="102">
        <v>0</v>
      </c>
      <c r="T1009" s="435"/>
      <c r="U1009" s="149">
        <v>4</v>
      </c>
      <c r="V1009" s="150">
        <v>5</v>
      </c>
      <c r="W1009" s="155" t="s">
        <v>5233</v>
      </c>
      <c r="X1009" s="155" t="s">
        <v>2947</v>
      </c>
      <c r="Y1009" s="422">
        <f>J1009-I1009</f>
        <v>0.11666666666666664</v>
      </c>
      <c r="Z1009" s="422">
        <f>Y1009*60</f>
        <v>6.9999999999999982</v>
      </c>
      <c r="AA1009" s="429">
        <v>4</v>
      </c>
      <c r="AB1009" s="297">
        <v>4</v>
      </c>
    </row>
    <row r="1010" spans="1:28" ht="14.25" customHeight="1" thickBot="1">
      <c r="A1010" s="7"/>
      <c r="B1010" s="7"/>
      <c r="C1010" s="434" t="s">
        <v>10180</v>
      </c>
      <c r="D1010" s="468">
        <v>0</v>
      </c>
      <c r="E1010" s="434" t="s">
        <v>10243</v>
      </c>
      <c r="F1010" s="434" t="s">
        <v>198</v>
      </c>
      <c r="G1010" s="434" t="s">
        <v>10248</v>
      </c>
      <c r="H1010" s="434" t="s">
        <v>6547</v>
      </c>
      <c r="I1010" s="355">
        <v>0.35347222222222224</v>
      </c>
      <c r="J1010" s="45" t="s">
        <v>200</v>
      </c>
      <c r="K1010" s="102" t="s">
        <v>3575</v>
      </c>
      <c r="L1010" s="13">
        <f ca="1">IFERROR(__xludf.DUMMYFUNCTION("if(K1047="""",0,counta(split(K1047,"","")))"),7)</f>
        <v>7</v>
      </c>
      <c r="M1010" s="102" t="s">
        <v>3575</v>
      </c>
      <c r="N1010" s="102"/>
      <c r="O1010" s="102"/>
      <c r="P1010" s="102"/>
      <c r="Q1010" s="422" t="s">
        <v>27</v>
      </c>
      <c r="R1010" s="339" t="s">
        <v>98</v>
      </c>
      <c r="S1010" s="102">
        <v>0</v>
      </c>
      <c r="T1010" s="435"/>
      <c r="U1010" s="165">
        <v>4</v>
      </c>
      <c r="V1010" s="165">
        <v>4</v>
      </c>
      <c r="W1010" s="165" t="s">
        <v>2793</v>
      </c>
      <c r="X1010" s="102">
        <v>1</v>
      </c>
      <c r="Y1010" s="422">
        <f>J1010-I1010</f>
        <v>0.25069444444444439</v>
      </c>
      <c r="Z1010" s="422">
        <f>Y1010*60</f>
        <v>15.041666666666663</v>
      </c>
      <c r="AA1010" s="429">
        <v>4</v>
      </c>
      <c r="AB1010" s="165">
        <v>4</v>
      </c>
    </row>
    <row r="1011" spans="1:28" ht="14.25" customHeight="1" thickBot="1">
      <c r="A1011" s="7"/>
      <c r="B1011" s="7"/>
      <c r="C1011" s="371" t="s">
        <v>10481</v>
      </c>
      <c r="D1011" s="468">
        <v>0</v>
      </c>
      <c r="E1011" s="375" t="s">
        <v>10588</v>
      </c>
      <c r="F1011" s="30" t="s">
        <v>10589</v>
      </c>
      <c r="G1011" s="377" t="s">
        <v>10589</v>
      </c>
      <c r="H1011" s="377" t="s">
        <v>10589</v>
      </c>
      <c r="I1011" s="378">
        <v>0.35</v>
      </c>
      <c r="J1011" s="45" t="s">
        <v>204</v>
      </c>
      <c r="K1011" s="102" t="s">
        <v>3578</v>
      </c>
      <c r="L1011" s="13">
        <f ca="1">IFERROR(__xludf.DUMMYFUNCTION("if(K1048="""",0,counta(split(K1048,"","")))"),3)</f>
        <v>3</v>
      </c>
      <c r="M1011" s="59" t="s">
        <v>3578</v>
      </c>
      <c r="N1011" s="102"/>
      <c r="O1011" s="102"/>
      <c r="P1011" s="102"/>
      <c r="Q1011" s="422" t="s">
        <v>27</v>
      </c>
      <c r="R1011" s="339" t="s">
        <v>98</v>
      </c>
      <c r="S1011" s="102">
        <v>0</v>
      </c>
      <c r="T1011" s="435"/>
      <c r="U1011" s="165">
        <v>5</v>
      </c>
      <c r="V1011" s="165">
        <v>4</v>
      </c>
      <c r="W1011" s="165" t="s">
        <v>3044</v>
      </c>
      <c r="X1011" s="102">
        <v>1</v>
      </c>
      <c r="Y1011" s="422">
        <f>J1011-I1011</f>
        <v>0.34097222222222223</v>
      </c>
      <c r="Z1011" s="422">
        <f>Y1011*60</f>
        <v>20.458333333333336</v>
      </c>
      <c r="AA1011" s="429">
        <v>4</v>
      </c>
      <c r="AB1011" s="165">
        <v>4</v>
      </c>
    </row>
    <row r="1012" spans="1:28" ht="14.25" customHeight="1" thickBot="1">
      <c r="A1012" s="7"/>
      <c r="B1012" s="7"/>
      <c r="C1012" s="434" t="s">
        <v>10180</v>
      </c>
      <c r="D1012" s="468">
        <v>0</v>
      </c>
      <c r="E1012" s="434" t="s">
        <v>1260</v>
      </c>
      <c r="F1012" s="434" t="s">
        <v>3992</v>
      </c>
      <c r="G1012" s="434"/>
      <c r="H1012" s="434" t="s">
        <v>1271</v>
      </c>
      <c r="I1012" s="355">
        <v>0.33333333333333331</v>
      </c>
      <c r="J1012" s="45" t="s">
        <v>3216</v>
      </c>
      <c r="K1012" s="237" t="s">
        <v>3581</v>
      </c>
      <c r="L1012" s="13">
        <f ca="1">IFERROR(__xludf.DUMMYFUNCTION("if(K1049="""",0,counta(split(K1049,"","")))"),3)</f>
        <v>3</v>
      </c>
      <c r="M1012" s="102" t="s">
        <v>3581</v>
      </c>
      <c r="N1012" s="102"/>
      <c r="O1012" s="102"/>
      <c r="P1012" s="102"/>
      <c r="Q1012" s="422" t="s">
        <v>27</v>
      </c>
      <c r="R1012" s="339" t="s">
        <v>98</v>
      </c>
      <c r="S1012" s="102">
        <v>0</v>
      </c>
      <c r="T1012" s="435"/>
      <c r="U1012" s="165">
        <v>2</v>
      </c>
      <c r="V1012" s="165">
        <v>4</v>
      </c>
      <c r="W1012" s="165" t="s">
        <v>29</v>
      </c>
      <c r="X1012" s="102">
        <v>1</v>
      </c>
      <c r="Y1012" s="422">
        <f>J1012-I1012</f>
        <v>0.40277777777777785</v>
      </c>
      <c r="Z1012" s="422">
        <f>Y1012*60</f>
        <v>24.166666666666671</v>
      </c>
      <c r="AA1012" s="429">
        <v>4</v>
      </c>
      <c r="AB1012" s="51">
        <v>4</v>
      </c>
    </row>
    <row r="1013" spans="1:28" ht="14.25" customHeight="1" thickBot="1">
      <c r="A1013" s="7"/>
      <c r="B1013" s="7"/>
      <c r="C1013" s="371" t="s">
        <v>10481</v>
      </c>
      <c r="D1013" s="468">
        <v>0</v>
      </c>
      <c r="E1013" s="375" t="s">
        <v>10505</v>
      </c>
      <c r="F1013" s="30" t="s">
        <v>8645</v>
      </c>
      <c r="G1013" s="377" t="s">
        <v>10516</v>
      </c>
      <c r="H1013" s="377" t="s">
        <v>1927</v>
      </c>
      <c r="I1013" s="378">
        <v>0.3263888888888889</v>
      </c>
      <c r="J1013" s="45" t="s">
        <v>76</v>
      </c>
      <c r="K1013" s="102"/>
      <c r="L1013" s="13">
        <f ca="1">IFERROR(__xludf.DUMMYFUNCTION("if(K1050="""",0,counta(split(K1050,"","")))"),0)</f>
        <v>0</v>
      </c>
      <c r="M1013" s="102"/>
      <c r="N1013" s="102"/>
      <c r="O1013" s="102"/>
      <c r="P1013" s="102"/>
      <c r="Q1013" s="422" t="s">
        <v>27</v>
      </c>
      <c r="R1013" s="339" t="s">
        <v>98</v>
      </c>
      <c r="S1013" s="102">
        <v>0</v>
      </c>
      <c r="T1013" s="435"/>
      <c r="U1013" s="165">
        <v>4</v>
      </c>
      <c r="V1013" s="165">
        <v>5</v>
      </c>
      <c r="W1013" s="165" t="s">
        <v>5989</v>
      </c>
      <c r="X1013" s="102">
        <v>1</v>
      </c>
      <c r="Y1013" s="422">
        <f>J1013-I1013</f>
        <v>-0.24097222222222225</v>
      </c>
      <c r="Z1013" s="422">
        <f>Y1013*60</f>
        <v>-14.458333333333336</v>
      </c>
      <c r="AA1013" s="429">
        <v>4</v>
      </c>
      <c r="AB1013" s="481">
        <v>4</v>
      </c>
    </row>
    <row r="1014" spans="1:28" ht="14.25" customHeight="1" thickBot="1">
      <c r="A1014" s="7"/>
      <c r="B1014" s="7"/>
      <c r="C1014" s="371" t="s">
        <v>10481</v>
      </c>
      <c r="D1014" s="468">
        <v>0</v>
      </c>
      <c r="E1014" s="375" t="s">
        <v>1093</v>
      </c>
      <c r="F1014" s="30" t="s">
        <v>10568</v>
      </c>
      <c r="G1014" s="30" t="s">
        <v>3130</v>
      </c>
      <c r="H1014" s="377" t="s">
        <v>1104</v>
      </c>
      <c r="I1014" s="373">
        <v>0.31874999999999998</v>
      </c>
      <c r="J1014" s="45" t="s">
        <v>1926</v>
      </c>
      <c r="K1014" s="102"/>
      <c r="L1014" s="13">
        <f ca="1">IFERROR(__xludf.DUMMYFUNCTION("if(K1051="""",0,counta(split(K1051,"","")))"),0)</f>
        <v>0</v>
      </c>
      <c r="M1014" s="102"/>
      <c r="N1014" s="102"/>
      <c r="O1014" s="102"/>
      <c r="P1014" s="102"/>
      <c r="Q1014" s="422" t="s">
        <v>27</v>
      </c>
      <c r="R1014" s="339" t="s">
        <v>98</v>
      </c>
      <c r="S1014" s="102">
        <v>0</v>
      </c>
      <c r="T1014" s="435"/>
      <c r="U1014" s="463">
        <v>3</v>
      </c>
      <c r="V1014" s="463">
        <v>3</v>
      </c>
      <c r="W1014" s="456" t="s">
        <v>3511</v>
      </c>
      <c r="X1014" s="456" t="s">
        <v>2794</v>
      </c>
      <c r="Y1014" s="422">
        <f>J1014-I1014</f>
        <v>-0.22916666666666663</v>
      </c>
      <c r="Z1014" s="422">
        <f>Y1014*60</f>
        <v>-13.749999999999998</v>
      </c>
      <c r="AA1014" s="429">
        <v>4</v>
      </c>
      <c r="AB1014" s="165">
        <v>4</v>
      </c>
    </row>
    <row r="1015" spans="1:28" ht="14.25" customHeight="1" thickBot="1">
      <c r="A1015" s="7"/>
      <c r="B1015" s="7"/>
      <c r="C1015" s="371" t="s">
        <v>10481</v>
      </c>
      <c r="D1015" s="468">
        <v>0</v>
      </c>
      <c r="E1015" s="375" t="s">
        <v>1093</v>
      </c>
      <c r="F1015" s="30" t="s">
        <v>10533</v>
      </c>
      <c r="G1015" s="30" t="s">
        <v>10533</v>
      </c>
      <c r="H1015" s="377" t="s">
        <v>10534</v>
      </c>
      <c r="I1015" s="373">
        <v>0.31874999999999998</v>
      </c>
      <c r="J1015" s="45" t="s">
        <v>324</v>
      </c>
      <c r="K1015" s="102"/>
      <c r="L1015" s="13">
        <f ca="1">IFERROR(__xludf.DUMMYFUNCTION("if(K1052="""",0,counta(split(K1052,"","")))"),0)</f>
        <v>0</v>
      </c>
      <c r="M1015" s="102"/>
      <c r="N1015" s="102"/>
      <c r="O1015" s="102"/>
      <c r="P1015" s="102"/>
      <c r="Q1015" s="422" t="s">
        <v>27</v>
      </c>
      <c r="R1015" s="339" t="s">
        <v>98</v>
      </c>
      <c r="S1015" s="102">
        <v>0</v>
      </c>
      <c r="T1015" s="435"/>
      <c r="U1015" s="131">
        <v>4</v>
      </c>
      <c r="V1015" s="131">
        <v>4</v>
      </c>
      <c r="W1015" s="132" t="s">
        <v>4470</v>
      </c>
      <c r="X1015" s="129" t="s">
        <v>3469</v>
      </c>
      <c r="Y1015" s="422">
        <f>J1015-I1015</f>
        <v>0.13611111111111113</v>
      </c>
      <c r="Z1015" s="422">
        <f>Y1015*60</f>
        <v>8.1666666666666679</v>
      </c>
      <c r="AA1015" s="429">
        <v>4</v>
      </c>
      <c r="AB1015" s="165">
        <v>4</v>
      </c>
    </row>
    <row r="1016" spans="1:28" ht="14.25" customHeight="1" thickBot="1">
      <c r="A1016" s="7"/>
      <c r="B1016" s="7"/>
      <c r="C1016" s="371" t="s">
        <v>10481</v>
      </c>
      <c r="D1016" s="468">
        <v>0</v>
      </c>
      <c r="E1016" s="375" t="s">
        <v>10505</v>
      </c>
      <c r="F1016" s="30" t="s">
        <v>79</v>
      </c>
      <c r="G1016" s="377" t="s">
        <v>79</v>
      </c>
      <c r="H1016" s="377" t="s">
        <v>2825</v>
      </c>
      <c r="I1016" s="378">
        <v>0.31666666666666665</v>
      </c>
      <c r="J1016" s="45" t="s">
        <v>661</v>
      </c>
      <c r="K1016" s="102"/>
      <c r="L1016" s="13">
        <f ca="1">IFERROR(__xludf.DUMMYFUNCTION("if(K1053="""",0,counta(split(K1053,"","")))"),0)</f>
        <v>0</v>
      </c>
      <c r="M1016" s="102"/>
      <c r="N1016" s="102"/>
      <c r="O1016" s="102"/>
      <c r="P1016" s="102"/>
      <c r="Q1016" s="422" t="s">
        <v>27</v>
      </c>
      <c r="R1016" s="339" t="s">
        <v>98</v>
      </c>
      <c r="S1016" s="102">
        <v>0</v>
      </c>
      <c r="T1016" s="435"/>
      <c r="U1016" s="165">
        <v>5</v>
      </c>
      <c r="V1016" s="165">
        <v>5</v>
      </c>
      <c r="W1016" s="165" t="s">
        <v>7055</v>
      </c>
      <c r="X1016" s="102">
        <v>1</v>
      </c>
      <c r="Y1016" s="422">
        <f>J1016-I1016</f>
        <v>-0.27847222222222223</v>
      </c>
      <c r="Z1016" s="422">
        <f>Y1016*60</f>
        <v>-16.708333333333336</v>
      </c>
      <c r="AA1016" s="429">
        <v>4</v>
      </c>
      <c r="AB1016" s="253">
        <v>4</v>
      </c>
    </row>
    <row r="1017" spans="1:28" ht="14.25" customHeight="1" thickBot="1">
      <c r="A1017" s="7"/>
      <c r="B1017" s="7"/>
      <c r="C1017" s="371" t="s">
        <v>10481</v>
      </c>
      <c r="D1017" s="468">
        <v>0</v>
      </c>
      <c r="E1017" s="377" t="s">
        <v>10618</v>
      </c>
      <c r="F1017" s="30" t="s">
        <v>10631</v>
      </c>
      <c r="G1017" s="377"/>
      <c r="H1017" s="377" t="s">
        <v>10632</v>
      </c>
      <c r="I1017" s="378">
        <v>0.31180555555555556</v>
      </c>
      <c r="J1017" s="45" t="s">
        <v>3592</v>
      </c>
      <c r="K1017" s="102" t="s">
        <v>3593</v>
      </c>
      <c r="L1017" s="13">
        <f ca="1">IFERROR(__xludf.DUMMYFUNCTION("if(K1054="""",0,counta(split(K1054,"","")))"),3)</f>
        <v>3</v>
      </c>
      <c r="M1017" s="102" t="s">
        <v>3593</v>
      </c>
      <c r="N1017" s="102"/>
      <c r="O1017" s="102"/>
      <c r="P1017" s="102"/>
      <c r="Q1017" s="422" t="s">
        <v>27</v>
      </c>
      <c r="R1017" s="339" t="s">
        <v>98</v>
      </c>
      <c r="S1017" s="102">
        <v>0</v>
      </c>
      <c r="T1017" s="435"/>
      <c r="U1017" s="239">
        <v>2</v>
      </c>
      <c r="V1017" s="253">
        <v>4</v>
      </c>
      <c r="W1017" s="353" t="s">
        <v>3044</v>
      </c>
      <c r="X1017" s="353">
        <v>0</v>
      </c>
      <c r="Y1017" s="422">
        <f>J1017-I1017</f>
        <v>1.7361111111111105E-2</v>
      </c>
      <c r="Z1017" s="422">
        <f>Y1017*60</f>
        <v>1.0416666666666663</v>
      </c>
      <c r="AA1017" s="429">
        <v>4</v>
      </c>
      <c r="AB1017" s="149">
        <v>4</v>
      </c>
    </row>
    <row r="1018" spans="1:28" ht="14.25" customHeight="1" thickBot="1">
      <c r="A1018" s="7"/>
      <c r="B1018" s="7"/>
      <c r="C1018" s="371" t="s">
        <v>10481</v>
      </c>
      <c r="D1018" s="468">
        <v>0</v>
      </c>
      <c r="E1018" s="381" t="s">
        <v>10638</v>
      </c>
      <c r="F1018" s="30" t="s">
        <v>416</v>
      </c>
      <c r="G1018" s="377" t="s">
        <v>10653</v>
      </c>
      <c r="H1018" s="375" t="s">
        <v>3068</v>
      </c>
      <c r="I1018" s="378">
        <v>0.30486111111111114</v>
      </c>
      <c r="J1018" s="45" t="s">
        <v>3596</v>
      </c>
      <c r="K1018" s="102"/>
      <c r="L1018" s="13">
        <f ca="1">IFERROR(__xludf.DUMMYFUNCTION("if(K1055="""",0,counta(split(K1055,"","")))"),0)</f>
        <v>0</v>
      </c>
      <c r="M1018" s="102"/>
      <c r="N1018" s="102"/>
      <c r="O1018" s="102"/>
      <c r="P1018" s="102"/>
      <c r="Q1018" s="437" t="s">
        <v>27</v>
      </c>
      <c r="R1018" s="339" t="s">
        <v>98</v>
      </c>
      <c r="S1018" s="71">
        <v>0</v>
      </c>
      <c r="T1018" s="435"/>
      <c r="U1018" s="165">
        <v>3</v>
      </c>
      <c r="V1018" s="165">
        <v>4</v>
      </c>
      <c r="W1018" s="165" t="s">
        <v>2111</v>
      </c>
      <c r="X1018" s="102" t="s">
        <v>2794</v>
      </c>
      <c r="Y1018" s="422">
        <f>J1018-I1018</f>
        <v>0.3701388888888888</v>
      </c>
      <c r="Z1018" s="422">
        <f>Y1018*60</f>
        <v>22.208333333333329</v>
      </c>
      <c r="AA1018" s="429">
        <v>4</v>
      </c>
      <c r="AB1018" s="165">
        <v>4</v>
      </c>
    </row>
    <row r="1019" spans="1:28" ht="14.25" customHeight="1" thickBot="1">
      <c r="A1019" s="7"/>
      <c r="B1019" s="7"/>
      <c r="C1019" s="434" t="s">
        <v>10180</v>
      </c>
      <c r="D1019" s="468">
        <v>0</v>
      </c>
      <c r="E1019" s="434" t="s">
        <v>132</v>
      </c>
      <c r="F1019" s="434" t="s">
        <v>150</v>
      </c>
      <c r="G1019" s="434" t="s">
        <v>150</v>
      </c>
      <c r="H1019" s="434" t="s">
        <v>10223</v>
      </c>
      <c r="I1019" s="355">
        <v>0.29930555555555555</v>
      </c>
      <c r="J1019" s="45" t="s">
        <v>3601</v>
      </c>
      <c r="K1019" s="102"/>
      <c r="L1019" s="13">
        <f ca="1">IFERROR(__xludf.DUMMYFUNCTION("if(K1056="""",0,counta(split(K1056,"","")))"),0)</f>
        <v>0</v>
      </c>
      <c r="M1019" s="102"/>
      <c r="N1019" s="102"/>
      <c r="O1019" s="102"/>
      <c r="P1019" s="102"/>
      <c r="Q1019" s="437" t="s">
        <v>27</v>
      </c>
      <c r="R1019" s="339" t="s">
        <v>98</v>
      </c>
      <c r="S1019" s="71">
        <v>0</v>
      </c>
      <c r="T1019" s="435"/>
      <c r="U1019" s="165"/>
      <c r="V1019" s="165">
        <v>4</v>
      </c>
      <c r="W1019" s="165" t="s">
        <v>2111</v>
      </c>
      <c r="X1019" s="102"/>
      <c r="Y1019" s="422">
        <f>J1019-I1019</f>
        <v>0.71458333333333335</v>
      </c>
      <c r="Z1019" s="422">
        <f>Y1019*60</f>
        <v>42.875</v>
      </c>
      <c r="AA1019" s="429">
        <v>4</v>
      </c>
      <c r="AB1019" s="165">
        <v>4</v>
      </c>
    </row>
    <row r="1020" spans="1:28" ht="14.25" customHeight="1" thickBot="1">
      <c r="A1020" s="7"/>
      <c r="B1020" s="7"/>
      <c r="C1020" s="434" t="s">
        <v>10180</v>
      </c>
      <c r="D1020" s="468">
        <v>0</v>
      </c>
      <c r="E1020" s="434" t="s">
        <v>10266</v>
      </c>
      <c r="F1020" s="434" t="s">
        <v>8110</v>
      </c>
      <c r="G1020" s="434" t="s">
        <v>173</v>
      </c>
      <c r="H1020" s="434" t="s">
        <v>3454</v>
      </c>
      <c r="I1020" s="355">
        <v>0.29375000000000001</v>
      </c>
      <c r="J1020" s="45" t="s">
        <v>218</v>
      </c>
      <c r="K1020" s="102"/>
      <c r="L1020" s="13">
        <f ca="1">IFERROR(__xludf.DUMMYFUNCTION("if(K1057="""",0,counta(split(K1057,"","")))"),0)</f>
        <v>0</v>
      </c>
      <c r="M1020" s="102"/>
      <c r="N1020" s="102"/>
      <c r="O1020" s="102"/>
      <c r="P1020" s="102"/>
      <c r="Q1020" s="438" t="s">
        <v>27</v>
      </c>
      <c r="R1020" s="339" t="s">
        <v>98</v>
      </c>
      <c r="S1020" s="83">
        <v>0</v>
      </c>
      <c r="T1020" s="435"/>
      <c r="U1020" s="461">
        <v>4</v>
      </c>
      <c r="V1020" s="461">
        <v>4</v>
      </c>
      <c r="W1020" s="456" t="s">
        <v>3511</v>
      </c>
      <c r="X1020" s="456" t="s">
        <v>2794</v>
      </c>
      <c r="Y1020" s="422">
        <f>J1020-I1020</f>
        <v>-9.6527777777777796E-2</v>
      </c>
      <c r="Z1020" s="422">
        <f>Y1020*60</f>
        <v>-5.7916666666666679</v>
      </c>
      <c r="AA1020" s="429">
        <v>4</v>
      </c>
      <c r="AB1020" s="379">
        <v>4</v>
      </c>
    </row>
    <row r="1021" spans="1:28" ht="14.25" customHeight="1" thickBot="1">
      <c r="A1021" s="7"/>
      <c r="B1021" s="7"/>
      <c r="C1021" s="371" t="s">
        <v>10481</v>
      </c>
      <c r="D1021" s="468">
        <v>0</v>
      </c>
      <c r="E1021" s="377" t="s">
        <v>1281</v>
      </c>
      <c r="F1021" s="30" t="s">
        <v>10539</v>
      </c>
      <c r="G1021" s="377" t="s">
        <v>10540</v>
      </c>
      <c r="H1021" s="377" t="s">
        <v>10541</v>
      </c>
      <c r="I1021" s="378">
        <v>0.28888888888888886</v>
      </c>
      <c r="J1021" s="45" t="s">
        <v>316</v>
      </c>
      <c r="K1021" s="102" t="s">
        <v>3606</v>
      </c>
      <c r="L1021" s="13">
        <f ca="1">IFERROR(__xludf.DUMMYFUNCTION("if(K1058="""",0,counta(split(K1058,"","")))"),1)</f>
        <v>1</v>
      </c>
      <c r="M1021" s="102" t="s">
        <v>3606</v>
      </c>
      <c r="N1021" s="102"/>
      <c r="O1021" s="102"/>
      <c r="P1021" s="102"/>
      <c r="Q1021" s="438" t="s">
        <v>27</v>
      </c>
      <c r="R1021" s="339" t="s">
        <v>98</v>
      </c>
      <c r="S1021" s="83">
        <v>0</v>
      </c>
      <c r="T1021" s="435"/>
      <c r="U1021" s="481"/>
      <c r="V1021" s="481">
        <v>5</v>
      </c>
      <c r="W1021" s="481" t="s">
        <v>29</v>
      </c>
      <c r="X1021" s="503">
        <v>1</v>
      </c>
      <c r="Y1021" s="422">
        <f>J1021-I1021</f>
        <v>1.1111111111111127E-2</v>
      </c>
      <c r="Z1021" s="422">
        <f>Y1021*60</f>
        <v>0.66666666666666763</v>
      </c>
      <c r="AA1021" s="429">
        <v>4</v>
      </c>
      <c r="AB1021" s="165">
        <v>4</v>
      </c>
    </row>
    <row r="1022" spans="1:28" ht="14.25" customHeight="1" thickBot="1">
      <c r="A1022" s="7"/>
      <c r="B1022" s="7"/>
      <c r="C1022" s="434" t="s">
        <v>10180</v>
      </c>
      <c r="D1022" s="468">
        <v>0</v>
      </c>
      <c r="E1022" s="434" t="s">
        <v>1260</v>
      </c>
      <c r="F1022" s="434" t="s">
        <v>2842</v>
      </c>
      <c r="G1022" s="434"/>
      <c r="H1022" s="434" t="s">
        <v>1267</v>
      </c>
      <c r="I1022" s="355">
        <v>0.28472222222222221</v>
      </c>
      <c r="J1022" s="45" t="s">
        <v>2007</v>
      </c>
      <c r="K1022" s="102"/>
      <c r="L1022" s="13">
        <f ca="1">IFERROR(__xludf.DUMMYFUNCTION("if(K1059="""",0,counta(split(K1059,"","")))"),0)</f>
        <v>0</v>
      </c>
      <c r="M1022" s="102"/>
      <c r="N1022" s="102"/>
      <c r="O1022" s="102"/>
      <c r="P1022" s="102"/>
      <c r="Q1022" s="438" t="s">
        <v>27</v>
      </c>
      <c r="R1022" s="339" t="s">
        <v>98</v>
      </c>
      <c r="S1022" s="83">
        <v>0</v>
      </c>
      <c r="T1022" s="435"/>
      <c r="U1022" s="165">
        <v>5</v>
      </c>
      <c r="V1022" s="165">
        <v>5</v>
      </c>
      <c r="W1022" s="353" t="s">
        <v>29</v>
      </c>
      <c r="X1022" s="102" t="s">
        <v>2794</v>
      </c>
      <c r="Y1022" s="422">
        <f>J1022-I1022</f>
        <v>-0.17708333333333331</v>
      </c>
      <c r="Z1022" s="422">
        <f>Y1022*60</f>
        <v>-10.624999999999998</v>
      </c>
      <c r="AA1022" s="429">
        <v>4</v>
      </c>
      <c r="AB1022" s="165">
        <v>4</v>
      </c>
    </row>
    <row r="1023" spans="1:28" ht="14.25" customHeight="1" thickBot="1">
      <c r="A1023" s="7"/>
      <c r="B1023" s="7"/>
      <c r="C1023" s="371" t="s">
        <v>10481</v>
      </c>
      <c r="D1023" s="468">
        <v>0</v>
      </c>
      <c r="E1023" s="377" t="s">
        <v>10618</v>
      </c>
      <c r="F1023" s="30" t="s">
        <v>10626</v>
      </c>
      <c r="G1023" s="377" t="s">
        <v>10627</v>
      </c>
      <c r="H1023" s="377" t="s">
        <v>10628</v>
      </c>
      <c r="I1023" s="378">
        <v>0.27291666666666664</v>
      </c>
      <c r="J1023" s="45" t="s">
        <v>2504</v>
      </c>
      <c r="K1023" s="102"/>
      <c r="L1023" s="13">
        <f ca="1">IFERROR(__xludf.DUMMYFUNCTION("if(K1060="""",0,counta(split(K1060,"","")))"),0)</f>
        <v>0</v>
      </c>
      <c r="M1023" s="102"/>
      <c r="N1023" s="102"/>
      <c r="O1023" s="102"/>
      <c r="P1023" s="102"/>
      <c r="Q1023" s="438" t="s">
        <v>27</v>
      </c>
      <c r="R1023" s="339" t="s">
        <v>98</v>
      </c>
      <c r="S1023" s="83">
        <v>0</v>
      </c>
      <c r="T1023" s="435"/>
      <c r="U1023" s="165"/>
      <c r="V1023" s="165">
        <v>4</v>
      </c>
      <c r="W1023" s="165" t="s">
        <v>2111</v>
      </c>
      <c r="X1023" s="102"/>
      <c r="Y1023" s="422">
        <f>J1023-I1023</f>
        <v>6.2500000000000056E-2</v>
      </c>
      <c r="Z1023" s="422">
        <f>Y1023*60</f>
        <v>3.7500000000000036</v>
      </c>
      <c r="AA1023" s="429">
        <v>4</v>
      </c>
      <c r="AB1023" s="149">
        <v>4</v>
      </c>
    </row>
    <row r="1024" spans="1:28" ht="14.25" customHeight="1" thickBot="1">
      <c r="A1024" s="7"/>
      <c r="B1024" s="7"/>
      <c r="C1024" s="371" t="s">
        <v>10481</v>
      </c>
      <c r="D1024" s="468">
        <v>0</v>
      </c>
      <c r="E1024" s="375" t="s">
        <v>10505</v>
      </c>
      <c r="F1024" s="30" t="s">
        <v>10518</v>
      </c>
      <c r="G1024" s="377" t="s">
        <v>10518</v>
      </c>
      <c r="H1024" s="377" t="s">
        <v>10519</v>
      </c>
      <c r="I1024" s="378">
        <v>0.26597222222222222</v>
      </c>
      <c r="J1024" s="45"/>
      <c r="K1024" s="102"/>
      <c r="L1024" s="13">
        <f ca="1">IFERROR(__xludf.DUMMYFUNCTION("if(K1061="""",0,counta(split(K1061,"","")))"),0)</f>
        <v>0</v>
      </c>
      <c r="M1024" s="102"/>
      <c r="N1024" s="102"/>
      <c r="O1024" s="102"/>
      <c r="P1024" s="102"/>
      <c r="Q1024" s="422" t="s">
        <v>27</v>
      </c>
      <c r="R1024" s="339" t="s">
        <v>98</v>
      </c>
      <c r="S1024" s="102">
        <v>0</v>
      </c>
      <c r="T1024" s="435"/>
      <c r="U1024" s="165">
        <v>4</v>
      </c>
      <c r="V1024" s="165">
        <v>4</v>
      </c>
      <c r="W1024" s="165" t="s">
        <v>6055</v>
      </c>
      <c r="X1024" s="102">
        <v>1</v>
      </c>
      <c r="Y1024" s="422">
        <f>J1024-I1024</f>
        <v>-0.26597222222222222</v>
      </c>
      <c r="Z1024" s="422">
        <f>Y1024*60</f>
        <v>-15.958333333333334</v>
      </c>
      <c r="AA1024" s="429">
        <v>4</v>
      </c>
      <c r="AB1024" s="461">
        <v>4</v>
      </c>
    </row>
    <row r="1025" spans="1:28" ht="14.25" customHeight="1" thickBot="1">
      <c r="A1025" s="7"/>
      <c r="B1025" s="7"/>
      <c r="C1025" s="371" t="s">
        <v>10481</v>
      </c>
      <c r="D1025" s="468">
        <v>0</v>
      </c>
      <c r="E1025" s="375" t="s">
        <v>10604</v>
      </c>
      <c r="F1025" s="30" t="s">
        <v>10525</v>
      </c>
      <c r="G1025" s="377" t="s">
        <v>616</v>
      </c>
      <c r="H1025" s="377" t="s">
        <v>7896</v>
      </c>
      <c r="I1025" s="378">
        <v>0.26250000000000001</v>
      </c>
      <c r="J1025" s="45" t="s">
        <v>342</v>
      </c>
      <c r="K1025" s="102"/>
      <c r="L1025" s="13">
        <f ca="1">IFERROR(__xludf.DUMMYFUNCTION("if(K1062="""",0,counta(split(K1062,"","")))"),0)</f>
        <v>0</v>
      </c>
      <c r="M1025" s="102"/>
      <c r="N1025" s="102" t="s">
        <v>181</v>
      </c>
      <c r="O1025" s="102" t="s">
        <v>181</v>
      </c>
      <c r="P1025" s="102" t="s">
        <v>181</v>
      </c>
      <c r="Q1025" s="422" t="s">
        <v>27</v>
      </c>
      <c r="R1025" s="339" t="s">
        <v>98</v>
      </c>
      <c r="S1025" s="102">
        <v>0</v>
      </c>
      <c r="T1025" s="435"/>
      <c r="U1025" s="297">
        <v>5</v>
      </c>
      <c r="V1025" s="297">
        <v>5</v>
      </c>
      <c r="W1025" s="301" t="s">
        <v>3437</v>
      </c>
      <c r="X1025" s="301" t="s">
        <v>2976</v>
      </c>
      <c r="Y1025" s="422">
        <f>J1025-I1025</f>
        <v>-6.5972222222222238E-2</v>
      </c>
      <c r="Z1025" s="422">
        <f>Y1025*60</f>
        <v>-3.9583333333333344</v>
      </c>
      <c r="AA1025" s="429">
        <v>4</v>
      </c>
      <c r="AB1025" s="165">
        <v>4</v>
      </c>
    </row>
    <row r="1026" spans="1:28" ht="14.25" customHeight="1" thickBot="1">
      <c r="A1026" s="7"/>
      <c r="B1026" s="7"/>
      <c r="C1026" s="371" t="s">
        <v>10481</v>
      </c>
      <c r="D1026" s="468">
        <v>0</v>
      </c>
      <c r="E1026" s="376" t="s">
        <v>10570</v>
      </c>
      <c r="F1026" s="30" t="s">
        <v>79</v>
      </c>
      <c r="G1026" s="377" t="s">
        <v>80</v>
      </c>
      <c r="H1026" s="377" t="s">
        <v>2825</v>
      </c>
      <c r="I1026" s="378">
        <v>0.2590277777777778</v>
      </c>
      <c r="J1026" s="45" t="s">
        <v>1778</v>
      </c>
      <c r="K1026" s="102"/>
      <c r="L1026" s="13">
        <f ca="1">IFERROR(__xludf.DUMMYFUNCTION("if(K1063="""",0,counta(split(K1063,"","")))"),0)</f>
        <v>0</v>
      </c>
      <c r="M1026" s="102"/>
      <c r="N1026" s="102" t="s">
        <v>3137</v>
      </c>
      <c r="O1026" s="102" t="s">
        <v>3137</v>
      </c>
      <c r="P1026" s="102" t="s">
        <v>3137</v>
      </c>
      <c r="Q1026" s="422" t="s">
        <v>27</v>
      </c>
      <c r="R1026" s="339" t="s">
        <v>98</v>
      </c>
      <c r="S1026" s="102">
        <v>0</v>
      </c>
      <c r="T1026" s="435"/>
      <c r="U1026" s="165"/>
      <c r="V1026" s="165">
        <v>3</v>
      </c>
      <c r="W1026" s="165" t="s">
        <v>29</v>
      </c>
      <c r="X1026" s="15">
        <v>1</v>
      </c>
      <c r="Y1026" s="422">
        <f>J1026-I1026</f>
        <v>1.5972222222222165E-2</v>
      </c>
      <c r="Z1026" s="422">
        <f>Y1026*60</f>
        <v>0.95833333333332993</v>
      </c>
      <c r="AA1026" s="429">
        <v>4</v>
      </c>
      <c r="AB1026" s="51">
        <v>4</v>
      </c>
    </row>
    <row r="1027" spans="1:28" ht="14.25" customHeight="1" thickBot="1">
      <c r="A1027" s="7"/>
      <c r="B1027" s="7"/>
      <c r="C1027" s="371" t="s">
        <v>10481</v>
      </c>
      <c r="D1027" s="468">
        <v>0</v>
      </c>
      <c r="E1027" s="375" t="s">
        <v>1093</v>
      </c>
      <c r="F1027" s="30" t="s">
        <v>10563</v>
      </c>
      <c r="G1027" s="377" t="s">
        <v>10564</v>
      </c>
      <c r="H1027" s="377" t="s">
        <v>10565</v>
      </c>
      <c r="I1027" s="378">
        <v>0.25416666666666665</v>
      </c>
      <c r="J1027" s="45" t="s">
        <v>623</v>
      </c>
      <c r="K1027" s="102"/>
      <c r="L1027" s="13">
        <f ca="1">IFERROR(__xludf.DUMMYFUNCTION("if(K1064="""",0,counta(split(K1064,"","")))"),0)</f>
        <v>0</v>
      </c>
      <c r="M1027" s="102"/>
      <c r="N1027" s="102"/>
      <c r="O1027" s="102"/>
      <c r="P1027" s="102"/>
      <c r="Q1027" s="422" t="s">
        <v>27</v>
      </c>
      <c r="R1027" s="339" t="s">
        <v>98</v>
      </c>
      <c r="S1027" s="102">
        <v>0</v>
      </c>
      <c r="T1027" s="435"/>
      <c r="U1027" s="165">
        <v>4</v>
      </c>
      <c r="V1027" s="165">
        <v>4</v>
      </c>
      <c r="W1027" s="284" t="s">
        <v>3223</v>
      </c>
      <c r="X1027" s="102" t="s">
        <v>2794</v>
      </c>
      <c r="Y1027" s="422">
        <f>J1027-I1027</f>
        <v>8.4722222222222199E-2</v>
      </c>
      <c r="Z1027" s="422">
        <f>Y1027*60</f>
        <v>5.0833333333333321</v>
      </c>
      <c r="AA1027" s="429">
        <v>4</v>
      </c>
      <c r="AB1027" s="165">
        <v>4</v>
      </c>
    </row>
    <row r="1028" spans="1:28" ht="14.25" customHeight="1" thickBot="1">
      <c r="A1028" s="7"/>
      <c r="B1028" s="7"/>
      <c r="C1028" s="371" t="s">
        <v>10481</v>
      </c>
      <c r="D1028" s="468">
        <v>0</v>
      </c>
      <c r="E1028" s="381" t="s">
        <v>10638</v>
      </c>
      <c r="F1028" s="30" t="s">
        <v>4813</v>
      </c>
      <c r="G1028" s="377" t="s">
        <v>1928</v>
      </c>
      <c r="H1028" s="377" t="s">
        <v>3303</v>
      </c>
      <c r="I1028" s="378">
        <v>0.25277777777777777</v>
      </c>
      <c r="J1028" s="45" t="s">
        <v>1706</v>
      </c>
      <c r="K1028" s="102"/>
      <c r="L1028" s="13">
        <f ca="1">IFERROR(__xludf.DUMMYFUNCTION("if(K1065="""",0,counta(split(K1065,"","")))"),0)</f>
        <v>0</v>
      </c>
      <c r="M1028" s="102"/>
      <c r="N1028" s="102"/>
      <c r="O1028" s="102"/>
      <c r="P1028" s="102"/>
      <c r="Q1028" s="422" t="s">
        <v>27</v>
      </c>
      <c r="R1028" s="339" t="s">
        <v>98</v>
      </c>
      <c r="S1028" s="102">
        <v>0</v>
      </c>
      <c r="T1028" s="435"/>
      <c r="U1028" s="165"/>
      <c r="V1028" s="165">
        <v>3</v>
      </c>
      <c r="W1028" s="165" t="s">
        <v>2111</v>
      </c>
      <c r="X1028" s="102"/>
      <c r="Y1028" s="422">
        <f>J1028-I1028</f>
        <v>0.11319444444444443</v>
      </c>
      <c r="Z1028" s="422">
        <f>Y1028*60</f>
        <v>6.7916666666666661</v>
      </c>
      <c r="AA1028" s="428">
        <v>4</v>
      </c>
      <c r="AB1028" s="165">
        <v>4</v>
      </c>
    </row>
    <row r="1029" spans="1:28" ht="14.25" customHeight="1" thickBot="1">
      <c r="A1029" s="7"/>
      <c r="B1029" s="7"/>
      <c r="C1029" s="371" t="s">
        <v>10481</v>
      </c>
      <c r="D1029" s="468">
        <v>0</v>
      </c>
      <c r="E1029" s="375" t="s">
        <v>10505</v>
      </c>
      <c r="F1029" s="30" t="s">
        <v>10520</v>
      </c>
      <c r="G1029" s="377" t="s">
        <v>10520</v>
      </c>
      <c r="H1029" s="377" t="s">
        <v>10521</v>
      </c>
      <c r="I1029" s="378">
        <v>0.24236111111111111</v>
      </c>
      <c r="J1029" s="45" t="s">
        <v>3622</v>
      </c>
      <c r="K1029" s="102"/>
      <c r="L1029" s="13">
        <f ca="1">IFERROR(__xludf.DUMMYFUNCTION("if(K1066="""",0,counta(split(K1066,"","")))"),0)</f>
        <v>0</v>
      </c>
      <c r="M1029" s="102"/>
      <c r="N1029" s="102"/>
      <c r="O1029" s="102"/>
      <c r="P1029" s="102"/>
      <c r="Q1029" s="422" t="s">
        <v>27</v>
      </c>
      <c r="R1029" s="339" t="s">
        <v>98</v>
      </c>
      <c r="S1029" s="51">
        <v>0</v>
      </c>
      <c r="T1029" s="435"/>
      <c r="U1029" s="165"/>
      <c r="V1029" s="165">
        <v>4</v>
      </c>
      <c r="W1029" s="165" t="s">
        <v>1403</v>
      </c>
      <c r="X1029" s="102"/>
      <c r="Y1029" s="422">
        <f>J1029-I1029</f>
        <v>0.19444444444444439</v>
      </c>
      <c r="Z1029" s="422">
        <f>Y1029*60</f>
        <v>11.666666666666664</v>
      </c>
      <c r="AA1029" s="428">
        <v>4</v>
      </c>
      <c r="AB1029" s="379">
        <v>4</v>
      </c>
    </row>
    <row r="1030" spans="1:28" ht="14.25" customHeight="1" thickBot="1">
      <c r="A1030" s="7"/>
      <c r="B1030" s="7"/>
      <c r="C1030" s="371" t="s">
        <v>10481</v>
      </c>
      <c r="D1030" s="468">
        <v>0</v>
      </c>
      <c r="E1030" s="375" t="s">
        <v>10505</v>
      </c>
      <c r="F1030" s="30" t="s">
        <v>75</v>
      </c>
      <c r="G1030" s="377" t="s">
        <v>3350</v>
      </c>
      <c r="H1030" s="377" t="s">
        <v>295</v>
      </c>
      <c r="I1030" s="378">
        <v>0.24236111111111111</v>
      </c>
      <c r="J1030" s="45" t="s">
        <v>678</v>
      </c>
      <c r="K1030" s="102"/>
      <c r="L1030" s="13">
        <f ca="1">IFERROR(__xludf.DUMMYFUNCTION("if(K1067="""",0,counta(split(K1067,"","")))"),0)</f>
        <v>0</v>
      </c>
      <c r="M1030" s="102"/>
      <c r="N1030" s="102"/>
      <c r="O1030" s="102"/>
      <c r="P1030" s="102"/>
      <c r="Q1030" s="422" t="s">
        <v>27</v>
      </c>
      <c r="R1030" s="339" t="s">
        <v>98</v>
      </c>
      <c r="S1030" s="51">
        <v>0</v>
      </c>
      <c r="T1030" s="435"/>
      <c r="U1030" s="354">
        <v>5</v>
      </c>
      <c r="V1030" s="354">
        <v>5</v>
      </c>
      <c r="W1030" s="434" t="s">
        <v>3127</v>
      </c>
      <c r="X1030" s="354">
        <v>1</v>
      </c>
      <c r="Y1030" s="422">
        <f>J1030-I1030</f>
        <v>-0.15625</v>
      </c>
      <c r="Z1030" s="422">
        <f>Y1030*60</f>
        <v>-9.375</v>
      </c>
      <c r="AA1030" s="429">
        <v>4</v>
      </c>
      <c r="AB1030" s="280">
        <v>4</v>
      </c>
    </row>
    <row r="1031" spans="1:28" ht="14.25" customHeight="1" thickBot="1">
      <c r="A1031" s="7"/>
      <c r="B1031" s="7"/>
      <c r="C1031" s="434" t="s">
        <v>10180</v>
      </c>
      <c r="D1031" s="468">
        <v>0</v>
      </c>
      <c r="E1031" s="434" t="s">
        <v>10266</v>
      </c>
      <c r="F1031" s="434" t="s">
        <v>10270</v>
      </c>
      <c r="G1031" s="434"/>
      <c r="H1031" s="434" t="s">
        <v>3546</v>
      </c>
      <c r="I1031" s="355">
        <v>0.2361111111111111</v>
      </c>
      <c r="J1031" s="45" t="s">
        <v>3628</v>
      </c>
      <c r="K1031" s="102"/>
      <c r="L1031" s="13">
        <f ca="1">IFERROR(__xludf.DUMMYFUNCTION("if(K1068="""",0,counta(split(K1068,"","")))"),0)</f>
        <v>0</v>
      </c>
      <c r="M1031" s="102"/>
      <c r="N1031" s="102"/>
      <c r="O1031" s="102"/>
      <c r="P1031" s="102"/>
      <c r="Q1031" s="422" t="s">
        <v>27</v>
      </c>
      <c r="R1031" s="339" t="s">
        <v>98</v>
      </c>
      <c r="S1031" s="102">
        <v>0</v>
      </c>
      <c r="T1031" s="435"/>
      <c r="U1031" s="165"/>
      <c r="V1031" s="165">
        <v>5</v>
      </c>
      <c r="W1031" s="165" t="s">
        <v>2111</v>
      </c>
      <c r="X1031" s="102"/>
      <c r="Y1031" s="422">
        <f>J1031-I1031</f>
        <v>-9.4444444444444442E-2</v>
      </c>
      <c r="Z1031" s="422">
        <f>Y1031*60</f>
        <v>-5.6666666666666661</v>
      </c>
      <c r="AA1031" s="429">
        <v>4</v>
      </c>
      <c r="AB1031" s="253">
        <v>4</v>
      </c>
    </row>
    <row r="1032" spans="1:28" ht="14.25" customHeight="1" thickBot="1">
      <c r="A1032" s="7"/>
      <c r="B1032" s="7"/>
      <c r="C1032" s="434" t="s">
        <v>10180</v>
      </c>
      <c r="D1032" s="468">
        <v>0</v>
      </c>
      <c r="E1032" s="434" t="s">
        <v>10250</v>
      </c>
      <c r="F1032" s="434" t="s">
        <v>4258</v>
      </c>
      <c r="G1032" s="434" t="s">
        <v>10264</v>
      </c>
      <c r="H1032" s="434" t="s">
        <v>4259</v>
      </c>
      <c r="I1032" s="355">
        <v>0.23194444444444445</v>
      </c>
      <c r="J1032" s="45" t="s">
        <v>264</v>
      </c>
      <c r="K1032" s="102"/>
      <c r="L1032" s="13">
        <f ca="1">IFERROR(__xludf.DUMMYFUNCTION("if(K1069="""",0,counta(split(K1069,"","")))"),0)</f>
        <v>0</v>
      </c>
      <c r="M1032" s="102"/>
      <c r="N1032" s="102"/>
      <c r="O1032" s="102"/>
      <c r="P1032" s="102"/>
      <c r="Q1032" s="422" t="s">
        <v>27</v>
      </c>
      <c r="R1032" s="339" t="s">
        <v>98</v>
      </c>
      <c r="S1032" s="102">
        <v>0</v>
      </c>
      <c r="T1032" s="435"/>
      <c r="U1032" s="165"/>
      <c r="V1032" s="165">
        <v>3</v>
      </c>
      <c r="W1032" s="165" t="s">
        <v>2111</v>
      </c>
      <c r="X1032" s="102"/>
      <c r="Y1032" s="422">
        <f>J1032-I1032</f>
        <v>3.7499999999999978E-2</v>
      </c>
      <c r="Z1032" s="422">
        <f>Y1032*60</f>
        <v>2.2499999999999987</v>
      </c>
      <c r="AA1032" s="429">
        <v>4</v>
      </c>
      <c r="AB1032" s="297">
        <v>4</v>
      </c>
    </row>
    <row r="1033" spans="1:28" ht="14.25" customHeight="1" thickBot="1">
      <c r="A1033" s="7"/>
      <c r="B1033" s="7"/>
      <c r="C1033" s="371" t="s">
        <v>10481</v>
      </c>
      <c r="D1033" s="468">
        <v>0</v>
      </c>
      <c r="E1033" s="375" t="s">
        <v>10588</v>
      </c>
      <c r="F1033" s="30" t="s">
        <v>1484</v>
      </c>
      <c r="G1033" s="377" t="s">
        <v>10592</v>
      </c>
      <c r="H1033" s="377" t="s">
        <v>10593</v>
      </c>
      <c r="I1033" s="378">
        <v>0.23194444444444445</v>
      </c>
      <c r="J1033" s="45"/>
      <c r="K1033" s="102"/>
      <c r="L1033" s="13">
        <f ca="1">IFERROR(__xludf.DUMMYFUNCTION("if(K1070="""",0,counta(split(K1070,"","")))"),0)</f>
        <v>0</v>
      </c>
      <c r="M1033" s="102"/>
      <c r="N1033" s="102"/>
      <c r="O1033" s="102"/>
      <c r="P1033" s="102"/>
      <c r="Q1033" s="422" t="s">
        <v>27</v>
      </c>
      <c r="R1033" s="339" t="s">
        <v>98</v>
      </c>
      <c r="S1033" s="102">
        <v>0</v>
      </c>
      <c r="T1033" s="435"/>
      <c r="U1033" s="280">
        <v>5</v>
      </c>
      <c r="V1033" s="280">
        <v>5</v>
      </c>
      <c r="W1033" s="286" t="s">
        <v>9052</v>
      </c>
      <c r="X1033" s="286" t="s">
        <v>3469</v>
      </c>
      <c r="Y1033" s="422">
        <f>J1033-I1033</f>
        <v>-0.23194444444444445</v>
      </c>
      <c r="Z1033" s="422">
        <f>Y1033*60</f>
        <v>-13.916666666666668</v>
      </c>
      <c r="AA1033" s="429">
        <v>4</v>
      </c>
      <c r="AB1033" s="165">
        <v>4</v>
      </c>
    </row>
    <row r="1034" spans="1:28" ht="14.25" customHeight="1" thickBot="1">
      <c r="A1034" s="7"/>
      <c r="B1034" s="7"/>
      <c r="C1034" s="371" t="s">
        <v>10481</v>
      </c>
      <c r="D1034" s="468">
        <v>0</v>
      </c>
      <c r="E1034" s="375" t="s">
        <v>10588</v>
      </c>
      <c r="F1034" s="30" t="s">
        <v>10594</v>
      </c>
      <c r="G1034" s="377" t="s">
        <v>10595</v>
      </c>
      <c r="H1034" s="377" t="s">
        <v>10596</v>
      </c>
      <c r="I1034" s="378">
        <v>0.23194444444444445</v>
      </c>
      <c r="J1034" s="45" t="s">
        <v>810</v>
      </c>
      <c r="K1034" s="102"/>
      <c r="L1034" s="13">
        <f ca="1">IFERROR(__xludf.DUMMYFUNCTION("if(K1071="""",0,counta(split(K1071,"","")))"),0)</f>
        <v>0</v>
      </c>
      <c r="M1034" s="102"/>
      <c r="N1034" s="102"/>
      <c r="O1034" s="102"/>
      <c r="P1034" s="102"/>
      <c r="Q1034" s="422" t="s">
        <v>27</v>
      </c>
      <c r="R1034" s="339" t="s">
        <v>98</v>
      </c>
      <c r="S1034" s="102">
        <v>0</v>
      </c>
      <c r="T1034" s="435"/>
      <c r="U1034" s="354">
        <v>5</v>
      </c>
      <c r="V1034" s="354">
        <v>5</v>
      </c>
      <c r="W1034" s="434" t="s">
        <v>3127</v>
      </c>
      <c r="X1034" s="354">
        <v>2</v>
      </c>
      <c r="Y1034" s="422">
        <f>J1034-I1034</f>
        <v>-8.8888888888888878E-2</v>
      </c>
      <c r="Z1034" s="422">
        <f>Y1034*60</f>
        <v>-5.333333333333333</v>
      </c>
      <c r="AA1034" s="429">
        <v>4</v>
      </c>
      <c r="AB1034" s="165">
        <v>4</v>
      </c>
    </row>
    <row r="1035" spans="1:28" ht="14.25" customHeight="1" thickBot="1">
      <c r="A1035" s="7"/>
      <c r="B1035" s="7"/>
      <c r="C1035" s="371" t="s">
        <v>10481</v>
      </c>
      <c r="D1035" s="468">
        <v>0</v>
      </c>
      <c r="E1035" s="381" t="s">
        <v>2019</v>
      </c>
      <c r="F1035" s="30" t="s">
        <v>10669</v>
      </c>
      <c r="G1035" s="377" t="s">
        <v>10670</v>
      </c>
      <c r="H1035" s="377" t="s">
        <v>10671</v>
      </c>
      <c r="I1035" s="378">
        <v>0.22222222222222221</v>
      </c>
      <c r="J1035" s="45" t="s">
        <v>917</v>
      </c>
      <c r="K1035" s="102"/>
      <c r="L1035" s="13">
        <f ca="1">IFERROR(__xludf.DUMMYFUNCTION("if(K1072="""",0,counta(split(K1072,"","")))"),0)</f>
        <v>0</v>
      </c>
      <c r="M1035" s="102"/>
      <c r="N1035" s="102"/>
      <c r="O1035" s="102"/>
      <c r="P1035" s="102"/>
      <c r="Q1035" s="422" t="s">
        <v>27</v>
      </c>
      <c r="R1035" s="339" t="s">
        <v>98</v>
      </c>
      <c r="S1035" s="102">
        <v>0</v>
      </c>
      <c r="T1035" s="435"/>
      <c r="U1035" s="522">
        <v>5</v>
      </c>
      <c r="V1035" s="522">
        <v>5</v>
      </c>
      <c r="W1035" s="524" t="s">
        <v>3511</v>
      </c>
      <c r="X1035" s="524" t="s">
        <v>2794</v>
      </c>
      <c r="Y1035" s="422">
        <f>J1035-I1035</f>
        <v>3.6111111111111149E-2</v>
      </c>
      <c r="Z1035" s="422">
        <f>Y1035*60</f>
        <v>2.1666666666666687</v>
      </c>
      <c r="AA1035" s="429">
        <v>4</v>
      </c>
      <c r="AB1035" s="379">
        <v>4</v>
      </c>
    </row>
    <row r="1036" spans="1:28" ht="14.25" customHeight="1" thickBot="1">
      <c r="A1036" s="7"/>
      <c r="B1036" s="7"/>
      <c r="C1036" s="371" t="s">
        <v>10481</v>
      </c>
      <c r="D1036" s="468">
        <v>0</v>
      </c>
      <c r="E1036" s="375" t="s">
        <v>10604</v>
      </c>
      <c r="F1036" s="30" t="s">
        <v>8935</v>
      </c>
      <c r="G1036" s="377" t="s">
        <v>10615</v>
      </c>
      <c r="H1036" s="377" t="s">
        <v>4391</v>
      </c>
      <c r="I1036" s="378">
        <v>0.22013888888888888</v>
      </c>
      <c r="J1036" s="45" t="s">
        <v>2088</v>
      </c>
      <c r="K1036" s="102"/>
      <c r="L1036" s="13">
        <f ca="1">IFERROR(__xludf.DUMMYFUNCTION("if(K1073="""",0,counta(split(K1073,"","")))"),0)</f>
        <v>0</v>
      </c>
      <c r="M1036" s="102"/>
      <c r="N1036" s="102"/>
      <c r="O1036" s="102"/>
      <c r="P1036" s="102"/>
      <c r="Q1036" s="422" t="s">
        <v>27</v>
      </c>
      <c r="R1036" s="339" t="s">
        <v>98</v>
      </c>
      <c r="S1036" s="102">
        <v>0</v>
      </c>
      <c r="T1036" s="435"/>
      <c r="U1036" s="165">
        <v>5</v>
      </c>
      <c r="V1036" s="165">
        <v>5</v>
      </c>
      <c r="W1036" s="165" t="s">
        <v>3044</v>
      </c>
      <c r="X1036" s="102">
        <v>1</v>
      </c>
      <c r="Y1036" s="422">
        <f>J1036-I1036</f>
        <v>0.11736111111111108</v>
      </c>
      <c r="Z1036" s="422">
        <f>Y1036*60</f>
        <v>7.0416666666666652</v>
      </c>
      <c r="AA1036" s="429">
        <v>4</v>
      </c>
      <c r="AB1036" s="165">
        <v>4</v>
      </c>
    </row>
    <row r="1037" spans="1:28" ht="14.25" customHeight="1" thickBot="1">
      <c r="A1037" s="7"/>
      <c r="B1037" s="7"/>
      <c r="C1037" s="371" t="s">
        <v>10481</v>
      </c>
      <c r="D1037" s="468">
        <v>0</v>
      </c>
      <c r="E1037" s="375" t="s">
        <v>10549</v>
      </c>
      <c r="F1037" s="30" t="s">
        <v>68</v>
      </c>
      <c r="G1037" s="377" t="s">
        <v>2848</v>
      </c>
      <c r="H1037" s="377" t="s">
        <v>2849</v>
      </c>
      <c r="I1037" s="378">
        <v>0.20694444444444443</v>
      </c>
      <c r="J1037" s="45" t="s">
        <v>1244</v>
      </c>
      <c r="K1037" s="102"/>
      <c r="L1037" s="13">
        <f ca="1">IFERROR(__xludf.DUMMYFUNCTION("if(K1074="""",0,counta(split(K1074,"","")))"),0)</f>
        <v>0</v>
      </c>
      <c r="M1037" s="102"/>
      <c r="N1037" s="102"/>
      <c r="O1037" s="102"/>
      <c r="P1037" s="102"/>
      <c r="Q1037" s="422" t="s">
        <v>27</v>
      </c>
      <c r="R1037" s="339" t="s">
        <v>98</v>
      </c>
      <c r="S1037" s="102">
        <v>0</v>
      </c>
      <c r="T1037" s="435"/>
      <c r="U1037" s="328">
        <v>5</v>
      </c>
      <c r="V1037" s="328">
        <v>5</v>
      </c>
      <c r="W1037" s="340" t="s">
        <v>3548</v>
      </c>
      <c r="X1037" s="252" t="s">
        <v>2794</v>
      </c>
      <c r="Y1037" s="422">
        <f>J1037-I1037</f>
        <v>-6.9444444444444475E-3</v>
      </c>
      <c r="Z1037" s="422">
        <f>Y1037*60</f>
        <v>-0.41666666666666685</v>
      </c>
      <c r="AA1037" s="429">
        <v>4</v>
      </c>
      <c r="AB1037" s="253">
        <v>4</v>
      </c>
    </row>
    <row r="1038" spans="1:28" ht="14.25" customHeight="1" thickBot="1">
      <c r="A1038" s="7"/>
      <c r="B1038" s="7"/>
      <c r="C1038" s="371" t="s">
        <v>10481</v>
      </c>
      <c r="D1038" s="468">
        <v>0</v>
      </c>
      <c r="E1038" s="375" t="s">
        <v>1093</v>
      </c>
      <c r="F1038" s="30" t="s">
        <v>79</v>
      </c>
      <c r="G1038" s="377" t="s">
        <v>79</v>
      </c>
      <c r="H1038" s="377" t="s">
        <v>2825</v>
      </c>
      <c r="I1038" s="378">
        <v>0.20416666666666666</v>
      </c>
      <c r="J1038" s="45" t="s">
        <v>3647</v>
      </c>
      <c r="K1038" s="102"/>
      <c r="L1038" s="13">
        <f ca="1">IFERROR(__xludf.DUMMYFUNCTION("if(K1075="""",0,counta(split(K1075,"","")))"),0)</f>
        <v>0</v>
      </c>
      <c r="M1038" s="102"/>
      <c r="N1038" s="102"/>
      <c r="O1038" s="102"/>
      <c r="P1038" s="102"/>
      <c r="Q1038" s="422" t="s">
        <v>27</v>
      </c>
      <c r="R1038" s="339" t="s">
        <v>98</v>
      </c>
      <c r="S1038" s="102">
        <v>0</v>
      </c>
      <c r="T1038" s="435"/>
      <c r="U1038" s="165">
        <v>3</v>
      </c>
      <c r="V1038" s="165">
        <v>3</v>
      </c>
      <c r="W1038" s="165" t="s">
        <v>3111</v>
      </c>
      <c r="X1038" s="102" t="s">
        <v>2947</v>
      </c>
      <c r="Y1038" s="422">
        <f>J1038-I1038</f>
        <v>0.27638888888888891</v>
      </c>
      <c r="Z1038" s="422">
        <f>Y1038*60</f>
        <v>16.583333333333336</v>
      </c>
      <c r="AA1038" s="429">
        <v>4</v>
      </c>
      <c r="AB1038" s="165">
        <v>4</v>
      </c>
    </row>
    <row r="1039" spans="1:28" ht="14.25" customHeight="1" thickBot="1">
      <c r="A1039" s="7"/>
      <c r="B1039" s="7"/>
      <c r="C1039" s="371" t="s">
        <v>10481</v>
      </c>
      <c r="D1039" s="468">
        <v>0</v>
      </c>
      <c r="E1039" s="375" t="s">
        <v>10505</v>
      </c>
      <c r="F1039" s="30" t="s">
        <v>2061</v>
      </c>
      <c r="G1039" s="377" t="s">
        <v>4803</v>
      </c>
      <c r="H1039" s="377" t="s">
        <v>10522</v>
      </c>
      <c r="I1039" s="378">
        <v>0.20208333333333334</v>
      </c>
      <c r="J1039" s="45" t="s">
        <v>3649</v>
      </c>
      <c r="K1039" s="102"/>
      <c r="L1039" s="13">
        <f ca="1">IFERROR(__xludf.DUMMYFUNCTION("if(K1076="""",0,counta(split(K1076,"","")))"),0)</f>
        <v>0</v>
      </c>
      <c r="M1039" s="102"/>
      <c r="N1039" s="101" t="s">
        <v>3650</v>
      </c>
      <c r="O1039" s="101" t="s">
        <v>3650</v>
      </c>
      <c r="P1039" s="101" t="s">
        <v>3650</v>
      </c>
      <c r="Q1039" s="422" t="s">
        <v>27</v>
      </c>
      <c r="R1039" s="339" t="s">
        <v>98</v>
      </c>
      <c r="S1039" s="102">
        <v>0</v>
      </c>
      <c r="T1039" s="435"/>
      <c r="U1039" s="251">
        <v>3</v>
      </c>
      <c r="V1039" s="251">
        <v>3</v>
      </c>
      <c r="W1039" s="283" t="s">
        <v>2793</v>
      </c>
      <c r="X1039" s="250">
        <v>1</v>
      </c>
      <c r="Y1039" s="422">
        <f>J1039-I1039</f>
        <v>0.51944444444444438</v>
      </c>
      <c r="Z1039" s="422">
        <f>Y1039*60</f>
        <v>31.166666666666664</v>
      </c>
      <c r="AA1039" s="429">
        <v>4</v>
      </c>
      <c r="AB1039" s="165">
        <v>4</v>
      </c>
    </row>
    <row r="1040" spans="1:28" ht="14.25" customHeight="1" thickBot="1">
      <c r="A1040" s="7"/>
      <c r="B1040" s="7"/>
      <c r="C1040" s="371" t="s">
        <v>10481</v>
      </c>
      <c r="D1040" s="468">
        <v>0</v>
      </c>
      <c r="E1040" s="381" t="s">
        <v>10638</v>
      </c>
      <c r="F1040" s="30" t="s">
        <v>10657</v>
      </c>
      <c r="G1040" s="377" t="s">
        <v>10658</v>
      </c>
      <c r="H1040" s="377" t="s">
        <v>2173</v>
      </c>
      <c r="I1040" s="378">
        <v>0.19652777777777777</v>
      </c>
      <c r="J1040" s="45" t="s">
        <v>341</v>
      </c>
      <c r="K1040" s="102" t="s">
        <v>3654</v>
      </c>
      <c r="L1040" s="13">
        <f ca="1">IFERROR(__xludf.DUMMYFUNCTION("if(K1077="""",0,counta(split(K1077,"","")))"),3)</f>
        <v>3</v>
      </c>
      <c r="M1040" s="102" t="s">
        <v>3654</v>
      </c>
      <c r="N1040" s="102" t="s">
        <v>1439</v>
      </c>
      <c r="O1040" s="102" t="s">
        <v>1439</v>
      </c>
      <c r="P1040" s="102" t="s">
        <v>1439</v>
      </c>
      <c r="Q1040" s="422" t="s">
        <v>27</v>
      </c>
      <c r="R1040" s="339" t="s">
        <v>98</v>
      </c>
      <c r="S1040" s="102">
        <v>0</v>
      </c>
      <c r="T1040" s="435"/>
      <c r="U1040" s="379">
        <v>3</v>
      </c>
      <c r="V1040" s="379">
        <v>5</v>
      </c>
      <c r="W1040" s="377" t="s">
        <v>3511</v>
      </c>
      <c r="X1040" s="377">
        <v>1</v>
      </c>
      <c r="Y1040" s="422">
        <f>J1040-I1040</f>
        <v>-2.9861111111111116E-2</v>
      </c>
      <c r="Z1040" s="422">
        <f>Y1040*60</f>
        <v>-1.791666666666667</v>
      </c>
      <c r="AA1040" s="429">
        <v>4</v>
      </c>
      <c r="AB1040" s="165">
        <v>4</v>
      </c>
    </row>
    <row r="1041" spans="1:28" ht="14.25" customHeight="1" thickBot="1">
      <c r="A1041" s="7"/>
      <c r="B1041" s="7"/>
      <c r="C1041" s="434" t="s">
        <v>10180</v>
      </c>
      <c r="D1041" s="468">
        <v>0</v>
      </c>
      <c r="E1041" s="434" t="s">
        <v>10238</v>
      </c>
      <c r="F1041" s="434" t="s">
        <v>9947</v>
      </c>
      <c r="G1041" s="434" t="s">
        <v>503</v>
      </c>
      <c r="H1041" s="434" t="s">
        <v>1920</v>
      </c>
      <c r="I1041" s="355">
        <v>0.19444444444444445</v>
      </c>
      <c r="J1041" s="45" t="s">
        <v>3028</v>
      </c>
      <c r="K1041" s="102" t="s">
        <v>3656</v>
      </c>
      <c r="L1041" s="13">
        <f ca="1">IFERROR(__xludf.DUMMYFUNCTION("if(K1078="""",0,counta(split(K1078,"","")))"),6)</f>
        <v>6</v>
      </c>
      <c r="M1041" s="102" t="s">
        <v>3656</v>
      </c>
      <c r="N1041" s="102"/>
      <c r="O1041" s="102"/>
      <c r="P1041" s="102"/>
      <c r="Q1041" s="422" t="s">
        <v>27</v>
      </c>
      <c r="R1041" s="339" t="s">
        <v>98</v>
      </c>
      <c r="S1041" s="102">
        <v>0</v>
      </c>
      <c r="T1041" s="435"/>
      <c r="U1041" s="297">
        <v>4</v>
      </c>
      <c r="V1041" s="297">
        <v>4</v>
      </c>
      <c r="W1041" s="301" t="s">
        <v>3602</v>
      </c>
      <c r="X1041" s="301" t="s">
        <v>2794</v>
      </c>
      <c r="Y1041" s="422">
        <f>J1041-I1041</f>
        <v>3.472222222222221E-2</v>
      </c>
      <c r="Z1041" s="422">
        <f>Y1041*60</f>
        <v>2.0833333333333326</v>
      </c>
      <c r="AA1041" s="429">
        <v>4</v>
      </c>
      <c r="AB1041" s="379">
        <v>4</v>
      </c>
    </row>
    <row r="1042" spans="1:28" ht="14.25" customHeight="1" thickBot="1">
      <c r="A1042" s="7"/>
      <c r="B1042" s="7"/>
      <c r="C1042" s="371" t="s">
        <v>10481</v>
      </c>
      <c r="D1042" s="468">
        <v>0</v>
      </c>
      <c r="E1042" s="381" t="s">
        <v>2019</v>
      </c>
      <c r="F1042" s="30" t="s">
        <v>10483</v>
      </c>
      <c r="G1042" s="377"/>
      <c r="H1042" s="377" t="s">
        <v>9237</v>
      </c>
      <c r="I1042" s="378">
        <v>0.17986111111111111</v>
      </c>
      <c r="J1042" s="45" t="s">
        <v>229</v>
      </c>
      <c r="K1042" s="51" t="s">
        <v>3658</v>
      </c>
      <c r="L1042" s="13">
        <f ca="1">IFERROR(__xludf.DUMMYFUNCTION("if(K1079="""",0,counta(split(K1079,"","")))"),5)</f>
        <v>5</v>
      </c>
      <c r="M1042" s="102" t="s">
        <v>3659</v>
      </c>
      <c r="N1042" s="102" t="s">
        <v>3660</v>
      </c>
      <c r="O1042" s="102" t="s">
        <v>3660</v>
      </c>
      <c r="P1042" s="102" t="s">
        <v>3660</v>
      </c>
      <c r="Q1042" s="422" t="s">
        <v>27</v>
      </c>
      <c r="R1042" s="339" t="s">
        <v>98</v>
      </c>
      <c r="S1042" s="102">
        <v>0</v>
      </c>
      <c r="T1042" s="435"/>
      <c r="U1042" s="165">
        <v>4</v>
      </c>
      <c r="V1042" s="165">
        <v>2</v>
      </c>
      <c r="W1042" s="353" t="s">
        <v>29</v>
      </c>
      <c r="X1042" s="102" t="s">
        <v>2794</v>
      </c>
      <c r="Y1042" s="422">
        <f>J1042-I1042</f>
        <v>0.10138888888888889</v>
      </c>
      <c r="Z1042" s="422">
        <f>Y1042*60</f>
        <v>6.083333333333333</v>
      </c>
      <c r="AA1042" s="429">
        <v>4</v>
      </c>
      <c r="AB1042" s="165">
        <v>4</v>
      </c>
    </row>
    <row r="1043" spans="1:28" ht="14.25" customHeight="1" thickBot="1">
      <c r="A1043" s="7"/>
      <c r="B1043" s="7"/>
      <c r="C1043" s="371" t="s">
        <v>10481</v>
      </c>
      <c r="D1043" s="468">
        <v>0</v>
      </c>
      <c r="E1043" s="375" t="s">
        <v>10618</v>
      </c>
      <c r="F1043" s="30" t="s">
        <v>142</v>
      </c>
      <c r="G1043" s="377" t="s">
        <v>10634</v>
      </c>
      <c r="H1043" s="377" t="s">
        <v>4988</v>
      </c>
      <c r="I1043" s="378">
        <v>0.16875000000000001</v>
      </c>
      <c r="J1043" s="45" t="s">
        <v>2057</v>
      </c>
      <c r="K1043" s="102" t="s">
        <v>3663</v>
      </c>
      <c r="L1043" s="13">
        <f ca="1">IFERROR(__xludf.DUMMYFUNCTION("if(K1080="""",0,counta(split(K1080,"","")))"),3)</f>
        <v>3</v>
      </c>
      <c r="M1043" s="102" t="s">
        <v>3663</v>
      </c>
      <c r="N1043" s="102" t="s">
        <v>181</v>
      </c>
      <c r="O1043" s="102" t="s">
        <v>181</v>
      </c>
      <c r="P1043" s="102" t="s">
        <v>181</v>
      </c>
      <c r="Q1043" s="422" t="s">
        <v>27</v>
      </c>
      <c r="R1043" s="339" t="s">
        <v>98</v>
      </c>
      <c r="S1043" s="102">
        <v>0</v>
      </c>
      <c r="T1043" s="435"/>
      <c r="U1043" s="165"/>
      <c r="V1043" s="165"/>
      <c r="W1043" s="165" t="s">
        <v>3044</v>
      </c>
      <c r="X1043" s="102">
        <v>1</v>
      </c>
      <c r="Y1043" s="422">
        <f>J1043-I1043</f>
        <v>0.2361111111111111</v>
      </c>
      <c r="Z1043" s="422">
        <f>Y1043*60</f>
        <v>14.166666666666666</v>
      </c>
      <c r="AA1043" s="429">
        <v>4</v>
      </c>
      <c r="AB1043" s="165">
        <v>4</v>
      </c>
    </row>
    <row r="1044" spans="1:28" ht="14.25" customHeight="1" thickBot="1">
      <c r="A1044" s="7"/>
      <c r="B1044" s="7"/>
      <c r="C1044" s="434" t="s">
        <v>10180</v>
      </c>
      <c r="D1044" s="468">
        <v>0</v>
      </c>
      <c r="E1044" s="434" t="s">
        <v>10250</v>
      </c>
      <c r="F1044" s="434" t="s">
        <v>10259</v>
      </c>
      <c r="G1044" s="434" t="s">
        <v>10260</v>
      </c>
      <c r="H1044" s="434" t="s">
        <v>10261</v>
      </c>
      <c r="I1044" s="355">
        <v>0.1673611111111111</v>
      </c>
      <c r="J1044" s="45" t="s">
        <v>3400</v>
      </c>
      <c r="K1044" s="102" t="s">
        <v>3666</v>
      </c>
      <c r="L1044" s="13">
        <f ca="1">IFERROR(__xludf.DUMMYFUNCTION("if(K1081="""",0,counta(split(K1081,"","")))"),4)</f>
        <v>4</v>
      </c>
      <c r="M1044" s="102" t="s">
        <v>3666</v>
      </c>
      <c r="N1044" s="102" t="s">
        <v>3137</v>
      </c>
      <c r="O1044" s="102" t="s">
        <v>3137</v>
      </c>
      <c r="P1044" s="102" t="s">
        <v>3137</v>
      </c>
      <c r="Q1044" s="422" t="s">
        <v>27</v>
      </c>
      <c r="R1044" s="339" t="s">
        <v>98</v>
      </c>
      <c r="S1044" s="102">
        <v>0</v>
      </c>
      <c r="T1044" s="435"/>
      <c r="U1044" s="165"/>
      <c r="V1044" s="165">
        <v>4</v>
      </c>
      <c r="W1044" s="165" t="s">
        <v>29</v>
      </c>
      <c r="X1044" s="15">
        <v>1</v>
      </c>
      <c r="Y1044" s="422">
        <f>J1044-I1044</f>
        <v>0.29097222222222219</v>
      </c>
      <c r="Z1044" s="422">
        <f>Y1044*60</f>
        <v>17.458333333333332</v>
      </c>
      <c r="AA1044" s="429">
        <v>4</v>
      </c>
      <c r="AB1044" s="165">
        <v>4</v>
      </c>
    </row>
    <row r="1045" spans="1:28" ht="14.25" customHeight="1" thickBot="1">
      <c r="A1045" s="7"/>
      <c r="B1045" s="7"/>
      <c r="C1045" s="434" t="s">
        <v>10180</v>
      </c>
      <c r="D1045" s="468">
        <v>0</v>
      </c>
      <c r="E1045" s="434" t="s">
        <v>1260</v>
      </c>
      <c r="F1045" s="434" t="s">
        <v>557</v>
      </c>
      <c r="G1045" s="434" t="s">
        <v>10230</v>
      </c>
      <c r="H1045" s="434" t="s">
        <v>10231</v>
      </c>
      <c r="I1045" s="355">
        <v>0.16666666666666666</v>
      </c>
      <c r="J1045" s="45" t="s">
        <v>3670</v>
      </c>
      <c r="K1045" s="102" t="s">
        <v>3671</v>
      </c>
      <c r="L1045" s="13">
        <f ca="1">IFERROR(__xludf.DUMMYFUNCTION("if(K1082="""",0,counta(split(K1082,"","")))"),5)</f>
        <v>5</v>
      </c>
      <c r="M1045" s="102" t="s">
        <v>3671</v>
      </c>
      <c r="N1045" s="51" t="s">
        <v>3672</v>
      </c>
      <c r="O1045" s="51" t="s">
        <v>3672</v>
      </c>
      <c r="P1045" s="51" t="s">
        <v>3672</v>
      </c>
      <c r="Q1045" s="422" t="s">
        <v>27</v>
      </c>
      <c r="R1045" s="339" t="s">
        <v>98</v>
      </c>
      <c r="S1045" s="102">
        <v>0</v>
      </c>
      <c r="T1045" s="435"/>
      <c r="U1045" s="149">
        <v>4</v>
      </c>
      <c r="V1045" s="149">
        <v>4</v>
      </c>
      <c r="W1045" s="155" t="s">
        <v>3548</v>
      </c>
      <c r="X1045" s="155" t="s">
        <v>2947</v>
      </c>
      <c r="Y1045" s="422">
        <f>J1045-I1045</f>
        <v>0.35416666666666674</v>
      </c>
      <c r="Z1045" s="422">
        <f>Y1045*60</f>
        <v>21.250000000000004</v>
      </c>
      <c r="AA1045" s="429">
        <v>4</v>
      </c>
      <c r="AB1045" s="165">
        <v>4</v>
      </c>
    </row>
    <row r="1046" spans="1:28" ht="14.25" customHeight="1" thickBot="1">
      <c r="A1046" s="7"/>
      <c r="B1046" s="7"/>
      <c r="C1046" s="371" t="s">
        <v>10481</v>
      </c>
      <c r="D1046" s="468">
        <v>0</v>
      </c>
      <c r="E1046" s="375" t="s">
        <v>1093</v>
      </c>
      <c r="F1046" s="30" t="s">
        <v>10559</v>
      </c>
      <c r="G1046" s="377" t="s">
        <v>294</v>
      </c>
      <c r="H1046" s="377" t="s">
        <v>10560</v>
      </c>
      <c r="I1046" s="378">
        <v>0.16111111111111112</v>
      </c>
      <c r="J1046" s="45"/>
      <c r="K1046" s="102"/>
      <c r="L1046" s="13">
        <f ca="1">IFERROR(__xludf.DUMMYFUNCTION("if(K1083="""",0,counta(split(K1083,"","")))"),0)</f>
        <v>0</v>
      </c>
      <c r="M1046" s="102"/>
      <c r="N1046" s="102" t="s">
        <v>3673</v>
      </c>
      <c r="O1046" s="102" t="s">
        <v>3673</v>
      </c>
      <c r="P1046" s="102" t="s">
        <v>3673</v>
      </c>
      <c r="Q1046" s="422" t="s">
        <v>27</v>
      </c>
      <c r="R1046" s="339" t="s">
        <v>98</v>
      </c>
      <c r="S1046" s="102">
        <v>0</v>
      </c>
      <c r="T1046" s="435"/>
      <c r="U1046" s="165"/>
      <c r="V1046" s="165">
        <v>5</v>
      </c>
      <c r="W1046" s="165" t="s">
        <v>29</v>
      </c>
      <c r="X1046" s="15">
        <v>1</v>
      </c>
      <c r="Y1046" s="422">
        <f>J1046-I1046</f>
        <v>-0.16111111111111112</v>
      </c>
      <c r="Z1046" s="422">
        <f>Y1046*60</f>
        <v>-9.6666666666666679</v>
      </c>
      <c r="AA1046" s="429">
        <v>4</v>
      </c>
      <c r="AB1046" s="149">
        <v>4</v>
      </c>
    </row>
    <row r="1047" spans="1:28" ht="13.5" customHeight="1" thickBot="1">
      <c r="A1047" s="7"/>
      <c r="B1047" s="7"/>
      <c r="C1047" s="371" t="s">
        <v>10481</v>
      </c>
      <c r="D1047" s="468">
        <v>0</v>
      </c>
      <c r="E1047" s="375" t="s">
        <v>1680</v>
      </c>
      <c r="F1047" s="30" t="s">
        <v>10499</v>
      </c>
      <c r="G1047" s="375"/>
      <c r="H1047" s="377" t="s">
        <v>10500</v>
      </c>
      <c r="I1047" s="378">
        <v>0.15694444444444444</v>
      </c>
      <c r="J1047" s="45"/>
      <c r="K1047" s="102"/>
      <c r="L1047" s="13">
        <f ca="1">IFERROR(__xludf.DUMMYFUNCTION("if(K1084="""",0,counta(split(K1084,"","")))"),0)</f>
        <v>0</v>
      </c>
      <c r="M1047" s="102"/>
      <c r="N1047" s="102" t="s">
        <v>3674</v>
      </c>
      <c r="O1047" s="102" t="s">
        <v>3674</v>
      </c>
      <c r="P1047" s="102" t="s">
        <v>3674</v>
      </c>
      <c r="Q1047" s="422" t="s">
        <v>27</v>
      </c>
      <c r="R1047" s="339" t="s">
        <v>98</v>
      </c>
      <c r="S1047" s="102">
        <v>0</v>
      </c>
      <c r="T1047" s="435"/>
      <c r="U1047" s="165">
        <v>4</v>
      </c>
      <c r="V1047" s="165">
        <v>5</v>
      </c>
      <c r="W1047" s="165" t="s">
        <v>4818</v>
      </c>
      <c r="X1047" s="102" t="s">
        <v>2947</v>
      </c>
      <c r="Y1047" s="422">
        <f>J1047-I1047</f>
        <v>-0.15694444444444444</v>
      </c>
      <c r="Z1047" s="422">
        <f>Y1047*60</f>
        <v>-9.4166666666666661</v>
      </c>
      <c r="AA1047" s="429">
        <v>4</v>
      </c>
      <c r="AB1047" s="487">
        <v>4</v>
      </c>
    </row>
    <row r="1048" spans="1:28" ht="13.5" customHeight="1" thickBot="1">
      <c r="A1048" s="7"/>
      <c r="B1048" s="7"/>
      <c r="C1048" s="371" t="s">
        <v>10481</v>
      </c>
      <c r="D1048" s="468">
        <v>0</v>
      </c>
      <c r="E1048" s="376" t="s">
        <v>10570</v>
      </c>
      <c r="F1048" s="30" t="s">
        <v>10568</v>
      </c>
      <c r="G1048" s="377" t="s">
        <v>616</v>
      </c>
      <c r="H1048" s="377" t="s">
        <v>1104</v>
      </c>
      <c r="I1048" s="378">
        <v>0.15625</v>
      </c>
      <c r="J1048" s="45" t="s">
        <v>1979</v>
      </c>
      <c r="K1048" s="102" t="s">
        <v>3679</v>
      </c>
      <c r="L1048" s="13">
        <f ca="1">IFERROR(__xludf.DUMMYFUNCTION("if(K1085="""",0,counta(split(K1085,"","")))"),1)</f>
        <v>1</v>
      </c>
      <c r="M1048" s="102" t="s">
        <v>3679</v>
      </c>
      <c r="N1048" s="102" t="s">
        <v>181</v>
      </c>
      <c r="O1048" s="102" t="s">
        <v>181</v>
      </c>
      <c r="P1048" s="102" t="s">
        <v>181</v>
      </c>
      <c r="Q1048" s="422" t="s">
        <v>27</v>
      </c>
      <c r="R1048" s="339" t="s">
        <v>98</v>
      </c>
      <c r="S1048" s="102">
        <v>0</v>
      </c>
      <c r="T1048" s="435"/>
      <c r="U1048" s="165">
        <v>4</v>
      </c>
      <c r="V1048" s="165">
        <v>4</v>
      </c>
      <c r="W1048" s="165" t="s">
        <v>29</v>
      </c>
      <c r="X1048" s="102" t="s">
        <v>2794</v>
      </c>
      <c r="Y1048" s="422">
        <f>J1048-I1048</f>
        <v>0.31597222222222227</v>
      </c>
      <c r="Z1048" s="422">
        <f>Y1048*60</f>
        <v>18.958333333333336</v>
      </c>
      <c r="AA1048" s="429">
        <v>4</v>
      </c>
      <c r="AB1048" s="297">
        <v>4</v>
      </c>
    </row>
    <row r="1049" spans="1:28" ht="13.5" customHeight="1" thickBot="1">
      <c r="A1049" s="7"/>
      <c r="B1049" s="7"/>
      <c r="C1049" s="371" t="s">
        <v>10481</v>
      </c>
      <c r="D1049" s="468">
        <v>0</v>
      </c>
      <c r="E1049" s="381" t="s">
        <v>2019</v>
      </c>
      <c r="F1049" s="30" t="s">
        <v>10667</v>
      </c>
      <c r="G1049" s="377" t="s">
        <v>2025</v>
      </c>
      <c r="H1049" s="377" t="s">
        <v>10668</v>
      </c>
      <c r="I1049" s="378">
        <v>0.15208333333333332</v>
      </c>
      <c r="J1049" s="45" t="s">
        <v>2435</v>
      </c>
      <c r="K1049" s="102"/>
      <c r="L1049" s="13">
        <f ca="1">IFERROR(__xludf.DUMMYFUNCTION("if(K1086="""",0,counta(split(K1086,"","")))"),0)</f>
        <v>0</v>
      </c>
      <c r="M1049" s="102"/>
      <c r="N1049" s="102"/>
      <c r="O1049" s="102"/>
      <c r="P1049" s="102"/>
      <c r="Q1049" s="422" t="s">
        <v>27</v>
      </c>
      <c r="R1049" s="339" t="s">
        <v>98</v>
      </c>
      <c r="S1049" s="102">
        <v>0</v>
      </c>
      <c r="T1049" s="435"/>
      <c r="U1049" s="165">
        <v>3</v>
      </c>
      <c r="V1049" s="165">
        <v>3</v>
      </c>
      <c r="W1049" s="165" t="s">
        <v>2793</v>
      </c>
      <c r="X1049" s="102">
        <v>1</v>
      </c>
      <c r="Y1049" s="422">
        <f>J1049-I1049</f>
        <v>0.36041666666666672</v>
      </c>
      <c r="Z1049" s="422">
        <f>Y1049*60</f>
        <v>21.625000000000004</v>
      </c>
      <c r="AA1049" s="429">
        <v>4</v>
      </c>
      <c r="AB1049" s="165">
        <v>4</v>
      </c>
    </row>
    <row r="1050" spans="1:28" ht="14.25" customHeight="1" thickBot="1">
      <c r="A1050" s="7"/>
      <c r="B1050" s="7"/>
      <c r="C1050" s="371" t="s">
        <v>10481</v>
      </c>
      <c r="D1050" s="468">
        <v>0</v>
      </c>
      <c r="E1050" s="375" t="s">
        <v>10505</v>
      </c>
      <c r="F1050" s="237" t="s">
        <v>816</v>
      </c>
      <c r="G1050" s="377" t="s">
        <v>622</v>
      </c>
      <c r="H1050" s="377" t="s">
        <v>10523</v>
      </c>
      <c r="I1050" s="378">
        <v>0.1423611111111111</v>
      </c>
      <c r="J1050" s="45" t="s">
        <v>3685</v>
      </c>
      <c r="K1050" s="102" t="s">
        <v>3686</v>
      </c>
      <c r="L1050" s="13">
        <f ca="1">IFERROR(__xludf.DUMMYFUNCTION("if(K1087="""",0,counta(split(K1087,"","")))"),1)</f>
        <v>1</v>
      </c>
      <c r="M1050" s="102" t="s">
        <v>3686</v>
      </c>
      <c r="N1050" s="102"/>
      <c r="O1050" s="102"/>
      <c r="P1050" s="102"/>
      <c r="Q1050" s="422" t="s">
        <v>27</v>
      </c>
      <c r="R1050" s="339" t="s">
        <v>98</v>
      </c>
      <c r="S1050" s="102">
        <v>0</v>
      </c>
      <c r="T1050" s="435"/>
      <c r="U1050" s="165"/>
      <c r="V1050" s="165">
        <v>4</v>
      </c>
      <c r="W1050" s="165" t="s">
        <v>29</v>
      </c>
      <c r="X1050" s="15">
        <v>1</v>
      </c>
      <c r="Y1050" s="422">
        <f>J1050-I1050</f>
        <v>0.41250000000000003</v>
      </c>
      <c r="Z1050" s="422">
        <f>Y1050*60</f>
        <v>24.750000000000004</v>
      </c>
      <c r="AA1050" s="429">
        <v>4</v>
      </c>
      <c r="AB1050" s="51">
        <v>4</v>
      </c>
    </row>
    <row r="1051" spans="1:28" ht="14.25" customHeight="1" thickBot="1">
      <c r="A1051" s="7"/>
      <c r="B1051" s="7"/>
      <c r="C1051" s="371" t="s">
        <v>10481</v>
      </c>
      <c r="D1051" s="468">
        <v>0</v>
      </c>
      <c r="E1051" s="375" t="s">
        <v>10532</v>
      </c>
      <c r="F1051" s="30" t="s">
        <v>10533</v>
      </c>
      <c r="G1051" s="30" t="s">
        <v>10533</v>
      </c>
      <c r="H1051" s="377" t="s">
        <v>10534</v>
      </c>
      <c r="I1051" s="378">
        <v>0.14166666666666666</v>
      </c>
      <c r="J1051" s="45" t="s">
        <v>681</v>
      </c>
      <c r="K1051" s="102"/>
      <c r="L1051" s="13">
        <f ca="1">IFERROR(__xludf.DUMMYFUNCTION("if(K1088="""",0,counta(split(K1088,"","")))"),0)</f>
        <v>0</v>
      </c>
      <c r="M1051" s="102"/>
      <c r="N1051" s="102"/>
      <c r="O1051" s="102"/>
      <c r="P1051" s="102"/>
      <c r="Q1051" s="422" t="s">
        <v>27</v>
      </c>
      <c r="R1051" s="339" t="s">
        <v>98</v>
      </c>
      <c r="S1051" s="102">
        <v>0</v>
      </c>
      <c r="T1051" s="435"/>
      <c r="U1051" s="251">
        <v>3</v>
      </c>
      <c r="V1051" s="253">
        <v>4</v>
      </c>
      <c r="W1051" s="353" t="s">
        <v>3511</v>
      </c>
      <c r="X1051" s="353" t="s">
        <v>2794</v>
      </c>
      <c r="Y1051" s="422">
        <f>J1051-I1051</f>
        <v>-3.0555555555555558E-2</v>
      </c>
      <c r="Z1051" s="422">
        <f>Y1051*60</f>
        <v>-1.8333333333333335</v>
      </c>
      <c r="AA1051" s="429">
        <v>4</v>
      </c>
      <c r="AB1051" s="165">
        <v>4</v>
      </c>
    </row>
    <row r="1052" spans="1:28" ht="14.25" customHeight="1" thickBot="1">
      <c r="A1052" s="7"/>
      <c r="B1052" s="7"/>
      <c r="C1052" s="371" t="s">
        <v>10481</v>
      </c>
      <c r="D1052" s="468">
        <v>0</v>
      </c>
      <c r="E1052" s="375" t="s">
        <v>10532</v>
      </c>
      <c r="F1052" s="30" t="s">
        <v>10535</v>
      </c>
      <c r="G1052" s="30" t="s">
        <v>3130</v>
      </c>
      <c r="H1052" s="377" t="s">
        <v>1104</v>
      </c>
      <c r="I1052" s="378">
        <v>0.14166666666666666</v>
      </c>
      <c r="J1052" s="45" t="s">
        <v>82</v>
      </c>
      <c r="K1052" s="102"/>
      <c r="L1052" s="13">
        <f ca="1">IFERROR(__xludf.DUMMYFUNCTION("if(K1089="""",0,counta(split(K1089,"","")))"),0)</f>
        <v>0</v>
      </c>
      <c r="M1052" s="102"/>
      <c r="N1052" s="102"/>
      <c r="O1052" s="102"/>
      <c r="P1052" s="102"/>
      <c r="Q1052" s="422" t="s">
        <v>27</v>
      </c>
      <c r="R1052" s="339" t="s">
        <v>98</v>
      </c>
      <c r="S1052" s="102">
        <v>0</v>
      </c>
      <c r="T1052" s="435"/>
      <c r="U1052" s="165">
        <v>4</v>
      </c>
      <c r="V1052" s="165">
        <v>4</v>
      </c>
      <c r="W1052" s="165" t="s">
        <v>2111</v>
      </c>
      <c r="X1052" s="102" t="s">
        <v>2794</v>
      </c>
      <c r="Y1052" s="422">
        <f>J1052-I1052</f>
        <v>-2.2222222222222213E-2</v>
      </c>
      <c r="Z1052" s="422">
        <f>Y1052*60</f>
        <v>-1.3333333333333328</v>
      </c>
      <c r="AA1052" s="429">
        <v>4</v>
      </c>
      <c r="AB1052" s="51">
        <v>4</v>
      </c>
    </row>
    <row r="1053" spans="1:28" ht="14.25" customHeight="1" thickBot="1">
      <c r="A1053" s="7"/>
      <c r="B1053" s="7"/>
      <c r="C1053" s="371" t="s">
        <v>10481</v>
      </c>
      <c r="D1053" s="468">
        <v>0</v>
      </c>
      <c r="E1053" s="375" t="s">
        <v>1281</v>
      </c>
      <c r="F1053" s="30" t="s">
        <v>514</v>
      </c>
      <c r="G1053" s="377" t="s">
        <v>10542</v>
      </c>
      <c r="H1053" s="377" t="s">
        <v>9290</v>
      </c>
      <c r="I1053" s="378">
        <v>0.13680555555555557</v>
      </c>
      <c r="J1053" s="45" t="s">
        <v>1632</v>
      </c>
      <c r="K1053" s="102"/>
      <c r="L1053" s="13">
        <f ca="1">IFERROR(__xludf.DUMMYFUNCTION("if(K1090="""",0,counta(split(K1090,"","")))"),0)</f>
        <v>0</v>
      </c>
      <c r="M1053" s="102"/>
      <c r="N1053" s="102"/>
      <c r="O1053" s="102"/>
      <c r="P1053" s="102"/>
      <c r="Q1053" s="422" t="s">
        <v>27</v>
      </c>
      <c r="R1053" s="339" t="s">
        <v>98</v>
      </c>
      <c r="S1053" s="102">
        <v>0</v>
      </c>
      <c r="T1053" s="435"/>
      <c r="U1053" s="165">
        <v>3</v>
      </c>
      <c r="V1053" s="165">
        <v>4</v>
      </c>
      <c r="W1053" s="165" t="s">
        <v>3338</v>
      </c>
      <c r="X1053" s="102" t="s">
        <v>2794</v>
      </c>
      <c r="Y1053" s="422">
        <f>J1053-I1053</f>
        <v>8.2638888888888873E-2</v>
      </c>
      <c r="Z1053" s="422">
        <f>Y1053*60</f>
        <v>4.9583333333333321</v>
      </c>
      <c r="AA1053" s="429">
        <v>4</v>
      </c>
      <c r="AB1053" s="354">
        <v>4</v>
      </c>
    </row>
    <row r="1054" spans="1:28" ht="14.25" customHeight="1" thickBot="1">
      <c r="A1054" s="7"/>
      <c r="B1054" s="7"/>
      <c r="C1054" s="434" t="s">
        <v>10180</v>
      </c>
      <c r="D1054" s="468">
        <v>0</v>
      </c>
      <c r="E1054" s="434" t="s">
        <v>10266</v>
      </c>
      <c r="F1054" s="434" t="s">
        <v>10268</v>
      </c>
      <c r="G1054" s="434" t="s">
        <v>3664</v>
      </c>
      <c r="H1054" s="434" t="s">
        <v>3665</v>
      </c>
      <c r="I1054" s="355">
        <v>0.13333333333333333</v>
      </c>
      <c r="J1054" s="45" t="s">
        <v>890</v>
      </c>
      <c r="K1054" s="102" t="s">
        <v>3699</v>
      </c>
      <c r="L1054" s="13">
        <f ca="1">IFERROR(__xludf.DUMMYFUNCTION("if(K1091="""",0,counta(split(K1091,"","")))"),2)</f>
        <v>2</v>
      </c>
      <c r="M1054" s="102" t="s">
        <v>3700</v>
      </c>
      <c r="N1054" s="102"/>
      <c r="O1054" s="102"/>
      <c r="P1054" s="102"/>
      <c r="Q1054" s="422" t="s">
        <v>27</v>
      </c>
      <c r="R1054" s="339" t="s">
        <v>98</v>
      </c>
      <c r="S1054" s="102">
        <v>0</v>
      </c>
      <c r="T1054" s="435"/>
      <c r="U1054" s="332">
        <v>5</v>
      </c>
      <c r="V1054" s="328">
        <v>5</v>
      </c>
      <c r="W1054" s="252" t="s">
        <v>3511</v>
      </c>
      <c r="X1054" s="331" t="s">
        <v>2947</v>
      </c>
      <c r="Y1054" s="422">
        <f>J1054-I1054</f>
        <v>-4.1666666666666657E-2</v>
      </c>
      <c r="Z1054" s="422">
        <f>Y1054*60</f>
        <v>-2.4999999999999996</v>
      </c>
      <c r="AA1054" s="429">
        <v>4</v>
      </c>
      <c r="AB1054" s="165">
        <v>4</v>
      </c>
    </row>
    <row r="1055" spans="1:28" ht="14.25" customHeight="1" thickBot="1">
      <c r="A1055" s="7"/>
      <c r="B1055" s="7"/>
      <c r="C1055" s="371" t="s">
        <v>10481</v>
      </c>
      <c r="D1055" s="468">
        <v>0</v>
      </c>
      <c r="E1055" s="375" t="s">
        <v>1281</v>
      </c>
      <c r="F1055" s="30" t="s">
        <v>10543</v>
      </c>
      <c r="G1055" s="377" t="s">
        <v>10544</v>
      </c>
      <c r="H1055" s="377" t="s">
        <v>10545</v>
      </c>
      <c r="I1055" s="378">
        <v>0.12916666666666668</v>
      </c>
      <c r="J1055" s="45" t="s">
        <v>169</v>
      </c>
      <c r="K1055" s="102" t="s">
        <v>80</v>
      </c>
      <c r="L1055" s="13">
        <f ca="1">IFERROR(__xludf.DUMMYFUNCTION("if(K1092="""",0,counta(split(K1092,"","")))"),1)</f>
        <v>1</v>
      </c>
      <c r="M1055" s="102" t="s">
        <v>80</v>
      </c>
      <c r="N1055" s="102"/>
      <c r="O1055" s="102"/>
      <c r="P1055" s="102"/>
      <c r="Q1055" s="422" t="s">
        <v>27</v>
      </c>
      <c r="R1055" s="339" t="s">
        <v>98</v>
      </c>
      <c r="S1055" s="102">
        <v>0</v>
      </c>
      <c r="T1055" s="435"/>
      <c r="U1055" s="165"/>
      <c r="V1055" s="165">
        <v>4</v>
      </c>
      <c r="W1055" s="165" t="s">
        <v>29</v>
      </c>
      <c r="X1055" s="15">
        <v>1</v>
      </c>
      <c r="Y1055" s="422">
        <f>J1055-I1055</f>
        <v>-2.9166666666666688E-2</v>
      </c>
      <c r="Z1055" s="422">
        <f>Y1055*60</f>
        <v>-1.7500000000000013</v>
      </c>
      <c r="AA1055" s="428">
        <v>4</v>
      </c>
      <c r="AB1055" s="165">
        <v>4</v>
      </c>
    </row>
    <row r="1056" spans="1:28" ht="14.25" customHeight="1" thickBot="1">
      <c r="A1056" s="7"/>
      <c r="B1056" s="7"/>
      <c r="C1056" s="371" t="s">
        <v>10481</v>
      </c>
      <c r="D1056" s="468">
        <v>0</v>
      </c>
      <c r="E1056" s="375" t="s">
        <v>10588</v>
      </c>
      <c r="F1056" s="30" t="s">
        <v>10597</v>
      </c>
      <c r="G1056" s="377" t="s">
        <v>10598</v>
      </c>
      <c r="H1056" s="377" t="s">
        <v>10599</v>
      </c>
      <c r="I1056" s="378">
        <v>0.12847222222222221</v>
      </c>
      <c r="J1056" s="45" t="s">
        <v>1508</v>
      </c>
      <c r="K1056" s="102" t="s">
        <v>3704</v>
      </c>
      <c r="L1056" s="13">
        <f ca="1">IFERROR(__xludf.DUMMYFUNCTION("if(K1093="""",0,counta(split(K1093,"","")))"),3)</f>
        <v>3</v>
      </c>
      <c r="M1056" s="102" t="s">
        <v>3704</v>
      </c>
      <c r="N1056" s="102"/>
      <c r="O1056" s="102"/>
      <c r="P1056" s="102"/>
      <c r="Q1056" s="422" t="s">
        <v>27</v>
      </c>
      <c r="R1056" s="339" t="s">
        <v>98</v>
      </c>
      <c r="S1056" s="102">
        <v>0</v>
      </c>
      <c r="T1056" s="435"/>
      <c r="U1056" s="165"/>
      <c r="V1056" s="165">
        <v>4</v>
      </c>
      <c r="W1056" s="165" t="s">
        <v>29</v>
      </c>
      <c r="X1056" s="15">
        <v>1</v>
      </c>
      <c r="Y1056" s="422">
        <f>J1056-I1056</f>
        <v>-1.2499999999999997E-2</v>
      </c>
      <c r="Z1056" s="422">
        <f>Y1056*60</f>
        <v>-0.74999999999999978</v>
      </c>
      <c r="AA1056" s="428">
        <v>4</v>
      </c>
      <c r="AB1056" s="165">
        <v>4</v>
      </c>
    </row>
    <row r="1057" spans="1:28" ht="14.25" customHeight="1" thickBot="1">
      <c r="A1057" s="7"/>
      <c r="B1057" s="7"/>
      <c r="C1057" s="371" t="s">
        <v>10481</v>
      </c>
      <c r="D1057" s="468">
        <v>0</v>
      </c>
      <c r="E1057" s="375" t="s">
        <v>10588</v>
      </c>
      <c r="F1057" s="30" t="s">
        <v>10600</v>
      </c>
      <c r="G1057" s="377" t="s">
        <v>10601</v>
      </c>
      <c r="H1057" s="377" t="s">
        <v>10602</v>
      </c>
      <c r="I1057" s="378">
        <v>0.12847222222222221</v>
      </c>
      <c r="J1057" s="45" t="s">
        <v>881</v>
      </c>
      <c r="K1057" s="102" t="s">
        <v>3709</v>
      </c>
      <c r="L1057" s="13">
        <f ca="1">IFERROR(__xludf.DUMMYFUNCTION("if(K1094="""",0,counta(split(K1094,"","")))"),3)</f>
        <v>3</v>
      </c>
      <c r="M1057" s="102" t="s">
        <v>3709</v>
      </c>
      <c r="N1057" s="102"/>
      <c r="O1057" s="102"/>
      <c r="P1057" s="102"/>
      <c r="Q1057" s="422" t="s">
        <v>27</v>
      </c>
      <c r="R1057" s="339" t="s">
        <v>98</v>
      </c>
      <c r="S1057" s="102">
        <v>0</v>
      </c>
      <c r="T1057" s="435"/>
      <c r="U1057" s="165">
        <v>3</v>
      </c>
      <c r="V1057" s="165">
        <v>4</v>
      </c>
      <c r="W1057" s="165" t="s">
        <v>3127</v>
      </c>
      <c r="X1057" s="102" t="s">
        <v>2794</v>
      </c>
      <c r="Y1057" s="422">
        <f>J1057-I1057</f>
        <v>0.15486111111111112</v>
      </c>
      <c r="Z1057" s="422">
        <f>Y1057*60</f>
        <v>9.2916666666666679</v>
      </c>
      <c r="AA1057" s="429">
        <v>4</v>
      </c>
      <c r="AB1057" s="51">
        <v>4</v>
      </c>
    </row>
    <row r="1058" spans="1:28" ht="14.25" customHeight="1" thickBot="1">
      <c r="A1058" s="7"/>
      <c r="B1058" s="7"/>
      <c r="C1058" s="371" t="s">
        <v>10481</v>
      </c>
      <c r="D1058" s="468">
        <v>0</v>
      </c>
      <c r="E1058" s="381" t="s">
        <v>10638</v>
      </c>
      <c r="F1058" s="30" t="s">
        <v>10659</v>
      </c>
      <c r="G1058" s="377" t="s">
        <v>779</v>
      </c>
      <c r="H1058" s="377" t="s">
        <v>10660</v>
      </c>
      <c r="I1058" s="378">
        <v>0.12430555555555556</v>
      </c>
      <c r="J1058" s="45" t="s">
        <v>3537</v>
      </c>
      <c r="K1058" s="102" t="s">
        <v>3714</v>
      </c>
      <c r="L1058" s="13">
        <f ca="1">IFERROR(__xludf.DUMMYFUNCTION("if(K1095="""",0,counta(split(K1095,"","")))"),1)</f>
        <v>1</v>
      </c>
      <c r="M1058" s="102" t="s">
        <v>3714</v>
      </c>
      <c r="N1058" s="102"/>
      <c r="O1058" s="102"/>
      <c r="P1058" s="102"/>
      <c r="Q1058" s="422" t="s">
        <v>27</v>
      </c>
      <c r="R1058" s="339" t="s">
        <v>98</v>
      </c>
      <c r="S1058" s="102">
        <v>0</v>
      </c>
      <c r="T1058" s="435"/>
      <c r="U1058" s="239">
        <v>2</v>
      </c>
      <c r="V1058" s="253">
        <v>4</v>
      </c>
      <c r="W1058" s="353" t="s">
        <v>7965</v>
      </c>
      <c r="X1058" s="353">
        <v>1</v>
      </c>
      <c r="Y1058" s="422">
        <f>J1058-I1058</f>
        <v>0.38749999999999996</v>
      </c>
      <c r="Z1058" s="422">
        <f>Y1058*60</f>
        <v>23.249999999999996</v>
      </c>
      <c r="AA1058" s="429">
        <v>4</v>
      </c>
      <c r="AB1058" s="165">
        <v>4</v>
      </c>
    </row>
    <row r="1059" spans="1:28" ht="14.25" customHeight="1" thickBot="1">
      <c r="A1059" s="7"/>
      <c r="B1059" s="7"/>
      <c r="C1059" s="371" t="s">
        <v>10481</v>
      </c>
      <c r="D1059" s="468">
        <v>0</v>
      </c>
      <c r="E1059" s="375" t="s">
        <v>10482</v>
      </c>
      <c r="F1059" s="30" t="s">
        <v>10495</v>
      </c>
      <c r="G1059" s="377" t="s">
        <v>10496</v>
      </c>
      <c r="H1059" s="377" t="s">
        <v>10497</v>
      </c>
      <c r="I1059" s="378">
        <v>0.12013888888888889</v>
      </c>
      <c r="J1059" s="45" t="s">
        <v>650</v>
      </c>
      <c r="K1059" s="102" t="s">
        <v>3718</v>
      </c>
      <c r="L1059" s="13">
        <f ca="1">IFERROR(__xludf.DUMMYFUNCTION("if(K1096="""",0,counta(split(K1096,"","")))"),3)</f>
        <v>3</v>
      </c>
      <c r="M1059" s="102" t="s">
        <v>3719</v>
      </c>
      <c r="N1059" s="102"/>
      <c r="O1059" s="102"/>
      <c r="P1059" s="102"/>
      <c r="Q1059" s="422" t="s">
        <v>27</v>
      </c>
      <c r="R1059" s="339" t="s">
        <v>98</v>
      </c>
      <c r="S1059" s="102">
        <v>0</v>
      </c>
      <c r="T1059" s="435"/>
      <c r="U1059" s="251">
        <v>3</v>
      </c>
      <c r="V1059" s="253">
        <v>4</v>
      </c>
      <c r="W1059" s="353" t="s">
        <v>2111</v>
      </c>
      <c r="X1059" s="353">
        <v>1</v>
      </c>
      <c r="Y1059" s="422">
        <f>J1059-I1059</f>
        <v>9.9999999999999992E-2</v>
      </c>
      <c r="Z1059" s="422">
        <f>Y1059*60</f>
        <v>5.9999999999999991</v>
      </c>
      <c r="AA1059" s="429">
        <v>4</v>
      </c>
      <c r="AB1059" s="165">
        <v>4</v>
      </c>
    </row>
    <row r="1060" spans="1:28" ht="14.25" customHeight="1" thickBot="1">
      <c r="A1060" s="7"/>
      <c r="B1060" s="7"/>
      <c r="C1060" s="371" t="s">
        <v>10481</v>
      </c>
      <c r="D1060" s="468">
        <v>0</v>
      </c>
      <c r="E1060" s="375" t="s">
        <v>1281</v>
      </c>
      <c r="F1060" s="30" t="s">
        <v>10547</v>
      </c>
      <c r="G1060" s="377" t="s">
        <v>10548</v>
      </c>
      <c r="H1060" s="377" t="s">
        <v>561</v>
      </c>
      <c r="I1060" s="378">
        <v>0.12013888888888889</v>
      </c>
      <c r="J1060" s="45" t="s">
        <v>638</v>
      </c>
      <c r="K1060" s="102" t="s">
        <v>3724</v>
      </c>
      <c r="L1060" s="13">
        <f ca="1">IFERROR(__xludf.DUMMYFUNCTION("if(K1097="""",0,counta(split(K1097,"","")))"),12)</f>
        <v>12</v>
      </c>
      <c r="M1060" s="106" t="s">
        <v>3724</v>
      </c>
      <c r="N1060" s="102"/>
      <c r="O1060" s="102"/>
      <c r="P1060" s="102"/>
      <c r="Q1060" s="422" t="s">
        <v>27</v>
      </c>
      <c r="R1060" s="339" t="s">
        <v>98</v>
      </c>
      <c r="S1060" s="102">
        <v>0</v>
      </c>
      <c r="T1060" s="435"/>
      <c r="U1060" s="165"/>
      <c r="V1060" s="165">
        <v>3</v>
      </c>
      <c r="W1060" s="165" t="s">
        <v>1403</v>
      </c>
      <c r="X1060" s="102" t="s">
        <v>1567</v>
      </c>
      <c r="Y1060" s="422">
        <f>J1060-I1060</f>
        <v>-1.388888888888884E-3</v>
      </c>
      <c r="Z1060" s="422">
        <f>Y1060*60</f>
        <v>-8.3333333333333037E-2</v>
      </c>
      <c r="AA1060" s="428">
        <v>4</v>
      </c>
      <c r="AB1060" s="165">
        <v>4</v>
      </c>
    </row>
    <row r="1061" spans="1:28" ht="14.25" customHeight="1" thickBot="1">
      <c r="A1061" s="7"/>
      <c r="B1061" s="7"/>
      <c r="C1061" s="371" t="s">
        <v>10481</v>
      </c>
      <c r="D1061" s="468">
        <v>0</v>
      </c>
      <c r="E1061" s="375" t="s">
        <v>1680</v>
      </c>
      <c r="F1061" s="30" t="s">
        <v>10501</v>
      </c>
      <c r="G1061" s="375"/>
      <c r="H1061" s="377" t="s">
        <v>10502</v>
      </c>
      <c r="I1061" s="378">
        <v>0.11458333333333333</v>
      </c>
      <c r="J1061" s="45" t="s">
        <v>2251</v>
      </c>
      <c r="K1061" s="105" t="s">
        <v>3728</v>
      </c>
      <c r="L1061" s="13">
        <f ca="1">IFERROR(__xludf.DUMMYFUNCTION("if(K1098="""",0,counta(split(K1098,"","")))"),4)</f>
        <v>4</v>
      </c>
      <c r="M1061" s="105" t="s">
        <v>3728</v>
      </c>
      <c r="N1061" s="102"/>
      <c r="O1061" s="102"/>
      <c r="P1061" s="102"/>
      <c r="Q1061" s="422" t="s">
        <v>27</v>
      </c>
      <c r="R1061" s="339" t="s">
        <v>98</v>
      </c>
      <c r="S1061" s="102">
        <v>0</v>
      </c>
      <c r="T1061" s="435"/>
      <c r="U1061" s="156"/>
      <c r="V1061" s="156"/>
      <c r="W1061" s="252" t="s">
        <v>3076</v>
      </c>
      <c r="X1061" s="252">
        <v>1</v>
      </c>
      <c r="Y1061" s="422">
        <f>J1061-I1061</f>
        <v>0.3215277777777778</v>
      </c>
      <c r="Z1061" s="422">
        <f>Y1061*60</f>
        <v>19.291666666666668</v>
      </c>
      <c r="AA1061" s="429">
        <v>4</v>
      </c>
      <c r="AB1061" s="165">
        <v>4</v>
      </c>
    </row>
    <row r="1062" spans="1:28" ht="14.25" customHeight="1" thickBot="1">
      <c r="A1062" s="7"/>
      <c r="B1062" s="7"/>
      <c r="C1062" s="434" t="s">
        <v>10180</v>
      </c>
      <c r="D1062" s="468">
        <v>0</v>
      </c>
      <c r="E1062" s="434" t="s">
        <v>10243</v>
      </c>
      <c r="F1062" s="434" t="s">
        <v>10245</v>
      </c>
      <c r="G1062" s="434" t="s">
        <v>31</v>
      </c>
      <c r="H1062" s="434" t="s">
        <v>2320</v>
      </c>
      <c r="I1062" s="355">
        <v>0.10972222222222222</v>
      </c>
      <c r="J1062" s="45" t="s">
        <v>2654</v>
      </c>
      <c r="K1062" s="88" t="s">
        <v>3732</v>
      </c>
      <c r="L1062" s="13">
        <f ca="1">IFERROR(__xludf.DUMMYFUNCTION("if(K1099="""",0,counta(split(K1099,"","")))"),10)</f>
        <v>10</v>
      </c>
      <c r="M1062" s="88" t="s">
        <v>3732</v>
      </c>
      <c r="N1062" s="102"/>
      <c r="O1062" s="102"/>
      <c r="P1062" s="102"/>
      <c r="Q1062" s="422" t="s">
        <v>27</v>
      </c>
      <c r="R1062" s="339" t="s">
        <v>98</v>
      </c>
      <c r="S1062" s="102">
        <v>0</v>
      </c>
      <c r="T1062" s="435"/>
      <c r="U1062" s="165">
        <v>5</v>
      </c>
      <c r="V1062" s="165">
        <v>4</v>
      </c>
      <c r="W1062" s="165" t="s">
        <v>3076</v>
      </c>
      <c r="X1062" s="102">
        <v>1</v>
      </c>
      <c r="Y1062" s="422">
        <f>J1062-I1062</f>
        <v>0.27847222222222223</v>
      </c>
      <c r="Z1062" s="422">
        <f>Y1062*60</f>
        <v>16.708333333333336</v>
      </c>
      <c r="AA1062" s="429">
        <v>4</v>
      </c>
      <c r="AB1062" s="196">
        <v>4</v>
      </c>
    </row>
    <row r="1063" spans="1:28" ht="14.25" customHeight="1" thickBot="1">
      <c r="A1063" s="7"/>
      <c r="B1063" s="7"/>
      <c r="C1063" s="434" t="s">
        <v>10180</v>
      </c>
      <c r="D1063" s="468">
        <v>0</v>
      </c>
      <c r="E1063" s="434" t="s">
        <v>1260</v>
      </c>
      <c r="F1063" s="434" t="s">
        <v>79</v>
      </c>
      <c r="G1063" s="434" t="s">
        <v>2993</v>
      </c>
      <c r="H1063" s="434" t="s">
        <v>2825</v>
      </c>
      <c r="I1063" s="355">
        <v>0.10416666666666667</v>
      </c>
      <c r="J1063" s="45" t="s">
        <v>3737</v>
      </c>
      <c r="K1063" s="102" t="s">
        <v>3738</v>
      </c>
      <c r="L1063" s="13">
        <f ca="1">IFERROR(__xludf.DUMMYFUNCTION("if(K1100="""",0,counta(split(K1100,"","")))"),10)</f>
        <v>10</v>
      </c>
      <c r="M1063" s="102" t="s">
        <v>3738</v>
      </c>
      <c r="N1063" s="102"/>
      <c r="O1063" s="102"/>
      <c r="P1063" s="102"/>
      <c r="Q1063" s="38" t="s">
        <v>27</v>
      </c>
      <c r="R1063" s="339" t="s">
        <v>98</v>
      </c>
      <c r="S1063" s="130">
        <v>0</v>
      </c>
      <c r="T1063" s="435"/>
      <c r="U1063" s="165"/>
      <c r="V1063" s="165">
        <v>3</v>
      </c>
      <c r="W1063" s="165" t="s">
        <v>29</v>
      </c>
      <c r="X1063" s="15">
        <v>1</v>
      </c>
      <c r="Y1063" s="422">
        <f>J1063-I1063</f>
        <v>0.41736111111111113</v>
      </c>
      <c r="Z1063" s="422">
        <f>Y1063*60</f>
        <v>25.041666666666668</v>
      </c>
      <c r="AA1063" s="428">
        <v>4</v>
      </c>
      <c r="AB1063" s="165">
        <v>4</v>
      </c>
    </row>
    <row r="1064" spans="1:28" ht="14.25" customHeight="1" thickBot="1">
      <c r="A1064" s="7"/>
      <c r="B1064" s="7"/>
      <c r="C1064" s="434" t="s">
        <v>10180</v>
      </c>
      <c r="D1064" s="468">
        <v>0</v>
      </c>
      <c r="E1064" s="434" t="s">
        <v>10238</v>
      </c>
      <c r="F1064" s="434" t="s">
        <v>616</v>
      </c>
      <c r="G1064" s="434" t="s">
        <v>616</v>
      </c>
      <c r="H1064" s="434" t="s">
        <v>208</v>
      </c>
      <c r="I1064" s="355">
        <v>0.10416666666666667</v>
      </c>
      <c r="J1064" s="45" t="s">
        <v>3742</v>
      </c>
      <c r="K1064" s="102"/>
      <c r="L1064" s="13">
        <f ca="1">IFERROR(__xludf.DUMMYFUNCTION("if(K1101="""",0,counta(split(K1101,"","")))"),0)</f>
        <v>0</v>
      </c>
      <c r="M1064" s="102"/>
      <c r="N1064" s="102"/>
      <c r="O1064" s="102"/>
      <c r="P1064" s="102"/>
      <c r="Q1064" s="422" t="s">
        <v>27</v>
      </c>
      <c r="R1064" s="339" t="s">
        <v>98</v>
      </c>
      <c r="S1064" s="102">
        <v>0</v>
      </c>
      <c r="T1064" s="435"/>
      <c r="U1064" s="165">
        <v>2</v>
      </c>
      <c r="V1064" s="165">
        <v>3</v>
      </c>
      <c r="W1064" s="165" t="s">
        <v>6545</v>
      </c>
      <c r="X1064" s="102" t="s">
        <v>2794</v>
      </c>
      <c r="Y1064" s="422">
        <f>J1064-I1064</f>
        <v>0.47013888888888883</v>
      </c>
      <c r="Z1064" s="422">
        <f>Y1064*60</f>
        <v>28.208333333333329</v>
      </c>
      <c r="AA1064" s="429">
        <v>4</v>
      </c>
      <c r="AB1064" s="165">
        <v>4</v>
      </c>
    </row>
    <row r="1065" spans="1:28" ht="14.25" customHeight="1" thickBot="1">
      <c r="A1065" s="7"/>
      <c r="B1065" s="7"/>
      <c r="C1065" s="371" t="s">
        <v>10481</v>
      </c>
      <c r="D1065" s="468">
        <v>0</v>
      </c>
      <c r="E1065" s="375" t="s">
        <v>10505</v>
      </c>
      <c r="F1065" s="30" t="s">
        <v>10525</v>
      </c>
      <c r="G1065" s="377" t="s">
        <v>10526</v>
      </c>
      <c r="H1065" s="377" t="s">
        <v>7896</v>
      </c>
      <c r="I1065" s="378">
        <v>9.6527777777777782E-2</v>
      </c>
      <c r="J1065" s="45" t="s">
        <v>3746</v>
      </c>
      <c r="K1065" s="102" t="s">
        <v>3747</v>
      </c>
      <c r="L1065" s="13">
        <f ca="1">IFERROR(__xludf.DUMMYFUNCTION("if(K1102="""",0,counta(split(K1102,"","")))"),8)</f>
        <v>8</v>
      </c>
      <c r="M1065" s="102" t="s">
        <v>3747</v>
      </c>
      <c r="N1065" s="102"/>
      <c r="O1065" s="102"/>
      <c r="P1065" s="102"/>
      <c r="Q1065" s="422" t="s">
        <v>27</v>
      </c>
      <c r="R1065" s="339" t="s">
        <v>98</v>
      </c>
      <c r="S1065" s="102">
        <v>0</v>
      </c>
      <c r="T1065" s="435"/>
      <c r="U1065" s="332">
        <v>5</v>
      </c>
      <c r="V1065" s="332">
        <v>5</v>
      </c>
      <c r="W1065" s="339" t="s">
        <v>6545</v>
      </c>
      <c r="X1065" s="339" t="s">
        <v>2794</v>
      </c>
      <c r="Y1065" s="422">
        <f>J1065-I1065</f>
        <v>8.6111111111111124E-2</v>
      </c>
      <c r="Z1065" s="422">
        <f>Y1065*60</f>
        <v>5.1666666666666679</v>
      </c>
      <c r="AA1065" s="429">
        <v>4</v>
      </c>
      <c r="AB1065" s="165">
        <v>4</v>
      </c>
    </row>
    <row r="1066" spans="1:28" ht="14.25" customHeight="1" thickBot="1">
      <c r="A1066" s="7"/>
      <c r="B1066" s="7"/>
      <c r="C1066" s="434" t="s">
        <v>10180</v>
      </c>
      <c r="D1066" s="468">
        <v>0</v>
      </c>
      <c r="E1066" s="434" t="s">
        <v>10250</v>
      </c>
      <c r="F1066" s="434" t="s">
        <v>5983</v>
      </c>
      <c r="G1066" s="434" t="s">
        <v>10255</v>
      </c>
      <c r="H1066" s="434" t="s">
        <v>10256</v>
      </c>
      <c r="I1066" s="355">
        <v>9.375E-2</v>
      </c>
      <c r="J1066" s="45" t="s">
        <v>882</v>
      </c>
      <c r="K1066" s="102" t="s">
        <v>3751</v>
      </c>
      <c r="L1066" s="13">
        <f ca="1">IFERROR(__xludf.DUMMYFUNCTION("if(K1103="""",0,counta(split(K1103,"","")))"),8)</f>
        <v>8</v>
      </c>
      <c r="M1066" s="102" t="s">
        <v>3751</v>
      </c>
      <c r="N1066" s="102"/>
      <c r="O1066" s="102"/>
      <c r="P1066" s="102"/>
      <c r="Q1066" s="422" t="s">
        <v>27</v>
      </c>
      <c r="R1066" s="339" t="s">
        <v>98</v>
      </c>
      <c r="S1066" s="102">
        <v>0</v>
      </c>
      <c r="T1066" s="435"/>
      <c r="U1066" s="156"/>
      <c r="V1066" s="156"/>
      <c r="W1066" s="165" t="s">
        <v>3044</v>
      </c>
      <c r="X1066" s="252">
        <v>1</v>
      </c>
      <c r="Y1066" s="422">
        <f>J1066-I1066</f>
        <v>0.20833333333333331</v>
      </c>
      <c r="Z1066" s="422">
        <f>Y1066*60</f>
        <v>12.499999999999998</v>
      </c>
      <c r="AA1066" s="429">
        <v>4</v>
      </c>
      <c r="AB1066" s="379">
        <v>4</v>
      </c>
    </row>
    <row r="1067" spans="1:28" ht="14.25" customHeight="1" thickBot="1">
      <c r="A1067" s="7"/>
      <c r="B1067" s="7"/>
      <c r="C1067" s="371" t="s">
        <v>10481</v>
      </c>
      <c r="D1067" s="468">
        <v>0</v>
      </c>
      <c r="E1067" s="375" t="s">
        <v>1093</v>
      </c>
      <c r="F1067" s="30" t="s">
        <v>10558</v>
      </c>
      <c r="G1067" s="377" t="s">
        <v>8792</v>
      </c>
      <c r="H1067" s="377" t="s">
        <v>1104</v>
      </c>
      <c r="I1067" s="378">
        <v>8.8888888888888892E-2</v>
      </c>
      <c r="J1067" s="45" t="s">
        <v>3390</v>
      </c>
      <c r="K1067" s="102" t="s">
        <v>3754</v>
      </c>
      <c r="L1067" s="13">
        <f ca="1">IFERROR(__xludf.DUMMYFUNCTION("if(K1104="""",0,counta(split(K1104,"","")))"),11)</f>
        <v>11</v>
      </c>
      <c r="M1067" s="102" t="s">
        <v>3755</v>
      </c>
      <c r="N1067" s="49" t="s">
        <v>3756</v>
      </c>
      <c r="O1067" s="49" t="s">
        <v>3756</v>
      </c>
      <c r="P1067" s="49" t="s">
        <v>3756</v>
      </c>
      <c r="Q1067" s="422" t="s">
        <v>27</v>
      </c>
      <c r="R1067" s="339" t="s">
        <v>98</v>
      </c>
      <c r="S1067" s="102">
        <v>0</v>
      </c>
      <c r="T1067" s="435"/>
      <c r="U1067" s="165"/>
      <c r="V1067" s="165">
        <v>4</v>
      </c>
      <c r="W1067" s="165" t="s">
        <v>1403</v>
      </c>
      <c r="X1067" s="102"/>
      <c r="Y1067" s="422">
        <f>J1067-I1067</f>
        <v>0.31388888888888883</v>
      </c>
      <c r="Z1067" s="422">
        <f>Y1067*60</f>
        <v>18.833333333333329</v>
      </c>
      <c r="AA1067" s="429">
        <v>4</v>
      </c>
      <c r="AB1067" s="149">
        <v>4</v>
      </c>
    </row>
    <row r="1068" spans="1:28" ht="14.25" customHeight="1" thickBot="1">
      <c r="A1068" s="7"/>
      <c r="B1068" s="7"/>
      <c r="C1068" s="371" t="s">
        <v>10481</v>
      </c>
      <c r="D1068" s="468">
        <v>0</v>
      </c>
      <c r="E1068" s="375" t="s">
        <v>10618</v>
      </c>
      <c r="F1068" s="30" t="s">
        <v>10636</v>
      </c>
      <c r="G1068" s="377"/>
      <c r="H1068" s="377" t="s">
        <v>10637</v>
      </c>
      <c r="I1068" s="378">
        <v>8.8888888888888892E-2</v>
      </c>
      <c r="J1068" s="45" t="s">
        <v>1564</v>
      </c>
      <c r="K1068" s="102" t="s">
        <v>3758</v>
      </c>
      <c r="L1068" s="13">
        <f ca="1">IFERROR(__xludf.DUMMYFUNCTION("if(K1105="""",0,counta(split(K1105,"","")))"),12)</f>
        <v>12</v>
      </c>
      <c r="M1068" s="102" t="s">
        <v>3759</v>
      </c>
      <c r="N1068" s="107" t="s">
        <v>3760</v>
      </c>
      <c r="O1068" s="107" t="s">
        <v>3760</v>
      </c>
      <c r="P1068" s="107" t="s">
        <v>3760</v>
      </c>
      <c r="Q1068" s="422" t="s">
        <v>27</v>
      </c>
      <c r="R1068" s="339" t="s">
        <v>98</v>
      </c>
      <c r="S1068" s="102">
        <v>0</v>
      </c>
      <c r="T1068" s="435"/>
      <c r="U1068" s="165"/>
      <c r="V1068" s="165">
        <v>5</v>
      </c>
      <c r="W1068" s="165" t="s">
        <v>29</v>
      </c>
      <c r="X1068" s="15">
        <v>1</v>
      </c>
      <c r="Y1068" s="422">
        <f>J1068-I1068</f>
        <v>0.45208333333333328</v>
      </c>
      <c r="Z1068" s="422">
        <f>Y1068*60</f>
        <v>27.124999999999996</v>
      </c>
      <c r="AA1068" s="429">
        <v>4</v>
      </c>
      <c r="AB1068" s="165">
        <v>4</v>
      </c>
    </row>
    <row r="1069" spans="1:28" ht="14.25" customHeight="1" thickBot="1">
      <c r="A1069" s="7"/>
      <c r="B1069" s="7"/>
      <c r="C1069" s="434" t="s">
        <v>10180</v>
      </c>
      <c r="D1069" s="468">
        <v>0</v>
      </c>
      <c r="E1069" s="434" t="s">
        <v>10276</v>
      </c>
      <c r="F1069" s="434" t="s">
        <v>10277</v>
      </c>
      <c r="G1069" s="434" t="s">
        <v>10278</v>
      </c>
      <c r="H1069" s="434" t="s">
        <v>10279</v>
      </c>
      <c r="I1069" s="355">
        <v>8.6805555555555552E-2</v>
      </c>
      <c r="J1069" s="45" t="s">
        <v>2084</v>
      </c>
      <c r="K1069" s="49" t="s">
        <v>3764</v>
      </c>
      <c r="L1069" s="13">
        <f ca="1">IFERROR(__xludf.DUMMYFUNCTION("if(K1106="""",0,counta(split(K1106,"","")))"),5)</f>
        <v>5</v>
      </c>
      <c r="M1069" s="49" t="s">
        <v>3765</v>
      </c>
      <c r="N1069" s="102"/>
      <c r="O1069" s="102"/>
      <c r="P1069" s="102"/>
      <c r="Q1069" s="422" t="s">
        <v>27</v>
      </c>
      <c r="R1069" s="339" t="s">
        <v>98</v>
      </c>
      <c r="S1069" s="102">
        <v>0</v>
      </c>
      <c r="T1069" s="435"/>
      <c r="U1069" s="76">
        <v>4</v>
      </c>
      <c r="V1069" s="79">
        <v>5</v>
      </c>
      <c r="W1069" s="209" t="s">
        <v>3047</v>
      </c>
      <c r="X1069" s="84">
        <v>1</v>
      </c>
      <c r="Y1069" s="422">
        <f>J1069-I1069</f>
        <v>0.18680555555555553</v>
      </c>
      <c r="Z1069" s="422">
        <f>Y1069*60</f>
        <v>11.208333333333332</v>
      </c>
      <c r="AA1069" s="429">
        <v>4</v>
      </c>
      <c r="AB1069" s="165">
        <v>4</v>
      </c>
    </row>
    <row r="1070" spans="1:28" ht="14.25" customHeight="1" thickBot="1">
      <c r="A1070" s="7"/>
      <c r="B1070" s="7"/>
      <c r="C1070" s="434" t="s">
        <v>10180</v>
      </c>
      <c r="D1070" s="468">
        <v>0</v>
      </c>
      <c r="E1070" s="434" t="s">
        <v>10266</v>
      </c>
      <c r="F1070" s="434" t="s">
        <v>4813</v>
      </c>
      <c r="G1070" s="434" t="s">
        <v>1950</v>
      </c>
      <c r="H1070" s="434" t="s">
        <v>1929</v>
      </c>
      <c r="I1070" s="355">
        <v>7.9861111111111105E-2</v>
      </c>
      <c r="J1070" s="45" t="s">
        <v>3058</v>
      </c>
      <c r="K1070" s="49" t="s">
        <v>3768</v>
      </c>
      <c r="L1070" s="13">
        <f ca="1">IFERROR(__xludf.DUMMYFUNCTION("if(K1107="""",0,counta(split(K1107,"","")))"),2)</f>
        <v>2</v>
      </c>
      <c r="M1070" s="102" t="s">
        <v>3769</v>
      </c>
      <c r="N1070" s="102"/>
      <c r="O1070" s="102"/>
      <c r="P1070" s="102"/>
      <c r="Q1070" s="422" t="s">
        <v>27</v>
      </c>
      <c r="R1070" s="339" t="s">
        <v>98</v>
      </c>
      <c r="S1070" s="102">
        <v>0</v>
      </c>
      <c r="T1070" s="435"/>
      <c r="U1070" s="332">
        <v>5</v>
      </c>
      <c r="V1070" s="332">
        <v>5</v>
      </c>
      <c r="W1070" s="339" t="s">
        <v>3047</v>
      </c>
      <c r="X1070" s="339" t="s">
        <v>2794</v>
      </c>
      <c r="Y1070" s="422">
        <f>J1070-I1070</f>
        <v>0.42708333333333331</v>
      </c>
      <c r="Z1070" s="422">
        <f>Y1070*60</f>
        <v>25.625</v>
      </c>
      <c r="AA1070" s="429">
        <v>4</v>
      </c>
      <c r="AB1070" s="165">
        <v>4</v>
      </c>
    </row>
    <row r="1071" spans="1:28" ht="14.25" customHeight="1" thickBot="1">
      <c r="A1071" s="7"/>
      <c r="B1071" s="7"/>
      <c r="C1071" s="371" t="s">
        <v>10481</v>
      </c>
      <c r="D1071" s="468">
        <v>0</v>
      </c>
      <c r="E1071" s="375" t="s">
        <v>1680</v>
      </c>
      <c r="F1071" s="30" t="s">
        <v>1989</v>
      </c>
      <c r="G1071" s="375"/>
      <c r="H1071" s="377" t="s">
        <v>7007</v>
      </c>
      <c r="I1071" s="378">
        <v>7.7083333333333337E-2</v>
      </c>
      <c r="J1071" s="45" t="s">
        <v>672</v>
      </c>
      <c r="K1071" s="102"/>
      <c r="L1071" s="13">
        <f ca="1">IFERROR(__xludf.DUMMYFUNCTION("if(K1108="""",0,counta(split(K1108,"","")))"),0)</f>
        <v>0</v>
      </c>
      <c r="M1071" s="102"/>
      <c r="N1071" s="102"/>
      <c r="O1071" s="102"/>
      <c r="P1071" s="102"/>
      <c r="Q1071" s="422" t="s">
        <v>27</v>
      </c>
      <c r="R1071" s="339" t="s">
        <v>98</v>
      </c>
      <c r="S1071" s="102">
        <v>0</v>
      </c>
      <c r="T1071" s="435"/>
      <c r="U1071" s="165">
        <v>3</v>
      </c>
      <c r="V1071" s="165">
        <v>4</v>
      </c>
      <c r="W1071" s="165" t="s">
        <v>3548</v>
      </c>
      <c r="X1071" s="102">
        <v>1</v>
      </c>
      <c r="Y1071" s="422">
        <f>J1071-I1071</f>
        <v>-4.0972222222222222E-2</v>
      </c>
      <c r="Z1071" s="422">
        <f>Y1071*60</f>
        <v>-2.4583333333333335</v>
      </c>
      <c r="AA1071" s="429">
        <v>4</v>
      </c>
      <c r="AB1071" s="165">
        <v>4</v>
      </c>
    </row>
    <row r="1072" spans="1:28" ht="14.25" customHeight="1" thickBot="1">
      <c r="A1072" s="7"/>
      <c r="B1072" s="7"/>
      <c r="C1072" s="434" t="s">
        <v>10180</v>
      </c>
      <c r="D1072" s="468">
        <v>0</v>
      </c>
      <c r="E1072" s="434" t="s">
        <v>10236</v>
      </c>
      <c r="F1072" s="434" t="s">
        <v>2842</v>
      </c>
      <c r="G1072" s="434"/>
      <c r="H1072" s="434" t="s">
        <v>1267</v>
      </c>
      <c r="I1072" s="355">
        <v>7.2916666666666671E-2</v>
      </c>
      <c r="J1072" s="45" t="s">
        <v>534</v>
      </c>
      <c r="K1072" s="102"/>
      <c r="L1072" s="13">
        <f ca="1">IFERROR(__xludf.DUMMYFUNCTION("if(K1109="""",0,counta(split(K1109,"","")))"),0)</f>
        <v>0</v>
      </c>
      <c r="M1072" s="102"/>
      <c r="N1072" s="102"/>
      <c r="O1072" s="102"/>
      <c r="P1072" s="102"/>
      <c r="Q1072" s="422" t="s">
        <v>27</v>
      </c>
      <c r="R1072" s="339" t="s">
        <v>98</v>
      </c>
      <c r="S1072" s="102">
        <v>0</v>
      </c>
      <c r="T1072" s="435"/>
      <c r="U1072" s="165">
        <v>4</v>
      </c>
      <c r="V1072" s="165">
        <v>5</v>
      </c>
      <c r="W1072" s="165" t="s">
        <v>3076</v>
      </c>
      <c r="X1072" s="102">
        <v>0</v>
      </c>
      <c r="Y1072" s="422">
        <f>J1072-I1072</f>
        <v>-2.9166666666666667E-2</v>
      </c>
      <c r="Z1072" s="422">
        <f>Y1072*60</f>
        <v>-1.75</v>
      </c>
      <c r="AA1072" s="429">
        <v>4</v>
      </c>
      <c r="AB1072" s="165">
        <v>4</v>
      </c>
    </row>
    <row r="1073" spans="1:28" ht="14.25" customHeight="1" thickBot="1">
      <c r="A1073" s="7"/>
      <c r="B1073" s="7"/>
      <c r="C1073" s="371" t="s">
        <v>10481</v>
      </c>
      <c r="D1073" s="468">
        <v>0</v>
      </c>
      <c r="E1073" s="375" t="s">
        <v>10505</v>
      </c>
      <c r="F1073" s="30" t="s">
        <v>75</v>
      </c>
      <c r="G1073" s="377" t="s">
        <v>10528</v>
      </c>
      <c r="H1073" s="377" t="s">
        <v>10529</v>
      </c>
      <c r="I1073" s="378">
        <v>7.013888888888889E-2</v>
      </c>
      <c r="J1073" s="45" t="s">
        <v>2907</v>
      </c>
      <c r="K1073" s="102" t="s">
        <v>80</v>
      </c>
      <c r="L1073" s="13">
        <f ca="1">IFERROR(__xludf.DUMMYFUNCTION("if(K1110="""",0,counta(split(K1110,"","")))"),1)</f>
        <v>1</v>
      </c>
      <c r="M1073" s="102" t="s">
        <v>80</v>
      </c>
      <c r="N1073" s="102"/>
      <c r="O1073" s="102"/>
      <c r="P1073" s="102"/>
      <c r="Q1073" s="422" t="s">
        <v>27</v>
      </c>
      <c r="R1073" s="339" t="s">
        <v>98</v>
      </c>
      <c r="S1073" s="102">
        <v>0</v>
      </c>
      <c r="T1073" s="435"/>
      <c r="U1073" s="196">
        <v>5</v>
      </c>
      <c r="V1073" s="196">
        <v>5</v>
      </c>
      <c r="W1073" s="196" t="s">
        <v>3076</v>
      </c>
      <c r="X1073" s="205">
        <v>0</v>
      </c>
      <c r="Y1073" s="422">
        <f>J1073-I1073</f>
        <v>-1.666666666666667E-2</v>
      </c>
      <c r="Z1073" s="422">
        <f>Y1073*60</f>
        <v>-1.0000000000000002</v>
      </c>
      <c r="AA1073" s="429">
        <v>4</v>
      </c>
      <c r="AB1073" s="165">
        <v>4</v>
      </c>
    </row>
    <row r="1074" spans="1:28" ht="14.25" customHeight="1" thickBot="1">
      <c r="A1074" s="7"/>
      <c r="B1074" s="7"/>
      <c r="C1074" s="371" t="s">
        <v>10481</v>
      </c>
      <c r="D1074" s="468">
        <v>0</v>
      </c>
      <c r="E1074" s="376" t="s">
        <v>10570</v>
      </c>
      <c r="F1074" s="30" t="s">
        <v>10586</v>
      </c>
      <c r="G1074" s="377"/>
      <c r="H1074" s="377" t="s">
        <v>1303</v>
      </c>
      <c r="I1074" s="378">
        <v>6.5972222222222224E-2</v>
      </c>
      <c r="J1074" s="45" t="s">
        <v>296</v>
      </c>
      <c r="K1074" s="102" t="s">
        <v>80</v>
      </c>
      <c r="L1074" s="13">
        <f ca="1">IFERROR(__xludf.DUMMYFUNCTION("if(K1111="""",0,counta(split(K1111,"","")))"),1)</f>
        <v>1</v>
      </c>
      <c r="M1074" s="102" t="s">
        <v>80</v>
      </c>
      <c r="N1074" s="102"/>
      <c r="O1074" s="102"/>
      <c r="P1074" s="102"/>
      <c r="Q1074" s="422" t="s">
        <v>27</v>
      </c>
      <c r="R1074" s="339" t="s">
        <v>98</v>
      </c>
      <c r="S1074" s="102">
        <v>0</v>
      </c>
      <c r="T1074" s="435"/>
      <c r="U1074" s="165">
        <v>5</v>
      </c>
      <c r="V1074" s="165">
        <v>5</v>
      </c>
      <c r="W1074" s="165" t="s">
        <v>2111</v>
      </c>
      <c r="X1074" s="102" t="s">
        <v>2947</v>
      </c>
      <c r="Y1074" s="422">
        <f>J1074-I1074</f>
        <v>5.5555555555555636E-3</v>
      </c>
      <c r="Z1074" s="422">
        <f>Y1074*60</f>
        <v>0.33333333333333381</v>
      </c>
      <c r="AA1074" s="429">
        <v>4</v>
      </c>
      <c r="AB1074" s="253">
        <v>4</v>
      </c>
    </row>
    <row r="1075" spans="1:28" ht="14.25" customHeight="1" thickBot="1">
      <c r="A1075" s="7"/>
      <c r="B1075" s="7"/>
      <c r="C1075" s="371" t="s">
        <v>10481</v>
      </c>
      <c r="D1075" s="468">
        <v>0</v>
      </c>
      <c r="E1075" s="375" t="s">
        <v>1093</v>
      </c>
      <c r="F1075" s="30" t="s">
        <v>10556</v>
      </c>
      <c r="G1075" s="377" t="s">
        <v>10557</v>
      </c>
      <c r="H1075" s="377" t="s">
        <v>1101</v>
      </c>
      <c r="I1075" s="378">
        <v>6.5277777777777782E-2</v>
      </c>
      <c r="J1075" s="45" t="s">
        <v>108</v>
      </c>
      <c r="K1075" s="102" t="s">
        <v>80</v>
      </c>
      <c r="L1075" s="13">
        <f ca="1">IFERROR(__xludf.DUMMYFUNCTION("if(K1112="""",0,counta(split(K1112,"","")))"),1)</f>
        <v>1</v>
      </c>
      <c r="M1075" s="102" t="s">
        <v>80</v>
      </c>
      <c r="N1075" s="102"/>
      <c r="O1075" s="102"/>
      <c r="P1075" s="102"/>
      <c r="Q1075" s="422" t="s">
        <v>27</v>
      </c>
      <c r="R1075" s="339" t="s">
        <v>98</v>
      </c>
      <c r="S1075" s="102">
        <v>0</v>
      </c>
      <c r="T1075" s="435"/>
      <c r="U1075" s="490">
        <v>5</v>
      </c>
      <c r="V1075" s="490">
        <v>5</v>
      </c>
      <c r="W1075" s="502" t="s">
        <v>9052</v>
      </c>
      <c r="X1075" s="502" t="s">
        <v>3469</v>
      </c>
      <c r="Y1075" s="422">
        <f>J1075-I1075</f>
        <v>2.8472222222222218E-2</v>
      </c>
      <c r="Z1075" s="422">
        <f>Y1075*60</f>
        <v>1.708333333333333</v>
      </c>
      <c r="AA1075" s="429">
        <v>4</v>
      </c>
      <c r="AB1075" s="253">
        <v>4</v>
      </c>
    </row>
    <row r="1076" spans="1:28" ht="14.25" customHeight="1" thickBot="1">
      <c r="A1076" s="7"/>
      <c r="B1076" s="7"/>
      <c r="C1076" s="434" t="s">
        <v>10180</v>
      </c>
      <c r="D1076" s="468">
        <v>0</v>
      </c>
      <c r="E1076" s="434" t="s">
        <v>10250</v>
      </c>
      <c r="F1076" s="434" t="s">
        <v>10251</v>
      </c>
      <c r="G1076" s="434" t="s">
        <v>10252</v>
      </c>
      <c r="H1076" s="434" t="s">
        <v>10253</v>
      </c>
      <c r="I1076" s="355">
        <v>6.1805555555555558E-2</v>
      </c>
      <c r="J1076" s="45" t="s">
        <v>129</v>
      </c>
      <c r="K1076" s="102" t="s">
        <v>648</v>
      </c>
      <c r="L1076" s="13">
        <f ca="1">IFERROR(__xludf.DUMMYFUNCTION("if(K1113="""",0,counta(split(K1113,"","")))"),1)</f>
        <v>1</v>
      </c>
      <c r="M1076" s="102" t="s">
        <v>648</v>
      </c>
      <c r="N1076" s="102"/>
      <c r="O1076" s="102"/>
      <c r="P1076" s="102"/>
      <c r="Q1076" s="422" t="s">
        <v>27</v>
      </c>
      <c r="R1076" s="339" t="s">
        <v>98</v>
      </c>
      <c r="S1076" s="102">
        <v>0</v>
      </c>
      <c r="T1076" s="435"/>
      <c r="U1076" s="274">
        <v>5</v>
      </c>
      <c r="V1076" s="274">
        <v>5</v>
      </c>
      <c r="W1076" s="272" t="s">
        <v>2793</v>
      </c>
      <c r="X1076" s="274">
        <v>1</v>
      </c>
      <c r="Y1076" s="422">
        <f>J1076-I1076</f>
        <v>6.1805555555555558E-2</v>
      </c>
      <c r="Z1076" s="422">
        <f>Y1076*60</f>
        <v>3.7083333333333335</v>
      </c>
      <c r="AA1076" s="429">
        <v>4</v>
      </c>
      <c r="AB1076" s="354">
        <v>4</v>
      </c>
    </row>
    <row r="1077" spans="1:28" ht="14.25" customHeight="1" thickBot="1">
      <c r="A1077" s="7"/>
      <c r="B1077" s="7"/>
      <c r="C1077" s="371" t="s">
        <v>10481</v>
      </c>
      <c r="D1077" s="468">
        <v>0</v>
      </c>
      <c r="E1077" s="381" t="s">
        <v>2019</v>
      </c>
      <c r="F1077" s="30" t="s">
        <v>10665</v>
      </c>
      <c r="G1077" s="377" t="s">
        <v>10666</v>
      </c>
      <c r="H1077" s="377" t="s">
        <v>4020</v>
      </c>
      <c r="I1077" s="378">
        <v>6.1111111111111109E-2</v>
      </c>
      <c r="J1077" s="45" t="s">
        <v>371</v>
      </c>
      <c r="K1077" s="102"/>
      <c r="L1077" s="13">
        <f ca="1">IFERROR(__xludf.DUMMYFUNCTION("if(K1114="""",0,counta(split(K1114,"","")))"),0)</f>
        <v>0</v>
      </c>
      <c r="M1077" s="102"/>
      <c r="N1077" s="102"/>
      <c r="O1077" s="102"/>
      <c r="P1077" s="102"/>
      <c r="Q1077" s="422" t="s">
        <v>27</v>
      </c>
      <c r="R1077" s="339" t="s">
        <v>98</v>
      </c>
      <c r="S1077" s="102">
        <v>0</v>
      </c>
      <c r="T1077" s="435"/>
      <c r="U1077" s="165">
        <v>4</v>
      </c>
      <c r="V1077" s="165">
        <v>4</v>
      </c>
      <c r="W1077" s="165"/>
      <c r="X1077" s="102">
        <v>1</v>
      </c>
      <c r="Y1077" s="422">
        <f>J1077-I1077</f>
        <v>7.1527777777777773E-2</v>
      </c>
      <c r="Z1077" s="422">
        <f>Y1077*60</f>
        <v>4.2916666666666661</v>
      </c>
      <c r="AA1077" s="429">
        <v>4</v>
      </c>
      <c r="AB1077" s="497">
        <v>4</v>
      </c>
    </row>
    <row r="1078" spans="1:28" ht="14.25" customHeight="1" thickBot="1">
      <c r="A1078" s="7"/>
      <c r="B1078" s="7"/>
      <c r="C1078" s="371" t="s">
        <v>10481</v>
      </c>
      <c r="D1078" s="468">
        <v>0</v>
      </c>
      <c r="E1078" s="381" t="s">
        <v>2019</v>
      </c>
      <c r="F1078" s="30" t="s">
        <v>3703</v>
      </c>
      <c r="G1078" s="377" t="s">
        <v>2022</v>
      </c>
      <c r="H1078" s="377" t="s">
        <v>1494</v>
      </c>
      <c r="I1078" s="378">
        <v>6.1111111111111109E-2</v>
      </c>
      <c r="J1078" s="45" t="s">
        <v>300</v>
      </c>
      <c r="K1078" s="102" t="s">
        <v>80</v>
      </c>
      <c r="L1078" s="13">
        <f ca="1">IFERROR(__xludf.DUMMYFUNCTION("if(K1115="""",0,counta(split(K1115,"","")))"),1)</f>
        <v>1</v>
      </c>
      <c r="M1078" s="102" t="s">
        <v>80</v>
      </c>
      <c r="N1078" s="102"/>
      <c r="O1078" s="102"/>
      <c r="P1078" s="102"/>
      <c r="Q1078" s="422" t="s">
        <v>27</v>
      </c>
      <c r="R1078" s="339" t="s">
        <v>98</v>
      </c>
      <c r="S1078" s="102">
        <v>0</v>
      </c>
      <c r="T1078" s="435"/>
      <c r="U1078" s="149">
        <v>4</v>
      </c>
      <c r="V1078" s="149">
        <v>4</v>
      </c>
      <c r="W1078" s="155" t="s">
        <v>5233</v>
      </c>
      <c r="X1078" s="155" t="s">
        <v>2947</v>
      </c>
      <c r="Y1078" s="422">
        <f>J1078-I1078</f>
        <v>9.9305555555555564E-2</v>
      </c>
      <c r="Z1078" s="422">
        <f>Y1078*60</f>
        <v>5.9583333333333339</v>
      </c>
      <c r="AA1078" s="429">
        <v>4</v>
      </c>
      <c r="AB1078" s="165">
        <v>4</v>
      </c>
    </row>
    <row r="1079" spans="1:28" ht="14.25" customHeight="1" thickBot="1">
      <c r="A1079" s="7"/>
      <c r="B1079" s="7"/>
      <c r="C1079" s="371" t="s">
        <v>10481</v>
      </c>
      <c r="D1079" s="468">
        <v>0</v>
      </c>
      <c r="E1079" s="375" t="s">
        <v>10604</v>
      </c>
      <c r="F1079" s="30" t="s">
        <v>2190</v>
      </c>
      <c r="G1079" s="377" t="s">
        <v>3975</v>
      </c>
      <c r="H1079" s="377" t="s">
        <v>3976</v>
      </c>
      <c r="I1079" s="378">
        <v>5.4166666666666669E-2</v>
      </c>
      <c r="J1079" s="45" t="s">
        <v>352</v>
      </c>
      <c r="K1079" s="102" t="s">
        <v>3787</v>
      </c>
      <c r="L1079" s="13">
        <f ca="1">IFERROR(__xludf.DUMMYFUNCTION("if(K1116="""",0,counta(split(K1116,"","")))"),5)</f>
        <v>5</v>
      </c>
      <c r="M1079" s="102" t="s">
        <v>3787</v>
      </c>
      <c r="N1079" s="102"/>
      <c r="O1079" s="102"/>
      <c r="P1079" s="102"/>
      <c r="Q1079" s="422" t="s">
        <v>27</v>
      </c>
      <c r="R1079" s="339" t="s">
        <v>98</v>
      </c>
      <c r="S1079" s="102">
        <v>0</v>
      </c>
      <c r="T1079" s="435"/>
      <c r="U1079" s="379">
        <v>3</v>
      </c>
      <c r="V1079" s="379">
        <v>5</v>
      </c>
      <c r="W1079" s="377" t="s">
        <v>3511</v>
      </c>
      <c r="X1079" s="377">
        <v>1</v>
      </c>
      <c r="Y1079" s="422">
        <f>J1079-I1079</f>
        <v>0.39930555555555558</v>
      </c>
      <c r="Z1079" s="422">
        <f>Y1079*60</f>
        <v>23.958333333333336</v>
      </c>
      <c r="AA1079" s="429">
        <v>4</v>
      </c>
      <c r="AB1079" s="165">
        <v>4</v>
      </c>
    </row>
    <row r="1080" spans="1:28" ht="14.25" customHeight="1" thickBot="1">
      <c r="A1080" s="7"/>
      <c r="B1080" s="7"/>
      <c r="C1080" s="50" t="s">
        <v>7561</v>
      </c>
      <c r="D1080" s="468">
        <v>0</v>
      </c>
      <c r="E1080" s="50" t="s">
        <v>7621</v>
      </c>
      <c r="F1080" s="102" t="s">
        <v>7622</v>
      </c>
      <c r="G1080" s="102" t="s">
        <v>7623</v>
      </c>
      <c r="H1080" s="102" t="s">
        <v>7624</v>
      </c>
      <c r="I1080" s="45" t="s">
        <v>243</v>
      </c>
      <c r="J1080" s="45" t="s">
        <v>3790</v>
      </c>
      <c r="K1080" s="102" t="s">
        <v>3791</v>
      </c>
      <c r="L1080" s="13">
        <f ca="1">IFERROR(__xludf.DUMMYFUNCTION("if(K1117="""",0,counta(split(K1117,"","")))"),4)</f>
        <v>4</v>
      </c>
      <c r="M1080" s="102" t="s">
        <v>3791</v>
      </c>
      <c r="N1080" s="102"/>
      <c r="O1080" s="102"/>
      <c r="P1080" s="102"/>
      <c r="Q1080" s="422" t="s">
        <v>27</v>
      </c>
      <c r="R1080" s="339" t="s">
        <v>98</v>
      </c>
      <c r="S1080" s="102">
        <v>0</v>
      </c>
      <c r="T1080" s="435"/>
      <c r="U1080" s="165">
        <v>5</v>
      </c>
      <c r="V1080" s="165">
        <v>5</v>
      </c>
      <c r="W1080" s="165" t="s">
        <v>29</v>
      </c>
      <c r="X1080" s="102" t="s">
        <v>2794</v>
      </c>
      <c r="Y1080" s="422">
        <f>J1080-I1080</f>
        <v>0.20694444444444449</v>
      </c>
      <c r="Z1080" s="422">
        <f>Y1080*60</f>
        <v>12.41666666666667</v>
      </c>
      <c r="AA1080" s="429">
        <v>4</v>
      </c>
      <c r="AB1080" s="165">
        <v>4</v>
      </c>
    </row>
    <row r="1081" spans="1:28" ht="14.25" customHeight="1" thickBot="1">
      <c r="A1081" s="7"/>
      <c r="B1081" s="7"/>
      <c r="C1081" s="50" t="s">
        <v>8978</v>
      </c>
      <c r="D1081" s="468">
        <v>0</v>
      </c>
      <c r="E1081" s="275" t="s">
        <v>8969</v>
      </c>
      <c r="F1081" s="275" t="s">
        <v>8979</v>
      </c>
      <c r="G1081" s="275" t="s">
        <v>8975</v>
      </c>
      <c r="H1081" s="275" t="s">
        <v>8980</v>
      </c>
      <c r="I1081" s="276" t="s">
        <v>415</v>
      </c>
      <c r="J1081" s="45" t="s">
        <v>2458</v>
      </c>
      <c r="K1081" s="102" t="s">
        <v>3793</v>
      </c>
      <c r="L1081" s="13">
        <f ca="1">IFERROR(__xludf.DUMMYFUNCTION("if(K1118="""",0,counta(split(K1118,"","")))"),3)</f>
        <v>3</v>
      </c>
      <c r="M1081" s="102" t="s">
        <v>3793</v>
      </c>
      <c r="N1081" s="102"/>
      <c r="O1081" s="102"/>
      <c r="P1081" s="102"/>
      <c r="Q1081" s="422" t="s">
        <v>27</v>
      </c>
      <c r="R1081" s="339" t="s">
        <v>98</v>
      </c>
      <c r="S1081" s="102">
        <v>0</v>
      </c>
      <c r="T1081" s="435"/>
      <c r="U1081" s="280">
        <v>5</v>
      </c>
      <c r="V1081" s="280">
        <v>5</v>
      </c>
      <c r="W1081" s="286" t="s">
        <v>9052</v>
      </c>
      <c r="X1081" s="286" t="s">
        <v>2947</v>
      </c>
      <c r="Y1081" s="422">
        <f>J1081-I1081</f>
        <v>0.21250000000000002</v>
      </c>
      <c r="Z1081" s="422">
        <f>Y1081*60</f>
        <v>12.750000000000002</v>
      </c>
      <c r="AA1081" s="429">
        <v>4</v>
      </c>
      <c r="AB1081" s="165">
        <v>4</v>
      </c>
    </row>
    <row r="1082" spans="1:28" ht="14.25" customHeight="1" thickBot="1">
      <c r="A1082" s="7"/>
      <c r="B1082" s="7"/>
      <c r="C1082" s="329" t="s">
        <v>9839</v>
      </c>
      <c r="D1082" s="468">
        <v>0</v>
      </c>
      <c r="E1082" s="329" t="s">
        <v>763</v>
      </c>
      <c r="F1082" s="338" t="s">
        <v>9942</v>
      </c>
      <c r="G1082" s="338" t="s">
        <v>9943</v>
      </c>
      <c r="H1082" s="338" t="s">
        <v>9944</v>
      </c>
      <c r="I1082" s="334" t="s">
        <v>2921</v>
      </c>
      <c r="J1082" s="45" t="s">
        <v>223</v>
      </c>
      <c r="K1082" s="102" t="s">
        <v>417</v>
      </c>
      <c r="L1082" s="13">
        <f ca="1">IFERROR(__xludf.DUMMYFUNCTION("if(K1119="""",0,counta(split(K1119,"","")))"),1)</f>
        <v>1</v>
      </c>
      <c r="M1082" s="102" t="s">
        <v>417</v>
      </c>
      <c r="N1082" s="102" t="s">
        <v>181</v>
      </c>
      <c r="O1082" s="102" t="s">
        <v>181</v>
      </c>
      <c r="P1082" s="102" t="s">
        <v>181</v>
      </c>
      <c r="Q1082" s="422" t="s">
        <v>27</v>
      </c>
      <c r="R1082" s="339" t="s">
        <v>98</v>
      </c>
      <c r="S1082" s="102">
        <v>0</v>
      </c>
      <c r="T1082" s="435"/>
      <c r="U1082" s="165">
        <v>2</v>
      </c>
      <c r="V1082" s="165">
        <v>3</v>
      </c>
      <c r="W1082" s="165" t="s">
        <v>3511</v>
      </c>
      <c r="X1082" s="102">
        <v>5</v>
      </c>
      <c r="Y1082" s="422">
        <f>J1082-I1082</f>
        <v>-0.24513888888888888</v>
      </c>
      <c r="Z1082" s="422">
        <f>Y1082*60</f>
        <v>-14.708333333333332</v>
      </c>
      <c r="AA1082" s="429">
        <v>4</v>
      </c>
      <c r="AB1082" s="165">
        <v>4</v>
      </c>
    </row>
    <row r="1083" spans="1:28" ht="14.25" customHeight="1" thickBot="1">
      <c r="A1083" s="7"/>
      <c r="B1083" s="7"/>
      <c r="C1083" s="50" t="s">
        <v>7255</v>
      </c>
      <c r="D1083" s="468">
        <v>0</v>
      </c>
      <c r="E1083" s="50" t="s">
        <v>7278</v>
      </c>
      <c r="F1083" s="102" t="s">
        <v>2803</v>
      </c>
      <c r="G1083" s="102" t="s">
        <v>7013</v>
      </c>
      <c r="H1083" s="102" t="s">
        <v>3052</v>
      </c>
      <c r="I1083" s="45" t="s">
        <v>3429</v>
      </c>
      <c r="J1083" s="45" t="s">
        <v>289</v>
      </c>
      <c r="K1083" s="102" t="s">
        <v>80</v>
      </c>
      <c r="L1083" s="13">
        <f ca="1">IFERROR(__xludf.DUMMYFUNCTION("if(K1120="""",0,counta(split(K1120,"","")))"),1)</f>
        <v>1</v>
      </c>
      <c r="M1083" s="102" t="s">
        <v>80</v>
      </c>
      <c r="N1083" s="102"/>
      <c r="O1083" s="102"/>
      <c r="P1083" s="102"/>
      <c r="Q1083" s="422" t="s">
        <v>27</v>
      </c>
      <c r="R1083" s="339" t="s">
        <v>98</v>
      </c>
      <c r="S1083" s="102">
        <v>0</v>
      </c>
      <c r="T1083" s="435"/>
      <c r="U1083" s="165"/>
      <c r="V1083" s="165">
        <v>4</v>
      </c>
      <c r="W1083" s="165" t="s">
        <v>1403</v>
      </c>
      <c r="X1083" s="102"/>
      <c r="Y1083" s="422">
        <f>J1083-I1083</f>
        <v>-0.26736111111111116</v>
      </c>
      <c r="Z1083" s="422">
        <f>Y1083*60</f>
        <v>-16.041666666666671</v>
      </c>
      <c r="AA1083" s="429">
        <v>4</v>
      </c>
      <c r="AB1083" s="51">
        <v>4</v>
      </c>
    </row>
    <row r="1084" spans="1:28" ht="14.25" customHeight="1" thickBot="1">
      <c r="A1084" s="7"/>
      <c r="B1084" s="7"/>
      <c r="C1084" s="50" t="s">
        <v>7139</v>
      </c>
      <c r="D1084" s="468">
        <v>0</v>
      </c>
      <c r="E1084" s="230" t="s">
        <v>742</v>
      </c>
      <c r="F1084" s="102" t="s">
        <v>75</v>
      </c>
      <c r="G1084" s="102" t="s">
        <v>75</v>
      </c>
      <c r="H1084" s="102" t="s">
        <v>295</v>
      </c>
      <c r="I1084" s="45" t="s">
        <v>628</v>
      </c>
      <c r="J1084" s="45" t="s">
        <v>3798</v>
      </c>
      <c r="K1084" s="102" t="s">
        <v>3799</v>
      </c>
      <c r="L1084" s="13">
        <f ca="1">IFERROR(__xludf.DUMMYFUNCTION("if(K1121="""",0,counta(split(K1121,"","")))"),2)</f>
        <v>2</v>
      </c>
      <c r="M1084" s="102" t="s">
        <v>3799</v>
      </c>
      <c r="N1084" s="102"/>
      <c r="O1084" s="102"/>
      <c r="P1084" s="102"/>
      <c r="Q1084" s="422" t="s">
        <v>27</v>
      </c>
      <c r="R1084" s="339" t="s">
        <v>98</v>
      </c>
      <c r="S1084" s="102">
        <v>0</v>
      </c>
      <c r="T1084" s="435"/>
      <c r="U1084" s="165">
        <v>3</v>
      </c>
      <c r="V1084" s="165">
        <v>4</v>
      </c>
      <c r="W1084" s="165" t="s">
        <v>29</v>
      </c>
      <c r="X1084" s="102">
        <v>1</v>
      </c>
      <c r="Y1084" s="422">
        <f>J1084-I1084</f>
        <v>0.20763888888888887</v>
      </c>
      <c r="Z1084" s="422">
        <f>Y1084*60</f>
        <v>12.458333333333332</v>
      </c>
      <c r="AA1084" s="429">
        <v>4</v>
      </c>
      <c r="AB1084" s="165">
        <v>4</v>
      </c>
    </row>
    <row r="1085" spans="1:28" ht="14.25" customHeight="1" thickBot="1">
      <c r="A1085" s="7"/>
      <c r="B1085" s="7"/>
      <c r="C1085" s="51" t="s">
        <v>7431</v>
      </c>
      <c r="D1085" s="468">
        <v>0</v>
      </c>
      <c r="E1085" s="87" t="s">
        <v>7480</v>
      </c>
      <c r="F1085" s="102" t="s">
        <v>7481</v>
      </c>
      <c r="G1085" s="102" t="s">
        <v>5401</v>
      </c>
      <c r="H1085" s="102" t="s">
        <v>5401</v>
      </c>
      <c r="I1085" s="45" t="s">
        <v>628</v>
      </c>
      <c r="J1085" s="45" t="s">
        <v>3804</v>
      </c>
      <c r="K1085" s="102" t="s">
        <v>3805</v>
      </c>
      <c r="L1085" s="13">
        <f ca="1">IFERROR(__xludf.DUMMYFUNCTION("if(K1122="""",0,counta(split(K1122,"","")))"),4)</f>
        <v>4</v>
      </c>
      <c r="M1085" s="102" t="s">
        <v>3805</v>
      </c>
      <c r="N1085" s="102" t="s">
        <v>181</v>
      </c>
      <c r="O1085" s="102" t="s">
        <v>181</v>
      </c>
      <c r="P1085" s="102" t="s">
        <v>181</v>
      </c>
      <c r="Q1085" s="422" t="s">
        <v>27</v>
      </c>
      <c r="R1085" s="339" t="s">
        <v>98</v>
      </c>
      <c r="S1085" s="102">
        <v>0</v>
      </c>
      <c r="T1085" s="435"/>
      <c r="U1085" s="165"/>
      <c r="V1085" s="165">
        <v>4</v>
      </c>
      <c r="W1085" s="165" t="s">
        <v>2111</v>
      </c>
      <c r="X1085" s="102"/>
      <c r="Y1085" s="422">
        <f>J1085-I1085</f>
        <v>-0.2680555555555556</v>
      </c>
      <c r="Z1085" s="422">
        <f>Y1085*60</f>
        <v>-16.083333333333336</v>
      </c>
      <c r="AA1085" s="429">
        <v>4</v>
      </c>
      <c r="AB1085" s="253">
        <v>4</v>
      </c>
    </row>
    <row r="1086" spans="1:28" ht="14.25" customHeight="1" thickBot="1">
      <c r="A1086" s="7"/>
      <c r="B1086" s="7"/>
      <c r="C1086" s="50" t="s">
        <v>8988</v>
      </c>
      <c r="D1086" s="468">
        <v>0</v>
      </c>
      <c r="E1086" s="275" t="s">
        <v>1216</v>
      </c>
      <c r="F1086" s="275" t="s">
        <v>68</v>
      </c>
      <c r="G1086" s="275" t="s">
        <v>68</v>
      </c>
      <c r="H1086" s="275" t="s">
        <v>208</v>
      </c>
      <c r="I1086" s="276" t="s">
        <v>2057</v>
      </c>
      <c r="J1086" s="45" t="s">
        <v>1042</v>
      </c>
      <c r="K1086" s="102" t="s">
        <v>3809</v>
      </c>
      <c r="L1086" s="13">
        <f ca="1">IFERROR(__xludf.DUMMYFUNCTION("if(K1123="""",0,counta(split(K1123,"","")))"),4)</f>
        <v>4</v>
      </c>
      <c r="M1086" s="102" t="s">
        <v>3810</v>
      </c>
      <c r="N1086" s="102"/>
      <c r="O1086" s="102"/>
      <c r="P1086" s="102"/>
      <c r="Q1086" s="422" t="s">
        <v>27</v>
      </c>
      <c r="R1086" s="339" t="s">
        <v>98</v>
      </c>
      <c r="S1086" s="102">
        <v>0</v>
      </c>
      <c r="T1086" s="435"/>
      <c r="U1086" s="165">
        <v>5</v>
      </c>
      <c r="V1086" s="165">
        <v>5</v>
      </c>
      <c r="W1086" s="165" t="s">
        <v>7102</v>
      </c>
      <c r="X1086" s="102">
        <v>4</v>
      </c>
      <c r="Y1086" s="422">
        <f>J1086-I1086</f>
        <v>-3.6805555555555536E-2</v>
      </c>
      <c r="Z1086" s="422">
        <f>Y1086*60</f>
        <v>-2.2083333333333321</v>
      </c>
      <c r="AA1086" s="429">
        <v>4</v>
      </c>
      <c r="AB1086" s="165">
        <v>4</v>
      </c>
    </row>
    <row r="1087" spans="1:28" ht="14.25" customHeight="1" thickBot="1">
      <c r="A1087" s="7"/>
      <c r="B1087" s="7"/>
      <c r="C1087" s="50" t="s">
        <v>7139</v>
      </c>
      <c r="D1087" s="468">
        <v>0</v>
      </c>
      <c r="E1087" s="50" t="s">
        <v>7241</v>
      </c>
      <c r="F1087" s="102" t="s">
        <v>7247</v>
      </c>
      <c r="G1087" s="102" t="s">
        <v>7247</v>
      </c>
      <c r="H1087" s="102" t="s">
        <v>7248</v>
      </c>
      <c r="I1087" s="45" t="s">
        <v>399</v>
      </c>
      <c r="J1087" s="45" t="s">
        <v>1335</v>
      </c>
      <c r="K1087" s="102" t="s">
        <v>3815</v>
      </c>
      <c r="L1087" s="13">
        <f ca="1">IFERROR(__xludf.DUMMYFUNCTION("if(K1124="""",0,counta(split(K1124,"","")))"),8)</f>
        <v>8</v>
      </c>
      <c r="M1087" s="102" t="s">
        <v>3815</v>
      </c>
      <c r="N1087" s="102"/>
      <c r="O1087" s="102"/>
      <c r="P1087" s="102"/>
      <c r="Q1087" s="422" t="s">
        <v>27</v>
      </c>
      <c r="R1087" s="339" t="s">
        <v>98</v>
      </c>
      <c r="S1087" s="102">
        <v>0</v>
      </c>
      <c r="T1087" s="435"/>
      <c r="U1087" s="251">
        <v>3</v>
      </c>
      <c r="V1087" s="253">
        <v>4</v>
      </c>
      <c r="W1087" s="353" t="s">
        <v>3041</v>
      </c>
      <c r="X1087" s="353">
        <v>0</v>
      </c>
      <c r="Y1087" s="422">
        <f>J1087-I1087</f>
        <v>-0.19097222222222224</v>
      </c>
      <c r="Z1087" s="422">
        <f>Y1087*60</f>
        <v>-11.458333333333334</v>
      </c>
      <c r="AA1087" s="429">
        <v>4</v>
      </c>
      <c r="AB1087" s="481">
        <v>4</v>
      </c>
    </row>
    <row r="1088" spans="1:28" ht="14.25" customHeight="1" thickBot="1">
      <c r="A1088" s="7"/>
      <c r="B1088" s="7"/>
      <c r="C1088" s="50" t="s">
        <v>7561</v>
      </c>
      <c r="D1088" s="468">
        <v>0</v>
      </c>
      <c r="E1088" s="50" t="s">
        <v>7687</v>
      </c>
      <c r="F1088" s="102" t="s">
        <v>4429</v>
      </c>
      <c r="G1088" s="102" t="s">
        <v>7279</v>
      </c>
      <c r="H1088" s="102" t="s">
        <v>7279</v>
      </c>
      <c r="I1088" s="45" t="s">
        <v>399</v>
      </c>
      <c r="J1088" s="45" t="s">
        <v>415</v>
      </c>
      <c r="K1088" s="102" t="s">
        <v>3819</v>
      </c>
      <c r="L1088" s="13">
        <f ca="1">IFERROR(__xludf.DUMMYFUNCTION("if(K1125="""",0,counta(split(K1125,"","")))"),3)</f>
        <v>3</v>
      </c>
      <c r="M1088" s="102" t="s">
        <v>3820</v>
      </c>
      <c r="N1088" s="102" t="s">
        <v>3821</v>
      </c>
      <c r="O1088" s="102" t="s">
        <v>3821</v>
      </c>
      <c r="P1088" s="102" t="s">
        <v>3822</v>
      </c>
      <c r="Q1088" s="422" t="s">
        <v>27</v>
      </c>
      <c r="R1088" s="339" t="s">
        <v>98</v>
      </c>
      <c r="S1088" s="102">
        <v>0</v>
      </c>
      <c r="T1088" s="435"/>
      <c r="U1088" s="333">
        <v>4</v>
      </c>
      <c r="V1088" s="332">
        <v>5</v>
      </c>
      <c r="W1088" s="339" t="s">
        <v>3548</v>
      </c>
      <c r="X1088" s="339" t="s">
        <v>2794</v>
      </c>
      <c r="Y1088" s="422">
        <f>J1088-I1088</f>
        <v>1.1111111111111072E-2</v>
      </c>
      <c r="Z1088" s="422">
        <f>Y1088*60</f>
        <v>0.6666666666666643</v>
      </c>
      <c r="AA1088" s="429">
        <v>4</v>
      </c>
      <c r="AB1088" s="327">
        <v>4</v>
      </c>
    </row>
    <row r="1089" spans="1:28" ht="14.25" customHeight="1" thickBot="1">
      <c r="A1089" s="7"/>
      <c r="B1089" s="7"/>
      <c r="C1089" s="353" t="s">
        <v>7724</v>
      </c>
      <c r="D1089" s="468">
        <v>0</v>
      </c>
      <c r="E1089" s="353" t="s">
        <v>7813</v>
      </c>
      <c r="F1089" s="353" t="s">
        <v>7824</v>
      </c>
      <c r="G1089" s="353" t="s">
        <v>5823</v>
      </c>
      <c r="H1089" s="353" t="s">
        <v>7825</v>
      </c>
      <c r="I1089" s="243" t="s">
        <v>399</v>
      </c>
      <c r="J1089" s="45" t="s">
        <v>3826</v>
      </c>
      <c r="K1089" s="102" t="s">
        <v>3827</v>
      </c>
      <c r="L1089" s="13">
        <f ca="1">IFERROR(__xludf.DUMMYFUNCTION("if(K1126="""",0,counta(split(K1126,"","")))"),5)</f>
        <v>5</v>
      </c>
      <c r="M1089" s="102" t="s">
        <v>3827</v>
      </c>
      <c r="N1089" s="102" t="s">
        <v>181</v>
      </c>
      <c r="O1089" s="102" t="s">
        <v>181</v>
      </c>
      <c r="P1089" s="102" t="s">
        <v>181</v>
      </c>
      <c r="Q1089" s="422" t="s">
        <v>27</v>
      </c>
      <c r="R1089" s="339" t="s">
        <v>98</v>
      </c>
      <c r="S1089" s="102">
        <v>0</v>
      </c>
      <c r="T1089" s="435"/>
      <c r="U1089" s="485">
        <v>5</v>
      </c>
      <c r="V1089" s="485">
        <v>5</v>
      </c>
      <c r="W1089" s="500" t="s">
        <v>3770</v>
      </c>
      <c r="X1089" s="482" t="s">
        <v>2794</v>
      </c>
      <c r="Y1089" s="422">
        <f>J1089-I1089</f>
        <v>0.26527777777777772</v>
      </c>
      <c r="Z1089" s="422">
        <f>Y1089*60</f>
        <v>15.916666666666664</v>
      </c>
      <c r="AA1089" s="429">
        <v>4</v>
      </c>
      <c r="AB1089" s="165">
        <v>4</v>
      </c>
    </row>
    <row r="1090" spans="1:28" ht="14.25" customHeight="1" thickBot="1">
      <c r="A1090" s="7"/>
      <c r="B1090" s="7"/>
      <c r="C1090" s="50" t="s">
        <v>7561</v>
      </c>
      <c r="D1090" s="468">
        <v>0</v>
      </c>
      <c r="E1090" s="50" t="s">
        <v>7652</v>
      </c>
      <c r="F1090" s="102" t="s">
        <v>7661</v>
      </c>
      <c r="G1090" s="102" t="s">
        <v>7662</v>
      </c>
      <c r="H1090" s="102" t="s">
        <v>6304</v>
      </c>
      <c r="I1090" s="45" t="s">
        <v>4824</v>
      </c>
      <c r="J1090" s="45" t="s">
        <v>109</v>
      </c>
      <c r="K1090" s="102" t="s">
        <v>3830</v>
      </c>
      <c r="L1090" s="13">
        <f ca="1">IFERROR(__xludf.DUMMYFUNCTION("if(K1127="""",0,counta(split(K1127,"","")))"),6)</f>
        <v>6</v>
      </c>
      <c r="M1090" s="102" t="s">
        <v>3830</v>
      </c>
      <c r="N1090" s="102"/>
      <c r="O1090" s="102"/>
      <c r="P1090" s="102"/>
      <c r="Q1090" s="422" t="s">
        <v>27</v>
      </c>
      <c r="R1090" s="339" t="s">
        <v>98</v>
      </c>
      <c r="S1090" s="102">
        <v>0</v>
      </c>
      <c r="T1090" s="435"/>
      <c r="U1090" s="156"/>
      <c r="V1090" s="156"/>
      <c r="W1090" s="165" t="s">
        <v>3044</v>
      </c>
      <c r="X1090" s="252">
        <v>1</v>
      </c>
      <c r="Y1090" s="422">
        <f>J1090-I1090</f>
        <v>-0.30208333333333337</v>
      </c>
      <c r="Z1090" s="422">
        <f>Y1090*60</f>
        <v>-18.125000000000004</v>
      </c>
      <c r="AA1090" s="429">
        <v>4</v>
      </c>
      <c r="AB1090" s="165">
        <v>4</v>
      </c>
    </row>
    <row r="1091" spans="1:28" ht="14.25" customHeight="1" thickBot="1">
      <c r="A1091" s="324"/>
      <c r="B1091" s="324"/>
      <c r="C1091" s="329" t="s">
        <v>9773</v>
      </c>
      <c r="D1091" s="468">
        <v>0</v>
      </c>
      <c r="E1091" s="329" t="s">
        <v>9904</v>
      </c>
      <c r="F1091" s="338" t="s">
        <v>9909</v>
      </c>
      <c r="G1091" s="338" t="s">
        <v>5401</v>
      </c>
      <c r="H1091" s="338" t="s">
        <v>9910</v>
      </c>
      <c r="I1091" s="334" t="s">
        <v>4824</v>
      </c>
      <c r="J1091" s="45" t="s">
        <v>2229</v>
      </c>
      <c r="K1091" s="102" t="s">
        <v>3832</v>
      </c>
      <c r="L1091" s="13">
        <f ca="1">IFERROR(__xludf.DUMMYFUNCTION("if(K1128="""",0,counta(split(K1128,"","")))"),2)</f>
        <v>2</v>
      </c>
      <c r="M1091" s="102" t="s">
        <v>3832</v>
      </c>
      <c r="N1091" s="102"/>
      <c r="O1091" s="102"/>
      <c r="P1091" s="102"/>
      <c r="Q1091" s="422" t="s">
        <v>27</v>
      </c>
      <c r="R1091" s="339" t="s">
        <v>98</v>
      </c>
      <c r="S1091" s="102">
        <v>0</v>
      </c>
      <c r="T1091" s="435"/>
      <c r="U1091" s="165">
        <v>3</v>
      </c>
      <c r="V1091" s="354">
        <v>5</v>
      </c>
      <c r="W1091" s="353" t="s">
        <v>8791</v>
      </c>
      <c r="X1091" s="102">
        <v>1</v>
      </c>
      <c r="Y1091" s="422">
        <f>J1091-I1091</f>
        <v>-0.27847222222222223</v>
      </c>
      <c r="Z1091" s="422">
        <f>Y1091*60</f>
        <v>-16.708333333333336</v>
      </c>
      <c r="AA1091" s="429">
        <v>4</v>
      </c>
      <c r="AB1091" s="271">
        <v>4</v>
      </c>
    </row>
    <row r="1092" spans="1:28" ht="14.25" customHeight="1" thickBot="1">
      <c r="A1092" s="7"/>
      <c r="B1092" s="7"/>
      <c r="C1092" s="50" t="s">
        <v>8085</v>
      </c>
      <c r="D1092" s="468">
        <v>0</v>
      </c>
      <c r="E1092" s="50" t="s">
        <v>8107</v>
      </c>
      <c r="F1092" s="88" t="s">
        <v>8121</v>
      </c>
      <c r="G1092" s="105" t="s">
        <v>8121</v>
      </c>
      <c r="H1092" s="102" t="s">
        <v>8122</v>
      </c>
      <c r="I1092" s="45" t="s">
        <v>626</v>
      </c>
      <c r="J1092" s="45" t="s">
        <v>2084</v>
      </c>
      <c r="K1092" s="102" t="s">
        <v>3835</v>
      </c>
      <c r="L1092" s="13">
        <f ca="1">IFERROR(__xludf.DUMMYFUNCTION("if(K1129="""",0,counta(split(K1129,"","")))"),8)</f>
        <v>8</v>
      </c>
      <c r="M1092" s="102" t="s">
        <v>3836</v>
      </c>
      <c r="N1092" s="102"/>
      <c r="O1092" s="102"/>
      <c r="P1092" s="102"/>
      <c r="Q1092" s="422" t="s">
        <v>27</v>
      </c>
      <c r="R1092" s="339" t="s">
        <v>98</v>
      </c>
      <c r="S1092" s="102">
        <v>0</v>
      </c>
      <c r="T1092" s="435"/>
      <c r="U1092" s="255">
        <v>5</v>
      </c>
      <c r="V1092" s="255">
        <v>5</v>
      </c>
      <c r="W1092" s="353" t="s">
        <v>3437</v>
      </c>
      <c r="X1092" s="353" t="s">
        <v>2794</v>
      </c>
      <c r="Y1092" s="422">
        <f>J1092-I1092</f>
        <v>-0.12152777777777779</v>
      </c>
      <c r="Z1092" s="422">
        <f>Y1092*60</f>
        <v>-7.2916666666666679</v>
      </c>
      <c r="AA1092" s="429">
        <v>4</v>
      </c>
      <c r="AB1092" s="497">
        <v>4</v>
      </c>
    </row>
    <row r="1093" spans="1:28" ht="14.25" customHeight="1" thickBot="1">
      <c r="A1093" s="7"/>
      <c r="B1093" s="7"/>
      <c r="C1093" s="353" t="s">
        <v>7724</v>
      </c>
      <c r="D1093" s="468">
        <v>0</v>
      </c>
      <c r="E1093" s="353" t="s">
        <v>7995</v>
      </c>
      <c r="F1093" s="102" t="s">
        <v>3876</v>
      </c>
      <c r="G1093" s="353" t="s">
        <v>7997</v>
      </c>
      <c r="H1093" s="353" t="s">
        <v>3878</v>
      </c>
      <c r="I1093" s="243" t="s">
        <v>2506</v>
      </c>
      <c r="J1093" s="45" t="s">
        <v>946</v>
      </c>
      <c r="K1093" s="102"/>
      <c r="L1093" s="13">
        <f ca="1">IFERROR(__xludf.DUMMYFUNCTION("if(K1130="""",0,counta(split(K1130,"","")))"),0)</f>
        <v>0</v>
      </c>
      <c r="M1093" s="102"/>
      <c r="N1093" s="102"/>
      <c r="O1093" s="102"/>
      <c r="P1093" s="102"/>
      <c r="Q1093" s="422" t="s">
        <v>27</v>
      </c>
      <c r="R1093" s="339" t="s">
        <v>98</v>
      </c>
      <c r="S1093" s="102">
        <v>0</v>
      </c>
      <c r="T1093" s="435"/>
      <c r="U1093" s="165"/>
      <c r="V1093" s="165">
        <v>5</v>
      </c>
      <c r="W1093" s="165" t="s">
        <v>1403</v>
      </c>
      <c r="X1093" s="102"/>
      <c r="Y1093" s="422">
        <f>J1093-I1093</f>
        <v>4.7222222222222276E-2</v>
      </c>
      <c r="Z1093" s="422">
        <f>Y1093*60</f>
        <v>2.8333333333333366</v>
      </c>
      <c r="AA1093" s="429">
        <v>4</v>
      </c>
      <c r="AB1093" s="379">
        <v>4</v>
      </c>
    </row>
    <row r="1094" spans="1:28" ht="14.25" customHeight="1" thickBot="1">
      <c r="A1094" s="7"/>
      <c r="B1094" s="7"/>
      <c r="C1094" s="353" t="s">
        <v>7724</v>
      </c>
      <c r="D1094" s="468">
        <v>0</v>
      </c>
      <c r="E1094" s="353" t="s">
        <v>7881</v>
      </c>
      <c r="F1094" s="353" t="s">
        <v>2870</v>
      </c>
      <c r="G1094" s="353" t="s">
        <v>7909</v>
      </c>
      <c r="H1094" s="353" t="s">
        <v>6125</v>
      </c>
      <c r="I1094" s="243" t="s">
        <v>47</v>
      </c>
      <c r="J1094" s="45" t="s">
        <v>244</v>
      </c>
      <c r="K1094" s="102"/>
      <c r="L1094" s="13">
        <f ca="1">IFERROR(__xludf.DUMMYFUNCTION("if(K1131="""",0,counta(split(K1131,"","")))"),0)</f>
        <v>0</v>
      </c>
      <c r="M1094" s="102"/>
      <c r="N1094" s="102"/>
      <c r="O1094" s="102"/>
      <c r="P1094" s="102"/>
      <c r="Q1094" s="422" t="s">
        <v>27</v>
      </c>
      <c r="R1094" s="339" t="s">
        <v>98</v>
      </c>
      <c r="S1094" s="102">
        <v>0</v>
      </c>
      <c r="T1094" s="435"/>
      <c r="U1094" s="76">
        <v>4</v>
      </c>
      <c r="V1094" s="79">
        <v>5</v>
      </c>
      <c r="W1094" s="209" t="s">
        <v>3044</v>
      </c>
      <c r="X1094" s="84">
        <v>1</v>
      </c>
      <c r="Y1094" s="422">
        <f>J1094-I1094</f>
        <v>7.0138888888888862E-2</v>
      </c>
      <c r="Z1094" s="422">
        <f>Y1094*60</f>
        <v>4.2083333333333321</v>
      </c>
      <c r="AA1094" s="429">
        <v>4</v>
      </c>
      <c r="AB1094" s="165">
        <v>4</v>
      </c>
    </row>
    <row r="1095" spans="1:28" ht="14.25" customHeight="1" thickBot="1">
      <c r="A1095" s="7"/>
      <c r="B1095" s="7"/>
      <c r="C1095" s="50" t="s">
        <v>7561</v>
      </c>
      <c r="D1095" s="468">
        <v>0</v>
      </c>
      <c r="E1095" s="50" t="s">
        <v>7640</v>
      </c>
      <c r="F1095" s="55" t="s">
        <v>7647</v>
      </c>
      <c r="G1095" s="102" t="s">
        <v>7648</v>
      </c>
      <c r="H1095" s="102" t="s">
        <v>7648</v>
      </c>
      <c r="I1095" s="45" t="s">
        <v>1013</v>
      </c>
      <c r="J1095" s="45" t="s">
        <v>3839</v>
      </c>
      <c r="K1095" s="102"/>
      <c r="L1095" s="13">
        <f ca="1">IFERROR(__xludf.DUMMYFUNCTION("if(K1132="""",0,counta(split(K1132,"","")))"),0)</f>
        <v>0</v>
      </c>
      <c r="M1095" s="102"/>
      <c r="N1095" s="102"/>
      <c r="O1095" s="102"/>
      <c r="P1095" s="102"/>
      <c r="Q1095" s="422" t="s">
        <v>27</v>
      </c>
      <c r="R1095" s="339" t="s">
        <v>98</v>
      </c>
      <c r="S1095" s="102">
        <v>0</v>
      </c>
      <c r="T1095" s="435"/>
      <c r="U1095" s="255">
        <v>5</v>
      </c>
      <c r="V1095" s="253">
        <v>4</v>
      </c>
      <c r="W1095" s="353" t="s">
        <v>3041</v>
      </c>
      <c r="X1095" s="353">
        <v>1</v>
      </c>
      <c r="Y1095" s="422">
        <f>J1095-I1095</f>
        <v>0.34236111111111106</v>
      </c>
      <c r="Z1095" s="422">
        <f>Y1095*60</f>
        <v>20.541666666666664</v>
      </c>
      <c r="AA1095" s="429">
        <v>4</v>
      </c>
      <c r="AB1095" s="492">
        <v>4</v>
      </c>
    </row>
    <row r="1096" spans="1:28" ht="14.25" customHeight="1" thickBot="1">
      <c r="A1096" s="7"/>
      <c r="B1096" s="7"/>
      <c r="C1096" s="50" t="s">
        <v>7041</v>
      </c>
      <c r="D1096" s="468">
        <v>0</v>
      </c>
      <c r="E1096" s="49" t="s">
        <v>7123</v>
      </c>
      <c r="F1096" s="102" t="s">
        <v>84</v>
      </c>
      <c r="G1096" s="102" t="s">
        <v>7125</v>
      </c>
      <c r="H1096" s="102" t="s">
        <v>1104</v>
      </c>
      <c r="I1096" s="45" t="s">
        <v>1748</v>
      </c>
      <c r="J1096" s="45" t="s">
        <v>1386</v>
      </c>
      <c r="K1096" s="102" t="s">
        <v>3842</v>
      </c>
      <c r="L1096" s="13">
        <f ca="1">IFERROR(__xludf.DUMMYFUNCTION("if(K1133="""",0,counta(split(K1133,"","")))"),3)</f>
        <v>3</v>
      </c>
      <c r="M1096" s="102" t="s">
        <v>3843</v>
      </c>
      <c r="N1096" s="102"/>
      <c r="O1096" s="102"/>
      <c r="P1096" s="102"/>
      <c r="Q1096" s="422" t="s">
        <v>27</v>
      </c>
      <c r="R1096" s="339" t="s">
        <v>98</v>
      </c>
      <c r="S1096" s="102">
        <v>0</v>
      </c>
      <c r="T1096" s="435"/>
      <c r="U1096" s="156"/>
      <c r="V1096" s="156"/>
      <c r="W1096" s="165" t="s">
        <v>3044</v>
      </c>
      <c r="X1096" s="252">
        <v>1</v>
      </c>
      <c r="Y1096" s="422">
        <f>J1096-I1096</f>
        <v>-0.21111111111111111</v>
      </c>
      <c r="Z1096" s="422">
        <f>Y1096*60</f>
        <v>-12.666666666666666</v>
      </c>
      <c r="AA1096" s="429">
        <v>4</v>
      </c>
      <c r="AB1096" s="165">
        <v>4</v>
      </c>
    </row>
    <row r="1097" spans="1:28" ht="14.25" customHeight="1" thickBot="1">
      <c r="A1097" s="7"/>
      <c r="B1097" s="7"/>
      <c r="C1097" s="50" t="s">
        <v>8698</v>
      </c>
      <c r="D1097" s="468">
        <v>0</v>
      </c>
      <c r="E1097" s="353" t="s">
        <v>8824</v>
      </c>
      <c r="F1097" s="175" t="s">
        <v>8827</v>
      </c>
      <c r="G1097" s="353" t="s">
        <v>5255</v>
      </c>
      <c r="H1097" s="353" t="s">
        <v>8828</v>
      </c>
      <c r="I1097" s="243" t="s">
        <v>1748</v>
      </c>
      <c r="J1097" s="45" t="s">
        <v>749</v>
      </c>
      <c r="K1097" s="102"/>
      <c r="L1097" s="13">
        <f ca="1">IFERROR(__xludf.DUMMYFUNCTION("if(K1134="""",0,counta(split(K1134,"","")))"),0)</f>
        <v>0</v>
      </c>
      <c r="M1097" s="102"/>
      <c r="N1097" s="102"/>
      <c r="O1097" s="102"/>
      <c r="P1097" s="102"/>
      <c r="Q1097" s="422" t="s">
        <v>27</v>
      </c>
      <c r="R1097" s="339" t="s">
        <v>98</v>
      </c>
      <c r="S1097" s="102">
        <v>0</v>
      </c>
      <c r="T1097" s="435"/>
      <c r="U1097" s="165">
        <v>3</v>
      </c>
      <c r="V1097" s="165">
        <v>4</v>
      </c>
      <c r="W1097" s="165" t="s">
        <v>29</v>
      </c>
      <c r="X1097" s="102">
        <v>1</v>
      </c>
      <c r="Y1097" s="422">
        <f>J1097-I1097</f>
        <v>-0.19236111111111112</v>
      </c>
      <c r="Z1097" s="422">
        <f>Y1097*60</f>
        <v>-11.541666666666668</v>
      </c>
      <c r="AA1097" s="429">
        <v>4</v>
      </c>
      <c r="AB1097" s="481">
        <v>4</v>
      </c>
    </row>
    <row r="1098" spans="1:28" ht="14.25" customHeight="1" thickBot="1">
      <c r="A1098" s="7"/>
      <c r="B1098" s="7"/>
      <c r="C1098" s="50" t="s">
        <v>8919</v>
      </c>
      <c r="D1098" s="468">
        <v>0</v>
      </c>
      <c r="E1098" s="275" t="s">
        <v>8913</v>
      </c>
      <c r="F1098" s="275" t="s">
        <v>68</v>
      </c>
      <c r="G1098" s="275" t="s">
        <v>68</v>
      </c>
      <c r="H1098" s="275" t="s">
        <v>208</v>
      </c>
      <c r="I1098" s="276" t="s">
        <v>1410</v>
      </c>
      <c r="J1098" s="45" t="s">
        <v>3848</v>
      </c>
      <c r="K1098" s="102" t="s">
        <v>3849</v>
      </c>
      <c r="L1098" s="13">
        <f ca="1">IFERROR(__xludf.DUMMYFUNCTION("if(K1135="""",0,counta(split(K1135,"","")))"),3)</f>
        <v>3</v>
      </c>
      <c r="M1098" s="102" t="s">
        <v>3849</v>
      </c>
      <c r="N1098" s="102"/>
      <c r="O1098" s="102"/>
      <c r="P1098" s="102"/>
      <c r="Q1098" s="422" t="s">
        <v>27</v>
      </c>
      <c r="R1098" s="339" t="s">
        <v>98</v>
      </c>
      <c r="S1098" s="102">
        <v>0</v>
      </c>
      <c r="T1098" s="435"/>
      <c r="U1098" s="165">
        <v>2</v>
      </c>
      <c r="V1098" s="165">
        <v>4</v>
      </c>
      <c r="W1098" s="165" t="s">
        <v>3511</v>
      </c>
      <c r="X1098" s="102">
        <v>1</v>
      </c>
      <c r="Y1098" s="422">
        <f>J1098-I1098</f>
        <v>-0.16736111111111113</v>
      </c>
      <c r="Z1098" s="422">
        <f>Y1098*60</f>
        <v>-10.041666666666668</v>
      </c>
      <c r="AA1098" s="429">
        <v>4</v>
      </c>
      <c r="AB1098" s="165">
        <v>4</v>
      </c>
    </row>
    <row r="1099" spans="1:28" ht="14.25" customHeight="1" thickBot="1">
      <c r="A1099" s="7"/>
      <c r="B1099" s="7"/>
      <c r="C1099" s="50" t="s">
        <v>8085</v>
      </c>
      <c r="D1099" s="468">
        <v>0</v>
      </c>
      <c r="E1099" s="87" t="s">
        <v>1237</v>
      </c>
      <c r="F1099" s="102" t="s">
        <v>8200</v>
      </c>
      <c r="G1099" s="102" t="s">
        <v>8201</v>
      </c>
      <c r="H1099" s="102"/>
      <c r="I1099" s="45" t="s">
        <v>396</v>
      </c>
      <c r="J1099" s="45" t="s">
        <v>1410</v>
      </c>
      <c r="K1099" s="102" t="s">
        <v>3853</v>
      </c>
      <c r="L1099" s="13">
        <f ca="1">IFERROR(__xludf.DUMMYFUNCTION("if(K1136="""",0,counta(split(K1136,"","")))"),2)</f>
        <v>2</v>
      </c>
      <c r="M1099" s="102" t="s">
        <v>3853</v>
      </c>
      <c r="N1099" s="102" t="s">
        <v>3854</v>
      </c>
      <c r="O1099" s="102" t="s">
        <v>3855</v>
      </c>
      <c r="P1099" s="102" t="s">
        <v>3855</v>
      </c>
      <c r="Q1099" s="439" t="s">
        <v>27</v>
      </c>
      <c r="R1099" s="339" t="s">
        <v>98</v>
      </c>
      <c r="S1099" s="137">
        <v>0</v>
      </c>
      <c r="T1099" s="435"/>
      <c r="U1099" s="327">
        <v>4</v>
      </c>
      <c r="V1099" s="328">
        <v>5</v>
      </c>
      <c r="W1099" s="252" t="s">
        <v>3770</v>
      </c>
      <c r="X1099" s="326" t="s">
        <v>2947</v>
      </c>
      <c r="Y1099" s="422">
        <f>J1099-I1099</f>
        <v>6.9444444444449749E-4</v>
      </c>
      <c r="Z1099" s="422">
        <f>Y1099*60</f>
        <v>4.1666666666669849E-2</v>
      </c>
      <c r="AA1099" s="429">
        <v>4</v>
      </c>
      <c r="AB1099" s="165">
        <v>4</v>
      </c>
    </row>
    <row r="1100" spans="1:28" ht="14.25" customHeight="1" thickBot="1">
      <c r="A1100" s="7"/>
      <c r="B1100" s="7"/>
      <c r="C1100" s="50" t="s">
        <v>7255</v>
      </c>
      <c r="D1100" s="468">
        <v>0</v>
      </c>
      <c r="E1100" s="50" t="s">
        <v>7278</v>
      </c>
      <c r="F1100" s="102" t="s">
        <v>7286</v>
      </c>
      <c r="G1100" s="102" t="s">
        <v>7286</v>
      </c>
      <c r="H1100" s="102" t="s">
        <v>7287</v>
      </c>
      <c r="I1100" s="45" t="s">
        <v>3188</v>
      </c>
      <c r="J1100" s="45" t="s">
        <v>278</v>
      </c>
      <c r="K1100" s="102" t="s">
        <v>3859</v>
      </c>
      <c r="L1100" s="13">
        <f ca="1">IFERROR(__xludf.DUMMYFUNCTION("if(K1137="""",0,counta(split(K1137,"","")))"),2)</f>
        <v>2</v>
      </c>
      <c r="M1100" s="102" t="s">
        <v>3859</v>
      </c>
      <c r="N1100" s="102"/>
      <c r="O1100" s="102"/>
      <c r="P1100" s="102"/>
      <c r="Q1100" s="439" t="s">
        <v>27</v>
      </c>
      <c r="R1100" s="339" t="s">
        <v>98</v>
      </c>
      <c r="S1100" s="137">
        <v>0</v>
      </c>
      <c r="T1100" s="435"/>
      <c r="U1100" s="165">
        <v>3</v>
      </c>
      <c r="V1100" s="165">
        <v>4</v>
      </c>
      <c r="W1100" s="165" t="s">
        <v>2111</v>
      </c>
      <c r="X1100" s="102" t="s">
        <v>2794</v>
      </c>
      <c r="Y1100" s="422">
        <f>J1100-I1100</f>
        <v>7.9166666666666663E-2</v>
      </c>
      <c r="Z1100" s="422">
        <f>Y1100*60</f>
        <v>4.75</v>
      </c>
      <c r="AA1100" s="429">
        <v>4</v>
      </c>
      <c r="AB1100" s="165">
        <v>4</v>
      </c>
    </row>
    <row r="1101" spans="1:28" ht="14.25" customHeight="1" thickBot="1">
      <c r="A1101" s="7"/>
      <c r="B1101" s="7"/>
      <c r="C1101" s="353" t="s">
        <v>7724</v>
      </c>
      <c r="D1101" s="468">
        <v>0</v>
      </c>
      <c r="E1101" s="353" t="s">
        <v>7734</v>
      </c>
      <c r="F1101" s="102" t="s">
        <v>2935</v>
      </c>
      <c r="G1101" s="353" t="s">
        <v>3150</v>
      </c>
      <c r="H1101" s="353" t="s">
        <v>3858</v>
      </c>
      <c r="I1101" s="243" t="s">
        <v>3188</v>
      </c>
      <c r="J1101" s="113">
        <v>8.8888888888888892E-2</v>
      </c>
      <c r="K1101" s="51" t="s">
        <v>3863</v>
      </c>
      <c r="L1101" s="13">
        <f ca="1">IFERROR(__xludf.DUMMYFUNCTION("if(K1138="""",0,counta(split(K1138,"","")))"),6)</f>
        <v>6</v>
      </c>
      <c r="M1101" s="51" t="s">
        <v>3863</v>
      </c>
      <c r="N1101" s="102"/>
      <c r="O1101" s="102"/>
      <c r="P1101" s="102"/>
      <c r="Q1101" s="439" t="s">
        <v>27</v>
      </c>
      <c r="R1101" s="339" t="s">
        <v>98</v>
      </c>
      <c r="S1101" s="137">
        <v>0</v>
      </c>
      <c r="T1101" s="435"/>
      <c r="U1101" s="165">
        <v>3</v>
      </c>
      <c r="V1101" s="165">
        <v>3</v>
      </c>
      <c r="W1101" s="165" t="s">
        <v>3548</v>
      </c>
      <c r="X1101" s="102">
        <v>0</v>
      </c>
      <c r="Y1101" s="422">
        <f>J1101-I1101</f>
        <v>-0.2944444444444444</v>
      </c>
      <c r="Z1101" s="422">
        <f>Y1101*60</f>
        <v>-17.666666666666664</v>
      </c>
      <c r="AA1101" s="429">
        <v>4</v>
      </c>
      <c r="AB1101" s="51">
        <v>4</v>
      </c>
    </row>
    <row r="1102" spans="1:28" ht="14.25" customHeight="1" thickBot="1">
      <c r="A1102" s="7"/>
      <c r="B1102" s="7"/>
      <c r="C1102" s="50" t="s">
        <v>8698</v>
      </c>
      <c r="D1102" s="468">
        <v>0</v>
      </c>
      <c r="E1102" s="353" t="s">
        <v>8799</v>
      </c>
      <c r="F1102" s="175" t="s">
        <v>8807</v>
      </c>
      <c r="G1102" s="353" t="s">
        <v>8807</v>
      </c>
      <c r="H1102" s="353" t="s">
        <v>8808</v>
      </c>
      <c r="I1102" s="243" t="s">
        <v>2056</v>
      </c>
      <c r="J1102" s="113">
        <v>0.21388888888888888</v>
      </c>
      <c r="K1102" s="51" t="s">
        <v>3865</v>
      </c>
      <c r="L1102" s="13">
        <f ca="1">IFERROR(__xludf.DUMMYFUNCTION("if(K1139="""",0,counta(split(K1139,"","")))"),3)</f>
        <v>3</v>
      </c>
      <c r="M1102" s="51" t="s">
        <v>3865</v>
      </c>
      <c r="N1102" s="102"/>
      <c r="O1102" s="102"/>
      <c r="P1102" s="102"/>
      <c r="Q1102" s="422" t="s">
        <v>27</v>
      </c>
      <c r="R1102" s="339" t="s">
        <v>98</v>
      </c>
      <c r="S1102" s="102">
        <v>0</v>
      </c>
      <c r="T1102" s="435"/>
      <c r="U1102" s="379">
        <v>3</v>
      </c>
      <c r="V1102" s="379">
        <v>5</v>
      </c>
      <c r="W1102" s="377" t="s">
        <v>3511</v>
      </c>
      <c r="X1102" s="377">
        <v>1</v>
      </c>
      <c r="Y1102" s="422">
        <f>J1102-I1102</f>
        <v>-0.16736111111111115</v>
      </c>
      <c r="Z1102" s="422">
        <f>Y1102*60</f>
        <v>-10.04166666666667</v>
      </c>
      <c r="AA1102" s="429">
        <v>4</v>
      </c>
      <c r="AB1102" s="165">
        <v>4</v>
      </c>
    </row>
    <row r="1103" spans="1:28" ht="14.25" customHeight="1" thickBot="1">
      <c r="A1103" s="7"/>
      <c r="B1103" s="7"/>
      <c r="C1103" s="50" t="s">
        <v>8831</v>
      </c>
      <c r="D1103" s="468">
        <v>0</v>
      </c>
      <c r="E1103" s="269" t="s">
        <v>8832</v>
      </c>
      <c r="F1103" s="269" t="s">
        <v>1450</v>
      </c>
      <c r="G1103" s="269" t="s">
        <v>1450</v>
      </c>
      <c r="H1103" s="269" t="s">
        <v>8833</v>
      </c>
      <c r="I1103" s="270" t="s">
        <v>620</v>
      </c>
      <c r="J1103" s="113">
        <v>0.44444444444444442</v>
      </c>
      <c r="K1103" s="51" t="s">
        <v>3866</v>
      </c>
      <c r="L1103" s="13">
        <f ca="1">IFERROR(__xludf.DUMMYFUNCTION("if(K1140="""",0,counta(split(K1140,"","")))"),2)</f>
        <v>2</v>
      </c>
      <c r="M1103" s="51" t="s">
        <v>3866</v>
      </c>
      <c r="N1103" s="102"/>
      <c r="O1103" s="102"/>
      <c r="P1103" s="102"/>
      <c r="Q1103" s="422" t="s">
        <v>27</v>
      </c>
      <c r="R1103" s="339" t="s">
        <v>98</v>
      </c>
      <c r="S1103" s="102">
        <v>0</v>
      </c>
      <c r="T1103" s="435"/>
      <c r="U1103" s="165">
        <v>4</v>
      </c>
      <c r="V1103" s="165">
        <v>4</v>
      </c>
      <c r="W1103" s="165"/>
      <c r="X1103" s="102">
        <v>1</v>
      </c>
      <c r="Y1103" s="422">
        <f>J1103-I1103</f>
        <v>6.458333333333327E-2</v>
      </c>
      <c r="Z1103" s="422">
        <f>Y1103*60</f>
        <v>3.8749999999999964</v>
      </c>
      <c r="AA1103" s="429">
        <v>4</v>
      </c>
      <c r="AB1103" s="165">
        <v>4</v>
      </c>
    </row>
    <row r="1104" spans="1:28" ht="14.25" customHeight="1" thickBot="1">
      <c r="A1104" s="324"/>
      <c r="B1104" s="324"/>
      <c r="C1104" s="329" t="s">
        <v>9773</v>
      </c>
      <c r="D1104" s="468">
        <v>0</v>
      </c>
      <c r="E1104" s="329" t="s">
        <v>9879</v>
      </c>
      <c r="F1104" s="338" t="s">
        <v>9888</v>
      </c>
      <c r="G1104" s="329" t="s">
        <v>9889</v>
      </c>
      <c r="H1104" s="338" t="s">
        <v>5734</v>
      </c>
      <c r="I1104" s="334" t="s">
        <v>499</v>
      </c>
      <c r="J1104" s="113">
        <v>0.46666666666666667</v>
      </c>
      <c r="K1104" s="51" t="s">
        <v>3869</v>
      </c>
      <c r="L1104" s="13">
        <f ca="1">IFERROR(__xludf.DUMMYFUNCTION("if(K1141="""",0,counta(split(K1141,"","")))"),4)</f>
        <v>4</v>
      </c>
      <c r="M1104" s="51" t="s">
        <v>3869</v>
      </c>
      <c r="N1104" s="102"/>
      <c r="O1104" s="102"/>
      <c r="P1104" s="102"/>
      <c r="Q1104" s="152" t="s">
        <v>27</v>
      </c>
      <c r="R1104" s="339" t="s">
        <v>98</v>
      </c>
      <c r="S1104" s="147">
        <v>0</v>
      </c>
      <c r="T1104" s="435"/>
      <c r="U1104" s="165">
        <v>4</v>
      </c>
      <c r="V1104" s="354">
        <v>4</v>
      </c>
      <c r="W1104" s="353" t="s">
        <v>6755</v>
      </c>
      <c r="X1104" s="102">
        <v>1</v>
      </c>
      <c r="Y1104" s="422">
        <f>J1104-I1104</f>
        <v>8.8194444444444409E-2</v>
      </c>
      <c r="Z1104" s="422">
        <f>Y1104*60</f>
        <v>5.2916666666666643</v>
      </c>
      <c r="AA1104" s="429">
        <v>4</v>
      </c>
      <c r="AB1104" s="354">
        <v>4</v>
      </c>
    </row>
    <row r="1105" spans="1:28" ht="14.25" customHeight="1" thickBot="1">
      <c r="A1105" s="324"/>
      <c r="B1105" s="324"/>
      <c r="C1105" s="329" t="s">
        <v>9850</v>
      </c>
      <c r="D1105" s="468">
        <v>0</v>
      </c>
      <c r="E1105" s="329" t="s">
        <v>9843</v>
      </c>
      <c r="F1105" s="338" t="s">
        <v>514</v>
      </c>
      <c r="G1105" s="338" t="s">
        <v>514</v>
      </c>
      <c r="H1105" s="338" t="s">
        <v>9851</v>
      </c>
      <c r="I1105" s="334" t="s">
        <v>1010</v>
      </c>
      <c r="J1105" s="113">
        <v>0.53472222222222221</v>
      </c>
      <c r="K1105" s="51" t="s">
        <v>3872</v>
      </c>
      <c r="L1105" s="13">
        <f ca="1">IFERROR(__xludf.DUMMYFUNCTION("if(K1142="""",0,counta(split(K1142,"","")))"),6)</f>
        <v>6</v>
      </c>
      <c r="M1105" s="51" t="s">
        <v>3872</v>
      </c>
      <c r="N1105" s="102" t="s">
        <v>991</v>
      </c>
      <c r="O1105" s="102" t="s">
        <v>181</v>
      </c>
      <c r="P1105" s="102" t="s">
        <v>181</v>
      </c>
      <c r="Q1105" s="152" t="s">
        <v>27</v>
      </c>
      <c r="R1105" s="339" t="s">
        <v>98</v>
      </c>
      <c r="S1105" s="147">
        <v>0</v>
      </c>
      <c r="T1105" s="435"/>
      <c r="U1105" s="165"/>
      <c r="V1105" s="165">
        <v>5</v>
      </c>
      <c r="W1105" s="165" t="s">
        <v>29</v>
      </c>
      <c r="X1105" s="15">
        <v>1</v>
      </c>
      <c r="Y1105" s="422">
        <f>J1105-I1105</f>
        <v>0.15694444444444444</v>
      </c>
      <c r="Z1105" s="422">
        <f>Y1105*60</f>
        <v>9.4166666666666661</v>
      </c>
      <c r="AA1105" s="428">
        <v>4</v>
      </c>
      <c r="AB1105" s="165">
        <v>4</v>
      </c>
    </row>
    <row r="1106" spans="1:28" ht="14.25" customHeight="1" thickBot="1">
      <c r="A1106" s="7"/>
      <c r="B1106" s="7"/>
      <c r="C1106" s="50" t="s">
        <v>8085</v>
      </c>
      <c r="D1106" s="468">
        <v>0</v>
      </c>
      <c r="E1106" s="50" t="s">
        <v>165</v>
      </c>
      <c r="F1106" s="102" t="s">
        <v>8213</v>
      </c>
      <c r="G1106" s="102" t="s">
        <v>8214</v>
      </c>
      <c r="H1106" s="102" t="s">
        <v>8215</v>
      </c>
      <c r="I1106" s="45" t="s">
        <v>184</v>
      </c>
      <c r="J1106" s="113">
        <v>0.66736111111111107</v>
      </c>
      <c r="K1106" s="51" t="s">
        <v>2447</v>
      </c>
      <c r="L1106" s="13">
        <f ca="1">IFERROR(__xludf.DUMMYFUNCTION("if(K1143="""",0,counta(split(K1143,"","")))"),1)</f>
        <v>1</v>
      </c>
      <c r="M1106" s="51" t="s">
        <v>2447</v>
      </c>
      <c r="N1106" s="102"/>
      <c r="O1106" s="102"/>
      <c r="P1106" s="102"/>
      <c r="Q1106" s="152" t="s">
        <v>27</v>
      </c>
      <c r="R1106" s="339" t="s">
        <v>98</v>
      </c>
      <c r="S1106" s="147">
        <v>0</v>
      </c>
      <c r="T1106" s="435"/>
      <c r="U1106" s="333">
        <v>4</v>
      </c>
      <c r="V1106" s="332">
        <v>5</v>
      </c>
      <c r="W1106" s="339" t="s">
        <v>3548</v>
      </c>
      <c r="X1106" s="339" t="s">
        <v>2794</v>
      </c>
      <c r="Y1106" s="422">
        <f>J1106-I1106</f>
        <v>0.29236111111111107</v>
      </c>
      <c r="Z1106" s="422">
        <f>Y1106*60</f>
        <v>17.541666666666664</v>
      </c>
      <c r="AA1106" s="429">
        <v>4</v>
      </c>
      <c r="AB1106" s="165">
        <v>4</v>
      </c>
    </row>
    <row r="1107" spans="1:28" ht="14.25" customHeight="1" thickBot="1">
      <c r="A1107" s="7"/>
      <c r="B1107" s="7"/>
      <c r="C1107" s="220" t="s">
        <v>6842</v>
      </c>
      <c r="D1107" s="468">
        <v>0</v>
      </c>
      <c r="E1107" s="50" t="s">
        <v>6921</v>
      </c>
      <c r="F1107" s="102" t="s">
        <v>6925</v>
      </c>
      <c r="G1107" s="102" t="s">
        <v>6925</v>
      </c>
      <c r="H1107" s="102" t="s">
        <v>6926</v>
      </c>
      <c r="I1107" s="45" t="s">
        <v>1995</v>
      </c>
      <c r="J1107" s="113">
        <v>8.1944444444444445E-2</v>
      </c>
      <c r="K1107" s="51" t="s">
        <v>3875</v>
      </c>
      <c r="L1107" s="13">
        <f ca="1">IFERROR(__xludf.DUMMYFUNCTION("if(K1144="""",0,counta(split(K1144,"","")))"),3)</f>
        <v>3</v>
      </c>
      <c r="M1107" s="51" t="s">
        <v>3875</v>
      </c>
      <c r="N1107" s="102" t="s">
        <v>181</v>
      </c>
      <c r="O1107" s="102"/>
      <c r="P1107" s="102"/>
      <c r="Q1107" s="152" t="s">
        <v>27</v>
      </c>
      <c r="R1107" s="339" t="s">
        <v>98</v>
      </c>
      <c r="S1107" s="147">
        <v>0</v>
      </c>
      <c r="T1107" s="435"/>
      <c r="U1107" s="328">
        <v>5</v>
      </c>
      <c r="V1107" s="328">
        <v>5</v>
      </c>
      <c r="W1107" s="340" t="s">
        <v>3548</v>
      </c>
      <c r="X1107" s="252" t="s">
        <v>2794</v>
      </c>
      <c r="Y1107" s="422">
        <f>J1107-I1107</f>
        <v>-0.2895833333333333</v>
      </c>
      <c r="Z1107" s="422">
        <f>Y1107*60</f>
        <v>-17.375</v>
      </c>
      <c r="AA1107" s="429">
        <v>4</v>
      </c>
      <c r="AB1107" s="333">
        <v>4</v>
      </c>
    </row>
    <row r="1108" spans="1:28" ht="14.25" customHeight="1" thickBot="1">
      <c r="A1108" s="7"/>
      <c r="B1108" s="7"/>
      <c r="C1108" s="353" t="s">
        <v>7724</v>
      </c>
      <c r="D1108" s="468">
        <v>0</v>
      </c>
      <c r="E1108" s="353" t="s">
        <v>7881</v>
      </c>
      <c r="F1108" s="353" t="s">
        <v>1643</v>
      </c>
      <c r="G1108" s="353" t="s">
        <v>3750</v>
      </c>
      <c r="H1108" s="353" t="s">
        <v>3750</v>
      </c>
      <c r="I1108" s="243" t="s">
        <v>1995</v>
      </c>
      <c r="J1108" s="113">
        <v>9.0277777777777776E-2</v>
      </c>
      <c r="K1108" s="51" t="s">
        <v>3875</v>
      </c>
      <c r="L1108" s="13">
        <f ca="1">IFERROR(__xludf.DUMMYFUNCTION("if(K1145="""",0,counta(split(K1145,"","")))"),3)</f>
        <v>3</v>
      </c>
      <c r="M1108" s="51" t="s">
        <v>3875</v>
      </c>
      <c r="N1108" s="102"/>
      <c r="O1108" s="102"/>
      <c r="P1108" s="102"/>
      <c r="Q1108" s="152" t="s">
        <v>27</v>
      </c>
      <c r="R1108" s="339" t="s">
        <v>98</v>
      </c>
      <c r="S1108" s="147">
        <v>0</v>
      </c>
      <c r="T1108" s="435"/>
      <c r="U1108" s="165">
        <v>4</v>
      </c>
      <c r="V1108" s="165">
        <v>4</v>
      </c>
      <c r="W1108" s="165" t="s">
        <v>5989</v>
      </c>
      <c r="X1108" s="102">
        <v>1</v>
      </c>
      <c r="Y1108" s="422">
        <f>J1108-I1108</f>
        <v>-0.28124999999999994</v>
      </c>
      <c r="Z1108" s="422">
        <f>Y1108*60</f>
        <v>-16.874999999999996</v>
      </c>
      <c r="AA1108" s="429">
        <v>4</v>
      </c>
      <c r="AB1108" s="489">
        <v>4</v>
      </c>
    </row>
    <row r="1109" spans="1:28" ht="14.25" customHeight="1" thickBot="1">
      <c r="A1109" s="7"/>
      <c r="B1109" s="7"/>
      <c r="C1109" s="50" t="s">
        <v>8567</v>
      </c>
      <c r="D1109" s="468">
        <v>0</v>
      </c>
      <c r="E1109" s="50" t="s">
        <v>8663</v>
      </c>
      <c r="F1109" s="175" t="s">
        <v>8664</v>
      </c>
      <c r="G1109" s="353"/>
      <c r="H1109" s="353" t="s">
        <v>8665</v>
      </c>
      <c r="I1109" s="243" t="s">
        <v>1995</v>
      </c>
      <c r="J1109" s="113">
        <v>0.26527777777777778</v>
      </c>
      <c r="K1109" s="51" t="s">
        <v>3880</v>
      </c>
      <c r="L1109" s="13">
        <f ca="1">IFERROR(__xludf.DUMMYFUNCTION("if(K1146="""",0,counta(split(K1146,"","")))"),5)</f>
        <v>5</v>
      </c>
      <c r="M1109" s="51" t="s">
        <v>3880</v>
      </c>
      <c r="N1109" s="102"/>
      <c r="O1109" s="102"/>
      <c r="P1109" s="102"/>
      <c r="Q1109" s="152" t="s">
        <v>27</v>
      </c>
      <c r="R1109" s="339" t="s">
        <v>98</v>
      </c>
      <c r="S1109" s="147">
        <v>0</v>
      </c>
      <c r="T1109" s="435"/>
      <c r="U1109" s="165">
        <v>4</v>
      </c>
      <c r="V1109" s="165">
        <v>5</v>
      </c>
      <c r="W1109" s="284" t="s">
        <v>3223</v>
      </c>
      <c r="X1109" s="102" t="s">
        <v>2794</v>
      </c>
      <c r="Y1109" s="422">
        <f>J1109-I1109</f>
        <v>-0.10624999999999996</v>
      </c>
      <c r="Z1109" s="422">
        <f>Y1109*60</f>
        <v>-6.3749999999999973</v>
      </c>
      <c r="AA1109" s="429">
        <v>4</v>
      </c>
      <c r="AB1109" s="481">
        <v>4</v>
      </c>
    </row>
    <row r="1110" spans="1:28" ht="14.25" customHeight="1" thickBot="1">
      <c r="A1110" s="7"/>
      <c r="B1110" s="7"/>
      <c r="C1110" s="283" t="s">
        <v>8567</v>
      </c>
      <c r="D1110" s="468">
        <v>0</v>
      </c>
      <c r="E1110" s="283" t="s">
        <v>8593</v>
      </c>
      <c r="F1110" s="248" t="s">
        <v>4048</v>
      </c>
      <c r="G1110" s="283" t="s">
        <v>8602</v>
      </c>
      <c r="H1110" s="283" t="s">
        <v>6666</v>
      </c>
      <c r="I1110" s="249" t="s">
        <v>1042</v>
      </c>
      <c r="J1110" s="45" t="s">
        <v>1030</v>
      </c>
      <c r="K1110" s="102" t="s">
        <v>3882</v>
      </c>
      <c r="L1110" s="13">
        <f ca="1">IFERROR(__xludf.DUMMYFUNCTION("if(K1147="""",0,counta(split(K1147,"","")))"),3)</f>
        <v>3</v>
      </c>
      <c r="M1110" s="102" t="s">
        <v>3882</v>
      </c>
      <c r="N1110" s="102"/>
      <c r="O1110" s="102"/>
      <c r="P1110" s="102"/>
      <c r="Q1110" s="152" t="s">
        <v>27</v>
      </c>
      <c r="R1110" s="339" t="s">
        <v>98</v>
      </c>
      <c r="S1110" s="147">
        <v>0</v>
      </c>
      <c r="T1110" s="435"/>
      <c r="U1110" s="165">
        <v>3</v>
      </c>
      <c r="V1110" s="354">
        <v>3</v>
      </c>
      <c r="W1110" s="353" t="s">
        <v>3092</v>
      </c>
      <c r="X1110" s="102">
        <v>1</v>
      </c>
      <c r="Y1110" s="422">
        <f>J1110-I1110</f>
        <v>-0.29236111111111113</v>
      </c>
      <c r="Z1110" s="422">
        <f>Y1110*60</f>
        <v>-17.541666666666668</v>
      </c>
      <c r="AA1110" s="429">
        <v>4</v>
      </c>
      <c r="AB1110" s="51">
        <v>4</v>
      </c>
    </row>
    <row r="1111" spans="1:28" ht="14.25" customHeight="1" thickBot="1">
      <c r="A1111" s="7"/>
      <c r="B1111" s="7"/>
      <c r="C1111" s="50" t="s">
        <v>7041</v>
      </c>
      <c r="D1111" s="468">
        <v>0</v>
      </c>
      <c r="E1111" s="49" t="s">
        <v>7095</v>
      </c>
      <c r="F1111" s="102" t="s">
        <v>5759</v>
      </c>
      <c r="G1111" s="102" t="s">
        <v>7096</v>
      </c>
      <c r="H1111" s="102" t="s">
        <v>3346</v>
      </c>
      <c r="I1111" s="45" t="s">
        <v>3621</v>
      </c>
      <c r="J1111" s="45" t="s">
        <v>1791</v>
      </c>
      <c r="K1111" s="102" t="s">
        <v>3884</v>
      </c>
      <c r="L1111" s="13">
        <f ca="1">IFERROR(__xludf.DUMMYFUNCTION("if(K1148="""",0,counta(split(K1148,"","")))"),3)</f>
        <v>3</v>
      </c>
      <c r="M1111" s="102" t="s">
        <v>3884</v>
      </c>
      <c r="N1111" s="102"/>
      <c r="O1111" s="102"/>
      <c r="P1111" s="102"/>
      <c r="Q1111" s="152" t="s">
        <v>27</v>
      </c>
      <c r="R1111" s="339" t="s">
        <v>98</v>
      </c>
      <c r="S1111" s="147">
        <v>0</v>
      </c>
      <c r="T1111" s="435"/>
      <c r="U1111" s="165">
        <v>3</v>
      </c>
      <c r="V1111" s="165">
        <v>4</v>
      </c>
      <c r="W1111" s="165" t="s">
        <v>3092</v>
      </c>
      <c r="X1111" s="102" t="s">
        <v>2794</v>
      </c>
      <c r="Y1111" s="422">
        <f>J1111-I1111</f>
        <v>-0.25694444444444442</v>
      </c>
      <c r="Z1111" s="422">
        <f>Y1111*60</f>
        <v>-15.416666666666664</v>
      </c>
      <c r="AA1111" s="429">
        <v>4</v>
      </c>
      <c r="AB1111" s="165">
        <v>4</v>
      </c>
    </row>
    <row r="1112" spans="1:28" ht="14.25" customHeight="1" thickBot="1">
      <c r="A1112" s="7"/>
      <c r="B1112" s="7"/>
      <c r="C1112" s="329" t="s">
        <v>9847</v>
      </c>
      <c r="D1112" s="468">
        <v>0</v>
      </c>
      <c r="E1112" s="329" t="s">
        <v>9946</v>
      </c>
      <c r="F1112" s="338" t="s">
        <v>2234</v>
      </c>
      <c r="G1112" s="338" t="s">
        <v>2234</v>
      </c>
      <c r="H1112" s="338" t="s">
        <v>9949</v>
      </c>
      <c r="I1112" s="334" t="s">
        <v>781</v>
      </c>
      <c r="J1112" s="45" t="s">
        <v>3084</v>
      </c>
      <c r="K1112" s="102" t="s">
        <v>3886</v>
      </c>
      <c r="L1112" s="13">
        <f ca="1">IFERROR(__xludf.DUMMYFUNCTION("if(K1149="""",0,counta(split(K1149,"","")))"),2)</f>
        <v>2</v>
      </c>
      <c r="M1112" s="102" t="s">
        <v>3886</v>
      </c>
      <c r="N1112" s="102"/>
      <c r="O1112" s="102"/>
      <c r="P1112" s="102"/>
      <c r="Q1112" s="152" t="s">
        <v>27</v>
      </c>
      <c r="R1112" s="339" t="s">
        <v>98</v>
      </c>
      <c r="S1112" s="147">
        <v>0</v>
      </c>
      <c r="T1112" s="435"/>
      <c r="U1112" s="149">
        <v>4</v>
      </c>
      <c r="V1112" s="149">
        <v>4</v>
      </c>
      <c r="W1112" s="155" t="s">
        <v>2793</v>
      </c>
      <c r="X1112" s="155" t="s">
        <v>2947</v>
      </c>
      <c r="Y1112" s="422">
        <f>J1112-I1112</f>
        <v>-0.24652777777777779</v>
      </c>
      <c r="Z1112" s="422">
        <f>Y1112*60</f>
        <v>-14.791666666666668</v>
      </c>
      <c r="AA1112" s="429">
        <v>4</v>
      </c>
      <c r="AB1112" s="165">
        <v>4</v>
      </c>
    </row>
    <row r="1113" spans="1:28" ht="14.25" customHeight="1" thickBot="1">
      <c r="A1113" s="7"/>
      <c r="B1113" s="7"/>
      <c r="C1113" s="50" t="s">
        <v>7139</v>
      </c>
      <c r="D1113" s="468">
        <v>0</v>
      </c>
      <c r="E1113" s="50" t="s">
        <v>7241</v>
      </c>
      <c r="F1113" s="102" t="s">
        <v>7243</v>
      </c>
      <c r="G1113" s="102" t="s">
        <v>7243</v>
      </c>
      <c r="H1113" s="102" t="s">
        <v>7244</v>
      </c>
      <c r="I1113" s="45" t="s">
        <v>1706</v>
      </c>
      <c r="J1113" s="45" t="s">
        <v>341</v>
      </c>
      <c r="K1113" s="102" t="s">
        <v>3890</v>
      </c>
      <c r="L1113" s="13">
        <f ca="1">IFERROR(__xludf.DUMMYFUNCTION("if(K1150="""",0,counta(split(K1150,"","")))"),2)</f>
        <v>2</v>
      </c>
      <c r="M1113" s="102" t="s">
        <v>3890</v>
      </c>
      <c r="N1113" s="102"/>
      <c r="O1113" s="102"/>
      <c r="P1113" s="102"/>
      <c r="Q1113" s="422" t="s">
        <v>27</v>
      </c>
      <c r="R1113" s="339" t="s">
        <v>98</v>
      </c>
      <c r="S1113" s="102">
        <v>0</v>
      </c>
      <c r="T1113" s="435"/>
      <c r="U1113" s="165">
        <v>1</v>
      </c>
      <c r="V1113" s="165">
        <v>4</v>
      </c>
      <c r="W1113" s="165" t="s">
        <v>29</v>
      </c>
      <c r="X1113" s="102">
        <v>1</v>
      </c>
      <c r="Y1113" s="422">
        <f>J1113-I1113</f>
        <v>-0.19930555555555554</v>
      </c>
      <c r="Z1113" s="422">
        <f>Y1113*60</f>
        <v>-11.958333333333332</v>
      </c>
      <c r="AA1113" s="429">
        <v>4</v>
      </c>
      <c r="AB1113" s="333">
        <v>4</v>
      </c>
    </row>
    <row r="1114" spans="1:28" ht="14.25" customHeight="1" thickBot="1">
      <c r="A1114" s="7"/>
      <c r="B1114" s="7"/>
      <c r="C1114" s="50" t="s">
        <v>7041</v>
      </c>
      <c r="D1114" s="468">
        <v>0</v>
      </c>
      <c r="E1114" s="49" t="s">
        <v>7123</v>
      </c>
      <c r="F1114" s="102" t="s">
        <v>75</v>
      </c>
      <c r="G1114" s="102" t="s">
        <v>75</v>
      </c>
      <c r="H1114" s="102" t="s">
        <v>295</v>
      </c>
      <c r="I1114" s="45" t="s">
        <v>96</v>
      </c>
      <c r="J1114" s="45" t="s">
        <v>725</v>
      </c>
      <c r="K1114" s="102" t="s">
        <v>245</v>
      </c>
      <c r="L1114" s="13">
        <f ca="1">IFERROR(__xludf.DUMMYFUNCTION("if(K1151="""",0,counta(split(K1151,"","")))"),2)</f>
        <v>2</v>
      </c>
      <c r="M1114" s="102" t="s">
        <v>245</v>
      </c>
      <c r="N1114" s="102"/>
      <c r="O1114" s="102"/>
      <c r="P1114" s="102"/>
      <c r="Q1114" s="422" t="s">
        <v>27</v>
      </c>
      <c r="R1114" s="339" t="s">
        <v>98</v>
      </c>
      <c r="S1114" s="102">
        <v>0</v>
      </c>
      <c r="T1114" s="435"/>
      <c r="U1114" s="165">
        <v>5</v>
      </c>
      <c r="V1114" s="165">
        <v>5</v>
      </c>
      <c r="W1114" s="165" t="s">
        <v>3127</v>
      </c>
      <c r="X1114" s="102">
        <v>1</v>
      </c>
      <c r="Y1114" s="422">
        <f>J1114-I1114</f>
        <v>-9.375E-2</v>
      </c>
      <c r="Z1114" s="422">
        <f>Y1114*60</f>
        <v>-5.625</v>
      </c>
      <c r="AA1114" s="429">
        <v>4</v>
      </c>
      <c r="AB1114" s="165">
        <v>4</v>
      </c>
    </row>
    <row r="1115" spans="1:28" ht="14.25" customHeight="1" thickBot="1">
      <c r="A1115" s="7"/>
      <c r="B1115" s="7"/>
      <c r="C1115" s="50" t="s">
        <v>8085</v>
      </c>
      <c r="D1115" s="468">
        <v>0</v>
      </c>
      <c r="E1115" s="50" t="s">
        <v>533</v>
      </c>
      <c r="F1115" s="102" t="s">
        <v>8102</v>
      </c>
      <c r="G1115" s="102" t="s">
        <v>8102</v>
      </c>
      <c r="H1115" s="102" t="s">
        <v>8103</v>
      </c>
      <c r="I1115" s="45" t="s">
        <v>92</v>
      </c>
      <c r="J1115" s="45" t="s">
        <v>481</v>
      </c>
      <c r="K1115" s="102" t="s">
        <v>2008</v>
      </c>
      <c r="L1115" s="13">
        <f ca="1">IFERROR(__xludf.DUMMYFUNCTION("if(K1152="""",0,counta(split(K1152,"","")))"),2)</f>
        <v>2</v>
      </c>
      <c r="M1115" s="102" t="s">
        <v>2008</v>
      </c>
      <c r="N1115" s="102"/>
      <c r="O1115" s="102"/>
      <c r="P1115" s="102"/>
      <c r="Q1115" s="422" t="s">
        <v>27</v>
      </c>
      <c r="R1115" s="339" t="s">
        <v>98</v>
      </c>
      <c r="S1115" s="102">
        <v>0</v>
      </c>
      <c r="T1115" s="435"/>
      <c r="U1115" s="165">
        <v>4</v>
      </c>
      <c r="V1115" s="165">
        <v>4</v>
      </c>
      <c r="W1115" s="165" t="s">
        <v>2111</v>
      </c>
      <c r="X1115" s="102" t="s">
        <v>2794</v>
      </c>
      <c r="Y1115" s="422">
        <f>J1115-I1115</f>
        <v>-7.6388888888888895E-2</v>
      </c>
      <c r="Z1115" s="422">
        <f>Y1115*60</f>
        <v>-4.5833333333333339</v>
      </c>
      <c r="AA1115" s="429">
        <v>4</v>
      </c>
      <c r="AB1115" s="297">
        <v>4</v>
      </c>
    </row>
    <row r="1116" spans="1:28" ht="14.25" customHeight="1" thickBot="1">
      <c r="A1116" s="7"/>
      <c r="B1116" s="7"/>
      <c r="C1116" s="50" t="s">
        <v>7041</v>
      </c>
      <c r="D1116" s="468">
        <v>0</v>
      </c>
      <c r="E1116" s="49" t="s">
        <v>7060</v>
      </c>
      <c r="F1116" s="102" t="s">
        <v>7076</v>
      </c>
      <c r="G1116" s="102"/>
      <c r="H1116" s="102" t="s">
        <v>7077</v>
      </c>
      <c r="I1116" s="45" t="s">
        <v>962</v>
      </c>
      <c r="J1116" s="45" t="s">
        <v>2845</v>
      </c>
      <c r="K1116" s="102"/>
      <c r="L1116" s="13">
        <f ca="1">IFERROR(__xludf.DUMMYFUNCTION("if(K1153="""",0,counta(split(K1153,"","")))"),0)</f>
        <v>0</v>
      </c>
      <c r="M1116" s="102"/>
      <c r="N1116" s="102"/>
      <c r="O1116" s="102"/>
      <c r="P1116" s="102"/>
      <c r="Q1116" s="422" t="s">
        <v>27</v>
      </c>
      <c r="R1116" s="339" t="s">
        <v>98</v>
      </c>
      <c r="S1116" s="102">
        <v>0</v>
      </c>
      <c r="T1116" s="435"/>
      <c r="U1116" s="165"/>
      <c r="V1116" s="165">
        <v>5</v>
      </c>
      <c r="W1116" s="165" t="s">
        <v>1403</v>
      </c>
      <c r="X1116" s="102"/>
      <c r="Y1116" s="422">
        <f>J1116-I1116</f>
        <v>-0.33333333333333331</v>
      </c>
      <c r="Z1116" s="422">
        <f>Y1116*60</f>
        <v>-20</v>
      </c>
      <c r="AA1116" s="429">
        <v>4</v>
      </c>
      <c r="AB1116" s="165">
        <v>4</v>
      </c>
    </row>
    <row r="1117" spans="1:28" ht="14.25" customHeight="1" thickBot="1">
      <c r="A1117" s="7"/>
      <c r="B1117" s="7"/>
      <c r="C1117" s="50" t="s">
        <v>8698</v>
      </c>
      <c r="D1117" s="468">
        <v>0</v>
      </c>
      <c r="E1117" s="353" t="s">
        <v>8775</v>
      </c>
      <c r="F1117" s="175" t="s">
        <v>8714</v>
      </c>
      <c r="G1117" s="353" t="s">
        <v>8780</v>
      </c>
      <c r="H1117" s="353" t="s">
        <v>2839</v>
      </c>
      <c r="I1117" s="243" t="s">
        <v>962</v>
      </c>
      <c r="J1117" s="45" t="s">
        <v>1032</v>
      </c>
      <c r="K1117" s="102"/>
      <c r="L1117" s="13">
        <f ca="1">IFERROR(__xludf.DUMMYFUNCTION("if(K1154="""",0,counta(split(K1154,"","")))"),0)</f>
        <v>0</v>
      </c>
      <c r="M1117" s="102"/>
      <c r="N1117" s="102"/>
      <c r="O1117" s="102"/>
      <c r="P1117" s="102"/>
      <c r="Q1117" s="422" t="s">
        <v>27</v>
      </c>
      <c r="R1117" s="339" t="s">
        <v>98</v>
      </c>
      <c r="S1117" s="102">
        <v>0</v>
      </c>
      <c r="T1117" s="435"/>
      <c r="U1117" s="354">
        <v>5</v>
      </c>
      <c r="V1117" s="354">
        <v>4</v>
      </c>
      <c r="W1117" s="434" t="s">
        <v>3223</v>
      </c>
      <c r="X1117" s="354">
        <v>1</v>
      </c>
      <c r="Y1117" s="422">
        <f>J1117-I1117</f>
        <v>-0.1902777777777778</v>
      </c>
      <c r="Z1117" s="422">
        <f>Y1117*60</f>
        <v>-11.416666666666668</v>
      </c>
      <c r="AA1117" s="429">
        <v>4</v>
      </c>
      <c r="AB1117" s="165">
        <v>4</v>
      </c>
    </row>
    <row r="1118" spans="1:28" ht="14.25" customHeight="1" thickBot="1">
      <c r="A1118" s="7"/>
      <c r="B1118" s="7"/>
      <c r="C1118" s="50" t="s">
        <v>8085</v>
      </c>
      <c r="D1118" s="468">
        <v>0</v>
      </c>
      <c r="E1118" s="50" t="s">
        <v>8261</v>
      </c>
      <c r="F1118" s="247" t="s">
        <v>2308</v>
      </c>
      <c r="G1118" s="247" t="s">
        <v>2308</v>
      </c>
      <c r="H1118" s="102" t="s">
        <v>3446</v>
      </c>
      <c r="I1118" s="45" t="s">
        <v>4188</v>
      </c>
      <c r="J1118" s="45" t="s">
        <v>1032</v>
      </c>
      <c r="K1118" s="102" t="s">
        <v>3900</v>
      </c>
      <c r="L1118" s="13">
        <f ca="1">IFERROR(__xludf.DUMMYFUNCTION("if(K1155="""",0,counta(split(K1155,"","")))"),1)</f>
        <v>1</v>
      </c>
      <c r="M1118" s="102" t="s">
        <v>3900</v>
      </c>
      <c r="N1118" s="102"/>
      <c r="O1118" s="102"/>
      <c r="P1118" s="102"/>
      <c r="Q1118" s="422" t="s">
        <v>27</v>
      </c>
      <c r="R1118" s="339" t="s">
        <v>98</v>
      </c>
      <c r="S1118" s="102">
        <v>0</v>
      </c>
      <c r="T1118" s="435"/>
      <c r="U1118" s="165">
        <v>4</v>
      </c>
      <c r="V1118" s="165">
        <v>4</v>
      </c>
      <c r="W1118" s="165" t="s">
        <v>3127</v>
      </c>
      <c r="X1118" s="102" t="s">
        <v>2947</v>
      </c>
      <c r="Y1118" s="422">
        <f>J1118-I1118</f>
        <v>-0.18958333333333335</v>
      </c>
      <c r="Z1118" s="422">
        <f>Y1118*60</f>
        <v>-11.375000000000002</v>
      </c>
      <c r="AA1118" s="429">
        <v>4</v>
      </c>
      <c r="AB1118" s="379">
        <v>4</v>
      </c>
    </row>
    <row r="1119" spans="1:28" ht="14.25" customHeight="1" thickBot="1">
      <c r="A1119" s="7"/>
      <c r="B1119" s="7"/>
      <c r="C1119" s="50" t="s">
        <v>8085</v>
      </c>
      <c r="D1119" s="468">
        <v>0</v>
      </c>
      <c r="E1119" s="87" t="s">
        <v>8128</v>
      </c>
      <c r="F1119" s="102" t="s">
        <v>2190</v>
      </c>
      <c r="G1119" s="102" t="s">
        <v>2400</v>
      </c>
      <c r="H1119" s="102" t="s">
        <v>4205</v>
      </c>
      <c r="I1119" s="45" t="s">
        <v>734</v>
      </c>
      <c r="J1119" s="45" t="s">
        <v>342</v>
      </c>
      <c r="K1119" s="102"/>
      <c r="L1119" s="13">
        <f ca="1">IFERROR(__xludf.DUMMYFUNCTION("if(K1156="""",0,counta(split(K1156,"","")))"),0)</f>
        <v>0</v>
      </c>
      <c r="M1119" s="102"/>
      <c r="N1119" s="102"/>
      <c r="O1119" s="102"/>
      <c r="P1119" s="102"/>
      <c r="Q1119" s="357" t="s">
        <v>27</v>
      </c>
      <c r="R1119" s="339" t="s">
        <v>98</v>
      </c>
      <c r="S1119" s="331">
        <v>0</v>
      </c>
      <c r="T1119" s="435"/>
      <c r="U1119" s="165"/>
      <c r="V1119" s="165">
        <v>5</v>
      </c>
      <c r="W1119" s="165" t="s">
        <v>29</v>
      </c>
      <c r="X1119" s="15">
        <v>1</v>
      </c>
      <c r="Y1119" s="422">
        <f>J1119-I1119</f>
        <v>-0.16180555555555556</v>
      </c>
      <c r="Z1119" s="422">
        <f>Y1119*60</f>
        <v>-9.7083333333333339</v>
      </c>
      <c r="AA1119" s="429">
        <v>4</v>
      </c>
      <c r="AB1119" s="51">
        <v>4</v>
      </c>
    </row>
    <row r="1120" spans="1:28" ht="14.25" customHeight="1" thickBot="1">
      <c r="A1120" s="7"/>
      <c r="B1120" s="7"/>
      <c r="C1120" s="50" t="s">
        <v>6842</v>
      </c>
      <c r="D1120" s="468">
        <v>0</v>
      </c>
      <c r="E1120" s="50" t="s">
        <v>6995</v>
      </c>
      <c r="F1120" s="102" t="s">
        <v>6996</v>
      </c>
      <c r="G1120" s="102" t="s">
        <v>6996</v>
      </c>
      <c r="H1120" s="102" t="s">
        <v>6997</v>
      </c>
      <c r="I1120" s="45" t="s">
        <v>2424</v>
      </c>
      <c r="J1120" s="45" t="s">
        <v>1778</v>
      </c>
      <c r="K1120" s="102" t="s">
        <v>3905</v>
      </c>
      <c r="L1120" s="13">
        <f ca="1">IFERROR(__xludf.DUMMYFUNCTION("if(K1157="""",0,counta(split(K1157,"","")))"),4)</f>
        <v>4</v>
      </c>
      <c r="M1120" s="102" t="s">
        <v>3905</v>
      </c>
      <c r="N1120" s="102"/>
      <c r="O1120" s="102"/>
      <c r="P1120" s="102"/>
      <c r="Q1120" s="422" t="s">
        <v>27</v>
      </c>
      <c r="R1120" s="339" t="s">
        <v>98</v>
      </c>
      <c r="S1120" s="102">
        <v>0</v>
      </c>
      <c r="T1120" s="435"/>
      <c r="U1120" s="165">
        <v>3</v>
      </c>
      <c r="V1120" s="354">
        <v>3</v>
      </c>
      <c r="W1120" s="353" t="s">
        <v>6755</v>
      </c>
      <c r="X1120" s="102">
        <v>1</v>
      </c>
      <c r="Y1120" s="422">
        <f>J1120-I1120</f>
        <v>-8.1944444444444486E-2</v>
      </c>
      <c r="Z1120" s="422">
        <f>Y1120*60</f>
        <v>-4.9166666666666696</v>
      </c>
      <c r="AA1120" s="429">
        <v>4</v>
      </c>
      <c r="AB1120" s="165">
        <v>4</v>
      </c>
    </row>
    <row r="1121" spans="1:28" ht="14.25" customHeight="1" thickBot="1">
      <c r="A1121" s="324"/>
      <c r="B1121" s="324"/>
      <c r="C1121" s="329" t="s">
        <v>9773</v>
      </c>
      <c r="D1121" s="468">
        <v>0</v>
      </c>
      <c r="E1121" s="329" t="s">
        <v>9863</v>
      </c>
      <c r="F1121" s="338" t="s">
        <v>9872</v>
      </c>
      <c r="G1121" s="338" t="s">
        <v>9872</v>
      </c>
      <c r="H1121" s="338" t="s">
        <v>9873</v>
      </c>
      <c r="I1121" s="334" t="s">
        <v>240</v>
      </c>
      <c r="J1121" s="45" t="s">
        <v>3907</v>
      </c>
      <c r="K1121" s="102"/>
      <c r="L1121" s="13">
        <f ca="1">IFERROR(__xludf.DUMMYFUNCTION("if(K1158="""",0,counta(split(K1158,"","")))"),0)</f>
        <v>0</v>
      </c>
      <c r="M1121" s="102"/>
      <c r="N1121" s="102"/>
      <c r="O1121" s="102"/>
      <c r="P1121" s="102"/>
      <c r="Q1121" s="440" t="s">
        <v>27</v>
      </c>
      <c r="R1121" s="339" t="s">
        <v>98</v>
      </c>
      <c r="S1121" s="164">
        <v>0</v>
      </c>
      <c r="T1121" s="435"/>
      <c r="U1121" s="379">
        <v>4</v>
      </c>
      <c r="V1121" s="379">
        <v>4</v>
      </c>
      <c r="W1121" s="377" t="s">
        <v>3044</v>
      </c>
      <c r="X1121" s="377" t="s">
        <v>2976</v>
      </c>
      <c r="Y1121" s="422">
        <f>J1121-I1121</f>
        <v>0.13194444444444442</v>
      </c>
      <c r="Z1121" s="422">
        <f>Y1121*60</f>
        <v>7.9166666666666652</v>
      </c>
      <c r="AA1121" s="429">
        <v>4</v>
      </c>
      <c r="AB1121" s="165">
        <v>4</v>
      </c>
    </row>
    <row r="1122" spans="1:28" ht="14.25" customHeight="1" thickBot="1">
      <c r="A1122" s="7"/>
      <c r="B1122" s="7"/>
      <c r="C1122" s="50" t="s">
        <v>7139</v>
      </c>
      <c r="D1122" s="468">
        <v>0</v>
      </c>
      <c r="E1122" s="50" t="s">
        <v>7140</v>
      </c>
      <c r="F1122" s="102" t="s">
        <v>7149</v>
      </c>
      <c r="G1122" s="102" t="s">
        <v>3615</v>
      </c>
      <c r="H1122" s="102" t="s">
        <v>7150</v>
      </c>
      <c r="I1122" s="45" t="s">
        <v>1765</v>
      </c>
      <c r="J1122" s="45" t="s">
        <v>1042</v>
      </c>
      <c r="K1122" s="102" t="s">
        <v>3909</v>
      </c>
      <c r="L1122" s="13">
        <f ca="1">IFERROR(__xludf.DUMMYFUNCTION("if(K1159="""",0,counta(split(K1159,"","")))"),3)</f>
        <v>3</v>
      </c>
      <c r="M1122" s="102" t="s">
        <v>3909</v>
      </c>
      <c r="N1122" s="102"/>
      <c r="O1122" s="102"/>
      <c r="P1122" s="102"/>
      <c r="Q1122" s="440" t="s">
        <v>27</v>
      </c>
      <c r="R1122" s="339" t="s">
        <v>98</v>
      </c>
      <c r="S1122" s="164">
        <v>0</v>
      </c>
      <c r="T1122" s="435"/>
      <c r="U1122" s="165">
        <v>4</v>
      </c>
      <c r="V1122" s="165">
        <v>4</v>
      </c>
      <c r="W1122" s="165" t="s">
        <v>2111</v>
      </c>
      <c r="X1122" s="102">
        <v>1</v>
      </c>
      <c r="Y1122" s="422">
        <f>J1122-I1122</f>
        <v>1.3194444444444453E-2</v>
      </c>
      <c r="Z1122" s="422">
        <f>Y1122*60</f>
        <v>0.79166666666666718</v>
      </c>
      <c r="AA1122" s="429">
        <v>4</v>
      </c>
      <c r="AB1122" s="165">
        <v>4</v>
      </c>
    </row>
    <row r="1123" spans="1:28" ht="14.25" customHeight="1" thickBot="1">
      <c r="A1123" s="7"/>
      <c r="B1123" s="7"/>
      <c r="C1123" s="50" t="s">
        <v>7561</v>
      </c>
      <c r="D1123" s="468">
        <v>0</v>
      </c>
      <c r="E1123" s="50" t="s">
        <v>7687</v>
      </c>
      <c r="F1123" s="102" t="s">
        <v>4427</v>
      </c>
      <c r="G1123" s="102" t="s">
        <v>7693</v>
      </c>
      <c r="H1123" s="102" t="s">
        <v>7693</v>
      </c>
      <c r="I1123" s="45" t="s">
        <v>1765</v>
      </c>
      <c r="J1123" s="45" t="s">
        <v>1080</v>
      </c>
      <c r="K1123" s="102" t="s">
        <v>3911</v>
      </c>
      <c r="L1123" s="13">
        <f ca="1">IFERROR(__xludf.DUMMYFUNCTION("if(K1160="""",0,counta(split(K1160,"","")))"),1)</f>
        <v>1</v>
      </c>
      <c r="M1123" s="102" t="s">
        <v>3911</v>
      </c>
      <c r="N1123" s="102"/>
      <c r="O1123" s="102"/>
      <c r="P1123" s="102"/>
      <c r="Q1123" s="440" t="s">
        <v>27</v>
      </c>
      <c r="R1123" s="339" t="s">
        <v>98</v>
      </c>
      <c r="S1123" s="164">
        <v>0</v>
      </c>
      <c r="T1123" s="435"/>
      <c r="U1123" s="379">
        <v>2</v>
      </c>
      <c r="V1123" s="379"/>
      <c r="W1123" s="377" t="s">
        <v>3511</v>
      </c>
      <c r="X1123" s="377">
        <v>1</v>
      </c>
      <c r="Y1123" s="422">
        <f>J1123-I1123</f>
        <v>8.2638888888888873E-2</v>
      </c>
      <c r="Z1123" s="422">
        <f>Y1123*60</f>
        <v>4.9583333333333321</v>
      </c>
      <c r="AA1123" s="429">
        <v>4</v>
      </c>
      <c r="AB1123" s="481">
        <v>4</v>
      </c>
    </row>
    <row r="1124" spans="1:28" ht="14.25" customHeight="1" thickBot="1">
      <c r="A1124" s="7"/>
      <c r="B1124" s="7"/>
      <c r="C1124" s="50" t="s">
        <v>8698</v>
      </c>
      <c r="D1124" s="468">
        <v>0</v>
      </c>
      <c r="E1124" s="353" t="s">
        <v>8711</v>
      </c>
      <c r="F1124" s="175" t="s">
        <v>8722</v>
      </c>
      <c r="G1124" s="353"/>
      <c r="H1124" s="353" t="s">
        <v>8723</v>
      </c>
      <c r="I1124" s="243" t="s">
        <v>1765</v>
      </c>
      <c r="J1124" s="45" t="s">
        <v>1080</v>
      </c>
      <c r="K1124" s="102" t="s">
        <v>394</v>
      </c>
      <c r="L1124" s="13">
        <f ca="1">IFERROR(__xludf.DUMMYFUNCTION("if(K1161="""",0,counta(split(K1161,"","")))"),1)</f>
        <v>1</v>
      </c>
      <c r="M1124" s="102" t="s">
        <v>394</v>
      </c>
      <c r="N1124" s="102"/>
      <c r="O1124" s="102"/>
      <c r="P1124" s="102"/>
      <c r="Q1124" s="440" t="s">
        <v>27</v>
      </c>
      <c r="R1124" s="339" t="s">
        <v>98</v>
      </c>
      <c r="S1124" s="164">
        <v>0</v>
      </c>
      <c r="T1124" s="435"/>
      <c r="U1124" s="165"/>
      <c r="V1124" s="165">
        <v>5</v>
      </c>
      <c r="W1124" s="165" t="s">
        <v>1403</v>
      </c>
      <c r="X1124" s="102"/>
      <c r="Y1124" s="422">
        <f>J1124-I1124</f>
        <v>8.2638888888888873E-2</v>
      </c>
      <c r="Z1124" s="422">
        <f>Y1124*60</f>
        <v>4.9583333333333321</v>
      </c>
      <c r="AA1124" s="428">
        <v>4</v>
      </c>
      <c r="AB1124" s="165">
        <v>4</v>
      </c>
    </row>
    <row r="1125" spans="1:28" ht="14.25" customHeight="1" thickBot="1">
      <c r="A1125" s="7"/>
      <c r="B1125" s="7"/>
      <c r="C1125" s="50" t="s">
        <v>8085</v>
      </c>
      <c r="D1125" s="468">
        <v>0</v>
      </c>
      <c r="E1125" s="50" t="s">
        <v>8230</v>
      </c>
      <c r="F1125" s="102" t="s">
        <v>8088</v>
      </c>
      <c r="G1125" s="102" t="s">
        <v>674</v>
      </c>
      <c r="H1125" s="102" t="s">
        <v>112</v>
      </c>
      <c r="I1125" s="45" t="s">
        <v>1322</v>
      </c>
      <c r="J1125" s="45" t="s">
        <v>3647</v>
      </c>
      <c r="K1125" s="102" t="s">
        <v>3917</v>
      </c>
      <c r="L1125" s="13">
        <f ca="1">IFERROR(__xludf.DUMMYFUNCTION("if(K1162="""",0,counta(split(K1162,"","")))"),3)</f>
        <v>3</v>
      </c>
      <c r="M1125" s="102" t="s">
        <v>3918</v>
      </c>
      <c r="N1125" s="102"/>
      <c r="O1125" s="102"/>
      <c r="P1125" s="102"/>
      <c r="Q1125" s="440" t="s">
        <v>27</v>
      </c>
      <c r="R1125" s="339" t="s">
        <v>98</v>
      </c>
      <c r="S1125" s="164">
        <v>0</v>
      </c>
      <c r="T1125" s="435"/>
      <c r="U1125" s="165">
        <v>3</v>
      </c>
      <c r="V1125" s="165">
        <v>4</v>
      </c>
      <c r="W1125" s="165" t="s">
        <v>3044</v>
      </c>
      <c r="X1125" s="102">
        <v>1</v>
      </c>
      <c r="Y1125" s="422">
        <f>J1125-I1125</f>
        <v>0.12777777777777777</v>
      </c>
      <c r="Z1125" s="422">
        <f>Y1125*60</f>
        <v>7.6666666666666661</v>
      </c>
      <c r="AA1125" s="429">
        <v>4</v>
      </c>
      <c r="AB1125" s="165">
        <v>4</v>
      </c>
    </row>
    <row r="1126" spans="1:28" ht="14.25" customHeight="1" thickBot="1">
      <c r="A1126" s="7"/>
      <c r="B1126" s="7"/>
      <c r="C1126" s="50" t="s">
        <v>8085</v>
      </c>
      <c r="D1126" s="468">
        <v>0</v>
      </c>
      <c r="E1126" s="50" t="s">
        <v>8086</v>
      </c>
      <c r="F1126" s="102" t="s">
        <v>350</v>
      </c>
      <c r="G1126" s="102" t="s">
        <v>538</v>
      </c>
      <c r="H1126" s="102" t="s">
        <v>538</v>
      </c>
      <c r="I1126" s="45" t="s">
        <v>523</v>
      </c>
      <c r="J1126" s="45" t="s">
        <v>1359</v>
      </c>
      <c r="K1126" s="102" t="s">
        <v>3921</v>
      </c>
      <c r="L1126" s="13">
        <f ca="1">IFERROR(__xludf.DUMMYFUNCTION("if(K1163="""",0,counta(split(K1163,"","")))"),5)</f>
        <v>5</v>
      </c>
      <c r="M1126" s="102" t="s">
        <v>3921</v>
      </c>
      <c r="N1126" s="102"/>
      <c r="O1126" s="102"/>
      <c r="P1126" s="102"/>
      <c r="Q1126" s="440" t="s">
        <v>27</v>
      </c>
      <c r="R1126" s="339" t="s">
        <v>98</v>
      </c>
      <c r="S1126" s="164">
        <v>0</v>
      </c>
      <c r="T1126" s="435"/>
      <c r="U1126" s="165">
        <v>5</v>
      </c>
      <c r="V1126" s="354">
        <v>1</v>
      </c>
      <c r="W1126" s="353" t="s">
        <v>2793</v>
      </c>
      <c r="X1126" s="102">
        <v>1</v>
      </c>
      <c r="Y1126" s="422">
        <f>J1126-I1126</f>
        <v>0.24305555555555558</v>
      </c>
      <c r="Z1126" s="422">
        <f>Y1126*60</f>
        <v>14.583333333333336</v>
      </c>
      <c r="AA1126" s="429">
        <v>4</v>
      </c>
      <c r="AB1126" s="149">
        <v>4</v>
      </c>
    </row>
    <row r="1127" spans="1:28" ht="14.25" customHeight="1" thickBot="1">
      <c r="A1127" s="7"/>
      <c r="B1127" s="7"/>
      <c r="C1127" s="220" t="s">
        <v>6842</v>
      </c>
      <c r="D1127" s="468">
        <v>0</v>
      </c>
      <c r="E1127" s="214" t="s">
        <v>7002</v>
      </c>
      <c r="F1127" s="102" t="s">
        <v>7013</v>
      </c>
      <c r="G1127" s="102" t="s">
        <v>7014</v>
      </c>
      <c r="H1127" s="102" t="s">
        <v>295</v>
      </c>
      <c r="I1127" s="45" t="s">
        <v>945</v>
      </c>
      <c r="J1127" s="45"/>
      <c r="K1127" s="102"/>
      <c r="L1127" s="13">
        <f ca="1">IFERROR(__xludf.DUMMYFUNCTION("if(K1164="""",0,counta(split(K1164,"","")))"),0)</f>
        <v>0</v>
      </c>
      <c r="M1127" s="102"/>
      <c r="N1127" s="102"/>
      <c r="O1127" s="102"/>
      <c r="P1127" s="102"/>
      <c r="Q1127" s="440" t="s">
        <v>27</v>
      </c>
      <c r="R1127" s="339" t="s">
        <v>98</v>
      </c>
      <c r="S1127" s="164">
        <v>0</v>
      </c>
      <c r="T1127" s="435"/>
      <c r="U1127" s="379">
        <v>3</v>
      </c>
      <c r="V1127" s="379">
        <v>5</v>
      </c>
      <c r="W1127" s="377" t="s">
        <v>3511</v>
      </c>
      <c r="X1127" s="377">
        <v>1</v>
      </c>
      <c r="Y1127" s="422">
        <f>J1127-I1127</f>
        <v>-0.35069444444444442</v>
      </c>
      <c r="Z1127" s="422">
        <f>Y1127*60</f>
        <v>-21.041666666666664</v>
      </c>
      <c r="AA1127" s="429">
        <v>4</v>
      </c>
      <c r="AB1127" s="165">
        <v>4</v>
      </c>
    </row>
    <row r="1128" spans="1:28" ht="14.25" customHeight="1" thickBot="1">
      <c r="A1128" s="7"/>
      <c r="B1128" s="7"/>
      <c r="C1128" s="50" t="s">
        <v>8085</v>
      </c>
      <c r="D1128" s="468">
        <v>0</v>
      </c>
      <c r="E1128" s="50" t="s">
        <v>8107</v>
      </c>
      <c r="F1128" s="88" t="s">
        <v>8118</v>
      </c>
      <c r="G1128" s="105" t="s">
        <v>8118</v>
      </c>
      <c r="H1128" s="102" t="s">
        <v>8119</v>
      </c>
      <c r="I1128" s="45" t="s">
        <v>945</v>
      </c>
      <c r="J1128" s="45"/>
      <c r="K1128" s="102"/>
      <c r="L1128" s="13">
        <f ca="1">IFERROR(__xludf.DUMMYFUNCTION("if(K1165="""",0,counta(split(K1165,"","")))"),0)</f>
        <v>0</v>
      </c>
      <c r="M1128" s="102"/>
      <c r="N1128" s="102"/>
      <c r="O1128" s="102"/>
      <c r="P1128" s="102"/>
      <c r="Q1128" s="440" t="s">
        <v>27</v>
      </c>
      <c r="R1128" s="339" t="s">
        <v>98</v>
      </c>
      <c r="S1128" s="164">
        <v>0</v>
      </c>
      <c r="T1128" s="435"/>
      <c r="U1128" s="165">
        <v>5</v>
      </c>
      <c r="V1128" s="165">
        <v>2</v>
      </c>
      <c r="W1128" s="165" t="s">
        <v>3511</v>
      </c>
      <c r="X1128" s="102" t="s">
        <v>2947</v>
      </c>
      <c r="Y1128" s="422">
        <f>J1128-I1128</f>
        <v>-0.35069444444444442</v>
      </c>
      <c r="Z1128" s="422">
        <f>Y1128*60</f>
        <v>-21.041666666666664</v>
      </c>
      <c r="AA1128" s="429">
        <v>4</v>
      </c>
      <c r="AB1128" s="333">
        <v>4</v>
      </c>
    </row>
    <row r="1129" spans="1:28" ht="14.25" customHeight="1" thickBot="1">
      <c r="A1129" s="7"/>
      <c r="B1129" s="7"/>
      <c r="C1129" s="50" t="s">
        <v>7255</v>
      </c>
      <c r="D1129" s="468">
        <v>0</v>
      </c>
      <c r="E1129" s="50" t="s">
        <v>7256</v>
      </c>
      <c r="F1129" s="102" t="s">
        <v>7263</v>
      </c>
      <c r="G1129" s="102" t="s">
        <v>7264</v>
      </c>
      <c r="H1129" s="102" t="s">
        <v>7265</v>
      </c>
      <c r="I1129" s="45" t="s">
        <v>870</v>
      </c>
      <c r="J1129" s="45" t="s">
        <v>1014</v>
      </c>
      <c r="K1129" s="102" t="s">
        <v>3924</v>
      </c>
      <c r="L1129" s="13">
        <f ca="1">IFERROR(__xludf.DUMMYFUNCTION("if(K1166="""",0,counta(split(K1166,"","")))"),3)</f>
        <v>3</v>
      </c>
      <c r="M1129" s="102" t="s">
        <v>3924</v>
      </c>
      <c r="N1129" s="102"/>
      <c r="O1129" s="102"/>
      <c r="P1129" s="102"/>
      <c r="Q1129" s="440" t="s">
        <v>27</v>
      </c>
      <c r="R1129" s="339" t="s">
        <v>98</v>
      </c>
      <c r="S1129" s="164">
        <v>0</v>
      </c>
      <c r="T1129" s="435"/>
      <c r="U1129" s="165"/>
      <c r="V1129" s="165">
        <v>5</v>
      </c>
      <c r="W1129" s="165" t="s">
        <v>1403</v>
      </c>
      <c r="X1129" s="102" t="s">
        <v>1813</v>
      </c>
      <c r="Y1129" s="422">
        <f>J1129-I1129</f>
        <v>6.5972222222222154E-2</v>
      </c>
      <c r="Z1129" s="422">
        <f>Y1129*60</f>
        <v>3.9583333333333295</v>
      </c>
      <c r="AA1129" s="428">
        <v>4</v>
      </c>
      <c r="AB1129" s="297">
        <v>4</v>
      </c>
    </row>
    <row r="1130" spans="1:28" ht="14.25" customHeight="1" thickBot="1">
      <c r="A1130" s="7"/>
      <c r="B1130" s="7"/>
      <c r="C1130" s="50" t="s">
        <v>7041</v>
      </c>
      <c r="D1130" s="468">
        <v>0</v>
      </c>
      <c r="E1130" s="49" t="s">
        <v>7060</v>
      </c>
      <c r="F1130" s="102" t="s">
        <v>7073</v>
      </c>
      <c r="G1130" s="102"/>
      <c r="H1130" s="102" t="s">
        <v>7074</v>
      </c>
      <c r="I1130" s="45" t="s">
        <v>2236</v>
      </c>
      <c r="J1130" s="45" t="s">
        <v>743</v>
      </c>
      <c r="K1130" s="102" t="s">
        <v>2447</v>
      </c>
      <c r="L1130" s="13">
        <f ca="1">IFERROR(__xludf.DUMMYFUNCTION("if(K1167="""",0,counta(split(K1167,"","")))"),1)</f>
        <v>1</v>
      </c>
      <c r="M1130" s="102" t="s">
        <v>2447</v>
      </c>
      <c r="N1130" s="102"/>
      <c r="O1130" s="102"/>
      <c r="P1130" s="102"/>
      <c r="Q1130" s="440" t="s">
        <v>27</v>
      </c>
      <c r="R1130" s="339" t="s">
        <v>98</v>
      </c>
      <c r="S1130" s="164">
        <v>0</v>
      </c>
      <c r="T1130" s="435"/>
      <c r="U1130" s="156"/>
      <c r="V1130" s="156"/>
      <c r="W1130" s="252" t="s">
        <v>5242</v>
      </c>
      <c r="X1130" s="252">
        <v>1</v>
      </c>
      <c r="Y1130" s="422">
        <f>J1130-I1130</f>
        <v>-0.31458333333333333</v>
      </c>
      <c r="Z1130" s="422">
        <f>Y1130*60</f>
        <v>-18.875</v>
      </c>
      <c r="AA1130" s="429">
        <v>4</v>
      </c>
      <c r="AB1130" s="165">
        <v>4</v>
      </c>
    </row>
    <row r="1131" spans="1:28" ht="14.25" customHeight="1" thickBot="1">
      <c r="A1131" s="7"/>
      <c r="B1131" s="7"/>
      <c r="C1131" s="50" t="s">
        <v>8698</v>
      </c>
      <c r="D1131" s="468">
        <v>0</v>
      </c>
      <c r="E1131" s="353" t="s">
        <v>8810</v>
      </c>
      <c r="F1131" s="175" t="s">
        <v>2835</v>
      </c>
      <c r="G1131" s="353"/>
      <c r="H1131" s="353" t="s">
        <v>2836</v>
      </c>
      <c r="I1131" s="243" t="s">
        <v>2236</v>
      </c>
      <c r="J1131" s="45" t="s">
        <v>709</v>
      </c>
      <c r="K1131" s="102" t="s">
        <v>3929</v>
      </c>
      <c r="L1131" s="13">
        <f ca="1">IFERROR(__xludf.DUMMYFUNCTION("if(K1168="""",0,counta(split(K1168,"","")))"),1)</f>
        <v>1</v>
      </c>
      <c r="M1131" s="102" t="s">
        <v>3929</v>
      </c>
      <c r="N1131" s="102"/>
      <c r="O1131" s="102"/>
      <c r="P1131" s="102"/>
      <c r="Q1131" s="440" t="s">
        <v>27</v>
      </c>
      <c r="R1131" s="339" t="s">
        <v>98</v>
      </c>
      <c r="S1131" s="164">
        <v>0</v>
      </c>
      <c r="T1131" s="435"/>
      <c r="U1131" s="379">
        <v>3</v>
      </c>
      <c r="V1131" s="379">
        <v>3</v>
      </c>
      <c r="W1131" s="377" t="s">
        <v>3044</v>
      </c>
      <c r="X1131" s="377" t="s">
        <v>2794</v>
      </c>
      <c r="Y1131" s="422">
        <f>J1131-I1131</f>
        <v>-0.29097222222222219</v>
      </c>
      <c r="Z1131" s="422">
        <f>Y1131*60</f>
        <v>-17.458333333333332</v>
      </c>
      <c r="AA1131" s="429">
        <v>4</v>
      </c>
      <c r="AB1131" s="165">
        <v>4</v>
      </c>
    </row>
    <row r="1132" spans="1:28" ht="14.25" customHeight="1" thickBot="1">
      <c r="A1132" s="7"/>
      <c r="B1132" s="7"/>
      <c r="C1132" s="50" t="s">
        <v>7139</v>
      </c>
      <c r="D1132" s="468">
        <v>0</v>
      </c>
      <c r="E1132" s="50" t="s">
        <v>7213</v>
      </c>
      <c r="F1132" s="102" t="s">
        <v>7234</v>
      </c>
      <c r="G1132" s="102" t="s">
        <v>7234</v>
      </c>
      <c r="H1132" s="102" t="s">
        <v>2687</v>
      </c>
      <c r="I1132" s="45" t="s">
        <v>1668</v>
      </c>
      <c r="J1132" s="45" t="s">
        <v>1925</v>
      </c>
      <c r="K1132" s="102" t="s">
        <v>3930</v>
      </c>
      <c r="L1132" s="13">
        <f ca="1">IFERROR(__xludf.DUMMYFUNCTION("if(K1169="""",0,counta(split(K1169,"","")))"),1)</f>
        <v>1</v>
      </c>
      <c r="M1132" s="102" t="s">
        <v>3930</v>
      </c>
      <c r="N1132" s="102"/>
      <c r="O1132" s="102"/>
      <c r="P1132" s="102"/>
      <c r="Q1132" s="440" t="s">
        <v>27</v>
      </c>
      <c r="R1132" s="339" t="s">
        <v>98</v>
      </c>
      <c r="S1132" s="164">
        <v>0</v>
      </c>
      <c r="T1132" s="435"/>
      <c r="U1132" s="165">
        <v>5</v>
      </c>
      <c r="V1132" s="165">
        <v>5</v>
      </c>
      <c r="W1132" s="165" t="s">
        <v>3076</v>
      </c>
      <c r="X1132" s="102">
        <v>1</v>
      </c>
      <c r="Y1132" s="422">
        <f>J1132-I1132</f>
        <v>-0.26319444444444451</v>
      </c>
      <c r="Z1132" s="422">
        <f>Y1132*60</f>
        <v>-15.791666666666671</v>
      </c>
      <c r="AA1132" s="429">
        <v>4</v>
      </c>
      <c r="AB1132" s="165">
        <v>4</v>
      </c>
    </row>
    <row r="1133" spans="1:28" ht="14.25" customHeight="1" thickBot="1">
      <c r="A1133" s="7"/>
      <c r="B1133" s="7"/>
      <c r="C1133" s="50" t="s">
        <v>8698</v>
      </c>
      <c r="D1133" s="468">
        <v>0</v>
      </c>
      <c r="E1133" s="353" t="s">
        <v>1761</v>
      </c>
      <c r="F1133" s="175" t="s">
        <v>8714</v>
      </c>
      <c r="G1133" s="353"/>
      <c r="H1133" s="353" t="s">
        <v>2839</v>
      </c>
      <c r="I1133" s="243" t="s">
        <v>1208</v>
      </c>
      <c r="J1133" s="45" t="s">
        <v>3327</v>
      </c>
      <c r="K1133" s="102" t="s">
        <v>514</v>
      </c>
      <c r="L1133" s="13">
        <f ca="1">IFERROR(__xludf.DUMMYFUNCTION("if(K1170="""",0,counta(split(K1170,"","")))"),1)</f>
        <v>1</v>
      </c>
      <c r="M1133" s="102" t="s">
        <v>514</v>
      </c>
      <c r="N1133" s="102"/>
      <c r="O1133" s="102"/>
      <c r="P1133" s="102"/>
      <c r="Q1133" s="422" t="s">
        <v>27</v>
      </c>
      <c r="R1133" s="102" t="s">
        <v>83</v>
      </c>
      <c r="S1133" s="102">
        <v>0</v>
      </c>
      <c r="T1133" s="435"/>
      <c r="U1133" s="165"/>
      <c r="V1133" s="165">
        <v>5</v>
      </c>
      <c r="W1133" s="165" t="s">
        <v>2111</v>
      </c>
      <c r="X1133" s="102"/>
      <c r="Y1133" s="422">
        <f>J1133-I1133</f>
        <v>-0.23611111111111105</v>
      </c>
      <c r="Z1133" s="422">
        <f>Y1133*60</f>
        <v>-14.166666666666663</v>
      </c>
      <c r="AA1133" s="429">
        <v>4</v>
      </c>
      <c r="AB1133" s="481">
        <v>4</v>
      </c>
    </row>
    <row r="1134" spans="1:28" ht="14.25" customHeight="1" thickBot="1">
      <c r="A1134" s="7"/>
      <c r="B1134" s="7"/>
      <c r="C1134" s="353" t="s">
        <v>7724</v>
      </c>
      <c r="D1134" s="468">
        <v>0</v>
      </c>
      <c r="E1134" s="353" t="s">
        <v>7725</v>
      </c>
      <c r="F1134" s="353" t="s">
        <v>7730</v>
      </c>
      <c r="G1134" s="353" t="s">
        <v>7731</v>
      </c>
      <c r="H1134" s="353" t="s">
        <v>7732</v>
      </c>
      <c r="I1134" s="243" t="s">
        <v>265</v>
      </c>
      <c r="J1134" s="45" t="s">
        <v>1835</v>
      </c>
      <c r="K1134" s="102" t="s">
        <v>3933</v>
      </c>
      <c r="L1134" s="13">
        <f ca="1">IFERROR(__xludf.DUMMYFUNCTION("if(K1171="""",0,counta(split(K1171,"","")))"),2)</f>
        <v>2</v>
      </c>
      <c r="M1134" s="102" t="s">
        <v>3933</v>
      </c>
      <c r="N1134" s="102"/>
      <c r="O1134" s="102"/>
      <c r="P1134" s="102"/>
      <c r="Q1134" s="422" t="s">
        <v>27</v>
      </c>
      <c r="R1134" s="102" t="s">
        <v>83</v>
      </c>
      <c r="S1134" s="102">
        <v>0</v>
      </c>
      <c r="T1134" s="435"/>
      <c r="U1134" s="165">
        <v>4</v>
      </c>
      <c r="V1134" s="165">
        <v>5</v>
      </c>
      <c r="W1134" s="193" t="s">
        <v>3548</v>
      </c>
      <c r="X1134" s="102">
        <v>1</v>
      </c>
      <c r="Y1134" s="422">
        <f>J1134-I1134</f>
        <v>-0.19652777777777777</v>
      </c>
      <c r="Z1134" s="422">
        <f>Y1134*60</f>
        <v>-11.791666666666666</v>
      </c>
      <c r="AA1134" s="429">
        <v>4</v>
      </c>
      <c r="AB1134" s="165">
        <v>4</v>
      </c>
    </row>
    <row r="1135" spans="1:28" ht="14.25" customHeight="1" thickBot="1">
      <c r="A1135" s="7"/>
      <c r="B1135" s="7"/>
      <c r="C1135" s="353" t="s">
        <v>7724</v>
      </c>
      <c r="D1135" s="468">
        <v>0</v>
      </c>
      <c r="E1135" s="353" t="s">
        <v>7774</v>
      </c>
      <c r="F1135" s="353" t="s">
        <v>7788</v>
      </c>
      <c r="G1135" s="353" t="s">
        <v>7789</v>
      </c>
      <c r="H1135" s="353" t="s">
        <v>7790</v>
      </c>
      <c r="I1135" s="243" t="s">
        <v>265</v>
      </c>
      <c r="J1135" s="45" t="s">
        <v>1591</v>
      </c>
      <c r="K1135" s="102"/>
      <c r="L1135" s="13">
        <f ca="1">IFERROR(__xludf.DUMMYFUNCTION("if(K1172="""",0,counta(split(K1172,"","")))"),0)</f>
        <v>0</v>
      </c>
      <c r="M1135" s="102"/>
      <c r="N1135" s="102"/>
      <c r="O1135" s="102"/>
      <c r="P1135" s="102"/>
      <c r="Q1135" s="422" t="s">
        <v>27</v>
      </c>
      <c r="R1135" s="102" t="s">
        <v>83</v>
      </c>
      <c r="S1135" s="102">
        <v>0</v>
      </c>
      <c r="T1135" s="435"/>
      <c r="U1135" s="165">
        <v>4</v>
      </c>
      <c r="V1135" s="165">
        <v>4</v>
      </c>
      <c r="W1135" s="165" t="s">
        <v>5989</v>
      </c>
      <c r="X1135" s="102">
        <v>1</v>
      </c>
      <c r="Y1135" s="422">
        <f>J1135-I1135</f>
        <v>-0.18402777777777779</v>
      </c>
      <c r="Z1135" s="422">
        <f>Y1135*60</f>
        <v>-11.041666666666668</v>
      </c>
      <c r="AA1135" s="429">
        <v>4</v>
      </c>
      <c r="AB1135" s="165">
        <v>4</v>
      </c>
    </row>
    <row r="1136" spans="1:28" ht="14.25" customHeight="1" thickBot="1">
      <c r="A1136" s="7"/>
      <c r="B1136" s="7"/>
      <c r="C1136" s="50" t="s">
        <v>7561</v>
      </c>
      <c r="D1136" s="468">
        <v>0</v>
      </c>
      <c r="E1136" s="50" t="s">
        <v>7615</v>
      </c>
      <c r="F1136" s="102" t="s">
        <v>7616</v>
      </c>
      <c r="G1136" s="102" t="s">
        <v>7617</v>
      </c>
      <c r="H1136" s="102" t="s">
        <v>7618</v>
      </c>
      <c r="I1136" s="45" t="s">
        <v>454</v>
      </c>
      <c r="J1136" s="45" t="s">
        <v>544</v>
      </c>
      <c r="K1136" s="102" t="s">
        <v>3938</v>
      </c>
      <c r="L1136" s="13">
        <f ca="1">IFERROR(__xludf.DUMMYFUNCTION("if(K1173="""",0,counta(split(K1173,"","")))"),3)</f>
        <v>3</v>
      </c>
      <c r="M1136" s="102" t="s">
        <v>3938</v>
      </c>
      <c r="N1136" s="102"/>
      <c r="O1136" s="102"/>
      <c r="P1136" s="102"/>
      <c r="Q1136" s="422" t="s">
        <v>27</v>
      </c>
      <c r="R1136" s="102" t="s">
        <v>83</v>
      </c>
      <c r="S1136" s="102">
        <v>0</v>
      </c>
      <c r="T1136" s="435"/>
      <c r="U1136" s="165">
        <v>4</v>
      </c>
      <c r="V1136" s="165">
        <v>4</v>
      </c>
      <c r="W1136" s="165" t="s">
        <v>3437</v>
      </c>
      <c r="X1136" s="102" t="s">
        <v>2947</v>
      </c>
      <c r="Y1136" s="422">
        <f>J1136-I1136</f>
        <v>-0.14305555555555557</v>
      </c>
      <c r="Z1136" s="422">
        <f>Y1136*60</f>
        <v>-8.5833333333333339</v>
      </c>
      <c r="AA1136" s="429">
        <v>4</v>
      </c>
      <c r="AB1136" s="165">
        <v>4</v>
      </c>
    </row>
    <row r="1137" spans="1:28" ht="14.25" customHeight="1" thickBot="1">
      <c r="A1137" s="7"/>
      <c r="B1137" s="7"/>
      <c r="C1137" s="353" t="s">
        <v>7724</v>
      </c>
      <c r="D1137" s="468">
        <v>0</v>
      </c>
      <c r="E1137" s="353" t="s">
        <v>2076</v>
      </c>
      <c r="F1137" s="353" t="s">
        <v>2870</v>
      </c>
      <c r="G1137" s="353" t="s">
        <v>7992</v>
      </c>
      <c r="H1137" s="353" t="s">
        <v>6125</v>
      </c>
      <c r="I1137" s="243" t="s">
        <v>178</v>
      </c>
      <c r="J1137" s="45" t="s">
        <v>1409</v>
      </c>
      <c r="K1137" s="102" t="s">
        <v>3940</v>
      </c>
      <c r="L1137" s="13">
        <f ca="1">IFERROR(__xludf.DUMMYFUNCTION("if(K1174="""",0,counta(split(K1174,"","")))"),4)</f>
        <v>4</v>
      </c>
      <c r="M1137" s="102" t="s">
        <v>3941</v>
      </c>
      <c r="N1137" s="102" t="s">
        <v>3942</v>
      </c>
      <c r="O1137" s="102" t="s">
        <v>3943</v>
      </c>
      <c r="P1137" s="102" t="s">
        <v>3944</v>
      </c>
      <c r="Q1137" s="422" t="s">
        <v>27</v>
      </c>
      <c r="R1137" s="102" t="s">
        <v>83</v>
      </c>
      <c r="S1137" s="102">
        <v>0</v>
      </c>
      <c r="T1137" s="435"/>
      <c r="U1137" s="277">
        <v>4</v>
      </c>
      <c r="V1137" s="277">
        <v>5</v>
      </c>
      <c r="W1137" s="275" t="s">
        <v>8898</v>
      </c>
      <c r="X1137" s="275" t="s">
        <v>2947</v>
      </c>
      <c r="Y1137" s="422">
        <f>J1137-I1137</f>
        <v>-2.7777777777777735E-2</v>
      </c>
      <c r="Z1137" s="422">
        <f>Y1137*60</f>
        <v>-1.6666666666666641</v>
      </c>
      <c r="AA1137" s="429">
        <v>4</v>
      </c>
      <c r="AB1137" s="165">
        <v>4</v>
      </c>
    </row>
    <row r="1138" spans="1:28" ht="14.25" customHeight="1" thickBot="1">
      <c r="A1138" s="7"/>
      <c r="B1138" s="7"/>
      <c r="C1138" s="50" t="s">
        <v>8698</v>
      </c>
      <c r="D1138" s="468">
        <v>0</v>
      </c>
      <c r="E1138" s="353" t="s">
        <v>8775</v>
      </c>
      <c r="F1138" s="175" t="s">
        <v>3919</v>
      </c>
      <c r="G1138" s="353" t="s">
        <v>8776</v>
      </c>
      <c r="H1138" s="353" t="s">
        <v>5362</v>
      </c>
      <c r="I1138" s="243" t="s">
        <v>623</v>
      </c>
      <c r="J1138" s="45" t="s">
        <v>300</v>
      </c>
      <c r="K1138" s="102" t="s">
        <v>3947</v>
      </c>
      <c r="L1138" s="13">
        <f ca="1">IFERROR(__xludf.DUMMYFUNCTION("if(K1175="""",0,counta(split(K1175,"","")))"),5)</f>
        <v>5</v>
      </c>
      <c r="M1138" s="102" t="s">
        <v>3947</v>
      </c>
      <c r="N1138" s="102" t="s">
        <v>1295</v>
      </c>
      <c r="O1138" s="102" t="s">
        <v>1879</v>
      </c>
      <c r="P1138" s="102" t="s">
        <v>3948</v>
      </c>
      <c r="Q1138" s="422" t="s">
        <v>27</v>
      </c>
      <c r="R1138" s="102" t="s">
        <v>83</v>
      </c>
      <c r="S1138" s="102">
        <v>0</v>
      </c>
      <c r="T1138" s="435"/>
      <c r="U1138" s="165">
        <v>5</v>
      </c>
      <c r="V1138" s="354">
        <v>5</v>
      </c>
      <c r="W1138" s="353" t="s">
        <v>8804</v>
      </c>
      <c r="X1138" s="102">
        <v>1</v>
      </c>
      <c r="Y1138" s="422">
        <f>J1138-I1138</f>
        <v>-0.17847222222222217</v>
      </c>
      <c r="Z1138" s="422">
        <f>Y1138*60</f>
        <v>-10.70833333333333</v>
      </c>
      <c r="AA1138" s="429">
        <v>4</v>
      </c>
      <c r="AB1138" s="165">
        <v>4</v>
      </c>
    </row>
    <row r="1139" spans="1:28" ht="14.25" customHeight="1" thickBot="1">
      <c r="A1139" s="7"/>
      <c r="B1139" s="7"/>
      <c r="C1139" s="50" t="s">
        <v>8698</v>
      </c>
      <c r="D1139" s="468">
        <v>0</v>
      </c>
      <c r="E1139" s="353" t="s">
        <v>1761</v>
      </c>
      <c r="F1139" s="175" t="s">
        <v>3133</v>
      </c>
      <c r="G1139" s="353" t="s">
        <v>1568</v>
      </c>
      <c r="H1139" s="353" t="s">
        <v>5418</v>
      </c>
      <c r="I1139" s="243" t="s">
        <v>2088</v>
      </c>
      <c r="J1139" s="45" t="s">
        <v>240</v>
      </c>
      <c r="K1139" s="102" t="s">
        <v>3952</v>
      </c>
      <c r="L1139" s="13">
        <f ca="1">IFERROR(__xludf.DUMMYFUNCTION("if(K1176="""",0,counta(split(K1176,"","")))"),6)</f>
        <v>6</v>
      </c>
      <c r="M1139" s="102" t="s">
        <v>3952</v>
      </c>
      <c r="N1139" s="102"/>
      <c r="O1139" s="102"/>
      <c r="P1139" s="102"/>
      <c r="Q1139" s="422" t="s">
        <v>27</v>
      </c>
      <c r="R1139" s="102" t="s">
        <v>83</v>
      </c>
      <c r="S1139" s="102">
        <v>0</v>
      </c>
      <c r="T1139" s="435"/>
      <c r="U1139" s="165">
        <v>3</v>
      </c>
      <c r="V1139" s="165">
        <v>4</v>
      </c>
      <c r="W1139" s="165" t="s">
        <v>3044</v>
      </c>
      <c r="X1139" s="102" t="s">
        <v>2947</v>
      </c>
      <c r="Y1139" s="422">
        <f>J1139-I1139</f>
        <v>1.8750000000000044E-2</v>
      </c>
      <c r="Z1139" s="422">
        <f>Y1139*60</f>
        <v>1.1250000000000027</v>
      </c>
      <c r="AA1139" s="429">
        <v>4</v>
      </c>
      <c r="AB1139" s="165">
        <v>4</v>
      </c>
    </row>
    <row r="1140" spans="1:28" ht="14.25" customHeight="1" thickBot="1">
      <c r="A1140" s="7"/>
      <c r="B1140" s="7"/>
      <c r="C1140" s="50" t="s">
        <v>8849</v>
      </c>
      <c r="D1140" s="468">
        <v>0</v>
      </c>
      <c r="E1140" s="269" t="s">
        <v>8836</v>
      </c>
      <c r="F1140" s="269" t="s">
        <v>8850</v>
      </c>
      <c r="G1140" s="269" t="s">
        <v>8851</v>
      </c>
      <c r="H1140" s="269" t="s">
        <v>8852</v>
      </c>
      <c r="I1140" s="270" t="s">
        <v>2088</v>
      </c>
      <c r="J1140" s="45" t="s">
        <v>505</v>
      </c>
      <c r="K1140" s="102" t="s">
        <v>3955</v>
      </c>
      <c r="L1140" s="13">
        <f ca="1">IFERROR(__xludf.DUMMYFUNCTION("if(K1177="""",0,counta(split(K1177,"","")))"),2)</f>
        <v>2</v>
      </c>
      <c r="M1140" s="102" t="s">
        <v>3955</v>
      </c>
      <c r="N1140" s="102" t="s">
        <v>181</v>
      </c>
      <c r="O1140" s="102" t="s">
        <v>181</v>
      </c>
      <c r="P1140" s="102" t="s">
        <v>181</v>
      </c>
      <c r="Q1140" s="422" t="s">
        <v>27</v>
      </c>
      <c r="R1140" s="102" t="s">
        <v>83</v>
      </c>
      <c r="S1140" s="102">
        <v>0</v>
      </c>
      <c r="T1140" s="435"/>
      <c r="U1140" s="461">
        <v>4</v>
      </c>
      <c r="V1140" s="461">
        <v>4</v>
      </c>
      <c r="W1140" s="456" t="s">
        <v>3511</v>
      </c>
      <c r="X1140" s="456" t="s">
        <v>2794</v>
      </c>
      <c r="Y1140" s="422">
        <f>J1140-I1140</f>
        <v>0.24722222222222229</v>
      </c>
      <c r="Z1140" s="422">
        <f>Y1140*60</f>
        <v>14.833333333333337</v>
      </c>
      <c r="AA1140" s="429">
        <v>4</v>
      </c>
      <c r="AB1140" s="51">
        <v>4</v>
      </c>
    </row>
    <row r="1141" spans="1:28" ht="14.25" customHeight="1" thickBot="1">
      <c r="A1141" s="7"/>
      <c r="B1141" s="7"/>
      <c r="C1141" s="50" t="s">
        <v>7561</v>
      </c>
      <c r="D1141" s="468">
        <v>0</v>
      </c>
      <c r="E1141" s="50" t="s">
        <v>7567</v>
      </c>
      <c r="F1141" s="102" t="s">
        <v>7597</v>
      </c>
      <c r="G1141" s="102" t="s">
        <v>7598</v>
      </c>
      <c r="H1141" s="102" t="s">
        <v>7599</v>
      </c>
      <c r="I1141" s="45" t="s">
        <v>1548</v>
      </c>
      <c r="J1141" s="45" t="s">
        <v>3957</v>
      </c>
      <c r="K1141" s="102" t="s">
        <v>1002</v>
      </c>
      <c r="L1141" s="13">
        <f ca="1">IFERROR(__xludf.DUMMYFUNCTION("if(K1178="""",0,counta(split(K1178,"","")))"),2)</f>
        <v>2</v>
      </c>
      <c r="M1141" s="102" t="s">
        <v>1002</v>
      </c>
      <c r="N1141" s="102"/>
      <c r="O1141" s="102"/>
      <c r="P1141" s="102"/>
      <c r="Q1141" s="422" t="s">
        <v>27</v>
      </c>
      <c r="R1141" s="102" t="s">
        <v>83</v>
      </c>
      <c r="S1141" s="102">
        <v>0</v>
      </c>
      <c r="T1141" s="435"/>
      <c r="U1141" s="165">
        <v>3</v>
      </c>
      <c r="V1141" s="165">
        <v>4</v>
      </c>
      <c r="W1141" s="165" t="s">
        <v>3548</v>
      </c>
      <c r="X1141" s="102">
        <v>1</v>
      </c>
      <c r="Y1141" s="422">
        <f>J1141-I1141</f>
        <v>0.44166666666666665</v>
      </c>
      <c r="Z1141" s="422">
        <f>Y1141*60</f>
        <v>26.5</v>
      </c>
      <c r="AA1141" s="429">
        <v>4</v>
      </c>
      <c r="AB1141" s="253">
        <v>4</v>
      </c>
    </row>
    <row r="1142" spans="1:28" ht="14.25" customHeight="1" thickBot="1">
      <c r="A1142" s="7"/>
      <c r="B1142" s="7"/>
      <c r="C1142" s="353" t="s">
        <v>7724</v>
      </c>
      <c r="D1142" s="468">
        <v>0</v>
      </c>
      <c r="E1142" s="353" t="s">
        <v>8046</v>
      </c>
      <c r="F1142" s="102" t="s">
        <v>2935</v>
      </c>
      <c r="G1142" s="353" t="s">
        <v>6258</v>
      </c>
      <c r="H1142" s="353" t="s">
        <v>3858</v>
      </c>
      <c r="I1142" s="243" t="s">
        <v>1548</v>
      </c>
      <c r="J1142" s="45" t="s">
        <v>2373</v>
      </c>
      <c r="K1142" s="102" t="s">
        <v>3960</v>
      </c>
      <c r="L1142" s="13">
        <f ca="1">IFERROR(__xludf.DUMMYFUNCTION("if(K1179="""",0,counta(split(K1179,"","")))"),3)</f>
        <v>3</v>
      </c>
      <c r="M1142" s="102" t="s">
        <v>3960</v>
      </c>
      <c r="N1142" s="102" t="s">
        <v>181</v>
      </c>
      <c r="O1142" s="102" t="s">
        <v>181</v>
      </c>
      <c r="P1142" s="102" t="s">
        <v>181</v>
      </c>
      <c r="Q1142" s="422" t="s">
        <v>27</v>
      </c>
      <c r="R1142" s="102" t="s">
        <v>83</v>
      </c>
      <c r="S1142" s="102">
        <v>0</v>
      </c>
      <c r="T1142" s="435"/>
      <c r="U1142" s="165">
        <v>4</v>
      </c>
      <c r="V1142" s="165">
        <v>4</v>
      </c>
      <c r="W1142" s="165" t="s">
        <v>2793</v>
      </c>
      <c r="X1142" s="102">
        <v>1</v>
      </c>
      <c r="Y1142" s="422">
        <f>J1142-I1142</f>
        <v>-0.27569444444444446</v>
      </c>
      <c r="Z1142" s="422">
        <f>Y1142*60</f>
        <v>-16.541666666666668</v>
      </c>
      <c r="AA1142" s="429">
        <v>4</v>
      </c>
      <c r="AB1142" s="165">
        <v>4</v>
      </c>
    </row>
    <row r="1143" spans="1:28" ht="14.25" customHeight="1" thickBot="1">
      <c r="A1143" s="7"/>
      <c r="B1143" s="7"/>
      <c r="C1143" s="50" t="s">
        <v>8085</v>
      </c>
      <c r="D1143" s="468">
        <v>0</v>
      </c>
      <c r="E1143" s="50" t="s">
        <v>165</v>
      </c>
      <c r="F1143" s="102" t="s">
        <v>37</v>
      </c>
      <c r="G1143" s="102" t="s">
        <v>216</v>
      </c>
      <c r="H1143" s="102" t="s">
        <v>177</v>
      </c>
      <c r="I1143" s="45" t="s">
        <v>1548</v>
      </c>
      <c r="J1143" s="45" t="s">
        <v>678</v>
      </c>
      <c r="K1143" s="102" t="s">
        <v>3964</v>
      </c>
      <c r="L1143" s="13">
        <f ca="1">IFERROR(__xludf.DUMMYFUNCTION("if(K1180="""",0,counta(split(K1180,"","")))"),6)</f>
        <v>6</v>
      </c>
      <c r="M1143" s="102" t="s">
        <v>3964</v>
      </c>
      <c r="N1143" s="102" t="s">
        <v>2127</v>
      </c>
      <c r="O1143" s="102" t="s">
        <v>2127</v>
      </c>
      <c r="P1143" s="102" t="s">
        <v>2127</v>
      </c>
      <c r="Q1143" s="422" t="s">
        <v>27</v>
      </c>
      <c r="R1143" s="102" t="s">
        <v>83</v>
      </c>
      <c r="S1143" s="102">
        <v>0</v>
      </c>
      <c r="T1143" s="435"/>
      <c r="U1143" s="165"/>
      <c r="V1143" s="165"/>
      <c r="W1143" s="165" t="s">
        <v>2111</v>
      </c>
      <c r="X1143" s="102">
        <v>1</v>
      </c>
      <c r="Y1143" s="422">
        <f>J1143-I1143</f>
        <v>-0.25069444444444444</v>
      </c>
      <c r="Z1143" s="422">
        <f>Y1143*60</f>
        <v>-15.041666666666666</v>
      </c>
      <c r="AA1143" s="429">
        <v>4</v>
      </c>
      <c r="AB1143" s="253">
        <v>4</v>
      </c>
    </row>
    <row r="1144" spans="1:28" ht="14.25" customHeight="1" thickBot="1">
      <c r="A1144" s="7"/>
      <c r="B1144" s="7"/>
      <c r="C1144" s="50" t="s">
        <v>8698</v>
      </c>
      <c r="D1144" s="468">
        <v>0</v>
      </c>
      <c r="E1144" s="353" t="s">
        <v>8725</v>
      </c>
      <c r="F1144" s="175" t="s">
        <v>8732</v>
      </c>
      <c r="G1144" s="353" t="s">
        <v>8733</v>
      </c>
      <c r="H1144" s="353" t="s">
        <v>6377</v>
      </c>
      <c r="I1144" s="243" t="s">
        <v>1548</v>
      </c>
      <c r="J1144" s="45" t="s">
        <v>289</v>
      </c>
      <c r="K1144" s="102" t="s">
        <v>3966</v>
      </c>
      <c r="L1144" s="13">
        <f ca="1">IFERROR(__xludf.DUMMYFUNCTION("if(K1181="""",0,counta(split(K1181,"","")))"),3)</f>
        <v>3</v>
      </c>
      <c r="M1144" s="102" t="s">
        <v>3966</v>
      </c>
      <c r="N1144" s="102"/>
      <c r="O1144" s="102"/>
      <c r="P1144" s="102"/>
      <c r="Q1144" s="422" t="s">
        <v>27</v>
      </c>
      <c r="R1144" s="102" t="s">
        <v>83</v>
      </c>
      <c r="S1144" s="102">
        <v>0</v>
      </c>
      <c r="T1144" s="435"/>
      <c r="U1144" s="297">
        <v>5</v>
      </c>
      <c r="V1144" s="297">
        <v>5</v>
      </c>
      <c r="W1144" s="301" t="s">
        <v>3437</v>
      </c>
      <c r="X1144" s="301" t="s">
        <v>2794</v>
      </c>
      <c r="Y1144" s="422">
        <f>J1144-I1144</f>
        <v>-0.19444444444444448</v>
      </c>
      <c r="Z1144" s="422">
        <f>Y1144*60</f>
        <v>-11.666666666666668</v>
      </c>
      <c r="AA1144" s="429">
        <v>4</v>
      </c>
      <c r="AB1144" s="165">
        <v>4</v>
      </c>
    </row>
    <row r="1145" spans="1:28" ht="14.25" customHeight="1" thickBot="1">
      <c r="A1145" s="7"/>
      <c r="B1145" s="7"/>
      <c r="C1145" s="220" t="s">
        <v>6842</v>
      </c>
      <c r="D1145" s="468">
        <v>0</v>
      </c>
      <c r="E1145" s="214" t="s">
        <v>6977</v>
      </c>
      <c r="F1145" s="102" t="s">
        <v>172</v>
      </c>
      <c r="G1145" s="102" t="s">
        <v>6984</v>
      </c>
      <c r="H1145" s="102" t="s">
        <v>3454</v>
      </c>
      <c r="I1145" s="45" t="s">
        <v>2504</v>
      </c>
      <c r="J1145" s="45" t="s">
        <v>223</v>
      </c>
      <c r="K1145" s="102" t="s">
        <v>3968</v>
      </c>
      <c r="L1145" s="13">
        <f ca="1">IFERROR(__xludf.DUMMYFUNCTION("if(K1182="""",0,counta(split(K1182,"","")))"),3)</f>
        <v>3</v>
      </c>
      <c r="M1145" s="102" t="s">
        <v>3968</v>
      </c>
      <c r="N1145" s="102"/>
      <c r="O1145" s="102"/>
      <c r="P1145" s="102"/>
      <c r="Q1145" s="422" t="s">
        <v>27</v>
      </c>
      <c r="R1145" s="102" t="s">
        <v>83</v>
      </c>
      <c r="S1145" s="102">
        <v>0</v>
      </c>
      <c r="T1145" s="435"/>
      <c r="U1145" s="51">
        <v>4</v>
      </c>
      <c r="V1145" s="354">
        <v>5</v>
      </c>
      <c r="W1145" s="102" t="s">
        <v>3223</v>
      </c>
      <c r="X1145" s="435"/>
      <c r="Y1145" s="422">
        <f>J1145-I1145</f>
        <v>-0.17013888888888892</v>
      </c>
      <c r="Z1145" s="422">
        <f>Y1145*60</f>
        <v>-10.208333333333336</v>
      </c>
      <c r="AA1145" s="429">
        <v>4</v>
      </c>
      <c r="AB1145" s="354">
        <v>4</v>
      </c>
    </row>
    <row r="1146" spans="1:28" ht="14.25" customHeight="1" thickBot="1">
      <c r="A1146" s="324"/>
      <c r="B1146" s="324"/>
      <c r="C1146" s="329" t="s">
        <v>9847</v>
      </c>
      <c r="D1146" s="468">
        <v>0</v>
      </c>
      <c r="E1146" s="329" t="s">
        <v>9843</v>
      </c>
      <c r="F1146" s="338" t="s">
        <v>9848</v>
      </c>
      <c r="G1146" s="338" t="s">
        <v>9848</v>
      </c>
      <c r="H1146" s="338" t="s">
        <v>9849</v>
      </c>
      <c r="I1146" s="334" t="s">
        <v>4083</v>
      </c>
      <c r="J1146" s="45" t="s">
        <v>618</v>
      </c>
      <c r="K1146" s="102" t="s">
        <v>3970</v>
      </c>
      <c r="L1146" s="13">
        <f ca="1">IFERROR(__xludf.DUMMYFUNCTION("if(K1183="""",0,counta(split(K1183,"","")))"),3)</f>
        <v>3</v>
      </c>
      <c r="M1146" s="102" t="s">
        <v>3970</v>
      </c>
      <c r="N1146" s="102"/>
      <c r="O1146" s="102"/>
      <c r="P1146" s="102"/>
      <c r="Q1146" s="414" t="s">
        <v>27</v>
      </c>
      <c r="R1146" s="102" t="s">
        <v>83</v>
      </c>
      <c r="S1146" s="354">
        <v>0</v>
      </c>
      <c r="T1146" s="435"/>
      <c r="U1146" s="165"/>
      <c r="V1146" s="165">
        <v>4</v>
      </c>
      <c r="W1146" s="165" t="s">
        <v>29</v>
      </c>
      <c r="X1146" s="15">
        <v>1</v>
      </c>
      <c r="Y1146" s="422">
        <f>J1146-I1146</f>
        <v>-0.11249999999999999</v>
      </c>
      <c r="Z1146" s="422">
        <f>Y1146*60</f>
        <v>-6.7499999999999991</v>
      </c>
      <c r="AA1146" s="428">
        <v>4</v>
      </c>
      <c r="AB1146" s="165">
        <v>4</v>
      </c>
    </row>
    <row r="1147" spans="1:28" ht="14.25" customHeight="1" thickBot="1">
      <c r="A1147" s="7"/>
      <c r="B1147" s="7"/>
      <c r="C1147" s="353" t="s">
        <v>7724</v>
      </c>
      <c r="D1147" s="468">
        <v>0</v>
      </c>
      <c r="E1147" s="353" t="s">
        <v>7940</v>
      </c>
      <c r="F1147" s="237" t="s">
        <v>816</v>
      </c>
      <c r="G1147" s="353" t="s">
        <v>7941</v>
      </c>
      <c r="H1147" s="353" t="s">
        <v>2839</v>
      </c>
      <c r="I1147" s="243" t="s">
        <v>2386</v>
      </c>
      <c r="J1147" s="45" t="s">
        <v>2414</v>
      </c>
      <c r="K1147" s="102" t="s">
        <v>3971</v>
      </c>
      <c r="L1147" s="13">
        <f ca="1">IFERROR(__xludf.DUMMYFUNCTION("if(K1184="""",0,counta(split(K1184,"","")))"),3)</f>
        <v>3</v>
      </c>
      <c r="M1147" s="102" t="s">
        <v>3971</v>
      </c>
      <c r="N1147" s="102" t="s">
        <v>586</v>
      </c>
      <c r="O1147" s="102" t="s">
        <v>586</v>
      </c>
      <c r="P1147" s="102" t="s">
        <v>586</v>
      </c>
      <c r="Q1147" s="422" t="s">
        <v>27</v>
      </c>
      <c r="R1147" s="102" t="s">
        <v>83</v>
      </c>
      <c r="S1147" s="102">
        <v>0</v>
      </c>
      <c r="T1147" s="435"/>
      <c r="U1147" s="165"/>
      <c r="V1147" s="165">
        <v>5</v>
      </c>
      <c r="W1147" s="165" t="s">
        <v>1403</v>
      </c>
      <c r="X1147" s="102"/>
      <c r="Y1147" s="422">
        <f>J1147-I1147</f>
        <v>-2.2222222222222199E-2</v>
      </c>
      <c r="Z1147" s="422">
        <f>Y1147*60</f>
        <v>-1.3333333333333319</v>
      </c>
      <c r="AA1147" s="429">
        <v>4</v>
      </c>
      <c r="AB1147" s="143">
        <v>4</v>
      </c>
    </row>
    <row r="1148" spans="1:28" ht="14.25" customHeight="1" thickBot="1">
      <c r="A1148" s="7"/>
      <c r="B1148" s="7"/>
      <c r="C1148" s="353" t="s">
        <v>7724</v>
      </c>
      <c r="D1148" s="468">
        <v>0</v>
      </c>
      <c r="E1148" s="353" t="s">
        <v>7940</v>
      </c>
      <c r="F1148" s="353" t="s">
        <v>7942</v>
      </c>
      <c r="G1148" s="353" t="s">
        <v>7943</v>
      </c>
      <c r="H1148" s="353" t="s">
        <v>7944</v>
      </c>
      <c r="I1148" s="243" t="s">
        <v>2386</v>
      </c>
      <c r="J1148" s="45" t="s">
        <v>1671</v>
      </c>
      <c r="K1148" s="102" t="s">
        <v>1943</v>
      </c>
      <c r="L1148" s="13">
        <f ca="1">IFERROR(__xludf.DUMMYFUNCTION("if(K1185="""",0,counta(split(K1185,"","")))"),3)</f>
        <v>3</v>
      </c>
      <c r="M1148" s="102" t="s">
        <v>1943</v>
      </c>
      <c r="N1148" s="102"/>
      <c r="O1148" s="102"/>
      <c r="P1148" s="102"/>
      <c r="Q1148" s="422" t="s">
        <v>27</v>
      </c>
      <c r="R1148" s="102" t="s">
        <v>83</v>
      </c>
      <c r="S1148" s="102">
        <v>0</v>
      </c>
      <c r="T1148" s="435"/>
      <c r="U1148" s="274">
        <v>5</v>
      </c>
      <c r="V1148" s="274">
        <v>5</v>
      </c>
      <c r="W1148" s="272" t="s">
        <v>2793</v>
      </c>
      <c r="X1148" s="274">
        <v>1</v>
      </c>
      <c r="Y1148" s="422">
        <f>J1148-I1148</f>
        <v>-3.4722222222222099E-3</v>
      </c>
      <c r="Z1148" s="422">
        <f>Y1148*60</f>
        <v>-0.20833333333333259</v>
      </c>
      <c r="AA1148" s="429">
        <v>4</v>
      </c>
      <c r="AB1148" s="165">
        <v>4</v>
      </c>
    </row>
    <row r="1149" spans="1:28" ht="14.25" customHeight="1" thickBot="1">
      <c r="A1149" s="7"/>
      <c r="B1149" s="7"/>
      <c r="C1149" s="283" t="s">
        <v>8567</v>
      </c>
      <c r="D1149" s="468">
        <v>0</v>
      </c>
      <c r="E1149" s="283" t="s">
        <v>8607</v>
      </c>
      <c r="F1149" s="248" t="s">
        <v>8610</v>
      </c>
      <c r="G1149" s="283" t="s">
        <v>8610</v>
      </c>
      <c r="H1149" s="283" t="s">
        <v>8611</v>
      </c>
      <c r="I1149" s="249" t="s">
        <v>349</v>
      </c>
      <c r="J1149" s="45" t="s">
        <v>3973</v>
      </c>
      <c r="K1149" s="102" t="s">
        <v>3974</v>
      </c>
      <c r="L1149" s="13">
        <f ca="1">IFERROR(__xludf.DUMMYFUNCTION("if(K1186="""",0,counta(split(K1186,"","")))"),2)</f>
        <v>2</v>
      </c>
      <c r="M1149" s="102" t="s">
        <v>3974</v>
      </c>
      <c r="N1149" s="102"/>
      <c r="O1149" s="102"/>
      <c r="P1149" s="102"/>
      <c r="Q1149" s="422" t="s">
        <v>27</v>
      </c>
      <c r="R1149" s="102" t="s">
        <v>83</v>
      </c>
      <c r="S1149" s="102">
        <v>0</v>
      </c>
      <c r="T1149" s="435"/>
      <c r="U1149" s="165"/>
      <c r="V1149" s="165">
        <v>4</v>
      </c>
      <c r="W1149" s="165" t="s">
        <v>1403</v>
      </c>
      <c r="X1149" s="102"/>
      <c r="Y1149" s="422">
        <f>J1149-I1149</f>
        <v>1.3194444444444453E-2</v>
      </c>
      <c r="Z1149" s="422">
        <f>Y1149*60</f>
        <v>0.79166666666666718</v>
      </c>
      <c r="AA1149" s="429">
        <v>4</v>
      </c>
      <c r="AB1149" s="165">
        <v>4</v>
      </c>
    </row>
    <row r="1150" spans="1:28" ht="14.25" customHeight="1" thickBot="1">
      <c r="A1150" s="7"/>
      <c r="B1150" s="7"/>
      <c r="C1150" s="50" t="s">
        <v>8903</v>
      </c>
      <c r="D1150" s="468">
        <v>0</v>
      </c>
      <c r="E1150" s="275" t="s">
        <v>8894</v>
      </c>
      <c r="F1150" s="275" t="s">
        <v>1463</v>
      </c>
      <c r="G1150" s="275" t="s">
        <v>8904</v>
      </c>
      <c r="H1150" s="275" t="s">
        <v>8905</v>
      </c>
      <c r="I1150" s="276" t="s">
        <v>349</v>
      </c>
      <c r="J1150" s="45" t="s">
        <v>3977</v>
      </c>
      <c r="K1150" s="102" t="s">
        <v>3978</v>
      </c>
      <c r="L1150" s="13">
        <f ca="1">IFERROR(__xludf.DUMMYFUNCTION("if(K1187="""",0,counta(split(K1187,"","")))"),2)</f>
        <v>2</v>
      </c>
      <c r="M1150" s="102" t="s">
        <v>3978</v>
      </c>
      <c r="N1150" s="102" t="s">
        <v>181</v>
      </c>
      <c r="O1150" s="102" t="s">
        <v>181</v>
      </c>
      <c r="P1150" s="102" t="s">
        <v>181</v>
      </c>
      <c r="Q1150" s="422" t="s">
        <v>27</v>
      </c>
      <c r="R1150" s="102" t="s">
        <v>83</v>
      </c>
      <c r="S1150" s="102">
        <v>0</v>
      </c>
      <c r="T1150" s="435"/>
      <c r="U1150" s="165"/>
      <c r="V1150" s="165">
        <v>5</v>
      </c>
      <c r="W1150" s="165" t="s">
        <v>29</v>
      </c>
      <c r="X1150" s="15">
        <v>1</v>
      </c>
      <c r="Y1150" s="422">
        <f>J1150-I1150</f>
        <v>8.333333333333337E-2</v>
      </c>
      <c r="Z1150" s="422">
        <f>Y1150*60</f>
        <v>5.0000000000000018</v>
      </c>
      <c r="AA1150" s="429">
        <v>4</v>
      </c>
      <c r="AB1150" s="165">
        <v>4</v>
      </c>
    </row>
    <row r="1151" spans="1:28" ht="14.25" customHeight="1" thickBot="1">
      <c r="A1151" s="7"/>
      <c r="B1151" s="7"/>
      <c r="C1151" s="50" t="s">
        <v>7041</v>
      </c>
      <c r="D1151" s="468">
        <v>0</v>
      </c>
      <c r="E1151" s="49" t="s">
        <v>7099</v>
      </c>
      <c r="F1151" s="102" t="s">
        <v>7088</v>
      </c>
      <c r="G1151" s="102"/>
      <c r="H1151" s="102" t="s">
        <v>7089</v>
      </c>
      <c r="I1151" s="45" t="s">
        <v>1671</v>
      </c>
      <c r="J1151" s="45" t="s">
        <v>890</v>
      </c>
      <c r="K1151" s="102" t="s">
        <v>3980</v>
      </c>
      <c r="L1151" s="13">
        <f ca="1">IFERROR(__xludf.DUMMYFUNCTION("if(K1188="""",0,counta(split(K1188,"","")))"),1)</f>
        <v>1</v>
      </c>
      <c r="M1151" s="102" t="s">
        <v>3980</v>
      </c>
      <c r="N1151" s="102"/>
      <c r="O1151" s="102"/>
      <c r="P1151" s="102"/>
      <c r="Q1151" s="422" t="s">
        <v>27</v>
      </c>
      <c r="R1151" s="102" t="s">
        <v>83</v>
      </c>
      <c r="S1151" s="102">
        <v>0</v>
      </c>
      <c r="T1151" s="435"/>
      <c r="U1151" s="165"/>
      <c r="V1151" s="165">
        <v>5</v>
      </c>
      <c r="W1151" s="165" t="s">
        <v>29</v>
      </c>
      <c r="X1151" s="15">
        <v>1</v>
      </c>
      <c r="Y1151" s="422">
        <f>J1151-I1151</f>
        <v>-0.23819444444444443</v>
      </c>
      <c r="Z1151" s="422">
        <f>Y1151*60</f>
        <v>-14.291666666666666</v>
      </c>
      <c r="AA1151" s="429">
        <v>4</v>
      </c>
      <c r="AB1151" s="165">
        <v>4</v>
      </c>
    </row>
    <row r="1152" spans="1:28" ht="14.25" customHeight="1" thickBot="1">
      <c r="A1152" s="7"/>
      <c r="B1152" s="7"/>
      <c r="C1152" s="353" t="s">
        <v>7724</v>
      </c>
      <c r="D1152" s="468">
        <v>0</v>
      </c>
      <c r="E1152" s="353" t="s">
        <v>7748</v>
      </c>
      <c r="F1152" s="353" t="s">
        <v>7754</v>
      </c>
      <c r="G1152" s="353" t="s">
        <v>7755</v>
      </c>
      <c r="H1152" s="353" t="s">
        <v>7756</v>
      </c>
      <c r="I1152" s="243" t="s">
        <v>1671</v>
      </c>
      <c r="J1152" s="45" t="s">
        <v>341</v>
      </c>
      <c r="K1152" s="102" t="s">
        <v>3982</v>
      </c>
      <c r="L1152" s="13">
        <f ca="1">IFERROR(__xludf.DUMMYFUNCTION("if(K1189="""",0,counta(split(K1189,"","")))"),1)</f>
        <v>1</v>
      </c>
      <c r="M1152" s="102"/>
      <c r="N1152" s="102"/>
      <c r="O1152" s="102"/>
      <c r="P1152" s="102"/>
      <c r="Q1152" s="422" t="s">
        <v>27</v>
      </c>
      <c r="R1152" s="102" t="s">
        <v>83</v>
      </c>
      <c r="S1152" s="102">
        <v>0</v>
      </c>
      <c r="T1152" s="435"/>
      <c r="U1152" s="165">
        <v>2</v>
      </c>
      <c r="V1152" s="165">
        <v>4</v>
      </c>
      <c r="W1152" s="165" t="s">
        <v>3409</v>
      </c>
      <c r="X1152" s="102" t="s">
        <v>2794</v>
      </c>
      <c r="Y1152" s="422">
        <f>J1152-I1152</f>
        <v>-0.16319444444444445</v>
      </c>
      <c r="Z1152" s="422">
        <f>Y1152*60</f>
        <v>-9.7916666666666661</v>
      </c>
      <c r="AA1152" s="429">
        <v>4</v>
      </c>
      <c r="AB1152" s="165">
        <v>4</v>
      </c>
    </row>
    <row r="1153" spans="1:28" ht="14.25" customHeight="1" thickBot="1">
      <c r="A1153" s="7"/>
      <c r="B1153" s="7"/>
      <c r="C1153" s="50" t="s">
        <v>7041</v>
      </c>
      <c r="D1153" s="468">
        <v>0</v>
      </c>
      <c r="E1153" s="49" t="s">
        <v>7060</v>
      </c>
      <c r="F1153" s="102" t="s">
        <v>7070</v>
      </c>
      <c r="G1153" s="102"/>
      <c r="H1153" s="102" t="s">
        <v>7071</v>
      </c>
      <c r="I1153" s="45" t="s">
        <v>3592</v>
      </c>
      <c r="J1153" s="45" t="s">
        <v>511</v>
      </c>
      <c r="K1153" s="102"/>
      <c r="L1153" s="13">
        <f ca="1">IFERROR(__xludf.DUMMYFUNCTION("if(K1190="""",0,counta(split(K1190,"","")))"),0)</f>
        <v>0</v>
      </c>
      <c r="M1153" s="102"/>
      <c r="N1153" s="102"/>
      <c r="O1153" s="102"/>
      <c r="P1153" s="102"/>
      <c r="Q1153" s="422" t="s">
        <v>27</v>
      </c>
      <c r="R1153" s="102" t="s">
        <v>83</v>
      </c>
      <c r="S1153" s="102">
        <v>0</v>
      </c>
      <c r="T1153" s="435"/>
      <c r="U1153" s="165">
        <v>5</v>
      </c>
      <c r="V1153" s="165">
        <v>3</v>
      </c>
      <c r="W1153" s="165" t="s">
        <v>4903</v>
      </c>
      <c r="X1153" s="102">
        <v>1</v>
      </c>
      <c r="Y1153" s="422">
        <f>J1153-I1153</f>
        <v>-0.14513888888888887</v>
      </c>
      <c r="Z1153" s="422">
        <f>Y1153*60</f>
        <v>-8.7083333333333321</v>
      </c>
      <c r="AA1153" s="429">
        <v>4</v>
      </c>
      <c r="AB1153" s="165">
        <v>4</v>
      </c>
    </row>
    <row r="1154" spans="1:28" ht="14.25" customHeight="1" thickBot="1">
      <c r="A1154" s="7"/>
      <c r="B1154" s="7"/>
      <c r="C1154" s="50" t="s">
        <v>7041</v>
      </c>
      <c r="D1154" s="468">
        <v>0</v>
      </c>
      <c r="E1154" s="49" t="s">
        <v>7123</v>
      </c>
      <c r="F1154" s="53" t="s">
        <v>2842</v>
      </c>
      <c r="G1154" s="102" t="s">
        <v>45</v>
      </c>
      <c r="H1154" s="102" t="s">
        <v>561</v>
      </c>
      <c r="I1154" s="45" t="s">
        <v>5302</v>
      </c>
      <c r="J1154" s="45" t="s">
        <v>774</v>
      </c>
      <c r="K1154" s="102" t="s">
        <v>3990</v>
      </c>
      <c r="L1154" s="13">
        <f ca="1">IFERROR(__xludf.DUMMYFUNCTION("if(K1191="""",0,counta(split(K1191,"","")))"),3)</f>
        <v>3</v>
      </c>
      <c r="M1154" s="102" t="s">
        <v>3990</v>
      </c>
      <c r="N1154" s="102" t="s">
        <v>181</v>
      </c>
      <c r="O1154" s="102" t="s">
        <v>181</v>
      </c>
      <c r="P1154" s="102" t="s">
        <v>181</v>
      </c>
      <c r="Q1154" s="422" t="s">
        <v>27</v>
      </c>
      <c r="R1154" s="102" t="s">
        <v>83</v>
      </c>
      <c r="S1154" s="102">
        <v>0</v>
      </c>
      <c r="T1154" s="435"/>
      <c r="U1154" s="165">
        <v>5</v>
      </c>
      <c r="V1154" s="165">
        <v>5</v>
      </c>
      <c r="W1154" s="165" t="s">
        <v>3076</v>
      </c>
      <c r="X1154" s="102">
        <v>1</v>
      </c>
      <c r="Y1154" s="422">
        <f>J1154-I1154</f>
        <v>-0.17569444444444446</v>
      </c>
      <c r="Z1154" s="422">
        <f>Y1154*60</f>
        <v>-10.541666666666668</v>
      </c>
      <c r="AA1154" s="429">
        <v>4</v>
      </c>
      <c r="AB1154" s="165">
        <v>4</v>
      </c>
    </row>
    <row r="1155" spans="1:28" ht="14.25" customHeight="1" thickBot="1">
      <c r="A1155" s="7"/>
      <c r="B1155" s="7"/>
      <c r="C1155" s="51" t="s">
        <v>7431</v>
      </c>
      <c r="D1155" s="468">
        <v>0</v>
      </c>
      <c r="E1155" s="87" t="s">
        <v>7517</v>
      </c>
      <c r="F1155" s="233" t="s">
        <v>7518</v>
      </c>
      <c r="G1155" s="102" t="s">
        <v>7519</v>
      </c>
      <c r="H1155" s="102" t="s">
        <v>7520</v>
      </c>
      <c r="I1155" s="45" t="s">
        <v>5302</v>
      </c>
      <c r="J1155" s="45" t="s">
        <v>689</v>
      </c>
      <c r="K1155" s="102" t="s">
        <v>3991</v>
      </c>
      <c r="L1155" s="13">
        <f ca="1">IFERROR(__xludf.DUMMYFUNCTION("if(K1192="""",0,counta(split(K1192,"","")))"),3)</f>
        <v>3</v>
      </c>
      <c r="M1155" s="102" t="s">
        <v>3955</v>
      </c>
      <c r="N1155" s="102"/>
      <c r="O1155" s="102"/>
      <c r="P1155" s="102"/>
      <c r="Q1155" s="422" t="s">
        <v>27</v>
      </c>
      <c r="R1155" s="102" t="s">
        <v>83</v>
      </c>
      <c r="S1155" s="102">
        <v>0</v>
      </c>
      <c r="T1155" s="435"/>
      <c r="U1155" s="165">
        <v>4</v>
      </c>
      <c r="V1155" s="165">
        <v>4</v>
      </c>
      <c r="W1155" s="165" t="s">
        <v>3044</v>
      </c>
      <c r="X1155" s="102" t="s">
        <v>2947</v>
      </c>
      <c r="Y1155" s="422">
        <f>J1155-I1155</f>
        <v>-8.5416666666666669E-2</v>
      </c>
      <c r="Z1155" s="422">
        <f>Y1155*60</f>
        <v>-5.125</v>
      </c>
      <c r="AA1155" s="429">
        <v>4</v>
      </c>
      <c r="AB1155" s="165">
        <v>4</v>
      </c>
    </row>
    <row r="1156" spans="1:28" ht="14.25" customHeight="1" thickBot="1">
      <c r="A1156" s="7"/>
      <c r="B1156" s="7"/>
      <c r="C1156" s="220" t="s">
        <v>6842</v>
      </c>
      <c r="D1156" s="468">
        <v>0</v>
      </c>
      <c r="E1156" s="214" t="s">
        <v>6988</v>
      </c>
      <c r="F1156" s="225" t="s">
        <v>6989</v>
      </c>
      <c r="G1156" s="102" t="s">
        <v>2027</v>
      </c>
      <c r="H1156" s="102" t="s">
        <v>4226</v>
      </c>
      <c r="I1156" s="45" t="s">
        <v>3208</v>
      </c>
      <c r="J1156" s="45" t="s">
        <v>175</v>
      </c>
      <c r="K1156" s="102" t="s">
        <v>3994</v>
      </c>
      <c r="L1156" s="13">
        <f ca="1">IFERROR(__xludf.DUMMYFUNCTION("if(K1193="""",0,counta(split(K1193,"","")))"),2)</f>
        <v>2</v>
      </c>
      <c r="M1156" s="102" t="s">
        <v>3994</v>
      </c>
      <c r="N1156" s="102"/>
      <c r="O1156" s="102"/>
      <c r="P1156" s="102"/>
      <c r="Q1156" s="422" t="s">
        <v>27</v>
      </c>
      <c r="R1156" s="102" t="s">
        <v>83</v>
      </c>
      <c r="S1156" s="102">
        <v>0</v>
      </c>
      <c r="T1156" s="435"/>
      <c r="U1156" s="379">
        <v>4</v>
      </c>
      <c r="V1156" s="379">
        <v>5</v>
      </c>
      <c r="W1156" s="377" t="s">
        <v>3511</v>
      </c>
      <c r="X1156" s="377">
        <v>1</v>
      </c>
      <c r="Y1156" s="422">
        <f>J1156-I1156</f>
        <v>-3.6805555555555536E-2</v>
      </c>
      <c r="Z1156" s="422">
        <f>Y1156*60</f>
        <v>-2.2083333333333321</v>
      </c>
      <c r="AA1156" s="429">
        <v>4</v>
      </c>
      <c r="AB1156" s="165">
        <v>4</v>
      </c>
    </row>
    <row r="1157" spans="1:28" ht="14.25" customHeight="1" thickBot="1">
      <c r="A1157" s="7"/>
      <c r="B1157" s="7"/>
      <c r="C1157" s="50" t="s">
        <v>7041</v>
      </c>
      <c r="D1157" s="468">
        <v>0</v>
      </c>
      <c r="E1157" s="49" t="s">
        <v>7129</v>
      </c>
      <c r="F1157" s="102" t="s">
        <v>7132</v>
      </c>
      <c r="G1157" s="102"/>
      <c r="H1157" s="102" t="s">
        <v>7133</v>
      </c>
      <c r="I1157" s="45" t="s">
        <v>3208</v>
      </c>
      <c r="J1157" s="45" t="s">
        <v>846</v>
      </c>
      <c r="K1157" s="102" t="s">
        <v>3998</v>
      </c>
      <c r="L1157" s="13">
        <f ca="1">IFERROR(__xludf.DUMMYFUNCTION("if(K1194="""",0,counta(split(K1194,"","")))"),7)</f>
        <v>7</v>
      </c>
      <c r="M1157" s="102" t="s">
        <v>3998</v>
      </c>
      <c r="N1157" s="102"/>
      <c r="O1157" s="102"/>
      <c r="P1157" s="102"/>
      <c r="Q1157" s="422" t="s">
        <v>27</v>
      </c>
      <c r="R1157" s="102" t="s">
        <v>83</v>
      </c>
      <c r="S1157" s="102">
        <v>0</v>
      </c>
      <c r="T1157" s="435"/>
      <c r="U1157" s="165"/>
      <c r="V1157" s="165">
        <v>4</v>
      </c>
      <c r="W1157" s="165" t="s">
        <v>2111</v>
      </c>
      <c r="X1157" s="102"/>
      <c r="Y1157" s="422">
        <f>J1157-I1157</f>
        <v>-0.25416666666666665</v>
      </c>
      <c r="Z1157" s="422">
        <f>Y1157*60</f>
        <v>-15.25</v>
      </c>
      <c r="AA1157" s="428">
        <v>4</v>
      </c>
      <c r="AB1157" s="165">
        <v>4</v>
      </c>
    </row>
    <row r="1158" spans="1:28" ht="14.25" customHeight="1" thickBot="1">
      <c r="A1158" s="7"/>
      <c r="B1158" s="7"/>
      <c r="C1158" s="50" t="s">
        <v>8844</v>
      </c>
      <c r="D1158" s="468">
        <v>0</v>
      </c>
      <c r="E1158" s="269" t="s">
        <v>8836</v>
      </c>
      <c r="F1158" s="269" t="s">
        <v>8845</v>
      </c>
      <c r="G1158" s="269" t="s">
        <v>8846</v>
      </c>
      <c r="H1158" s="269" t="s">
        <v>8847</v>
      </c>
      <c r="I1158" s="270" t="s">
        <v>3208</v>
      </c>
      <c r="J1158" s="45" t="s">
        <v>999</v>
      </c>
      <c r="K1158" s="102" t="s">
        <v>80</v>
      </c>
      <c r="L1158" s="13">
        <f ca="1">IFERROR(__xludf.DUMMYFUNCTION("if(K1195="""",0,counta(split(K1195,"","")))"),1)</f>
        <v>1</v>
      </c>
      <c r="M1158" s="102" t="s">
        <v>80</v>
      </c>
      <c r="N1158" s="102"/>
      <c r="O1158" s="102"/>
      <c r="P1158" s="102"/>
      <c r="Q1158" s="357" t="s">
        <v>27</v>
      </c>
      <c r="R1158" s="102" t="s">
        <v>83</v>
      </c>
      <c r="S1158" s="252">
        <v>0</v>
      </c>
      <c r="T1158" s="435"/>
      <c r="U1158" s="165">
        <v>5</v>
      </c>
      <c r="V1158" s="165">
        <v>5</v>
      </c>
      <c r="W1158" s="165" t="s">
        <v>3127</v>
      </c>
      <c r="X1158" s="102" t="s">
        <v>2947</v>
      </c>
      <c r="Y1158" s="422">
        <f>J1158-I1158</f>
        <v>-0.21736111111111112</v>
      </c>
      <c r="Z1158" s="422">
        <f>Y1158*60</f>
        <v>-13.041666666666668</v>
      </c>
      <c r="AA1158" s="429">
        <v>4</v>
      </c>
      <c r="AB1158" s="165">
        <v>4</v>
      </c>
    </row>
    <row r="1159" spans="1:28" ht="14.25" customHeight="1" thickBot="1">
      <c r="A1159" s="7"/>
      <c r="B1159" s="7"/>
      <c r="C1159" s="50" t="s">
        <v>8698</v>
      </c>
      <c r="D1159" s="468">
        <v>0</v>
      </c>
      <c r="E1159" s="353" t="s">
        <v>8741</v>
      </c>
      <c r="F1159" s="175" t="s">
        <v>8671</v>
      </c>
      <c r="G1159" s="353" t="s">
        <v>8754</v>
      </c>
      <c r="H1159" s="353" t="s">
        <v>8755</v>
      </c>
      <c r="I1159" s="243" t="s">
        <v>453</v>
      </c>
      <c r="J1159" s="45" t="s">
        <v>218</v>
      </c>
      <c r="K1159" s="102" t="s">
        <v>3998</v>
      </c>
      <c r="L1159" s="13">
        <f ca="1">IFERROR(__xludf.DUMMYFUNCTION("if(K1196="""",0,counta(split(K1196,"","")))"),7)</f>
        <v>7</v>
      </c>
      <c r="M1159" s="102" t="s">
        <v>3998</v>
      </c>
      <c r="N1159" s="102"/>
      <c r="O1159" s="102"/>
      <c r="P1159" s="102"/>
      <c r="Q1159" s="441" t="s">
        <v>27</v>
      </c>
      <c r="R1159" s="102" t="s">
        <v>83</v>
      </c>
      <c r="S1159" s="331">
        <v>0</v>
      </c>
      <c r="T1159" s="435"/>
      <c r="U1159" s="165"/>
      <c r="V1159" s="165">
        <v>5</v>
      </c>
      <c r="W1159" s="165" t="s">
        <v>1403</v>
      </c>
      <c r="X1159" s="102"/>
      <c r="Y1159" s="422">
        <f>J1159-I1159</f>
        <v>-0.12847222222222224</v>
      </c>
      <c r="Z1159" s="422">
        <f>Y1159*60</f>
        <v>-7.7083333333333339</v>
      </c>
      <c r="AA1159" s="429">
        <v>4</v>
      </c>
      <c r="AB1159" s="165">
        <v>4</v>
      </c>
    </row>
    <row r="1160" spans="1:28" ht="14.25" customHeight="1" thickBot="1">
      <c r="A1160" s="7"/>
      <c r="B1160" s="7"/>
      <c r="C1160" s="50" t="s">
        <v>8698</v>
      </c>
      <c r="D1160" s="468">
        <v>0</v>
      </c>
      <c r="E1160" s="353" t="s">
        <v>8725</v>
      </c>
      <c r="F1160" s="175" t="s">
        <v>8731</v>
      </c>
      <c r="G1160" s="353" t="s">
        <v>8731</v>
      </c>
      <c r="H1160" s="353" t="s">
        <v>3515</v>
      </c>
      <c r="I1160" s="243" t="s">
        <v>2420</v>
      </c>
      <c r="J1160" s="45" t="s">
        <v>185</v>
      </c>
      <c r="K1160" s="102" t="s">
        <v>4005</v>
      </c>
      <c r="L1160" s="13">
        <f ca="1">IFERROR(__xludf.DUMMYFUNCTION("if(K1197="""",0,counta(split(K1197,"","")))"),4)</f>
        <v>4</v>
      </c>
      <c r="M1160" s="102" t="s">
        <v>4005</v>
      </c>
      <c r="N1160" s="102" t="s">
        <v>181</v>
      </c>
      <c r="O1160" s="102" t="s">
        <v>181</v>
      </c>
      <c r="P1160" s="102" t="s">
        <v>4006</v>
      </c>
      <c r="Q1160" s="441" t="s">
        <v>27</v>
      </c>
      <c r="R1160" s="102" t="s">
        <v>83</v>
      </c>
      <c r="S1160" s="331">
        <v>0</v>
      </c>
      <c r="T1160" s="435"/>
      <c r="U1160" s="165"/>
      <c r="V1160" s="165">
        <v>5</v>
      </c>
      <c r="W1160" s="165" t="s">
        <v>1403</v>
      </c>
      <c r="X1160" s="102"/>
      <c r="Y1160" s="422">
        <f>J1160-I1160</f>
        <v>8.6111111111111138E-2</v>
      </c>
      <c r="Z1160" s="422">
        <f>Y1160*60</f>
        <v>5.1666666666666679</v>
      </c>
      <c r="AA1160" s="428">
        <v>4</v>
      </c>
      <c r="AB1160" s="277">
        <v>4</v>
      </c>
    </row>
    <row r="1161" spans="1:28" ht="14.25" customHeight="1" thickBot="1">
      <c r="A1161" s="7"/>
      <c r="B1161" s="7"/>
      <c r="C1161" s="50" t="s">
        <v>7139</v>
      </c>
      <c r="D1161" s="468">
        <v>0</v>
      </c>
      <c r="E1161" s="50" t="s">
        <v>7213</v>
      </c>
      <c r="F1161" s="102" t="s">
        <v>7232</v>
      </c>
      <c r="G1161" s="102" t="s">
        <v>6788</v>
      </c>
      <c r="H1161" s="102" t="s">
        <v>2790</v>
      </c>
      <c r="I1161" s="45" t="s">
        <v>1766</v>
      </c>
      <c r="J1161" s="45" t="s">
        <v>185</v>
      </c>
      <c r="K1161" s="102" t="s">
        <v>4005</v>
      </c>
      <c r="L1161" s="13">
        <f ca="1">IFERROR(__xludf.DUMMYFUNCTION("if(K1198="""",0,counta(split(K1198,"","")))"),4)</f>
        <v>4</v>
      </c>
      <c r="M1161" s="102" t="s">
        <v>4005</v>
      </c>
      <c r="N1161" s="102" t="s">
        <v>181</v>
      </c>
      <c r="O1161" s="102" t="s">
        <v>181</v>
      </c>
      <c r="P1161" s="102" t="s">
        <v>4006</v>
      </c>
      <c r="Q1161" s="441" t="s">
        <v>27</v>
      </c>
      <c r="R1161" s="102" t="s">
        <v>83</v>
      </c>
      <c r="S1161" s="331">
        <v>0</v>
      </c>
      <c r="T1161" s="435"/>
      <c r="U1161" s="277">
        <v>5</v>
      </c>
      <c r="V1161" s="277">
        <v>5</v>
      </c>
      <c r="W1161" s="275" t="s">
        <v>3770</v>
      </c>
      <c r="X1161" s="275" t="s">
        <v>2947</v>
      </c>
      <c r="Y1161" s="422">
        <f>J1161-I1161</f>
        <v>8.680555555555558E-2</v>
      </c>
      <c r="Z1161" s="422">
        <f>Y1161*60</f>
        <v>5.2083333333333348</v>
      </c>
      <c r="AA1161" s="429">
        <v>4</v>
      </c>
      <c r="AB1161" s="481">
        <v>4</v>
      </c>
    </row>
    <row r="1162" spans="1:28" ht="14.25" customHeight="1" thickBot="1">
      <c r="A1162" s="7"/>
      <c r="B1162" s="7"/>
      <c r="C1162" s="50" t="s">
        <v>7041</v>
      </c>
      <c r="D1162" s="468">
        <v>0</v>
      </c>
      <c r="E1162" s="49" t="s">
        <v>7042</v>
      </c>
      <c r="F1162" s="102" t="s">
        <v>84</v>
      </c>
      <c r="G1162" s="102"/>
      <c r="H1162" s="102" t="s">
        <v>5101</v>
      </c>
      <c r="I1162" s="45" t="s">
        <v>1864</v>
      </c>
      <c r="J1162" s="45" t="s">
        <v>399</v>
      </c>
      <c r="K1162" s="102" t="s">
        <v>4013</v>
      </c>
      <c r="L1162" s="13">
        <f ca="1">IFERROR(__xludf.DUMMYFUNCTION("if(K1199="""",0,counta(split(K1199,"","")))"),4)</f>
        <v>4</v>
      </c>
      <c r="M1162" s="102" t="s">
        <v>4013</v>
      </c>
      <c r="N1162" s="102"/>
      <c r="O1162" s="102"/>
      <c r="P1162" s="102"/>
      <c r="Q1162" s="441" t="s">
        <v>27</v>
      </c>
      <c r="R1162" s="102" t="s">
        <v>83</v>
      </c>
      <c r="S1162" s="331">
        <v>0</v>
      </c>
      <c r="T1162" s="435"/>
      <c r="U1162" s="165">
        <v>4</v>
      </c>
      <c r="V1162" s="165">
        <v>4</v>
      </c>
      <c r="W1162" s="165" t="s">
        <v>2111</v>
      </c>
      <c r="X1162" s="102" t="s">
        <v>2947</v>
      </c>
      <c r="Y1162" s="422">
        <f>J1162-I1162</f>
        <v>7.7777777777777779E-2</v>
      </c>
      <c r="Z1162" s="422">
        <f>Y1162*60</f>
        <v>4.666666666666667</v>
      </c>
      <c r="AA1162" s="429">
        <v>4</v>
      </c>
      <c r="AB1162" s="165">
        <v>4</v>
      </c>
    </row>
    <row r="1163" spans="1:28" ht="14.25" customHeight="1" thickBot="1">
      <c r="A1163" s="7"/>
      <c r="B1163" s="7"/>
      <c r="C1163" s="329" t="s">
        <v>9842</v>
      </c>
      <c r="D1163" s="468">
        <v>0</v>
      </c>
      <c r="E1163" s="329" t="s">
        <v>9946</v>
      </c>
      <c r="F1163" s="338" t="s">
        <v>9947</v>
      </c>
      <c r="G1163" s="338" t="s">
        <v>5401</v>
      </c>
      <c r="H1163" s="338" t="s">
        <v>1920</v>
      </c>
      <c r="I1163" s="334" t="s">
        <v>1864</v>
      </c>
      <c r="J1163" s="45" t="s">
        <v>1995</v>
      </c>
      <c r="K1163" s="102" t="s">
        <v>4018</v>
      </c>
      <c r="L1163" s="13">
        <f ca="1">IFERROR(__xludf.DUMMYFUNCTION("if(K1200="""",0,counta(split(K1200,"","")))"),4)</f>
        <v>4</v>
      </c>
      <c r="M1163" s="102" t="s">
        <v>4018</v>
      </c>
      <c r="N1163" s="102" t="s">
        <v>181</v>
      </c>
      <c r="O1163" s="102" t="s">
        <v>181</v>
      </c>
      <c r="P1163" s="102" t="s">
        <v>181</v>
      </c>
      <c r="Q1163" s="441" t="s">
        <v>27</v>
      </c>
      <c r="R1163" s="102" t="s">
        <v>83</v>
      </c>
      <c r="S1163" s="331">
        <v>0</v>
      </c>
      <c r="T1163" s="435"/>
      <c r="U1163" s="51">
        <v>4</v>
      </c>
      <c r="V1163" s="354">
        <v>3</v>
      </c>
      <c r="W1163" s="102" t="s">
        <v>2793</v>
      </c>
      <c r="X1163" s="435"/>
      <c r="Y1163" s="422">
        <f>J1163-I1163</f>
        <v>4.8611111111111049E-2</v>
      </c>
      <c r="Z1163" s="422">
        <f>Y1163*60</f>
        <v>2.916666666666663</v>
      </c>
      <c r="AA1163" s="429">
        <v>4</v>
      </c>
      <c r="AB1163" s="165">
        <v>4</v>
      </c>
    </row>
    <row r="1164" spans="1:28" ht="14.25" customHeight="1" thickBot="1">
      <c r="A1164" s="7"/>
      <c r="B1164" s="7"/>
      <c r="C1164" s="50" t="s">
        <v>7561</v>
      </c>
      <c r="D1164" s="468">
        <v>0</v>
      </c>
      <c r="E1164" s="50" t="s">
        <v>7567</v>
      </c>
      <c r="F1164" s="102" t="s">
        <v>7568</v>
      </c>
      <c r="G1164" s="102" t="s">
        <v>7568</v>
      </c>
      <c r="H1164" s="102" t="s">
        <v>6673</v>
      </c>
      <c r="I1164" s="45" t="s">
        <v>2028</v>
      </c>
      <c r="J1164" s="45" t="s">
        <v>1883</v>
      </c>
      <c r="K1164" s="102" t="s">
        <v>80</v>
      </c>
      <c r="L1164" s="13">
        <f ca="1">IFERROR(__xludf.DUMMYFUNCTION("if(K1201="""",0,counta(split(K1201,"","")))"),1)</f>
        <v>1</v>
      </c>
      <c r="M1164" s="102" t="s">
        <v>80</v>
      </c>
      <c r="N1164" s="102"/>
      <c r="O1164" s="102"/>
      <c r="P1164" s="102"/>
      <c r="Q1164" s="441" t="s">
        <v>27</v>
      </c>
      <c r="R1164" s="102" t="s">
        <v>83</v>
      </c>
      <c r="S1164" s="331">
        <v>0</v>
      </c>
      <c r="T1164" s="435"/>
      <c r="U1164" s="277">
        <v>5</v>
      </c>
      <c r="V1164" s="277">
        <v>5</v>
      </c>
      <c r="W1164" s="275" t="s">
        <v>3511</v>
      </c>
      <c r="X1164" s="275" t="s">
        <v>2947</v>
      </c>
      <c r="Y1164" s="422">
        <f>J1164-I1164</f>
        <v>-0.13055555555555559</v>
      </c>
      <c r="Z1164" s="422">
        <f>Y1164*60</f>
        <v>-7.8333333333333357</v>
      </c>
      <c r="AA1164" s="429">
        <v>4</v>
      </c>
      <c r="AB1164" s="165">
        <v>4</v>
      </c>
    </row>
    <row r="1165" spans="1:28" ht="14.25" customHeight="1" thickBot="1">
      <c r="A1165" s="7"/>
      <c r="B1165" s="7"/>
      <c r="C1165" s="50" t="s">
        <v>8085</v>
      </c>
      <c r="D1165" s="468">
        <v>0</v>
      </c>
      <c r="E1165" s="87" t="s">
        <v>8237</v>
      </c>
      <c r="F1165" s="102" t="s">
        <v>8241</v>
      </c>
      <c r="G1165" s="102" t="s">
        <v>8241</v>
      </c>
      <c r="H1165" s="102" t="s">
        <v>3172</v>
      </c>
      <c r="I1165" s="45" t="s">
        <v>2028</v>
      </c>
      <c r="J1165" s="45" t="s">
        <v>46</v>
      </c>
      <c r="K1165" s="102" t="s">
        <v>4022</v>
      </c>
      <c r="L1165" s="13">
        <f ca="1">IFERROR(__xludf.DUMMYFUNCTION("if(K1202="""",0,counta(split(K1202,"","")))"),3)</f>
        <v>3</v>
      </c>
      <c r="M1165" s="102" t="s">
        <v>4022</v>
      </c>
      <c r="N1165" s="102"/>
      <c r="O1165" s="102"/>
      <c r="P1165" s="102"/>
      <c r="Q1165" s="441" t="s">
        <v>27</v>
      </c>
      <c r="R1165" s="102" t="s">
        <v>83</v>
      </c>
      <c r="S1165" s="331">
        <v>0</v>
      </c>
      <c r="T1165" s="435"/>
      <c r="U1165" s="165">
        <v>4</v>
      </c>
      <c r="V1165" s="165">
        <v>4</v>
      </c>
      <c r="W1165" s="165" t="s">
        <v>3511</v>
      </c>
      <c r="X1165" s="102">
        <v>1</v>
      </c>
      <c r="Y1165" s="422">
        <f>J1165-I1165</f>
        <v>-5.6250000000000022E-2</v>
      </c>
      <c r="Z1165" s="422">
        <f>Y1165*60</f>
        <v>-3.3750000000000013</v>
      </c>
      <c r="AA1165" s="429">
        <v>4</v>
      </c>
      <c r="AB1165" s="271">
        <v>4</v>
      </c>
    </row>
    <row r="1166" spans="1:28" ht="14.25" customHeight="1" thickBot="1">
      <c r="A1166" s="7"/>
      <c r="B1166" s="7"/>
      <c r="C1166" s="50" t="s">
        <v>8085</v>
      </c>
      <c r="D1166" s="468">
        <v>0</v>
      </c>
      <c r="E1166" s="87" t="s">
        <v>8243</v>
      </c>
      <c r="F1166" s="102" t="s">
        <v>5721</v>
      </c>
      <c r="G1166" s="102" t="s">
        <v>8252</v>
      </c>
      <c r="H1166" s="102" t="s">
        <v>3717</v>
      </c>
      <c r="I1166" s="45" t="s">
        <v>2028</v>
      </c>
      <c r="J1166" s="45" t="s">
        <v>1548</v>
      </c>
      <c r="K1166" s="102" t="s">
        <v>1280</v>
      </c>
      <c r="L1166" s="13">
        <f ca="1">IFERROR(__xludf.DUMMYFUNCTION("if(K1203="""",0,counta(split(K1203,"","")))"),1)</f>
        <v>1</v>
      </c>
      <c r="M1166" s="102" t="s">
        <v>1280</v>
      </c>
      <c r="N1166" s="102"/>
      <c r="O1166" s="102"/>
      <c r="P1166" s="102"/>
      <c r="Q1166" s="441" t="s">
        <v>27</v>
      </c>
      <c r="R1166" s="102" t="s">
        <v>83</v>
      </c>
      <c r="S1166" s="331">
        <v>0</v>
      </c>
      <c r="T1166" s="435"/>
      <c r="U1166" s="332">
        <v>5</v>
      </c>
      <c r="V1166" s="332">
        <v>5</v>
      </c>
      <c r="W1166" s="339" t="s">
        <v>3548</v>
      </c>
      <c r="X1166" s="339" t="s">
        <v>2794</v>
      </c>
      <c r="Y1166" s="422">
        <f>J1166-I1166</f>
        <v>1.5277777777777779E-2</v>
      </c>
      <c r="Z1166" s="422">
        <f>Y1166*60</f>
        <v>0.91666666666666674</v>
      </c>
      <c r="AA1166" s="429">
        <v>4</v>
      </c>
      <c r="AB1166" s="253">
        <v>4</v>
      </c>
    </row>
    <row r="1167" spans="1:28" ht="14.25" customHeight="1" thickBot="1">
      <c r="A1167" s="7"/>
      <c r="B1167" s="7"/>
      <c r="C1167" s="50" t="s">
        <v>7041</v>
      </c>
      <c r="D1167" s="468">
        <v>0</v>
      </c>
      <c r="E1167" s="49" t="s">
        <v>7060</v>
      </c>
      <c r="F1167" s="55" t="s">
        <v>7067</v>
      </c>
      <c r="G1167" s="102"/>
      <c r="H1167" s="102" t="s">
        <v>7068</v>
      </c>
      <c r="I1167" s="45" t="s">
        <v>1465</v>
      </c>
      <c r="J1167" s="45" t="s">
        <v>1548</v>
      </c>
      <c r="K1167" s="102" t="s">
        <v>4027</v>
      </c>
      <c r="L1167" s="13">
        <f ca="1">IFERROR(__xludf.DUMMYFUNCTION("if(K1204="""",0,counta(split(K1204,"","")))"),3)</f>
        <v>3</v>
      </c>
      <c r="M1167" s="102" t="s">
        <v>4027</v>
      </c>
      <c r="N1167" s="102" t="s">
        <v>1198</v>
      </c>
      <c r="O1167" s="102" t="s">
        <v>1198</v>
      </c>
      <c r="P1167" s="102" t="s">
        <v>1198</v>
      </c>
      <c r="Q1167" s="441" t="s">
        <v>27</v>
      </c>
      <c r="R1167" s="102" t="s">
        <v>83</v>
      </c>
      <c r="S1167" s="331">
        <v>0</v>
      </c>
      <c r="T1167" s="435"/>
      <c r="U1167" s="165"/>
      <c r="V1167" s="165">
        <v>4</v>
      </c>
      <c r="W1167" s="165" t="s">
        <v>29</v>
      </c>
      <c r="X1167" s="15">
        <v>1</v>
      </c>
      <c r="Y1167" s="422">
        <f>J1167-I1167</f>
        <v>1.7361111111111105E-2</v>
      </c>
      <c r="Z1167" s="422">
        <f>Y1167*60</f>
        <v>1.0416666666666663</v>
      </c>
      <c r="AA1167" s="428">
        <v>4</v>
      </c>
      <c r="AB1167" s="51">
        <v>4</v>
      </c>
    </row>
    <row r="1168" spans="1:28" ht="14.25" customHeight="1" thickBot="1">
      <c r="A1168" s="7"/>
      <c r="B1168" s="7"/>
      <c r="C1168" s="353" t="s">
        <v>7724</v>
      </c>
      <c r="D1168" s="468">
        <v>0</v>
      </c>
      <c r="E1168" s="353" t="s">
        <v>7881</v>
      </c>
      <c r="F1168" s="55" t="s">
        <v>1847</v>
      </c>
      <c r="G1168" s="353" t="s">
        <v>3395</v>
      </c>
      <c r="H1168" s="353" t="s">
        <v>3871</v>
      </c>
      <c r="I1168" s="243" t="s">
        <v>1465</v>
      </c>
      <c r="J1168" s="45" t="s">
        <v>1548</v>
      </c>
      <c r="K1168" s="102" t="s">
        <v>4030</v>
      </c>
      <c r="L1168" s="13">
        <f ca="1">IFERROR(__xludf.DUMMYFUNCTION("if(K1205="""",0,counta(split(K1205,"","")))"),2)</f>
        <v>2</v>
      </c>
      <c r="M1168" s="102" t="s">
        <v>4030</v>
      </c>
      <c r="N1168" s="102" t="s">
        <v>181</v>
      </c>
      <c r="O1168" s="102" t="s">
        <v>181</v>
      </c>
      <c r="P1168" s="102" t="s">
        <v>181</v>
      </c>
      <c r="Q1168" s="441" t="s">
        <v>27</v>
      </c>
      <c r="R1168" s="102" t="s">
        <v>83</v>
      </c>
      <c r="S1168" s="331">
        <v>0</v>
      </c>
      <c r="T1168" s="435"/>
      <c r="U1168" s="165">
        <v>5</v>
      </c>
      <c r="V1168" s="165">
        <v>5</v>
      </c>
      <c r="W1168" s="165" t="s">
        <v>6873</v>
      </c>
      <c r="X1168" s="102">
        <v>1</v>
      </c>
      <c r="Y1168" s="422">
        <f>J1168-I1168</f>
        <v>1.7361111111111105E-2</v>
      </c>
      <c r="Z1168" s="422">
        <f>Y1168*60</f>
        <v>1.0416666666666663</v>
      </c>
      <c r="AA1168" s="429">
        <v>4</v>
      </c>
      <c r="AB1168" s="165">
        <v>4</v>
      </c>
    </row>
    <row r="1169" spans="1:28" ht="14.25" customHeight="1" thickBot="1">
      <c r="A1169" s="7"/>
      <c r="B1169" s="7"/>
      <c r="C1169" s="50" t="s">
        <v>8698</v>
      </c>
      <c r="D1169" s="468">
        <v>0</v>
      </c>
      <c r="E1169" s="353" t="s">
        <v>8711</v>
      </c>
      <c r="F1169" s="175" t="s">
        <v>6500</v>
      </c>
      <c r="G1169" s="353"/>
      <c r="H1169" s="353" t="s">
        <v>8720</v>
      </c>
      <c r="I1169" s="243" t="s">
        <v>1143</v>
      </c>
      <c r="J1169" s="45" t="s">
        <v>1548</v>
      </c>
      <c r="K1169" s="102" t="s">
        <v>4031</v>
      </c>
      <c r="L1169" s="13">
        <f ca="1">IFERROR(__xludf.DUMMYFUNCTION("if(K1206="""",0,counta(split(K1206,"","")))"),3)</f>
        <v>3</v>
      </c>
      <c r="M1169" s="102" t="s">
        <v>4031</v>
      </c>
      <c r="N1169" s="102" t="s">
        <v>181</v>
      </c>
      <c r="O1169" s="102" t="s">
        <v>181</v>
      </c>
      <c r="P1169" s="102" t="s">
        <v>181</v>
      </c>
      <c r="Q1169" s="441" t="s">
        <v>27</v>
      </c>
      <c r="R1169" s="102" t="s">
        <v>83</v>
      </c>
      <c r="S1169" s="331">
        <v>0</v>
      </c>
      <c r="T1169" s="435"/>
      <c r="U1169" s="165">
        <v>4</v>
      </c>
      <c r="V1169" s="165">
        <v>4</v>
      </c>
      <c r="W1169" s="165" t="s">
        <v>2793</v>
      </c>
      <c r="X1169" s="102">
        <v>1</v>
      </c>
      <c r="Y1169" s="422">
        <f>J1169-I1169</f>
        <v>1.8750000000000044E-2</v>
      </c>
      <c r="Z1169" s="422">
        <f>Y1169*60</f>
        <v>1.1250000000000027</v>
      </c>
      <c r="AA1169" s="429">
        <v>4</v>
      </c>
      <c r="AB1169" s="165">
        <v>4</v>
      </c>
    </row>
    <row r="1170" spans="1:28" ht="14.25" customHeight="1" thickBot="1">
      <c r="A1170" s="7"/>
      <c r="B1170" s="7"/>
      <c r="C1170" s="50" t="s">
        <v>8997</v>
      </c>
      <c r="D1170" s="468">
        <v>0</v>
      </c>
      <c r="E1170" s="275" t="s">
        <v>1126</v>
      </c>
      <c r="F1170" s="275" t="s">
        <v>1141</v>
      </c>
      <c r="G1170" s="275" t="s">
        <v>1141</v>
      </c>
      <c r="H1170" s="275" t="s">
        <v>1142</v>
      </c>
      <c r="I1170" s="276" t="s">
        <v>883</v>
      </c>
      <c r="J1170" s="45" t="s">
        <v>1548</v>
      </c>
      <c r="K1170" s="102" t="s">
        <v>4033</v>
      </c>
      <c r="L1170" s="13">
        <f ca="1">IFERROR(__xludf.DUMMYFUNCTION("if(K1207="""",0,counta(split(K1207,"","")))"),2)</f>
        <v>2</v>
      </c>
      <c r="M1170" s="102" t="s">
        <v>4033</v>
      </c>
      <c r="N1170" s="102" t="s">
        <v>181</v>
      </c>
      <c r="O1170" s="102" t="s">
        <v>181</v>
      </c>
      <c r="P1170" s="102" t="s">
        <v>181</v>
      </c>
      <c r="Q1170" s="441" t="s">
        <v>27</v>
      </c>
      <c r="R1170" s="102" t="s">
        <v>83</v>
      </c>
      <c r="S1170" s="331">
        <v>0</v>
      </c>
      <c r="T1170" s="435"/>
      <c r="U1170" s="165">
        <v>3</v>
      </c>
      <c r="V1170" s="165">
        <v>4</v>
      </c>
      <c r="W1170" s="165" t="s">
        <v>2111</v>
      </c>
      <c r="X1170" s="102" t="s">
        <v>2794</v>
      </c>
      <c r="Y1170" s="422">
        <f>J1170-I1170</f>
        <v>2.1527777777777812E-2</v>
      </c>
      <c r="Z1170" s="422">
        <f>Y1170*60</f>
        <v>1.2916666666666687</v>
      </c>
      <c r="AA1170" s="429">
        <v>4</v>
      </c>
      <c r="AB1170" s="253">
        <v>4</v>
      </c>
    </row>
    <row r="1171" spans="1:28" ht="14.25" customHeight="1" thickBot="1">
      <c r="A1171" s="7"/>
      <c r="B1171" s="7"/>
      <c r="C1171" s="50" t="s">
        <v>8085</v>
      </c>
      <c r="D1171" s="468">
        <v>0</v>
      </c>
      <c r="E1171" s="50" t="s">
        <v>165</v>
      </c>
      <c r="F1171" s="102" t="s">
        <v>8209</v>
      </c>
      <c r="G1171" s="102" t="s">
        <v>8209</v>
      </c>
      <c r="H1171" s="102" t="s">
        <v>100</v>
      </c>
      <c r="I1171" s="45" t="s">
        <v>1397</v>
      </c>
      <c r="J1171" s="45" t="s">
        <v>1548</v>
      </c>
      <c r="K1171" s="102" t="s">
        <v>4036</v>
      </c>
      <c r="L1171" s="13">
        <f ca="1">IFERROR(__xludf.DUMMYFUNCTION("if(K1208="""",0,counta(split(K1208,"","")))"),2)</f>
        <v>2</v>
      </c>
      <c r="M1171" s="102" t="s">
        <v>4036</v>
      </c>
      <c r="N1171" s="102" t="s">
        <v>181</v>
      </c>
      <c r="O1171" s="102" t="s">
        <v>181</v>
      </c>
      <c r="P1171" s="102" t="s">
        <v>181</v>
      </c>
      <c r="Q1171" s="441" t="s">
        <v>27</v>
      </c>
      <c r="R1171" s="102" t="s">
        <v>83</v>
      </c>
      <c r="S1171" s="331">
        <v>0</v>
      </c>
      <c r="T1171" s="435"/>
      <c r="U1171" s="165">
        <v>4</v>
      </c>
      <c r="V1171" s="165">
        <v>4</v>
      </c>
      <c r="W1171" s="165" t="s">
        <v>5989</v>
      </c>
      <c r="X1171" s="102">
        <v>1</v>
      </c>
      <c r="Y1171" s="422">
        <f>J1171-I1171</f>
        <v>2.2916666666666696E-2</v>
      </c>
      <c r="Z1171" s="422">
        <f>Y1171*60</f>
        <v>1.3750000000000018</v>
      </c>
      <c r="AA1171" s="429">
        <v>4</v>
      </c>
      <c r="AB1171" s="165">
        <v>4</v>
      </c>
    </row>
    <row r="1172" spans="1:28" ht="14.25" customHeight="1" thickBot="1">
      <c r="A1172" s="7"/>
      <c r="B1172" s="7"/>
      <c r="C1172" s="353" t="s">
        <v>7724</v>
      </c>
      <c r="D1172" s="468">
        <v>0</v>
      </c>
      <c r="E1172" s="353" t="s">
        <v>7851</v>
      </c>
      <c r="F1172" s="353" t="s">
        <v>7862</v>
      </c>
      <c r="G1172" s="353" t="s">
        <v>7863</v>
      </c>
      <c r="H1172" s="353" t="s">
        <v>5273</v>
      </c>
      <c r="I1172" s="243" t="s">
        <v>1409</v>
      </c>
      <c r="J1172" s="45" t="s">
        <v>1548</v>
      </c>
      <c r="K1172" s="102" t="s">
        <v>4039</v>
      </c>
      <c r="L1172" s="13">
        <f ca="1">IFERROR(__xludf.DUMMYFUNCTION("if(K1209="""",0,counta(split(K1209,"","")))"),2)</f>
        <v>2</v>
      </c>
      <c r="M1172" s="102" t="s">
        <v>4039</v>
      </c>
      <c r="N1172" s="102" t="s">
        <v>181</v>
      </c>
      <c r="O1172" s="102" t="s">
        <v>181</v>
      </c>
      <c r="P1172" s="102" t="s">
        <v>181</v>
      </c>
      <c r="Q1172" s="422" t="s">
        <v>27</v>
      </c>
      <c r="R1172" s="102" t="s">
        <v>83</v>
      </c>
      <c r="S1172" s="102">
        <v>0</v>
      </c>
      <c r="T1172" s="435"/>
      <c r="U1172" s="165">
        <v>5</v>
      </c>
      <c r="V1172" s="165">
        <v>5</v>
      </c>
      <c r="W1172" s="165" t="s">
        <v>3223</v>
      </c>
      <c r="X1172" s="102" t="s">
        <v>2947</v>
      </c>
      <c r="Y1172" s="422">
        <f>J1172-I1172</f>
        <v>2.430555555555558E-2</v>
      </c>
      <c r="Z1172" s="422">
        <f>Y1172*60</f>
        <v>1.4583333333333348</v>
      </c>
      <c r="AA1172" s="429">
        <v>4</v>
      </c>
      <c r="AB1172" s="165">
        <v>4</v>
      </c>
    </row>
    <row r="1173" spans="1:28" ht="14.25" customHeight="1" thickBot="1">
      <c r="A1173" s="7"/>
      <c r="B1173" s="7"/>
      <c r="C1173" s="50" t="s">
        <v>8698</v>
      </c>
      <c r="D1173" s="468">
        <v>0</v>
      </c>
      <c r="E1173" s="353" t="s">
        <v>8799</v>
      </c>
      <c r="F1173" s="175" t="s">
        <v>2902</v>
      </c>
      <c r="G1173" s="353" t="s">
        <v>8805</v>
      </c>
      <c r="H1173" s="353" t="s">
        <v>2377</v>
      </c>
      <c r="I1173" s="243" t="s">
        <v>619</v>
      </c>
      <c r="J1173" s="45" t="s">
        <v>1380</v>
      </c>
      <c r="K1173" s="102" t="s">
        <v>4041</v>
      </c>
      <c r="L1173" s="13">
        <f ca="1">IFERROR(__xludf.DUMMYFUNCTION("if(K1210="""",0,counta(split(K1210,"","")))"),2)</f>
        <v>2</v>
      </c>
      <c r="M1173" s="102" t="s">
        <v>4041</v>
      </c>
      <c r="N1173" s="102"/>
      <c r="O1173" s="102"/>
      <c r="P1173" s="102"/>
      <c r="Q1173" s="422" t="s">
        <v>27</v>
      </c>
      <c r="R1173" s="102" t="s">
        <v>83</v>
      </c>
      <c r="S1173" s="102">
        <v>0</v>
      </c>
      <c r="T1173" s="435"/>
      <c r="U1173" s="280">
        <v>5</v>
      </c>
      <c r="V1173" s="280">
        <v>4</v>
      </c>
      <c r="W1173" s="286" t="s">
        <v>9052</v>
      </c>
      <c r="X1173" s="286" t="s">
        <v>2947</v>
      </c>
      <c r="Y1173" s="422">
        <f>J1173-I1173</f>
        <v>-0.22986111111111113</v>
      </c>
      <c r="Z1173" s="422">
        <f>Y1173*60</f>
        <v>-13.791666666666668</v>
      </c>
      <c r="AA1173" s="429">
        <v>4</v>
      </c>
      <c r="AB1173" s="165">
        <v>4</v>
      </c>
    </row>
    <row r="1174" spans="1:28" ht="14.25" customHeight="1" thickBot="1">
      <c r="A1174" s="7"/>
      <c r="B1174" s="7"/>
      <c r="C1174" s="50" t="s">
        <v>8085</v>
      </c>
      <c r="D1174" s="468">
        <v>0</v>
      </c>
      <c r="E1174" s="50" t="s">
        <v>8261</v>
      </c>
      <c r="F1174" s="102" t="s">
        <v>1701</v>
      </c>
      <c r="G1174" s="102" t="s">
        <v>1701</v>
      </c>
      <c r="H1174" s="102" t="s">
        <v>4692</v>
      </c>
      <c r="I1174" s="45" t="s">
        <v>2770</v>
      </c>
      <c r="J1174" s="45" t="s">
        <v>682</v>
      </c>
      <c r="K1174" s="102"/>
      <c r="L1174" s="13">
        <f ca="1">IFERROR(__xludf.DUMMYFUNCTION("if(K1211="""",0,counta(split(K1211,"","")))"),0)</f>
        <v>0</v>
      </c>
      <c r="M1174" s="102"/>
      <c r="N1174" s="102" t="s">
        <v>181</v>
      </c>
      <c r="O1174" s="102" t="s">
        <v>181</v>
      </c>
      <c r="P1174" s="102" t="s">
        <v>181</v>
      </c>
      <c r="Q1174" s="422" t="s">
        <v>27</v>
      </c>
      <c r="R1174" s="102" t="s">
        <v>83</v>
      </c>
      <c r="S1174" s="102">
        <v>0</v>
      </c>
      <c r="T1174" s="435"/>
      <c r="U1174" s="251">
        <v>3</v>
      </c>
      <c r="V1174" s="253">
        <v>4</v>
      </c>
      <c r="W1174" s="353" t="s">
        <v>2111</v>
      </c>
      <c r="X1174" s="353">
        <v>0</v>
      </c>
      <c r="Y1174" s="422">
        <f>J1174-I1174</f>
        <v>-0.17986111111111111</v>
      </c>
      <c r="Z1174" s="422">
        <f>Y1174*60</f>
        <v>-10.791666666666666</v>
      </c>
      <c r="AA1174" s="429">
        <v>4</v>
      </c>
      <c r="AB1174" s="165">
        <v>4</v>
      </c>
    </row>
    <row r="1175" spans="1:28" ht="14.25" customHeight="1" thickBot="1">
      <c r="A1175" s="7"/>
      <c r="B1175" s="7"/>
      <c r="C1175" s="104" t="s">
        <v>6842</v>
      </c>
      <c r="D1175" s="468">
        <v>0</v>
      </c>
      <c r="E1175" s="50" t="s">
        <v>7032</v>
      </c>
      <c r="F1175" s="102" t="s">
        <v>3482</v>
      </c>
      <c r="G1175" s="102" t="s">
        <v>7039</v>
      </c>
      <c r="H1175" s="102" t="s">
        <v>1138</v>
      </c>
      <c r="I1175" s="45" t="s">
        <v>1037</v>
      </c>
      <c r="J1175" s="45" t="s">
        <v>4044</v>
      </c>
      <c r="K1175" s="102" t="s">
        <v>4045</v>
      </c>
      <c r="L1175" s="13">
        <f ca="1">IFERROR(__xludf.DUMMYFUNCTION("if(K1212="""",0,counta(split(K1212,"","")))"),5)</f>
        <v>5</v>
      </c>
      <c r="M1175" s="102" t="s">
        <v>4045</v>
      </c>
      <c r="N1175" s="102"/>
      <c r="O1175" s="102"/>
      <c r="P1175" s="102"/>
      <c r="Q1175" s="422" t="s">
        <v>27</v>
      </c>
      <c r="R1175" s="102" t="s">
        <v>83</v>
      </c>
      <c r="S1175" s="102">
        <v>0</v>
      </c>
      <c r="T1175" s="435"/>
      <c r="U1175" s="165"/>
      <c r="V1175" s="165">
        <v>4</v>
      </c>
      <c r="W1175" s="165" t="s">
        <v>29</v>
      </c>
      <c r="X1175" s="15">
        <v>1</v>
      </c>
      <c r="Y1175" s="422">
        <f>J1175-I1175</f>
        <v>0.13472222222222224</v>
      </c>
      <c r="Z1175" s="422">
        <f>Y1175*60</f>
        <v>8.0833333333333339</v>
      </c>
      <c r="AA1175" s="429">
        <v>4</v>
      </c>
      <c r="AB1175" s="165">
        <v>4</v>
      </c>
    </row>
    <row r="1176" spans="1:28" ht="14.25" customHeight="1" thickBot="1">
      <c r="A1176" s="7"/>
      <c r="B1176" s="7"/>
      <c r="C1176" s="50" t="s">
        <v>7041</v>
      </c>
      <c r="D1176" s="468">
        <v>0</v>
      </c>
      <c r="E1176" s="49" t="s">
        <v>7060</v>
      </c>
      <c r="F1176" s="55" t="s">
        <v>89</v>
      </c>
      <c r="G1176" s="60" t="s">
        <v>89</v>
      </c>
      <c r="H1176" s="102" t="s">
        <v>5156</v>
      </c>
      <c r="I1176" s="45" t="s">
        <v>1037</v>
      </c>
      <c r="J1176" s="45" t="s">
        <v>4052</v>
      </c>
      <c r="K1176" s="102" t="s">
        <v>4053</v>
      </c>
      <c r="L1176" s="13">
        <f ca="1">IFERROR(__xludf.DUMMYFUNCTION("if(K1213="""",0,counta(split(K1213,"","")))"),4)</f>
        <v>4</v>
      </c>
      <c r="M1176" s="102" t="s">
        <v>4053</v>
      </c>
      <c r="N1176" s="102" t="s">
        <v>4054</v>
      </c>
      <c r="O1176" s="102" t="s">
        <v>4055</v>
      </c>
      <c r="P1176" s="102" t="s">
        <v>4055</v>
      </c>
      <c r="Q1176" s="422" t="s">
        <v>27</v>
      </c>
      <c r="R1176" s="102" t="s">
        <v>83</v>
      </c>
      <c r="S1176" s="102">
        <v>0</v>
      </c>
      <c r="T1176" s="435"/>
      <c r="U1176" s="165">
        <v>3</v>
      </c>
      <c r="V1176" s="165">
        <v>4</v>
      </c>
      <c r="W1176" s="165" t="s">
        <v>4795</v>
      </c>
      <c r="X1176" s="102" t="s">
        <v>2947</v>
      </c>
      <c r="Y1176" s="422">
        <f>J1176-I1176</f>
        <v>0.37569444444444444</v>
      </c>
      <c r="Z1176" s="422">
        <f>Y1176*60</f>
        <v>22.541666666666668</v>
      </c>
      <c r="AA1176" s="429">
        <v>4</v>
      </c>
      <c r="AB1176" s="165">
        <v>4</v>
      </c>
    </row>
    <row r="1177" spans="1:28" ht="14.25" customHeight="1" thickBot="1">
      <c r="A1177" s="7"/>
      <c r="B1177" s="7"/>
      <c r="C1177" s="353" t="s">
        <v>7724</v>
      </c>
      <c r="D1177" s="468">
        <v>0</v>
      </c>
      <c r="E1177" s="353" t="s">
        <v>7725</v>
      </c>
      <c r="F1177" s="102" t="s">
        <v>6307</v>
      </c>
      <c r="G1177" s="353" t="s">
        <v>7729</v>
      </c>
      <c r="H1177" s="353" t="s">
        <v>6638</v>
      </c>
      <c r="I1177" s="243" t="s">
        <v>1037</v>
      </c>
      <c r="J1177" s="45" t="s">
        <v>1515</v>
      </c>
      <c r="K1177" s="102" t="s">
        <v>4060</v>
      </c>
      <c r="L1177" s="13">
        <f ca="1">IFERROR(__xludf.DUMMYFUNCTION("if(K1214="""",0,counta(split(K1214,"","")))"),5)</f>
        <v>5</v>
      </c>
      <c r="M1177" s="284" t="s">
        <v>4060</v>
      </c>
      <c r="N1177" s="102"/>
      <c r="O1177" s="102"/>
      <c r="P1177" s="102"/>
      <c r="Q1177" s="422" t="s">
        <v>27</v>
      </c>
      <c r="R1177" s="102" t="s">
        <v>83</v>
      </c>
      <c r="S1177" s="102">
        <v>0</v>
      </c>
      <c r="T1177" s="435"/>
      <c r="U1177" s="165">
        <v>4</v>
      </c>
      <c r="V1177" s="165">
        <v>4</v>
      </c>
      <c r="W1177" s="165" t="s">
        <v>3127</v>
      </c>
      <c r="X1177" s="102" t="s">
        <v>2947</v>
      </c>
      <c r="Y1177" s="422">
        <f>J1177-I1177</f>
        <v>0.12222222222222218</v>
      </c>
      <c r="Z1177" s="422">
        <f>Y1177*60</f>
        <v>7.3333333333333304</v>
      </c>
      <c r="AA1177" s="429">
        <v>4</v>
      </c>
      <c r="AB1177" s="280">
        <v>4</v>
      </c>
    </row>
    <row r="1178" spans="1:28" ht="14.25" customHeight="1" thickBot="1">
      <c r="A1178" s="7"/>
      <c r="B1178" s="7"/>
      <c r="C1178" s="50" t="s">
        <v>8838</v>
      </c>
      <c r="D1178" s="468">
        <v>0</v>
      </c>
      <c r="E1178" s="269" t="s">
        <v>8836</v>
      </c>
      <c r="F1178" s="269" t="s">
        <v>8839</v>
      </c>
      <c r="G1178" s="269" t="s">
        <v>4447</v>
      </c>
      <c r="H1178" s="269" t="s">
        <v>8840</v>
      </c>
      <c r="I1178" s="270" t="s">
        <v>1037</v>
      </c>
      <c r="J1178" s="45" t="s">
        <v>1409</v>
      </c>
      <c r="K1178" s="102" t="s">
        <v>4062</v>
      </c>
      <c r="L1178" s="13">
        <f ca="1">IFERROR(__xludf.DUMMYFUNCTION("if(K1215="""",0,counta(split(K1215,"","")))"),4)</f>
        <v>4</v>
      </c>
      <c r="M1178" s="102" t="s">
        <v>4062</v>
      </c>
      <c r="N1178" s="102"/>
      <c r="O1178" s="102"/>
      <c r="P1178" s="102"/>
      <c r="Q1178" s="422" t="s">
        <v>27</v>
      </c>
      <c r="R1178" s="102" t="s">
        <v>83</v>
      </c>
      <c r="S1178" s="102">
        <v>0</v>
      </c>
      <c r="T1178" s="435"/>
      <c r="U1178" s="165"/>
      <c r="V1178" s="165">
        <v>5</v>
      </c>
      <c r="W1178" s="165" t="s">
        <v>2111</v>
      </c>
      <c r="X1178" s="102"/>
      <c r="Y1178" s="422">
        <f>J1178-I1178</f>
        <v>3.4722222222222099E-3</v>
      </c>
      <c r="Z1178" s="422">
        <f>Y1178*60</f>
        <v>0.20833333333333259</v>
      </c>
      <c r="AA1178" s="429">
        <v>4</v>
      </c>
      <c r="AB1178" s="165">
        <v>4</v>
      </c>
    </row>
    <row r="1179" spans="1:28" ht="14.25" customHeight="1" thickBot="1">
      <c r="A1179" s="7"/>
      <c r="B1179" s="7"/>
      <c r="C1179" s="220" t="s">
        <v>6842</v>
      </c>
      <c r="D1179" s="468">
        <v>0</v>
      </c>
      <c r="E1179" s="50" t="s">
        <v>1404</v>
      </c>
      <c r="F1179" s="225" t="s">
        <v>6989</v>
      </c>
      <c r="G1179" s="102" t="s">
        <v>7030</v>
      </c>
      <c r="H1179" s="102" t="s">
        <v>4226</v>
      </c>
      <c r="I1179" s="45" t="s">
        <v>321</v>
      </c>
      <c r="J1179" s="47" t="s">
        <v>324</v>
      </c>
      <c r="K1179" s="102" t="s">
        <v>4063</v>
      </c>
      <c r="L1179" s="13">
        <f ca="1">IFERROR(__xludf.DUMMYFUNCTION("if(K1216="""",0,counta(split(K1216,"","")))"),4)</f>
        <v>4</v>
      </c>
      <c r="M1179" s="102" t="s">
        <v>4063</v>
      </c>
      <c r="N1179" s="102"/>
      <c r="O1179" s="102"/>
      <c r="P1179" s="102"/>
      <c r="Q1179" s="422" t="s">
        <v>27</v>
      </c>
      <c r="R1179" s="102" t="s">
        <v>83</v>
      </c>
      <c r="S1179" s="102">
        <v>0</v>
      </c>
      <c r="T1179" s="435"/>
      <c r="U1179" s="165"/>
      <c r="V1179" s="165">
        <v>3</v>
      </c>
      <c r="W1179" s="165" t="s">
        <v>2111</v>
      </c>
      <c r="X1179" s="102"/>
      <c r="Y1179" s="422">
        <f>J1179-I1179</f>
        <v>0.14930555555555558</v>
      </c>
      <c r="Z1179" s="422">
        <f>Y1179*60</f>
        <v>8.9583333333333357</v>
      </c>
      <c r="AA1179" s="428">
        <v>4</v>
      </c>
      <c r="AB1179" s="165">
        <v>4</v>
      </c>
    </row>
    <row r="1180" spans="1:28" ht="14.25" customHeight="1" thickBot="1">
      <c r="A1180" s="7"/>
      <c r="B1180" s="7"/>
      <c r="C1180" s="50" t="s">
        <v>7255</v>
      </c>
      <c r="D1180" s="468">
        <v>0</v>
      </c>
      <c r="E1180" s="50" t="s">
        <v>7309</v>
      </c>
      <c r="F1180" s="102" t="s">
        <v>4813</v>
      </c>
      <c r="G1180" s="102" t="s">
        <v>7320</v>
      </c>
      <c r="H1180" s="102" t="s">
        <v>7321</v>
      </c>
      <c r="I1180" s="45" t="s">
        <v>321</v>
      </c>
      <c r="J1180" s="45" t="s">
        <v>4064</v>
      </c>
      <c r="K1180" s="102" t="s">
        <v>4065</v>
      </c>
      <c r="L1180" s="13">
        <f ca="1">IFERROR(__xludf.DUMMYFUNCTION("if(K1217="""",0,counta(split(K1217,"","")))"),3)</f>
        <v>3</v>
      </c>
      <c r="M1180" s="102" t="s">
        <v>4065</v>
      </c>
      <c r="N1180" s="102" t="s">
        <v>4066</v>
      </c>
      <c r="O1180" s="102"/>
      <c r="P1180" s="102"/>
      <c r="Q1180" s="422" t="s">
        <v>27</v>
      </c>
      <c r="R1180" s="102" t="s">
        <v>83</v>
      </c>
      <c r="S1180" s="102">
        <v>0</v>
      </c>
      <c r="T1180" s="435"/>
      <c r="U1180" s="379">
        <v>5</v>
      </c>
      <c r="V1180" s="379">
        <v>5</v>
      </c>
      <c r="W1180" s="377" t="s">
        <v>3548</v>
      </c>
      <c r="X1180" s="377">
        <v>1</v>
      </c>
      <c r="Y1180" s="422">
        <f>J1180-I1180</f>
        <v>0.53472222222222232</v>
      </c>
      <c r="Z1180" s="422">
        <f>Y1180*60</f>
        <v>32.083333333333343</v>
      </c>
      <c r="AA1180" s="429">
        <v>4</v>
      </c>
      <c r="AB1180" s="277">
        <v>4</v>
      </c>
    </row>
    <row r="1181" spans="1:28" ht="14.25" customHeight="1" thickBot="1">
      <c r="A1181" s="7"/>
      <c r="B1181" s="7"/>
      <c r="C1181" s="50" t="s">
        <v>8960</v>
      </c>
      <c r="D1181" s="468">
        <v>0</v>
      </c>
      <c r="E1181" s="275" t="s">
        <v>874</v>
      </c>
      <c r="F1181" s="275" t="s">
        <v>8961</v>
      </c>
      <c r="G1181" s="275" t="s">
        <v>8962</v>
      </c>
      <c r="H1181" s="275" t="s">
        <v>3182</v>
      </c>
      <c r="I1181" s="276" t="s">
        <v>1250</v>
      </c>
      <c r="J1181" s="45" t="s">
        <v>4067</v>
      </c>
      <c r="K1181" s="102" t="s">
        <v>4068</v>
      </c>
      <c r="L1181" s="13">
        <f ca="1">IFERROR(__xludf.DUMMYFUNCTION("if(K1218="""",0,counta(split(K1218,"","")))"),5)</f>
        <v>5</v>
      </c>
      <c r="M1181" s="102" t="s">
        <v>4068</v>
      </c>
      <c r="N1181" s="102"/>
      <c r="O1181" s="102"/>
      <c r="P1181" s="102"/>
      <c r="Q1181" s="422" t="s">
        <v>27</v>
      </c>
      <c r="R1181" s="102" t="s">
        <v>83</v>
      </c>
      <c r="S1181" s="102">
        <v>0</v>
      </c>
      <c r="T1181" s="435"/>
      <c r="U1181" s="165"/>
      <c r="V1181" s="165">
        <v>4</v>
      </c>
      <c r="W1181" s="165" t="s">
        <v>1403</v>
      </c>
      <c r="X1181" s="102"/>
      <c r="Y1181" s="422">
        <f>J1181-I1181</f>
        <v>-0.21180555555555552</v>
      </c>
      <c r="Z1181" s="422">
        <f>Y1181*60</f>
        <v>-12.708333333333332</v>
      </c>
      <c r="AA1181" s="429">
        <v>4</v>
      </c>
      <c r="AB1181" s="165">
        <v>4</v>
      </c>
    </row>
    <row r="1182" spans="1:28" ht="14.25" customHeight="1" thickBot="1">
      <c r="A1182" s="7"/>
      <c r="B1182" s="7"/>
      <c r="C1182" s="50" t="s">
        <v>9028</v>
      </c>
      <c r="D1182" s="468">
        <v>0</v>
      </c>
      <c r="E1182" s="275" t="s">
        <v>9019</v>
      </c>
      <c r="F1182" s="275" t="s">
        <v>75</v>
      </c>
      <c r="G1182" s="275" t="s">
        <v>75</v>
      </c>
      <c r="H1182" s="275" t="s">
        <v>295</v>
      </c>
      <c r="I1182" s="276" t="s">
        <v>1396</v>
      </c>
      <c r="J1182" s="45" t="s">
        <v>858</v>
      </c>
      <c r="K1182" s="102"/>
      <c r="L1182" s="13">
        <f ca="1">IFERROR(__xludf.DUMMYFUNCTION("if(K1219="""",0,counta(split(K1219,"","")))"),0)</f>
        <v>0</v>
      </c>
      <c r="M1182" s="102"/>
      <c r="N1182" s="102"/>
      <c r="O1182" s="102"/>
      <c r="P1182" s="102"/>
      <c r="Q1182" s="422" t="s">
        <v>27</v>
      </c>
      <c r="R1182" s="102" t="s">
        <v>83</v>
      </c>
      <c r="S1182" s="102">
        <v>0</v>
      </c>
      <c r="T1182" s="435"/>
      <c r="U1182" s="165">
        <v>3</v>
      </c>
      <c r="V1182" s="165">
        <v>3</v>
      </c>
      <c r="W1182" s="165" t="s">
        <v>6545</v>
      </c>
      <c r="X1182" s="102" t="s">
        <v>2794</v>
      </c>
      <c r="Y1182" s="422">
        <f>J1182-I1182</f>
        <v>-0.15416666666666665</v>
      </c>
      <c r="Z1182" s="422">
        <f>Y1182*60</f>
        <v>-9.2499999999999982</v>
      </c>
      <c r="AA1182" s="429">
        <v>4</v>
      </c>
      <c r="AB1182" s="165">
        <v>4</v>
      </c>
    </row>
    <row r="1183" spans="1:28" ht="14.25" customHeight="1" thickBot="1">
      <c r="A1183" s="7"/>
      <c r="B1183" s="7"/>
      <c r="C1183" s="50" t="s">
        <v>8698</v>
      </c>
      <c r="D1183" s="468">
        <v>0</v>
      </c>
      <c r="E1183" s="353" t="s">
        <v>8699</v>
      </c>
      <c r="F1183" s="175" t="s">
        <v>8705</v>
      </c>
      <c r="G1183" s="353" t="s">
        <v>8706</v>
      </c>
      <c r="H1183" s="353" t="s">
        <v>4324</v>
      </c>
      <c r="I1183" s="243" t="s">
        <v>348</v>
      </c>
      <c r="J1183" s="45" t="s">
        <v>39</v>
      </c>
      <c r="K1183" s="102" t="s">
        <v>4070</v>
      </c>
      <c r="L1183" s="13">
        <f ca="1">IFERROR(__xludf.DUMMYFUNCTION("if(K1220="""",0,counta(split(K1220,"","")))"),4)</f>
        <v>4</v>
      </c>
      <c r="M1183" s="102" t="s">
        <v>4070</v>
      </c>
      <c r="N1183" s="102"/>
      <c r="O1183" s="102"/>
      <c r="P1183" s="102"/>
      <c r="Q1183" s="422" t="s">
        <v>27</v>
      </c>
      <c r="R1183" s="102" t="s">
        <v>83</v>
      </c>
      <c r="S1183" s="102">
        <v>0</v>
      </c>
      <c r="T1183" s="435"/>
      <c r="U1183" s="165"/>
      <c r="V1183" s="165">
        <v>5</v>
      </c>
      <c r="W1183" s="165" t="s">
        <v>29</v>
      </c>
      <c r="X1183" s="15">
        <v>1</v>
      </c>
      <c r="Y1183" s="422">
        <f>J1183-I1183</f>
        <v>-7.8472222222222193E-2</v>
      </c>
      <c r="Z1183" s="422">
        <f>Y1183*60</f>
        <v>-4.7083333333333313</v>
      </c>
      <c r="AA1183" s="429">
        <v>4</v>
      </c>
      <c r="AB1183" s="165">
        <v>4</v>
      </c>
    </row>
    <row r="1184" spans="1:28" ht="14.25" customHeight="1" thickBot="1">
      <c r="A1184" s="7"/>
      <c r="B1184" s="7"/>
      <c r="C1184" s="50" t="s">
        <v>7041</v>
      </c>
      <c r="D1184" s="468">
        <v>0</v>
      </c>
      <c r="E1184" s="49" t="s">
        <v>7080</v>
      </c>
      <c r="F1184" s="102" t="s">
        <v>7085</v>
      </c>
      <c r="G1184" s="102" t="s">
        <v>7085</v>
      </c>
      <c r="H1184" s="102" t="s">
        <v>7086</v>
      </c>
      <c r="I1184" s="45" t="s">
        <v>882</v>
      </c>
      <c r="J1184" s="45" t="s">
        <v>1764</v>
      </c>
      <c r="K1184" s="102"/>
      <c r="L1184" s="13">
        <f ca="1">IFERROR(__xludf.DUMMYFUNCTION("if(K1221="""",0,counta(split(K1221,"","")))"),0)</f>
        <v>0</v>
      </c>
      <c r="M1184" s="102"/>
      <c r="N1184" s="102"/>
      <c r="O1184" s="102"/>
      <c r="P1184" s="102"/>
      <c r="Q1184" s="422" t="s">
        <v>27</v>
      </c>
      <c r="R1184" s="102" t="s">
        <v>83</v>
      </c>
      <c r="S1184" s="102">
        <v>0</v>
      </c>
      <c r="T1184" s="435"/>
      <c r="U1184" s="165"/>
      <c r="V1184" s="165">
        <v>4</v>
      </c>
      <c r="W1184" s="165" t="s">
        <v>1403</v>
      </c>
      <c r="X1184" s="102"/>
      <c r="Y1184" s="422">
        <f>J1184-I1184</f>
        <v>2.0138888888888928E-2</v>
      </c>
      <c r="Z1184" s="422">
        <f>Y1184*60</f>
        <v>1.2083333333333357</v>
      </c>
      <c r="AA1184" s="428">
        <v>4</v>
      </c>
      <c r="AB1184" s="481">
        <v>4</v>
      </c>
    </row>
    <row r="1185" spans="1:28" ht="14.25" customHeight="1" thickBot="1">
      <c r="A1185" s="7"/>
      <c r="B1185" s="7"/>
      <c r="C1185" s="353" t="s">
        <v>7724</v>
      </c>
      <c r="D1185" s="468">
        <v>0</v>
      </c>
      <c r="E1185" s="353" t="s">
        <v>8008</v>
      </c>
      <c r="F1185" s="237" t="s">
        <v>816</v>
      </c>
      <c r="G1185" s="353" t="s">
        <v>8026</v>
      </c>
      <c r="H1185" s="353" t="s">
        <v>2839</v>
      </c>
      <c r="I1185" s="243" t="s">
        <v>316</v>
      </c>
      <c r="J1185" s="45" t="s">
        <v>709</v>
      </c>
      <c r="K1185" s="102" t="s">
        <v>4072</v>
      </c>
      <c r="L1185" s="13">
        <f ca="1">IFERROR(__xludf.DUMMYFUNCTION("if(K1222="""",0,counta(split(K1222,"","")))"),3)</f>
        <v>3</v>
      </c>
      <c r="M1185" s="102" t="s">
        <v>4072</v>
      </c>
      <c r="N1185" s="102"/>
      <c r="O1185" s="102"/>
      <c r="P1185" s="102"/>
      <c r="Q1185" s="422" t="s">
        <v>27</v>
      </c>
      <c r="R1185" s="102" t="s">
        <v>83</v>
      </c>
      <c r="S1185" s="102">
        <v>0</v>
      </c>
      <c r="T1185" s="435"/>
      <c r="U1185" s="165"/>
      <c r="V1185" s="165">
        <v>5</v>
      </c>
      <c r="W1185" s="165" t="s">
        <v>1403</v>
      </c>
      <c r="X1185" s="102"/>
      <c r="Y1185" s="422">
        <f>J1185-I1185</f>
        <v>-0.24444444444444444</v>
      </c>
      <c r="Z1185" s="422">
        <f>Y1185*60</f>
        <v>-14.666666666666666</v>
      </c>
      <c r="AA1185" s="429">
        <v>4</v>
      </c>
      <c r="AB1185" s="165">
        <v>4</v>
      </c>
    </row>
    <row r="1186" spans="1:28" ht="14.25" customHeight="1" thickBot="1">
      <c r="A1186" s="324"/>
      <c r="B1186" s="324"/>
      <c r="C1186" s="329" t="s">
        <v>9839</v>
      </c>
      <c r="D1186" s="468">
        <v>0</v>
      </c>
      <c r="E1186" s="329" t="s">
        <v>9831</v>
      </c>
      <c r="F1186" s="338" t="s">
        <v>593</v>
      </c>
      <c r="G1186" s="338" t="s">
        <v>593</v>
      </c>
      <c r="H1186" s="338" t="s">
        <v>5046</v>
      </c>
      <c r="I1186" s="334" t="s">
        <v>316</v>
      </c>
      <c r="J1186" s="45" t="s">
        <v>2324</v>
      </c>
      <c r="K1186" s="102" t="s">
        <v>4074</v>
      </c>
      <c r="L1186" s="13">
        <f ca="1">IFERROR(__xludf.DUMMYFUNCTION("if(K1223="""",0,counta(split(K1223,"","")))"),5)</f>
        <v>5</v>
      </c>
      <c r="M1186" s="102" t="s">
        <v>4074</v>
      </c>
      <c r="N1186" s="102"/>
      <c r="O1186" s="102"/>
      <c r="P1186" s="102"/>
      <c r="Q1186" s="422" t="s">
        <v>27</v>
      </c>
      <c r="R1186" s="102" t="s">
        <v>83</v>
      </c>
      <c r="S1186" s="102">
        <v>0</v>
      </c>
      <c r="T1186" s="435"/>
      <c r="U1186" s="333">
        <v>4</v>
      </c>
      <c r="V1186" s="333">
        <v>4</v>
      </c>
      <c r="W1186" s="339" t="s">
        <v>3511</v>
      </c>
      <c r="X1186" s="339" t="s">
        <v>2947</v>
      </c>
      <c r="Y1186" s="422">
        <f>J1186-I1186</f>
        <v>-0.18194444444444441</v>
      </c>
      <c r="Z1186" s="422">
        <f>Y1186*60</f>
        <v>-10.916666666666664</v>
      </c>
      <c r="AA1186" s="429">
        <v>4</v>
      </c>
      <c r="AB1186" s="165">
        <v>4</v>
      </c>
    </row>
    <row r="1187" spans="1:28" ht="14.25" customHeight="1" thickBot="1">
      <c r="A1187" s="7"/>
      <c r="B1187" s="7"/>
      <c r="C1187" s="50" t="s">
        <v>7255</v>
      </c>
      <c r="D1187" s="468">
        <v>0</v>
      </c>
      <c r="E1187" s="50" t="s">
        <v>7278</v>
      </c>
      <c r="F1187" s="102" t="s">
        <v>7282</v>
      </c>
      <c r="G1187" s="102" t="s">
        <v>7282</v>
      </c>
      <c r="H1187" s="102" t="s">
        <v>7283</v>
      </c>
      <c r="I1187" s="45" t="s">
        <v>1183</v>
      </c>
      <c r="J1187" s="45" t="s">
        <v>3902</v>
      </c>
      <c r="K1187" s="102"/>
      <c r="L1187" s="13">
        <f ca="1">IFERROR(__xludf.DUMMYFUNCTION("if(K1224="""",0,counta(split(K1224,"","")))"),0)</f>
        <v>0</v>
      </c>
      <c r="M1187" s="102"/>
      <c r="N1187" s="102"/>
      <c r="O1187" s="102"/>
      <c r="P1187" s="102"/>
      <c r="Q1187" s="422" t="s">
        <v>27</v>
      </c>
      <c r="R1187" s="102" t="s">
        <v>83</v>
      </c>
      <c r="S1187" s="102">
        <v>0</v>
      </c>
      <c r="T1187" s="435"/>
      <c r="U1187" s="280">
        <v>5</v>
      </c>
      <c r="V1187" s="280">
        <v>4</v>
      </c>
      <c r="W1187" s="286" t="s">
        <v>3770</v>
      </c>
      <c r="X1187" s="286" t="s">
        <v>2947</v>
      </c>
      <c r="Y1187" s="422">
        <f>J1187-I1187</f>
        <v>-0.10972222222222222</v>
      </c>
      <c r="Z1187" s="422">
        <f>Y1187*60</f>
        <v>-6.583333333333333</v>
      </c>
      <c r="AA1187" s="429">
        <v>4</v>
      </c>
      <c r="AB1187" s="496">
        <v>4</v>
      </c>
    </row>
    <row r="1188" spans="1:28" ht="14.25" customHeight="1" thickBot="1">
      <c r="A1188" s="7"/>
      <c r="B1188" s="7"/>
      <c r="C1188" s="51" t="s">
        <v>7431</v>
      </c>
      <c r="D1188" s="468">
        <v>0</v>
      </c>
      <c r="E1188" s="51" t="s">
        <v>7472</v>
      </c>
      <c r="F1188" s="102" t="s">
        <v>7478</v>
      </c>
      <c r="G1188" s="102" t="s">
        <v>7479</v>
      </c>
      <c r="H1188" s="284" t="s">
        <v>3289</v>
      </c>
      <c r="I1188" s="45" t="s">
        <v>1183</v>
      </c>
      <c r="J1188" s="45" t="s">
        <v>1102</v>
      </c>
      <c r="K1188" s="102"/>
      <c r="L1188" s="13">
        <f ca="1">IFERROR(__xludf.DUMMYFUNCTION("if(K1225="""",0,counta(split(K1225,"","")))"),0)</f>
        <v>0</v>
      </c>
      <c r="M1188" s="102"/>
      <c r="N1188" s="102"/>
      <c r="O1188" s="102"/>
      <c r="P1188" s="102"/>
      <c r="Q1188" s="422" t="s">
        <v>27</v>
      </c>
      <c r="R1188" s="102" t="s">
        <v>83</v>
      </c>
      <c r="S1188" s="102">
        <v>0</v>
      </c>
      <c r="T1188" s="435"/>
      <c r="U1188" s="280">
        <v>5</v>
      </c>
      <c r="V1188" s="280">
        <v>5</v>
      </c>
      <c r="W1188" s="286" t="s">
        <v>9052</v>
      </c>
      <c r="X1188" s="286" t="s">
        <v>3469</v>
      </c>
      <c r="Y1188" s="422">
        <f>J1188-I1188</f>
        <v>-0.22083333333333333</v>
      </c>
      <c r="Z1188" s="422">
        <f>Y1188*60</f>
        <v>-13.25</v>
      </c>
      <c r="AA1188" s="429">
        <v>4</v>
      </c>
      <c r="AB1188" s="461">
        <v>4</v>
      </c>
    </row>
    <row r="1189" spans="1:28" ht="14.25" customHeight="1" thickBot="1">
      <c r="A1189" s="7"/>
      <c r="B1189" s="7"/>
      <c r="C1189" s="50" t="s">
        <v>8085</v>
      </c>
      <c r="D1189" s="468">
        <v>0</v>
      </c>
      <c r="E1189" s="50" t="s">
        <v>8261</v>
      </c>
      <c r="F1189" s="102" t="s">
        <v>3900</v>
      </c>
      <c r="G1189" s="102" t="s">
        <v>3900</v>
      </c>
      <c r="H1189" s="102" t="s">
        <v>2153</v>
      </c>
      <c r="I1189" s="45" t="s">
        <v>443</v>
      </c>
      <c r="J1189" s="45" t="s">
        <v>339</v>
      </c>
      <c r="K1189" s="102" t="s">
        <v>4079</v>
      </c>
      <c r="L1189" s="13">
        <f ca="1">IFERROR(__xludf.DUMMYFUNCTION("if(K1226="""",0,counta(split(K1226,"","")))"),2)</f>
        <v>2</v>
      </c>
      <c r="M1189" s="102" t="s">
        <v>4079</v>
      </c>
      <c r="N1189" s="102"/>
      <c r="O1189" s="102"/>
      <c r="P1189" s="102"/>
      <c r="Q1189" s="422" t="s">
        <v>27</v>
      </c>
      <c r="R1189" s="102" t="s">
        <v>83</v>
      </c>
      <c r="S1189" s="102">
        <v>0</v>
      </c>
      <c r="T1189" s="435"/>
      <c r="U1189" s="165">
        <v>5</v>
      </c>
      <c r="V1189" s="165">
        <v>5</v>
      </c>
      <c r="W1189" s="165" t="s">
        <v>3127</v>
      </c>
      <c r="X1189" s="102" t="s">
        <v>2947</v>
      </c>
      <c r="Y1189" s="422">
        <f>J1189-I1189</f>
        <v>-0.19166666666666665</v>
      </c>
      <c r="Z1189" s="422">
        <f>Y1189*60</f>
        <v>-11.5</v>
      </c>
      <c r="AA1189" s="429">
        <v>4</v>
      </c>
      <c r="AB1189" s="354">
        <v>4</v>
      </c>
    </row>
    <row r="1190" spans="1:28" ht="14.25" customHeight="1" thickBot="1">
      <c r="A1190" s="7"/>
      <c r="B1190" s="7"/>
      <c r="C1190" s="50" t="s">
        <v>7561</v>
      </c>
      <c r="D1190" s="468">
        <v>0</v>
      </c>
      <c r="E1190" s="50" t="s">
        <v>7567</v>
      </c>
      <c r="F1190" s="102" t="s">
        <v>7593</v>
      </c>
      <c r="G1190" s="102" t="s">
        <v>7594</v>
      </c>
      <c r="H1190" s="102" t="s">
        <v>7595</v>
      </c>
      <c r="I1190" s="45" t="s">
        <v>780</v>
      </c>
      <c r="J1190" s="45" t="s">
        <v>2801</v>
      </c>
      <c r="K1190" s="102"/>
      <c r="L1190" s="13">
        <f ca="1">IFERROR(__xludf.DUMMYFUNCTION("if(K1227="""",0,counta(split(K1227,"","")))"),0)</f>
        <v>0</v>
      </c>
      <c r="M1190" s="102"/>
      <c r="N1190" s="102"/>
      <c r="O1190" s="102"/>
      <c r="P1190" s="102"/>
      <c r="Q1190" s="422" t="s">
        <v>27</v>
      </c>
      <c r="R1190" s="102" t="s">
        <v>83</v>
      </c>
      <c r="S1190" s="102">
        <v>0</v>
      </c>
      <c r="T1190" s="435"/>
      <c r="U1190" s="165">
        <v>5</v>
      </c>
      <c r="V1190" s="165">
        <v>5</v>
      </c>
      <c r="W1190" s="165" t="s">
        <v>3076</v>
      </c>
      <c r="X1190" s="102">
        <v>0</v>
      </c>
      <c r="Y1190" s="422">
        <f>J1190-I1190</f>
        <v>-0.10416666666666669</v>
      </c>
      <c r="Z1190" s="422">
        <f>Y1190*60</f>
        <v>-6.2500000000000009</v>
      </c>
      <c r="AA1190" s="429">
        <v>4</v>
      </c>
      <c r="AB1190" s="379">
        <v>4</v>
      </c>
    </row>
    <row r="1191" spans="1:28" ht="14.25" customHeight="1" thickBot="1">
      <c r="A1191" s="7"/>
      <c r="B1191" s="7"/>
      <c r="C1191" s="50" t="s">
        <v>8698</v>
      </c>
      <c r="D1191" s="468">
        <v>0</v>
      </c>
      <c r="E1191" s="353" t="s">
        <v>8816</v>
      </c>
      <c r="F1191" s="175" t="s">
        <v>8817</v>
      </c>
      <c r="G1191" s="353" t="s">
        <v>8818</v>
      </c>
      <c r="H1191" s="353" t="s">
        <v>3858</v>
      </c>
      <c r="I1191" s="243" t="s">
        <v>2706</v>
      </c>
      <c r="J1191" s="45" t="s">
        <v>4083</v>
      </c>
      <c r="K1191" s="102"/>
      <c r="L1191" s="13">
        <f ca="1">IFERROR(__xludf.DUMMYFUNCTION("if(K1228="""",0,counta(split(K1228,"","")))"),0)</f>
        <v>0</v>
      </c>
      <c r="M1191" s="102"/>
      <c r="N1191" s="102"/>
      <c r="O1191" s="102"/>
      <c r="P1191" s="102"/>
      <c r="Q1191" s="422" t="s">
        <v>27</v>
      </c>
      <c r="R1191" s="102" t="s">
        <v>83</v>
      </c>
      <c r="S1191" s="102">
        <v>0</v>
      </c>
      <c r="T1191" s="435"/>
      <c r="U1191" s="165"/>
      <c r="V1191" s="165">
        <v>5</v>
      </c>
      <c r="W1191" s="165" t="s">
        <v>29</v>
      </c>
      <c r="X1191" s="15">
        <v>1</v>
      </c>
      <c r="Y1191" s="422">
        <f>J1191-I1191</f>
        <v>4.3749999999999956E-2</v>
      </c>
      <c r="Z1191" s="422">
        <f>Y1191*60</f>
        <v>2.6249999999999973</v>
      </c>
      <c r="AA1191" s="429">
        <v>4</v>
      </c>
      <c r="AB1191" s="149">
        <v>4</v>
      </c>
    </row>
    <row r="1192" spans="1:28" ht="14.25" customHeight="1" thickBot="1">
      <c r="A1192" s="7"/>
      <c r="B1192" s="7"/>
      <c r="C1192" s="283" t="s">
        <v>8567</v>
      </c>
      <c r="D1192" s="468">
        <v>0</v>
      </c>
      <c r="E1192" s="283" t="s">
        <v>8607</v>
      </c>
      <c r="F1192" s="248" t="s">
        <v>8608</v>
      </c>
      <c r="G1192" s="283" t="s">
        <v>8608</v>
      </c>
      <c r="H1192" s="283" t="s">
        <v>8609</v>
      </c>
      <c r="I1192" s="249" t="s">
        <v>175</v>
      </c>
      <c r="J1192" s="45" t="s">
        <v>819</v>
      </c>
      <c r="K1192" s="102" t="s">
        <v>4087</v>
      </c>
      <c r="L1192" s="13">
        <f ca="1">IFERROR(__xludf.DUMMYFUNCTION("if(K1229="""",0,counta(split(K1229,"","")))"),1)</f>
        <v>1</v>
      </c>
      <c r="M1192" s="102" t="s">
        <v>351</v>
      </c>
      <c r="N1192" s="102"/>
      <c r="O1192" s="102"/>
      <c r="P1192" s="102"/>
      <c r="Q1192" s="422" t="s">
        <v>27</v>
      </c>
      <c r="R1192" s="102" t="s">
        <v>83</v>
      </c>
      <c r="S1192" s="102">
        <v>0</v>
      </c>
      <c r="T1192" s="435"/>
      <c r="U1192" s="149">
        <v>4</v>
      </c>
      <c r="V1192" s="148">
        <v>3</v>
      </c>
      <c r="W1192" s="155" t="s">
        <v>29</v>
      </c>
      <c r="X1192" s="155" t="s">
        <v>2947</v>
      </c>
      <c r="Y1192" s="422">
        <f>J1192-I1192</f>
        <v>0.16805555555555551</v>
      </c>
      <c r="Z1192" s="422">
        <f>Y1192*60</f>
        <v>10.08333333333333</v>
      </c>
      <c r="AA1192" s="429">
        <v>4</v>
      </c>
      <c r="AB1192" s="165">
        <v>4</v>
      </c>
    </row>
    <row r="1193" spans="1:28" ht="14.25" customHeight="1" thickBot="1">
      <c r="A1193" s="7"/>
      <c r="B1193" s="7"/>
      <c r="C1193" s="329" t="s">
        <v>9836</v>
      </c>
      <c r="D1193" s="468">
        <v>0</v>
      </c>
      <c r="E1193" s="329" t="s">
        <v>763</v>
      </c>
      <c r="F1193" s="338" t="s">
        <v>9938</v>
      </c>
      <c r="G1193" s="338" t="s">
        <v>9939</v>
      </c>
      <c r="H1193" s="338" t="s">
        <v>9940</v>
      </c>
      <c r="I1193" s="334" t="s">
        <v>146</v>
      </c>
      <c r="J1193" s="45" t="s">
        <v>4091</v>
      </c>
      <c r="K1193" s="102"/>
      <c r="L1193" s="13">
        <f ca="1">IFERROR(__xludf.DUMMYFUNCTION("if(K1230="""",0,counta(split(K1230,"","")))"),0)</f>
        <v>0</v>
      </c>
      <c r="M1193" s="102"/>
      <c r="N1193" s="102"/>
      <c r="O1193" s="102"/>
      <c r="P1193" s="102"/>
      <c r="Q1193" s="422" t="s">
        <v>27</v>
      </c>
      <c r="R1193" s="102" t="s">
        <v>83</v>
      </c>
      <c r="S1193" s="102">
        <v>0</v>
      </c>
      <c r="T1193" s="435"/>
      <c r="U1193" s="280">
        <v>5</v>
      </c>
      <c r="V1193" s="280">
        <v>4</v>
      </c>
      <c r="W1193" s="286"/>
      <c r="X1193" s="286" t="s">
        <v>2947</v>
      </c>
      <c r="Y1193" s="422">
        <f>J1193-I1193</f>
        <v>0.25486111111111115</v>
      </c>
      <c r="Z1193" s="422">
        <f>Y1193*60</f>
        <v>15.29166666666667</v>
      </c>
      <c r="AA1193" s="429">
        <v>4</v>
      </c>
      <c r="AB1193" s="165">
        <v>4</v>
      </c>
    </row>
    <row r="1194" spans="1:28" ht="14.25" customHeight="1" thickBot="1">
      <c r="A1194" s="7"/>
      <c r="B1194" s="7"/>
      <c r="C1194" s="50" t="s">
        <v>8994</v>
      </c>
      <c r="D1194" s="468">
        <v>0</v>
      </c>
      <c r="E1194" s="275" t="s">
        <v>1126</v>
      </c>
      <c r="F1194" s="275" t="s">
        <v>1137</v>
      </c>
      <c r="G1194" s="275" t="s">
        <v>417</v>
      </c>
      <c r="H1194" s="275" t="s">
        <v>8995</v>
      </c>
      <c r="I1194" s="276" t="s">
        <v>1319</v>
      </c>
      <c r="J1194" s="45" t="s">
        <v>4094</v>
      </c>
      <c r="K1194" s="102"/>
      <c r="L1194" s="13">
        <f ca="1">IFERROR(__xludf.DUMMYFUNCTION("if(K1231="""",0,counta(split(K1231,"","")))"),0)</f>
        <v>0</v>
      </c>
      <c r="M1194" s="102"/>
      <c r="N1194" s="102"/>
      <c r="O1194" s="102"/>
      <c r="P1194" s="102"/>
      <c r="Q1194" s="422" t="s">
        <v>27</v>
      </c>
      <c r="R1194" s="102" t="s">
        <v>83</v>
      </c>
      <c r="S1194" s="102">
        <v>0</v>
      </c>
      <c r="T1194" s="435"/>
      <c r="U1194" s="165">
        <v>5</v>
      </c>
      <c r="V1194" s="165">
        <v>5</v>
      </c>
      <c r="W1194" s="165" t="s">
        <v>4903</v>
      </c>
      <c r="X1194" s="102">
        <v>1</v>
      </c>
      <c r="Y1194" s="422">
        <f>J1194-I1194</f>
        <v>0.34027777777777779</v>
      </c>
      <c r="Z1194" s="422">
        <f>Y1194*60</f>
        <v>20.416666666666668</v>
      </c>
      <c r="AA1194" s="429">
        <v>4</v>
      </c>
      <c r="AB1194" s="165">
        <v>4</v>
      </c>
    </row>
    <row r="1195" spans="1:28" ht="14.25" customHeight="1" thickBot="1">
      <c r="A1195" s="7"/>
      <c r="B1195" s="7"/>
      <c r="C1195" s="50" t="s">
        <v>7561</v>
      </c>
      <c r="D1195" s="468">
        <v>0</v>
      </c>
      <c r="E1195" s="50" t="s">
        <v>7567</v>
      </c>
      <c r="F1195" s="102" t="s">
        <v>7590</v>
      </c>
      <c r="G1195" s="102" t="s">
        <v>7590</v>
      </c>
      <c r="H1195" s="102" t="s">
        <v>7576</v>
      </c>
      <c r="I1195" s="45" t="s">
        <v>881</v>
      </c>
      <c r="J1195" s="45" t="s">
        <v>4098</v>
      </c>
      <c r="K1195" s="102"/>
      <c r="L1195" s="13">
        <f ca="1">IFERROR(__xludf.DUMMYFUNCTION("if(K1232="""",0,counta(split(K1232,"","")))"),0)</f>
        <v>0</v>
      </c>
      <c r="M1195" s="102"/>
      <c r="N1195" s="102"/>
      <c r="O1195" s="102"/>
      <c r="P1195" s="102"/>
      <c r="Q1195" s="422" t="s">
        <v>27</v>
      </c>
      <c r="R1195" s="102" t="s">
        <v>83</v>
      </c>
      <c r="S1195" s="102">
        <v>0</v>
      </c>
      <c r="T1195" s="435"/>
      <c r="U1195" s="165">
        <v>4</v>
      </c>
      <c r="V1195" s="165">
        <v>5</v>
      </c>
      <c r="W1195" s="165" t="s">
        <v>4903</v>
      </c>
      <c r="X1195" s="102">
        <v>1</v>
      </c>
      <c r="Y1195" s="422">
        <f>J1195-I1195</f>
        <v>0.39722222222222214</v>
      </c>
      <c r="Z1195" s="422">
        <f>Y1195*60</f>
        <v>23.833333333333329</v>
      </c>
      <c r="AA1195" s="429">
        <v>4</v>
      </c>
      <c r="AB1195" s="354">
        <v>4</v>
      </c>
    </row>
    <row r="1196" spans="1:28" ht="14.25" customHeight="1" thickBot="1">
      <c r="A1196" s="7"/>
      <c r="B1196" s="7"/>
      <c r="C1196" s="353" t="s">
        <v>7724</v>
      </c>
      <c r="D1196" s="468">
        <v>0</v>
      </c>
      <c r="E1196" s="353" t="s">
        <v>2076</v>
      </c>
      <c r="F1196" s="237" t="s">
        <v>816</v>
      </c>
      <c r="G1196" s="353" t="s">
        <v>7989</v>
      </c>
      <c r="H1196" s="353" t="s">
        <v>2839</v>
      </c>
      <c r="I1196" s="243" t="s">
        <v>881</v>
      </c>
      <c r="J1196" s="45" t="s">
        <v>1037</v>
      </c>
      <c r="K1196" s="102" t="s">
        <v>4100</v>
      </c>
      <c r="L1196" s="13">
        <f ca="1">IFERROR(__xludf.DUMMYFUNCTION("if(K1233="""",0,counta(split(K1233,"","")))"),1)</f>
        <v>1</v>
      </c>
      <c r="M1196" s="102" t="s">
        <v>4100</v>
      </c>
      <c r="N1196" s="102"/>
      <c r="O1196" s="102"/>
      <c r="P1196" s="102"/>
      <c r="Q1196" s="422" t="s">
        <v>27</v>
      </c>
      <c r="R1196" s="102" t="s">
        <v>83</v>
      </c>
      <c r="S1196" s="102">
        <v>0</v>
      </c>
      <c r="T1196" s="435"/>
      <c r="U1196" s="165"/>
      <c r="V1196" s="165">
        <v>3</v>
      </c>
      <c r="W1196" s="165" t="s">
        <v>2111</v>
      </c>
      <c r="X1196" s="102"/>
      <c r="Y1196" s="422">
        <f>J1196-I1196</f>
        <v>2.5694444444444464E-2</v>
      </c>
      <c r="Z1196" s="422">
        <f>Y1196*60</f>
        <v>1.5416666666666679</v>
      </c>
      <c r="AA1196" s="429">
        <v>4</v>
      </c>
      <c r="AB1196" s="165">
        <v>4</v>
      </c>
    </row>
    <row r="1197" spans="1:28" ht="14.25" customHeight="1" thickBot="1">
      <c r="A1197" s="7"/>
      <c r="B1197" s="7"/>
      <c r="C1197" s="51" t="s">
        <v>7431</v>
      </c>
      <c r="D1197" s="468">
        <v>0</v>
      </c>
      <c r="E1197" s="50" t="s">
        <v>7553</v>
      </c>
      <c r="F1197" s="102" t="s">
        <v>2985</v>
      </c>
      <c r="G1197" s="102" t="s">
        <v>7554</v>
      </c>
      <c r="H1197" s="102" t="s">
        <v>2823</v>
      </c>
      <c r="I1197" s="45" t="s">
        <v>2994</v>
      </c>
      <c r="J1197" s="45" t="s">
        <v>2536</v>
      </c>
      <c r="K1197" s="102" t="s">
        <v>4102</v>
      </c>
      <c r="L1197" s="13">
        <f ca="1">IFERROR(__xludf.DUMMYFUNCTION("if(K1234="""",0,counta(split(K1234,"","")))"),2)</f>
        <v>2</v>
      </c>
      <c r="M1197" s="102" t="s">
        <v>4102</v>
      </c>
      <c r="N1197" s="102"/>
      <c r="O1197" s="102" t="s">
        <v>181</v>
      </c>
      <c r="P1197" s="102" t="s">
        <v>181</v>
      </c>
      <c r="Q1197" s="422" t="s">
        <v>27</v>
      </c>
      <c r="R1197" s="102" t="s">
        <v>83</v>
      </c>
      <c r="S1197" s="102">
        <v>0</v>
      </c>
      <c r="T1197" s="435"/>
      <c r="U1197" s="165">
        <v>4</v>
      </c>
      <c r="V1197" s="165">
        <v>4</v>
      </c>
      <c r="W1197" s="165" t="s">
        <v>6055</v>
      </c>
      <c r="X1197" s="102">
        <v>1</v>
      </c>
      <c r="Y1197" s="422">
        <f>J1197-I1197</f>
        <v>-7.9166666666666691E-2</v>
      </c>
      <c r="Z1197" s="422">
        <f>Y1197*60</f>
        <v>-4.7500000000000018</v>
      </c>
      <c r="AA1197" s="429">
        <v>4</v>
      </c>
      <c r="AB1197" s="492">
        <v>4</v>
      </c>
    </row>
    <row r="1198" spans="1:28" ht="14.25" customHeight="1" thickBot="1">
      <c r="A1198" s="7"/>
      <c r="B1198" s="7"/>
      <c r="C1198" s="353" t="s">
        <v>7724</v>
      </c>
      <c r="D1198" s="468">
        <v>0</v>
      </c>
      <c r="E1198" s="353" t="s">
        <v>7774</v>
      </c>
      <c r="F1198" s="353" t="s">
        <v>4593</v>
      </c>
      <c r="G1198" s="353" t="s">
        <v>7786</v>
      </c>
      <c r="H1198" s="353" t="s">
        <v>5134</v>
      </c>
      <c r="I1198" s="243" t="s">
        <v>2994</v>
      </c>
      <c r="J1198" s="45" t="s">
        <v>1037</v>
      </c>
      <c r="K1198" s="102" t="s">
        <v>4105</v>
      </c>
      <c r="L1198" s="13">
        <f ca="1">IFERROR(__xludf.DUMMYFUNCTION("if(K1235="""",0,counta(split(K1235,"","")))"),2)</f>
        <v>2</v>
      </c>
      <c r="M1198" s="102" t="s">
        <v>4105</v>
      </c>
      <c r="N1198" s="102"/>
      <c r="O1198" s="102" t="s">
        <v>464</v>
      </c>
      <c r="P1198" s="102" t="s">
        <v>464</v>
      </c>
      <c r="Q1198" s="422" t="s">
        <v>27</v>
      </c>
      <c r="R1198" s="102" t="s">
        <v>83</v>
      </c>
      <c r="S1198" s="102">
        <v>0</v>
      </c>
      <c r="T1198" s="435"/>
      <c r="U1198" s="165">
        <v>5</v>
      </c>
      <c r="V1198" s="165">
        <v>5</v>
      </c>
      <c r="W1198" s="165" t="s">
        <v>6873</v>
      </c>
      <c r="X1198" s="102">
        <v>1</v>
      </c>
      <c r="Y1198" s="422">
        <f>J1198-I1198</f>
        <v>2.9166666666666674E-2</v>
      </c>
      <c r="Z1198" s="422">
        <f>Y1198*60</f>
        <v>1.7500000000000004</v>
      </c>
      <c r="AA1198" s="429">
        <v>4</v>
      </c>
      <c r="AB1198" s="297">
        <v>4</v>
      </c>
    </row>
    <row r="1199" spans="1:28" ht="14.25" customHeight="1" thickBot="1">
      <c r="A1199" s="7"/>
      <c r="B1199" s="7"/>
      <c r="C1199" s="50" t="s">
        <v>7561</v>
      </c>
      <c r="D1199" s="468">
        <v>0</v>
      </c>
      <c r="E1199" s="50" t="s">
        <v>7567</v>
      </c>
      <c r="F1199" s="102" t="s">
        <v>7586</v>
      </c>
      <c r="G1199" s="102" t="s">
        <v>7587</v>
      </c>
      <c r="H1199" s="102" t="s">
        <v>7588</v>
      </c>
      <c r="I1199" s="45" t="s">
        <v>1778</v>
      </c>
      <c r="J1199" s="45" t="s">
        <v>4108</v>
      </c>
      <c r="K1199" s="102"/>
      <c r="L1199" s="13">
        <f ca="1">IFERROR(__xludf.DUMMYFUNCTION("if(K1236="""",0,counta(split(K1236,"","")))"),0)</f>
        <v>0</v>
      </c>
      <c r="M1199" s="102"/>
      <c r="N1199" s="102"/>
      <c r="O1199" s="102"/>
      <c r="P1199" s="102"/>
      <c r="Q1199" s="422" t="s">
        <v>27</v>
      </c>
      <c r="R1199" s="102" t="s">
        <v>83</v>
      </c>
      <c r="S1199" s="102">
        <v>0</v>
      </c>
      <c r="T1199" s="435"/>
      <c r="U1199" s="165"/>
      <c r="V1199" s="165">
        <v>5</v>
      </c>
      <c r="W1199" s="165" t="s">
        <v>29</v>
      </c>
      <c r="X1199" s="15">
        <v>1</v>
      </c>
      <c r="Y1199" s="422">
        <f>J1199-I1199</f>
        <v>0.2194444444444445</v>
      </c>
      <c r="Z1199" s="422">
        <f>Y1199*60</f>
        <v>13.16666666666667</v>
      </c>
      <c r="AA1199" s="429">
        <v>4</v>
      </c>
      <c r="AB1199" s="165">
        <v>4</v>
      </c>
    </row>
    <row r="1200" spans="1:28" ht="14.25" customHeight="1" thickBot="1">
      <c r="A1200" s="7"/>
      <c r="B1200" s="7"/>
      <c r="C1200" s="51" t="s">
        <v>7431</v>
      </c>
      <c r="D1200" s="468">
        <v>0</v>
      </c>
      <c r="E1200" s="50" t="s">
        <v>7506</v>
      </c>
      <c r="F1200" s="102" t="s">
        <v>334</v>
      </c>
      <c r="G1200" s="102" t="s">
        <v>7511</v>
      </c>
      <c r="H1200" s="102" t="s">
        <v>7512</v>
      </c>
      <c r="I1200" s="45" t="s">
        <v>1139</v>
      </c>
      <c r="J1200" s="45" t="s">
        <v>2436</v>
      </c>
      <c r="K1200" s="102" t="s">
        <v>648</v>
      </c>
      <c r="L1200" s="13">
        <f ca="1">IFERROR(__xludf.DUMMYFUNCTION("if(K1237="""",0,counta(split(K1237,"","")))"),1)</f>
        <v>1</v>
      </c>
      <c r="M1200" s="102" t="s">
        <v>648</v>
      </c>
      <c r="N1200" s="102"/>
      <c r="O1200" s="102"/>
      <c r="P1200" s="102"/>
      <c r="Q1200" s="414" t="s">
        <v>27</v>
      </c>
      <c r="R1200" s="102" t="s">
        <v>83</v>
      </c>
      <c r="S1200" s="354">
        <v>0</v>
      </c>
      <c r="T1200" s="435"/>
      <c r="U1200" s="165">
        <v>4</v>
      </c>
      <c r="V1200" s="165">
        <v>5</v>
      </c>
      <c r="W1200" s="165" t="s">
        <v>3437</v>
      </c>
      <c r="X1200" s="102" t="s">
        <v>2794</v>
      </c>
      <c r="Y1200" s="422">
        <f>J1200-I1200</f>
        <v>0.24583333333333329</v>
      </c>
      <c r="Z1200" s="422">
        <f>Y1200*60</f>
        <v>14.749999999999998</v>
      </c>
      <c r="AA1200" s="429">
        <v>4</v>
      </c>
      <c r="AB1200" s="280">
        <v>4</v>
      </c>
    </row>
    <row r="1201" spans="1:28" ht="14.25" customHeight="1" thickBot="1">
      <c r="A1201" s="7"/>
      <c r="B1201" s="7"/>
      <c r="C1201" s="50" t="s">
        <v>8698</v>
      </c>
      <c r="D1201" s="468">
        <v>0</v>
      </c>
      <c r="E1201" s="353" t="s">
        <v>8757</v>
      </c>
      <c r="F1201" s="175" t="s">
        <v>3838</v>
      </c>
      <c r="G1201" s="353" t="s">
        <v>3838</v>
      </c>
      <c r="H1201" s="353" t="s">
        <v>3838</v>
      </c>
      <c r="I1201" s="243" t="s">
        <v>2084</v>
      </c>
      <c r="J1201" s="45" t="s">
        <v>4113</v>
      </c>
      <c r="K1201" s="102" t="s">
        <v>1348</v>
      </c>
      <c r="L1201" s="13">
        <f ca="1">IFERROR(__xludf.DUMMYFUNCTION("if(K1238="""",0,counta(split(K1238,"","")))"),1)</f>
        <v>1</v>
      </c>
      <c r="M1201" s="102" t="s">
        <v>4114</v>
      </c>
      <c r="N1201" s="102"/>
      <c r="O1201" s="102"/>
      <c r="P1201" s="102"/>
      <c r="Q1201" s="414" t="s">
        <v>27</v>
      </c>
      <c r="R1201" s="102" t="s">
        <v>83</v>
      </c>
      <c r="S1201" s="354">
        <v>0</v>
      </c>
      <c r="T1201" s="435"/>
      <c r="U1201" s="297">
        <v>4</v>
      </c>
      <c r="V1201" s="297">
        <v>4</v>
      </c>
      <c r="W1201" s="301" t="s">
        <v>3511</v>
      </c>
      <c r="X1201" s="301" t="s">
        <v>2794</v>
      </c>
      <c r="Y1201" s="422">
        <f>J1201-I1201</f>
        <v>0.26597222222222222</v>
      </c>
      <c r="Z1201" s="422">
        <f>Y1201*60</f>
        <v>15.958333333333334</v>
      </c>
      <c r="AA1201" s="429">
        <v>4</v>
      </c>
      <c r="AB1201" s="149">
        <v>4</v>
      </c>
    </row>
    <row r="1202" spans="1:28" ht="14.25" customHeight="1" thickBot="1">
      <c r="A1202" s="7"/>
      <c r="B1202" s="7"/>
      <c r="C1202" s="50" t="s">
        <v>8085</v>
      </c>
      <c r="D1202" s="468">
        <v>0</v>
      </c>
      <c r="E1202" s="50" t="s">
        <v>8086</v>
      </c>
      <c r="F1202" s="102" t="s">
        <v>6401</v>
      </c>
      <c r="G1202" s="102" t="s">
        <v>45</v>
      </c>
      <c r="H1202" s="102" t="s">
        <v>561</v>
      </c>
      <c r="I1202" s="45" t="s">
        <v>87</v>
      </c>
      <c r="J1202" s="45" t="s">
        <v>3685</v>
      </c>
      <c r="K1202" s="102" t="s">
        <v>4117</v>
      </c>
      <c r="L1202" s="13">
        <f ca="1">IFERROR(__xludf.DUMMYFUNCTION("if(K1239="""",0,counta(split(K1239,"","")))"),1)</f>
        <v>1</v>
      </c>
      <c r="M1202" s="102" t="s">
        <v>4117</v>
      </c>
      <c r="N1202" s="102"/>
      <c r="O1202" s="102"/>
      <c r="P1202" s="102"/>
      <c r="Q1202" s="414" t="s">
        <v>27</v>
      </c>
      <c r="R1202" s="102" t="s">
        <v>83</v>
      </c>
      <c r="S1202" s="354">
        <v>0</v>
      </c>
      <c r="T1202" s="435"/>
      <c r="U1202" s="165">
        <v>3</v>
      </c>
      <c r="V1202" s="165">
        <v>4</v>
      </c>
      <c r="W1202" s="165" t="s">
        <v>3548</v>
      </c>
      <c r="X1202" s="102">
        <v>1</v>
      </c>
      <c r="Y1202" s="422">
        <f>J1202-I1202</f>
        <v>0.28472222222222227</v>
      </c>
      <c r="Z1202" s="422">
        <f>Y1202*60</f>
        <v>17.083333333333336</v>
      </c>
      <c r="AA1202" s="429">
        <v>4</v>
      </c>
      <c r="AB1202" s="481">
        <v>4</v>
      </c>
    </row>
    <row r="1203" spans="1:28" ht="14.25" customHeight="1" thickBot="1">
      <c r="A1203" s="324"/>
      <c r="B1203" s="324"/>
      <c r="C1203" s="329" t="s">
        <v>9773</v>
      </c>
      <c r="D1203" s="468">
        <v>0</v>
      </c>
      <c r="E1203" s="329" t="s">
        <v>9797</v>
      </c>
      <c r="F1203" s="329" t="s">
        <v>816</v>
      </c>
      <c r="G1203" s="329" t="s">
        <v>9798</v>
      </c>
      <c r="H1203" s="329" t="s">
        <v>818</v>
      </c>
      <c r="I1203" s="335" t="s">
        <v>264</v>
      </c>
      <c r="J1203" s="45" t="s">
        <v>2688</v>
      </c>
      <c r="K1203" s="102" t="s">
        <v>350</v>
      </c>
      <c r="L1203" s="13">
        <f ca="1">IFERROR(__xludf.DUMMYFUNCTION("if(K1240="""",0,counta(split(K1240,"","")))"),1)</f>
        <v>1</v>
      </c>
      <c r="M1203" s="102" t="s">
        <v>350</v>
      </c>
      <c r="N1203" s="102"/>
      <c r="O1203" s="102"/>
      <c r="P1203" s="102"/>
      <c r="Q1203" s="414" t="s">
        <v>27</v>
      </c>
      <c r="R1203" s="102" t="s">
        <v>83</v>
      </c>
      <c r="S1203" s="354">
        <v>0</v>
      </c>
      <c r="T1203" s="435"/>
      <c r="U1203" s="165">
        <v>5</v>
      </c>
      <c r="V1203" s="165">
        <v>4</v>
      </c>
      <c r="W1203" s="165" t="s">
        <v>4903</v>
      </c>
      <c r="X1203" s="102">
        <v>1</v>
      </c>
      <c r="Y1203" s="422">
        <f>J1203-I1203</f>
        <v>0.3</v>
      </c>
      <c r="Z1203" s="422">
        <f>Y1203*60</f>
        <v>18</v>
      </c>
      <c r="AA1203" s="429">
        <v>4</v>
      </c>
      <c r="AB1203" s="165">
        <v>4</v>
      </c>
    </row>
    <row r="1204" spans="1:28" ht="14.25" customHeight="1" thickBot="1">
      <c r="A1204" s="7"/>
      <c r="B1204" s="7"/>
      <c r="C1204" s="51" t="s">
        <v>7431</v>
      </c>
      <c r="D1204" s="468">
        <v>0</v>
      </c>
      <c r="E1204" s="51" t="s">
        <v>7472</v>
      </c>
      <c r="F1204" s="102" t="s">
        <v>2985</v>
      </c>
      <c r="G1204" s="102" t="s">
        <v>7476</v>
      </c>
      <c r="H1204" s="102" t="s">
        <v>2823</v>
      </c>
      <c r="I1204" s="45" t="s">
        <v>377</v>
      </c>
      <c r="J1204" s="45" t="s">
        <v>4120</v>
      </c>
      <c r="K1204" s="102"/>
      <c r="L1204" s="13">
        <f ca="1">IFERROR(__xludf.DUMMYFUNCTION("if(K1241="""",0,counta(split(K1241,"","")))"),0)</f>
        <v>0</v>
      </c>
      <c r="M1204" s="102"/>
      <c r="N1204" s="102"/>
      <c r="O1204" s="102"/>
      <c r="P1204" s="102"/>
      <c r="Q1204" s="414" t="s">
        <v>27</v>
      </c>
      <c r="R1204" s="102" t="s">
        <v>83</v>
      </c>
      <c r="S1204" s="354">
        <v>0</v>
      </c>
      <c r="T1204" s="435"/>
      <c r="U1204" s="51">
        <v>4</v>
      </c>
      <c r="V1204" s="51">
        <v>4</v>
      </c>
      <c r="W1204" s="51" t="s">
        <v>3651</v>
      </c>
      <c r="X1204" s="102" t="s">
        <v>2947</v>
      </c>
      <c r="Y1204" s="422">
        <f>J1204-I1204</f>
        <v>0.32222222222222224</v>
      </c>
      <c r="Z1204" s="422">
        <f>Y1204*60</f>
        <v>19.333333333333336</v>
      </c>
      <c r="AA1204" s="429">
        <v>4</v>
      </c>
      <c r="AB1204" s="165">
        <v>4</v>
      </c>
    </row>
    <row r="1205" spans="1:28" ht="14.25" customHeight="1" thickBot="1">
      <c r="A1205" s="7"/>
      <c r="B1205" s="7"/>
      <c r="C1205" s="50" t="s">
        <v>8085</v>
      </c>
      <c r="D1205" s="468">
        <v>0</v>
      </c>
      <c r="E1205" s="50" t="s">
        <v>8107</v>
      </c>
      <c r="F1205" s="88" t="s">
        <v>8115</v>
      </c>
      <c r="G1205" s="105" t="s">
        <v>8115</v>
      </c>
      <c r="H1205" s="102" t="s">
        <v>8116</v>
      </c>
      <c r="I1205" s="45" t="s">
        <v>377</v>
      </c>
      <c r="J1205" s="45" t="s">
        <v>306</v>
      </c>
      <c r="K1205" s="102" t="s">
        <v>4123</v>
      </c>
      <c r="L1205" s="13">
        <f ca="1">IFERROR(__xludf.DUMMYFUNCTION("if(K1242="""",0,counta(split(K1242,"","")))"),3)</f>
        <v>3</v>
      </c>
      <c r="M1205" s="284" t="s">
        <v>4124</v>
      </c>
      <c r="N1205" s="102"/>
      <c r="O1205" s="102" t="s">
        <v>181</v>
      </c>
      <c r="P1205" s="102" t="s">
        <v>181</v>
      </c>
      <c r="Q1205" s="414" t="s">
        <v>27</v>
      </c>
      <c r="R1205" s="102" t="s">
        <v>83</v>
      </c>
      <c r="S1205" s="354">
        <v>0</v>
      </c>
      <c r="T1205" s="435"/>
      <c r="U1205" s="481">
        <v>4</v>
      </c>
      <c r="V1205" s="481">
        <v>4</v>
      </c>
      <c r="W1205" s="481" t="s">
        <v>29</v>
      </c>
      <c r="X1205" s="480" t="s">
        <v>2794</v>
      </c>
      <c r="Y1205" s="422">
        <f>J1205-I1205</f>
        <v>-0.15625</v>
      </c>
      <c r="Z1205" s="422">
        <f>Y1205*60</f>
        <v>-9.375</v>
      </c>
      <c r="AA1205" s="429">
        <v>4</v>
      </c>
      <c r="AB1205" s="253">
        <v>4</v>
      </c>
    </row>
    <row r="1206" spans="1:28" ht="14.25" customHeight="1" thickBot="1">
      <c r="A1206" s="7"/>
      <c r="B1206" s="7"/>
      <c r="C1206" s="353" t="s">
        <v>7724</v>
      </c>
      <c r="D1206" s="468">
        <v>0</v>
      </c>
      <c r="E1206" s="353" t="s">
        <v>7995</v>
      </c>
      <c r="F1206" s="353" t="s">
        <v>2870</v>
      </c>
      <c r="G1206" s="242"/>
      <c r="H1206" s="353" t="s">
        <v>6125</v>
      </c>
      <c r="I1206" s="243" t="s">
        <v>1235</v>
      </c>
      <c r="J1206" s="45" t="s">
        <v>3028</v>
      </c>
      <c r="K1206" s="102" t="s">
        <v>4126</v>
      </c>
      <c r="L1206" s="13">
        <f ca="1">IFERROR(__xludf.DUMMYFUNCTION("if(K1243="""",0,counta(split(K1243,"","")))"),4)</f>
        <v>4</v>
      </c>
      <c r="M1206" s="102" t="s">
        <v>4127</v>
      </c>
      <c r="N1206" s="102"/>
      <c r="O1206" s="102"/>
      <c r="P1206" s="102"/>
      <c r="Q1206" s="414" t="s">
        <v>27</v>
      </c>
      <c r="R1206" s="102" t="s">
        <v>83</v>
      </c>
      <c r="S1206" s="354">
        <v>0</v>
      </c>
      <c r="T1206" s="435"/>
      <c r="U1206" s="165"/>
      <c r="V1206" s="165">
        <v>4</v>
      </c>
      <c r="W1206" s="165" t="s">
        <v>2111</v>
      </c>
      <c r="X1206" s="102"/>
      <c r="Y1206" s="422">
        <f>J1206-I1206</f>
        <v>-3.8194444444444448E-2</v>
      </c>
      <c r="Z1206" s="422">
        <f>Y1206*60</f>
        <v>-2.291666666666667</v>
      </c>
      <c r="AA1206" s="428">
        <v>4</v>
      </c>
      <c r="AB1206" s="165">
        <v>4</v>
      </c>
    </row>
    <row r="1207" spans="1:28" ht="14.25" customHeight="1" thickBot="1">
      <c r="A1207" s="7"/>
      <c r="B1207" s="7"/>
      <c r="C1207" s="50" t="s">
        <v>7139</v>
      </c>
      <c r="D1207" s="468">
        <v>0</v>
      </c>
      <c r="E1207" s="50" t="s">
        <v>7213</v>
      </c>
      <c r="F1207" s="102" t="s">
        <v>7227</v>
      </c>
      <c r="G1207" s="102" t="s">
        <v>7228</v>
      </c>
      <c r="H1207" s="102" t="s">
        <v>7229</v>
      </c>
      <c r="I1207" s="45" t="s">
        <v>259</v>
      </c>
      <c r="J1207" s="45" t="s">
        <v>2353</v>
      </c>
      <c r="K1207" s="284" t="s">
        <v>4128</v>
      </c>
      <c r="L1207" s="13">
        <f ca="1">IFERROR(__xludf.DUMMYFUNCTION("if(K1244="""",0,counta(split(K1244,"","")))"),2)</f>
        <v>2</v>
      </c>
      <c r="M1207" s="102" t="s">
        <v>4128</v>
      </c>
      <c r="N1207" s="102"/>
      <c r="O1207" s="102" t="s">
        <v>181</v>
      </c>
      <c r="P1207" s="102" t="s">
        <v>181</v>
      </c>
      <c r="Q1207" s="414" t="s">
        <v>27</v>
      </c>
      <c r="R1207" s="102" t="s">
        <v>83</v>
      </c>
      <c r="S1207" s="354">
        <v>0</v>
      </c>
      <c r="T1207" s="435"/>
      <c r="U1207" s="253">
        <v>4</v>
      </c>
      <c r="V1207" s="255">
        <v>5</v>
      </c>
      <c r="W1207" s="353" t="s">
        <v>7965</v>
      </c>
      <c r="X1207" s="353">
        <v>1</v>
      </c>
      <c r="Y1207" s="422">
        <f>J1207-I1207</f>
        <v>9.0972222222222232E-2</v>
      </c>
      <c r="Z1207" s="422">
        <f>Y1207*60</f>
        <v>5.4583333333333339</v>
      </c>
      <c r="AA1207" s="429">
        <v>4</v>
      </c>
      <c r="AB1207" s="165">
        <v>4</v>
      </c>
    </row>
    <row r="1208" spans="1:28" ht="14.25" customHeight="1" thickBot="1">
      <c r="A1208" s="7"/>
      <c r="B1208" s="7"/>
      <c r="C1208" s="220" t="s">
        <v>6842</v>
      </c>
      <c r="D1208" s="468">
        <v>0</v>
      </c>
      <c r="E1208" s="214" t="s">
        <v>6940</v>
      </c>
      <c r="F1208" s="102" t="s">
        <v>6951</v>
      </c>
      <c r="G1208" s="102" t="s">
        <v>6952</v>
      </c>
      <c r="H1208" s="102" t="s">
        <v>6953</v>
      </c>
      <c r="I1208" s="45" t="s">
        <v>562</v>
      </c>
      <c r="J1208" s="45" t="s">
        <v>4132</v>
      </c>
      <c r="K1208" s="102" t="s">
        <v>4133</v>
      </c>
      <c r="L1208" s="13">
        <f ca="1">IFERROR(__xludf.DUMMYFUNCTION("if(K1245="""",0,counta(split(K1245,"","")))"),5)</f>
        <v>5</v>
      </c>
      <c r="M1208" s="102" t="s">
        <v>4133</v>
      </c>
      <c r="N1208" s="102"/>
      <c r="O1208" s="102"/>
      <c r="P1208" s="102"/>
      <c r="Q1208" s="414" t="s">
        <v>27</v>
      </c>
      <c r="R1208" s="102" t="s">
        <v>83</v>
      </c>
      <c r="S1208" s="354">
        <v>0</v>
      </c>
      <c r="T1208" s="435"/>
      <c r="U1208" s="165">
        <v>4</v>
      </c>
      <c r="V1208" s="165">
        <v>4</v>
      </c>
      <c r="W1208" s="165" t="s">
        <v>3437</v>
      </c>
      <c r="X1208" s="102" t="s">
        <v>2947</v>
      </c>
      <c r="Y1208" s="422">
        <f>J1208-I1208</f>
        <v>0.11875000000000002</v>
      </c>
      <c r="Z1208" s="422">
        <f>Y1208*60</f>
        <v>7.1250000000000018</v>
      </c>
      <c r="AA1208" s="429">
        <v>4</v>
      </c>
      <c r="AB1208" s="165">
        <v>4</v>
      </c>
    </row>
    <row r="1209" spans="1:28" ht="14.25" customHeight="1" thickBot="1">
      <c r="A1209" s="7"/>
      <c r="B1209" s="7"/>
      <c r="C1209" s="50" t="s">
        <v>7041</v>
      </c>
      <c r="D1209" s="468">
        <v>0</v>
      </c>
      <c r="E1209" s="49" t="s">
        <v>7042</v>
      </c>
      <c r="F1209" s="226" t="s">
        <v>816</v>
      </c>
      <c r="G1209" s="102" t="s">
        <v>7043</v>
      </c>
      <c r="H1209" s="102" t="s">
        <v>2839</v>
      </c>
      <c r="I1209" s="45" t="s">
        <v>562</v>
      </c>
      <c r="J1209" s="45" t="s">
        <v>1151</v>
      </c>
      <c r="K1209" s="102" t="s">
        <v>4134</v>
      </c>
      <c r="L1209" s="13">
        <f ca="1">IFERROR(__xludf.DUMMYFUNCTION("if(K1246="""",0,counta(split(K1246,"","")))"),3)</f>
        <v>3</v>
      </c>
      <c r="M1209" s="102" t="s">
        <v>4134</v>
      </c>
      <c r="N1209" s="102"/>
      <c r="O1209" s="102"/>
      <c r="P1209" s="102"/>
      <c r="Q1209" s="414" t="s">
        <v>27</v>
      </c>
      <c r="R1209" s="102" t="s">
        <v>83</v>
      </c>
      <c r="S1209" s="354">
        <v>0</v>
      </c>
      <c r="T1209" s="435"/>
      <c r="U1209" s="251">
        <v>3</v>
      </c>
      <c r="V1209" s="253">
        <v>4</v>
      </c>
      <c r="W1209" s="353" t="s">
        <v>3041</v>
      </c>
      <c r="X1209" s="353">
        <v>1</v>
      </c>
      <c r="Y1209" s="422">
        <f>J1209-I1209</f>
        <v>0.25069444444444439</v>
      </c>
      <c r="Z1209" s="422">
        <f>Y1209*60</f>
        <v>15.041666666666663</v>
      </c>
      <c r="AA1209" s="429">
        <v>4</v>
      </c>
      <c r="AB1209" s="165">
        <v>4</v>
      </c>
    </row>
    <row r="1210" spans="1:28" ht="14.25" customHeight="1" thickBot="1">
      <c r="A1210" s="7"/>
      <c r="B1210" s="7"/>
      <c r="C1210" s="50" t="s">
        <v>7255</v>
      </c>
      <c r="D1210" s="468">
        <v>0</v>
      </c>
      <c r="E1210" s="50" t="s">
        <v>7278</v>
      </c>
      <c r="F1210" s="102" t="s">
        <v>4429</v>
      </c>
      <c r="G1210" s="102" t="s">
        <v>7279</v>
      </c>
      <c r="H1210" s="102" t="s">
        <v>7280</v>
      </c>
      <c r="I1210" s="45" t="s">
        <v>562</v>
      </c>
      <c r="J1210" s="45" t="s">
        <v>145</v>
      </c>
      <c r="K1210" s="102" t="s">
        <v>4136</v>
      </c>
      <c r="L1210" s="13">
        <f ca="1">IFERROR(__xludf.DUMMYFUNCTION("if(K1247="""",0,counta(split(K1247,"","")))"),3)</f>
        <v>3</v>
      </c>
      <c r="M1210" s="102" t="s">
        <v>4136</v>
      </c>
      <c r="N1210" s="102"/>
      <c r="O1210" s="102" t="s">
        <v>1198</v>
      </c>
      <c r="P1210" s="102" t="s">
        <v>1198</v>
      </c>
      <c r="Q1210" s="414" t="s">
        <v>27</v>
      </c>
      <c r="R1210" s="102" t="s">
        <v>83</v>
      </c>
      <c r="S1210" s="354">
        <v>0</v>
      </c>
      <c r="T1210" s="435"/>
      <c r="U1210" s="165">
        <v>3</v>
      </c>
      <c r="V1210" s="165">
        <v>3</v>
      </c>
      <c r="W1210" s="165" t="s">
        <v>2111</v>
      </c>
      <c r="X1210" s="102" t="s">
        <v>2947</v>
      </c>
      <c r="Y1210" s="422">
        <f>J1210-I1210</f>
        <v>-2.5694444444444436E-2</v>
      </c>
      <c r="Z1210" s="422">
        <f>Y1210*60</f>
        <v>-1.5416666666666661</v>
      </c>
      <c r="AA1210" s="429">
        <v>4</v>
      </c>
      <c r="AB1210" s="165">
        <v>4</v>
      </c>
    </row>
    <row r="1211" spans="1:28" ht="14.25" customHeight="1" thickBot="1">
      <c r="A1211" s="7"/>
      <c r="B1211" s="7"/>
      <c r="C1211" s="50" t="s">
        <v>7041</v>
      </c>
      <c r="D1211" s="468">
        <v>0</v>
      </c>
      <c r="E1211" s="49" t="s">
        <v>7099</v>
      </c>
      <c r="F1211" s="102" t="s">
        <v>7106</v>
      </c>
      <c r="G1211" s="102"/>
      <c r="H1211" s="102" t="s">
        <v>1156</v>
      </c>
      <c r="I1211" s="45" t="s">
        <v>2914</v>
      </c>
      <c r="J1211" s="45" t="s">
        <v>1547</v>
      </c>
      <c r="K1211" s="102" t="s">
        <v>4139</v>
      </c>
      <c r="L1211" s="13">
        <f ca="1">IFERROR(__xludf.DUMMYFUNCTION("if(K1248="""",0,counta(split(K1248,"","")))"),1)</f>
        <v>1</v>
      </c>
      <c r="M1211" s="102" t="s">
        <v>4139</v>
      </c>
      <c r="N1211" s="102"/>
      <c r="O1211" s="102"/>
      <c r="P1211" s="102"/>
      <c r="Q1211" s="422" t="s">
        <v>27</v>
      </c>
      <c r="R1211" s="102" t="s">
        <v>83</v>
      </c>
      <c r="S1211" s="102">
        <v>0</v>
      </c>
      <c r="T1211" s="435"/>
      <c r="U1211" s="252"/>
      <c r="V1211" s="252"/>
      <c r="W1211" s="252" t="s">
        <v>3076</v>
      </c>
      <c r="X1211" s="252">
        <v>1</v>
      </c>
      <c r="Y1211" s="422">
        <f>J1211-I1211</f>
        <v>-2.0833333333333259E-3</v>
      </c>
      <c r="Z1211" s="422">
        <f>Y1211*60</f>
        <v>-0.12499999999999956</v>
      </c>
      <c r="AA1211" s="429">
        <v>4</v>
      </c>
      <c r="AB1211" s="165">
        <v>4</v>
      </c>
    </row>
    <row r="1212" spans="1:28" ht="14.25" customHeight="1" thickBot="1">
      <c r="A1212" s="7"/>
      <c r="B1212" s="7"/>
      <c r="C1212" s="50" t="s">
        <v>7139</v>
      </c>
      <c r="D1212" s="468">
        <v>0</v>
      </c>
      <c r="E1212" s="50" t="s">
        <v>7187</v>
      </c>
      <c r="F1212" s="102" t="s">
        <v>7183</v>
      </c>
      <c r="G1212" s="102" t="s">
        <v>2604</v>
      </c>
      <c r="H1212" s="102" t="s">
        <v>2862</v>
      </c>
      <c r="I1212" s="45" t="s">
        <v>2914</v>
      </c>
      <c r="J1212" s="45" t="s">
        <v>527</v>
      </c>
      <c r="K1212" s="102"/>
      <c r="L1212" s="13">
        <f ca="1">IFERROR(__xludf.DUMMYFUNCTION("if(K1249="""",0,counta(split(K1249,"","")))"),0)</f>
        <v>0</v>
      </c>
      <c r="M1212" s="102"/>
      <c r="N1212" s="102"/>
      <c r="O1212" s="102"/>
      <c r="P1212" s="102"/>
      <c r="Q1212" s="422" t="s">
        <v>27</v>
      </c>
      <c r="R1212" s="102" t="s">
        <v>83</v>
      </c>
      <c r="S1212" s="102">
        <v>0</v>
      </c>
      <c r="T1212" s="435"/>
      <c r="U1212" s="379">
        <v>4</v>
      </c>
      <c r="V1212" s="379">
        <v>5</v>
      </c>
      <c r="W1212" s="377" t="s">
        <v>3548</v>
      </c>
      <c r="X1212" s="377">
        <v>1</v>
      </c>
      <c r="Y1212" s="422">
        <f>J1212-I1212</f>
        <v>9.1666666666666674E-2</v>
      </c>
      <c r="Z1212" s="422">
        <f>Y1212*60</f>
        <v>5.5</v>
      </c>
      <c r="AA1212" s="429">
        <v>4</v>
      </c>
      <c r="AB1212" s="165">
        <v>4</v>
      </c>
    </row>
    <row r="1213" spans="1:28" ht="14.25" customHeight="1" thickBot="1">
      <c r="A1213" s="7"/>
      <c r="B1213" s="7"/>
      <c r="C1213" s="353" t="s">
        <v>7724</v>
      </c>
      <c r="D1213" s="468">
        <v>0</v>
      </c>
      <c r="E1213" s="353" t="s">
        <v>1441</v>
      </c>
      <c r="F1213" s="353" t="s">
        <v>7968</v>
      </c>
      <c r="G1213" s="353" t="s">
        <v>1450</v>
      </c>
      <c r="H1213" s="353" t="s">
        <v>7969</v>
      </c>
      <c r="I1213" s="243" t="s">
        <v>1220</v>
      </c>
      <c r="J1213" s="45" t="s">
        <v>1409</v>
      </c>
      <c r="K1213" s="102" t="s">
        <v>4142</v>
      </c>
      <c r="L1213" s="13">
        <f ca="1">IFERROR(__xludf.DUMMYFUNCTION("if(K1250="""",0,counta(split(K1250,"","")))"),5)</f>
        <v>5</v>
      </c>
      <c r="M1213" s="102" t="s">
        <v>4142</v>
      </c>
      <c r="N1213" s="102"/>
      <c r="O1213" s="102"/>
      <c r="P1213" s="102"/>
      <c r="Q1213" s="422" t="s">
        <v>27</v>
      </c>
      <c r="R1213" s="102" t="s">
        <v>83</v>
      </c>
      <c r="S1213" s="102">
        <v>0</v>
      </c>
      <c r="T1213" s="435"/>
      <c r="U1213" s="255">
        <v>5</v>
      </c>
      <c r="V1213" s="255">
        <v>5</v>
      </c>
      <c r="W1213" s="353" t="s">
        <v>3437</v>
      </c>
      <c r="X1213" s="353" t="s">
        <v>2794</v>
      </c>
      <c r="Y1213" s="422">
        <f>J1213-I1213</f>
        <v>5.3472222222222199E-2</v>
      </c>
      <c r="Z1213" s="422">
        <f>Y1213*60</f>
        <v>3.2083333333333321</v>
      </c>
      <c r="AA1213" s="429">
        <v>4</v>
      </c>
      <c r="AB1213" s="522">
        <v>4</v>
      </c>
    </row>
    <row r="1214" spans="1:28" ht="14.25" customHeight="1" thickBot="1">
      <c r="A1214" s="7"/>
      <c r="B1214" s="7"/>
      <c r="C1214" s="50" t="s">
        <v>7561</v>
      </c>
      <c r="D1214" s="468">
        <v>0</v>
      </c>
      <c r="E1214" s="50" t="s">
        <v>7567</v>
      </c>
      <c r="F1214" s="102" t="s">
        <v>6343</v>
      </c>
      <c r="G1214" s="102" t="s">
        <v>6343</v>
      </c>
      <c r="H1214" s="102" t="s">
        <v>7584</v>
      </c>
      <c r="I1214" s="45" t="s">
        <v>917</v>
      </c>
      <c r="J1214" s="45" t="s">
        <v>316</v>
      </c>
      <c r="K1214" s="102" t="s">
        <v>4146</v>
      </c>
      <c r="L1214" s="13">
        <f ca="1">IFERROR(__xludf.DUMMYFUNCTION("if(K1251="""",0,counta(split(K1251,"","")))"),2)</f>
        <v>2</v>
      </c>
      <c r="M1214" s="284" t="s">
        <v>4146</v>
      </c>
      <c r="N1214" s="102"/>
      <c r="O1214" s="102" t="s">
        <v>4147</v>
      </c>
      <c r="P1214" s="102" t="s">
        <v>4147</v>
      </c>
      <c r="Q1214" s="422" t="s">
        <v>27</v>
      </c>
      <c r="R1214" s="102" t="s">
        <v>83</v>
      </c>
      <c r="S1214" s="102">
        <v>0</v>
      </c>
      <c r="T1214" s="435"/>
      <c r="U1214" s="148">
        <v>3</v>
      </c>
      <c r="V1214" s="149">
        <v>4</v>
      </c>
      <c r="W1214" s="155" t="s">
        <v>29</v>
      </c>
      <c r="X1214" s="155" t="s">
        <v>2947</v>
      </c>
      <c r="Y1214" s="422">
        <f>J1214-I1214</f>
        <v>4.166666666666663E-2</v>
      </c>
      <c r="Z1214" s="422">
        <f>Y1214*60</f>
        <v>2.4999999999999978</v>
      </c>
      <c r="AA1214" s="429">
        <v>4</v>
      </c>
      <c r="AB1214" s="165">
        <v>4</v>
      </c>
    </row>
    <row r="1215" spans="1:28" ht="14.25" customHeight="1" thickBot="1">
      <c r="A1215" s="7"/>
      <c r="B1215" s="7"/>
      <c r="C1215" s="353" t="s">
        <v>7724</v>
      </c>
      <c r="D1215" s="468">
        <v>0</v>
      </c>
      <c r="E1215" s="353" t="s">
        <v>7725</v>
      </c>
      <c r="F1215" s="353" t="s">
        <v>3653</v>
      </c>
      <c r="G1215" s="353" t="s">
        <v>7727</v>
      </c>
      <c r="H1215" s="353" t="s">
        <v>7728</v>
      </c>
      <c r="I1215" s="243" t="s">
        <v>917</v>
      </c>
      <c r="J1215" s="45" t="s">
        <v>4150</v>
      </c>
      <c r="K1215" s="102" t="s">
        <v>779</v>
      </c>
      <c r="L1215" s="13">
        <f ca="1">IFERROR(__xludf.DUMMYFUNCTION("if(K1252="""",0,counta(split(K1252,"","")))"),1)</f>
        <v>1</v>
      </c>
      <c r="M1215" s="102" t="s">
        <v>779</v>
      </c>
      <c r="N1215" s="102"/>
      <c r="O1215" s="102"/>
      <c r="P1215" s="102"/>
      <c r="Q1215" s="422" t="s">
        <v>27</v>
      </c>
      <c r="R1215" s="102" t="s">
        <v>83</v>
      </c>
      <c r="S1215" s="102">
        <v>0</v>
      </c>
      <c r="T1215" s="435"/>
      <c r="U1215" s="165">
        <v>5</v>
      </c>
      <c r="V1215" s="165">
        <v>4</v>
      </c>
      <c r="W1215" s="165" t="s">
        <v>3127</v>
      </c>
      <c r="X1215" s="102" t="s">
        <v>2947</v>
      </c>
      <c r="Y1215" s="422">
        <f>J1215-I1215</f>
        <v>0.22847222222222219</v>
      </c>
      <c r="Z1215" s="422">
        <f>Y1215*60</f>
        <v>13.708333333333332</v>
      </c>
      <c r="AA1215" s="429">
        <v>4</v>
      </c>
      <c r="AB1215" s="165">
        <v>4</v>
      </c>
    </row>
    <row r="1216" spans="1:28" ht="14.25" customHeight="1" thickBot="1">
      <c r="A1216" s="7"/>
      <c r="B1216" s="7"/>
      <c r="C1216" s="50" t="s">
        <v>8959</v>
      </c>
      <c r="D1216" s="468">
        <v>0</v>
      </c>
      <c r="E1216" s="275" t="s">
        <v>874</v>
      </c>
      <c r="F1216" s="275" t="s">
        <v>75</v>
      </c>
      <c r="G1216" s="275" t="s">
        <v>75</v>
      </c>
      <c r="H1216" s="275" t="s">
        <v>295</v>
      </c>
      <c r="I1216" s="276" t="s">
        <v>917</v>
      </c>
      <c r="J1216" s="45" t="s">
        <v>4150</v>
      </c>
      <c r="K1216" s="102" t="s">
        <v>4153</v>
      </c>
      <c r="L1216" s="13">
        <f ca="1">IFERROR(__xludf.DUMMYFUNCTION("if(K1253="""",0,counta(split(K1253,"","")))"),6)</f>
        <v>6</v>
      </c>
      <c r="M1216" s="102" t="s">
        <v>4153</v>
      </c>
      <c r="N1216" s="102"/>
      <c r="O1216" s="102"/>
      <c r="P1216" s="102"/>
      <c r="Q1216" s="422" t="s">
        <v>27</v>
      </c>
      <c r="R1216" s="102" t="s">
        <v>83</v>
      </c>
      <c r="S1216" s="102">
        <v>0</v>
      </c>
      <c r="T1216" s="435"/>
      <c r="U1216" s="333">
        <v>4</v>
      </c>
      <c r="V1216" s="332">
        <v>5</v>
      </c>
      <c r="W1216" s="339" t="s">
        <v>3548</v>
      </c>
      <c r="X1216" s="339" t="s">
        <v>2794</v>
      </c>
      <c r="Y1216" s="422">
        <f>J1216-I1216</f>
        <v>0.22847222222222219</v>
      </c>
      <c r="Z1216" s="422">
        <f>Y1216*60</f>
        <v>13.708333333333332</v>
      </c>
      <c r="AA1216" s="429">
        <v>4</v>
      </c>
      <c r="AB1216" s="165">
        <v>4</v>
      </c>
    </row>
    <row r="1217" spans="1:28" ht="14.25" customHeight="1" thickBot="1">
      <c r="A1217" s="7"/>
      <c r="B1217" s="7"/>
      <c r="C1217" s="50" t="s">
        <v>8698</v>
      </c>
      <c r="D1217" s="468">
        <v>0</v>
      </c>
      <c r="E1217" s="353" t="s">
        <v>8741</v>
      </c>
      <c r="F1217" s="175" t="s">
        <v>8750</v>
      </c>
      <c r="G1217" s="353" t="s">
        <v>8751</v>
      </c>
      <c r="H1217" s="353" t="s">
        <v>8752</v>
      </c>
      <c r="I1217" s="243" t="s">
        <v>1134</v>
      </c>
      <c r="J1217" s="45" t="s">
        <v>4150</v>
      </c>
      <c r="K1217" s="102"/>
      <c r="L1217" s="13">
        <f ca="1">IFERROR(__xludf.DUMMYFUNCTION("if(K1254="""",0,counta(split(K1254,"","")))"),0)</f>
        <v>0</v>
      </c>
      <c r="M1217" s="102"/>
      <c r="N1217" s="102"/>
      <c r="O1217" s="102"/>
      <c r="P1217" s="102"/>
      <c r="Q1217" s="422" t="s">
        <v>27</v>
      </c>
      <c r="R1217" s="102" t="s">
        <v>83</v>
      </c>
      <c r="S1217" s="102">
        <v>0</v>
      </c>
      <c r="T1217" s="435"/>
      <c r="U1217" s="165">
        <v>4</v>
      </c>
      <c r="V1217" s="165">
        <v>5</v>
      </c>
      <c r="W1217" s="165" t="s">
        <v>5989</v>
      </c>
      <c r="X1217" s="165">
        <v>0</v>
      </c>
      <c r="Y1217" s="422">
        <f>J1217-I1217</f>
        <v>0.22916666666666663</v>
      </c>
      <c r="Z1217" s="422">
        <f>Y1217*60</f>
        <v>13.749999999999998</v>
      </c>
      <c r="AA1217" s="429">
        <v>4</v>
      </c>
      <c r="AB1217" s="253">
        <v>4</v>
      </c>
    </row>
    <row r="1218" spans="1:28" ht="14.25" customHeight="1" thickBot="1">
      <c r="A1218" s="7"/>
      <c r="B1218" s="7"/>
      <c r="C1218" s="353" t="s">
        <v>7724</v>
      </c>
      <c r="D1218" s="468">
        <v>0</v>
      </c>
      <c r="E1218" s="353" t="s">
        <v>8046</v>
      </c>
      <c r="F1218" s="353" t="s">
        <v>8057</v>
      </c>
      <c r="G1218" s="353" t="s">
        <v>8058</v>
      </c>
      <c r="H1218" s="353" t="s">
        <v>8059</v>
      </c>
      <c r="I1218" s="243" t="s">
        <v>33</v>
      </c>
      <c r="J1218" s="45" t="s">
        <v>3429</v>
      </c>
      <c r="K1218" s="102" t="s">
        <v>4158</v>
      </c>
      <c r="L1218" s="13">
        <f ca="1">IFERROR(__xludf.DUMMYFUNCTION("if(K1255="""",0,counta(split(K1255,"","")))"),3)</f>
        <v>3</v>
      </c>
      <c r="M1218" s="102" t="s">
        <v>4158</v>
      </c>
      <c r="N1218" s="102"/>
      <c r="O1218" s="102"/>
      <c r="P1218" s="102"/>
      <c r="Q1218" s="422" t="s">
        <v>27</v>
      </c>
      <c r="R1218" s="102" t="s">
        <v>83</v>
      </c>
      <c r="S1218" s="102">
        <v>0</v>
      </c>
      <c r="T1218" s="435"/>
      <c r="U1218" s="255">
        <v>5</v>
      </c>
      <c r="V1218" s="255">
        <v>5</v>
      </c>
      <c r="W1218" s="353" t="s">
        <v>9330</v>
      </c>
      <c r="X1218" s="353" t="s">
        <v>2794</v>
      </c>
      <c r="Y1218" s="422">
        <f>J1218-I1218</f>
        <v>0.15277777777777779</v>
      </c>
      <c r="Z1218" s="422">
        <f>Y1218*60</f>
        <v>9.1666666666666679</v>
      </c>
      <c r="AA1218" s="429">
        <v>4</v>
      </c>
      <c r="AB1218" s="165">
        <v>4</v>
      </c>
    </row>
    <row r="1219" spans="1:28" ht="14.25" customHeight="1" thickBot="1">
      <c r="A1219" s="7"/>
      <c r="B1219" s="7"/>
      <c r="C1219" s="50" t="s">
        <v>8085</v>
      </c>
      <c r="D1219" s="468">
        <v>0</v>
      </c>
      <c r="E1219" s="87" t="s">
        <v>8237</v>
      </c>
      <c r="F1219" s="102" t="s">
        <v>75</v>
      </c>
      <c r="G1219" s="102" t="s">
        <v>75</v>
      </c>
      <c r="H1219" s="102" t="s">
        <v>295</v>
      </c>
      <c r="I1219" s="45" t="s">
        <v>33</v>
      </c>
      <c r="J1219" s="45" t="s">
        <v>1305</v>
      </c>
      <c r="K1219" s="102"/>
      <c r="L1219" s="13">
        <f ca="1">IFERROR(__xludf.DUMMYFUNCTION("if(K1256="""",0,counta(split(K1256,"","")))"),0)</f>
        <v>0</v>
      </c>
      <c r="M1219" s="102"/>
      <c r="N1219" s="102"/>
      <c r="O1219" s="102"/>
      <c r="P1219" s="102"/>
      <c r="Q1219" s="422" t="s">
        <v>27</v>
      </c>
      <c r="R1219" s="102" t="s">
        <v>83</v>
      </c>
      <c r="S1219" s="102">
        <v>0</v>
      </c>
      <c r="T1219" s="435"/>
      <c r="U1219" s="165"/>
      <c r="V1219" s="165">
        <v>5</v>
      </c>
      <c r="W1219" s="165" t="s">
        <v>1403</v>
      </c>
      <c r="X1219" s="102"/>
      <c r="Y1219" s="422">
        <f>J1219-I1219</f>
        <v>-0.13055555555555559</v>
      </c>
      <c r="Z1219" s="422">
        <f>Y1219*60</f>
        <v>-7.8333333333333357</v>
      </c>
      <c r="AA1219" s="428">
        <v>4</v>
      </c>
      <c r="AB1219" s="165">
        <v>4</v>
      </c>
    </row>
    <row r="1220" spans="1:28" ht="14.25" customHeight="1" thickBot="1">
      <c r="A1220" s="7"/>
      <c r="B1220" s="7"/>
      <c r="C1220" s="50" t="s">
        <v>8698</v>
      </c>
      <c r="D1220" s="468">
        <v>0</v>
      </c>
      <c r="E1220" s="353" t="s">
        <v>8757</v>
      </c>
      <c r="F1220" s="175" t="s">
        <v>8759</v>
      </c>
      <c r="G1220" s="353" t="s">
        <v>8759</v>
      </c>
      <c r="H1220" s="353" t="s">
        <v>8760</v>
      </c>
      <c r="I1220" s="243" t="s">
        <v>33</v>
      </c>
      <c r="J1220" s="45" t="s">
        <v>1108</v>
      </c>
      <c r="K1220" s="102"/>
      <c r="L1220" s="13">
        <f ca="1">IFERROR(__xludf.DUMMYFUNCTION("if(K1257="""",0,counta(split(K1257,"","")))"),0)</f>
        <v>0</v>
      </c>
      <c r="M1220" s="102"/>
      <c r="N1220" s="102"/>
      <c r="O1220" s="102"/>
      <c r="P1220" s="102"/>
      <c r="Q1220" s="422" t="s">
        <v>27</v>
      </c>
      <c r="R1220" s="102" t="s">
        <v>83</v>
      </c>
      <c r="S1220" s="102">
        <v>0</v>
      </c>
      <c r="T1220" s="435"/>
      <c r="U1220" s="277">
        <v>5</v>
      </c>
      <c r="V1220" s="277">
        <v>5</v>
      </c>
      <c r="W1220" s="275" t="s">
        <v>3409</v>
      </c>
      <c r="X1220" s="275" t="s">
        <v>2947</v>
      </c>
      <c r="Y1220" s="422">
        <f>J1220-I1220</f>
        <v>-0.10208333333333336</v>
      </c>
      <c r="Z1220" s="422">
        <f>Y1220*60</f>
        <v>-6.1250000000000018</v>
      </c>
      <c r="AA1220" s="429">
        <v>4</v>
      </c>
      <c r="AB1220" s="354">
        <v>4</v>
      </c>
    </row>
    <row r="1221" spans="1:28" ht="14.25" customHeight="1" thickBot="1">
      <c r="A1221" s="7"/>
      <c r="B1221" s="7"/>
      <c r="C1221" s="50" t="s">
        <v>7139</v>
      </c>
      <c r="D1221" s="468">
        <v>0</v>
      </c>
      <c r="E1221" s="230" t="s">
        <v>742</v>
      </c>
      <c r="F1221" s="102" t="s">
        <v>594</v>
      </c>
      <c r="G1221" s="102" t="s">
        <v>3163</v>
      </c>
      <c r="H1221" s="102" t="s">
        <v>3163</v>
      </c>
      <c r="I1221" s="45" t="s">
        <v>4004</v>
      </c>
      <c r="J1221" s="45" t="s">
        <v>217</v>
      </c>
      <c r="K1221" s="102" t="s">
        <v>4164</v>
      </c>
      <c r="L1221" s="13">
        <f ca="1">IFERROR(__xludf.DUMMYFUNCTION("if(K1258="""",0,counta(split(K1258,"","")))"),2)</f>
        <v>2</v>
      </c>
      <c r="M1221" s="102" t="s">
        <v>4164</v>
      </c>
      <c r="N1221" s="102"/>
      <c r="O1221" s="102"/>
      <c r="P1221" s="102"/>
      <c r="Q1221" s="422" t="s">
        <v>27</v>
      </c>
      <c r="R1221" s="102" t="s">
        <v>83</v>
      </c>
      <c r="S1221" s="102">
        <v>0</v>
      </c>
      <c r="T1221" s="435"/>
      <c r="U1221" s="51">
        <v>5</v>
      </c>
      <c r="V1221" s="354">
        <v>5</v>
      </c>
      <c r="W1221" s="102" t="s">
        <v>5928</v>
      </c>
      <c r="X1221" s="435"/>
      <c r="Y1221" s="422">
        <f>J1221-I1221</f>
        <v>-8.1944444444444459E-2</v>
      </c>
      <c r="Z1221" s="422">
        <f>Y1221*60</f>
        <v>-4.9166666666666679</v>
      </c>
      <c r="AA1221" s="429">
        <v>4</v>
      </c>
      <c r="AB1221" s="165">
        <v>4</v>
      </c>
    </row>
    <row r="1222" spans="1:28" ht="14.25" customHeight="1" thickBot="1">
      <c r="A1222" s="7"/>
      <c r="B1222" s="7"/>
      <c r="C1222" s="50" t="s">
        <v>7561</v>
      </c>
      <c r="D1222" s="468">
        <v>0</v>
      </c>
      <c r="E1222" s="50" t="s">
        <v>7640</v>
      </c>
      <c r="F1222" s="102" t="s">
        <v>7644</v>
      </c>
      <c r="G1222" s="102" t="s">
        <v>7644</v>
      </c>
      <c r="H1222" s="102" t="s">
        <v>7644</v>
      </c>
      <c r="I1222" s="45" t="s">
        <v>4004</v>
      </c>
      <c r="J1222" s="45"/>
      <c r="K1222" s="102"/>
      <c r="L1222" s="13">
        <f ca="1">IFERROR(__xludf.DUMMYFUNCTION("if(K1259="""",0,counta(split(K1259,"","")))"),0)</f>
        <v>0</v>
      </c>
      <c r="M1222" s="102"/>
      <c r="N1222" s="102"/>
      <c r="O1222" s="102"/>
      <c r="P1222" s="102"/>
      <c r="Q1222" s="422" t="s">
        <v>27</v>
      </c>
      <c r="R1222" s="102" t="s">
        <v>83</v>
      </c>
      <c r="S1222" s="102">
        <v>0</v>
      </c>
      <c r="T1222" s="435"/>
      <c r="U1222" s="165">
        <v>3</v>
      </c>
      <c r="V1222" s="165">
        <v>4</v>
      </c>
      <c r="W1222" s="165" t="s">
        <v>2111</v>
      </c>
      <c r="X1222" s="102" t="s">
        <v>3469</v>
      </c>
      <c r="Y1222" s="422">
        <f>J1222-I1222</f>
        <v>-0.25625000000000003</v>
      </c>
      <c r="Z1222" s="422">
        <f>Y1222*60</f>
        <v>-15.375000000000002</v>
      </c>
      <c r="AA1222" s="429">
        <v>4</v>
      </c>
      <c r="AB1222" s="165">
        <v>4</v>
      </c>
    </row>
    <row r="1223" spans="1:28" ht="14.25" customHeight="1" thickBot="1">
      <c r="A1223" s="7"/>
      <c r="B1223" s="7"/>
      <c r="C1223" s="50" t="s">
        <v>8957</v>
      </c>
      <c r="D1223" s="468">
        <v>0</v>
      </c>
      <c r="E1223" s="275" t="s">
        <v>874</v>
      </c>
      <c r="F1223" s="275" t="s">
        <v>8958</v>
      </c>
      <c r="G1223" s="275" t="s">
        <v>8958</v>
      </c>
      <c r="H1223" s="275" t="s">
        <v>8958</v>
      </c>
      <c r="I1223" s="276" t="s">
        <v>1005</v>
      </c>
      <c r="J1223" s="45" t="s">
        <v>678</v>
      </c>
      <c r="K1223" s="102"/>
      <c r="L1223" s="13">
        <f ca="1">IFERROR(__xludf.DUMMYFUNCTION("if(K1260="""",0,counta(split(K1260,"","")))"),0)</f>
        <v>0</v>
      </c>
      <c r="M1223" s="102"/>
      <c r="N1223" s="102"/>
      <c r="O1223" s="102"/>
      <c r="P1223" s="102"/>
      <c r="Q1223" s="422" t="s">
        <v>27</v>
      </c>
      <c r="R1223" s="102" t="s">
        <v>83</v>
      </c>
      <c r="S1223" s="102">
        <v>0</v>
      </c>
      <c r="T1223" s="435"/>
      <c r="U1223" s="196">
        <v>5</v>
      </c>
      <c r="V1223" s="196">
        <v>5</v>
      </c>
      <c r="W1223" s="196" t="s">
        <v>3511</v>
      </c>
      <c r="X1223" s="205">
        <v>1</v>
      </c>
      <c r="Y1223" s="422">
        <f>J1223-I1223</f>
        <v>-0.16874999999999996</v>
      </c>
      <c r="Z1223" s="422">
        <f>Y1223*60</f>
        <v>-10.124999999999996</v>
      </c>
      <c r="AA1223" s="429">
        <v>4</v>
      </c>
      <c r="AB1223" s="165">
        <v>4</v>
      </c>
    </row>
    <row r="1224" spans="1:28" ht="14.25" customHeight="1" thickBot="1">
      <c r="A1224" s="7"/>
      <c r="B1224" s="7"/>
      <c r="C1224" s="283" t="s">
        <v>8567</v>
      </c>
      <c r="D1224" s="468">
        <v>0</v>
      </c>
      <c r="E1224" s="283" t="s">
        <v>8593</v>
      </c>
      <c r="F1224" s="248" t="s">
        <v>8597</v>
      </c>
      <c r="G1224" s="283" t="s">
        <v>4048</v>
      </c>
      <c r="H1224" s="283" t="s">
        <v>8598</v>
      </c>
      <c r="I1224" s="249" t="s">
        <v>732</v>
      </c>
      <c r="J1224" s="45" t="s">
        <v>1769</v>
      </c>
      <c r="K1224" s="102"/>
      <c r="L1224" s="13">
        <f ca="1">IFERROR(__xludf.DUMMYFUNCTION("if(K1261="""",0,counta(split(K1261,"","")))"),0)</f>
        <v>0</v>
      </c>
      <c r="M1224" s="102"/>
      <c r="N1224" s="102"/>
      <c r="O1224" s="102"/>
      <c r="P1224" s="102"/>
      <c r="Q1224" s="422" t="s">
        <v>27</v>
      </c>
      <c r="R1224" s="102" t="s">
        <v>83</v>
      </c>
      <c r="S1224" s="102">
        <v>0</v>
      </c>
      <c r="T1224" s="435"/>
      <c r="U1224" s="379">
        <v>4</v>
      </c>
      <c r="V1224" s="379">
        <v>4</v>
      </c>
      <c r="W1224" s="377" t="s">
        <v>3044</v>
      </c>
      <c r="X1224" s="377" t="s">
        <v>2976</v>
      </c>
      <c r="Y1224" s="422">
        <f>J1224-I1224</f>
        <v>-0.12013888888888888</v>
      </c>
      <c r="Z1224" s="422">
        <f>Y1224*60</f>
        <v>-7.208333333333333</v>
      </c>
      <c r="AA1224" s="429">
        <v>4</v>
      </c>
      <c r="AB1224" s="253">
        <v>4</v>
      </c>
    </row>
    <row r="1225" spans="1:28" ht="14.25" customHeight="1" thickBot="1">
      <c r="A1225" s="324"/>
      <c r="B1225" s="324"/>
      <c r="C1225" s="329" t="s">
        <v>9773</v>
      </c>
      <c r="D1225" s="468">
        <v>0</v>
      </c>
      <c r="E1225" s="329" t="s">
        <v>9863</v>
      </c>
      <c r="F1225" s="338" t="s">
        <v>497</v>
      </c>
      <c r="G1225" s="338" t="s">
        <v>9870</v>
      </c>
      <c r="H1225" s="338" t="s">
        <v>2489</v>
      </c>
      <c r="I1225" s="334" t="s">
        <v>732</v>
      </c>
      <c r="J1225" s="45" t="s">
        <v>1503</v>
      </c>
      <c r="K1225" s="102"/>
      <c r="L1225" s="13">
        <f ca="1">IFERROR(__xludf.DUMMYFUNCTION("if(K1262="""",0,counta(split(K1262,"","")))"),0)</f>
        <v>0</v>
      </c>
      <c r="M1225" s="102"/>
      <c r="N1225" s="102"/>
      <c r="O1225" s="102"/>
      <c r="P1225" s="102"/>
      <c r="Q1225" s="422" t="s">
        <v>27</v>
      </c>
      <c r="R1225" s="102" t="s">
        <v>83</v>
      </c>
      <c r="S1225" s="102">
        <v>0</v>
      </c>
      <c r="T1225" s="435"/>
      <c r="U1225" s="277">
        <v>3</v>
      </c>
      <c r="V1225" s="277">
        <v>5</v>
      </c>
      <c r="W1225" s="275" t="s">
        <v>3044</v>
      </c>
      <c r="X1225" s="275" t="s">
        <v>2947</v>
      </c>
      <c r="Y1225" s="422">
        <f>J1225-I1225</f>
        <v>-9.4444444444444442E-2</v>
      </c>
      <c r="Z1225" s="422">
        <f>Y1225*60</f>
        <v>-5.6666666666666661</v>
      </c>
      <c r="AA1225" s="429">
        <v>4</v>
      </c>
      <c r="AB1225" s="333">
        <v>4</v>
      </c>
    </row>
    <row r="1226" spans="1:28" ht="14.25" customHeight="1" thickBot="1">
      <c r="A1226" s="7"/>
      <c r="B1226" s="7"/>
      <c r="C1226" s="50" t="s">
        <v>7139</v>
      </c>
      <c r="D1226" s="468">
        <v>0</v>
      </c>
      <c r="E1226" s="50" t="s">
        <v>7213</v>
      </c>
      <c r="F1226" s="102" t="s">
        <v>4081</v>
      </c>
      <c r="G1226" s="102" t="s">
        <v>852</v>
      </c>
      <c r="H1226" s="102" t="s">
        <v>818</v>
      </c>
      <c r="I1226" s="45" t="s">
        <v>558</v>
      </c>
      <c r="J1226" s="45" t="s">
        <v>1589</v>
      </c>
      <c r="K1226" s="102"/>
      <c r="L1226" s="13">
        <f ca="1">IFERROR(__xludf.DUMMYFUNCTION("if(K1263="""",0,counta(split(K1263,"","")))"),0)</f>
        <v>0</v>
      </c>
      <c r="M1226" s="102"/>
      <c r="N1226" s="102"/>
      <c r="O1226" s="102"/>
      <c r="P1226" s="102"/>
      <c r="Q1226" s="422" t="s">
        <v>27</v>
      </c>
      <c r="R1226" s="102" t="s">
        <v>83</v>
      </c>
      <c r="S1226" s="102">
        <v>0</v>
      </c>
      <c r="T1226" s="435"/>
      <c r="U1226" s="332">
        <v>5</v>
      </c>
      <c r="V1226" s="332">
        <v>5</v>
      </c>
      <c r="W1226" s="339" t="s">
        <v>6585</v>
      </c>
      <c r="X1226" s="339" t="s">
        <v>2794</v>
      </c>
      <c r="Y1226" s="422">
        <f>J1226-I1226</f>
        <v>-7.5694444444444425E-2</v>
      </c>
      <c r="Z1226" s="422">
        <f>Y1226*60</f>
        <v>-4.5416666666666652</v>
      </c>
      <c r="AA1226" s="429">
        <v>4</v>
      </c>
      <c r="AB1226" s="165">
        <v>4</v>
      </c>
    </row>
    <row r="1227" spans="1:28" ht="14.25" customHeight="1" thickBot="1">
      <c r="A1227" s="7"/>
      <c r="B1227" s="7"/>
      <c r="C1227" s="50" t="s">
        <v>7255</v>
      </c>
      <c r="D1227" s="468">
        <v>0</v>
      </c>
      <c r="E1227" s="50" t="s">
        <v>7290</v>
      </c>
      <c r="F1227" s="102" t="s">
        <v>7305</v>
      </c>
      <c r="G1227" s="102" t="s">
        <v>7305</v>
      </c>
      <c r="H1227" s="102" t="s">
        <v>7306</v>
      </c>
      <c r="I1227" s="45" t="s">
        <v>558</v>
      </c>
      <c r="J1227" s="45" t="s">
        <v>1109</v>
      </c>
      <c r="K1227" s="102"/>
      <c r="L1227" s="13">
        <f ca="1">IFERROR(__xludf.DUMMYFUNCTION("if(K1264="""",0,counta(split(K1264,"","")))"),0)</f>
        <v>0</v>
      </c>
      <c r="M1227" s="102"/>
      <c r="N1227" s="102"/>
      <c r="O1227" s="102"/>
      <c r="P1227" s="102"/>
      <c r="Q1227" s="422" t="s">
        <v>27</v>
      </c>
      <c r="R1227" s="102" t="s">
        <v>83</v>
      </c>
      <c r="S1227" s="102">
        <v>0</v>
      </c>
      <c r="T1227" s="435"/>
      <c r="U1227" s="165">
        <v>3</v>
      </c>
      <c r="V1227" s="165">
        <v>4</v>
      </c>
      <c r="W1227" s="165" t="s">
        <v>3548</v>
      </c>
      <c r="X1227" s="102">
        <v>1</v>
      </c>
      <c r="Y1227" s="422">
        <f>J1227-I1227</f>
        <v>-5.6944444444444436E-2</v>
      </c>
      <c r="Z1227" s="422">
        <f>Y1227*60</f>
        <v>-3.4166666666666661</v>
      </c>
      <c r="AA1227" s="429">
        <v>4</v>
      </c>
      <c r="AB1227" s="165">
        <v>4</v>
      </c>
    </row>
    <row r="1228" spans="1:28" ht="14.25" customHeight="1" thickBot="1">
      <c r="A1228" s="7"/>
      <c r="B1228" s="7"/>
      <c r="C1228" s="50" t="s">
        <v>8085</v>
      </c>
      <c r="D1228" s="468">
        <v>0</v>
      </c>
      <c r="E1228" s="87" t="s">
        <v>8128</v>
      </c>
      <c r="F1228" s="53" t="s">
        <v>2737</v>
      </c>
      <c r="G1228" s="102" t="s">
        <v>299</v>
      </c>
      <c r="H1228" s="102" t="s">
        <v>2573</v>
      </c>
      <c r="I1228" s="45" t="s">
        <v>312</v>
      </c>
      <c r="J1228" s="45" t="s">
        <v>432</v>
      </c>
      <c r="K1228" s="102"/>
      <c r="L1228" s="13">
        <f ca="1">IFERROR(__xludf.DUMMYFUNCTION("if(K1265="""",0,counta(split(K1265,"","")))"),0)</f>
        <v>0</v>
      </c>
      <c r="M1228" s="102"/>
      <c r="N1228" s="102"/>
      <c r="O1228" s="102"/>
      <c r="P1228" s="102"/>
      <c r="Q1228" s="422" t="s">
        <v>27</v>
      </c>
      <c r="R1228" s="102" t="s">
        <v>83</v>
      </c>
      <c r="S1228" s="102">
        <v>0</v>
      </c>
      <c r="T1228" s="435"/>
      <c r="U1228" s="165">
        <v>4</v>
      </c>
      <c r="V1228" s="165">
        <v>4</v>
      </c>
      <c r="W1228" s="165" t="s">
        <v>3092</v>
      </c>
      <c r="X1228" s="102" t="s">
        <v>2947</v>
      </c>
      <c r="Y1228" s="422">
        <f>J1228-I1228</f>
        <v>-4.5138888888888867E-2</v>
      </c>
      <c r="Z1228" s="422">
        <f>Y1228*60</f>
        <v>-2.7083333333333321</v>
      </c>
      <c r="AA1228" s="429">
        <v>4</v>
      </c>
      <c r="AB1228" s="379">
        <v>4</v>
      </c>
    </row>
    <row r="1229" spans="1:28" ht="14.25" customHeight="1" thickBot="1">
      <c r="A1229" s="7"/>
      <c r="B1229" s="7"/>
      <c r="C1229" s="50" t="s">
        <v>7139</v>
      </c>
      <c r="D1229" s="468">
        <v>0</v>
      </c>
      <c r="E1229" s="50" t="s">
        <v>7140</v>
      </c>
      <c r="F1229" s="102" t="s">
        <v>7145</v>
      </c>
      <c r="G1229" s="102" t="s">
        <v>7146</v>
      </c>
      <c r="H1229" s="102" t="s">
        <v>1285</v>
      </c>
      <c r="I1229" s="45" t="s">
        <v>555</v>
      </c>
      <c r="J1229" s="45" t="s">
        <v>1544</v>
      </c>
      <c r="K1229" s="102"/>
      <c r="L1229" s="13">
        <f ca="1">IFERROR(__xludf.DUMMYFUNCTION("if(K1266="""",0,counta(split(K1266,"","")))"),0)</f>
        <v>0</v>
      </c>
      <c r="M1229" s="102"/>
      <c r="N1229" s="102"/>
      <c r="O1229" s="102"/>
      <c r="P1229" s="102"/>
      <c r="Q1229" s="422" t="s">
        <v>27</v>
      </c>
      <c r="R1229" s="102" t="s">
        <v>83</v>
      </c>
      <c r="S1229" s="102">
        <v>0</v>
      </c>
      <c r="T1229" s="435"/>
      <c r="U1229" s="165"/>
      <c r="V1229" s="165">
        <v>5</v>
      </c>
      <c r="W1229" s="165" t="s">
        <v>29</v>
      </c>
      <c r="X1229" s="15">
        <v>1</v>
      </c>
      <c r="Y1229" s="422">
        <f>J1229-I1229</f>
        <v>-3.7500000000000006E-2</v>
      </c>
      <c r="Z1229" s="422">
        <f>Y1229*60</f>
        <v>-2.2500000000000004</v>
      </c>
      <c r="AA1229" s="428">
        <v>4</v>
      </c>
      <c r="AB1229" s="165">
        <v>4</v>
      </c>
    </row>
    <row r="1230" spans="1:28" ht="14.25" customHeight="1" thickBot="1">
      <c r="A1230" s="7"/>
      <c r="B1230" s="7"/>
      <c r="C1230" s="353" t="s">
        <v>7724</v>
      </c>
      <c r="D1230" s="468">
        <v>0</v>
      </c>
      <c r="E1230" s="353" t="s">
        <v>7813</v>
      </c>
      <c r="F1230" s="353" t="s">
        <v>3653</v>
      </c>
      <c r="G1230" s="353" t="s">
        <v>38</v>
      </c>
      <c r="H1230" s="353" t="s">
        <v>7821</v>
      </c>
      <c r="I1230" s="243" t="s">
        <v>550</v>
      </c>
      <c r="J1230" s="45" t="s">
        <v>376</v>
      </c>
      <c r="K1230" s="102"/>
      <c r="L1230" s="13">
        <f ca="1">IFERROR(__xludf.DUMMYFUNCTION("if(K1267="""",0,counta(split(K1267,"","")))"),0)</f>
        <v>0</v>
      </c>
      <c r="M1230" s="102"/>
      <c r="N1230" s="102"/>
      <c r="O1230" s="102"/>
      <c r="P1230" s="102"/>
      <c r="Q1230" s="422" t="s">
        <v>27</v>
      </c>
      <c r="R1230" s="102" t="s">
        <v>83</v>
      </c>
      <c r="S1230" s="102">
        <v>0</v>
      </c>
      <c r="T1230" s="435"/>
      <c r="U1230" s="165">
        <v>4</v>
      </c>
      <c r="V1230" s="165">
        <v>5</v>
      </c>
      <c r="W1230" s="165" t="s">
        <v>3127</v>
      </c>
      <c r="X1230" s="102" t="s">
        <v>2947</v>
      </c>
      <c r="Y1230" s="422">
        <f>J1230-I1230</f>
        <v>-3.3333333333333326E-2</v>
      </c>
      <c r="Z1230" s="422">
        <f>Y1230*60</f>
        <v>-1.9999999999999996</v>
      </c>
      <c r="AA1230" s="429">
        <v>4</v>
      </c>
      <c r="AB1230" s="165">
        <v>4</v>
      </c>
    </row>
    <row r="1231" spans="1:28" ht="14.25" customHeight="1" thickBot="1">
      <c r="A1231" s="7"/>
      <c r="B1231" s="7"/>
      <c r="C1231" s="50" t="s">
        <v>8939</v>
      </c>
      <c r="D1231" s="468">
        <v>0</v>
      </c>
      <c r="E1231" s="275" t="s">
        <v>8928</v>
      </c>
      <c r="F1231" s="275" t="s">
        <v>1817</v>
      </c>
      <c r="G1231" s="275" t="s">
        <v>8940</v>
      </c>
      <c r="H1231" s="275" t="s">
        <v>3431</v>
      </c>
      <c r="I1231" s="276" t="s">
        <v>550</v>
      </c>
      <c r="J1231" s="45" t="s">
        <v>47</v>
      </c>
      <c r="K1231" s="102" t="s">
        <v>1002</v>
      </c>
      <c r="L1231" s="13">
        <f ca="1">IFERROR(__xludf.DUMMYFUNCTION("if(K1268="""",0,counta(split(K1268,"","")))"),2)</f>
        <v>2</v>
      </c>
      <c r="M1231" s="102" t="s">
        <v>1002</v>
      </c>
      <c r="N1231" s="102"/>
      <c r="O1231" s="102"/>
      <c r="P1231" s="102"/>
      <c r="Q1231" s="422" t="s">
        <v>27</v>
      </c>
      <c r="R1231" s="102" t="s">
        <v>83</v>
      </c>
      <c r="S1231" s="102">
        <v>0</v>
      </c>
      <c r="T1231" s="435"/>
      <c r="U1231" s="165"/>
      <c r="V1231" s="165"/>
      <c r="W1231" s="165" t="s">
        <v>2111</v>
      </c>
      <c r="X1231" s="102">
        <v>1</v>
      </c>
      <c r="Y1231" s="422">
        <f>J1231-I1231</f>
        <v>0.1423611111111111</v>
      </c>
      <c r="Z1231" s="422">
        <f>Y1231*60</f>
        <v>8.5416666666666661</v>
      </c>
      <c r="AA1231" s="429">
        <v>4</v>
      </c>
      <c r="AB1231" s="165">
        <v>4</v>
      </c>
    </row>
    <row r="1232" spans="1:28" ht="12.75" customHeight="1" thickBot="1">
      <c r="A1232" s="7"/>
      <c r="B1232" s="7"/>
      <c r="C1232" s="50" t="s">
        <v>8947</v>
      </c>
      <c r="D1232" s="468">
        <v>0</v>
      </c>
      <c r="E1232" s="275" t="s">
        <v>8943</v>
      </c>
      <c r="F1232" s="275" t="s">
        <v>1464</v>
      </c>
      <c r="G1232" s="275" t="s">
        <v>4357</v>
      </c>
      <c r="H1232" s="275" t="s">
        <v>8948</v>
      </c>
      <c r="I1232" s="276" t="s">
        <v>2011</v>
      </c>
      <c r="J1232" s="45" t="s">
        <v>2907</v>
      </c>
      <c r="K1232" s="102"/>
      <c r="L1232" s="13">
        <f ca="1">IFERROR(__xludf.DUMMYFUNCTION("if(K1269="""",0,counta(split(K1269,"","")))"),0)</f>
        <v>0</v>
      </c>
      <c r="M1232" s="102"/>
      <c r="N1232" s="102"/>
      <c r="O1232" s="102"/>
      <c r="P1232" s="102"/>
      <c r="Q1232" s="422" t="s">
        <v>27</v>
      </c>
      <c r="R1232" s="102" t="s">
        <v>83</v>
      </c>
      <c r="S1232" s="102">
        <v>0</v>
      </c>
      <c r="T1232" s="435"/>
      <c r="U1232" s="165">
        <v>5</v>
      </c>
      <c r="V1232" s="165">
        <v>5</v>
      </c>
      <c r="W1232" s="165" t="s">
        <v>3511</v>
      </c>
      <c r="X1232" s="102">
        <v>1</v>
      </c>
      <c r="Y1232" s="422">
        <f>J1232-I1232</f>
        <v>-0.19444444444444445</v>
      </c>
      <c r="Z1232" s="422">
        <f>Y1232*60</f>
        <v>-11.666666666666666</v>
      </c>
      <c r="AA1232" s="429">
        <v>4</v>
      </c>
      <c r="AB1232" s="165">
        <v>4</v>
      </c>
    </row>
    <row r="1233" spans="1:28" ht="12.75" customHeight="1" thickBot="1">
      <c r="A1233" s="7"/>
      <c r="B1233" s="7"/>
      <c r="C1233" s="353" t="s">
        <v>7724</v>
      </c>
      <c r="D1233" s="468">
        <v>0</v>
      </c>
      <c r="E1233" s="353" t="s">
        <v>8046</v>
      </c>
      <c r="F1233" s="353" t="s">
        <v>8053</v>
      </c>
      <c r="G1233" s="353" t="s">
        <v>8054</v>
      </c>
      <c r="H1233" s="353" t="s">
        <v>8055</v>
      </c>
      <c r="I1233" s="243" t="s">
        <v>1481</v>
      </c>
      <c r="J1233" s="45" t="s">
        <v>2028</v>
      </c>
      <c r="K1233" s="102" t="s">
        <v>648</v>
      </c>
      <c r="L1233" s="13">
        <f ca="1">IFERROR(__xludf.DUMMYFUNCTION("if(K1270="""",0,counta(split(K1270,"","")))"),1)</f>
        <v>1</v>
      </c>
      <c r="M1233" s="102" t="s">
        <v>648</v>
      </c>
      <c r="N1233" s="102"/>
      <c r="O1233" s="102"/>
      <c r="P1233" s="102"/>
      <c r="Q1233" s="422" t="s">
        <v>27</v>
      </c>
      <c r="R1233" s="102" t="s">
        <v>83</v>
      </c>
      <c r="S1233" s="102">
        <v>0</v>
      </c>
      <c r="T1233" s="435"/>
      <c r="U1233" s="165"/>
      <c r="V1233" s="165">
        <v>3</v>
      </c>
      <c r="W1233" s="165" t="s">
        <v>1403</v>
      </c>
      <c r="X1233" s="102"/>
      <c r="Y1233" s="422">
        <f>J1233-I1233</f>
        <v>7.5000000000000011E-2</v>
      </c>
      <c r="Z1233" s="422">
        <f>Y1233*60</f>
        <v>4.5000000000000009</v>
      </c>
      <c r="AA1233" s="429">
        <v>4</v>
      </c>
      <c r="AB1233" s="165">
        <v>4</v>
      </c>
    </row>
    <row r="1234" spans="1:28" ht="12.75" customHeight="1" thickBot="1">
      <c r="A1234" s="7"/>
      <c r="B1234" s="7"/>
      <c r="C1234" s="50" t="s">
        <v>7561</v>
      </c>
      <c r="D1234" s="468">
        <v>0</v>
      </c>
      <c r="E1234" s="50" t="s">
        <v>7567</v>
      </c>
      <c r="F1234" s="102" t="s">
        <v>7581</v>
      </c>
      <c r="G1234" s="102" t="s">
        <v>7581</v>
      </c>
      <c r="H1234" s="102" t="s">
        <v>7582</v>
      </c>
      <c r="I1234" s="45" t="s">
        <v>733</v>
      </c>
      <c r="J1234" s="45" t="s">
        <v>709</v>
      </c>
      <c r="K1234" s="102" t="s">
        <v>80</v>
      </c>
      <c r="L1234" s="13">
        <f ca="1">IFERROR(__xludf.DUMMYFUNCTION("if(K1271="""",0,counta(split(K1271,"","")))"),1)</f>
        <v>1</v>
      </c>
      <c r="M1234" s="102" t="s">
        <v>80</v>
      </c>
      <c r="N1234" s="102"/>
      <c r="O1234" s="102"/>
      <c r="P1234" s="102"/>
      <c r="Q1234" s="422" t="s">
        <v>27</v>
      </c>
      <c r="R1234" s="102" t="s">
        <v>83</v>
      </c>
      <c r="S1234" s="102">
        <v>0</v>
      </c>
      <c r="T1234" s="435"/>
      <c r="U1234" s="149">
        <v>4</v>
      </c>
      <c r="V1234" s="150">
        <v>5</v>
      </c>
      <c r="W1234" s="155" t="s">
        <v>29</v>
      </c>
      <c r="X1234" s="155" t="s">
        <v>2947</v>
      </c>
      <c r="Y1234" s="422">
        <f>J1234-I1234</f>
        <v>-0.18819444444444444</v>
      </c>
      <c r="Z1234" s="422">
        <f>Y1234*60</f>
        <v>-11.291666666666666</v>
      </c>
      <c r="AA1234" s="429">
        <v>4</v>
      </c>
      <c r="AB1234" s="165">
        <v>4</v>
      </c>
    </row>
    <row r="1235" spans="1:28" ht="12.75" customHeight="1" thickBot="1">
      <c r="A1235" s="7"/>
      <c r="B1235" s="7"/>
      <c r="C1235" s="353" t="s">
        <v>7724</v>
      </c>
      <c r="D1235" s="468">
        <v>0</v>
      </c>
      <c r="E1235" s="353" t="s">
        <v>7881</v>
      </c>
      <c r="F1235" s="353" t="s">
        <v>3653</v>
      </c>
      <c r="G1235" s="353" t="s">
        <v>7899</v>
      </c>
      <c r="H1235" s="353" t="s">
        <v>3885</v>
      </c>
      <c r="I1235" s="243" t="s">
        <v>733</v>
      </c>
      <c r="J1235" s="45"/>
      <c r="K1235" s="102"/>
      <c r="L1235" s="13">
        <f ca="1">IFERROR(__xludf.DUMMYFUNCTION("if(K1272="""",0,counta(split(K1272,"","")))"),0)</f>
        <v>0</v>
      </c>
      <c r="M1235" s="102"/>
      <c r="N1235" s="102"/>
      <c r="O1235" s="102"/>
      <c r="P1235" s="102"/>
      <c r="Q1235" s="422" t="s">
        <v>27</v>
      </c>
      <c r="R1235" s="102" t="s">
        <v>83</v>
      </c>
      <c r="S1235" s="102">
        <v>0</v>
      </c>
      <c r="T1235" s="435"/>
      <c r="U1235" s="149">
        <v>4</v>
      </c>
      <c r="V1235" s="149">
        <v>4</v>
      </c>
      <c r="W1235" s="155" t="s">
        <v>5233</v>
      </c>
      <c r="X1235" s="155" t="s">
        <v>2947</v>
      </c>
      <c r="Y1235" s="422">
        <f>J1235-I1235</f>
        <v>-0.24374999999999999</v>
      </c>
      <c r="Z1235" s="422">
        <f>Y1235*60</f>
        <v>-14.625</v>
      </c>
      <c r="AA1235" s="429">
        <v>4</v>
      </c>
      <c r="AB1235" s="165">
        <v>4</v>
      </c>
    </row>
    <row r="1236" spans="1:28" ht="12.75" customHeight="1" thickBot="1">
      <c r="A1236" s="7"/>
      <c r="B1236" s="7"/>
      <c r="C1236" s="50" t="s">
        <v>8085</v>
      </c>
      <c r="D1236" s="468">
        <v>0</v>
      </c>
      <c r="E1236" s="87" t="s">
        <v>8243</v>
      </c>
      <c r="F1236" s="102" t="s">
        <v>8249</v>
      </c>
      <c r="G1236" s="102" t="s">
        <v>8250</v>
      </c>
      <c r="H1236" s="102" t="s">
        <v>2146</v>
      </c>
      <c r="I1236" s="45" t="s">
        <v>733</v>
      </c>
      <c r="J1236" s="45" t="s">
        <v>682</v>
      </c>
      <c r="K1236" s="102"/>
      <c r="L1236" s="13">
        <f ca="1">IFERROR(__xludf.DUMMYFUNCTION("if(K1273="""",0,counta(split(K1273,"","")))"),0)</f>
        <v>0</v>
      </c>
      <c r="M1236" s="102"/>
      <c r="N1236" s="102"/>
      <c r="O1236" s="102"/>
      <c r="P1236" s="102"/>
      <c r="Q1236" s="422" t="s">
        <v>27</v>
      </c>
      <c r="R1236" s="102" t="s">
        <v>83</v>
      </c>
      <c r="S1236" s="102">
        <v>0</v>
      </c>
      <c r="T1236" s="435"/>
      <c r="U1236" s="379">
        <v>5</v>
      </c>
      <c r="V1236" s="379">
        <v>5</v>
      </c>
      <c r="W1236" s="377" t="s">
        <v>3511</v>
      </c>
      <c r="X1236" s="377">
        <v>1</v>
      </c>
      <c r="Y1236" s="422">
        <f>J1236-I1236</f>
        <v>-0.11388888888888887</v>
      </c>
      <c r="Z1236" s="422">
        <f>Y1236*60</f>
        <v>-6.8333333333333321</v>
      </c>
      <c r="AA1236" s="429">
        <v>4</v>
      </c>
      <c r="AB1236" s="333">
        <v>4</v>
      </c>
    </row>
    <row r="1237" spans="1:28" ht="12.75" customHeight="1" thickBot="1">
      <c r="A1237" s="7"/>
      <c r="B1237" s="7"/>
      <c r="C1237" s="50" t="s">
        <v>7041</v>
      </c>
      <c r="D1237" s="468">
        <v>0</v>
      </c>
      <c r="E1237" s="49" t="s">
        <v>7129</v>
      </c>
      <c r="F1237" s="102" t="s">
        <v>7109</v>
      </c>
      <c r="G1237" s="102"/>
      <c r="H1237" s="102" t="s">
        <v>4732</v>
      </c>
      <c r="I1237" s="45" t="s">
        <v>689</v>
      </c>
      <c r="J1237" s="45" t="s">
        <v>1445</v>
      </c>
      <c r="K1237" s="102" t="s">
        <v>1560</v>
      </c>
      <c r="L1237" s="13">
        <f ca="1">IFERROR(__xludf.DUMMYFUNCTION("if(K1274="""",0,counta(split(K1274,"","")))"),3)</f>
        <v>3</v>
      </c>
      <c r="M1237" s="102" t="s">
        <v>1560</v>
      </c>
      <c r="N1237" s="102"/>
      <c r="O1237" s="102"/>
      <c r="P1237" s="102"/>
      <c r="Q1237" s="422" t="s">
        <v>27</v>
      </c>
      <c r="R1237" s="102" t="s">
        <v>83</v>
      </c>
      <c r="S1237" s="102">
        <v>0</v>
      </c>
      <c r="T1237" s="435"/>
      <c r="U1237" s="461">
        <v>4</v>
      </c>
      <c r="V1237" s="461">
        <v>4</v>
      </c>
      <c r="W1237" s="456" t="s">
        <v>3511</v>
      </c>
      <c r="X1237" s="456" t="s">
        <v>2794</v>
      </c>
      <c r="Y1237" s="422">
        <f>J1237-I1237</f>
        <v>8.3333333333333315E-3</v>
      </c>
      <c r="Z1237" s="422">
        <f>Y1237*60</f>
        <v>0.49999999999999989</v>
      </c>
      <c r="AA1237" s="429">
        <v>4</v>
      </c>
      <c r="AB1237" s="333">
        <v>4</v>
      </c>
    </row>
    <row r="1238" spans="1:28" ht="12.75" customHeight="1" thickBot="1">
      <c r="A1238" s="7"/>
      <c r="B1238" s="7"/>
      <c r="C1238" s="50" t="s">
        <v>8698</v>
      </c>
      <c r="D1238" s="468">
        <v>0</v>
      </c>
      <c r="E1238" s="353" t="s">
        <v>8824</v>
      </c>
      <c r="F1238" s="175" t="s">
        <v>8825</v>
      </c>
      <c r="G1238" s="353" t="s">
        <v>8825</v>
      </c>
      <c r="H1238" s="353" t="s">
        <v>8825</v>
      </c>
      <c r="I1238" s="243" t="s">
        <v>689</v>
      </c>
      <c r="J1238" s="45" t="s">
        <v>438</v>
      </c>
      <c r="K1238" s="102" t="s">
        <v>4185</v>
      </c>
      <c r="L1238" s="13">
        <f ca="1">IFERROR(__xludf.DUMMYFUNCTION("if(K1275="""",0,counta(split(K1275,"","")))"),2)</f>
        <v>2</v>
      </c>
      <c r="M1238" s="102" t="s">
        <v>4185</v>
      </c>
      <c r="N1238" s="102"/>
      <c r="O1238" s="102"/>
      <c r="P1238" s="102"/>
      <c r="Q1238" s="422" t="s">
        <v>27</v>
      </c>
      <c r="R1238" s="102" t="s">
        <v>83</v>
      </c>
      <c r="S1238" s="102">
        <v>0</v>
      </c>
      <c r="T1238" s="435"/>
      <c r="U1238" s="150">
        <v>5</v>
      </c>
      <c r="V1238" s="150">
        <v>5</v>
      </c>
      <c r="W1238" s="155" t="s">
        <v>29</v>
      </c>
      <c r="X1238" s="155" t="s">
        <v>2947</v>
      </c>
      <c r="Y1238" s="422">
        <f>J1238-I1238</f>
        <v>-1.4583333333333337E-2</v>
      </c>
      <c r="Z1238" s="422">
        <f>Y1238*60</f>
        <v>-0.87500000000000022</v>
      </c>
      <c r="AA1238" s="429">
        <v>4</v>
      </c>
      <c r="AB1238" s="354">
        <v>4</v>
      </c>
    </row>
    <row r="1239" spans="1:28" ht="12.75" customHeight="1" thickBot="1">
      <c r="A1239" s="7"/>
      <c r="B1239" s="7"/>
      <c r="C1239" s="50" t="s">
        <v>7561</v>
      </c>
      <c r="D1239" s="468">
        <v>0</v>
      </c>
      <c r="E1239" s="50" t="s">
        <v>7687</v>
      </c>
      <c r="F1239" s="102" t="s">
        <v>7690</v>
      </c>
      <c r="G1239" s="102" t="s">
        <v>7690</v>
      </c>
      <c r="H1239" s="102" t="s">
        <v>7691</v>
      </c>
      <c r="I1239" s="45" t="s">
        <v>731</v>
      </c>
      <c r="J1239" s="45" t="s">
        <v>1724</v>
      </c>
      <c r="K1239" s="102"/>
      <c r="L1239" s="13">
        <f ca="1">IFERROR(__xludf.DUMMYFUNCTION("if(K1276="""",0,counta(split(K1276,"","")))"),0)</f>
        <v>0</v>
      </c>
      <c r="M1239" s="102"/>
      <c r="N1239" s="102"/>
      <c r="O1239" s="102"/>
      <c r="P1239" s="102"/>
      <c r="Q1239" s="422" t="s">
        <v>27</v>
      </c>
      <c r="R1239" s="102" t="s">
        <v>83</v>
      </c>
      <c r="S1239" s="102">
        <v>0</v>
      </c>
      <c r="T1239" s="435"/>
      <c r="U1239" s="165">
        <v>3</v>
      </c>
      <c r="V1239" s="165">
        <v>3</v>
      </c>
      <c r="W1239" s="165" t="s">
        <v>2111</v>
      </c>
      <c r="X1239" s="102" t="s">
        <v>2947</v>
      </c>
      <c r="Y1239" s="422">
        <f>J1239-I1239</f>
        <v>-4.1666666666666519E-3</v>
      </c>
      <c r="Z1239" s="422">
        <f>Y1239*60</f>
        <v>-0.24999999999999911</v>
      </c>
      <c r="AA1239" s="429">
        <v>4</v>
      </c>
      <c r="AB1239" s="253">
        <v>4</v>
      </c>
    </row>
    <row r="1240" spans="1:28" ht="12.75" customHeight="1" thickBot="1">
      <c r="A1240" s="7"/>
      <c r="B1240" s="7"/>
      <c r="C1240" s="50" t="s">
        <v>8992</v>
      </c>
      <c r="D1240" s="468">
        <v>0</v>
      </c>
      <c r="E1240" s="275" t="s">
        <v>1126</v>
      </c>
      <c r="F1240" s="275" t="s">
        <v>1132</v>
      </c>
      <c r="G1240" s="275" t="s">
        <v>1132</v>
      </c>
      <c r="H1240" s="275" t="s">
        <v>8993</v>
      </c>
      <c r="I1240" s="276" t="s">
        <v>731</v>
      </c>
      <c r="J1240" s="45" t="s">
        <v>4188</v>
      </c>
      <c r="K1240" s="102"/>
      <c r="L1240" s="13">
        <f ca="1">IFERROR(__xludf.DUMMYFUNCTION("if(K1277="""",0,counta(split(K1277,"","")))"),0)</f>
        <v>0</v>
      </c>
      <c r="M1240" s="102"/>
      <c r="N1240" s="102"/>
      <c r="O1240" s="102"/>
      <c r="P1240" s="102"/>
      <c r="Q1240" s="422" t="s">
        <v>27</v>
      </c>
      <c r="R1240" s="102" t="s">
        <v>83</v>
      </c>
      <c r="S1240" s="102">
        <v>0</v>
      </c>
      <c r="T1240" s="435"/>
      <c r="U1240" s="165">
        <v>4</v>
      </c>
      <c r="V1240" s="165">
        <v>4</v>
      </c>
      <c r="W1240" s="165" t="s">
        <v>3127</v>
      </c>
      <c r="X1240" s="102" t="s">
        <v>2794</v>
      </c>
      <c r="Y1240" s="422">
        <f>J1240-I1240</f>
        <v>0.11736111111111111</v>
      </c>
      <c r="Z1240" s="422">
        <f>Y1240*60</f>
        <v>7.041666666666667</v>
      </c>
      <c r="AA1240" s="429">
        <v>4</v>
      </c>
      <c r="AB1240" s="165">
        <v>4</v>
      </c>
    </row>
    <row r="1241" spans="1:28" ht="12.75" customHeight="1" thickBot="1">
      <c r="A1241" s="324"/>
      <c r="B1241" s="324"/>
      <c r="C1241" s="329" t="s">
        <v>9778</v>
      </c>
      <c r="D1241" s="468">
        <v>0</v>
      </c>
      <c r="E1241" s="329" t="s">
        <v>9811</v>
      </c>
      <c r="F1241" s="338" t="s">
        <v>9819</v>
      </c>
      <c r="G1241" s="338" t="s">
        <v>9820</v>
      </c>
      <c r="H1241" s="329" t="s">
        <v>1843</v>
      </c>
      <c r="I1241" s="335" t="s">
        <v>731</v>
      </c>
      <c r="J1241" s="45" t="s">
        <v>1383</v>
      </c>
      <c r="K1241" s="102"/>
      <c r="L1241" s="13">
        <f ca="1">IFERROR(__xludf.DUMMYFUNCTION("if(K1278="""",0,counta(split(K1278,"","")))"),0)</f>
        <v>0</v>
      </c>
      <c r="M1241" s="102"/>
      <c r="N1241" s="102"/>
      <c r="O1241" s="102"/>
      <c r="P1241" s="102"/>
      <c r="Q1241" s="422" t="s">
        <v>27</v>
      </c>
      <c r="R1241" s="102" t="s">
        <v>83</v>
      </c>
      <c r="S1241" s="102">
        <v>0</v>
      </c>
      <c r="T1241" s="435"/>
      <c r="U1241" s="51">
        <v>4</v>
      </c>
      <c r="V1241" s="51">
        <v>4</v>
      </c>
      <c r="W1241" s="51" t="s">
        <v>3511</v>
      </c>
      <c r="X1241" s="51">
        <v>1</v>
      </c>
      <c r="Y1241" s="422">
        <f>J1241-I1241</f>
        <v>-0.12916666666666665</v>
      </c>
      <c r="Z1241" s="422">
        <f>Y1241*60</f>
        <v>-7.7499999999999991</v>
      </c>
      <c r="AA1241" s="429">
        <v>4</v>
      </c>
      <c r="AB1241" s="165">
        <v>4</v>
      </c>
    </row>
    <row r="1242" spans="1:28" ht="12.75" customHeight="1" thickBot="1">
      <c r="A1242" s="7"/>
      <c r="B1242" s="7"/>
      <c r="C1242" s="51" t="s">
        <v>7431</v>
      </c>
      <c r="D1242" s="468">
        <v>0</v>
      </c>
      <c r="E1242" s="87" t="s">
        <v>7497</v>
      </c>
      <c r="F1242" s="102" t="s">
        <v>816</v>
      </c>
      <c r="G1242" s="102" t="s">
        <v>6068</v>
      </c>
      <c r="H1242" s="102" t="s">
        <v>2839</v>
      </c>
      <c r="I1242" s="45" t="s">
        <v>290</v>
      </c>
      <c r="J1242" s="45" t="s">
        <v>1436</v>
      </c>
      <c r="K1242" s="102" t="s">
        <v>4102</v>
      </c>
      <c r="L1242" s="13">
        <f ca="1">IFERROR(__xludf.DUMMYFUNCTION("if(K1279="""",0,counta(split(K1279,"","")))"),2)</f>
        <v>2</v>
      </c>
      <c r="M1242" s="102" t="s">
        <v>4102</v>
      </c>
      <c r="N1242" s="102"/>
      <c r="O1242" s="102"/>
      <c r="P1242" s="102"/>
      <c r="Q1242" s="422" t="s">
        <v>27</v>
      </c>
      <c r="R1242" s="102" t="s">
        <v>83</v>
      </c>
      <c r="S1242" s="102">
        <v>0</v>
      </c>
      <c r="T1242" s="435"/>
      <c r="U1242" s="165">
        <v>1</v>
      </c>
      <c r="V1242" s="165">
        <v>4</v>
      </c>
      <c r="W1242" s="165" t="s">
        <v>3041</v>
      </c>
      <c r="X1242" s="102">
        <v>1</v>
      </c>
      <c r="Y1242" s="422">
        <f>J1242-I1242</f>
        <v>-0.10138888888888892</v>
      </c>
      <c r="Z1242" s="422">
        <f>Y1242*60</f>
        <v>-6.0833333333333348</v>
      </c>
      <c r="AA1242" s="429">
        <v>4</v>
      </c>
      <c r="AB1242" s="165">
        <v>4</v>
      </c>
    </row>
    <row r="1243" spans="1:28" ht="12.75" customHeight="1" thickBot="1">
      <c r="A1243" s="7"/>
      <c r="B1243" s="7"/>
      <c r="C1243" s="50" t="s">
        <v>8698</v>
      </c>
      <c r="D1243" s="468">
        <v>0</v>
      </c>
      <c r="E1243" s="353" t="s">
        <v>8741</v>
      </c>
      <c r="F1243" s="175" t="s">
        <v>8745</v>
      </c>
      <c r="G1243" s="353" t="s">
        <v>8746</v>
      </c>
      <c r="H1243" s="353" t="s">
        <v>8747</v>
      </c>
      <c r="I1243" s="243" t="s">
        <v>290</v>
      </c>
      <c r="J1243" s="45" t="s">
        <v>137</v>
      </c>
      <c r="K1243" s="102" t="s">
        <v>4194</v>
      </c>
      <c r="L1243" s="13">
        <f ca="1">IFERROR(__xludf.DUMMYFUNCTION("if(K1280="""",0,counta(split(K1280,"","")))"),2)</f>
        <v>2</v>
      </c>
      <c r="M1243" s="102" t="s">
        <v>4194</v>
      </c>
      <c r="N1243" s="102"/>
      <c r="O1243" s="102" t="s">
        <v>1879</v>
      </c>
      <c r="P1243" s="102" t="s">
        <v>1879</v>
      </c>
      <c r="Q1243" s="422" t="s">
        <v>27</v>
      </c>
      <c r="R1243" s="102" t="s">
        <v>83</v>
      </c>
      <c r="S1243" s="102">
        <v>0</v>
      </c>
      <c r="T1243" s="435"/>
      <c r="U1243" s="379">
        <v>5</v>
      </c>
      <c r="V1243" s="379">
        <v>5</v>
      </c>
      <c r="W1243" s="377" t="s">
        <v>3770</v>
      </c>
      <c r="X1243" s="377" t="s">
        <v>2976</v>
      </c>
      <c r="Y1243" s="422">
        <f>J1243-I1243</f>
        <v>-5.2777777777777785E-2</v>
      </c>
      <c r="Z1243" s="422">
        <f>Y1243*60</f>
        <v>-3.166666666666667</v>
      </c>
      <c r="AA1243" s="429">
        <v>4</v>
      </c>
      <c r="AB1243" s="165">
        <v>4</v>
      </c>
    </row>
    <row r="1244" spans="1:28" ht="12.75" customHeight="1" thickBot="1">
      <c r="A1244" s="7"/>
      <c r="B1244" s="7"/>
      <c r="C1244" s="50" t="s">
        <v>8973</v>
      </c>
      <c r="D1244" s="468">
        <v>0</v>
      </c>
      <c r="E1244" s="275" t="s">
        <v>8969</v>
      </c>
      <c r="F1244" s="275" t="s">
        <v>8974</v>
      </c>
      <c r="G1244" s="275" t="s">
        <v>8975</v>
      </c>
      <c r="H1244" s="275" t="s">
        <v>4518</v>
      </c>
      <c r="I1244" s="276" t="s">
        <v>290</v>
      </c>
      <c r="J1244" s="45" t="s">
        <v>686</v>
      </c>
      <c r="K1244" s="102"/>
      <c r="L1244" s="13">
        <f ca="1">IFERROR(__xludf.DUMMYFUNCTION("if(K1281="""",0,counta(split(K1281,"","")))"),0)</f>
        <v>0</v>
      </c>
      <c r="M1244" s="102"/>
      <c r="N1244" s="102"/>
      <c r="O1244" s="102"/>
      <c r="P1244" s="102"/>
      <c r="Q1244" s="422" t="s">
        <v>27</v>
      </c>
      <c r="R1244" s="102" t="s">
        <v>83</v>
      </c>
      <c r="S1244" s="102">
        <v>0</v>
      </c>
      <c r="T1244" s="435"/>
      <c r="U1244" s="165">
        <v>5</v>
      </c>
      <c r="V1244" s="165">
        <v>5</v>
      </c>
      <c r="W1244" s="165" t="s">
        <v>2111</v>
      </c>
      <c r="X1244" s="102" t="s">
        <v>2947</v>
      </c>
      <c r="Y1244" s="422">
        <f>J1244-I1244</f>
        <v>-4.7916666666666691E-2</v>
      </c>
      <c r="Z1244" s="422">
        <f>Y1244*60</f>
        <v>-2.8750000000000013</v>
      </c>
      <c r="AA1244" s="429">
        <v>4</v>
      </c>
      <c r="AB1244" s="253">
        <v>4</v>
      </c>
    </row>
    <row r="1245" spans="1:28" ht="12.75" customHeight="1" thickBot="1">
      <c r="A1245" s="7"/>
      <c r="B1245" s="7"/>
      <c r="C1245" s="50" t="s">
        <v>7561</v>
      </c>
      <c r="D1245" s="468">
        <v>0</v>
      </c>
      <c r="E1245" s="50" t="s">
        <v>7567</v>
      </c>
      <c r="F1245" s="102" t="s">
        <v>7578</v>
      </c>
      <c r="G1245" s="102" t="s">
        <v>7578</v>
      </c>
      <c r="H1245" s="102" t="s">
        <v>7579</v>
      </c>
      <c r="I1245" s="45" t="s">
        <v>3283</v>
      </c>
      <c r="J1245" s="45" t="s">
        <v>1594</v>
      </c>
      <c r="K1245" s="102"/>
      <c r="L1245" s="13">
        <f ca="1">IFERROR(__xludf.DUMMYFUNCTION("if(K1282="""",0,counta(split(K1282,"","")))"),0)</f>
        <v>0</v>
      </c>
      <c r="M1245" s="102"/>
      <c r="N1245" s="102"/>
      <c r="O1245" s="102"/>
      <c r="P1245" s="102"/>
      <c r="Q1245" s="422" t="s">
        <v>27</v>
      </c>
      <c r="R1245" s="102" t="s">
        <v>83</v>
      </c>
      <c r="S1245" s="102">
        <v>0</v>
      </c>
      <c r="T1245" s="435"/>
      <c r="U1245" s="165">
        <v>3</v>
      </c>
      <c r="V1245" s="165">
        <v>5</v>
      </c>
      <c r="W1245" s="165" t="s">
        <v>6689</v>
      </c>
      <c r="X1245" s="102">
        <v>1</v>
      </c>
      <c r="Y1245" s="422">
        <f>J1245-I1245</f>
        <v>-1.1111111111111127E-2</v>
      </c>
      <c r="Z1245" s="422">
        <f>Y1245*60</f>
        <v>-0.66666666666666763</v>
      </c>
      <c r="AA1245" s="429">
        <v>4</v>
      </c>
      <c r="AB1245" s="165">
        <v>4</v>
      </c>
    </row>
    <row r="1246" spans="1:28" ht="12.75" customHeight="1" thickBot="1">
      <c r="A1246" s="7"/>
      <c r="B1246" s="7"/>
      <c r="C1246" s="50" t="s">
        <v>8934</v>
      </c>
      <c r="D1246" s="468">
        <v>0</v>
      </c>
      <c r="E1246" s="275" t="s">
        <v>8928</v>
      </c>
      <c r="F1246" s="275" t="s">
        <v>8935</v>
      </c>
      <c r="G1246" s="275" t="s">
        <v>8936</v>
      </c>
      <c r="H1246" s="275" t="s">
        <v>8937</v>
      </c>
      <c r="I1246" s="276" t="s">
        <v>721</v>
      </c>
      <c r="J1246" s="45" t="s">
        <v>3646</v>
      </c>
      <c r="K1246" s="102" t="s">
        <v>4198</v>
      </c>
      <c r="L1246" s="13">
        <f ca="1">IFERROR(__xludf.DUMMYFUNCTION("if(K1283="""",0,counta(split(K1283,"","")))"),2)</f>
        <v>2</v>
      </c>
      <c r="M1246" s="102" t="s">
        <v>4198</v>
      </c>
      <c r="N1246" s="102"/>
      <c r="O1246" s="102"/>
      <c r="P1246" s="102"/>
      <c r="Q1246" s="422" t="s">
        <v>27</v>
      </c>
      <c r="R1246" s="102" t="s">
        <v>83</v>
      </c>
      <c r="S1246" s="102">
        <v>0</v>
      </c>
      <c r="T1246" s="435"/>
      <c r="U1246" s="165">
        <v>4</v>
      </c>
      <c r="V1246" s="165">
        <v>5</v>
      </c>
      <c r="W1246" s="165" t="s">
        <v>3127</v>
      </c>
      <c r="X1246" s="102" t="s">
        <v>2947</v>
      </c>
      <c r="Y1246" s="422">
        <f>J1246-I1246</f>
        <v>1.1805555555555541E-2</v>
      </c>
      <c r="Z1246" s="422">
        <f>Y1246*60</f>
        <v>0.70833333333333248</v>
      </c>
      <c r="AA1246" s="429">
        <v>4</v>
      </c>
      <c r="AB1246" s="165">
        <v>4</v>
      </c>
    </row>
    <row r="1247" spans="1:28" ht="12.75" customHeight="1" thickBot="1">
      <c r="A1247" s="7"/>
      <c r="B1247" s="7"/>
      <c r="C1247" s="50" t="s">
        <v>8698</v>
      </c>
      <c r="D1247" s="468">
        <v>0</v>
      </c>
      <c r="E1247" s="353" t="s">
        <v>8741</v>
      </c>
      <c r="F1247" s="175" t="s">
        <v>8742</v>
      </c>
      <c r="G1247" s="353" t="s">
        <v>8742</v>
      </c>
      <c r="H1247" s="353" t="s">
        <v>8743</v>
      </c>
      <c r="I1247" s="243" t="s">
        <v>1961</v>
      </c>
      <c r="J1247" s="45" t="s">
        <v>4200</v>
      </c>
      <c r="K1247" s="102" t="s">
        <v>973</v>
      </c>
      <c r="L1247" s="13">
        <f ca="1">IFERROR(__xludf.DUMMYFUNCTION("if(K1284="""",0,counta(split(K1284,"","")))"),1)</f>
        <v>1</v>
      </c>
      <c r="M1247" s="102" t="s">
        <v>973</v>
      </c>
      <c r="N1247" s="102"/>
      <c r="O1247" s="102"/>
      <c r="P1247" s="102"/>
      <c r="Q1247" s="422" t="s">
        <v>27</v>
      </c>
      <c r="R1247" s="102" t="s">
        <v>83</v>
      </c>
      <c r="S1247" s="102">
        <v>0</v>
      </c>
      <c r="T1247" s="435"/>
      <c r="U1247" s="165">
        <v>4</v>
      </c>
      <c r="V1247" s="165">
        <v>4</v>
      </c>
      <c r="W1247" s="165" t="s">
        <v>5989</v>
      </c>
      <c r="X1247" s="102">
        <v>1</v>
      </c>
      <c r="Y1247" s="422">
        <f>J1247-I1247</f>
        <v>2.5694444444444436E-2</v>
      </c>
      <c r="Z1247" s="422">
        <f>Y1247*60</f>
        <v>1.5416666666666661</v>
      </c>
      <c r="AA1247" s="429">
        <v>4</v>
      </c>
      <c r="AB1247" s="165">
        <v>4</v>
      </c>
    </row>
    <row r="1248" spans="1:28" ht="12.75" customHeight="1" thickBot="1">
      <c r="A1248" s="7"/>
      <c r="B1248" s="7"/>
      <c r="C1248" s="50" t="s">
        <v>7561</v>
      </c>
      <c r="D1248" s="468">
        <v>0</v>
      </c>
      <c r="E1248" s="50" t="s">
        <v>7612</v>
      </c>
      <c r="F1248" s="284" t="s">
        <v>2935</v>
      </c>
      <c r="G1248" s="102" t="s">
        <v>7613</v>
      </c>
      <c r="H1248" s="102" t="s">
        <v>2937</v>
      </c>
      <c r="I1248" s="45" t="s">
        <v>2879</v>
      </c>
      <c r="J1248" s="45" t="s">
        <v>3375</v>
      </c>
      <c r="K1248" s="102"/>
      <c r="L1248" s="13">
        <f ca="1">IFERROR(__xludf.DUMMYFUNCTION("if(K1285="""",0,counta(split(K1285,"","")))"),0)</f>
        <v>0</v>
      </c>
      <c r="M1248" s="102"/>
      <c r="N1248" s="102"/>
      <c r="O1248" s="102"/>
      <c r="P1248" s="102"/>
      <c r="Q1248" s="422" t="s">
        <v>27</v>
      </c>
      <c r="R1248" s="102" t="s">
        <v>83</v>
      </c>
      <c r="S1248" s="102">
        <v>0</v>
      </c>
      <c r="T1248" s="435"/>
      <c r="U1248" s="379">
        <v>3</v>
      </c>
      <c r="V1248" s="379">
        <v>4</v>
      </c>
      <c r="W1248" s="377" t="s">
        <v>10722</v>
      </c>
      <c r="X1248" s="377">
        <v>1</v>
      </c>
      <c r="Y1248" s="422">
        <f>J1248-I1248</f>
        <v>-0.17708333333333331</v>
      </c>
      <c r="Z1248" s="422">
        <f>Y1248*60</f>
        <v>-10.624999999999998</v>
      </c>
      <c r="AA1248" s="429">
        <v>4</v>
      </c>
      <c r="AB1248" s="333">
        <v>4</v>
      </c>
    </row>
    <row r="1249" spans="1:28" ht="12.75" customHeight="1" thickBot="1">
      <c r="A1249" s="7"/>
      <c r="B1249" s="7"/>
      <c r="C1249" s="353" t="s">
        <v>7724</v>
      </c>
      <c r="D1249" s="468">
        <v>0</v>
      </c>
      <c r="E1249" s="353" t="s">
        <v>7929</v>
      </c>
      <c r="F1249" s="353" t="s">
        <v>3703</v>
      </c>
      <c r="G1249" s="353" t="s">
        <v>7933</v>
      </c>
      <c r="H1249" s="353" t="s">
        <v>5158</v>
      </c>
      <c r="I1249" s="243" t="s">
        <v>651</v>
      </c>
      <c r="J1249" s="45" t="s">
        <v>641</v>
      </c>
      <c r="K1249" s="102" t="s">
        <v>4202</v>
      </c>
      <c r="L1249" s="13">
        <f ca="1">IFERROR(__xludf.DUMMYFUNCTION("if(K1286="""",0,counta(split(K1286,"","")))"),5)</f>
        <v>5</v>
      </c>
      <c r="M1249" s="102" t="s">
        <v>4202</v>
      </c>
      <c r="N1249" s="102"/>
      <c r="O1249" s="102"/>
      <c r="P1249" s="102"/>
      <c r="Q1249" s="422" t="s">
        <v>27</v>
      </c>
      <c r="R1249" s="102" t="s">
        <v>83</v>
      </c>
      <c r="S1249" s="102">
        <v>0</v>
      </c>
      <c r="T1249" s="435"/>
      <c r="U1249" s="165">
        <v>5</v>
      </c>
      <c r="V1249" s="165">
        <v>5</v>
      </c>
      <c r="W1249" s="165" t="s">
        <v>4159</v>
      </c>
      <c r="X1249" s="102" t="s">
        <v>2947</v>
      </c>
      <c r="Y1249" s="422">
        <f>J1249-I1249</f>
        <v>-6.0416666666666674E-2</v>
      </c>
      <c r="Z1249" s="422">
        <f>Y1249*60</f>
        <v>-3.6250000000000004</v>
      </c>
      <c r="AA1249" s="429">
        <v>4</v>
      </c>
      <c r="AB1249" s="165">
        <v>4</v>
      </c>
    </row>
    <row r="1250" spans="1:28" ht="12.75" customHeight="1" thickBot="1">
      <c r="A1250" s="7"/>
      <c r="B1250" s="7"/>
      <c r="C1250" s="353" t="s">
        <v>7724</v>
      </c>
      <c r="D1250" s="468">
        <v>0</v>
      </c>
      <c r="E1250" s="353" t="s">
        <v>7851</v>
      </c>
      <c r="F1250" s="353" t="s">
        <v>7856</v>
      </c>
      <c r="G1250" s="353" t="s">
        <v>7857</v>
      </c>
      <c r="H1250" s="353" t="s">
        <v>7858</v>
      </c>
      <c r="I1250" s="243" t="s">
        <v>2606</v>
      </c>
      <c r="J1250" s="45" t="s">
        <v>339</v>
      </c>
      <c r="K1250" s="102"/>
      <c r="L1250" s="13">
        <f ca="1">IFERROR(__xludf.DUMMYFUNCTION("if(K1287="""",0,counta(split(K1287,"","")))"),0)</f>
        <v>0</v>
      </c>
      <c r="M1250" s="102"/>
      <c r="N1250" s="102"/>
      <c r="O1250" s="102"/>
      <c r="P1250" s="102"/>
      <c r="Q1250" s="422" t="s">
        <v>27</v>
      </c>
      <c r="R1250" s="102" t="s">
        <v>83</v>
      </c>
      <c r="S1250" s="102">
        <v>0</v>
      </c>
      <c r="T1250" s="435"/>
      <c r="U1250" s="251">
        <v>3</v>
      </c>
      <c r="V1250" s="251">
        <v>3</v>
      </c>
      <c r="W1250" s="353" t="s">
        <v>3041</v>
      </c>
      <c r="X1250" s="353">
        <v>0</v>
      </c>
      <c r="Y1250" s="422">
        <f>J1250-I1250</f>
        <v>-0.12777777777777777</v>
      </c>
      <c r="Z1250" s="422">
        <f>Y1250*60</f>
        <v>-7.6666666666666661</v>
      </c>
      <c r="AA1250" s="429">
        <v>4</v>
      </c>
      <c r="AB1250" s="165">
        <v>4</v>
      </c>
    </row>
    <row r="1251" spans="1:28" ht="12.75" customHeight="1" thickBot="1">
      <c r="A1251" s="7"/>
      <c r="B1251" s="7"/>
      <c r="C1251" s="50" t="s">
        <v>8698</v>
      </c>
      <c r="D1251" s="468">
        <v>0</v>
      </c>
      <c r="E1251" s="353" t="s">
        <v>8711</v>
      </c>
      <c r="F1251" s="175" t="s">
        <v>8717</v>
      </c>
      <c r="G1251" s="353"/>
      <c r="H1251" s="353" t="s">
        <v>8718</v>
      </c>
      <c r="I1251" s="243" t="s">
        <v>2606</v>
      </c>
      <c r="J1251" s="45" t="s">
        <v>1305</v>
      </c>
      <c r="K1251" s="102"/>
      <c r="L1251" s="13">
        <f ca="1">IFERROR(__xludf.DUMMYFUNCTION("if(K1288="""",0,counta(split(K1288,"","")))"),0)</f>
        <v>0</v>
      </c>
      <c r="M1251" s="102"/>
      <c r="N1251" s="102"/>
      <c r="O1251" s="102"/>
      <c r="P1251" s="102"/>
      <c r="Q1251" s="422" t="s">
        <v>27</v>
      </c>
      <c r="R1251" s="102" t="s">
        <v>83</v>
      </c>
      <c r="S1251" s="102">
        <v>0</v>
      </c>
      <c r="T1251" s="435"/>
      <c r="U1251" s="280">
        <v>5</v>
      </c>
      <c r="V1251" s="280">
        <v>4</v>
      </c>
      <c r="W1251" s="286" t="s">
        <v>3770</v>
      </c>
      <c r="X1251" s="286" t="s">
        <v>2947</v>
      </c>
      <c r="Y1251" s="422">
        <f>J1251-I1251</f>
        <v>-0.1048611111111111</v>
      </c>
      <c r="Z1251" s="422">
        <f>Y1251*60</f>
        <v>-6.2916666666666661</v>
      </c>
      <c r="AA1251" s="429">
        <v>4</v>
      </c>
      <c r="AB1251" s="165">
        <v>4</v>
      </c>
    </row>
    <row r="1252" spans="1:28" ht="12.75" customHeight="1" thickBot="1">
      <c r="A1252" s="7"/>
      <c r="B1252" s="7"/>
      <c r="C1252" s="50" t="s">
        <v>8698</v>
      </c>
      <c r="D1252" s="468">
        <v>0</v>
      </c>
      <c r="E1252" s="353" t="s">
        <v>8830</v>
      </c>
      <c r="F1252" s="175" t="s">
        <v>75</v>
      </c>
      <c r="G1252" s="353"/>
      <c r="H1252" s="353" t="s">
        <v>295</v>
      </c>
      <c r="I1252" s="243" t="s">
        <v>2606</v>
      </c>
      <c r="J1252" s="45" t="s">
        <v>3746</v>
      </c>
      <c r="K1252" s="102"/>
      <c r="L1252" s="13">
        <f ca="1">IFERROR(__xludf.DUMMYFUNCTION("if(K1289="""",0,counta(split(K1289,"","")))"),0)</f>
        <v>0</v>
      </c>
      <c r="M1252" s="102"/>
      <c r="N1252" s="102"/>
      <c r="O1252" s="102"/>
      <c r="P1252" s="102"/>
      <c r="Q1252" s="422" t="s">
        <v>27</v>
      </c>
      <c r="R1252" s="102" t="s">
        <v>83</v>
      </c>
      <c r="S1252" s="102">
        <v>0</v>
      </c>
      <c r="T1252" s="435"/>
      <c r="U1252" s="253">
        <v>4</v>
      </c>
      <c r="V1252" s="253">
        <v>4</v>
      </c>
      <c r="W1252" s="353" t="s">
        <v>7840</v>
      </c>
      <c r="X1252" s="353">
        <v>1</v>
      </c>
      <c r="Y1252" s="422">
        <f>J1252-I1252</f>
        <v>-4.8611111111111077E-2</v>
      </c>
      <c r="Z1252" s="422">
        <f>Y1252*60</f>
        <v>-2.9166666666666647</v>
      </c>
      <c r="AA1252" s="429">
        <v>4</v>
      </c>
      <c r="AB1252" s="165">
        <v>4</v>
      </c>
    </row>
    <row r="1253" spans="1:28" ht="12.75" customHeight="1" thickBot="1">
      <c r="A1253" s="7"/>
      <c r="B1253" s="7"/>
      <c r="C1253" s="50" t="s">
        <v>7041</v>
      </c>
      <c r="D1253" s="468">
        <v>0</v>
      </c>
      <c r="E1253" s="49" t="s">
        <v>7053</v>
      </c>
      <c r="F1253" s="226" t="s">
        <v>816</v>
      </c>
      <c r="G1253" s="102" t="s">
        <v>6068</v>
      </c>
      <c r="H1253" s="102" t="s">
        <v>818</v>
      </c>
      <c r="I1253" s="45" t="s">
        <v>3028</v>
      </c>
      <c r="J1253" s="45" t="s">
        <v>1961</v>
      </c>
      <c r="K1253" s="102"/>
      <c r="L1253" s="13">
        <f ca="1">IFERROR(__xludf.DUMMYFUNCTION("if(K1290="""",0,counta(split(K1290,"","")))"),0)</f>
        <v>0</v>
      </c>
      <c r="M1253" s="102"/>
      <c r="N1253" s="102"/>
      <c r="O1253" s="102"/>
      <c r="P1253" s="102"/>
      <c r="Q1253" s="422" t="s">
        <v>27</v>
      </c>
      <c r="R1253" s="102" t="s">
        <v>83</v>
      </c>
      <c r="S1253" s="102">
        <v>0</v>
      </c>
      <c r="T1253" s="435"/>
      <c r="U1253" s="297">
        <v>3</v>
      </c>
      <c r="V1253" s="297">
        <v>4</v>
      </c>
      <c r="W1253" s="301" t="s">
        <v>3511</v>
      </c>
      <c r="X1253" s="301" t="s">
        <v>2794</v>
      </c>
      <c r="Y1253" s="422">
        <f>J1253-I1253</f>
        <v>4.8611111111111494E-3</v>
      </c>
      <c r="Z1253" s="422">
        <f>Y1253*60</f>
        <v>0.29166666666666896</v>
      </c>
      <c r="AA1253" s="429">
        <v>4</v>
      </c>
      <c r="AB1253" s="280">
        <v>4</v>
      </c>
    </row>
    <row r="1254" spans="1:28" ht="12.75" customHeight="1" thickBot="1">
      <c r="A1254" s="7"/>
      <c r="B1254" s="7"/>
      <c r="C1254" s="50" t="s">
        <v>8085</v>
      </c>
      <c r="D1254" s="468">
        <v>0</v>
      </c>
      <c r="E1254" s="50" t="s">
        <v>8107</v>
      </c>
      <c r="F1254" s="88" t="s">
        <v>4708</v>
      </c>
      <c r="G1254" s="105" t="s">
        <v>4708</v>
      </c>
      <c r="H1254" s="102" t="s">
        <v>3665</v>
      </c>
      <c r="I1254" s="45" t="s">
        <v>5171</v>
      </c>
      <c r="J1254" s="45" t="s">
        <v>4086</v>
      </c>
      <c r="K1254" s="102" t="s">
        <v>4212</v>
      </c>
      <c r="L1254" s="13">
        <f ca="1">IFERROR(__xludf.DUMMYFUNCTION("if(K1291="""",0,counta(split(K1291,"","")))"),3)</f>
        <v>3</v>
      </c>
      <c r="M1254" s="102" t="s">
        <v>4212</v>
      </c>
      <c r="N1254" s="102"/>
      <c r="O1254" s="102" t="s">
        <v>464</v>
      </c>
      <c r="P1254" s="102" t="s">
        <v>4213</v>
      </c>
      <c r="Q1254" s="422" t="s">
        <v>27</v>
      </c>
      <c r="R1254" s="102" t="s">
        <v>83</v>
      </c>
      <c r="S1254" s="102">
        <v>0</v>
      </c>
      <c r="T1254" s="435"/>
      <c r="U1254" s="165">
        <v>3</v>
      </c>
      <c r="V1254" s="165">
        <v>4</v>
      </c>
      <c r="W1254" s="165" t="s">
        <v>3770</v>
      </c>
      <c r="X1254" s="102" t="s">
        <v>2947</v>
      </c>
      <c r="Y1254" s="422">
        <f>J1254-I1254</f>
        <v>0.1361111111111111</v>
      </c>
      <c r="Z1254" s="422">
        <f>Y1254*60</f>
        <v>8.1666666666666661</v>
      </c>
      <c r="AA1254" s="429">
        <v>4</v>
      </c>
      <c r="AB1254" s="277">
        <v>4</v>
      </c>
    </row>
    <row r="1255" spans="1:28" ht="12.75" customHeight="1" thickBot="1">
      <c r="A1255" s="7"/>
      <c r="B1255" s="7"/>
      <c r="C1255" s="50" t="s">
        <v>8085</v>
      </c>
      <c r="D1255" s="468">
        <v>0</v>
      </c>
      <c r="E1255" s="50" t="s">
        <v>8230</v>
      </c>
      <c r="F1255" s="102" t="s">
        <v>75</v>
      </c>
      <c r="G1255" s="102" t="s">
        <v>75</v>
      </c>
      <c r="H1255" s="102" t="s">
        <v>295</v>
      </c>
      <c r="I1255" s="45" t="s">
        <v>1395</v>
      </c>
      <c r="J1255" s="119" t="s">
        <v>2826</v>
      </c>
      <c r="K1255" s="102" t="s">
        <v>4217</v>
      </c>
      <c r="L1255" s="13">
        <f ca="1">IFERROR(__xludf.DUMMYFUNCTION("if(K1292="""",0,counta(split(K1292,"","")))"),8)</f>
        <v>8</v>
      </c>
      <c r="M1255" s="237" t="s">
        <v>4217</v>
      </c>
      <c r="N1255" s="102" t="s">
        <v>4218</v>
      </c>
      <c r="O1255" s="102" t="s">
        <v>181</v>
      </c>
      <c r="P1255" s="102" t="s">
        <v>4219</v>
      </c>
      <c r="Q1255" s="422" t="s">
        <v>27</v>
      </c>
      <c r="R1255" s="102" t="s">
        <v>83</v>
      </c>
      <c r="S1255" s="102">
        <v>0</v>
      </c>
      <c r="T1255" s="435"/>
      <c r="U1255" s="165">
        <v>4</v>
      </c>
      <c r="V1255" s="165">
        <v>4</v>
      </c>
      <c r="W1255" s="165" t="s">
        <v>4903</v>
      </c>
      <c r="X1255" s="102">
        <v>1</v>
      </c>
      <c r="Y1255" s="422">
        <f>J1255-I1255</f>
        <v>-0.16111111111111109</v>
      </c>
      <c r="Z1255" s="422">
        <f>Y1255*60</f>
        <v>-9.6666666666666661</v>
      </c>
      <c r="AA1255" s="429">
        <v>4</v>
      </c>
      <c r="AB1255" s="165">
        <v>4</v>
      </c>
    </row>
    <row r="1256" spans="1:28" ht="12.75" customHeight="1" thickBot="1">
      <c r="A1256" s="7"/>
      <c r="B1256" s="7"/>
      <c r="C1256" s="50" t="s">
        <v>7561</v>
      </c>
      <c r="D1256" s="468">
        <v>0</v>
      </c>
      <c r="E1256" s="50" t="s">
        <v>7652</v>
      </c>
      <c r="F1256" s="102" t="s">
        <v>7659</v>
      </c>
      <c r="G1256" s="102" t="s">
        <v>7660</v>
      </c>
      <c r="H1256" s="102" t="s">
        <v>7660</v>
      </c>
      <c r="I1256" s="45" t="s">
        <v>39</v>
      </c>
      <c r="J1256" s="45" t="s">
        <v>612</v>
      </c>
      <c r="K1256" s="102" t="s">
        <v>4220</v>
      </c>
      <c r="L1256" s="13">
        <f ca="1">IFERROR(__xludf.DUMMYFUNCTION("if(K1293="""",0,counta(split(K1293,"","")))"),4)</f>
        <v>4</v>
      </c>
      <c r="M1256" s="102" t="s">
        <v>4221</v>
      </c>
      <c r="N1256" s="102" t="s">
        <v>4222</v>
      </c>
      <c r="O1256" s="102" t="s">
        <v>4223</v>
      </c>
      <c r="P1256" s="102" t="s">
        <v>4224</v>
      </c>
      <c r="Q1256" s="422" t="s">
        <v>27</v>
      </c>
      <c r="R1256" s="102" t="s">
        <v>83</v>
      </c>
      <c r="S1256" s="102">
        <v>0</v>
      </c>
      <c r="T1256" s="435"/>
      <c r="U1256" s="165">
        <v>3</v>
      </c>
      <c r="V1256" s="165">
        <v>3</v>
      </c>
      <c r="W1256" s="165" t="s">
        <v>3548</v>
      </c>
      <c r="X1256" s="102">
        <v>1</v>
      </c>
      <c r="Y1256" s="422">
        <f>J1256-I1256</f>
        <v>-0.13680555555555557</v>
      </c>
      <c r="Z1256" s="422">
        <f>Y1256*60</f>
        <v>-8.2083333333333339</v>
      </c>
      <c r="AA1256" s="429">
        <v>4</v>
      </c>
      <c r="AB1256" s="165">
        <v>4</v>
      </c>
    </row>
    <row r="1257" spans="1:28" ht="12.75" customHeight="1" thickBot="1">
      <c r="A1257" s="7"/>
      <c r="B1257" s="7"/>
      <c r="C1257" s="50" t="s">
        <v>7561</v>
      </c>
      <c r="D1257" s="468">
        <v>0</v>
      </c>
      <c r="E1257" s="50" t="s">
        <v>7640</v>
      </c>
      <c r="F1257" s="102" t="s">
        <v>7616</v>
      </c>
      <c r="G1257" s="102" t="s">
        <v>7642</v>
      </c>
      <c r="H1257" s="102" t="s">
        <v>7618</v>
      </c>
      <c r="I1257" s="45" t="s">
        <v>2082</v>
      </c>
      <c r="J1257" s="45" t="s">
        <v>999</v>
      </c>
      <c r="K1257" s="102"/>
      <c r="L1257" s="13">
        <f ca="1">IFERROR(__xludf.DUMMYFUNCTION("if(K1294="""",0,counta(split(K1294,"","")))"),0)</f>
        <v>0</v>
      </c>
      <c r="M1257" s="102"/>
      <c r="N1257" s="102"/>
      <c r="O1257" s="102"/>
      <c r="P1257" s="102"/>
      <c r="Q1257" s="422" t="s">
        <v>27</v>
      </c>
      <c r="R1257" s="102" t="s">
        <v>83</v>
      </c>
      <c r="S1257" s="102">
        <v>0</v>
      </c>
      <c r="T1257" s="435"/>
      <c r="U1257" s="165">
        <v>5</v>
      </c>
      <c r="V1257" s="165">
        <v>5</v>
      </c>
      <c r="W1257" s="165" t="s">
        <v>3044</v>
      </c>
      <c r="X1257" s="102">
        <v>1</v>
      </c>
      <c r="Y1257" s="422">
        <f>J1257-I1257</f>
        <v>-0.11458333333333331</v>
      </c>
      <c r="Z1257" s="422">
        <f>Y1257*60</f>
        <v>-6.8749999999999991</v>
      </c>
      <c r="AA1257" s="429">
        <v>4</v>
      </c>
      <c r="AB1257" s="165">
        <v>4</v>
      </c>
    </row>
    <row r="1258" spans="1:28" ht="12.75" customHeight="1" thickBot="1">
      <c r="A1258" s="7"/>
      <c r="B1258" s="7"/>
      <c r="C1258" s="50" t="s">
        <v>8876</v>
      </c>
      <c r="D1258" s="468">
        <v>0</v>
      </c>
      <c r="E1258" s="272" t="s">
        <v>8870</v>
      </c>
      <c r="F1258" s="275" t="s">
        <v>75</v>
      </c>
      <c r="G1258" s="275" t="s">
        <v>75</v>
      </c>
      <c r="H1258" s="275"/>
      <c r="I1258" s="276" t="s">
        <v>1971</v>
      </c>
      <c r="J1258" s="45" t="s">
        <v>999</v>
      </c>
      <c r="K1258" s="102" t="s">
        <v>4228</v>
      </c>
      <c r="L1258" s="13">
        <f ca="1">IFERROR(__xludf.DUMMYFUNCTION("if(K1295="""",0,counta(split(K1295,"","")))"),2)</f>
        <v>2</v>
      </c>
      <c r="M1258" s="102" t="s">
        <v>4228</v>
      </c>
      <c r="N1258" s="102" t="s">
        <v>4218</v>
      </c>
      <c r="O1258" s="102" t="s">
        <v>181</v>
      </c>
      <c r="P1258" s="102" t="s">
        <v>4229</v>
      </c>
      <c r="Q1258" s="422" t="s">
        <v>27</v>
      </c>
      <c r="R1258" s="102" t="s">
        <v>83</v>
      </c>
      <c r="S1258" s="102">
        <v>0</v>
      </c>
      <c r="T1258" s="435"/>
      <c r="U1258" s="379">
        <v>3</v>
      </c>
      <c r="V1258" s="379">
        <v>5</v>
      </c>
      <c r="W1258" s="377" t="s">
        <v>3511</v>
      </c>
      <c r="X1258" s="377">
        <v>1</v>
      </c>
      <c r="Y1258" s="422">
        <f>J1258-I1258</f>
        <v>-0.11388888888888887</v>
      </c>
      <c r="Z1258" s="422">
        <f>Y1258*60</f>
        <v>-6.8333333333333321</v>
      </c>
      <c r="AA1258" s="429">
        <v>4</v>
      </c>
      <c r="AB1258" s="165">
        <v>4</v>
      </c>
    </row>
    <row r="1259" spans="1:28" ht="12.75" customHeight="1" thickBot="1">
      <c r="A1259" s="7"/>
      <c r="B1259" s="7"/>
      <c r="C1259" s="50" t="s">
        <v>7561</v>
      </c>
      <c r="D1259" s="468">
        <v>0</v>
      </c>
      <c r="E1259" s="50" t="s">
        <v>7567</v>
      </c>
      <c r="F1259" s="102" t="s">
        <v>7574</v>
      </c>
      <c r="G1259" s="102" t="s">
        <v>7575</v>
      </c>
      <c r="H1259" s="102" t="s">
        <v>7576</v>
      </c>
      <c r="I1259" s="45" t="s">
        <v>618</v>
      </c>
      <c r="J1259" s="45" t="s">
        <v>4230</v>
      </c>
      <c r="K1259" s="102" t="s">
        <v>4231</v>
      </c>
      <c r="L1259" s="13">
        <f ca="1">IFERROR(__xludf.DUMMYFUNCTION("if(K1296="""",0,counta(split(K1296,"","")))"),1)</f>
        <v>1</v>
      </c>
      <c r="M1259" s="102" t="s">
        <v>4231</v>
      </c>
      <c r="N1259" s="102"/>
      <c r="O1259" s="102"/>
      <c r="P1259" s="102"/>
      <c r="Q1259" s="422" t="s">
        <v>27</v>
      </c>
      <c r="R1259" s="102" t="s">
        <v>83</v>
      </c>
      <c r="S1259" s="102">
        <v>0</v>
      </c>
      <c r="T1259" s="435"/>
      <c r="U1259" s="165">
        <v>5</v>
      </c>
      <c r="V1259" s="165">
        <v>5</v>
      </c>
      <c r="W1259" s="165" t="s">
        <v>3127</v>
      </c>
      <c r="X1259" s="102">
        <v>1</v>
      </c>
      <c r="Y1259" s="422">
        <f>J1259-I1259</f>
        <v>-9.7916666666666652E-2</v>
      </c>
      <c r="Z1259" s="422">
        <f>Y1259*60</f>
        <v>-5.8749999999999991</v>
      </c>
      <c r="AA1259" s="429">
        <v>4</v>
      </c>
      <c r="AB1259" s="165">
        <v>4</v>
      </c>
    </row>
    <row r="1260" spans="1:28" ht="12.75" customHeight="1" thickBot="1">
      <c r="A1260" s="324"/>
      <c r="B1260" s="324"/>
      <c r="C1260" s="329" t="s">
        <v>9773</v>
      </c>
      <c r="D1260" s="468">
        <v>0</v>
      </c>
      <c r="E1260" s="329" t="s">
        <v>9879</v>
      </c>
      <c r="F1260" s="338" t="s">
        <v>9883</v>
      </c>
      <c r="G1260" s="329" t="s">
        <v>9884</v>
      </c>
      <c r="H1260" s="338" t="s">
        <v>9885</v>
      </c>
      <c r="I1260" s="334" t="s">
        <v>618</v>
      </c>
      <c r="J1260" s="45" t="s">
        <v>2306</v>
      </c>
      <c r="K1260" s="102"/>
      <c r="L1260" s="13">
        <f ca="1">IFERROR(__xludf.DUMMYFUNCTION("if(K1297="""",0,counta(split(K1297,"","")))"),0)</f>
        <v>0</v>
      </c>
      <c r="M1260" s="102"/>
      <c r="N1260" s="102"/>
      <c r="O1260" s="102"/>
      <c r="P1260" s="102"/>
      <c r="Q1260" s="422" t="s">
        <v>27</v>
      </c>
      <c r="R1260" s="102" t="s">
        <v>83</v>
      </c>
      <c r="S1260" s="102">
        <v>0</v>
      </c>
      <c r="T1260" s="435"/>
      <c r="U1260" s="165">
        <v>5</v>
      </c>
      <c r="V1260" s="354">
        <v>3</v>
      </c>
      <c r="W1260" s="353" t="s">
        <v>8804</v>
      </c>
      <c r="X1260" s="102">
        <v>1</v>
      </c>
      <c r="Y1260" s="422">
        <f>J1260-I1260</f>
        <v>-0.1875</v>
      </c>
      <c r="Z1260" s="422">
        <f>Y1260*60</f>
        <v>-11.25</v>
      </c>
      <c r="AA1260" s="429">
        <v>4</v>
      </c>
      <c r="AB1260" s="165">
        <v>4</v>
      </c>
    </row>
    <row r="1261" spans="1:28" ht="12.75" customHeight="1" thickBot="1">
      <c r="A1261" s="324"/>
      <c r="B1261" s="324"/>
      <c r="C1261" s="329" t="s">
        <v>9773</v>
      </c>
      <c r="D1261" s="468">
        <v>0</v>
      </c>
      <c r="E1261" s="329" t="s">
        <v>9879</v>
      </c>
      <c r="F1261" s="338" t="s">
        <v>9886</v>
      </c>
      <c r="G1261" s="329" t="s">
        <v>9887</v>
      </c>
      <c r="H1261" s="338" t="s">
        <v>2466</v>
      </c>
      <c r="I1261" s="334" t="s">
        <v>618</v>
      </c>
      <c r="J1261" s="45" t="s">
        <v>1171</v>
      </c>
      <c r="K1261" s="102"/>
      <c r="L1261" s="13">
        <f ca="1">IFERROR(__xludf.DUMMYFUNCTION("if(K1298="""",0,counta(split(K1298,"","")))"),0)</f>
        <v>0</v>
      </c>
      <c r="M1261" s="102"/>
      <c r="N1261" s="102" t="s">
        <v>4218</v>
      </c>
      <c r="O1261" s="102" t="s">
        <v>181</v>
      </c>
      <c r="P1261" s="102" t="s">
        <v>4237</v>
      </c>
      <c r="Q1261" s="422" t="s">
        <v>27</v>
      </c>
      <c r="R1261" s="102" t="s">
        <v>83</v>
      </c>
      <c r="S1261" s="102">
        <v>0</v>
      </c>
      <c r="T1261" s="435"/>
      <c r="U1261" s="165">
        <v>3</v>
      </c>
      <c r="V1261" s="165">
        <v>5</v>
      </c>
      <c r="W1261" s="165" t="s">
        <v>3548</v>
      </c>
      <c r="X1261" s="102">
        <v>0</v>
      </c>
      <c r="Y1261" s="422">
        <f>J1261-I1261</f>
        <v>-9.0972222222222204E-2</v>
      </c>
      <c r="Z1261" s="422">
        <f>Y1261*60</f>
        <v>-5.4583333333333321</v>
      </c>
      <c r="AA1261" s="429">
        <v>4</v>
      </c>
      <c r="AB1261" s="481">
        <v>4</v>
      </c>
    </row>
    <row r="1262" spans="1:28" ht="12.75" customHeight="1" thickBot="1">
      <c r="A1262" s="7"/>
      <c r="B1262" s="7"/>
      <c r="C1262" s="50" t="s">
        <v>9024</v>
      </c>
      <c r="D1262" s="468">
        <v>0</v>
      </c>
      <c r="E1262" s="275" t="s">
        <v>9019</v>
      </c>
      <c r="F1262" s="272" t="s">
        <v>7232</v>
      </c>
      <c r="G1262" s="275" t="s">
        <v>9025</v>
      </c>
      <c r="H1262" s="275" t="s">
        <v>9026</v>
      </c>
      <c r="I1262" s="276" t="s">
        <v>1840</v>
      </c>
      <c r="J1262" s="45" t="s">
        <v>890</v>
      </c>
      <c r="K1262" s="102" t="s">
        <v>4240</v>
      </c>
      <c r="L1262" s="13">
        <f ca="1">IFERROR(__xludf.DUMMYFUNCTION("if(K1299="""",0,counta(split(K1299,"","")))"),3)</f>
        <v>3</v>
      </c>
      <c r="M1262" s="102" t="s">
        <v>4241</v>
      </c>
      <c r="N1262" s="102" t="s">
        <v>4222</v>
      </c>
      <c r="O1262" s="102" t="s">
        <v>4223</v>
      </c>
      <c r="P1262" s="102" t="s">
        <v>4242</v>
      </c>
      <c r="Q1262" s="422" t="s">
        <v>27</v>
      </c>
      <c r="R1262" s="102" t="s">
        <v>83</v>
      </c>
      <c r="S1262" s="102">
        <v>0</v>
      </c>
      <c r="T1262" s="435"/>
      <c r="U1262" s="379">
        <v>3</v>
      </c>
      <c r="V1262" s="374">
        <v>5</v>
      </c>
      <c r="W1262" s="377" t="s">
        <v>3548</v>
      </c>
      <c r="X1262" s="377">
        <v>1</v>
      </c>
      <c r="Y1262" s="422">
        <f>J1262-I1262</f>
        <v>-0.12986111111111109</v>
      </c>
      <c r="Z1262" s="422">
        <f>Y1262*60</f>
        <v>-7.7916666666666661</v>
      </c>
      <c r="AA1262" s="429">
        <v>4</v>
      </c>
      <c r="AB1262" s="165">
        <v>4</v>
      </c>
    </row>
    <row r="1263" spans="1:28" ht="12.75" customHeight="1" thickBot="1">
      <c r="A1263" s="7"/>
      <c r="B1263" s="7"/>
      <c r="C1263" s="50" t="s">
        <v>8085</v>
      </c>
      <c r="D1263" s="468">
        <v>0</v>
      </c>
      <c r="E1263" s="50" t="s">
        <v>533</v>
      </c>
      <c r="F1263" s="102" t="s">
        <v>6401</v>
      </c>
      <c r="G1263" s="102" t="s">
        <v>45</v>
      </c>
      <c r="H1263" s="102" t="s">
        <v>561</v>
      </c>
      <c r="I1263" s="45" t="s">
        <v>1632</v>
      </c>
      <c r="J1263" s="45" t="s">
        <v>1961</v>
      </c>
      <c r="K1263" s="102" t="s">
        <v>4243</v>
      </c>
      <c r="L1263" s="13">
        <f ca="1">IFERROR(__xludf.DUMMYFUNCTION("if(K1300="""",0,counta(split(K1300,"","")))"),3)</f>
        <v>3</v>
      </c>
      <c r="M1263" s="102" t="s">
        <v>4244</v>
      </c>
      <c r="N1263" s="102"/>
      <c r="O1263" s="102"/>
      <c r="P1263" s="102"/>
      <c r="Q1263" s="422" t="s">
        <v>27</v>
      </c>
      <c r="R1263" s="102" t="s">
        <v>83</v>
      </c>
      <c r="S1263" s="102">
        <v>0</v>
      </c>
      <c r="T1263" s="435"/>
      <c r="U1263" s="165">
        <v>4</v>
      </c>
      <c r="V1263" s="165">
        <v>5</v>
      </c>
      <c r="W1263" s="165" t="s">
        <v>4957</v>
      </c>
      <c r="X1263" s="102" t="s">
        <v>2947</v>
      </c>
      <c r="Y1263" s="422">
        <f>J1263-I1263</f>
        <v>1.4583333333333365E-2</v>
      </c>
      <c r="Z1263" s="422">
        <f>Y1263*60</f>
        <v>0.87500000000000189</v>
      </c>
      <c r="AA1263" s="429">
        <v>4</v>
      </c>
      <c r="AB1263" s="481">
        <v>4</v>
      </c>
    </row>
    <row r="1264" spans="1:28" ht="12.75" customHeight="1" thickBot="1">
      <c r="A1264" s="7"/>
      <c r="B1264" s="7"/>
      <c r="C1264" s="50" t="s">
        <v>7139</v>
      </c>
      <c r="D1264" s="468">
        <v>0</v>
      </c>
      <c r="E1264" s="50" t="s">
        <v>7204</v>
      </c>
      <c r="F1264" s="102" t="s">
        <v>7205</v>
      </c>
      <c r="G1264" s="102" t="s">
        <v>7205</v>
      </c>
      <c r="H1264" s="102" t="s">
        <v>7206</v>
      </c>
      <c r="I1264" s="45" t="s">
        <v>3848</v>
      </c>
      <c r="J1264" s="45" t="s">
        <v>187</v>
      </c>
      <c r="K1264" s="102" t="s">
        <v>4247</v>
      </c>
      <c r="L1264" s="13">
        <f ca="1">IFERROR(__xludf.DUMMYFUNCTION("if(K1301="""",0,counta(split(K1301,"","")))"),5)</f>
        <v>5</v>
      </c>
      <c r="M1264" s="102" t="s">
        <v>4247</v>
      </c>
      <c r="N1264" s="102" t="s">
        <v>4248</v>
      </c>
      <c r="O1264" s="102" t="s">
        <v>4249</v>
      </c>
      <c r="P1264" s="102" t="s">
        <v>4249</v>
      </c>
      <c r="Q1264" s="276" t="s">
        <v>27</v>
      </c>
      <c r="R1264" s="102" t="s">
        <v>83</v>
      </c>
      <c r="S1264" s="277">
        <v>0</v>
      </c>
      <c r="T1264" s="435"/>
      <c r="U1264" s="332">
        <v>5</v>
      </c>
      <c r="V1264" s="332">
        <v>5</v>
      </c>
      <c r="W1264" s="339" t="s">
        <v>3511</v>
      </c>
      <c r="X1264" s="339" t="s">
        <v>2794</v>
      </c>
      <c r="Y1264" s="422">
        <f>J1264-I1264</f>
        <v>0.20902777777777776</v>
      </c>
      <c r="Z1264" s="422">
        <f>Y1264*60</f>
        <v>12.541666666666666</v>
      </c>
      <c r="AA1264" s="429">
        <v>4</v>
      </c>
      <c r="AB1264" s="165">
        <v>4</v>
      </c>
    </row>
    <row r="1265" spans="1:28" ht="12.75" customHeight="1" thickBot="1">
      <c r="A1265" s="7"/>
      <c r="B1265" s="7"/>
      <c r="C1265" s="50" t="s">
        <v>8567</v>
      </c>
      <c r="D1265" s="468">
        <v>0</v>
      </c>
      <c r="E1265" s="50" t="s">
        <v>8692</v>
      </c>
      <c r="F1265" s="175" t="s">
        <v>8693</v>
      </c>
      <c r="G1265" s="353" t="s">
        <v>616</v>
      </c>
      <c r="H1265" s="353" t="s">
        <v>8694</v>
      </c>
      <c r="I1265" s="243" t="s">
        <v>3848</v>
      </c>
      <c r="J1265" s="45" t="s">
        <v>2439</v>
      </c>
      <c r="K1265" s="102"/>
      <c r="L1265" s="13">
        <f ca="1">IFERROR(__xludf.DUMMYFUNCTION("if(K1302="""",0,counta(split(K1302,"","")))"),0)</f>
        <v>0</v>
      </c>
      <c r="M1265" s="102"/>
      <c r="N1265" s="102"/>
      <c r="O1265" s="102"/>
      <c r="P1265" s="102"/>
      <c r="Q1265" s="276" t="s">
        <v>27</v>
      </c>
      <c r="R1265" s="102" t="s">
        <v>83</v>
      </c>
      <c r="S1265" s="277">
        <v>0</v>
      </c>
      <c r="T1265" s="435"/>
      <c r="U1265" s="379">
        <v>2</v>
      </c>
      <c r="V1265" s="379">
        <v>4</v>
      </c>
      <c r="W1265" s="377" t="s">
        <v>7102</v>
      </c>
      <c r="X1265" s="377">
        <v>1</v>
      </c>
      <c r="Y1265" s="422">
        <f>J1265-I1265</f>
        <v>0.29027777777777775</v>
      </c>
      <c r="Z1265" s="422">
        <f>Y1265*60</f>
        <v>17.416666666666664</v>
      </c>
      <c r="AA1265" s="429">
        <v>4</v>
      </c>
      <c r="AB1265" s="165">
        <v>4</v>
      </c>
    </row>
    <row r="1266" spans="1:28" ht="12.75" customHeight="1" thickBot="1">
      <c r="A1266" s="7"/>
      <c r="B1266" s="7"/>
      <c r="C1266" s="50" t="s">
        <v>9017</v>
      </c>
      <c r="D1266" s="468">
        <v>0</v>
      </c>
      <c r="E1266" s="275" t="s">
        <v>631</v>
      </c>
      <c r="F1266" s="275" t="s">
        <v>784</v>
      </c>
      <c r="G1266" s="275" t="s">
        <v>648</v>
      </c>
      <c r="H1266" s="275" t="s">
        <v>2629</v>
      </c>
      <c r="I1266" s="276" t="s">
        <v>3848</v>
      </c>
      <c r="J1266" s="45" t="s">
        <v>694</v>
      </c>
      <c r="K1266" s="102" t="s">
        <v>4253</v>
      </c>
      <c r="L1266" s="13">
        <f ca="1">IFERROR(__xludf.DUMMYFUNCTION("if(K1303="""",0,counta(split(K1303,"","")))"),8)</f>
        <v>8</v>
      </c>
      <c r="M1266" s="102" t="s">
        <v>4254</v>
      </c>
      <c r="N1266" s="102" t="s">
        <v>4218</v>
      </c>
      <c r="O1266" s="284" t="s">
        <v>181</v>
      </c>
      <c r="P1266" s="284" t="s">
        <v>181</v>
      </c>
      <c r="Q1266" s="276" t="s">
        <v>27</v>
      </c>
      <c r="R1266" s="102" t="s">
        <v>83</v>
      </c>
      <c r="S1266" s="277">
        <v>0</v>
      </c>
      <c r="T1266" s="435"/>
      <c r="U1266" s="51">
        <v>5</v>
      </c>
      <c r="V1266" s="51">
        <v>3</v>
      </c>
      <c r="W1266" s="51" t="s">
        <v>3511</v>
      </c>
      <c r="X1266" s="51">
        <v>1</v>
      </c>
      <c r="Y1266" s="422">
        <f>J1266-I1266</f>
        <v>-0.11736111111111112</v>
      </c>
      <c r="Z1266" s="422">
        <f>Y1266*60</f>
        <v>-7.0416666666666679</v>
      </c>
      <c r="AA1266" s="429">
        <v>4</v>
      </c>
      <c r="AB1266" s="253">
        <v>4</v>
      </c>
    </row>
    <row r="1267" spans="1:28" ht="12.75" customHeight="1" thickBot="1">
      <c r="A1267" s="7"/>
      <c r="B1267" s="7"/>
      <c r="C1267" s="353" t="s">
        <v>7724</v>
      </c>
      <c r="D1267" s="468">
        <v>0</v>
      </c>
      <c r="E1267" s="353" t="s">
        <v>7881</v>
      </c>
      <c r="F1267" s="102" t="s">
        <v>2935</v>
      </c>
      <c r="G1267" s="353" t="s">
        <v>7896</v>
      </c>
      <c r="H1267" s="353" t="s">
        <v>6099</v>
      </c>
      <c r="I1267" s="243" t="s">
        <v>2854</v>
      </c>
      <c r="J1267" s="45" t="s">
        <v>1143</v>
      </c>
      <c r="K1267" s="102" t="s">
        <v>4256</v>
      </c>
      <c r="L1267" s="13">
        <f ca="1">IFERROR(__xludf.DUMMYFUNCTION("if(K1304="""",0,counta(split(K1304,"","")))"),3)</f>
        <v>3</v>
      </c>
      <c r="M1267" s="102" t="s">
        <v>4257</v>
      </c>
      <c r="N1267" s="102"/>
      <c r="O1267" s="102"/>
      <c r="P1267" s="102"/>
      <c r="Q1267" s="276" t="s">
        <v>27</v>
      </c>
      <c r="R1267" s="102" t="s">
        <v>83</v>
      </c>
      <c r="S1267" s="277">
        <v>0</v>
      </c>
      <c r="T1267" s="435"/>
      <c r="U1267" s="297">
        <v>5</v>
      </c>
      <c r="V1267" s="297">
        <v>5</v>
      </c>
      <c r="W1267" s="301" t="s">
        <v>6755</v>
      </c>
      <c r="X1267" s="301" t="s">
        <v>2794</v>
      </c>
      <c r="Y1267" s="422">
        <f>J1267-I1267</f>
        <v>0.10069444444444442</v>
      </c>
      <c r="Z1267" s="422">
        <f>Y1267*60</f>
        <v>6.0416666666666652</v>
      </c>
      <c r="AA1267" s="429">
        <v>4</v>
      </c>
      <c r="AB1267" s="525">
        <v>4</v>
      </c>
    </row>
    <row r="1268" spans="1:28" ht="12.75" customHeight="1" thickBot="1">
      <c r="A1268" s="7"/>
      <c r="B1268" s="7"/>
      <c r="C1268" s="50" t="s">
        <v>8085</v>
      </c>
      <c r="D1268" s="468">
        <v>0</v>
      </c>
      <c r="E1268" s="50" t="s">
        <v>165</v>
      </c>
      <c r="F1268" s="102" t="s">
        <v>8110</v>
      </c>
      <c r="G1268" s="102" t="s">
        <v>173</v>
      </c>
      <c r="H1268" s="102" t="s">
        <v>3454</v>
      </c>
      <c r="I1268" s="45" t="s">
        <v>1394</v>
      </c>
      <c r="J1268" s="45" t="s">
        <v>1259</v>
      </c>
      <c r="K1268" s="102"/>
      <c r="L1268" s="13">
        <f ca="1">IFERROR(__xludf.DUMMYFUNCTION("if(K1305="""",0,counta(split(K1305,"","")))"),0)</f>
        <v>0</v>
      </c>
      <c r="M1268" s="102"/>
      <c r="N1268" s="102"/>
      <c r="O1268" s="102"/>
      <c r="P1268" s="284"/>
      <c r="Q1268" s="276" t="s">
        <v>27</v>
      </c>
      <c r="R1268" s="102" t="s">
        <v>83</v>
      </c>
      <c r="S1268" s="277">
        <v>0</v>
      </c>
      <c r="T1268" s="435"/>
      <c r="U1268" s="165">
        <v>3</v>
      </c>
      <c r="V1268" s="165">
        <v>4</v>
      </c>
      <c r="W1268" s="165" t="s">
        <v>2111</v>
      </c>
      <c r="X1268" s="102" t="s">
        <v>2794</v>
      </c>
      <c r="Y1268" s="422">
        <f>J1268-I1268</f>
        <v>0.12708333333333333</v>
      </c>
      <c r="Z1268" s="422">
        <f>Y1268*60</f>
        <v>7.625</v>
      </c>
      <c r="AA1268" s="429">
        <v>4</v>
      </c>
      <c r="AB1268" s="333">
        <v>4</v>
      </c>
    </row>
    <row r="1269" spans="1:28" ht="12.75" customHeight="1" thickBot="1">
      <c r="A1269" s="7"/>
      <c r="B1269" s="7"/>
      <c r="C1269" s="50" t="s">
        <v>7041</v>
      </c>
      <c r="D1269" s="468">
        <v>0</v>
      </c>
      <c r="E1269" s="49" t="s">
        <v>7099</v>
      </c>
      <c r="F1269" s="102" t="s">
        <v>7103</v>
      </c>
      <c r="G1269" s="102"/>
      <c r="H1269" s="102" t="s">
        <v>7104</v>
      </c>
      <c r="I1269" s="45" t="s">
        <v>545</v>
      </c>
      <c r="J1269" s="45" t="s">
        <v>629</v>
      </c>
      <c r="K1269" s="102" t="s">
        <v>4261</v>
      </c>
      <c r="L1269" s="13">
        <f ca="1">IFERROR(__xludf.DUMMYFUNCTION("if(K1306="""",0,counta(split(K1306,"","")))"),6)</f>
        <v>6</v>
      </c>
      <c r="M1269" s="102" t="s">
        <v>4262</v>
      </c>
      <c r="N1269" s="102"/>
      <c r="O1269" s="102"/>
      <c r="P1269" s="284"/>
      <c r="Q1269" s="276" t="s">
        <v>27</v>
      </c>
      <c r="R1269" s="102" t="s">
        <v>83</v>
      </c>
      <c r="S1269" s="277">
        <v>0</v>
      </c>
      <c r="T1269" s="435"/>
      <c r="U1269" s="165">
        <v>4</v>
      </c>
      <c r="V1269" s="165">
        <v>5</v>
      </c>
      <c r="W1269" s="284" t="s">
        <v>2858</v>
      </c>
      <c r="X1269" s="102" t="s">
        <v>2794</v>
      </c>
      <c r="Y1269" s="422">
        <f>J1269-I1269</f>
        <v>0.22986111111111107</v>
      </c>
      <c r="Z1269" s="422">
        <f>Y1269*60</f>
        <v>13.791666666666664</v>
      </c>
      <c r="AA1269" s="429">
        <v>4</v>
      </c>
      <c r="AB1269" s="165">
        <v>4</v>
      </c>
    </row>
    <row r="1270" spans="1:28" ht="12.75" customHeight="1" thickBot="1">
      <c r="A1270" s="7"/>
      <c r="B1270" s="7"/>
      <c r="C1270" s="50" t="s">
        <v>7139</v>
      </c>
      <c r="D1270" s="468">
        <v>0</v>
      </c>
      <c r="E1270" s="50" t="s">
        <v>7239</v>
      </c>
      <c r="F1270" s="102" t="s">
        <v>7237</v>
      </c>
      <c r="G1270" s="102" t="s">
        <v>75</v>
      </c>
      <c r="H1270" s="102" t="s">
        <v>295</v>
      </c>
      <c r="I1270" s="45" t="s">
        <v>545</v>
      </c>
      <c r="J1270" s="45" t="s">
        <v>600</v>
      </c>
      <c r="K1270" s="102" t="s">
        <v>4263</v>
      </c>
      <c r="L1270" s="13">
        <f ca="1">IFERROR(__xludf.DUMMYFUNCTION("if(K1307="""",0,counta(split(K1307,"","")))"),3)</f>
        <v>3</v>
      </c>
      <c r="M1270" s="102" t="s">
        <v>4263</v>
      </c>
      <c r="N1270" s="102"/>
      <c r="O1270" s="102"/>
      <c r="P1270" s="102"/>
      <c r="Q1270" s="276" t="s">
        <v>27</v>
      </c>
      <c r="R1270" s="102" t="s">
        <v>83</v>
      </c>
      <c r="S1270" s="277">
        <v>0</v>
      </c>
      <c r="T1270" s="435"/>
      <c r="U1270" s="521">
        <v>5</v>
      </c>
      <c r="V1270" s="521">
        <v>5</v>
      </c>
      <c r="W1270" s="521" t="s">
        <v>3511</v>
      </c>
      <c r="X1270" s="536">
        <v>1</v>
      </c>
      <c r="Y1270" s="422">
        <f>J1270-I1270</f>
        <v>0.27847222222222223</v>
      </c>
      <c r="Z1270" s="422">
        <f>Y1270*60</f>
        <v>16.708333333333336</v>
      </c>
      <c r="AA1270" s="429">
        <v>4</v>
      </c>
      <c r="AB1270" s="165">
        <v>4</v>
      </c>
    </row>
    <row r="1271" spans="1:28" ht="12.75" customHeight="1" thickBot="1">
      <c r="A1271" s="324"/>
      <c r="B1271" s="324"/>
      <c r="C1271" s="329" t="s">
        <v>9836</v>
      </c>
      <c r="D1271" s="468">
        <v>0</v>
      </c>
      <c r="E1271" s="329" t="s">
        <v>9831</v>
      </c>
      <c r="F1271" s="338" t="s">
        <v>5986</v>
      </c>
      <c r="G1271" s="338" t="s">
        <v>9837</v>
      </c>
      <c r="H1271" s="338" t="s">
        <v>1929</v>
      </c>
      <c r="I1271" s="334" t="s">
        <v>934</v>
      </c>
      <c r="J1271" s="45" t="s">
        <v>999</v>
      </c>
      <c r="K1271" s="102" t="s">
        <v>4267</v>
      </c>
      <c r="L1271" s="13">
        <f ca="1">IFERROR(__xludf.DUMMYFUNCTION("if(K1308="""",0,counta(split(K1308,"","")))"),3)</f>
        <v>3</v>
      </c>
      <c r="M1271" s="102" t="s">
        <v>4267</v>
      </c>
      <c r="N1271" s="102"/>
      <c r="O1271" s="102"/>
      <c r="P1271" s="102"/>
      <c r="Q1271" s="276" t="s">
        <v>27</v>
      </c>
      <c r="R1271" s="102" t="s">
        <v>83</v>
      </c>
      <c r="S1271" s="277">
        <v>0</v>
      </c>
      <c r="T1271" s="435"/>
      <c r="U1271" s="165">
        <v>5</v>
      </c>
      <c r="V1271" s="165">
        <v>5</v>
      </c>
      <c r="W1271" s="165" t="s">
        <v>4903</v>
      </c>
      <c r="X1271" s="102">
        <v>1</v>
      </c>
      <c r="Y1271" s="422">
        <f>J1271-I1271</f>
        <v>-0.10486111111111113</v>
      </c>
      <c r="Z1271" s="422">
        <f>Y1271*60</f>
        <v>-6.2916666666666679</v>
      </c>
      <c r="AA1271" s="429">
        <v>4</v>
      </c>
      <c r="AB1271" s="165">
        <v>4</v>
      </c>
    </row>
    <row r="1272" spans="1:28" ht="12.75" customHeight="1" thickBot="1">
      <c r="A1272" s="324"/>
      <c r="B1272" s="324"/>
      <c r="C1272" s="329" t="s">
        <v>9793</v>
      </c>
      <c r="D1272" s="468">
        <v>0</v>
      </c>
      <c r="E1272" s="329" t="s">
        <v>9794</v>
      </c>
      <c r="F1272" s="338" t="s">
        <v>2842</v>
      </c>
      <c r="G1272" s="329" t="s">
        <v>9795</v>
      </c>
      <c r="H1272" s="329" t="s">
        <v>561</v>
      </c>
      <c r="I1272" s="335" t="s">
        <v>1364</v>
      </c>
      <c r="J1272" s="45" t="s">
        <v>1781</v>
      </c>
      <c r="K1272" s="102" t="s">
        <v>4271</v>
      </c>
      <c r="L1272" s="13">
        <f ca="1">IFERROR(__xludf.DUMMYFUNCTION("if(K1309="""",0,counta(split(K1309,"","")))"),8)</f>
        <v>8</v>
      </c>
      <c r="M1272" s="102" t="s">
        <v>4272</v>
      </c>
      <c r="N1272" s="102"/>
      <c r="O1272" s="102"/>
      <c r="P1272" s="102"/>
      <c r="Q1272" s="446" t="s">
        <v>27</v>
      </c>
      <c r="R1272" s="102" t="s">
        <v>83</v>
      </c>
      <c r="S1272" s="280">
        <v>0</v>
      </c>
      <c r="T1272" s="435"/>
      <c r="U1272" s="165">
        <v>5</v>
      </c>
      <c r="V1272" s="165">
        <v>5</v>
      </c>
      <c r="W1272" s="165" t="s">
        <v>3511</v>
      </c>
      <c r="X1272" s="102">
        <v>1</v>
      </c>
      <c r="Y1272" s="422">
        <f>J1272-I1272</f>
        <v>0.13541666666666671</v>
      </c>
      <c r="Z1272" s="422">
        <f>Y1272*60</f>
        <v>8.1250000000000036</v>
      </c>
      <c r="AA1272" s="429">
        <v>4</v>
      </c>
      <c r="AB1272" s="297">
        <v>4</v>
      </c>
    </row>
    <row r="1273" spans="1:28" ht="12.75" customHeight="1" thickBot="1">
      <c r="A1273" s="7"/>
      <c r="B1273" s="7"/>
      <c r="C1273" s="50" t="s">
        <v>7255</v>
      </c>
      <c r="D1273" s="468">
        <v>0</v>
      </c>
      <c r="E1273" s="50" t="s">
        <v>7290</v>
      </c>
      <c r="F1273" s="102" t="s">
        <v>7299</v>
      </c>
      <c r="G1273" s="102" t="s">
        <v>7300</v>
      </c>
      <c r="H1273" s="102" t="s">
        <v>7301</v>
      </c>
      <c r="I1273" s="45" t="s">
        <v>170</v>
      </c>
      <c r="J1273" s="45" t="s">
        <v>1979</v>
      </c>
      <c r="K1273" s="102" t="s">
        <v>4274</v>
      </c>
      <c r="L1273" s="13">
        <f ca="1">IFERROR(__xludf.DUMMYFUNCTION("if(K1310="""",0,counta(split(K1310,"","")))"),1)</f>
        <v>1</v>
      </c>
      <c r="M1273" s="102" t="s">
        <v>4274</v>
      </c>
      <c r="N1273" s="102"/>
      <c r="O1273" s="102"/>
      <c r="P1273" s="102"/>
      <c r="Q1273" s="446" t="s">
        <v>27</v>
      </c>
      <c r="R1273" s="102" t="s">
        <v>83</v>
      </c>
      <c r="S1273" s="280">
        <v>0</v>
      </c>
      <c r="T1273" s="435"/>
      <c r="U1273" s="255">
        <v>5</v>
      </c>
      <c r="V1273" s="255">
        <v>5</v>
      </c>
      <c r="W1273" s="353" t="s">
        <v>3437</v>
      </c>
      <c r="X1273" s="353" t="s">
        <v>2794</v>
      </c>
      <c r="Y1273" s="422">
        <f>J1273-I1273</f>
        <v>0.2597222222222223</v>
      </c>
      <c r="Z1273" s="422">
        <f>Y1273*60</f>
        <v>15.583333333333337</v>
      </c>
      <c r="AA1273" s="429">
        <v>4</v>
      </c>
      <c r="AB1273" s="165">
        <v>4</v>
      </c>
    </row>
    <row r="1274" spans="1:28" ht="12.75" customHeight="1" thickBot="1">
      <c r="A1274" s="7"/>
      <c r="B1274" s="7"/>
      <c r="C1274" s="220" t="s">
        <v>6842</v>
      </c>
      <c r="D1274" s="468">
        <v>0</v>
      </c>
      <c r="E1274" s="50" t="s">
        <v>6977</v>
      </c>
      <c r="F1274" s="102" t="s">
        <v>6981</v>
      </c>
      <c r="G1274" s="102" t="s">
        <v>6981</v>
      </c>
      <c r="H1274" s="102" t="s">
        <v>3825</v>
      </c>
      <c r="I1274" s="45" t="s">
        <v>1544</v>
      </c>
      <c r="J1274" s="45" t="s">
        <v>4278</v>
      </c>
      <c r="K1274" s="102" t="s">
        <v>4279</v>
      </c>
      <c r="L1274" s="13">
        <f ca="1">IFERROR(__xludf.DUMMYFUNCTION("if(K1311="""",0,counta(split(K1311,"","")))"),8)</f>
        <v>8</v>
      </c>
      <c r="M1274" s="102" t="s">
        <v>4280</v>
      </c>
      <c r="N1274" s="102"/>
      <c r="O1274" s="102"/>
      <c r="P1274" s="102"/>
      <c r="Q1274" s="446" t="s">
        <v>27</v>
      </c>
      <c r="R1274" s="102" t="s">
        <v>83</v>
      </c>
      <c r="S1274" s="280">
        <v>0</v>
      </c>
      <c r="T1274" s="435"/>
      <c r="U1274" s="165"/>
      <c r="V1274" s="165">
        <v>3</v>
      </c>
      <c r="W1274" s="165" t="s">
        <v>29</v>
      </c>
      <c r="X1274" s="15">
        <v>1</v>
      </c>
      <c r="Y1274" s="422">
        <f>J1274-I1274</f>
        <v>0.42847222222222225</v>
      </c>
      <c r="Z1274" s="422">
        <f>Y1274*60</f>
        <v>25.708333333333336</v>
      </c>
      <c r="AA1274" s="428">
        <v>4</v>
      </c>
      <c r="AB1274" s="165">
        <v>4</v>
      </c>
    </row>
    <row r="1275" spans="1:28" ht="12.75" customHeight="1" thickBot="1">
      <c r="A1275" s="7"/>
      <c r="B1275" s="7"/>
      <c r="C1275" s="50" t="s">
        <v>8955</v>
      </c>
      <c r="D1275" s="468">
        <v>0</v>
      </c>
      <c r="E1275" s="275" t="s">
        <v>874</v>
      </c>
      <c r="F1275" s="275" t="s">
        <v>784</v>
      </c>
      <c r="G1275" s="275" t="s">
        <v>875</v>
      </c>
      <c r="H1275" s="275" t="s">
        <v>8956</v>
      </c>
      <c r="I1275" s="276" t="s">
        <v>1544</v>
      </c>
      <c r="J1275" s="45" t="s">
        <v>1305</v>
      </c>
      <c r="K1275" s="237" t="s">
        <v>4285</v>
      </c>
      <c r="L1275" s="13">
        <f ca="1">IFERROR(__xludf.DUMMYFUNCTION("if(K1312="""",0,counta(split(K1312,"","")))"),1)</f>
        <v>1</v>
      </c>
      <c r="M1275" s="102" t="s">
        <v>4286</v>
      </c>
      <c r="N1275" s="102"/>
      <c r="O1275" s="102"/>
      <c r="P1275" s="102"/>
      <c r="Q1275" s="446" t="s">
        <v>27</v>
      </c>
      <c r="R1275" s="102" t="s">
        <v>83</v>
      </c>
      <c r="S1275" s="280">
        <v>0</v>
      </c>
      <c r="T1275" s="435"/>
      <c r="U1275" s="336">
        <v>3</v>
      </c>
      <c r="V1275" s="332">
        <v>5</v>
      </c>
      <c r="W1275" s="339" t="s">
        <v>6582</v>
      </c>
      <c r="X1275" s="339" t="s">
        <v>2794</v>
      </c>
      <c r="Y1275" s="422">
        <f>J1275-I1275</f>
        <v>-8.5416666666666669E-2</v>
      </c>
      <c r="Z1275" s="422">
        <f>Y1275*60</f>
        <v>-5.125</v>
      </c>
      <c r="AA1275" s="429">
        <v>4</v>
      </c>
      <c r="AB1275" s="253">
        <v>4</v>
      </c>
    </row>
    <row r="1276" spans="1:28" ht="12.75" customHeight="1" thickBot="1">
      <c r="A1276" s="7"/>
      <c r="B1276" s="7"/>
      <c r="C1276" s="50" t="s">
        <v>7561</v>
      </c>
      <c r="D1276" s="468">
        <v>0</v>
      </c>
      <c r="E1276" s="50" t="s">
        <v>7567</v>
      </c>
      <c r="F1276" s="237" t="s">
        <v>816</v>
      </c>
      <c r="G1276" s="102" t="s">
        <v>7571</v>
      </c>
      <c r="H1276" s="102" t="s">
        <v>7572</v>
      </c>
      <c r="I1276" s="45" t="s">
        <v>2114</v>
      </c>
      <c r="J1276" s="45" t="s">
        <v>709</v>
      </c>
      <c r="K1276" s="102"/>
      <c r="L1276" s="13">
        <f ca="1">IFERROR(__xludf.DUMMYFUNCTION("if(K1313="""",0,counta(split(K1313,"","")))"),0)</f>
        <v>0</v>
      </c>
      <c r="M1276" s="102"/>
      <c r="N1276" s="102"/>
      <c r="O1276" s="102"/>
      <c r="P1276" s="102"/>
      <c r="Q1276" s="447" t="s">
        <v>27</v>
      </c>
      <c r="R1276" s="102" t="s">
        <v>83</v>
      </c>
      <c r="S1276" s="297">
        <v>0</v>
      </c>
      <c r="T1276" s="435"/>
      <c r="U1276" s="251">
        <v>3</v>
      </c>
      <c r="V1276" s="253">
        <v>4</v>
      </c>
      <c r="W1276" s="353" t="s">
        <v>7965</v>
      </c>
      <c r="X1276" s="353">
        <v>1</v>
      </c>
      <c r="Y1276" s="422">
        <f>J1276-I1276</f>
        <v>-0.15347222222222223</v>
      </c>
      <c r="Z1276" s="422">
        <f>Y1276*60</f>
        <v>-9.2083333333333339</v>
      </c>
      <c r="AA1276" s="429">
        <v>4</v>
      </c>
      <c r="AB1276" s="165">
        <v>4</v>
      </c>
    </row>
    <row r="1277" spans="1:28" ht="12.75" customHeight="1" thickBot="1">
      <c r="A1277" s="7"/>
      <c r="B1277" s="7"/>
      <c r="C1277" s="353" t="s">
        <v>7724</v>
      </c>
      <c r="D1277" s="468">
        <v>0</v>
      </c>
      <c r="E1277" s="353" t="s">
        <v>7748</v>
      </c>
      <c r="F1277" s="74" t="s">
        <v>3015</v>
      </c>
      <c r="G1277" s="242"/>
      <c r="H1277" s="353" t="s">
        <v>3017</v>
      </c>
      <c r="I1277" s="243" t="s">
        <v>2378</v>
      </c>
      <c r="J1277" s="45" t="s">
        <v>3375</v>
      </c>
      <c r="K1277" s="102"/>
      <c r="L1277" s="13">
        <f ca="1">IFERROR(__xludf.DUMMYFUNCTION("if(K1314="""",0,counta(split(K1314,"","")))"),0)</f>
        <v>0</v>
      </c>
      <c r="M1277" s="102"/>
      <c r="N1277" s="102"/>
      <c r="O1277" s="102"/>
      <c r="P1277" s="102"/>
      <c r="Q1277" s="447" t="s">
        <v>27</v>
      </c>
      <c r="R1277" s="102" t="s">
        <v>83</v>
      </c>
      <c r="S1277" s="297">
        <v>0</v>
      </c>
      <c r="T1277" s="435"/>
      <c r="U1277" s="165"/>
      <c r="V1277" s="165">
        <v>5</v>
      </c>
      <c r="W1277" s="165" t="s">
        <v>29</v>
      </c>
      <c r="X1277" s="15">
        <v>1</v>
      </c>
      <c r="Y1277" s="422">
        <f>J1277-I1277</f>
        <v>-0.15208333333333335</v>
      </c>
      <c r="Z1277" s="422">
        <f>Y1277*60</f>
        <v>-9.125</v>
      </c>
      <c r="AA1277" s="428">
        <v>4</v>
      </c>
      <c r="AB1277" s="481">
        <v>4</v>
      </c>
    </row>
    <row r="1278" spans="1:28" ht="12.75" customHeight="1" thickBot="1">
      <c r="A1278" s="7"/>
      <c r="B1278" s="7"/>
      <c r="C1278" s="353" t="s">
        <v>7724</v>
      </c>
      <c r="D1278" s="468">
        <v>0</v>
      </c>
      <c r="E1278" s="353" t="s">
        <v>7881</v>
      </c>
      <c r="F1278" s="237" t="s">
        <v>4549</v>
      </c>
      <c r="G1278" s="353" t="s">
        <v>4391</v>
      </c>
      <c r="H1278" s="353" t="s">
        <v>3477</v>
      </c>
      <c r="I1278" s="243" t="s">
        <v>2378</v>
      </c>
      <c r="J1278" s="45" t="s">
        <v>1097</v>
      </c>
      <c r="K1278" s="102"/>
      <c r="L1278" s="13">
        <f ca="1">IFERROR(__xludf.DUMMYFUNCTION("if(K1315="""",0,counta(split(K1315,"","")))"),0)</f>
        <v>0</v>
      </c>
      <c r="M1278" s="102"/>
      <c r="N1278" s="102"/>
      <c r="O1278" s="102"/>
      <c r="P1278" s="102"/>
      <c r="Q1278" s="448" t="s">
        <v>27</v>
      </c>
      <c r="R1278" s="102" t="s">
        <v>83</v>
      </c>
      <c r="S1278" s="318">
        <v>0</v>
      </c>
      <c r="T1278" s="435"/>
      <c r="U1278" s="165">
        <v>4</v>
      </c>
      <c r="V1278" s="165">
        <v>4</v>
      </c>
      <c r="W1278" s="165" t="s">
        <v>6010</v>
      </c>
      <c r="X1278" s="102">
        <v>1</v>
      </c>
      <c r="Y1278" s="422">
        <f>J1278-I1278</f>
        <v>-0.14444444444444446</v>
      </c>
      <c r="Z1278" s="422">
        <f>Y1278*60</f>
        <v>-8.6666666666666679</v>
      </c>
      <c r="AA1278" s="429">
        <v>4</v>
      </c>
      <c r="AB1278" s="165">
        <v>4</v>
      </c>
    </row>
    <row r="1279" spans="1:28" ht="12.75" customHeight="1" thickBot="1">
      <c r="A1279" s="7"/>
      <c r="B1279" s="7"/>
      <c r="C1279" s="50" t="s">
        <v>8899</v>
      </c>
      <c r="D1279" s="468">
        <v>0</v>
      </c>
      <c r="E1279" s="275" t="s">
        <v>8894</v>
      </c>
      <c r="F1279" s="275" t="s">
        <v>75</v>
      </c>
      <c r="G1279" s="275" t="s">
        <v>8900</v>
      </c>
      <c r="H1279" s="275" t="s">
        <v>8901</v>
      </c>
      <c r="I1279" s="276" t="s">
        <v>2378</v>
      </c>
      <c r="J1279" s="45" t="s">
        <v>846</v>
      </c>
      <c r="K1279" s="102" t="s">
        <v>4294</v>
      </c>
      <c r="L1279" s="13">
        <f ca="1">IFERROR(__xludf.DUMMYFUNCTION("if(K1316="""",0,counta(split(K1316,"","")))"),2)</f>
        <v>2</v>
      </c>
      <c r="M1279" s="102" t="s">
        <v>4294</v>
      </c>
      <c r="N1279" s="102"/>
      <c r="O1279" s="102"/>
      <c r="P1279" s="102"/>
      <c r="Q1279" s="447" t="s">
        <v>27</v>
      </c>
      <c r="R1279" s="102" t="s">
        <v>83</v>
      </c>
      <c r="S1279" s="297">
        <v>0</v>
      </c>
      <c r="T1279" s="435"/>
      <c r="U1279" s="165"/>
      <c r="V1279" s="165">
        <v>4</v>
      </c>
      <c r="W1279" s="165" t="s">
        <v>2111</v>
      </c>
      <c r="X1279" s="102"/>
      <c r="Y1279" s="422">
        <f>J1279-I1279</f>
        <v>-0.13611111111111113</v>
      </c>
      <c r="Z1279" s="422">
        <f>Y1279*60</f>
        <v>-8.1666666666666679</v>
      </c>
      <c r="AA1279" s="429">
        <v>4</v>
      </c>
      <c r="AB1279" s="165">
        <v>4</v>
      </c>
    </row>
    <row r="1280" spans="1:28" ht="12.75" customHeight="1" thickBot="1">
      <c r="A1280" s="7"/>
      <c r="B1280" s="7"/>
      <c r="C1280" s="50" t="s">
        <v>8931</v>
      </c>
      <c r="D1280" s="468">
        <v>0</v>
      </c>
      <c r="E1280" s="275" t="s">
        <v>8928</v>
      </c>
      <c r="F1280" s="275" t="s">
        <v>1463</v>
      </c>
      <c r="G1280" s="275" t="s">
        <v>615</v>
      </c>
      <c r="H1280" s="275" t="s">
        <v>8932</v>
      </c>
      <c r="I1280" s="276" t="s">
        <v>2378</v>
      </c>
      <c r="J1280" s="45" t="s">
        <v>798</v>
      </c>
      <c r="K1280" s="102"/>
      <c r="L1280" s="13">
        <f ca="1">IFERROR(__xludf.DUMMYFUNCTION("if(K1317="""",0,counta(split(K1317,"","")))"),0)</f>
        <v>0</v>
      </c>
      <c r="M1280" s="102"/>
      <c r="N1280" s="102"/>
      <c r="O1280" s="102"/>
      <c r="P1280" s="102"/>
      <c r="Q1280" s="447" t="s">
        <v>27</v>
      </c>
      <c r="R1280" s="102" t="s">
        <v>83</v>
      </c>
      <c r="S1280" s="297">
        <v>0</v>
      </c>
      <c r="T1280" s="435"/>
      <c r="U1280" s="165">
        <v>5</v>
      </c>
      <c r="V1280" s="165">
        <v>5</v>
      </c>
      <c r="W1280" s="165" t="s">
        <v>6873</v>
      </c>
      <c r="X1280" s="102">
        <v>1</v>
      </c>
      <c r="Y1280" s="422">
        <f>J1280-I1280</f>
        <v>-0.13472222222222224</v>
      </c>
      <c r="Z1280" s="422">
        <f>Y1280*60</f>
        <v>-8.0833333333333339</v>
      </c>
      <c r="AA1280" s="429">
        <v>4</v>
      </c>
      <c r="AB1280" s="297">
        <v>4</v>
      </c>
    </row>
    <row r="1281" spans="1:28" ht="12.75" customHeight="1" thickBot="1">
      <c r="A1281" s="7"/>
      <c r="B1281" s="7"/>
      <c r="C1281" s="51" t="s">
        <v>7431</v>
      </c>
      <c r="D1281" s="468">
        <v>0</v>
      </c>
      <c r="E1281" s="87" t="s">
        <v>7497</v>
      </c>
      <c r="F1281" s="102" t="s">
        <v>5157</v>
      </c>
      <c r="G1281" s="102" t="s">
        <v>7504</v>
      </c>
      <c r="H1281" s="102" t="s">
        <v>3424</v>
      </c>
      <c r="I1281" s="45" t="s">
        <v>1807</v>
      </c>
      <c r="J1281" s="45" t="s">
        <v>1406</v>
      </c>
      <c r="K1281" s="102"/>
      <c r="L1281" s="13">
        <f ca="1">IFERROR(__xludf.DUMMYFUNCTION("if(K1318="""",0,counta(split(K1318,"","")))"),0)</f>
        <v>0</v>
      </c>
      <c r="M1281" s="102"/>
      <c r="N1281" s="102"/>
      <c r="O1281" s="102"/>
      <c r="P1281" s="102"/>
      <c r="Q1281" s="447" t="s">
        <v>27</v>
      </c>
      <c r="R1281" s="102" t="s">
        <v>83</v>
      </c>
      <c r="S1281" s="297">
        <v>0</v>
      </c>
      <c r="T1281" s="435"/>
      <c r="U1281" s="297">
        <v>5</v>
      </c>
      <c r="V1281" s="297">
        <v>5</v>
      </c>
      <c r="W1281" s="301" t="s">
        <v>3437</v>
      </c>
      <c r="X1281" s="301" t="s">
        <v>2794</v>
      </c>
      <c r="Y1281" s="422">
        <f>J1281-I1281</f>
        <v>-0.13194444444444448</v>
      </c>
      <c r="Z1281" s="422">
        <f>Y1281*60</f>
        <v>-7.9166666666666687</v>
      </c>
      <c r="AA1281" s="429">
        <v>4</v>
      </c>
      <c r="AB1281" s="149">
        <v>4</v>
      </c>
    </row>
    <row r="1282" spans="1:28" ht="12.75" customHeight="1" thickBot="1">
      <c r="A1282" s="7"/>
      <c r="B1282" s="7"/>
      <c r="C1282" s="283" t="s">
        <v>8567</v>
      </c>
      <c r="D1282" s="468">
        <v>0</v>
      </c>
      <c r="E1282" s="283" t="s">
        <v>8648</v>
      </c>
      <c r="F1282" s="248" t="s">
        <v>2830</v>
      </c>
      <c r="G1282" s="283" t="s">
        <v>2830</v>
      </c>
      <c r="H1282" s="283" t="s">
        <v>5285</v>
      </c>
      <c r="I1282" s="249" t="s">
        <v>2245</v>
      </c>
      <c r="J1282" s="45" t="s">
        <v>1742</v>
      </c>
      <c r="K1282" s="102" t="s">
        <v>4299</v>
      </c>
      <c r="L1282" s="13">
        <f ca="1">IFERROR(__xludf.DUMMYFUNCTION("if(K1319="""",0,counta(split(K1319,"","")))"),2)</f>
        <v>2</v>
      </c>
      <c r="M1282" s="102" t="s">
        <v>4300</v>
      </c>
      <c r="N1282" s="102"/>
      <c r="O1282" s="102"/>
      <c r="P1282" s="102"/>
      <c r="Q1282" s="357" t="s">
        <v>27</v>
      </c>
      <c r="R1282" s="102" t="s">
        <v>83</v>
      </c>
      <c r="S1282" s="331">
        <v>0</v>
      </c>
      <c r="T1282" s="435"/>
      <c r="U1282" s="486">
        <v>5</v>
      </c>
      <c r="V1282" s="486">
        <v>5</v>
      </c>
      <c r="W1282" s="498" t="s">
        <v>2793</v>
      </c>
      <c r="X1282" s="486">
        <v>1</v>
      </c>
      <c r="Y1282" s="422">
        <f>J1282-I1282</f>
        <v>-9.1666666666666688E-2</v>
      </c>
      <c r="Z1282" s="422">
        <f>Y1282*60</f>
        <v>-5.5000000000000009</v>
      </c>
      <c r="AA1282" s="429">
        <v>4</v>
      </c>
      <c r="AB1282" s="165">
        <v>4</v>
      </c>
    </row>
    <row r="1283" spans="1:28" ht="12.75" customHeight="1" thickBot="1">
      <c r="A1283" s="7"/>
      <c r="B1283" s="7"/>
      <c r="C1283" s="220" t="s">
        <v>6842</v>
      </c>
      <c r="D1283" s="468">
        <v>0</v>
      </c>
      <c r="E1283" s="214" t="s">
        <v>7032</v>
      </c>
      <c r="F1283" s="102" t="s">
        <v>1414</v>
      </c>
      <c r="G1283" s="102" t="s">
        <v>7038</v>
      </c>
      <c r="H1283" s="102" t="s">
        <v>3377</v>
      </c>
      <c r="I1283" s="45" t="s">
        <v>1720</v>
      </c>
      <c r="J1283" s="45" t="s">
        <v>3227</v>
      </c>
      <c r="K1283" s="102" t="s">
        <v>4304</v>
      </c>
      <c r="L1283" s="13">
        <f ca="1">IFERROR(__xludf.DUMMYFUNCTION("if(K1320="""",0,counta(split(K1320,"","")))"),4)</f>
        <v>4</v>
      </c>
      <c r="M1283" s="102" t="s">
        <v>4305</v>
      </c>
      <c r="N1283" s="102"/>
      <c r="O1283" s="102"/>
      <c r="P1283" s="102"/>
      <c r="Q1283" s="357" t="s">
        <v>27</v>
      </c>
      <c r="R1283" s="102" t="s">
        <v>83</v>
      </c>
      <c r="S1283" s="331">
        <v>0</v>
      </c>
      <c r="T1283" s="435"/>
      <c r="U1283" s="165"/>
      <c r="V1283" s="165">
        <v>4</v>
      </c>
      <c r="W1283" s="165" t="s">
        <v>29</v>
      </c>
      <c r="X1283" s="15">
        <v>1</v>
      </c>
      <c r="Y1283" s="422">
        <f>J1283-I1283</f>
        <v>-2.0833333333333259E-3</v>
      </c>
      <c r="Z1283" s="422">
        <f>Y1283*60</f>
        <v>-0.12499999999999956</v>
      </c>
      <c r="AA1283" s="428">
        <v>4</v>
      </c>
      <c r="AB1283" s="165">
        <v>4</v>
      </c>
    </row>
    <row r="1284" spans="1:28" ht="12.75" customHeight="1" thickBot="1">
      <c r="A1284" s="7"/>
      <c r="B1284" s="7"/>
      <c r="C1284" s="50" t="s">
        <v>7255</v>
      </c>
      <c r="D1284" s="468">
        <v>0</v>
      </c>
      <c r="E1284" s="50" t="s">
        <v>7290</v>
      </c>
      <c r="F1284" s="102" t="s">
        <v>7295</v>
      </c>
      <c r="G1284" s="102" t="s">
        <v>7296</v>
      </c>
      <c r="H1284" s="102" t="s">
        <v>7297</v>
      </c>
      <c r="I1284" s="45" t="s">
        <v>388</v>
      </c>
      <c r="J1284" s="45" t="s">
        <v>86</v>
      </c>
      <c r="K1284" s="102"/>
      <c r="L1284" s="13">
        <f ca="1">IFERROR(__xludf.DUMMYFUNCTION("if(K1321="""",0,counta(split(K1321,"","")))"),0)</f>
        <v>0</v>
      </c>
      <c r="M1284" s="102"/>
      <c r="N1284" s="102"/>
      <c r="O1284" s="102"/>
      <c r="P1284" s="102"/>
      <c r="Q1284" s="441" t="s">
        <v>27</v>
      </c>
      <c r="R1284" s="102" t="s">
        <v>83</v>
      </c>
      <c r="S1284" s="331">
        <v>0</v>
      </c>
      <c r="T1284" s="435"/>
      <c r="U1284" s="165">
        <v>4</v>
      </c>
      <c r="V1284" s="165">
        <v>3</v>
      </c>
      <c r="W1284" s="165"/>
      <c r="X1284" s="102"/>
      <c r="Y1284" s="422">
        <f>J1284-I1284</f>
        <v>9.7222222222222432E-3</v>
      </c>
      <c r="Z1284" s="422">
        <f>Y1284*60</f>
        <v>0.58333333333333459</v>
      </c>
      <c r="AA1284" s="429">
        <v>4</v>
      </c>
      <c r="AB1284" s="165">
        <v>4</v>
      </c>
    </row>
    <row r="1285" spans="1:28" ht="12.75" customHeight="1" thickBot="1">
      <c r="A1285" s="7"/>
      <c r="B1285" s="7"/>
      <c r="C1285" s="51" t="s">
        <v>7431</v>
      </c>
      <c r="D1285" s="468">
        <v>0</v>
      </c>
      <c r="E1285" s="286" t="s">
        <v>7536</v>
      </c>
      <c r="F1285" s="102" t="s">
        <v>2848</v>
      </c>
      <c r="G1285" s="102" t="s">
        <v>7537</v>
      </c>
      <c r="H1285" s="102" t="s">
        <v>2849</v>
      </c>
      <c r="I1285" s="45" t="s">
        <v>388</v>
      </c>
      <c r="J1285" s="45" t="s">
        <v>1218</v>
      </c>
      <c r="K1285" s="102" t="s">
        <v>4310</v>
      </c>
      <c r="L1285" s="13">
        <f ca="1">IFERROR(__xludf.DUMMYFUNCTION("if(K1322="""",0,counta(split(K1322,"","")))"),5)</f>
        <v>5</v>
      </c>
      <c r="M1285" s="102" t="s">
        <v>4310</v>
      </c>
      <c r="N1285" s="102" t="s">
        <v>4311</v>
      </c>
      <c r="O1285" s="102" t="s">
        <v>4312</v>
      </c>
      <c r="P1285" s="102" t="s">
        <v>4313</v>
      </c>
      <c r="Q1285" s="441" t="s">
        <v>27</v>
      </c>
      <c r="R1285" s="102" t="s">
        <v>83</v>
      </c>
      <c r="S1285" s="331">
        <v>0</v>
      </c>
      <c r="T1285" s="435"/>
      <c r="U1285" s="165">
        <v>5</v>
      </c>
      <c r="V1285" s="165">
        <v>5</v>
      </c>
      <c r="W1285" s="165" t="s">
        <v>3223</v>
      </c>
      <c r="X1285" s="102" t="s">
        <v>2947</v>
      </c>
      <c r="Y1285" s="422">
        <f>J1285-I1285</f>
        <v>-2.2222222222222199E-2</v>
      </c>
      <c r="Z1285" s="422">
        <f>Y1285*60</f>
        <v>-1.3333333333333319</v>
      </c>
      <c r="AA1285" s="429">
        <v>4</v>
      </c>
      <c r="AB1285" s="481">
        <v>4</v>
      </c>
    </row>
    <row r="1286" spans="1:28" ht="12.75" customHeight="1" thickBot="1">
      <c r="A1286" s="7"/>
      <c r="B1286" s="7"/>
      <c r="C1286" s="50" t="s">
        <v>7561</v>
      </c>
      <c r="D1286" s="468">
        <v>0</v>
      </c>
      <c r="E1286" s="50" t="s">
        <v>7687</v>
      </c>
      <c r="F1286" s="102" t="s">
        <v>2985</v>
      </c>
      <c r="G1286" s="102" t="s">
        <v>2985</v>
      </c>
      <c r="H1286" s="102" t="s">
        <v>2985</v>
      </c>
      <c r="I1286" s="45" t="s">
        <v>388</v>
      </c>
      <c r="J1286" s="45" t="s">
        <v>259</v>
      </c>
      <c r="K1286" s="102" t="s">
        <v>4315</v>
      </c>
      <c r="L1286" s="13">
        <f ca="1">IFERROR(__xludf.DUMMYFUNCTION("if(K1323="""",0,counta(split(K1323,"","")))"),5)</f>
        <v>5</v>
      </c>
      <c r="M1286" s="102" t="s">
        <v>4316</v>
      </c>
      <c r="N1286" s="102" t="s">
        <v>4317</v>
      </c>
      <c r="O1286" s="102" t="s">
        <v>1439</v>
      </c>
      <c r="P1286" s="102" t="s">
        <v>1457</v>
      </c>
      <c r="Q1286" s="441" t="s">
        <v>27</v>
      </c>
      <c r="R1286" s="102" t="s">
        <v>83</v>
      </c>
      <c r="S1286" s="331">
        <v>0</v>
      </c>
      <c r="T1286" s="435"/>
      <c r="U1286" s="165">
        <v>5</v>
      </c>
      <c r="V1286" s="165">
        <v>5</v>
      </c>
      <c r="W1286" s="165" t="s">
        <v>3127</v>
      </c>
      <c r="X1286" s="102">
        <v>1</v>
      </c>
      <c r="Y1286" s="422">
        <f>J1286-I1286</f>
        <v>6.5277777777777796E-2</v>
      </c>
      <c r="Z1286" s="422">
        <f>Y1286*60</f>
        <v>3.9166666666666679</v>
      </c>
      <c r="AA1286" s="429">
        <v>4</v>
      </c>
      <c r="AB1286" s="165">
        <v>4</v>
      </c>
    </row>
    <row r="1287" spans="1:28" ht="12.75" customHeight="1" thickBot="1">
      <c r="A1287" s="7"/>
      <c r="B1287" s="7"/>
      <c r="C1287" s="50" t="s">
        <v>8085</v>
      </c>
      <c r="D1287" s="468">
        <v>0</v>
      </c>
      <c r="E1287" s="87" t="s">
        <v>8173</v>
      </c>
      <c r="F1287" s="102" t="s">
        <v>2842</v>
      </c>
      <c r="G1287" s="102" t="s">
        <v>45</v>
      </c>
      <c r="H1287" s="102" t="s">
        <v>561</v>
      </c>
      <c r="I1287" s="45" t="s">
        <v>388</v>
      </c>
      <c r="J1287" s="45" t="s">
        <v>2088</v>
      </c>
      <c r="K1287" s="102" t="s">
        <v>4321</v>
      </c>
      <c r="L1287" s="13">
        <f ca="1">IFERROR(__xludf.DUMMYFUNCTION("if(K1324="""",0,counta(split(K1324,"","")))"),4)</f>
        <v>4</v>
      </c>
      <c r="M1287" s="102" t="s">
        <v>4322</v>
      </c>
      <c r="N1287" s="102"/>
      <c r="O1287" s="102"/>
      <c r="P1287" s="102"/>
      <c r="Q1287" s="441" t="s">
        <v>27</v>
      </c>
      <c r="R1287" s="102" t="s">
        <v>83</v>
      </c>
      <c r="S1287" s="331">
        <v>0</v>
      </c>
      <c r="T1287" s="435"/>
      <c r="U1287" s="481">
        <v>5</v>
      </c>
      <c r="V1287" s="481">
        <v>5</v>
      </c>
      <c r="W1287" s="501" t="s">
        <v>29</v>
      </c>
      <c r="X1287" s="480" t="s">
        <v>2976</v>
      </c>
      <c r="Y1287" s="422">
        <f>J1287-I1287</f>
        <v>0.1361111111111111</v>
      </c>
      <c r="Z1287" s="422">
        <f>Y1287*60</f>
        <v>8.1666666666666661</v>
      </c>
      <c r="AA1287" s="429">
        <v>4</v>
      </c>
      <c r="AB1287" s="165">
        <v>4</v>
      </c>
    </row>
    <row r="1288" spans="1:28" ht="12.75" customHeight="1" thickBot="1">
      <c r="A1288" s="7"/>
      <c r="B1288" s="7"/>
      <c r="C1288" s="50" t="s">
        <v>8698</v>
      </c>
      <c r="D1288" s="468">
        <v>0</v>
      </c>
      <c r="E1288" s="353" t="s">
        <v>8725</v>
      </c>
      <c r="F1288" s="175" t="s">
        <v>75</v>
      </c>
      <c r="G1288" s="353" t="s">
        <v>75</v>
      </c>
      <c r="H1288" s="353" t="s">
        <v>295</v>
      </c>
      <c r="I1288" s="243" t="s">
        <v>419</v>
      </c>
      <c r="J1288" s="45" t="s">
        <v>4325</v>
      </c>
      <c r="K1288" s="59" t="s">
        <v>4326</v>
      </c>
      <c r="L1288" s="13">
        <f ca="1">IFERROR(__xludf.DUMMYFUNCTION("if(K1325="""",0,counta(split(K1325,"","")))"),1)</f>
        <v>1</v>
      </c>
      <c r="M1288" s="102" t="s">
        <v>4327</v>
      </c>
      <c r="N1288" s="102"/>
      <c r="O1288" s="102"/>
      <c r="P1288" s="102"/>
      <c r="Q1288" s="441" t="s">
        <v>27</v>
      </c>
      <c r="R1288" s="102" t="s">
        <v>83</v>
      </c>
      <c r="S1288" s="331">
        <v>0</v>
      </c>
      <c r="T1288" s="435"/>
      <c r="U1288" s="165">
        <v>5</v>
      </c>
      <c r="V1288" s="165">
        <v>5</v>
      </c>
      <c r="W1288" s="165" t="s">
        <v>3127</v>
      </c>
      <c r="X1288" s="102" t="s">
        <v>2947</v>
      </c>
      <c r="Y1288" s="422">
        <f>J1288-I1288</f>
        <v>0.20902777777777778</v>
      </c>
      <c r="Z1288" s="422">
        <f>Y1288*60</f>
        <v>12.541666666666668</v>
      </c>
      <c r="AA1288" s="429">
        <v>4</v>
      </c>
      <c r="AB1288" s="165">
        <v>4</v>
      </c>
    </row>
    <row r="1289" spans="1:28" ht="12.75" customHeight="1" thickBot="1">
      <c r="A1289" s="7"/>
      <c r="B1289" s="7"/>
      <c r="C1289" s="50" t="s">
        <v>7255</v>
      </c>
      <c r="D1289" s="468">
        <v>0</v>
      </c>
      <c r="E1289" s="50" t="s">
        <v>7326</v>
      </c>
      <c r="F1289" s="102" t="s">
        <v>7334</v>
      </c>
      <c r="G1289" s="102" t="s">
        <v>7335</v>
      </c>
      <c r="H1289" s="102" t="s">
        <v>7336</v>
      </c>
      <c r="I1289" s="45" t="s">
        <v>544</v>
      </c>
      <c r="J1289" s="45" t="s">
        <v>1342</v>
      </c>
      <c r="K1289" s="102" t="s">
        <v>4330</v>
      </c>
      <c r="L1289" s="13">
        <f ca="1">IFERROR(__xludf.DUMMYFUNCTION("if(K1326="""",0,counta(split(K1326,"","")))"),5)</f>
        <v>5</v>
      </c>
      <c r="M1289" s="102" t="s">
        <v>4331</v>
      </c>
      <c r="N1289" s="102" t="s">
        <v>4332</v>
      </c>
      <c r="O1289" s="102" t="s">
        <v>4333</v>
      </c>
      <c r="P1289" s="102" t="s">
        <v>4334</v>
      </c>
      <c r="Q1289" s="441" t="s">
        <v>27</v>
      </c>
      <c r="R1289" s="102" t="s">
        <v>83</v>
      </c>
      <c r="S1289" s="331">
        <v>0</v>
      </c>
      <c r="T1289" s="435"/>
      <c r="U1289" s="379">
        <v>4</v>
      </c>
      <c r="V1289" s="379">
        <v>4</v>
      </c>
      <c r="W1289" s="377" t="s">
        <v>3770</v>
      </c>
      <c r="X1289" s="377" t="s">
        <v>2794</v>
      </c>
      <c r="Y1289" s="422">
        <f>J1289-I1289</f>
        <v>0.28125</v>
      </c>
      <c r="Z1289" s="422">
        <f>Y1289*60</f>
        <v>16.875</v>
      </c>
      <c r="AA1289" s="429">
        <v>4</v>
      </c>
      <c r="AB1289" s="481">
        <v>4</v>
      </c>
    </row>
    <row r="1290" spans="1:28" ht="12.75" customHeight="1" thickBot="1">
      <c r="A1290" s="7"/>
      <c r="B1290" s="7"/>
      <c r="C1290" s="353" t="s">
        <v>7724</v>
      </c>
      <c r="D1290" s="468">
        <v>0</v>
      </c>
      <c r="E1290" s="353" t="s">
        <v>7881</v>
      </c>
      <c r="F1290" s="102" t="s">
        <v>3876</v>
      </c>
      <c r="G1290" s="353" t="s">
        <v>7895</v>
      </c>
      <c r="H1290" s="353" t="s">
        <v>3878</v>
      </c>
      <c r="I1290" s="243" t="s">
        <v>7332</v>
      </c>
      <c r="J1290" s="45" t="s">
        <v>1926</v>
      </c>
      <c r="K1290" s="284" t="s">
        <v>4337</v>
      </c>
      <c r="L1290" s="13">
        <f ca="1">IFERROR(__xludf.DUMMYFUNCTION("if(K1327="""",0,counta(split(K1327,"","")))"),2)</f>
        <v>2</v>
      </c>
      <c r="M1290" s="102" t="s">
        <v>4337</v>
      </c>
      <c r="N1290" s="102"/>
      <c r="O1290" s="102"/>
      <c r="P1290" s="102"/>
      <c r="Q1290" s="441" t="s">
        <v>27</v>
      </c>
      <c r="R1290" s="102" t="s">
        <v>83</v>
      </c>
      <c r="S1290" s="331">
        <v>0</v>
      </c>
      <c r="T1290" s="435"/>
      <c r="U1290" s="165">
        <v>4</v>
      </c>
      <c r="V1290" s="165">
        <v>4</v>
      </c>
      <c r="W1290" s="165" t="s">
        <v>3044</v>
      </c>
      <c r="X1290" s="102" t="s">
        <v>2794</v>
      </c>
      <c r="Y1290" s="422">
        <f>J1290-I1290</f>
        <v>-0.10625</v>
      </c>
      <c r="Z1290" s="422">
        <f>Y1290*60</f>
        <v>-6.375</v>
      </c>
      <c r="AA1290" s="429">
        <v>4</v>
      </c>
      <c r="AB1290" s="165">
        <v>4</v>
      </c>
    </row>
    <row r="1291" spans="1:28" ht="12.75" customHeight="1" thickBot="1">
      <c r="A1291" s="7"/>
      <c r="B1291" s="7"/>
      <c r="C1291" s="353" t="s">
        <v>7724</v>
      </c>
      <c r="D1291" s="468">
        <v>0</v>
      </c>
      <c r="E1291" s="353" t="s">
        <v>7881</v>
      </c>
      <c r="F1291" s="284" t="s">
        <v>1136</v>
      </c>
      <c r="G1291" s="353" t="s">
        <v>1138</v>
      </c>
      <c r="H1291" s="353" t="s">
        <v>3484</v>
      </c>
      <c r="I1291" s="243" t="s">
        <v>4438</v>
      </c>
      <c r="J1291" s="45" t="s">
        <v>3902</v>
      </c>
      <c r="K1291" s="284" t="s">
        <v>4341</v>
      </c>
      <c r="L1291" s="13">
        <f ca="1">IFERROR(__xludf.DUMMYFUNCTION("if(K1328="""",0,counta(split(K1328,"","")))"),4)</f>
        <v>4</v>
      </c>
      <c r="M1291" s="102" t="s">
        <v>4342</v>
      </c>
      <c r="N1291" s="102" t="s">
        <v>4343</v>
      </c>
      <c r="O1291" s="102" t="s">
        <v>4344</v>
      </c>
      <c r="P1291" s="102" t="s">
        <v>4345</v>
      </c>
      <c r="Q1291" s="441" t="s">
        <v>27</v>
      </c>
      <c r="R1291" s="102" t="s">
        <v>83</v>
      </c>
      <c r="S1291" s="331">
        <v>0</v>
      </c>
      <c r="T1291" s="435"/>
      <c r="U1291" s="51">
        <v>5</v>
      </c>
      <c r="V1291" s="354">
        <v>5</v>
      </c>
      <c r="W1291" s="102" t="s">
        <v>2111</v>
      </c>
      <c r="X1291" s="435"/>
      <c r="Y1291" s="422">
        <f>J1291-I1291</f>
        <v>-4.8611111111111216E-3</v>
      </c>
      <c r="Z1291" s="422">
        <f>Y1291*60</f>
        <v>-0.2916666666666673</v>
      </c>
      <c r="AA1291" s="429">
        <v>4</v>
      </c>
      <c r="AB1291" s="333">
        <v>4</v>
      </c>
    </row>
    <row r="1292" spans="1:28" ht="12.75" customHeight="1" thickBot="1">
      <c r="A1292" s="7"/>
      <c r="B1292" s="7"/>
      <c r="C1292" s="50" t="s">
        <v>7139</v>
      </c>
      <c r="D1292" s="468">
        <v>0</v>
      </c>
      <c r="E1292" s="230" t="s">
        <v>742</v>
      </c>
      <c r="F1292" s="102" t="s">
        <v>7170</v>
      </c>
      <c r="G1292" s="102" t="s">
        <v>7171</v>
      </c>
      <c r="H1292" s="102" t="s">
        <v>4097</v>
      </c>
      <c r="I1292" s="45" t="s">
        <v>1510</v>
      </c>
      <c r="J1292" s="45" t="s">
        <v>1249</v>
      </c>
      <c r="K1292" s="237" t="s">
        <v>4348</v>
      </c>
      <c r="L1292" s="13">
        <f ca="1">IFERROR(__xludf.DUMMYFUNCTION("if(K1329="""",0,counta(split(K1329,"","")))"),4)</f>
        <v>4</v>
      </c>
      <c r="M1292" s="102" t="s">
        <v>4349</v>
      </c>
      <c r="N1292" s="102"/>
      <c r="O1292" s="102"/>
      <c r="P1292" s="102"/>
      <c r="Q1292" s="441" t="s">
        <v>27</v>
      </c>
      <c r="R1292" s="102" t="s">
        <v>83</v>
      </c>
      <c r="S1292" s="331">
        <v>0</v>
      </c>
      <c r="T1292" s="435"/>
      <c r="U1292" s="165">
        <v>3</v>
      </c>
      <c r="V1292" s="165">
        <v>4</v>
      </c>
      <c r="W1292" s="165" t="s">
        <v>29</v>
      </c>
      <c r="X1292" s="102">
        <v>1</v>
      </c>
      <c r="Y1292" s="422">
        <f>J1292-I1292</f>
        <v>5.2083333333333343E-2</v>
      </c>
      <c r="Z1292" s="422">
        <f>Y1292*60</f>
        <v>3.1250000000000004</v>
      </c>
      <c r="AA1292" s="429">
        <v>4</v>
      </c>
      <c r="AB1292" s="165">
        <v>4</v>
      </c>
    </row>
    <row r="1293" spans="1:28" ht="12.75" customHeight="1" thickBot="1">
      <c r="A1293" s="324"/>
      <c r="B1293" s="324"/>
      <c r="C1293" s="329" t="s">
        <v>9773</v>
      </c>
      <c r="D1293" s="468">
        <v>0</v>
      </c>
      <c r="E1293" s="329" t="s">
        <v>9853</v>
      </c>
      <c r="F1293" s="338" t="s">
        <v>9860</v>
      </c>
      <c r="G1293" s="338" t="s">
        <v>9860</v>
      </c>
      <c r="H1293" s="338" t="s">
        <v>9861</v>
      </c>
      <c r="I1293" s="334" t="s">
        <v>686</v>
      </c>
      <c r="J1293" s="45" t="s">
        <v>4083</v>
      </c>
      <c r="K1293" s="237" t="s">
        <v>4353</v>
      </c>
      <c r="L1293" s="13">
        <f ca="1">IFERROR(__xludf.DUMMYFUNCTION("if(K1330="""",0,counta(split(K1330,"","")))"),8)</f>
        <v>8</v>
      </c>
      <c r="M1293" s="102" t="s">
        <v>4354</v>
      </c>
      <c r="N1293" s="102" t="s">
        <v>4218</v>
      </c>
      <c r="O1293" s="102" t="s">
        <v>181</v>
      </c>
      <c r="P1293" s="102" t="s">
        <v>181</v>
      </c>
      <c r="Q1293" s="441" t="s">
        <v>27</v>
      </c>
      <c r="R1293" s="102" t="s">
        <v>83</v>
      </c>
      <c r="S1293" s="331">
        <v>0</v>
      </c>
      <c r="T1293" s="435"/>
      <c r="U1293" s="165"/>
      <c r="V1293" s="165"/>
      <c r="W1293" s="165" t="s">
        <v>2111</v>
      </c>
      <c r="X1293" s="102">
        <v>1</v>
      </c>
      <c r="Y1293" s="422">
        <f>J1293-I1293</f>
        <v>0.14305555555555555</v>
      </c>
      <c r="Z1293" s="422">
        <f>Y1293*60</f>
        <v>8.5833333333333321</v>
      </c>
      <c r="AA1293" s="429">
        <v>4</v>
      </c>
      <c r="AB1293" s="165">
        <v>4</v>
      </c>
    </row>
    <row r="1294" spans="1:28" ht="12.75" customHeight="1" thickBot="1">
      <c r="A1294" s="7"/>
      <c r="B1294" s="7"/>
      <c r="C1294" s="353" t="s">
        <v>7724</v>
      </c>
      <c r="D1294" s="468">
        <v>0</v>
      </c>
      <c r="E1294" s="353" t="s">
        <v>7774</v>
      </c>
      <c r="F1294" s="102" t="s">
        <v>3919</v>
      </c>
      <c r="G1294" s="353" t="s">
        <v>7784</v>
      </c>
      <c r="H1294" s="353" t="s">
        <v>5362</v>
      </c>
      <c r="I1294" s="243" t="s">
        <v>1593</v>
      </c>
      <c r="J1294" s="45" t="s">
        <v>2198</v>
      </c>
      <c r="K1294" s="102" t="s">
        <v>4358</v>
      </c>
      <c r="L1294" s="13">
        <f ca="1">IFERROR(__xludf.DUMMYFUNCTION("if(K1331="""",0,counta(split(K1331,"","")))"),13)</f>
        <v>13</v>
      </c>
      <c r="M1294" s="102" t="s">
        <v>4359</v>
      </c>
      <c r="N1294" s="102" t="s">
        <v>4360</v>
      </c>
      <c r="O1294" s="102" t="s">
        <v>4361</v>
      </c>
      <c r="P1294" s="102" t="s">
        <v>4362</v>
      </c>
      <c r="Q1294" s="441" t="s">
        <v>27</v>
      </c>
      <c r="R1294" s="102" t="s">
        <v>83</v>
      </c>
      <c r="S1294" s="331">
        <v>0</v>
      </c>
      <c r="T1294" s="435"/>
      <c r="U1294" s="165"/>
      <c r="V1294" s="165">
        <v>4</v>
      </c>
      <c r="W1294" s="165" t="s">
        <v>2111</v>
      </c>
      <c r="X1294" s="102"/>
      <c r="Y1294" s="422">
        <f>J1294-I1294</f>
        <v>0.27569444444444446</v>
      </c>
      <c r="Z1294" s="422">
        <f>Y1294*60</f>
        <v>16.541666666666668</v>
      </c>
      <c r="AA1294" s="428">
        <v>4</v>
      </c>
      <c r="AB1294" s="333">
        <v>4</v>
      </c>
    </row>
    <row r="1295" spans="1:28" ht="12.75" customHeight="1" thickBot="1">
      <c r="A1295" s="7"/>
      <c r="B1295" s="7"/>
      <c r="C1295" s="353" t="s">
        <v>7724</v>
      </c>
      <c r="D1295" s="468">
        <v>0</v>
      </c>
      <c r="E1295" s="353" t="s">
        <v>7766</v>
      </c>
      <c r="F1295" s="353" t="s">
        <v>2985</v>
      </c>
      <c r="G1295" s="353" t="s">
        <v>294</v>
      </c>
      <c r="H1295" s="353" t="s">
        <v>7773</v>
      </c>
      <c r="I1295" s="243" t="s">
        <v>865</v>
      </c>
      <c r="J1295" s="45" t="s">
        <v>756</v>
      </c>
      <c r="K1295" s="102" t="s">
        <v>4366</v>
      </c>
      <c r="L1295" s="13">
        <f ca="1">IFERROR(__xludf.DUMMYFUNCTION("if(K1332="""",0,counta(split(K1332,"","")))"),3)</f>
        <v>3</v>
      </c>
      <c r="M1295" s="102" t="s">
        <v>4366</v>
      </c>
      <c r="N1295" s="102"/>
      <c r="O1295" s="102"/>
      <c r="P1295" s="102"/>
      <c r="Q1295" s="452" t="s">
        <v>27</v>
      </c>
      <c r="R1295" s="102" t="s">
        <v>83</v>
      </c>
      <c r="S1295" s="379">
        <v>0</v>
      </c>
      <c r="T1295" s="435"/>
      <c r="U1295" s="311">
        <v>3</v>
      </c>
      <c r="V1295" s="311">
        <v>3</v>
      </c>
      <c r="W1295" s="312" t="s">
        <v>3044</v>
      </c>
      <c r="X1295" s="312" t="s">
        <v>2794</v>
      </c>
      <c r="Y1295" s="422">
        <f>J1295-I1295</f>
        <v>0.2590277777777778</v>
      </c>
      <c r="Z1295" s="422">
        <f>Y1295*60</f>
        <v>15.541666666666668</v>
      </c>
      <c r="AA1295" s="429">
        <v>4</v>
      </c>
      <c r="AB1295" s="76">
        <v>4</v>
      </c>
    </row>
    <row r="1296" spans="1:28" ht="12.75" customHeight="1" thickBot="1">
      <c r="A1296" s="7"/>
      <c r="B1296" s="7"/>
      <c r="C1296" s="50" t="s">
        <v>7561</v>
      </c>
      <c r="D1296" s="468">
        <v>0</v>
      </c>
      <c r="E1296" s="50" t="s">
        <v>7640</v>
      </c>
      <c r="F1296" s="284" t="s">
        <v>2935</v>
      </c>
      <c r="G1296" s="102" t="s">
        <v>2937</v>
      </c>
      <c r="H1296" s="102" t="s">
        <v>2937</v>
      </c>
      <c r="I1296" s="45" t="s">
        <v>3902</v>
      </c>
      <c r="J1296" s="45" t="s">
        <v>3429</v>
      </c>
      <c r="K1296" s="102" t="s">
        <v>4370</v>
      </c>
      <c r="L1296" s="13">
        <f ca="1">IFERROR(__xludf.DUMMYFUNCTION("if(K1333="""",0,counta(split(K1333,"","")))"),2)</f>
        <v>2</v>
      </c>
      <c r="M1296" s="102" t="s">
        <v>4371</v>
      </c>
      <c r="N1296" s="102"/>
      <c r="O1296" s="102"/>
      <c r="P1296" s="102"/>
      <c r="Q1296" s="452" t="s">
        <v>27</v>
      </c>
      <c r="R1296" s="102" t="s">
        <v>83</v>
      </c>
      <c r="S1296" s="379">
        <v>0</v>
      </c>
      <c r="T1296" s="435"/>
      <c r="U1296" s="196">
        <v>5</v>
      </c>
      <c r="V1296" s="196">
        <v>5</v>
      </c>
      <c r="W1296" s="196" t="s">
        <v>3041</v>
      </c>
      <c r="X1296" s="205">
        <v>0</v>
      </c>
      <c r="Y1296" s="422">
        <f>J1296-I1296</f>
        <v>0.22083333333333338</v>
      </c>
      <c r="Z1296" s="422">
        <f>Y1296*60</f>
        <v>13.250000000000004</v>
      </c>
      <c r="AA1296" s="429">
        <v>4</v>
      </c>
      <c r="AB1296" s="165">
        <v>4</v>
      </c>
    </row>
    <row r="1297" spans="1:28" ht="12.75" customHeight="1" thickBot="1">
      <c r="A1297" s="7"/>
      <c r="B1297" s="7"/>
      <c r="C1297" s="50" t="s">
        <v>8085</v>
      </c>
      <c r="D1297" s="468">
        <v>0</v>
      </c>
      <c r="E1297" s="87" t="s">
        <v>8128</v>
      </c>
      <c r="F1297" s="102" t="s">
        <v>2066</v>
      </c>
      <c r="G1297" s="102" t="s">
        <v>2066</v>
      </c>
      <c r="H1297" s="102" t="s">
        <v>8131</v>
      </c>
      <c r="I1297" s="45" t="s">
        <v>3902</v>
      </c>
      <c r="J1297" s="45" t="s">
        <v>986</v>
      </c>
      <c r="K1297" s="102" t="s">
        <v>4374</v>
      </c>
      <c r="L1297" s="13">
        <f ca="1">IFERROR(__xludf.DUMMYFUNCTION("if(K1334="""",0,counta(split(K1334,"","")))"),11)</f>
        <v>11</v>
      </c>
      <c r="M1297" s="102" t="s">
        <v>4375</v>
      </c>
      <c r="N1297" s="102"/>
      <c r="O1297" s="102"/>
      <c r="P1297" s="102"/>
      <c r="Q1297" s="452" t="s">
        <v>27</v>
      </c>
      <c r="R1297" s="102" t="s">
        <v>83</v>
      </c>
      <c r="S1297" s="379">
        <v>0</v>
      </c>
      <c r="T1297" s="435"/>
      <c r="U1297" s="165">
        <v>3</v>
      </c>
      <c r="V1297" s="165">
        <v>4</v>
      </c>
      <c r="W1297" s="165" t="s">
        <v>3409</v>
      </c>
      <c r="X1297" s="102">
        <v>1</v>
      </c>
      <c r="Y1297" s="422">
        <f>J1297-I1297</f>
        <v>-4.2361111111111099E-2</v>
      </c>
      <c r="Z1297" s="422">
        <f>Y1297*60</f>
        <v>-2.5416666666666661</v>
      </c>
      <c r="AA1297" s="429">
        <v>4</v>
      </c>
      <c r="AB1297" s="333">
        <v>4</v>
      </c>
    </row>
    <row r="1298" spans="1:28" ht="12.75" customHeight="1" thickBot="1">
      <c r="A1298" s="7"/>
      <c r="B1298" s="7"/>
      <c r="C1298" s="50" t="s">
        <v>8085</v>
      </c>
      <c r="D1298" s="468">
        <v>0</v>
      </c>
      <c r="E1298" s="87" t="s">
        <v>8243</v>
      </c>
      <c r="F1298" s="237" t="s">
        <v>8246</v>
      </c>
      <c r="G1298" s="237" t="s">
        <v>8247</v>
      </c>
      <c r="H1298" s="102" t="s">
        <v>2149</v>
      </c>
      <c r="I1298" s="45" t="s">
        <v>3902</v>
      </c>
      <c r="J1298" s="45" t="s">
        <v>662</v>
      </c>
      <c r="K1298" s="59" t="s">
        <v>4379</v>
      </c>
      <c r="L1298" s="13">
        <f ca="1">IFERROR(__xludf.DUMMYFUNCTION("if(K1335="""",0,counta(split(K1335,"","")))"),3)</f>
        <v>3</v>
      </c>
      <c r="M1298" s="102" t="s">
        <v>4379</v>
      </c>
      <c r="N1298" s="102"/>
      <c r="O1298" s="102"/>
      <c r="P1298" s="102"/>
      <c r="Q1298" s="452" t="s">
        <v>27</v>
      </c>
      <c r="R1298" s="102" t="s">
        <v>83</v>
      </c>
      <c r="S1298" s="379">
        <v>0</v>
      </c>
      <c r="T1298" s="435"/>
      <c r="U1298" s="165">
        <v>3</v>
      </c>
      <c r="V1298" s="165">
        <v>3</v>
      </c>
      <c r="W1298" s="165" t="s">
        <v>3437</v>
      </c>
      <c r="X1298" s="102">
        <v>1</v>
      </c>
      <c r="Y1298" s="422">
        <f>J1298-I1298</f>
        <v>-2.4999999999999994E-2</v>
      </c>
      <c r="Z1298" s="422">
        <f>Y1298*60</f>
        <v>-1.4999999999999996</v>
      </c>
      <c r="AA1298" s="429">
        <v>4</v>
      </c>
      <c r="AB1298" s="165">
        <v>4</v>
      </c>
    </row>
    <row r="1299" spans="1:28" ht="12.75" customHeight="1" thickBot="1">
      <c r="A1299" s="7"/>
      <c r="B1299" s="7"/>
      <c r="C1299" s="50" t="s">
        <v>8085</v>
      </c>
      <c r="D1299" s="468">
        <v>0</v>
      </c>
      <c r="E1299" s="50" t="s">
        <v>8107</v>
      </c>
      <c r="F1299" s="88" t="s">
        <v>2017</v>
      </c>
      <c r="G1299" s="88" t="s">
        <v>8112</v>
      </c>
      <c r="H1299" s="102" t="s">
        <v>2906</v>
      </c>
      <c r="I1299" s="45" t="s">
        <v>1699</v>
      </c>
      <c r="J1299" s="45" t="s">
        <v>1386</v>
      </c>
      <c r="K1299" s="102"/>
      <c r="L1299" s="13">
        <f ca="1">IFERROR(__xludf.DUMMYFUNCTION("if(K1336="""",0,counta(split(K1336,"","")))"),0)</f>
        <v>0</v>
      </c>
      <c r="M1299" s="102"/>
      <c r="N1299" s="102"/>
      <c r="O1299" s="102"/>
      <c r="P1299" s="102"/>
      <c r="Q1299" s="452" t="s">
        <v>27</v>
      </c>
      <c r="R1299" s="102" t="s">
        <v>83</v>
      </c>
      <c r="S1299" s="379">
        <v>0</v>
      </c>
      <c r="T1299" s="435"/>
      <c r="U1299" s="277">
        <v>5</v>
      </c>
      <c r="V1299" s="277">
        <v>5</v>
      </c>
      <c r="W1299" s="275" t="s">
        <v>3770</v>
      </c>
      <c r="X1299" s="275" t="s">
        <v>2947</v>
      </c>
      <c r="Y1299" s="422">
        <f>J1299-I1299</f>
        <v>-1.2499999999999983E-2</v>
      </c>
      <c r="Z1299" s="422">
        <f>Y1299*60</f>
        <v>-0.749999999999999</v>
      </c>
      <c r="AA1299" s="429">
        <v>4</v>
      </c>
      <c r="AB1299" s="165">
        <v>4</v>
      </c>
    </row>
    <row r="1300" spans="1:28" ht="12.75" customHeight="1" thickBot="1">
      <c r="A1300" s="7"/>
      <c r="B1300" s="7"/>
      <c r="C1300" s="50" t="s">
        <v>8567</v>
      </c>
      <c r="D1300" s="468">
        <v>0</v>
      </c>
      <c r="E1300" s="269" t="s">
        <v>8856</v>
      </c>
      <c r="F1300" s="269" t="s">
        <v>1280</v>
      </c>
      <c r="G1300" s="269" t="s">
        <v>8860</v>
      </c>
      <c r="H1300" s="269" t="s">
        <v>4437</v>
      </c>
      <c r="I1300" s="270" t="s">
        <v>1699</v>
      </c>
      <c r="J1300" s="45" t="s">
        <v>184</v>
      </c>
      <c r="K1300" s="102" t="s">
        <v>4383</v>
      </c>
      <c r="L1300" s="13">
        <f ca="1">IFERROR(__xludf.DUMMYFUNCTION("if(K1337="""",0,counta(split(K1337,"","")))"),1)</f>
        <v>1</v>
      </c>
      <c r="M1300" s="102" t="s">
        <v>4383</v>
      </c>
      <c r="N1300" s="102"/>
      <c r="O1300" s="102"/>
      <c r="P1300" s="102"/>
      <c r="Q1300" s="452" t="s">
        <v>27</v>
      </c>
      <c r="R1300" s="102" t="s">
        <v>83</v>
      </c>
      <c r="S1300" s="379">
        <v>0</v>
      </c>
      <c r="T1300" s="435"/>
      <c r="U1300" s="149">
        <v>4</v>
      </c>
      <c r="V1300" s="149">
        <v>4</v>
      </c>
      <c r="W1300" s="155" t="s">
        <v>3895</v>
      </c>
      <c r="X1300" s="155" t="s">
        <v>2947</v>
      </c>
      <c r="Y1300" s="422">
        <f>J1300-I1300</f>
        <v>0.18680555555555556</v>
      </c>
      <c r="Z1300" s="422">
        <f>Y1300*60</f>
        <v>11.208333333333334</v>
      </c>
      <c r="AA1300" s="429">
        <v>4</v>
      </c>
      <c r="AB1300" s="165">
        <v>4</v>
      </c>
    </row>
    <row r="1301" spans="1:28" ht="12.75" customHeight="1" thickBot="1">
      <c r="A1301" s="7"/>
      <c r="B1301" s="7"/>
      <c r="C1301" s="220" t="s">
        <v>6842</v>
      </c>
      <c r="D1301" s="468">
        <v>0</v>
      </c>
      <c r="E1301" s="214" t="s">
        <v>6921</v>
      </c>
      <c r="F1301" s="237" t="s">
        <v>816</v>
      </c>
      <c r="G1301" s="102" t="s">
        <v>6924</v>
      </c>
      <c r="H1301" s="102" t="s">
        <v>818</v>
      </c>
      <c r="I1301" s="45" t="s">
        <v>1902</v>
      </c>
      <c r="J1301" s="45" t="s">
        <v>620</v>
      </c>
      <c r="K1301" s="102"/>
      <c r="L1301" s="13">
        <f ca="1">IFERROR(__xludf.DUMMYFUNCTION("if(K1338="""",0,counta(split(K1338,"","")))"),0)</f>
        <v>0</v>
      </c>
      <c r="M1301" s="102"/>
      <c r="N1301" s="102"/>
      <c r="O1301" s="102"/>
      <c r="P1301" s="102"/>
      <c r="Q1301" s="452" t="s">
        <v>27</v>
      </c>
      <c r="R1301" s="102" t="s">
        <v>83</v>
      </c>
      <c r="S1301" s="379">
        <v>0</v>
      </c>
      <c r="T1301" s="435"/>
      <c r="U1301" s="165"/>
      <c r="V1301" s="165">
        <v>5</v>
      </c>
      <c r="W1301" s="165" t="s">
        <v>2111</v>
      </c>
      <c r="X1301" s="102"/>
      <c r="Y1301" s="422">
        <f>J1301-I1301</f>
        <v>0.19375000000000003</v>
      </c>
      <c r="Z1301" s="422">
        <f>Y1301*60</f>
        <v>11.625000000000002</v>
      </c>
      <c r="AA1301" s="428">
        <v>4</v>
      </c>
      <c r="AB1301" s="165">
        <v>4</v>
      </c>
    </row>
    <row r="1302" spans="1:28" ht="12.75" customHeight="1" thickBot="1">
      <c r="A1302" s="7"/>
      <c r="B1302" s="7"/>
      <c r="C1302" s="50" t="s">
        <v>7255</v>
      </c>
      <c r="D1302" s="468">
        <v>0</v>
      </c>
      <c r="E1302" s="50" t="s">
        <v>7256</v>
      </c>
      <c r="F1302" s="102" t="s">
        <v>7260</v>
      </c>
      <c r="G1302" s="102" t="s">
        <v>7261</v>
      </c>
      <c r="H1302" s="102" t="s">
        <v>3763</v>
      </c>
      <c r="I1302" s="45" t="s">
        <v>511</v>
      </c>
      <c r="J1302" s="45" t="s">
        <v>4386</v>
      </c>
      <c r="K1302" s="102" t="s">
        <v>4387</v>
      </c>
      <c r="L1302" s="13">
        <f ca="1">IFERROR(__xludf.DUMMYFUNCTION("if(K1339="""",0,counta(split(K1339,"","")))"),4)</f>
        <v>4</v>
      </c>
      <c r="M1302" s="102" t="s">
        <v>4388</v>
      </c>
      <c r="N1302" s="102"/>
      <c r="O1302" s="102"/>
      <c r="P1302" s="102"/>
      <c r="Q1302" s="452" t="s">
        <v>27</v>
      </c>
      <c r="R1302" s="102" t="s">
        <v>83</v>
      </c>
      <c r="S1302" s="379">
        <v>0</v>
      </c>
      <c r="T1302" s="435"/>
      <c r="U1302" s="487">
        <v>4</v>
      </c>
      <c r="V1302" s="487">
        <v>4</v>
      </c>
      <c r="W1302" s="499" t="s">
        <v>3895</v>
      </c>
      <c r="X1302" s="499" t="s">
        <v>2794</v>
      </c>
      <c r="Y1302" s="422">
        <f>J1302-I1302</f>
        <v>0.43263888888888891</v>
      </c>
      <c r="Z1302" s="422">
        <f>Y1302*60</f>
        <v>25.958333333333336</v>
      </c>
      <c r="AA1302" s="429">
        <v>4</v>
      </c>
      <c r="AB1302" s="379">
        <v>4</v>
      </c>
    </row>
    <row r="1303" spans="1:28" ht="12.75" customHeight="1" thickBot="1">
      <c r="A1303" s="7"/>
      <c r="B1303" s="7"/>
      <c r="C1303" s="50" t="s">
        <v>7561</v>
      </c>
      <c r="D1303" s="468">
        <v>0</v>
      </c>
      <c r="E1303" s="50" t="s">
        <v>7652</v>
      </c>
      <c r="F1303" s="102" t="s">
        <v>7656</v>
      </c>
      <c r="G1303" s="102" t="s">
        <v>7657</v>
      </c>
      <c r="H1303" s="102" t="s">
        <v>7657</v>
      </c>
      <c r="I1303" s="45" t="s">
        <v>511</v>
      </c>
      <c r="J1303" s="45" t="s">
        <v>1286</v>
      </c>
      <c r="K1303" s="284" t="s">
        <v>4389</v>
      </c>
      <c r="L1303" s="13">
        <f ca="1">IFERROR(__xludf.DUMMYFUNCTION("if(K1340="""",0,counta(split(K1340,"","")))"),3)</f>
        <v>3</v>
      </c>
      <c r="M1303" s="102" t="s">
        <v>4389</v>
      </c>
      <c r="N1303" s="102"/>
      <c r="O1303" s="102"/>
      <c r="P1303" s="102"/>
      <c r="Q1303" s="452" t="s">
        <v>27</v>
      </c>
      <c r="R1303" s="102" t="s">
        <v>83</v>
      </c>
      <c r="S1303" s="379">
        <v>0</v>
      </c>
      <c r="T1303" s="435"/>
      <c r="U1303" s="165">
        <v>5</v>
      </c>
      <c r="V1303" s="165">
        <v>5</v>
      </c>
      <c r="W1303" s="165" t="s">
        <v>6873</v>
      </c>
      <c r="X1303" s="102">
        <v>1</v>
      </c>
      <c r="Y1303" s="422">
        <f>J1303-I1303</f>
        <v>0.34722222222222221</v>
      </c>
      <c r="Z1303" s="422">
        <f>Y1303*60</f>
        <v>20.833333333333332</v>
      </c>
      <c r="AA1303" s="429">
        <v>4</v>
      </c>
      <c r="AB1303" s="481">
        <v>4</v>
      </c>
    </row>
    <row r="1304" spans="1:28" ht="12.75" customHeight="1" thickBot="1">
      <c r="A1304" s="7"/>
      <c r="B1304" s="7"/>
      <c r="C1304" s="50" t="s">
        <v>8085</v>
      </c>
      <c r="D1304" s="468">
        <v>0</v>
      </c>
      <c r="E1304" s="87" t="s">
        <v>8173</v>
      </c>
      <c r="F1304" s="102" t="s">
        <v>68</v>
      </c>
      <c r="G1304" s="102" t="s">
        <v>68</v>
      </c>
      <c r="H1304" s="102" t="s">
        <v>208</v>
      </c>
      <c r="I1304" s="45" t="s">
        <v>511</v>
      </c>
      <c r="J1304" s="45" t="s">
        <v>4392</v>
      </c>
      <c r="K1304" s="102" t="s">
        <v>4393</v>
      </c>
      <c r="L1304" s="13">
        <f ca="1">IFERROR(__xludf.DUMMYFUNCTION("if(K1341="""",0,counta(split(K1341,"","")))"),4)</f>
        <v>4</v>
      </c>
      <c r="M1304" s="102" t="s">
        <v>4394</v>
      </c>
      <c r="N1304" s="102"/>
      <c r="O1304" s="102"/>
      <c r="P1304" s="102"/>
      <c r="Q1304" s="452" t="s">
        <v>27</v>
      </c>
      <c r="R1304" s="102" t="s">
        <v>83</v>
      </c>
      <c r="S1304" s="379">
        <v>0</v>
      </c>
      <c r="T1304" s="435"/>
      <c r="U1304" s="165"/>
      <c r="V1304" s="165">
        <v>5</v>
      </c>
      <c r="W1304" s="165" t="s">
        <v>29</v>
      </c>
      <c r="X1304" s="15">
        <v>1</v>
      </c>
      <c r="Y1304" s="422">
        <f>J1304-I1304</f>
        <v>0.38888888888888884</v>
      </c>
      <c r="Z1304" s="422">
        <f>Y1304*60</f>
        <v>23.333333333333329</v>
      </c>
      <c r="AA1304" s="428">
        <v>4</v>
      </c>
      <c r="AB1304" s="379">
        <v>4</v>
      </c>
    </row>
    <row r="1305" spans="1:28" ht="12.75" customHeight="1" thickBot="1">
      <c r="A1305" s="7"/>
      <c r="B1305" s="7"/>
      <c r="C1305" s="283" t="s">
        <v>8567</v>
      </c>
      <c r="D1305" s="468">
        <v>0</v>
      </c>
      <c r="E1305" s="283" t="s">
        <v>8625</v>
      </c>
      <c r="F1305" s="248" t="s">
        <v>7432</v>
      </c>
      <c r="G1305" s="283" t="s">
        <v>8629</v>
      </c>
      <c r="H1305" s="283" t="s">
        <v>7433</v>
      </c>
      <c r="I1305" s="249" t="s">
        <v>696</v>
      </c>
      <c r="J1305" s="45" t="s">
        <v>4398</v>
      </c>
      <c r="K1305" s="102" t="s">
        <v>4389</v>
      </c>
      <c r="L1305" s="13">
        <f ca="1">IFERROR(__xludf.DUMMYFUNCTION("if(K1342="""",0,counta(split(K1342,"","")))"),3)</f>
        <v>3</v>
      </c>
      <c r="M1305" s="102" t="s">
        <v>4389</v>
      </c>
      <c r="N1305" s="102" t="s">
        <v>4218</v>
      </c>
      <c r="O1305" s="102" t="s">
        <v>181</v>
      </c>
      <c r="P1305" s="102" t="s">
        <v>4399</v>
      </c>
      <c r="Q1305" s="452" t="s">
        <v>27</v>
      </c>
      <c r="R1305" s="102" t="s">
        <v>83</v>
      </c>
      <c r="S1305" s="379">
        <v>0</v>
      </c>
      <c r="T1305" s="435"/>
      <c r="U1305" s="379">
        <v>3</v>
      </c>
      <c r="V1305" s="379">
        <v>5</v>
      </c>
      <c r="W1305" s="377" t="s">
        <v>3044</v>
      </c>
      <c r="X1305" s="377">
        <v>1</v>
      </c>
      <c r="Y1305" s="422">
        <f>J1305-I1305</f>
        <v>0.51736111111111116</v>
      </c>
      <c r="Z1305" s="422">
        <f>Y1305*60</f>
        <v>31.041666666666671</v>
      </c>
      <c r="AA1305" s="429">
        <v>4</v>
      </c>
      <c r="AB1305" s="354">
        <v>4</v>
      </c>
    </row>
    <row r="1306" spans="1:28" ht="12.75" customHeight="1" thickBot="1">
      <c r="A1306" s="7"/>
      <c r="B1306" s="7"/>
      <c r="C1306" s="50" t="s">
        <v>9015</v>
      </c>
      <c r="D1306" s="468">
        <v>0</v>
      </c>
      <c r="E1306" s="275" t="s">
        <v>631</v>
      </c>
      <c r="F1306" s="275" t="s">
        <v>79</v>
      </c>
      <c r="G1306" s="275" t="s">
        <v>9016</v>
      </c>
      <c r="H1306" s="275" t="s">
        <v>2825</v>
      </c>
      <c r="I1306" s="276" t="s">
        <v>696</v>
      </c>
      <c r="J1306" s="45" t="s">
        <v>4403</v>
      </c>
      <c r="K1306" s="102" t="s">
        <v>4404</v>
      </c>
      <c r="L1306" s="13">
        <f ca="1">IFERROR(__xludf.DUMMYFUNCTION("if(K1343="""",0,counta(split(K1343,"","")))"),3)</f>
        <v>3</v>
      </c>
      <c r="M1306" s="102" t="s">
        <v>4404</v>
      </c>
      <c r="N1306" s="102" t="s">
        <v>4405</v>
      </c>
      <c r="O1306" s="102" t="s">
        <v>1439</v>
      </c>
      <c r="P1306" s="102" t="s">
        <v>1439</v>
      </c>
      <c r="Q1306" s="452" t="s">
        <v>27</v>
      </c>
      <c r="R1306" s="102" t="s">
        <v>83</v>
      </c>
      <c r="S1306" s="379">
        <v>0</v>
      </c>
      <c r="T1306" s="435"/>
      <c r="U1306" s="297">
        <v>4</v>
      </c>
      <c r="V1306" s="297">
        <v>4</v>
      </c>
      <c r="W1306" s="301" t="s">
        <v>3044</v>
      </c>
      <c r="X1306" s="301" t="s">
        <v>2976</v>
      </c>
      <c r="Y1306" s="422">
        <f>J1306-I1306</f>
        <v>0.57500000000000007</v>
      </c>
      <c r="Z1306" s="422">
        <f>Y1306*60</f>
        <v>34.500000000000007</v>
      </c>
      <c r="AA1306" s="429">
        <v>4</v>
      </c>
      <c r="AB1306" s="165">
        <v>4</v>
      </c>
    </row>
    <row r="1307" spans="1:28" ht="12.75" customHeight="1" thickBot="1">
      <c r="A1307" s="7"/>
      <c r="B1307" s="7"/>
      <c r="C1307" s="51" t="s">
        <v>7431</v>
      </c>
      <c r="D1307" s="468">
        <v>0</v>
      </c>
      <c r="E1307" s="87" t="s">
        <v>837</v>
      </c>
      <c r="F1307" s="102" t="s">
        <v>2935</v>
      </c>
      <c r="G1307" s="102" t="s">
        <v>7534</v>
      </c>
      <c r="H1307" s="102" t="s">
        <v>6099</v>
      </c>
      <c r="I1307" s="45" t="s">
        <v>1808</v>
      </c>
      <c r="J1307" s="45" t="s">
        <v>4408</v>
      </c>
      <c r="K1307" s="102" t="s">
        <v>4409</v>
      </c>
      <c r="L1307" s="13">
        <f ca="1">IFERROR(__xludf.DUMMYFUNCTION("if(K1344="""",0,counta(split(K1344,"","")))"),3)</f>
        <v>3</v>
      </c>
      <c r="M1307" s="102" t="s">
        <v>4410</v>
      </c>
      <c r="N1307" s="102"/>
      <c r="O1307" s="102"/>
      <c r="P1307" s="102"/>
      <c r="Q1307" s="452" t="s">
        <v>27</v>
      </c>
      <c r="R1307" s="102" t="s">
        <v>83</v>
      </c>
      <c r="S1307" s="379">
        <v>0</v>
      </c>
      <c r="T1307" s="435"/>
      <c r="U1307" s="165">
        <v>4</v>
      </c>
      <c r="V1307" s="165">
        <v>5</v>
      </c>
      <c r="W1307" s="165" t="s">
        <v>4903</v>
      </c>
      <c r="X1307" s="102">
        <v>1</v>
      </c>
      <c r="Y1307" s="422">
        <f>J1307-I1307</f>
        <v>0.66597222222222219</v>
      </c>
      <c r="Z1307" s="422">
        <f>Y1307*60</f>
        <v>39.958333333333329</v>
      </c>
      <c r="AA1307" s="429">
        <v>4</v>
      </c>
      <c r="AB1307" s="165">
        <v>4</v>
      </c>
    </row>
    <row r="1308" spans="1:28" ht="12.75" customHeight="1" thickBot="1">
      <c r="A1308" s="7"/>
      <c r="B1308" s="7"/>
      <c r="C1308" s="353" t="s">
        <v>7724</v>
      </c>
      <c r="D1308" s="468">
        <v>0</v>
      </c>
      <c r="E1308" s="353" t="s">
        <v>7813</v>
      </c>
      <c r="F1308" s="353" t="s">
        <v>2835</v>
      </c>
      <c r="G1308" s="353" t="s">
        <v>557</v>
      </c>
      <c r="H1308" s="353" t="s">
        <v>2836</v>
      </c>
      <c r="I1308" s="243" t="s">
        <v>1589</v>
      </c>
      <c r="J1308" s="45" t="s">
        <v>1646</v>
      </c>
      <c r="K1308" s="102" t="s">
        <v>4414</v>
      </c>
      <c r="L1308" s="13">
        <f ca="1">IFERROR(__xludf.DUMMYFUNCTION("if(K1345="""",0,counta(split(K1345,"","")))"),5)</f>
        <v>5</v>
      </c>
      <c r="M1308" s="102" t="s">
        <v>4414</v>
      </c>
      <c r="N1308" s="102" t="s">
        <v>181</v>
      </c>
      <c r="O1308" s="102" t="s">
        <v>181</v>
      </c>
      <c r="P1308" s="102" t="s">
        <v>181</v>
      </c>
      <c r="Q1308" s="452" t="s">
        <v>27</v>
      </c>
      <c r="R1308" s="102" t="s">
        <v>83</v>
      </c>
      <c r="S1308" s="379">
        <v>0</v>
      </c>
      <c r="T1308" s="435"/>
      <c r="U1308" s="487">
        <v>2</v>
      </c>
      <c r="V1308" s="487">
        <v>3</v>
      </c>
      <c r="W1308" s="499" t="s">
        <v>3044</v>
      </c>
      <c r="X1308" s="499" t="s">
        <v>2947</v>
      </c>
      <c r="Y1308" s="422">
        <f>J1308-I1308</f>
        <v>-0.10347222222222223</v>
      </c>
      <c r="Z1308" s="422">
        <f>Y1308*60</f>
        <v>-6.2083333333333339</v>
      </c>
      <c r="AA1308" s="429">
        <v>4</v>
      </c>
      <c r="AB1308" s="165">
        <v>4</v>
      </c>
    </row>
    <row r="1309" spans="1:28" ht="12.75" customHeight="1" thickBot="1">
      <c r="A1309" s="7"/>
      <c r="B1309" s="7"/>
      <c r="C1309" s="353" t="s">
        <v>7724</v>
      </c>
      <c r="D1309" s="468">
        <v>0</v>
      </c>
      <c r="E1309" s="353" t="s">
        <v>8046</v>
      </c>
      <c r="F1309" s="353" t="s">
        <v>5155</v>
      </c>
      <c r="G1309" s="353" t="s">
        <v>8051</v>
      </c>
      <c r="H1309" s="353" t="s">
        <v>5156</v>
      </c>
      <c r="I1309" s="243" t="s">
        <v>1386</v>
      </c>
      <c r="J1309" s="45" t="s">
        <v>1502</v>
      </c>
      <c r="K1309" s="102"/>
      <c r="L1309" s="13">
        <f ca="1">IFERROR(__xludf.DUMMYFUNCTION("if(K1347="""",0,counta(split(K1347,"","")))"),0)</f>
        <v>0</v>
      </c>
      <c r="M1309" s="102"/>
      <c r="N1309" s="102"/>
      <c r="O1309" s="102"/>
      <c r="P1309" s="102"/>
      <c r="Q1309" s="452" t="s">
        <v>27</v>
      </c>
      <c r="R1309" s="102" t="s">
        <v>83</v>
      </c>
      <c r="S1309" s="379">
        <v>0</v>
      </c>
      <c r="T1309" s="435"/>
      <c r="U1309" s="165">
        <v>4</v>
      </c>
      <c r="V1309" s="165">
        <v>4</v>
      </c>
      <c r="W1309" s="165" t="s">
        <v>5989</v>
      </c>
      <c r="X1309" s="102">
        <v>1</v>
      </c>
      <c r="Y1309" s="422">
        <f>J1309-I1309</f>
        <v>-9.3055555555555572E-2</v>
      </c>
      <c r="Z1309" s="422">
        <f>Y1309*60</f>
        <v>-5.5833333333333339</v>
      </c>
      <c r="AA1309" s="429">
        <v>4</v>
      </c>
      <c r="AB1309" s="165">
        <v>4</v>
      </c>
    </row>
    <row r="1310" spans="1:28" ht="12.75" customHeight="1" thickBot="1">
      <c r="A1310" s="7"/>
      <c r="B1310" s="7"/>
      <c r="C1310" s="50" t="s">
        <v>7041</v>
      </c>
      <c r="D1310" s="468">
        <v>0</v>
      </c>
      <c r="E1310" s="49" t="s">
        <v>7135</v>
      </c>
      <c r="F1310" s="102" t="s">
        <v>5759</v>
      </c>
      <c r="G1310" s="102" t="s">
        <v>7096</v>
      </c>
      <c r="H1310" s="102" t="s">
        <v>3346</v>
      </c>
      <c r="I1310" s="45" t="s">
        <v>2329</v>
      </c>
      <c r="J1310" s="45" t="s">
        <v>1088</v>
      </c>
      <c r="K1310" s="102" t="s">
        <v>4421</v>
      </c>
      <c r="L1310" s="13">
        <f ca="1">IFERROR(__xludf.DUMMYFUNCTION("if(K1348="""",0,counta(split(K1348,"","")))"),2)</f>
        <v>2</v>
      </c>
      <c r="M1310" s="102" t="s">
        <v>4422</v>
      </c>
      <c r="N1310" s="102"/>
      <c r="O1310" s="102"/>
      <c r="P1310" s="102"/>
      <c r="Q1310" s="512" t="s">
        <v>27</v>
      </c>
      <c r="R1310" s="102" t="s">
        <v>83</v>
      </c>
      <c r="S1310" s="487">
        <v>0</v>
      </c>
      <c r="T1310" s="435"/>
      <c r="U1310" s="51">
        <v>4</v>
      </c>
      <c r="V1310" s="51">
        <v>4</v>
      </c>
      <c r="W1310" s="51" t="s">
        <v>3044</v>
      </c>
      <c r="X1310" s="51" t="s">
        <v>2794</v>
      </c>
      <c r="Y1310" s="422">
        <f>J1310-I1310</f>
        <v>-5.9722222222222246E-2</v>
      </c>
      <c r="Z1310" s="422">
        <f>Y1310*60</f>
        <v>-3.5833333333333348</v>
      </c>
      <c r="AA1310" s="429">
        <v>4</v>
      </c>
      <c r="AB1310" s="165">
        <v>4</v>
      </c>
    </row>
    <row r="1311" spans="1:28" ht="12.75" customHeight="1" thickBot="1">
      <c r="A1311" s="7"/>
      <c r="B1311" s="7"/>
      <c r="C1311" s="51" t="s">
        <v>7431</v>
      </c>
      <c r="D1311" s="468">
        <v>0</v>
      </c>
      <c r="E1311" s="87" t="s">
        <v>2090</v>
      </c>
      <c r="F1311" s="102" t="s">
        <v>7466</v>
      </c>
      <c r="G1311" s="102" t="s">
        <v>7494</v>
      </c>
      <c r="H1311" s="102" t="s">
        <v>7468</v>
      </c>
      <c r="I1311" s="45" t="s">
        <v>2329</v>
      </c>
      <c r="J1311" s="45" t="s">
        <v>25</v>
      </c>
      <c r="K1311" s="102" t="s">
        <v>4426</v>
      </c>
      <c r="L1311" s="13">
        <f ca="1">IFERROR(__xludf.DUMMYFUNCTION("if(K1349="""",0,counta(split(K1349,"","")))"),3)</f>
        <v>3</v>
      </c>
      <c r="M1311" s="102" t="s">
        <v>4426</v>
      </c>
      <c r="N1311" s="102"/>
      <c r="O1311" s="102"/>
      <c r="P1311" s="102"/>
      <c r="Q1311" s="452" t="s">
        <v>27</v>
      </c>
      <c r="R1311" s="102" t="s">
        <v>83</v>
      </c>
      <c r="S1311" s="379">
        <v>0</v>
      </c>
      <c r="T1311" s="435"/>
      <c r="U1311" s="165">
        <v>3</v>
      </c>
      <c r="V1311" s="165">
        <v>4</v>
      </c>
      <c r="W1311" s="165" t="s">
        <v>8301</v>
      </c>
      <c r="X1311" s="102">
        <v>1</v>
      </c>
      <c r="Y1311" s="422">
        <f>J1311-I1311</f>
        <v>-3.541666666666668E-2</v>
      </c>
      <c r="Z1311" s="422">
        <f>Y1311*60</f>
        <v>-2.1250000000000009</v>
      </c>
      <c r="AA1311" s="429">
        <v>4</v>
      </c>
      <c r="AB1311" s="165">
        <v>4</v>
      </c>
    </row>
    <row r="1312" spans="1:28" ht="12.75" customHeight="1" thickBot="1">
      <c r="A1312" s="7"/>
      <c r="B1312" s="7"/>
      <c r="C1312" s="353" t="s">
        <v>7724</v>
      </c>
      <c r="D1312" s="468">
        <v>0</v>
      </c>
      <c r="E1312" s="353" t="s">
        <v>1441</v>
      </c>
      <c r="F1312" s="353" t="s">
        <v>3653</v>
      </c>
      <c r="G1312" s="353" t="s">
        <v>38</v>
      </c>
      <c r="H1312" s="353" t="s">
        <v>6236</v>
      </c>
      <c r="I1312" s="243" t="s">
        <v>720</v>
      </c>
      <c r="J1312" s="45" t="s">
        <v>229</v>
      </c>
      <c r="K1312" s="102" t="s">
        <v>4428</v>
      </c>
      <c r="L1312" s="13">
        <f ca="1">IFERROR(__xludf.DUMMYFUNCTION("if(K1350="""",0,counta(split(K1350,"","")))"),2)</f>
        <v>2</v>
      </c>
      <c r="M1312" s="102" t="s">
        <v>4428</v>
      </c>
      <c r="N1312" s="102"/>
      <c r="O1312" s="102"/>
      <c r="P1312" s="102"/>
      <c r="Q1312" s="452" t="s">
        <v>27</v>
      </c>
      <c r="R1312" s="102" t="s">
        <v>83</v>
      </c>
      <c r="S1312" s="379">
        <v>0</v>
      </c>
      <c r="T1312" s="435"/>
      <c r="U1312" s="165">
        <v>3</v>
      </c>
      <c r="V1312" s="165">
        <v>5</v>
      </c>
      <c r="W1312" s="165" t="s">
        <v>3127</v>
      </c>
      <c r="X1312" s="102" t="s">
        <v>2794</v>
      </c>
      <c r="Y1312" s="422">
        <f>J1312-I1312</f>
        <v>0.10763888888888887</v>
      </c>
      <c r="Z1312" s="422">
        <f>Y1312*60</f>
        <v>6.4583333333333321</v>
      </c>
      <c r="AA1312" s="429">
        <v>4</v>
      </c>
      <c r="AB1312" s="481">
        <v>4</v>
      </c>
    </row>
    <row r="1313" spans="1:28" ht="12.75" customHeight="1" thickBot="1">
      <c r="A1313" s="7"/>
      <c r="B1313" s="7"/>
      <c r="C1313" s="353" t="s">
        <v>7724</v>
      </c>
      <c r="D1313" s="468">
        <v>0</v>
      </c>
      <c r="E1313" s="353" t="s">
        <v>7797</v>
      </c>
      <c r="F1313" s="353" t="s">
        <v>7539</v>
      </c>
      <c r="G1313" s="434" t="s">
        <v>7539</v>
      </c>
      <c r="H1313" s="353" t="s">
        <v>7745</v>
      </c>
      <c r="I1313" s="243" t="s">
        <v>864</v>
      </c>
      <c r="J1313" s="45" t="s">
        <v>229</v>
      </c>
      <c r="K1313" s="102" t="s">
        <v>4430</v>
      </c>
      <c r="L1313" s="13">
        <f ca="1">IFERROR(__xludf.DUMMYFUNCTION("if(K1351="""",0,counta(split(K1351,"","")))"),3)</f>
        <v>3</v>
      </c>
      <c r="M1313" s="102" t="s">
        <v>4430</v>
      </c>
      <c r="N1313" s="102"/>
      <c r="O1313" s="102"/>
      <c r="P1313" s="102"/>
      <c r="Q1313" s="452" t="s">
        <v>27</v>
      </c>
      <c r="R1313" s="102" t="s">
        <v>83</v>
      </c>
      <c r="S1313" s="379">
        <v>0</v>
      </c>
      <c r="T1313" s="435"/>
      <c r="U1313" s="51">
        <v>4</v>
      </c>
      <c r="V1313" s="51">
        <v>4</v>
      </c>
      <c r="W1313" s="51" t="s">
        <v>7391</v>
      </c>
      <c r="X1313" s="51">
        <v>1</v>
      </c>
      <c r="Y1313" s="422">
        <f>J1313-I1313</f>
        <v>0.10833333333333331</v>
      </c>
      <c r="Z1313" s="422">
        <f>Y1313*60</f>
        <v>6.4999999999999982</v>
      </c>
      <c r="AA1313" s="429">
        <v>4</v>
      </c>
      <c r="AB1313" s="165">
        <v>4</v>
      </c>
    </row>
    <row r="1314" spans="1:28" ht="12.75" customHeight="1" thickBot="1">
      <c r="A1314" s="7"/>
      <c r="B1314" s="7"/>
      <c r="C1314" s="50" t="s">
        <v>8085</v>
      </c>
      <c r="D1314" s="468">
        <v>0</v>
      </c>
      <c r="E1314" s="50" t="s">
        <v>8261</v>
      </c>
      <c r="F1314" s="102" t="s">
        <v>75</v>
      </c>
      <c r="G1314" s="102" t="s">
        <v>75</v>
      </c>
      <c r="H1314" s="102" t="s">
        <v>8263</v>
      </c>
      <c r="I1314" s="45" t="s">
        <v>859</v>
      </c>
      <c r="J1314" s="45" t="s">
        <v>214</v>
      </c>
      <c r="K1314" s="102"/>
      <c r="L1314" s="13">
        <f ca="1">IFERROR(__xludf.DUMMYFUNCTION("if(K1352="""",0,counta(split(K1352,"","")))"),0)</f>
        <v>0</v>
      </c>
      <c r="M1314" s="102"/>
      <c r="N1314" s="102" t="s">
        <v>3349</v>
      </c>
      <c r="O1314" s="102" t="s">
        <v>3349</v>
      </c>
      <c r="P1314" s="102" t="s">
        <v>3349</v>
      </c>
      <c r="Q1314" s="452" t="s">
        <v>27</v>
      </c>
      <c r="R1314" s="102" t="s">
        <v>83</v>
      </c>
      <c r="S1314" s="379">
        <v>0</v>
      </c>
      <c r="T1314" s="435"/>
      <c r="U1314" s="297">
        <v>5</v>
      </c>
      <c r="V1314" s="297">
        <v>5</v>
      </c>
      <c r="W1314" s="301" t="s">
        <v>3437</v>
      </c>
      <c r="X1314" s="301" t="s">
        <v>2976</v>
      </c>
      <c r="Y1314" s="422">
        <f>J1314-I1314</f>
        <v>1.0416666666666685E-2</v>
      </c>
      <c r="Z1314" s="422">
        <f>Y1314*60</f>
        <v>0.62500000000000111</v>
      </c>
      <c r="AA1314" s="429">
        <v>4</v>
      </c>
      <c r="AB1314" s="165">
        <v>4</v>
      </c>
    </row>
    <row r="1315" spans="1:28" ht="12.75" customHeight="1" thickBot="1">
      <c r="A1315" s="7"/>
      <c r="B1315" s="7"/>
      <c r="C1315" s="50" t="s">
        <v>8859</v>
      </c>
      <c r="D1315" s="468">
        <v>0</v>
      </c>
      <c r="E1315" s="269" t="s">
        <v>8856</v>
      </c>
      <c r="F1315" s="269" t="s">
        <v>80</v>
      </c>
      <c r="G1315" s="269" t="s">
        <v>80</v>
      </c>
      <c r="H1315" s="269" t="s">
        <v>3376</v>
      </c>
      <c r="I1315" s="270" t="s">
        <v>2154</v>
      </c>
      <c r="J1315" s="45" t="s">
        <v>2801</v>
      </c>
      <c r="K1315" s="102"/>
      <c r="L1315" s="13">
        <f ca="1">IFERROR(__xludf.DUMMYFUNCTION("if(K1353="""",0,counta(split(K1353,"","")))"),0)</f>
        <v>0</v>
      </c>
      <c r="M1315" s="102"/>
      <c r="N1315" s="102" t="s">
        <v>4434</v>
      </c>
      <c r="O1315" s="102" t="s">
        <v>4434</v>
      </c>
      <c r="P1315" s="102" t="s">
        <v>4434</v>
      </c>
      <c r="Q1315" s="452" t="s">
        <v>27</v>
      </c>
      <c r="R1315" s="102" t="s">
        <v>83</v>
      </c>
      <c r="S1315" s="379">
        <v>0</v>
      </c>
      <c r="T1315" s="435"/>
      <c r="U1315" s="521">
        <v>5</v>
      </c>
      <c r="V1315" s="521">
        <v>5</v>
      </c>
      <c r="W1315" s="523" t="s">
        <v>3548</v>
      </c>
      <c r="X1315" s="536">
        <v>1</v>
      </c>
      <c r="Y1315" s="422">
        <f>J1315-I1315</f>
        <v>1.8750000000000017E-2</v>
      </c>
      <c r="Z1315" s="422">
        <f>Y1315*60</f>
        <v>1.1250000000000009</v>
      </c>
      <c r="AA1315" s="429">
        <v>4</v>
      </c>
      <c r="AB1315" s="481">
        <v>4</v>
      </c>
    </row>
    <row r="1316" spans="1:28" ht="12.75" customHeight="1" thickBot="1">
      <c r="A1316" s="7"/>
      <c r="B1316" s="7"/>
      <c r="C1316" s="220" t="s">
        <v>6842</v>
      </c>
      <c r="D1316" s="468">
        <v>0</v>
      </c>
      <c r="E1316" s="50" t="s">
        <v>1886</v>
      </c>
      <c r="F1316" s="102" t="s">
        <v>6972</v>
      </c>
      <c r="G1316" s="102" t="s">
        <v>886</v>
      </c>
      <c r="H1316" s="102" t="s">
        <v>3923</v>
      </c>
      <c r="I1316" s="45" t="s">
        <v>341</v>
      </c>
      <c r="J1316" s="45" t="s">
        <v>4438</v>
      </c>
      <c r="K1316" s="102" t="s">
        <v>4439</v>
      </c>
      <c r="L1316" s="13">
        <f ca="1">IFERROR(__xludf.DUMMYFUNCTION("if(K1354="""",0,counta(split(K1354,"","")))"),1)</f>
        <v>1</v>
      </c>
      <c r="M1316" s="102" t="s">
        <v>4439</v>
      </c>
      <c r="N1316" s="102"/>
      <c r="O1316" s="102"/>
      <c r="P1316" s="102"/>
      <c r="Q1316" s="452" t="s">
        <v>27</v>
      </c>
      <c r="R1316" s="102" t="s">
        <v>83</v>
      </c>
      <c r="S1316" s="379">
        <v>0</v>
      </c>
      <c r="T1316" s="435"/>
      <c r="U1316" s="165">
        <v>4</v>
      </c>
      <c r="V1316" s="165">
        <v>3</v>
      </c>
      <c r="W1316" s="237" t="s">
        <v>2111</v>
      </c>
      <c r="X1316" s="102" t="s">
        <v>2794</v>
      </c>
      <c r="Y1316" s="422">
        <f>J1316-I1316</f>
        <v>2.7083333333333348E-2</v>
      </c>
      <c r="Z1316" s="422">
        <f>Y1316*60</f>
        <v>1.6250000000000009</v>
      </c>
      <c r="AA1316" s="429">
        <v>4</v>
      </c>
      <c r="AB1316" s="280">
        <v>4</v>
      </c>
    </row>
    <row r="1317" spans="1:28" ht="12.75" customHeight="1" thickBot="1">
      <c r="A1317" s="7"/>
      <c r="B1317" s="7"/>
      <c r="C1317" s="104" t="s">
        <v>6842</v>
      </c>
      <c r="D1317" s="468">
        <v>0</v>
      </c>
      <c r="E1317" s="50" t="s">
        <v>7032</v>
      </c>
      <c r="F1317" s="102" t="s">
        <v>7035</v>
      </c>
      <c r="G1317" s="102" t="s">
        <v>7036</v>
      </c>
      <c r="H1317" s="102" t="s">
        <v>3431</v>
      </c>
      <c r="I1317" s="45" t="s">
        <v>341</v>
      </c>
      <c r="J1317" s="45" t="s">
        <v>3208</v>
      </c>
      <c r="K1317" s="102" t="s">
        <v>4441</v>
      </c>
      <c r="L1317" s="13">
        <f ca="1">IFERROR(__xludf.DUMMYFUNCTION("if(K1355="""",0,counta(split(K1355,"","")))"),4)</f>
        <v>4</v>
      </c>
      <c r="M1317" s="102" t="s">
        <v>4441</v>
      </c>
      <c r="N1317" s="102"/>
      <c r="O1317" s="102"/>
      <c r="P1317" s="102"/>
      <c r="Q1317" s="452" t="s">
        <v>27</v>
      </c>
      <c r="R1317" s="102" t="s">
        <v>83</v>
      </c>
      <c r="S1317" s="379">
        <v>0</v>
      </c>
      <c r="T1317" s="435"/>
      <c r="U1317" s="354">
        <v>3</v>
      </c>
      <c r="V1317" s="354">
        <v>4</v>
      </c>
      <c r="W1317" s="434" t="s">
        <v>3223</v>
      </c>
      <c r="X1317" s="354">
        <v>1</v>
      </c>
      <c r="Y1317" s="422">
        <f>J1317-I1317</f>
        <v>0.15972222222222224</v>
      </c>
      <c r="Z1317" s="422">
        <f>Y1317*60</f>
        <v>9.5833333333333339</v>
      </c>
      <c r="AA1317" s="429">
        <v>4</v>
      </c>
      <c r="AB1317" s="253">
        <v>4</v>
      </c>
    </row>
    <row r="1318" spans="1:28" ht="12.75" customHeight="1" thickBot="1">
      <c r="A1318" s="7"/>
      <c r="B1318" s="7"/>
      <c r="C1318" s="50" t="s">
        <v>7561</v>
      </c>
      <c r="D1318" s="468">
        <v>0</v>
      </c>
      <c r="E1318" s="50" t="s">
        <v>7652</v>
      </c>
      <c r="F1318" s="102" t="s">
        <v>7653</v>
      </c>
      <c r="G1318" s="102" t="s">
        <v>7654</v>
      </c>
      <c r="H1318" s="102" t="s">
        <v>7654</v>
      </c>
      <c r="I1318" s="45" t="s">
        <v>341</v>
      </c>
      <c r="J1318" s="45" t="s">
        <v>2506</v>
      </c>
      <c r="K1318" s="102" t="s">
        <v>4444</v>
      </c>
      <c r="L1318" s="13">
        <f ca="1">IFERROR(__xludf.DUMMYFUNCTION("if(K1356="""",0,counta(split(K1356,"","")))"),3)</f>
        <v>3</v>
      </c>
      <c r="M1318" s="102" t="s">
        <v>4445</v>
      </c>
      <c r="N1318" s="102" t="s">
        <v>181</v>
      </c>
      <c r="O1318" s="102" t="s">
        <v>181</v>
      </c>
      <c r="P1318" s="102" t="s">
        <v>181</v>
      </c>
      <c r="Q1318" s="452" t="s">
        <v>27</v>
      </c>
      <c r="R1318" s="102" t="s">
        <v>83</v>
      </c>
      <c r="S1318" s="379">
        <v>0</v>
      </c>
      <c r="T1318" s="435"/>
      <c r="U1318" s="354">
        <v>5</v>
      </c>
      <c r="V1318" s="354">
        <v>5</v>
      </c>
      <c r="W1318" s="434" t="s">
        <v>3223</v>
      </c>
      <c r="X1318" s="354">
        <v>1</v>
      </c>
      <c r="Y1318" s="422">
        <f>J1318-I1318</f>
        <v>0.22708333333333333</v>
      </c>
      <c r="Z1318" s="422">
        <f>Y1318*60</f>
        <v>13.625</v>
      </c>
      <c r="AA1318" s="429">
        <v>4</v>
      </c>
      <c r="AB1318" s="165">
        <v>4</v>
      </c>
    </row>
    <row r="1319" spans="1:28" ht="12.75" customHeight="1" thickBot="1">
      <c r="A1319" s="7"/>
      <c r="B1319" s="7"/>
      <c r="C1319" s="50" t="s">
        <v>8085</v>
      </c>
      <c r="D1319" s="468">
        <v>0</v>
      </c>
      <c r="E1319" s="50" t="s">
        <v>8086</v>
      </c>
      <c r="F1319" s="102" t="s">
        <v>84</v>
      </c>
      <c r="G1319" s="284" t="s">
        <v>8093</v>
      </c>
      <c r="H1319" s="102" t="s">
        <v>8094</v>
      </c>
      <c r="I1319" s="45" t="s">
        <v>341</v>
      </c>
      <c r="J1319" s="45" t="s">
        <v>3429</v>
      </c>
      <c r="K1319" s="102" t="s">
        <v>4449</v>
      </c>
      <c r="L1319" s="13">
        <f ca="1">IFERROR(__xludf.DUMMYFUNCTION("if(K1357="""",0,counta(split(K1357,"","")))"),3)</f>
        <v>3</v>
      </c>
      <c r="M1319" s="102" t="s">
        <v>4449</v>
      </c>
      <c r="N1319" s="102"/>
      <c r="O1319" s="102"/>
      <c r="P1319" s="102"/>
      <c r="Q1319" s="454" t="s">
        <v>27</v>
      </c>
      <c r="R1319" s="102" t="s">
        <v>83</v>
      </c>
      <c r="S1319" s="459">
        <v>0</v>
      </c>
      <c r="T1319" s="435"/>
      <c r="U1319" s="165">
        <v>2</v>
      </c>
      <c r="V1319" s="165">
        <v>2</v>
      </c>
      <c r="W1319" s="165" t="s">
        <v>7064</v>
      </c>
      <c r="X1319" s="102">
        <v>4</v>
      </c>
      <c r="Y1319" s="422">
        <f>J1319-I1319</f>
        <v>0.24305555555555561</v>
      </c>
      <c r="Z1319" s="422">
        <f>Y1319*60</f>
        <v>14.583333333333336</v>
      </c>
      <c r="AA1319" s="429">
        <v>4</v>
      </c>
      <c r="AB1319" s="253">
        <v>4</v>
      </c>
    </row>
    <row r="1320" spans="1:28" ht="12.75" customHeight="1" thickBot="1">
      <c r="A1320" s="7"/>
      <c r="B1320" s="7"/>
      <c r="C1320" s="50" t="s">
        <v>8567</v>
      </c>
      <c r="D1320" s="468">
        <v>0</v>
      </c>
      <c r="E1320" s="50" t="s">
        <v>8696</v>
      </c>
      <c r="F1320" s="175" t="s">
        <v>2985</v>
      </c>
      <c r="G1320" s="353" t="s">
        <v>294</v>
      </c>
      <c r="H1320" s="353" t="s">
        <v>2823</v>
      </c>
      <c r="I1320" s="243" t="s">
        <v>8697</v>
      </c>
      <c r="J1320" s="45" t="s">
        <v>1814</v>
      </c>
      <c r="K1320" s="102" t="s">
        <v>4454</v>
      </c>
      <c r="L1320" s="13">
        <f ca="1">IFERROR(__xludf.DUMMYFUNCTION("if(K1358="""",0,counta(split(K1358,"","")))"),4)</f>
        <v>4</v>
      </c>
      <c r="M1320" s="102" t="s">
        <v>4454</v>
      </c>
      <c r="N1320" s="102"/>
      <c r="O1320" s="102"/>
      <c r="P1320" s="102"/>
      <c r="Q1320" s="454" t="s">
        <v>27</v>
      </c>
      <c r="R1320" s="102" t="s">
        <v>83</v>
      </c>
      <c r="S1320" s="459">
        <v>0</v>
      </c>
      <c r="T1320" s="435"/>
      <c r="U1320" s="149">
        <v>4</v>
      </c>
      <c r="V1320" s="150">
        <v>5</v>
      </c>
      <c r="W1320" s="155" t="s">
        <v>29</v>
      </c>
      <c r="X1320" s="155" t="s">
        <v>2947</v>
      </c>
      <c r="Y1320" s="422">
        <f>J1320-I1320</f>
        <v>-0.93819444444444433</v>
      </c>
      <c r="Z1320" s="422">
        <f>Y1320*60</f>
        <v>-56.291666666666657</v>
      </c>
      <c r="AA1320" s="429">
        <v>4</v>
      </c>
      <c r="AB1320" s="297">
        <v>4</v>
      </c>
    </row>
    <row r="1321" spans="1:28" ht="12.75" customHeight="1" thickBot="1">
      <c r="A1321" s="7"/>
      <c r="B1321" s="7"/>
      <c r="C1321" s="50" t="s">
        <v>8911</v>
      </c>
      <c r="D1321" s="468">
        <v>0</v>
      </c>
      <c r="E1321" s="275" t="s">
        <v>8909</v>
      </c>
      <c r="F1321" s="275" t="s">
        <v>75</v>
      </c>
      <c r="G1321" s="275" t="s">
        <v>8690</v>
      </c>
      <c r="H1321" s="275" t="s">
        <v>295</v>
      </c>
      <c r="I1321" s="276" t="s">
        <v>223</v>
      </c>
      <c r="J1321" s="45" t="s">
        <v>4455</v>
      </c>
      <c r="K1321" s="102" t="s">
        <v>4456</v>
      </c>
      <c r="L1321" s="13">
        <f ca="1">IFERROR(__xludf.DUMMYFUNCTION("if(K1359="""",0,counta(split(K1359,"","")))"),6)</f>
        <v>6</v>
      </c>
      <c r="M1321" s="102" t="s">
        <v>4456</v>
      </c>
      <c r="N1321" s="102"/>
      <c r="O1321" s="102"/>
      <c r="P1321" s="102"/>
      <c r="Q1321" s="454" t="s">
        <v>27</v>
      </c>
      <c r="R1321" s="102" t="s">
        <v>83</v>
      </c>
      <c r="S1321" s="459">
        <v>0</v>
      </c>
      <c r="T1321" s="435"/>
      <c r="U1321" s="196">
        <v>5</v>
      </c>
      <c r="V1321" s="196">
        <v>5</v>
      </c>
      <c r="W1321" s="196" t="s">
        <v>3511</v>
      </c>
      <c r="X1321" s="205">
        <v>1</v>
      </c>
      <c r="Y1321" s="422">
        <f>J1321-I1321</f>
        <v>0.31666666666666665</v>
      </c>
      <c r="Z1321" s="422">
        <f>Y1321*60</f>
        <v>19</v>
      </c>
      <c r="AA1321" s="429">
        <v>4</v>
      </c>
      <c r="AB1321" s="333">
        <v>4</v>
      </c>
    </row>
    <row r="1322" spans="1:28" ht="12.75" customHeight="1" thickBot="1">
      <c r="A1322" s="7"/>
      <c r="B1322" s="7"/>
      <c r="C1322" s="50" t="s">
        <v>8698</v>
      </c>
      <c r="D1322" s="468">
        <v>0</v>
      </c>
      <c r="E1322" s="353" t="s">
        <v>8699</v>
      </c>
      <c r="F1322" s="175" t="s">
        <v>8700</v>
      </c>
      <c r="G1322" s="353" t="s">
        <v>8700</v>
      </c>
      <c r="H1322" s="353" t="s">
        <v>8701</v>
      </c>
      <c r="I1322" s="243" t="s">
        <v>617</v>
      </c>
      <c r="J1322" s="45" t="s">
        <v>4455</v>
      </c>
      <c r="K1322" s="102" t="s">
        <v>4457</v>
      </c>
      <c r="L1322" s="13">
        <f ca="1">IFERROR(__xludf.DUMMYFUNCTION("if(K1360="""",0,counta(split(K1360,"","")))"),5)</f>
        <v>5</v>
      </c>
      <c r="M1322" s="102" t="s">
        <v>4457</v>
      </c>
      <c r="N1322" s="102"/>
      <c r="O1322" s="102"/>
      <c r="P1322" s="102"/>
      <c r="Q1322" s="454" t="s">
        <v>27</v>
      </c>
      <c r="R1322" s="102" t="s">
        <v>83</v>
      </c>
      <c r="S1322" s="459">
        <v>0</v>
      </c>
      <c r="T1322" s="435"/>
      <c r="U1322" s="165">
        <v>4</v>
      </c>
      <c r="V1322" s="165">
        <v>4</v>
      </c>
      <c r="W1322" s="165" t="s">
        <v>29</v>
      </c>
      <c r="X1322" s="102" t="s">
        <v>2794</v>
      </c>
      <c r="Y1322" s="422">
        <f>J1322-I1322</f>
        <v>0.31736111111111109</v>
      </c>
      <c r="Z1322" s="422">
        <f>Y1322*60</f>
        <v>19.041666666666664</v>
      </c>
      <c r="AA1322" s="429">
        <v>4</v>
      </c>
      <c r="AB1322" s="165">
        <v>4</v>
      </c>
    </row>
    <row r="1323" spans="1:28" ht="12.75" customHeight="1" thickBot="1">
      <c r="A1323" s="7"/>
      <c r="B1323" s="7"/>
      <c r="C1323" s="50" t="s">
        <v>8698</v>
      </c>
      <c r="D1323" s="468">
        <v>0</v>
      </c>
      <c r="E1323" s="353" t="s">
        <v>8787</v>
      </c>
      <c r="F1323" s="175" t="s">
        <v>8798</v>
      </c>
      <c r="G1323" s="353" t="s">
        <v>8798</v>
      </c>
      <c r="H1323" s="353" t="s">
        <v>8720</v>
      </c>
      <c r="I1323" s="243" t="s">
        <v>617</v>
      </c>
      <c r="J1323" s="45" t="s">
        <v>4460</v>
      </c>
      <c r="K1323" s="102" t="s">
        <v>4461</v>
      </c>
      <c r="L1323" s="13">
        <f ca="1">IFERROR(__xludf.DUMMYFUNCTION("if(K1361="""",0,counta(split(K1361,"","")))"),5)</f>
        <v>5</v>
      </c>
      <c r="M1323" s="102" t="s">
        <v>4461</v>
      </c>
      <c r="N1323" s="102"/>
      <c r="O1323" s="102"/>
      <c r="P1323" s="102"/>
      <c r="Q1323" s="452" t="s">
        <v>27</v>
      </c>
      <c r="R1323" s="102" t="s">
        <v>83</v>
      </c>
      <c r="S1323" s="379">
        <v>0</v>
      </c>
      <c r="T1323" s="435"/>
      <c r="U1323" s="165">
        <v>4</v>
      </c>
      <c r="V1323" s="165">
        <v>4</v>
      </c>
      <c r="W1323" s="165" t="s">
        <v>2111</v>
      </c>
      <c r="X1323" s="102">
        <v>1</v>
      </c>
      <c r="Y1323" s="422">
        <f>J1323-I1323</f>
        <v>0.33819444444444446</v>
      </c>
      <c r="Z1323" s="422">
        <f>Y1323*60</f>
        <v>20.291666666666668</v>
      </c>
      <c r="AA1323" s="429">
        <v>4</v>
      </c>
      <c r="AB1323" s="354">
        <v>4</v>
      </c>
    </row>
    <row r="1324" spans="1:28" ht="12.75" customHeight="1" thickBot="1">
      <c r="A1324" s="324"/>
      <c r="B1324" s="324"/>
      <c r="C1324" s="329" t="s">
        <v>9777</v>
      </c>
      <c r="D1324" s="468">
        <v>0</v>
      </c>
      <c r="E1324" s="329" t="s">
        <v>9811</v>
      </c>
      <c r="F1324" s="338" t="s">
        <v>9817</v>
      </c>
      <c r="G1324" s="329" t="s">
        <v>9818</v>
      </c>
      <c r="H1324" s="329" t="s">
        <v>4518</v>
      </c>
      <c r="I1324" s="335" t="s">
        <v>662</v>
      </c>
      <c r="J1324" s="45" t="s">
        <v>4463</v>
      </c>
      <c r="K1324" s="102" t="s">
        <v>4464</v>
      </c>
      <c r="L1324" s="13">
        <f ca="1">IFERROR(__xludf.DUMMYFUNCTION("if(K1362="""",0,counta(split(K1362,"","")))"),3)</f>
        <v>3</v>
      </c>
      <c r="M1324" s="102" t="s">
        <v>4464</v>
      </c>
      <c r="N1324" s="102" t="s">
        <v>4434</v>
      </c>
      <c r="O1324" s="102" t="s">
        <v>4434</v>
      </c>
      <c r="P1324" s="102" t="s">
        <v>4434</v>
      </c>
      <c r="Q1324" s="452" t="s">
        <v>27</v>
      </c>
      <c r="R1324" s="102" t="s">
        <v>83</v>
      </c>
      <c r="S1324" s="379">
        <v>0</v>
      </c>
      <c r="T1324" s="435"/>
      <c r="U1324" s="165">
        <v>3</v>
      </c>
      <c r="V1324" s="165">
        <v>4</v>
      </c>
      <c r="W1324" s="165" t="s">
        <v>3437</v>
      </c>
      <c r="X1324" s="102">
        <v>1</v>
      </c>
      <c r="Y1324" s="422">
        <f>J1324-I1324</f>
        <v>0.4</v>
      </c>
      <c r="Z1324" s="422">
        <f>Y1324*60</f>
        <v>24</v>
      </c>
      <c r="AA1324" s="429">
        <v>4</v>
      </c>
      <c r="AB1324" s="165">
        <v>4</v>
      </c>
    </row>
    <row r="1325" spans="1:28" ht="12.75" customHeight="1" thickBot="1">
      <c r="A1325" s="7"/>
      <c r="B1325" s="7"/>
      <c r="C1325" s="50" t="s">
        <v>7255</v>
      </c>
      <c r="D1325" s="468">
        <v>0</v>
      </c>
      <c r="E1325" s="50" t="s">
        <v>7309</v>
      </c>
      <c r="F1325" s="102" t="s">
        <v>6928</v>
      </c>
      <c r="G1325" s="102" t="s">
        <v>7318</v>
      </c>
      <c r="H1325" s="102" t="s">
        <v>6683</v>
      </c>
      <c r="I1325" s="45" t="s">
        <v>1478</v>
      </c>
      <c r="J1325" s="47" t="s">
        <v>1171</v>
      </c>
      <c r="K1325" s="101" t="s">
        <v>4468</v>
      </c>
      <c r="L1325" s="13">
        <f ca="1">IFERROR(__xludf.DUMMYFUNCTION("if(K1363="""",0,counta(split(K1363,"","")))"),2)</f>
        <v>2</v>
      </c>
      <c r="M1325" s="101" t="s">
        <v>4469</v>
      </c>
      <c r="N1325" s="129" t="s">
        <v>181</v>
      </c>
      <c r="O1325" s="129" t="s">
        <v>181</v>
      </c>
      <c r="P1325" s="129" t="s">
        <v>181</v>
      </c>
      <c r="Q1325" s="422" t="s">
        <v>27</v>
      </c>
      <c r="R1325" s="102" t="s">
        <v>83</v>
      </c>
      <c r="S1325" s="102">
        <v>0</v>
      </c>
      <c r="T1325" s="435"/>
      <c r="U1325" s="51">
        <v>4</v>
      </c>
      <c r="V1325" s="51">
        <v>4</v>
      </c>
      <c r="W1325" s="51" t="s">
        <v>7391</v>
      </c>
      <c r="X1325" s="51">
        <v>1</v>
      </c>
      <c r="Y1325" s="422">
        <f>J1325-I1325</f>
        <v>-2.9861111111111116E-2</v>
      </c>
      <c r="Z1325" s="422">
        <f>Y1325*60</f>
        <v>-1.791666666666667</v>
      </c>
      <c r="AA1325" s="429">
        <v>4</v>
      </c>
      <c r="AB1325" s="165">
        <v>4</v>
      </c>
    </row>
    <row r="1326" spans="1:28" ht="12.75" customHeight="1" thickBot="1">
      <c r="A1326" s="7"/>
      <c r="B1326" s="7"/>
      <c r="C1326" s="50" t="s">
        <v>7561</v>
      </c>
      <c r="D1326" s="468">
        <v>0</v>
      </c>
      <c r="E1326" s="50" t="s">
        <v>7678</v>
      </c>
      <c r="F1326" s="102" t="s">
        <v>7682</v>
      </c>
      <c r="G1326" s="102" t="s">
        <v>7682</v>
      </c>
      <c r="H1326" s="102" t="s">
        <v>7683</v>
      </c>
      <c r="I1326" s="45" t="s">
        <v>1478</v>
      </c>
      <c r="J1326" s="47" t="s">
        <v>583</v>
      </c>
      <c r="K1326" s="101"/>
      <c r="L1326" s="13">
        <f ca="1">IFERROR(__xludf.DUMMYFUNCTION("if(K1364="""",0,counta(split(K1364,"","")))"),0)</f>
        <v>0</v>
      </c>
      <c r="M1326" s="101"/>
      <c r="N1326" s="129"/>
      <c r="O1326" s="129"/>
      <c r="P1326" s="129"/>
      <c r="Q1326" s="422" t="s">
        <v>27</v>
      </c>
      <c r="R1326" s="102" t="s">
        <v>83</v>
      </c>
      <c r="S1326" s="102">
        <v>0</v>
      </c>
      <c r="T1326" s="435"/>
      <c r="U1326" s="379">
        <v>4</v>
      </c>
      <c r="V1326" s="379">
        <v>5</v>
      </c>
      <c r="W1326" s="377" t="s">
        <v>3770</v>
      </c>
      <c r="X1326" s="377" t="s">
        <v>2794</v>
      </c>
      <c r="Y1326" s="422">
        <f>J1326-I1326</f>
        <v>-3.4722222222222376E-3</v>
      </c>
      <c r="Z1326" s="422">
        <f>Y1326*60</f>
        <v>-0.20833333333333426</v>
      </c>
      <c r="AA1326" s="429">
        <v>4</v>
      </c>
      <c r="AB1326" s="165">
        <v>4</v>
      </c>
    </row>
    <row r="1327" spans="1:28" ht="12.75" customHeight="1" thickBot="1">
      <c r="A1327" s="7"/>
      <c r="B1327" s="7"/>
      <c r="C1327" s="50" t="s">
        <v>7561</v>
      </c>
      <c r="D1327" s="468">
        <v>0</v>
      </c>
      <c r="E1327" s="50" t="s">
        <v>7607</v>
      </c>
      <c r="F1327" s="102" t="s">
        <v>7608</v>
      </c>
      <c r="G1327" s="102" t="s">
        <v>7609</v>
      </c>
      <c r="H1327" s="102" t="s">
        <v>7572</v>
      </c>
      <c r="I1327" s="45" t="s">
        <v>300</v>
      </c>
      <c r="J1327" s="47" t="s">
        <v>883</v>
      </c>
      <c r="K1327" s="101" t="s">
        <v>4475</v>
      </c>
      <c r="L1327" s="13">
        <f ca="1">IFERROR(__xludf.DUMMYFUNCTION("if(K1365="""",0,counta(split(K1365,"","")))"),4)</f>
        <v>4</v>
      </c>
      <c r="M1327" s="101" t="s">
        <v>4476</v>
      </c>
      <c r="N1327" s="129"/>
      <c r="O1327" s="129"/>
      <c r="P1327" s="129"/>
      <c r="Q1327" s="422" t="s">
        <v>27</v>
      </c>
      <c r="R1327" s="102" t="s">
        <v>83</v>
      </c>
      <c r="S1327" s="102">
        <v>0</v>
      </c>
      <c r="T1327" s="435"/>
      <c r="U1327" s="165"/>
      <c r="V1327" s="165">
        <v>4</v>
      </c>
      <c r="W1327" s="165" t="s">
        <v>2111</v>
      </c>
      <c r="X1327" s="102"/>
      <c r="Y1327" s="422">
        <f>J1327-I1327</f>
        <v>0.15486111111111109</v>
      </c>
      <c r="Z1327" s="422">
        <f>Y1327*60</f>
        <v>9.2916666666666661</v>
      </c>
      <c r="AA1327" s="428">
        <v>4</v>
      </c>
      <c r="AB1327" s="165">
        <v>4</v>
      </c>
    </row>
    <row r="1328" spans="1:28" ht="12.75" customHeight="1" thickBot="1">
      <c r="A1328" s="7"/>
      <c r="B1328" s="7"/>
      <c r="C1328" s="214" t="s">
        <v>6842</v>
      </c>
      <c r="D1328" s="468">
        <v>0</v>
      </c>
      <c r="E1328" s="214" t="s">
        <v>6930</v>
      </c>
      <c r="F1328" s="223" t="s">
        <v>6931</v>
      </c>
      <c r="G1328" s="102" t="s">
        <v>6932</v>
      </c>
      <c r="H1328" s="102" t="s">
        <v>994</v>
      </c>
      <c r="I1328" s="45" t="s">
        <v>2113</v>
      </c>
      <c r="J1328" s="47" t="s">
        <v>726</v>
      </c>
      <c r="K1328" s="101" t="s">
        <v>80</v>
      </c>
      <c r="L1328" s="13">
        <f ca="1">IFERROR(__xludf.DUMMYFUNCTION("if(K1366="""",0,counta(split(K1366,"","")))"),1)</f>
        <v>1</v>
      </c>
      <c r="M1328" s="101" t="s">
        <v>80</v>
      </c>
      <c r="N1328" s="129"/>
      <c r="O1328" s="129"/>
      <c r="P1328" s="129"/>
      <c r="Q1328" s="422" t="s">
        <v>27</v>
      </c>
      <c r="R1328" s="102" t="s">
        <v>83</v>
      </c>
      <c r="S1328" s="102">
        <v>0</v>
      </c>
      <c r="T1328" s="435"/>
      <c r="U1328" s="165">
        <v>5</v>
      </c>
      <c r="V1328" s="165">
        <v>5</v>
      </c>
      <c r="W1328" s="165" t="s">
        <v>2111</v>
      </c>
      <c r="X1328" s="102" t="s">
        <v>2794</v>
      </c>
      <c r="Y1328" s="422">
        <f>J1328-I1328</f>
        <v>0.1673611111111111</v>
      </c>
      <c r="Z1328" s="422">
        <f>Y1328*60</f>
        <v>10.041666666666666</v>
      </c>
      <c r="AA1328" s="429">
        <v>4</v>
      </c>
      <c r="AB1328" s="149">
        <v>4</v>
      </c>
    </row>
    <row r="1329" spans="1:28" ht="12.75" customHeight="1" thickBot="1">
      <c r="A1329" s="7"/>
      <c r="B1329" s="7"/>
      <c r="C1329" s="220" t="s">
        <v>6842</v>
      </c>
      <c r="D1329" s="468">
        <v>0</v>
      </c>
      <c r="E1329" s="214" t="s">
        <v>7002</v>
      </c>
      <c r="F1329" s="102" t="s">
        <v>7008</v>
      </c>
      <c r="G1329" s="102" t="s">
        <v>7009</v>
      </c>
      <c r="H1329" s="102" t="s">
        <v>7010</v>
      </c>
      <c r="I1329" s="45" t="s">
        <v>2113</v>
      </c>
      <c r="J1329" s="47" t="s">
        <v>1814</v>
      </c>
      <c r="K1329" s="101"/>
      <c r="L1329" s="13">
        <f ca="1">IFERROR(__xludf.DUMMYFUNCTION("if(K1367="""",0,counta(split(K1367,"","")))"),0)</f>
        <v>0</v>
      </c>
      <c r="M1329" s="101"/>
      <c r="N1329" s="129"/>
      <c r="O1329" s="129"/>
      <c r="P1329" s="129"/>
      <c r="Q1329" s="422" t="s">
        <v>27</v>
      </c>
      <c r="R1329" s="102" t="s">
        <v>83</v>
      </c>
      <c r="S1329" s="102">
        <v>0</v>
      </c>
      <c r="T1329" s="435"/>
      <c r="U1329" s="165">
        <v>4</v>
      </c>
      <c r="V1329" s="165">
        <v>5</v>
      </c>
      <c r="W1329" s="165" t="s">
        <v>3627</v>
      </c>
      <c r="X1329" s="102">
        <v>1</v>
      </c>
      <c r="Y1329" s="422">
        <f>J1329-I1329</f>
        <v>0.26388888888888884</v>
      </c>
      <c r="Z1329" s="422">
        <f>Y1329*60</f>
        <v>15.83333333333333</v>
      </c>
      <c r="AA1329" s="429">
        <v>4</v>
      </c>
      <c r="AB1329" s="165">
        <v>4</v>
      </c>
    </row>
    <row r="1330" spans="1:28" ht="12.75" customHeight="1" thickBot="1">
      <c r="A1330" s="7"/>
      <c r="B1330" s="7"/>
      <c r="C1330" s="353" t="s">
        <v>7724</v>
      </c>
      <c r="D1330" s="468">
        <v>0</v>
      </c>
      <c r="E1330" s="353" t="s">
        <v>8008</v>
      </c>
      <c r="F1330" s="102" t="s">
        <v>1824</v>
      </c>
      <c r="G1330" s="353" t="s">
        <v>8022</v>
      </c>
      <c r="H1330" s="353" t="s">
        <v>6119</v>
      </c>
      <c r="I1330" s="243" t="s">
        <v>2113</v>
      </c>
      <c r="J1330" s="47" t="s">
        <v>600</v>
      </c>
      <c r="K1330" s="101" t="s">
        <v>1280</v>
      </c>
      <c r="L1330" s="13">
        <f ca="1">IFERROR(__xludf.DUMMYFUNCTION("if(K1368="""",0,counta(split(K1368,"","")))"),1)</f>
        <v>1</v>
      </c>
      <c r="M1330" s="101" t="s">
        <v>1280</v>
      </c>
      <c r="N1330" s="129"/>
      <c r="O1330" s="129"/>
      <c r="P1330" s="129"/>
      <c r="Q1330" s="422" t="s">
        <v>27</v>
      </c>
      <c r="R1330" s="102" t="s">
        <v>83</v>
      </c>
      <c r="S1330" s="102">
        <v>0</v>
      </c>
      <c r="T1330" s="435"/>
      <c r="U1330" s="165">
        <v>4</v>
      </c>
      <c r="V1330" s="165">
        <v>3</v>
      </c>
      <c r="W1330" s="165" t="s">
        <v>3092</v>
      </c>
      <c r="X1330" s="102" t="s">
        <v>2947</v>
      </c>
      <c r="Y1330" s="422">
        <f>J1330-I1330</f>
        <v>0.33333333333333337</v>
      </c>
      <c r="Z1330" s="422">
        <f>Y1330*60</f>
        <v>20.000000000000004</v>
      </c>
      <c r="AA1330" s="429">
        <v>4</v>
      </c>
      <c r="AB1330" s="165">
        <v>4</v>
      </c>
    </row>
    <row r="1331" spans="1:28" ht="12.75" customHeight="1" thickBot="1">
      <c r="A1331" s="7"/>
      <c r="B1331" s="7"/>
      <c r="C1331" s="50" t="s">
        <v>8085</v>
      </c>
      <c r="D1331" s="468">
        <v>0</v>
      </c>
      <c r="E1331" s="87" t="s">
        <v>8237</v>
      </c>
      <c r="F1331" s="102" t="s">
        <v>68</v>
      </c>
      <c r="G1331" s="102" t="s">
        <v>68</v>
      </c>
      <c r="H1331" s="102" t="s">
        <v>994</v>
      </c>
      <c r="I1331" s="45" t="s">
        <v>2113</v>
      </c>
      <c r="J1331" s="45"/>
      <c r="K1331" s="102"/>
      <c r="L1331" s="13">
        <f ca="1">IFERROR(__xludf.DUMMYFUNCTION("if(K1369="""",0,counta(split(K1369,"","")))"),0)</f>
        <v>0</v>
      </c>
      <c r="M1331" s="102"/>
      <c r="N1331" s="102"/>
      <c r="O1331" s="102"/>
      <c r="P1331" s="102"/>
      <c r="Q1331" s="422" t="s">
        <v>27</v>
      </c>
      <c r="R1331" s="102" t="s">
        <v>83</v>
      </c>
      <c r="S1331" s="102">
        <v>0</v>
      </c>
      <c r="T1331" s="435"/>
      <c r="U1331" s="327">
        <v>4</v>
      </c>
      <c r="V1331" s="330">
        <v>3</v>
      </c>
      <c r="W1331" s="252" t="s">
        <v>3770</v>
      </c>
      <c r="X1331" s="252" t="s">
        <v>3469</v>
      </c>
      <c r="Y1331" s="422">
        <f>J1331-I1331</f>
        <v>-0.15972222222222224</v>
      </c>
      <c r="Z1331" s="422">
        <f>Y1331*60</f>
        <v>-9.5833333333333339</v>
      </c>
      <c r="AA1331" s="429">
        <v>4</v>
      </c>
      <c r="AB1331" s="165">
        <v>4</v>
      </c>
    </row>
    <row r="1332" spans="1:28" ht="12.75" customHeight="1" thickBot="1">
      <c r="A1332" s="7"/>
      <c r="B1332" s="7"/>
      <c r="C1332" s="50" t="s">
        <v>2787</v>
      </c>
      <c r="D1332" s="468">
        <v>0</v>
      </c>
      <c r="E1332" s="275" t="s">
        <v>8909</v>
      </c>
      <c r="F1332" s="275" t="s">
        <v>68</v>
      </c>
      <c r="G1332" s="275" t="s">
        <v>68</v>
      </c>
      <c r="H1332" s="275" t="s">
        <v>208</v>
      </c>
      <c r="I1332" s="276" t="s">
        <v>1503</v>
      </c>
      <c r="J1332" s="45"/>
      <c r="K1332" s="102"/>
      <c r="L1332" s="13">
        <f ca="1">IFERROR(__xludf.DUMMYFUNCTION("if(K1370="""",0,counta(split(K1370,"","")))"),0)</f>
        <v>0</v>
      </c>
      <c r="M1332" s="102"/>
      <c r="N1332" s="102"/>
      <c r="O1332" s="102"/>
      <c r="P1332" s="102"/>
      <c r="Q1332" s="422" t="s">
        <v>27</v>
      </c>
      <c r="R1332" s="102" t="s">
        <v>83</v>
      </c>
      <c r="S1332" s="102">
        <v>0</v>
      </c>
      <c r="T1332" s="435"/>
      <c r="U1332" s="165">
        <v>3</v>
      </c>
      <c r="V1332" s="165">
        <v>4</v>
      </c>
      <c r="W1332" s="165" t="s">
        <v>3548</v>
      </c>
      <c r="X1332" s="102">
        <v>1</v>
      </c>
      <c r="Y1332" s="422">
        <f>J1332-I1332</f>
        <v>-0.15902777777777777</v>
      </c>
      <c r="Z1332" s="422">
        <f>Y1332*60</f>
        <v>-9.5416666666666661</v>
      </c>
      <c r="AA1332" s="429">
        <v>4</v>
      </c>
      <c r="AB1332" s="379">
        <v>4</v>
      </c>
    </row>
    <row r="1333" spans="1:28" ht="12.75" customHeight="1" thickBot="1">
      <c r="A1333" s="7"/>
      <c r="B1333" s="7"/>
      <c r="C1333" s="353" t="s">
        <v>7724</v>
      </c>
      <c r="D1333" s="468">
        <v>0</v>
      </c>
      <c r="E1333" s="353" t="s">
        <v>7881</v>
      </c>
      <c r="F1333" s="74" t="s">
        <v>3015</v>
      </c>
      <c r="G1333" s="353" t="s">
        <v>3757</v>
      </c>
      <c r="H1333" s="353" t="s">
        <v>3017</v>
      </c>
      <c r="I1333" s="243" t="s">
        <v>1591</v>
      </c>
      <c r="J1333" s="45" t="s">
        <v>1769</v>
      </c>
      <c r="K1333" s="102" t="s">
        <v>4484</v>
      </c>
      <c r="L1333" s="13">
        <f ca="1">IFERROR(__xludf.DUMMYFUNCTION("if(K1371="""",0,counta(split(K1371,"","")))"),3)</f>
        <v>3</v>
      </c>
      <c r="M1333" s="102" t="s">
        <v>4485</v>
      </c>
      <c r="N1333" s="102"/>
      <c r="O1333" s="102"/>
      <c r="P1333" s="102"/>
      <c r="Q1333" s="422" t="s">
        <v>27</v>
      </c>
      <c r="R1333" s="102" t="s">
        <v>83</v>
      </c>
      <c r="S1333" s="102">
        <v>0</v>
      </c>
      <c r="T1333" s="435"/>
      <c r="U1333" s="165"/>
      <c r="V1333" s="165">
        <v>4</v>
      </c>
      <c r="W1333" s="165" t="s">
        <v>29</v>
      </c>
      <c r="X1333" s="15">
        <v>1</v>
      </c>
      <c r="Y1333" s="422">
        <f>J1333-I1333</f>
        <v>-2.4999999999999994E-2</v>
      </c>
      <c r="Z1333" s="422">
        <f>Y1333*60</f>
        <v>-1.4999999999999996</v>
      </c>
      <c r="AA1333" s="429">
        <v>4</v>
      </c>
      <c r="AB1333" s="165">
        <v>4</v>
      </c>
    </row>
    <row r="1334" spans="1:28" ht="12.75" customHeight="1" thickBot="1">
      <c r="A1334" s="7"/>
      <c r="B1334" s="7"/>
      <c r="C1334" s="283" t="s">
        <v>8567</v>
      </c>
      <c r="D1334" s="468">
        <v>0</v>
      </c>
      <c r="E1334" s="283" t="s">
        <v>8632</v>
      </c>
      <c r="F1334" s="248" t="s">
        <v>8633</v>
      </c>
      <c r="G1334" s="283" t="s">
        <v>8633</v>
      </c>
      <c r="H1334" s="283" t="s">
        <v>8634</v>
      </c>
      <c r="I1334" s="249" t="s">
        <v>428</v>
      </c>
      <c r="J1334" s="45" t="s">
        <v>1808</v>
      </c>
      <c r="K1334" s="51" t="s">
        <v>4489</v>
      </c>
      <c r="L1334" s="13">
        <f ca="1">IFERROR(__xludf.DUMMYFUNCTION("if(K1372="""",0,counta(split(K1372,"","")))"),3)</f>
        <v>3</v>
      </c>
      <c r="M1334" s="51" t="s">
        <v>4490</v>
      </c>
      <c r="N1334" s="102" t="s">
        <v>4491</v>
      </c>
      <c r="O1334" s="102" t="s">
        <v>220</v>
      </c>
      <c r="P1334" s="102" t="s">
        <v>220</v>
      </c>
      <c r="Q1334" s="422" t="s">
        <v>27</v>
      </c>
      <c r="R1334" s="102" t="s">
        <v>83</v>
      </c>
      <c r="S1334" s="102">
        <v>0</v>
      </c>
      <c r="T1334" s="435"/>
      <c r="U1334" s="253">
        <v>4</v>
      </c>
      <c r="V1334" s="255">
        <v>5</v>
      </c>
      <c r="W1334" s="353" t="s">
        <v>9308</v>
      </c>
      <c r="X1334" s="353" t="s">
        <v>2794</v>
      </c>
      <c r="Y1334" s="422">
        <f>J1334-I1334</f>
        <v>2.0138888888888901E-2</v>
      </c>
      <c r="Z1334" s="422">
        <f>Y1334*60</f>
        <v>1.2083333333333339</v>
      </c>
      <c r="AA1334" s="429">
        <v>4</v>
      </c>
      <c r="AB1334" s="481">
        <v>4</v>
      </c>
    </row>
    <row r="1335" spans="1:28" ht="12.75" customHeight="1" thickBot="1">
      <c r="A1335" s="7"/>
      <c r="B1335" s="7"/>
      <c r="C1335" s="50" t="s">
        <v>7139</v>
      </c>
      <c r="D1335" s="468">
        <v>0</v>
      </c>
      <c r="E1335" s="50" t="s">
        <v>7213</v>
      </c>
      <c r="F1335" s="102" t="s">
        <v>7220</v>
      </c>
      <c r="G1335" s="102" t="s">
        <v>7221</v>
      </c>
      <c r="H1335" s="102" t="s">
        <v>7222</v>
      </c>
      <c r="I1335" s="45" t="s">
        <v>1108</v>
      </c>
      <c r="J1335" s="45" t="s">
        <v>2378</v>
      </c>
      <c r="K1335" s="102" t="s">
        <v>4494</v>
      </c>
      <c r="L1335" s="13">
        <f ca="1">IFERROR(__xludf.DUMMYFUNCTION("if(K1373="""",0,counta(split(K1373,"","")))"),6)</f>
        <v>6</v>
      </c>
      <c r="M1335" s="102" t="s">
        <v>4495</v>
      </c>
      <c r="N1335" s="102"/>
      <c r="O1335" s="102"/>
      <c r="P1335" s="102"/>
      <c r="Q1335" s="422" t="s">
        <v>27</v>
      </c>
      <c r="R1335" s="102" t="s">
        <v>83</v>
      </c>
      <c r="S1335" s="102">
        <v>0</v>
      </c>
      <c r="T1335" s="435"/>
      <c r="U1335" s="165"/>
      <c r="V1335" s="165">
        <v>3</v>
      </c>
      <c r="W1335" s="165" t="s">
        <v>1403</v>
      </c>
      <c r="X1335" s="102"/>
      <c r="Y1335" s="422">
        <f>J1335-I1335</f>
        <v>5.3472222222222227E-2</v>
      </c>
      <c r="Z1335" s="422">
        <f>Y1335*60</f>
        <v>3.2083333333333335</v>
      </c>
      <c r="AA1335" s="428">
        <v>4</v>
      </c>
      <c r="AB1335" s="165">
        <v>4</v>
      </c>
    </row>
    <row r="1336" spans="1:28" ht="12.75" customHeight="1" thickBot="1">
      <c r="A1336" s="7"/>
      <c r="B1336" s="7"/>
      <c r="C1336" s="353" t="s">
        <v>7724</v>
      </c>
      <c r="D1336" s="468">
        <v>0</v>
      </c>
      <c r="E1336" s="353" t="s">
        <v>7851</v>
      </c>
      <c r="F1336" s="353" t="s">
        <v>7854</v>
      </c>
      <c r="G1336" s="353" t="s">
        <v>4095</v>
      </c>
      <c r="H1336" s="353" t="s">
        <v>7855</v>
      </c>
      <c r="I1336" s="243" t="s">
        <v>1836</v>
      </c>
      <c r="J1336" s="45" t="s">
        <v>1072</v>
      </c>
      <c r="K1336" s="102" t="s">
        <v>4498</v>
      </c>
      <c r="L1336" s="13">
        <f ca="1">IFERROR(__xludf.DUMMYFUNCTION("if(K1374="""",0,counta(split(K1374,"","")))"),2)</f>
        <v>2</v>
      </c>
      <c r="M1336" s="102" t="s">
        <v>4499</v>
      </c>
      <c r="N1336" s="102"/>
      <c r="O1336" s="102"/>
      <c r="P1336" s="102"/>
      <c r="Q1336" s="422" t="s">
        <v>27</v>
      </c>
      <c r="R1336" s="102" t="s">
        <v>83</v>
      </c>
      <c r="S1336" s="102">
        <v>0</v>
      </c>
      <c r="T1336" s="435"/>
      <c r="U1336" s="333">
        <v>4</v>
      </c>
      <c r="V1336" s="332">
        <v>5</v>
      </c>
      <c r="W1336" s="339" t="s">
        <v>3548</v>
      </c>
      <c r="X1336" s="339" t="s">
        <v>2794</v>
      </c>
      <c r="Y1336" s="422">
        <f>J1336-I1336</f>
        <v>0.12152777777777779</v>
      </c>
      <c r="Z1336" s="422">
        <f>Y1336*60</f>
        <v>7.2916666666666679</v>
      </c>
      <c r="AA1336" s="429">
        <v>4</v>
      </c>
      <c r="AB1336" s="165">
        <v>4</v>
      </c>
    </row>
    <row r="1337" spans="1:28" ht="12.75" customHeight="1" thickBot="1">
      <c r="A1337" s="7"/>
      <c r="B1337" s="7"/>
      <c r="C1337" s="353" t="s">
        <v>7724</v>
      </c>
      <c r="D1337" s="468">
        <v>3</v>
      </c>
      <c r="E1337" s="353" t="s">
        <v>7945</v>
      </c>
      <c r="F1337" s="353" t="s">
        <v>7961</v>
      </c>
      <c r="G1337" s="353" t="s">
        <v>7961</v>
      </c>
      <c r="H1337" s="353" t="s">
        <v>7962</v>
      </c>
      <c r="I1337" s="243" t="s">
        <v>1836</v>
      </c>
      <c r="J1337" s="45" t="s">
        <v>2896</v>
      </c>
      <c r="K1337" s="102" t="s">
        <v>4504</v>
      </c>
      <c r="L1337" s="13">
        <f ca="1">IFERROR(__xludf.DUMMYFUNCTION("if(K1375="""",0,counta(split(K1375,"","")))"),1)</f>
        <v>1</v>
      </c>
      <c r="M1337" s="102" t="s">
        <v>4504</v>
      </c>
      <c r="N1337" s="102"/>
      <c r="O1337" s="102"/>
      <c r="P1337" s="102"/>
      <c r="Q1337" s="422" t="s">
        <v>27</v>
      </c>
      <c r="R1337" s="102" t="s">
        <v>83</v>
      </c>
      <c r="S1337" s="102">
        <v>0</v>
      </c>
      <c r="T1337" s="435"/>
      <c r="U1337" s="165">
        <v>3</v>
      </c>
      <c r="V1337" s="165">
        <v>5</v>
      </c>
      <c r="W1337" s="165" t="s">
        <v>29</v>
      </c>
      <c r="X1337" s="102" t="s">
        <v>2794</v>
      </c>
      <c r="Y1337" s="422">
        <f>J1337-I1337</f>
        <v>0.30277777777777776</v>
      </c>
      <c r="Z1337" s="422">
        <f>Y1337*60</f>
        <v>18.166666666666664</v>
      </c>
      <c r="AA1337" s="429">
        <v>4</v>
      </c>
      <c r="AB1337" s="165">
        <v>4</v>
      </c>
    </row>
    <row r="1338" spans="1:28" ht="12.75" customHeight="1" thickBot="1">
      <c r="A1338" s="7"/>
      <c r="B1338" s="7"/>
      <c r="C1338" s="50" t="s">
        <v>8085</v>
      </c>
      <c r="D1338" s="468">
        <v>3</v>
      </c>
      <c r="E1338" s="87" t="s">
        <v>8173</v>
      </c>
      <c r="F1338" s="102" t="s">
        <v>8152</v>
      </c>
      <c r="G1338" s="102" t="s">
        <v>8152</v>
      </c>
      <c r="H1338" s="102" t="s">
        <v>8153</v>
      </c>
      <c r="I1338" s="45" t="s">
        <v>1836</v>
      </c>
      <c r="J1338" s="45" t="s">
        <v>244</v>
      </c>
      <c r="K1338" s="102" t="s">
        <v>4505</v>
      </c>
      <c r="L1338" s="13">
        <f ca="1">IFERROR(__xludf.DUMMYFUNCTION("if(K1376="""",0,counta(split(K1376,"","")))"),2)</f>
        <v>2</v>
      </c>
      <c r="M1338" s="102" t="s">
        <v>4505</v>
      </c>
      <c r="N1338" s="102"/>
      <c r="O1338" s="102"/>
      <c r="P1338" s="102"/>
      <c r="Q1338" s="422" t="s">
        <v>27</v>
      </c>
      <c r="R1338" s="102" t="s">
        <v>83</v>
      </c>
      <c r="S1338" s="51">
        <v>0</v>
      </c>
      <c r="T1338" s="435"/>
      <c r="U1338" s="165">
        <v>5</v>
      </c>
      <c r="V1338" s="165">
        <v>5</v>
      </c>
      <c r="W1338" s="165" t="s">
        <v>6873</v>
      </c>
      <c r="X1338" s="102" t="s">
        <v>2947</v>
      </c>
      <c r="Y1338" s="422">
        <f>J1338-I1338</f>
        <v>0.30694444444444441</v>
      </c>
      <c r="Z1338" s="422">
        <f>Y1338*60</f>
        <v>18.416666666666664</v>
      </c>
      <c r="AA1338" s="429">
        <v>4</v>
      </c>
      <c r="AB1338" s="461">
        <v>4</v>
      </c>
    </row>
    <row r="1339" spans="1:28" ht="12.75" customHeight="1" thickBot="1">
      <c r="A1339" s="7"/>
      <c r="B1339" s="7"/>
      <c r="C1339" s="329" t="s">
        <v>9793</v>
      </c>
      <c r="D1339" s="468">
        <v>3</v>
      </c>
      <c r="E1339" s="329" t="s">
        <v>763</v>
      </c>
      <c r="F1339" s="338" t="s">
        <v>9935</v>
      </c>
      <c r="G1339" s="338" t="s">
        <v>9935</v>
      </c>
      <c r="H1339" s="338" t="s">
        <v>9936</v>
      </c>
      <c r="I1339" s="334" t="s">
        <v>1836</v>
      </c>
      <c r="J1339" s="45" t="s">
        <v>951</v>
      </c>
      <c r="K1339" s="102" t="s">
        <v>4509</v>
      </c>
      <c r="L1339" s="13">
        <f ca="1">IFERROR(__xludf.DUMMYFUNCTION("if(K1377="""",0,counta(split(K1377,"","")))"),1)</f>
        <v>1</v>
      </c>
      <c r="M1339" s="102" t="s">
        <v>4510</v>
      </c>
      <c r="N1339" s="102"/>
      <c r="O1339" s="102"/>
      <c r="P1339" s="102"/>
      <c r="Q1339" s="422" t="s">
        <v>27</v>
      </c>
      <c r="R1339" s="102" t="s">
        <v>83</v>
      </c>
      <c r="S1339" s="51">
        <v>0</v>
      </c>
      <c r="T1339" s="435"/>
      <c r="U1339" s="165"/>
      <c r="V1339" s="165">
        <v>5</v>
      </c>
      <c r="W1339" s="165" t="s">
        <v>29</v>
      </c>
      <c r="X1339" s="15">
        <v>1</v>
      </c>
      <c r="Y1339" s="422">
        <f>J1339-I1339</f>
        <v>0.32222222222222224</v>
      </c>
      <c r="Z1339" s="422">
        <f>Y1339*60</f>
        <v>19.333333333333336</v>
      </c>
      <c r="AA1339" s="429">
        <v>4</v>
      </c>
      <c r="AB1339" s="165">
        <v>4</v>
      </c>
    </row>
    <row r="1340" spans="1:28" ht="12.75" customHeight="1" thickBot="1">
      <c r="A1340" s="7"/>
      <c r="B1340" s="7"/>
      <c r="C1340" s="353" t="s">
        <v>7724</v>
      </c>
      <c r="D1340" s="468">
        <v>3</v>
      </c>
      <c r="E1340" s="353" t="s">
        <v>2076</v>
      </c>
      <c r="F1340" s="102" t="s">
        <v>1824</v>
      </c>
      <c r="G1340" s="353" t="s">
        <v>7986</v>
      </c>
      <c r="H1340" s="353" t="s">
        <v>6119</v>
      </c>
      <c r="I1340" s="243" t="s">
        <v>684</v>
      </c>
      <c r="J1340" s="45" t="s">
        <v>338</v>
      </c>
      <c r="K1340" s="102"/>
      <c r="L1340" s="13">
        <f ca="1">IFERROR(__xludf.DUMMYFUNCTION("if(K1378="""",0,counta(split(K1378,"","")))"),0)</f>
        <v>0</v>
      </c>
      <c r="M1340" s="102"/>
      <c r="N1340" s="102"/>
      <c r="O1340" s="102"/>
      <c r="P1340" s="102"/>
      <c r="Q1340" s="422" t="s">
        <v>27</v>
      </c>
      <c r="R1340" s="102" t="s">
        <v>83</v>
      </c>
      <c r="S1340" s="102">
        <v>0</v>
      </c>
      <c r="T1340" s="435"/>
      <c r="U1340" s="165"/>
      <c r="V1340" s="165">
        <v>4</v>
      </c>
      <c r="W1340" s="165" t="s">
        <v>29</v>
      </c>
      <c r="X1340" s="15">
        <v>1</v>
      </c>
      <c r="Y1340" s="422">
        <f>J1340-I1340</f>
        <v>-6.3194444444444456E-2</v>
      </c>
      <c r="Z1340" s="422">
        <f>Y1340*60</f>
        <v>-3.7916666666666674</v>
      </c>
      <c r="AA1340" s="428">
        <v>4</v>
      </c>
      <c r="AB1340" s="165">
        <v>4</v>
      </c>
    </row>
    <row r="1341" spans="1:28" ht="12.75" customHeight="1" thickBot="1">
      <c r="A1341" s="7"/>
      <c r="B1341" s="7"/>
      <c r="C1341" s="214" t="s">
        <v>6842</v>
      </c>
      <c r="D1341" s="468">
        <v>3</v>
      </c>
      <c r="E1341" s="214" t="s">
        <v>7023</v>
      </c>
      <c r="F1341" s="102" t="s">
        <v>7025</v>
      </c>
      <c r="G1341" s="102" t="s">
        <v>2447</v>
      </c>
      <c r="H1341" s="102" t="s">
        <v>7026</v>
      </c>
      <c r="I1341" s="45" t="s">
        <v>774</v>
      </c>
      <c r="J1341" s="45" t="s">
        <v>108</v>
      </c>
      <c r="K1341" s="102"/>
      <c r="L1341" s="13">
        <f ca="1">IFERROR(__xludf.DUMMYFUNCTION("if(K1379="""",0,counta(split(K1379,"","")))"),0)</f>
        <v>0</v>
      </c>
      <c r="M1341" s="102"/>
      <c r="N1341" s="102"/>
      <c r="O1341" s="102"/>
      <c r="P1341" s="102"/>
      <c r="Q1341" s="422" t="s">
        <v>27</v>
      </c>
      <c r="R1341" s="102" t="s">
        <v>83</v>
      </c>
      <c r="S1341" s="102">
        <v>0</v>
      </c>
      <c r="T1341" s="435"/>
      <c r="U1341" s="165">
        <v>5</v>
      </c>
      <c r="V1341" s="165">
        <v>5</v>
      </c>
      <c r="W1341" s="353" t="s">
        <v>29</v>
      </c>
      <c r="X1341" s="102" t="s">
        <v>2976</v>
      </c>
      <c r="Y1341" s="422">
        <f>J1341-I1341</f>
        <v>-5.9027777777777762E-2</v>
      </c>
      <c r="Z1341" s="422">
        <f>Y1341*60</f>
        <v>-3.5416666666666656</v>
      </c>
      <c r="AA1341" s="429">
        <v>4</v>
      </c>
      <c r="AB1341" s="165">
        <v>4</v>
      </c>
    </row>
    <row r="1342" spans="1:28" ht="12.75" customHeight="1" thickBot="1">
      <c r="A1342" s="7"/>
      <c r="B1342" s="7"/>
      <c r="C1342" s="51" t="s">
        <v>7431</v>
      </c>
      <c r="D1342" s="468">
        <v>3</v>
      </c>
      <c r="E1342" s="286" t="s">
        <v>7551</v>
      </c>
      <c r="F1342" s="102" t="s">
        <v>7552</v>
      </c>
      <c r="G1342" s="102" t="s">
        <v>7552</v>
      </c>
      <c r="H1342" s="102" t="s">
        <v>2117</v>
      </c>
      <c r="I1342" s="45" t="s">
        <v>774</v>
      </c>
      <c r="J1342" s="45" t="s">
        <v>3902</v>
      </c>
      <c r="K1342" s="102" t="s">
        <v>4519</v>
      </c>
      <c r="L1342" s="13">
        <f ca="1">IFERROR(__xludf.DUMMYFUNCTION("if(K1380="""",0,counta(split(K1380,"","")))"),8)</f>
        <v>8</v>
      </c>
      <c r="M1342" s="102" t="s">
        <v>4519</v>
      </c>
      <c r="N1342" s="102"/>
      <c r="O1342" s="102"/>
      <c r="P1342" s="102"/>
      <c r="Q1342" s="422" t="s">
        <v>27</v>
      </c>
      <c r="R1342" s="102" t="s">
        <v>83</v>
      </c>
      <c r="S1342" s="102">
        <v>0</v>
      </c>
      <c r="T1342" s="435"/>
      <c r="U1342" s="255">
        <v>5</v>
      </c>
      <c r="V1342" s="255">
        <v>5</v>
      </c>
      <c r="W1342" s="353" t="s">
        <v>3770</v>
      </c>
      <c r="X1342" s="353">
        <v>1</v>
      </c>
      <c r="Y1342" s="422">
        <f>J1342-I1342</f>
        <v>3.6111111111111122E-2</v>
      </c>
      <c r="Z1342" s="422">
        <f>Y1342*60</f>
        <v>2.1666666666666674</v>
      </c>
      <c r="AA1342" s="429">
        <v>4</v>
      </c>
      <c r="AB1342" s="354">
        <v>4</v>
      </c>
    </row>
    <row r="1343" spans="1:28" ht="12.75" customHeight="1" thickBot="1">
      <c r="A1343" s="7"/>
      <c r="B1343" s="7"/>
      <c r="C1343" s="353" t="s">
        <v>7724</v>
      </c>
      <c r="D1343" s="468">
        <v>3</v>
      </c>
      <c r="E1343" s="353" t="s">
        <v>7774</v>
      </c>
      <c r="F1343" s="353" t="s">
        <v>784</v>
      </c>
      <c r="G1343" s="353" t="s">
        <v>7781</v>
      </c>
      <c r="H1343" s="353" t="s">
        <v>7782</v>
      </c>
      <c r="I1343" s="243" t="s">
        <v>2875</v>
      </c>
      <c r="J1343" s="45" t="s">
        <v>3902</v>
      </c>
      <c r="K1343" s="102" t="s">
        <v>4523</v>
      </c>
      <c r="L1343" s="13">
        <f ca="1">IFERROR(__xludf.DUMMYFUNCTION("if(K1381="""",0,counta(split(K1381,"","")))"),4)</f>
        <v>4</v>
      </c>
      <c r="M1343" s="102" t="s">
        <v>4523</v>
      </c>
      <c r="N1343" s="102"/>
      <c r="O1343" s="102"/>
      <c r="P1343" s="102"/>
      <c r="Q1343" s="422" t="s">
        <v>27</v>
      </c>
      <c r="R1343" s="102" t="s">
        <v>83</v>
      </c>
      <c r="S1343" s="102">
        <v>0</v>
      </c>
      <c r="T1343" s="435"/>
      <c r="U1343" s="165"/>
      <c r="V1343" s="165">
        <v>5</v>
      </c>
      <c r="W1343" s="165" t="s">
        <v>29</v>
      </c>
      <c r="X1343" s="15">
        <v>1</v>
      </c>
      <c r="Y1343" s="422">
        <f>J1343-I1343</f>
        <v>3.888888888888889E-2</v>
      </c>
      <c r="Z1343" s="422">
        <f>Y1343*60</f>
        <v>2.3333333333333335</v>
      </c>
      <c r="AA1343" s="429">
        <v>4</v>
      </c>
      <c r="AB1343" s="165">
        <v>4</v>
      </c>
    </row>
    <row r="1344" spans="1:28" ht="12.75" customHeight="1" thickBot="1">
      <c r="A1344" s="7"/>
      <c r="B1344" s="7"/>
      <c r="C1344" s="220" t="s">
        <v>6842</v>
      </c>
      <c r="D1344" s="468">
        <v>3</v>
      </c>
      <c r="E1344" s="214" t="s">
        <v>6940</v>
      </c>
      <c r="F1344" s="102" t="s">
        <v>2864</v>
      </c>
      <c r="G1344" s="102" t="s">
        <v>6947</v>
      </c>
      <c r="H1344" s="102" t="s">
        <v>1929</v>
      </c>
      <c r="I1344" s="45" t="s">
        <v>858</v>
      </c>
      <c r="J1344" s="45" t="s">
        <v>433</v>
      </c>
      <c r="K1344" s="102" t="s">
        <v>4526</v>
      </c>
      <c r="L1344" s="13">
        <f ca="1">IFERROR(__xludf.DUMMYFUNCTION("if(K1382="""",0,counta(split(K1382,"","")))"),2)</f>
        <v>2</v>
      </c>
      <c r="M1344" s="102" t="s">
        <v>4526</v>
      </c>
      <c r="N1344" s="102"/>
      <c r="O1344" s="102"/>
      <c r="P1344" s="102"/>
      <c r="Q1344" s="422" t="s">
        <v>27</v>
      </c>
      <c r="R1344" s="102" t="s">
        <v>83</v>
      </c>
      <c r="S1344" s="102">
        <v>0</v>
      </c>
      <c r="T1344" s="435"/>
      <c r="U1344" s="336">
        <v>3</v>
      </c>
      <c r="V1344" s="332">
        <v>5</v>
      </c>
      <c r="W1344" s="339" t="s">
        <v>3770</v>
      </c>
      <c r="X1344" s="339" t="s">
        <v>3469</v>
      </c>
      <c r="Y1344" s="422">
        <f>J1344-I1344</f>
        <v>7.6388888888888895E-2</v>
      </c>
      <c r="Z1344" s="422">
        <f>Y1344*60</f>
        <v>4.5833333333333339</v>
      </c>
      <c r="AA1344" s="429">
        <v>4</v>
      </c>
      <c r="AB1344" s="165">
        <v>4</v>
      </c>
    </row>
    <row r="1345" spans="1:28" ht="12.75" customHeight="1" thickBot="1">
      <c r="A1345" s="324"/>
      <c r="B1345" s="324"/>
      <c r="C1345" s="329" t="s">
        <v>9793</v>
      </c>
      <c r="D1345" s="468">
        <v>3</v>
      </c>
      <c r="E1345" s="329" t="s">
        <v>9831</v>
      </c>
      <c r="F1345" s="338" t="s">
        <v>1400</v>
      </c>
      <c r="G1345" s="338" t="s">
        <v>80</v>
      </c>
      <c r="H1345" s="338" t="s">
        <v>2230</v>
      </c>
      <c r="I1345" s="334" t="s">
        <v>770</v>
      </c>
      <c r="J1345" s="45" t="s">
        <v>1011</v>
      </c>
      <c r="K1345" s="102" t="s">
        <v>4529</v>
      </c>
      <c r="L1345" s="13">
        <f ca="1">IFERROR(__xludf.DUMMYFUNCTION("if(K1383="""",0,counta(split(K1383,"","")))"),4)</f>
        <v>4</v>
      </c>
      <c r="M1345" s="102" t="s">
        <v>4529</v>
      </c>
      <c r="N1345" s="102" t="s">
        <v>4530</v>
      </c>
      <c r="O1345" s="102" t="s">
        <v>4531</v>
      </c>
      <c r="P1345" s="102" t="s">
        <v>4531</v>
      </c>
      <c r="Q1345" s="422" t="s">
        <v>27</v>
      </c>
      <c r="R1345" s="102" t="s">
        <v>83</v>
      </c>
      <c r="S1345" s="102">
        <v>0</v>
      </c>
      <c r="T1345" s="435"/>
      <c r="U1345" s="165">
        <v>3</v>
      </c>
      <c r="V1345" s="165">
        <v>3</v>
      </c>
      <c r="W1345" s="165" t="s">
        <v>3437</v>
      </c>
      <c r="X1345" s="102">
        <v>1</v>
      </c>
      <c r="Y1345" s="422">
        <f>J1345-I1345</f>
        <v>0.23611111111111113</v>
      </c>
      <c r="Z1345" s="422">
        <f>Y1345*60</f>
        <v>14.166666666666668</v>
      </c>
      <c r="AA1345" s="429">
        <v>4</v>
      </c>
      <c r="AB1345" s="333">
        <v>4</v>
      </c>
    </row>
    <row r="1346" spans="1:28" ht="12.75" customHeight="1" thickBot="1">
      <c r="A1346" s="7"/>
      <c r="B1346" s="7"/>
      <c r="C1346" s="50" t="s">
        <v>9009</v>
      </c>
      <c r="D1346" s="468">
        <v>3</v>
      </c>
      <c r="E1346" s="275" t="s">
        <v>631</v>
      </c>
      <c r="F1346" s="275" t="s">
        <v>9010</v>
      </c>
      <c r="G1346" s="275" t="s">
        <v>9011</v>
      </c>
      <c r="H1346" s="275" t="s">
        <v>9012</v>
      </c>
      <c r="I1346" s="276" t="s">
        <v>1835</v>
      </c>
      <c r="J1346" s="45" t="s">
        <v>1011</v>
      </c>
      <c r="K1346" s="102" t="s">
        <v>3799</v>
      </c>
      <c r="L1346" s="13">
        <f ca="1">IFERROR(__xludf.DUMMYFUNCTION("if(K1384="""",0,counta(split(K1384,"","")))"),2)</f>
        <v>2</v>
      </c>
      <c r="M1346" s="102" t="s">
        <v>3799</v>
      </c>
      <c r="N1346" s="102" t="s">
        <v>1198</v>
      </c>
      <c r="O1346" s="102" t="s">
        <v>1198</v>
      </c>
      <c r="P1346" s="102" t="s">
        <v>1198</v>
      </c>
      <c r="Q1346" s="422" t="s">
        <v>27</v>
      </c>
      <c r="R1346" s="102" t="s">
        <v>83</v>
      </c>
      <c r="S1346" s="102">
        <v>0</v>
      </c>
      <c r="T1346" s="435"/>
      <c r="U1346" s="165">
        <v>4</v>
      </c>
      <c r="V1346" s="165">
        <v>5</v>
      </c>
      <c r="W1346" s="165" t="s">
        <v>4903</v>
      </c>
      <c r="X1346" s="102">
        <v>1</v>
      </c>
      <c r="Y1346" s="422">
        <f>J1346-I1346</f>
        <v>0.23819444444444446</v>
      </c>
      <c r="Z1346" s="422">
        <f>Y1346*60</f>
        <v>14.291666666666668</v>
      </c>
      <c r="AA1346" s="429">
        <v>4</v>
      </c>
      <c r="AB1346" s="165">
        <v>4</v>
      </c>
    </row>
    <row r="1347" spans="1:28" ht="12.75" customHeight="1" thickBot="1">
      <c r="A1347" s="7"/>
      <c r="B1347" s="7"/>
      <c r="C1347" s="50" t="s">
        <v>8855</v>
      </c>
      <c r="D1347" s="468">
        <v>3</v>
      </c>
      <c r="E1347" s="269" t="s">
        <v>8856</v>
      </c>
      <c r="F1347" s="269" t="s">
        <v>8857</v>
      </c>
      <c r="G1347" s="269" t="s">
        <v>1550</v>
      </c>
      <c r="H1347" s="269" t="s">
        <v>7896</v>
      </c>
      <c r="I1347" s="270" t="s">
        <v>1204</v>
      </c>
      <c r="J1347" s="45" t="s">
        <v>1548</v>
      </c>
      <c r="K1347" s="102"/>
      <c r="L1347" s="13">
        <f ca="1">IFERROR(__xludf.DUMMYFUNCTION("if(K1385="""",0,counta(split(K1385,"","")))"),0)</f>
        <v>0</v>
      </c>
      <c r="M1347" s="102"/>
      <c r="N1347" s="102"/>
      <c r="O1347" s="102"/>
      <c r="P1347" s="102"/>
      <c r="Q1347" s="422" t="s">
        <v>27</v>
      </c>
      <c r="R1347" s="102" t="s">
        <v>83</v>
      </c>
      <c r="S1347" s="102">
        <v>0</v>
      </c>
      <c r="T1347" s="435"/>
      <c r="U1347" s="165">
        <v>5</v>
      </c>
      <c r="V1347" s="165">
        <v>5</v>
      </c>
      <c r="W1347" s="165" t="s">
        <v>3076</v>
      </c>
      <c r="X1347" s="102">
        <v>1</v>
      </c>
      <c r="Y1347" s="422">
        <f>J1347-I1347</f>
        <v>0.19166666666666668</v>
      </c>
      <c r="Z1347" s="422">
        <f>Y1347*60</f>
        <v>11.5</v>
      </c>
      <c r="AA1347" s="429">
        <v>4</v>
      </c>
      <c r="AB1347" s="165">
        <v>4</v>
      </c>
    </row>
    <row r="1348" spans="1:28" ht="12.75" customHeight="1" thickBot="1">
      <c r="A1348" s="7"/>
      <c r="B1348" s="7"/>
      <c r="C1348" s="50" t="s">
        <v>8698</v>
      </c>
      <c r="D1348" s="468">
        <v>3</v>
      </c>
      <c r="E1348" s="353" t="s">
        <v>8787</v>
      </c>
      <c r="F1348" s="175" t="s">
        <v>75</v>
      </c>
      <c r="G1348" s="353" t="s">
        <v>8797</v>
      </c>
      <c r="H1348" s="353" t="s">
        <v>295</v>
      </c>
      <c r="I1348" s="243" t="s">
        <v>1401</v>
      </c>
      <c r="J1348" s="45" t="s">
        <v>4535</v>
      </c>
      <c r="K1348" s="102" t="s">
        <v>4536</v>
      </c>
      <c r="L1348" s="13">
        <f ca="1">IFERROR(__xludf.DUMMYFUNCTION("if(K1386="""",0,counta(split(K1386,"","")))"),5)</f>
        <v>5</v>
      </c>
      <c r="M1348" s="102" t="s">
        <v>4536</v>
      </c>
      <c r="N1348" s="102" t="s">
        <v>4537</v>
      </c>
      <c r="O1348" s="102" t="s">
        <v>4538</v>
      </c>
      <c r="P1348" s="102" t="s">
        <v>4538</v>
      </c>
      <c r="Q1348" s="152" t="s">
        <v>27</v>
      </c>
      <c r="R1348" s="102" t="s">
        <v>83</v>
      </c>
      <c r="S1348" s="147">
        <v>0</v>
      </c>
      <c r="T1348" s="435"/>
      <c r="U1348" s="354">
        <v>4</v>
      </c>
      <c r="V1348" s="354">
        <v>5</v>
      </c>
      <c r="W1348" s="434" t="s">
        <v>3223</v>
      </c>
      <c r="X1348" s="354">
        <v>1</v>
      </c>
      <c r="Y1348" s="422">
        <f>J1348-I1348</f>
        <v>0.47499999999999998</v>
      </c>
      <c r="Z1348" s="422">
        <f>Y1348*60</f>
        <v>28.5</v>
      </c>
      <c r="AA1348" s="429">
        <v>4</v>
      </c>
      <c r="AB1348" s="165">
        <v>4</v>
      </c>
    </row>
    <row r="1349" spans="1:28" ht="12.75" customHeight="1" thickBot="1">
      <c r="A1349" s="7"/>
      <c r="B1349" s="7"/>
      <c r="C1349" s="50" t="s">
        <v>8567</v>
      </c>
      <c r="D1349" s="468">
        <v>3</v>
      </c>
      <c r="E1349" s="50" t="s">
        <v>8675</v>
      </c>
      <c r="F1349" s="175" t="s">
        <v>8637</v>
      </c>
      <c r="G1349" s="353"/>
      <c r="H1349" s="353" t="s">
        <v>3609</v>
      </c>
      <c r="I1349" s="243" t="s">
        <v>810</v>
      </c>
      <c r="J1349" s="45" t="s">
        <v>3647</v>
      </c>
      <c r="K1349" s="102" t="s">
        <v>698</v>
      </c>
      <c r="L1349" s="13">
        <f ca="1">IFERROR(__xludf.DUMMYFUNCTION("if(K1387="""",0,counta(split(K1387,"","")))"),1)</f>
        <v>1</v>
      </c>
      <c r="M1349" s="102" t="s">
        <v>698</v>
      </c>
      <c r="N1349" s="102" t="s">
        <v>4537</v>
      </c>
      <c r="O1349" s="102" t="s">
        <v>4538</v>
      </c>
      <c r="P1349" s="102" t="s">
        <v>4538</v>
      </c>
      <c r="Q1349" s="440" t="s">
        <v>27</v>
      </c>
      <c r="R1349" s="102" t="s">
        <v>83</v>
      </c>
      <c r="S1349" s="164">
        <v>0</v>
      </c>
      <c r="T1349" s="435"/>
      <c r="U1349" s="196">
        <v>4</v>
      </c>
      <c r="V1349" s="196">
        <v>4</v>
      </c>
      <c r="W1349" s="193" t="s">
        <v>3548</v>
      </c>
      <c r="X1349" s="205">
        <v>1</v>
      </c>
      <c r="Y1349" s="422">
        <f>J1349-I1349</f>
        <v>0.33750000000000002</v>
      </c>
      <c r="Z1349" s="422">
        <f>Y1349*60</f>
        <v>20.25</v>
      </c>
      <c r="AA1349" s="429">
        <v>4</v>
      </c>
      <c r="AB1349" s="165">
        <v>4</v>
      </c>
    </row>
    <row r="1350" spans="1:28" ht="12.75" customHeight="1" thickBot="1">
      <c r="A1350" s="7"/>
      <c r="B1350" s="7"/>
      <c r="C1350" s="50" t="s">
        <v>8085</v>
      </c>
      <c r="D1350" s="468">
        <v>3</v>
      </c>
      <c r="E1350" s="50" t="s">
        <v>533</v>
      </c>
      <c r="F1350" s="102" t="s">
        <v>421</v>
      </c>
      <c r="G1350" s="102" t="s">
        <v>421</v>
      </c>
      <c r="H1350" s="102" t="s">
        <v>538</v>
      </c>
      <c r="I1350" s="45" t="s">
        <v>289</v>
      </c>
      <c r="J1350" s="45" t="s">
        <v>1814</v>
      </c>
      <c r="K1350" s="102"/>
      <c r="L1350" s="13">
        <f ca="1">IFERROR(__xludf.DUMMYFUNCTION("if(K1388="""",0,counta(split(K1388,"","")))"),0)</f>
        <v>0</v>
      </c>
      <c r="M1350" s="102"/>
      <c r="N1350" s="102"/>
      <c r="O1350" s="102"/>
      <c r="P1350" s="102"/>
      <c r="Q1350" s="440" t="s">
        <v>27</v>
      </c>
      <c r="R1350" s="102" t="s">
        <v>83</v>
      </c>
      <c r="S1350" s="164">
        <v>0</v>
      </c>
      <c r="T1350" s="435"/>
      <c r="U1350" s="165">
        <v>4</v>
      </c>
      <c r="V1350" s="165">
        <v>4</v>
      </c>
      <c r="W1350" s="165" t="s">
        <v>3007</v>
      </c>
      <c r="X1350" s="102" t="s">
        <v>2947</v>
      </c>
      <c r="Y1350" s="422">
        <f>J1350-I1350</f>
        <v>0.28125</v>
      </c>
      <c r="Z1350" s="422">
        <f>Y1350*60</f>
        <v>16.875</v>
      </c>
      <c r="AA1350" s="429">
        <v>4</v>
      </c>
      <c r="AB1350" s="165">
        <v>4</v>
      </c>
    </row>
    <row r="1351" spans="1:28" ht="12.75" customHeight="1" thickBot="1">
      <c r="A1351" s="7"/>
      <c r="B1351" s="7"/>
      <c r="C1351" s="50" t="s">
        <v>8085</v>
      </c>
      <c r="D1351" s="468">
        <v>3</v>
      </c>
      <c r="E1351" s="87" t="s">
        <v>1237</v>
      </c>
      <c r="F1351" s="102" t="s">
        <v>8190</v>
      </c>
      <c r="G1351" s="102" t="s">
        <v>8190</v>
      </c>
      <c r="H1351" s="102" t="s">
        <v>8191</v>
      </c>
      <c r="I1351" s="45" t="s">
        <v>289</v>
      </c>
      <c r="J1351" s="45" t="s">
        <v>4548</v>
      </c>
      <c r="K1351" s="102"/>
      <c r="L1351" s="13">
        <f ca="1">IFERROR(__xludf.DUMMYFUNCTION("if(K1389="""",0,counta(split(K1389,"","")))"),0)</f>
        <v>0</v>
      </c>
      <c r="M1351" s="102"/>
      <c r="N1351" s="102"/>
      <c r="O1351" s="102"/>
      <c r="P1351" s="102"/>
      <c r="Q1351" s="440" t="s">
        <v>27</v>
      </c>
      <c r="R1351" s="102" t="s">
        <v>83</v>
      </c>
      <c r="S1351" s="164">
        <v>0</v>
      </c>
      <c r="T1351" s="435"/>
      <c r="U1351" s="165">
        <v>4</v>
      </c>
      <c r="V1351" s="165">
        <v>4</v>
      </c>
      <c r="W1351" s="165" t="s">
        <v>2111</v>
      </c>
      <c r="X1351" s="102" t="s">
        <v>2794</v>
      </c>
      <c r="Y1351" s="422">
        <f>J1351-I1351</f>
        <v>0.41111111111111115</v>
      </c>
      <c r="Z1351" s="422">
        <f>Y1351*60</f>
        <v>24.666666666666668</v>
      </c>
      <c r="AA1351" s="429">
        <v>4</v>
      </c>
      <c r="AB1351" s="165">
        <v>4</v>
      </c>
    </row>
    <row r="1352" spans="1:28" ht="12.75" customHeight="1" thickBot="1">
      <c r="A1352" s="7"/>
      <c r="B1352" s="7"/>
      <c r="C1352" s="283" t="s">
        <v>8567</v>
      </c>
      <c r="D1352" s="468">
        <v>3</v>
      </c>
      <c r="E1352" s="283" t="s">
        <v>8593</v>
      </c>
      <c r="F1352" s="248" t="s">
        <v>8594</v>
      </c>
      <c r="G1352" s="283" t="s">
        <v>8595</v>
      </c>
      <c r="H1352" s="283" t="s">
        <v>7913</v>
      </c>
      <c r="I1352" s="249" t="s">
        <v>289</v>
      </c>
      <c r="J1352" s="45" t="s">
        <v>4550</v>
      </c>
      <c r="K1352" s="102" t="s">
        <v>4551</v>
      </c>
      <c r="L1352" s="13">
        <f ca="1">IFERROR(__xludf.DUMMYFUNCTION("if(K1390="""",0,counta(split(K1390,"","")))"),7)</f>
        <v>7</v>
      </c>
      <c r="M1352" s="102" t="s">
        <v>4552</v>
      </c>
      <c r="N1352" s="102" t="s">
        <v>181</v>
      </c>
      <c r="O1352" s="102" t="s">
        <v>181</v>
      </c>
      <c r="P1352" s="102" t="s">
        <v>4553</v>
      </c>
      <c r="Q1352" s="440" t="s">
        <v>27</v>
      </c>
      <c r="R1352" s="102" t="s">
        <v>83</v>
      </c>
      <c r="S1352" s="164">
        <v>0</v>
      </c>
      <c r="T1352" s="435"/>
      <c r="U1352" s="165">
        <v>4</v>
      </c>
      <c r="V1352" s="165">
        <v>3</v>
      </c>
      <c r="W1352" s="165" t="s">
        <v>5989</v>
      </c>
      <c r="X1352" s="102">
        <v>1</v>
      </c>
      <c r="Y1352" s="422">
        <f>J1352-I1352</f>
        <v>0.63541666666666674</v>
      </c>
      <c r="Z1352" s="422">
        <f>Y1352*60</f>
        <v>38.125000000000007</v>
      </c>
      <c r="AA1352" s="429">
        <v>4</v>
      </c>
      <c r="AB1352" s="165">
        <v>4</v>
      </c>
    </row>
    <row r="1353" spans="1:28" ht="12.75" customHeight="1" thickBot="1">
      <c r="A1353" s="7"/>
      <c r="B1353" s="7"/>
      <c r="C1353" s="50" t="s">
        <v>8085</v>
      </c>
      <c r="D1353" s="468">
        <v>3</v>
      </c>
      <c r="E1353" s="87" t="s">
        <v>8173</v>
      </c>
      <c r="F1353" s="102" t="s">
        <v>2190</v>
      </c>
      <c r="G1353" s="102" t="s">
        <v>2400</v>
      </c>
      <c r="H1353" s="102" t="s">
        <v>4205</v>
      </c>
      <c r="I1353" s="45" t="s">
        <v>539</v>
      </c>
      <c r="J1353" s="45" t="s">
        <v>4558</v>
      </c>
      <c r="K1353" s="102" t="s">
        <v>4559</v>
      </c>
      <c r="L1353" s="13">
        <f ca="1">IFERROR(__xludf.DUMMYFUNCTION("if(K1391="""",0,counta(split(K1391,"","")))"),3)</f>
        <v>3</v>
      </c>
      <c r="M1353" s="102" t="s">
        <v>4559</v>
      </c>
      <c r="N1353" s="102"/>
      <c r="O1353" s="102"/>
      <c r="P1353" s="102"/>
      <c r="Q1353" s="441" t="s">
        <v>27</v>
      </c>
      <c r="R1353" s="102" t="s">
        <v>83</v>
      </c>
      <c r="S1353" s="331">
        <v>0</v>
      </c>
      <c r="T1353" s="435"/>
      <c r="U1353" s="354">
        <v>5</v>
      </c>
      <c r="V1353" s="354">
        <v>5</v>
      </c>
      <c r="W1353" s="434" t="s">
        <v>3127</v>
      </c>
      <c r="X1353" s="354">
        <v>2</v>
      </c>
      <c r="Y1353" s="422">
        <f>J1353-I1353</f>
        <v>0.75069444444444433</v>
      </c>
      <c r="Z1353" s="422">
        <f>Y1353*60</f>
        <v>45.041666666666657</v>
      </c>
      <c r="AA1353" s="429">
        <v>4</v>
      </c>
      <c r="AB1353" s="165">
        <v>4</v>
      </c>
    </row>
    <row r="1354" spans="1:28" ht="12.75" customHeight="1" thickBot="1">
      <c r="A1354" s="324"/>
      <c r="B1354" s="324"/>
      <c r="C1354" s="329" t="s">
        <v>9773</v>
      </c>
      <c r="D1354" s="468">
        <v>3</v>
      </c>
      <c r="E1354" s="329" t="s">
        <v>9853</v>
      </c>
      <c r="F1354" s="338" t="s">
        <v>9857</v>
      </c>
      <c r="G1354" s="338" t="s">
        <v>9857</v>
      </c>
      <c r="H1354" s="338" t="s">
        <v>9858</v>
      </c>
      <c r="I1354" s="334" t="s">
        <v>539</v>
      </c>
      <c r="J1354" s="45" t="s">
        <v>214</v>
      </c>
      <c r="K1354" s="102" t="s">
        <v>4563</v>
      </c>
      <c r="L1354" s="13">
        <f ca="1">IFERROR(__xludf.DUMMYFUNCTION("if(K1392="""",0,counta(split(K1392,"","")))"),4)</f>
        <v>4</v>
      </c>
      <c r="M1354" s="102" t="s">
        <v>4563</v>
      </c>
      <c r="N1354" s="102" t="s">
        <v>181</v>
      </c>
      <c r="O1354" s="102" t="s">
        <v>220</v>
      </c>
      <c r="P1354" s="102" t="s">
        <v>220</v>
      </c>
      <c r="Q1354" s="422" t="s">
        <v>27</v>
      </c>
      <c r="R1354" s="102" t="s">
        <v>83</v>
      </c>
      <c r="S1354" s="102">
        <v>0</v>
      </c>
      <c r="T1354" s="435"/>
      <c r="U1354" s="165">
        <v>5</v>
      </c>
      <c r="V1354" s="165">
        <v>5</v>
      </c>
      <c r="W1354" s="165" t="s">
        <v>6873</v>
      </c>
      <c r="X1354" s="102" t="s">
        <v>2947</v>
      </c>
      <c r="Y1354" s="422">
        <f>J1354-I1354</f>
        <v>3.9583333333333331E-2</v>
      </c>
      <c r="Z1354" s="422">
        <f>Y1354*60</f>
        <v>2.375</v>
      </c>
      <c r="AA1354" s="429">
        <v>4</v>
      </c>
      <c r="AB1354" s="165">
        <v>4</v>
      </c>
    </row>
    <row r="1355" spans="1:28" ht="12.75" customHeight="1" thickBot="1">
      <c r="A1355" s="7"/>
      <c r="B1355" s="7"/>
      <c r="C1355" s="50" t="s">
        <v>7255</v>
      </c>
      <c r="D1355" s="468">
        <v>3</v>
      </c>
      <c r="E1355" s="50" t="s">
        <v>7326</v>
      </c>
      <c r="F1355" s="102" t="s">
        <v>7330</v>
      </c>
      <c r="G1355" s="102" t="s">
        <v>7330</v>
      </c>
      <c r="H1355" s="102" t="s">
        <v>7331</v>
      </c>
      <c r="I1355" s="45" t="s">
        <v>3804</v>
      </c>
      <c r="J1355" s="45" t="s">
        <v>33</v>
      </c>
      <c r="K1355" s="102" t="s">
        <v>4567</v>
      </c>
      <c r="L1355" s="13">
        <f ca="1">IFERROR(__xludf.DUMMYFUNCTION("if(K1393="""",0,counta(split(K1393,"","")))"),9)</f>
        <v>9</v>
      </c>
      <c r="M1355" s="102" t="s">
        <v>4567</v>
      </c>
      <c r="N1355" s="102"/>
      <c r="O1355" s="102"/>
      <c r="P1355" s="102"/>
      <c r="Q1355" s="422" t="s">
        <v>27</v>
      </c>
      <c r="R1355" s="102" t="s">
        <v>83</v>
      </c>
      <c r="S1355" s="102">
        <v>0</v>
      </c>
      <c r="T1355" s="435"/>
      <c r="U1355" s="165">
        <v>4</v>
      </c>
      <c r="V1355" s="165">
        <v>5</v>
      </c>
      <c r="W1355" s="165" t="s">
        <v>3076</v>
      </c>
      <c r="X1355" s="102">
        <v>1</v>
      </c>
      <c r="Y1355" s="422">
        <f>J1355-I1355</f>
        <v>0.1166666666666667</v>
      </c>
      <c r="Z1355" s="422">
        <f>Y1355*60</f>
        <v>7.0000000000000018</v>
      </c>
      <c r="AA1355" s="429">
        <v>4</v>
      </c>
      <c r="AB1355" s="165">
        <v>4</v>
      </c>
    </row>
    <row r="1356" spans="1:28" ht="12.75" customHeight="1" thickBot="1">
      <c r="A1356" s="7"/>
      <c r="B1356" s="7"/>
      <c r="C1356" s="353" t="s">
        <v>7724</v>
      </c>
      <c r="D1356" s="468">
        <v>3</v>
      </c>
      <c r="E1356" s="353" t="s">
        <v>1933</v>
      </c>
      <c r="F1356" s="353" t="s">
        <v>7916</v>
      </c>
      <c r="G1356" s="353" t="s">
        <v>7917</v>
      </c>
      <c r="H1356" s="353" t="s">
        <v>3892</v>
      </c>
      <c r="I1356" s="243" t="s">
        <v>1938</v>
      </c>
      <c r="J1356" s="45" t="s">
        <v>184</v>
      </c>
      <c r="K1356" s="102" t="s">
        <v>4570</v>
      </c>
      <c r="L1356" s="13">
        <f ca="1">IFERROR(__xludf.DUMMYFUNCTION("if(K1394="""",0,counta(split(K1394,"","")))"),9)</f>
        <v>9</v>
      </c>
      <c r="M1356" s="102" t="s">
        <v>4570</v>
      </c>
      <c r="N1356" s="102"/>
      <c r="O1356" s="102" t="s">
        <v>4571</v>
      </c>
      <c r="P1356" s="102" t="s">
        <v>4572</v>
      </c>
      <c r="Q1356" s="422" t="s">
        <v>27</v>
      </c>
      <c r="R1356" s="102" t="s">
        <v>83</v>
      </c>
      <c r="S1356" s="102">
        <v>0</v>
      </c>
      <c r="T1356" s="435"/>
      <c r="U1356" s="165">
        <v>5</v>
      </c>
      <c r="V1356" s="165">
        <v>5</v>
      </c>
      <c r="W1356" s="165" t="s">
        <v>3076</v>
      </c>
      <c r="X1356" s="102">
        <v>1</v>
      </c>
      <c r="Y1356" s="422">
        <f>J1356-I1356</f>
        <v>0.2361111111111111</v>
      </c>
      <c r="Z1356" s="422">
        <f>Y1356*60</f>
        <v>14.166666666666666</v>
      </c>
      <c r="AA1356" s="429">
        <v>4</v>
      </c>
      <c r="AB1356" s="165">
        <v>4</v>
      </c>
    </row>
    <row r="1357" spans="1:28" ht="12.75" customHeight="1" thickBot="1">
      <c r="A1357" s="7"/>
      <c r="B1357" s="7"/>
      <c r="C1357" s="51" t="s">
        <v>7431</v>
      </c>
      <c r="D1357" s="468">
        <v>3</v>
      </c>
      <c r="E1357" s="87" t="s">
        <v>2090</v>
      </c>
      <c r="F1357" s="102" t="s">
        <v>38</v>
      </c>
      <c r="G1357" s="102" t="s">
        <v>38</v>
      </c>
      <c r="H1357" s="102" t="s">
        <v>7464</v>
      </c>
      <c r="I1357" s="45" t="s">
        <v>1436</v>
      </c>
      <c r="J1357" s="45" t="s">
        <v>4576</v>
      </c>
      <c r="K1357" s="134" t="s">
        <v>4577</v>
      </c>
      <c r="L1357" s="13">
        <f ca="1">IFERROR(__xludf.DUMMYFUNCTION("if(K1395="""",0,counta(split(K1395,"","")))"),15)</f>
        <v>15</v>
      </c>
      <c r="M1357" s="134" t="s">
        <v>4577</v>
      </c>
      <c r="N1357" s="102"/>
      <c r="O1357" s="102"/>
      <c r="P1357" s="102"/>
      <c r="Q1357" s="422" t="s">
        <v>27</v>
      </c>
      <c r="R1357" s="102" t="s">
        <v>83</v>
      </c>
      <c r="S1357" s="102">
        <v>0</v>
      </c>
      <c r="T1357" s="435"/>
      <c r="U1357" s="196">
        <v>5</v>
      </c>
      <c r="V1357" s="196">
        <v>5</v>
      </c>
      <c r="W1357" s="193" t="s">
        <v>6755</v>
      </c>
      <c r="X1357" s="205">
        <v>1</v>
      </c>
      <c r="Y1357" s="422">
        <f>J1357-I1357</f>
        <v>0.37569444444444455</v>
      </c>
      <c r="Z1357" s="422">
        <f>Y1357*60</f>
        <v>22.541666666666671</v>
      </c>
      <c r="AA1357" s="429">
        <v>4</v>
      </c>
      <c r="AB1357" s="297">
        <v>4</v>
      </c>
    </row>
    <row r="1358" spans="1:28" ht="12.75" customHeight="1" thickBot="1">
      <c r="A1358" s="7"/>
      <c r="B1358" s="7"/>
      <c r="C1358" s="353" t="s">
        <v>7724</v>
      </c>
      <c r="D1358" s="468">
        <v>3</v>
      </c>
      <c r="E1358" s="353" t="s">
        <v>7945</v>
      </c>
      <c r="F1358" s="353" t="s">
        <v>4520</v>
      </c>
      <c r="G1358" s="353" t="s">
        <v>7958</v>
      </c>
      <c r="H1358" s="353" t="s">
        <v>7959</v>
      </c>
      <c r="I1358" s="243" t="s">
        <v>1436</v>
      </c>
      <c r="J1358" s="45" t="s">
        <v>4579</v>
      </c>
      <c r="K1358" s="134" t="s">
        <v>4580</v>
      </c>
      <c r="L1358" s="13">
        <f ca="1">IFERROR(__xludf.DUMMYFUNCTION("if(K1396="""",0,counta(split(K1396,"","")))"),14)</f>
        <v>14</v>
      </c>
      <c r="M1358" s="134" t="s">
        <v>4581</v>
      </c>
      <c r="N1358" s="102"/>
      <c r="O1358" s="102"/>
      <c r="P1358" s="102"/>
      <c r="Q1358" s="422" t="s">
        <v>27</v>
      </c>
      <c r="R1358" s="102" t="s">
        <v>83</v>
      </c>
      <c r="S1358" s="102">
        <v>0</v>
      </c>
      <c r="T1358" s="435"/>
      <c r="U1358" s="165">
        <v>4</v>
      </c>
      <c r="V1358" s="165">
        <v>5</v>
      </c>
      <c r="W1358" s="165" t="s">
        <v>4795</v>
      </c>
      <c r="X1358" s="102" t="s">
        <v>2947</v>
      </c>
      <c r="Y1358" s="422">
        <f>J1358-I1358</f>
        <v>0.46250000000000002</v>
      </c>
      <c r="Z1358" s="422">
        <f>Y1358*60</f>
        <v>27.75</v>
      </c>
      <c r="AA1358" s="429">
        <v>4</v>
      </c>
      <c r="AB1358" s="165">
        <v>4</v>
      </c>
    </row>
    <row r="1359" spans="1:28" ht="12.75" customHeight="1" thickBot="1">
      <c r="A1359" s="7"/>
      <c r="B1359" s="7"/>
      <c r="C1359" s="50" t="s">
        <v>8085</v>
      </c>
      <c r="D1359" s="468">
        <v>3</v>
      </c>
      <c r="E1359" s="50" t="s">
        <v>165</v>
      </c>
      <c r="F1359" s="102" t="s">
        <v>68</v>
      </c>
      <c r="G1359" s="102" t="s">
        <v>68</v>
      </c>
      <c r="H1359" s="102" t="s">
        <v>994</v>
      </c>
      <c r="I1359" s="45" t="s">
        <v>1443</v>
      </c>
      <c r="J1359" s="45"/>
      <c r="K1359" s="102"/>
      <c r="L1359" s="13">
        <f ca="1">IFERROR(__xludf.DUMMYFUNCTION("if(K1397="""",0,counta(split(K1397,"","")))"),0)</f>
        <v>0</v>
      </c>
      <c r="M1359" s="102"/>
      <c r="N1359" s="102"/>
      <c r="O1359" s="102"/>
      <c r="P1359" s="102"/>
      <c r="Q1359" s="422" t="s">
        <v>27</v>
      </c>
      <c r="R1359" s="102" t="s">
        <v>83</v>
      </c>
      <c r="S1359" s="102">
        <v>0</v>
      </c>
      <c r="T1359" s="435"/>
      <c r="U1359" s="297">
        <v>5</v>
      </c>
      <c r="V1359" s="297">
        <v>5</v>
      </c>
      <c r="W1359" s="301" t="s">
        <v>3437</v>
      </c>
      <c r="X1359" s="301" t="s">
        <v>2794</v>
      </c>
      <c r="Y1359" s="422">
        <f>J1359-I1359</f>
        <v>-0.13749999999999998</v>
      </c>
      <c r="Z1359" s="422">
        <f>Y1359*60</f>
        <v>-8.2499999999999982</v>
      </c>
      <c r="AA1359" s="429">
        <v>4</v>
      </c>
      <c r="AB1359" s="51">
        <v>4</v>
      </c>
    </row>
    <row r="1360" spans="1:28" ht="12.75" customHeight="1" thickBot="1">
      <c r="A1360" s="7"/>
      <c r="B1360" s="7"/>
      <c r="C1360" s="50" t="s">
        <v>8924</v>
      </c>
      <c r="D1360" s="468">
        <v>3</v>
      </c>
      <c r="E1360" s="272" t="s">
        <v>8922</v>
      </c>
      <c r="F1360" s="275" t="s">
        <v>8925</v>
      </c>
      <c r="G1360" s="275" t="s">
        <v>8925</v>
      </c>
      <c r="H1360" s="275" t="s">
        <v>8926</v>
      </c>
      <c r="I1360" s="276" t="s">
        <v>1105</v>
      </c>
      <c r="J1360" s="45"/>
      <c r="K1360" s="102"/>
      <c r="L1360" s="13">
        <f ca="1">IFERROR(__xludf.DUMMYFUNCTION("if(K1398="""",0,counta(split(K1398,"","")))"),0)</f>
        <v>0</v>
      </c>
      <c r="M1360" s="102"/>
      <c r="N1360" s="102"/>
      <c r="O1360" s="102"/>
      <c r="P1360" s="102"/>
      <c r="Q1360" s="422" t="s">
        <v>27</v>
      </c>
      <c r="R1360" s="102" t="s">
        <v>83</v>
      </c>
      <c r="S1360" s="102">
        <v>0</v>
      </c>
      <c r="T1360" s="435"/>
      <c r="U1360" s="165"/>
      <c r="V1360" s="165">
        <v>3</v>
      </c>
      <c r="W1360" s="165" t="s">
        <v>29</v>
      </c>
      <c r="X1360" s="15">
        <v>1</v>
      </c>
      <c r="Y1360" s="422">
        <f>J1360-I1360</f>
        <v>-0.1361111111111111</v>
      </c>
      <c r="Z1360" s="422">
        <f>Y1360*60</f>
        <v>-8.1666666666666661</v>
      </c>
      <c r="AA1360" s="428">
        <v>4</v>
      </c>
      <c r="AB1360" s="165">
        <v>4</v>
      </c>
    </row>
    <row r="1361" spans="1:28" ht="12.75" customHeight="1" thickBot="1">
      <c r="A1361" s="7"/>
      <c r="B1361" s="7"/>
      <c r="C1361" s="220" t="s">
        <v>6842</v>
      </c>
      <c r="D1361" s="468">
        <v>3</v>
      </c>
      <c r="E1361" s="214" t="s">
        <v>7002</v>
      </c>
      <c r="F1361" s="102" t="s">
        <v>7006</v>
      </c>
      <c r="G1361" s="102" t="s">
        <v>547</v>
      </c>
      <c r="H1361" s="102" t="s">
        <v>7007</v>
      </c>
      <c r="I1361" s="45" t="s">
        <v>120</v>
      </c>
      <c r="J1361" s="45" t="s">
        <v>1836</v>
      </c>
      <c r="K1361" s="102" t="s">
        <v>4583</v>
      </c>
      <c r="L1361" s="13">
        <f ca="1">IFERROR(__xludf.DUMMYFUNCTION("if(K1399="""",0,counta(split(K1399,"","")))"),7)</f>
        <v>7</v>
      </c>
      <c r="M1361" s="102" t="s">
        <v>4583</v>
      </c>
      <c r="N1361" s="102" t="s">
        <v>4584</v>
      </c>
      <c r="O1361" s="102" t="s">
        <v>181</v>
      </c>
      <c r="P1361" s="102" t="s">
        <v>181</v>
      </c>
      <c r="Q1361" s="422" t="s">
        <v>27</v>
      </c>
      <c r="R1361" s="102" t="s">
        <v>83</v>
      </c>
      <c r="S1361" s="102">
        <v>0</v>
      </c>
      <c r="T1361" s="435"/>
      <c r="U1361" s="297">
        <v>3</v>
      </c>
      <c r="V1361" s="297">
        <v>3</v>
      </c>
      <c r="W1361" s="301" t="s">
        <v>3511</v>
      </c>
      <c r="X1361" s="301" t="s">
        <v>2794</v>
      </c>
      <c r="Y1361" s="422">
        <f>J1361-I1361</f>
        <v>1.8750000000000017E-2</v>
      </c>
      <c r="Z1361" s="422">
        <f>Y1361*60</f>
        <v>1.1250000000000009</v>
      </c>
      <c r="AA1361" s="429">
        <v>4</v>
      </c>
      <c r="AB1361" s="165">
        <v>4</v>
      </c>
    </row>
    <row r="1362" spans="1:28" ht="12.75" customHeight="1" thickBot="1">
      <c r="A1362" s="7"/>
      <c r="B1362" s="7"/>
      <c r="C1362" s="353" t="s">
        <v>7724</v>
      </c>
      <c r="D1362" s="468">
        <v>3</v>
      </c>
      <c r="E1362" s="353" t="s">
        <v>7813</v>
      </c>
      <c r="F1362" s="353" t="s">
        <v>3653</v>
      </c>
      <c r="G1362" s="353" t="s">
        <v>7818</v>
      </c>
      <c r="H1362" s="353" t="s">
        <v>7819</v>
      </c>
      <c r="I1362" s="243" t="s">
        <v>120</v>
      </c>
      <c r="J1362" s="45" t="s">
        <v>1757</v>
      </c>
      <c r="K1362" s="102" t="s">
        <v>4587</v>
      </c>
      <c r="L1362" s="13">
        <f ca="1">IFERROR(__xludf.DUMMYFUNCTION("if(K1400="""",0,counta(split(K1400,"","")))"),6)</f>
        <v>6</v>
      </c>
      <c r="M1362" s="102" t="s">
        <v>4587</v>
      </c>
      <c r="N1362" s="102"/>
      <c r="O1362" s="102"/>
      <c r="P1362" s="102"/>
      <c r="Q1362" s="422" t="s">
        <v>27</v>
      </c>
      <c r="R1362" s="102" t="s">
        <v>83</v>
      </c>
      <c r="S1362" s="102">
        <v>0</v>
      </c>
      <c r="T1362" s="435"/>
      <c r="U1362" s="379">
        <v>5</v>
      </c>
      <c r="V1362" s="379">
        <v>5</v>
      </c>
      <c r="W1362" s="377" t="s">
        <v>3548</v>
      </c>
      <c r="X1362" s="377">
        <v>1</v>
      </c>
      <c r="Y1362" s="422">
        <f>J1362-I1362</f>
        <v>0.14722222222222223</v>
      </c>
      <c r="Z1362" s="422">
        <f>Y1362*60</f>
        <v>8.8333333333333339</v>
      </c>
      <c r="AA1362" s="429">
        <v>4</v>
      </c>
      <c r="AB1362" s="165">
        <v>4</v>
      </c>
    </row>
    <row r="1363" spans="1:28" ht="12.75" customHeight="1" thickBot="1">
      <c r="A1363" s="7"/>
      <c r="B1363" s="7"/>
      <c r="C1363" s="50" t="s">
        <v>7041</v>
      </c>
      <c r="D1363" s="468">
        <v>3</v>
      </c>
      <c r="E1363" s="49" t="s">
        <v>7126</v>
      </c>
      <c r="F1363" s="226" t="s">
        <v>816</v>
      </c>
      <c r="G1363" s="102" t="s">
        <v>6068</v>
      </c>
      <c r="H1363" s="102" t="s">
        <v>818</v>
      </c>
      <c r="I1363" s="45" t="s">
        <v>297</v>
      </c>
      <c r="J1363" s="45" t="s">
        <v>2710</v>
      </c>
      <c r="K1363" s="102" t="s">
        <v>4590</v>
      </c>
      <c r="L1363" s="13">
        <f ca="1">IFERROR(__xludf.DUMMYFUNCTION("if(K1401="""",0,counta(split(K1401,"","")))"),7)</f>
        <v>7</v>
      </c>
      <c r="M1363" s="102" t="s">
        <v>4591</v>
      </c>
      <c r="N1363" s="102" t="s">
        <v>4592</v>
      </c>
      <c r="O1363" s="102" t="s">
        <v>181</v>
      </c>
      <c r="P1363" s="102" t="s">
        <v>181</v>
      </c>
      <c r="Q1363" s="422" t="s">
        <v>27</v>
      </c>
      <c r="R1363" s="102" t="s">
        <v>83</v>
      </c>
      <c r="S1363" s="102">
        <v>0</v>
      </c>
      <c r="T1363" s="435"/>
      <c r="U1363" s="51">
        <v>4</v>
      </c>
      <c r="V1363" s="51">
        <v>5</v>
      </c>
      <c r="W1363" s="51" t="s">
        <v>3511</v>
      </c>
      <c r="X1363" s="51">
        <v>1</v>
      </c>
      <c r="Y1363" s="422">
        <f>J1363-I1363</f>
        <v>0.28402777777777777</v>
      </c>
      <c r="Z1363" s="422">
        <f>Y1363*60</f>
        <v>17.041666666666664</v>
      </c>
      <c r="AA1363" s="429">
        <v>4</v>
      </c>
      <c r="AB1363" s="165">
        <v>4</v>
      </c>
    </row>
    <row r="1364" spans="1:28" ht="12.75" customHeight="1" thickBot="1">
      <c r="A1364" s="7"/>
      <c r="B1364" s="7"/>
      <c r="C1364" s="220" t="s">
        <v>6842</v>
      </c>
      <c r="D1364" s="468">
        <v>3</v>
      </c>
      <c r="E1364" s="214" t="s">
        <v>1924</v>
      </c>
      <c r="F1364" s="102" t="s">
        <v>2864</v>
      </c>
      <c r="G1364" s="102" t="s">
        <v>6976</v>
      </c>
      <c r="H1364" s="102" t="s">
        <v>1929</v>
      </c>
      <c r="I1364" s="45" t="s">
        <v>2231</v>
      </c>
      <c r="J1364" s="45" t="s">
        <v>1346</v>
      </c>
      <c r="K1364" s="102"/>
      <c r="L1364" s="13">
        <f ca="1">IFERROR(__xludf.DUMMYFUNCTION("if(K1402="""",0,counta(split(K1402,"","")))"),0)</f>
        <v>0</v>
      </c>
      <c r="M1364" s="102"/>
      <c r="N1364" s="102"/>
      <c r="O1364" s="102"/>
      <c r="P1364" s="102"/>
      <c r="Q1364" s="414" t="s">
        <v>27</v>
      </c>
      <c r="R1364" s="102" t="s">
        <v>83</v>
      </c>
      <c r="S1364" s="354">
        <v>0</v>
      </c>
      <c r="T1364" s="435"/>
      <c r="U1364" s="196">
        <v>5</v>
      </c>
      <c r="V1364" s="196">
        <v>5</v>
      </c>
      <c r="W1364" s="196" t="s">
        <v>3076</v>
      </c>
      <c r="X1364" s="205">
        <v>0</v>
      </c>
      <c r="Y1364" s="422">
        <f>J1364-I1364</f>
        <v>0.38680555555555551</v>
      </c>
      <c r="Z1364" s="422">
        <f>Y1364*60</f>
        <v>23.208333333333332</v>
      </c>
      <c r="AA1364" s="429">
        <v>4</v>
      </c>
      <c r="AB1364" s="165">
        <v>4</v>
      </c>
    </row>
    <row r="1365" spans="1:28" ht="12.75" customHeight="1" thickBot="1">
      <c r="A1365" s="7"/>
      <c r="B1365" s="7"/>
      <c r="C1365" s="50" t="s">
        <v>7139</v>
      </c>
      <c r="D1365" s="468">
        <v>3</v>
      </c>
      <c r="E1365" s="50" t="s">
        <v>7140</v>
      </c>
      <c r="F1365" s="102" t="s">
        <v>7141</v>
      </c>
      <c r="G1365" s="102" t="s">
        <v>7142</v>
      </c>
      <c r="H1365" s="102" t="s">
        <v>1374</v>
      </c>
      <c r="I1365" s="45" t="s">
        <v>116</v>
      </c>
      <c r="J1365" s="45" t="s">
        <v>4463</v>
      </c>
      <c r="K1365" s="102" t="s">
        <v>4595</v>
      </c>
      <c r="L1365" s="13">
        <f ca="1">IFERROR(__xludf.DUMMYFUNCTION("if(K1403="""",0,counta(split(K1403,"","")))"),8)</f>
        <v>8</v>
      </c>
      <c r="M1365" s="102" t="s">
        <v>4596</v>
      </c>
      <c r="N1365" s="102" t="s">
        <v>4597</v>
      </c>
      <c r="O1365" s="102" t="s">
        <v>1685</v>
      </c>
      <c r="P1365" s="102" t="s">
        <v>4598</v>
      </c>
      <c r="Q1365" s="414" t="s">
        <v>27</v>
      </c>
      <c r="R1365" s="102" t="s">
        <v>83</v>
      </c>
      <c r="S1365" s="354">
        <v>0</v>
      </c>
      <c r="T1365" s="435"/>
      <c r="U1365" s="165">
        <v>4</v>
      </c>
      <c r="V1365" s="165">
        <v>4</v>
      </c>
      <c r="W1365" s="165" t="s">
        <v>2858</v>
      </c>
      <c r="X1365" s="102" t="s">
        <v>2947</v>
      </c>
      <c r="Y1365" s="422">
        <f>J1365-I1365</f>
        <v>0.43333333333333335</v>
      </c>
      <c r="Z1365" s="422">
        <f>Y1365*60</f>
        <v>26</v>
      </c>
      <c r="AA1365" s="429">
        <v>4</v>
      </c>
      <c r="AB1365" s="165">
        <v>4</v>
      </c>
    </row>
    <row r="1366" spans="1:28" ht="12.75" customHeight="1" thickBot="1">
      <c r="A1366" s="7"/>
      <c r="B1366" s="7"/>
      <c r="C1366" s="51" t="s">
        <v>7431</v>
      </c>
      <c r="D1366" s="468">
        <v>3</v>
      </c>
      <c r="E1366" s="87" t="s">
        <v>7497</v>
      </c>
      <c r="F1366" s="102" t="s">
        <v>2985</v>
      </c>
      <c r="G1366" s="102" t="s">
        <v>7502</v>
      </c>
      <c r="H1366" s="102" t="s">
        <v>2823</v>
      </c>
      <c r="I1366" s="45" t="s">
        <v>116</v>
      </c>
      <c r="J1366" s="45" t="s">
        <v>1860</v>
      </c>
      <c r="K1366" s="102" t="s">
        <v>4599</v>
      </c>
      <c r="L1366" s="13">
        <f ca="1">IFERROR(__xludf.DUMMYFUNCTION("if(K1404="""",0,counta(split(K1404,"","")))"),3)</f>
        <v>3</v>
      </c>
      <c r="M1366" s="102" t="s">
        <v>4599</v>
      </c>
      <c r="N1366" s="102"/>
      <c r="O1366" s="102"/>
      <c r="P1366" s="102"/>
      <c r="Q1366" s="414" t="s">
        <v>27</v>
      </c>
      <c r="R1366" s="102" t="s">
        <v>83</v>
      </c>
      <c r="S1366" s="354">
        <v>0</v>
      </c>
      <c r="T1366" s="435"/>
      <c r="U1366" s="379">
        <v>4</v>
      </c>
      <c r="V1366" s="379">
        <v>4</v>
      </c>
      <c r="W1366" s="377" t="s">
        <v>10718</v>
      </c>
      <c r="X1366" s="377">
        <v>1</v>
      </c>
      <c r="Y1366" s="422">
        <f>J1366-I1366</f>
        <v>0.47291666666666665</v>
      </c>
      <c r="Z1366" s="422">
        <f>Y1366*60</f>
        <v>28.375</v>
      </c>
      <c r="AA1366" s="429">
        <v>4</v>
      </c>
      <c r="AB1366" s="165">
        <v>4</v>
      </c>
    </row>
    <row r="1367" spans="1:28" ht="12.75" customHeight="1" thickBot="1">
      <c r="A1367" s="7"/>
      <c r="B1367" s="7"/>
      <c r="C1367" s="353" t="s">
        <v>7724</v>
      </c>
      <c r="D1367" s="468">
        <v>3</v>
      </c>
      <c r="E1367" s="353" t="s">
        <v>8039</v>
      </c>
      <c r="F1367" s="237" t="s">
        <v>816</v>
      </c>
      <c r="G1367" s="353" t="s">
        <v>8042</v>
      </c>
      <c r="H1367" s="353" t="s">
        <v>2839</v>
      </c>
      <c r="I1367" s="243" t="s">
        <v>719</v>
      </c>
      <c r="J1367" s="45" t="s">
        <v>1383</v>
      </c>
      <c r="K1367" s="102" t="s">
        <v>4603</v>
      </c>
      <c r="L1367" s="13">
        <f ca="1">IFERROR(__xludf.DUMMYFUNCTION("if(K1405="""",0,counta(split(K1405,"","")))"),4)</f>
        <v>4</v>
      </c>
      <c r="M1367" s="102" t="s">
        <v>4603</v>
      </c>
      <c r="N1367" s="102"/>
      <c r="O1367" s="102"/>
      <c r="P1367" s="102"/>
      <c r="Q1367" s="414" t="s">
        <v>27</v>
      </c>
      <c r="R1367" s="102" t="s">
        <v>83</v>
      </c>
      <c r="S1367" s="354">
        <v>0</v>
      </c>
      <c r="T1367" s="435"/>
      <c r="U1367" s="149">
        <v>4</v>
      </c>
      <c r="V1367" s="149">
        <v>4</v>
      </c>
      <c r="W1367" s="155" t="s">
        <v>5233</v>
      </c>
      <c r="X1367" s="155" t="s">
        <v>2947</v>
      </c>
      <c r="Y1367" s="422">
        <f>J1367-I1367</f>
        <v>-1.5972222222222235E-2</v>
      </c>
      <c r="Z1367" s="422">
        <f>Y1367*60</f>
        <v>-0.95833333333333415</v>
      </c>
      <c r="AA1367" s="429">
        <v>4</v>
      </c>
      <c r="AB1367" s="165">
        <v>4</v>
      </c>
    </row>
    <row r="1368" spans="1:28" ht="12.75" customHeight="1" thickBot="1">
      <c r="A1368" s="7"/>
      <c r="B1368" s="7"/>
      <c r="C1368" s="353" t="s">
        <v>7724</v>
      </c>
      <c r="D1368" s="468">
        <v>3</v>
      </c>
      <c r="E1368" s="353" t="s">
        <v>7881</v>
      </c>
      <c r="F1368" s="237" t="s">
        <v>816</v>
      </c>
      <c r="G1368" s="353" t="s">
        <v>818</v>
      </c>
      <c r="H1368" s="353" t="s">
        <v>2839</v>
      </c>
      <c r="I1368" s="243" t="s">
        <v>854</v>
      </c>
      <c r="J1368" s="45" t="s">
        <v>1807</v>
      </c>
      <c r="K1368" s="102" t="s">
        <v>4607</v>
      </c>
      <c r="L1368" s="13">
        <f ca="1">IFERROR(__xludf.DUMMYFUNCTION("if(K1406="""",0,counta(split(K1406,"","")))"),4)</f>
        <v>4</v>
      </c>
      <c r="M1368" s="102" t="s">
        <v>4607</v>
      </c>
      <c r="N1368" s="102"/>
      <c r="O1368" s="102"/>
      <c r="P1368" s="102"/>
      <c r="Q1368" s="414" t="s">
        <v>27</v>
      </c>
      <c r="R1368" s="102" t="s">
        <v>83</v>
      </c>
      <c r="S1368" s="354">
        <v>0</v>
      </c>
      <c r="T1368" s="435"/>
      <c r="U1368" s="165">
        <v>4</v>
      </c>
      <c r="V1368" s="165">
        <v>4</v>
      </c>
      <c r="W1368" s="165" t="s">
        <v>3437</v>
      </c>
      <c r="X1368" s="102" t="s">
        <v>2947</v>
      </c>
      <c r="Y1368" s="422">
        <f>J1368-I1368</f>
        <v>7.9861111111111133E-2</v>
      </c>
      <c r="Z1368" s="422">
        <f>Y1368*60</f>
        <v>4.7916666666666679</v>
      </c>
      <c r="AA1368" s="429">
        <v>4</v>
      </c>
      <c r="AB1368" s="165">
        <v>4</v>
      </c>
    </row>
    <row r="1369" spans="1:28" ht="12.75" customHeight="1" thickBot="1">
      <c r="A1369" s="7"/>
      <c r="B1369" s="7"/>
      <c r="C1369" s="353" t="s">
        <v>7724</v>
      </c>
      <c r="D1369" s="468">
        <v>3</v>
      </c>
      <c r="E1369" s="353" t="s">
        <v>7725</v>
      </c>
      <c r="F1369" s="102" t="s">
        <v>2935</v>
      </c>
      <c r="G1369" s="353" t="s">
        <v>7726</v>
      </c>
      <c r="H1369" s="353" t="s">
        <v>3858</v>
      </c>
      <c r="I1369" s="243" t="s">
        <v>1305</v>
      </c>
      <c r="J1369" s="45" t="s">
        <v>1978</v>
      </c>
      <c r="K1369" s="102" t="s">
        <v>4610</v>
      </c>
      <c r="L1369" s="13">
        <f ca="1">IFERROR(__xludf.DUMMYFUNCTION("if(K1407="""",0,counta(split(K1407,"","")))"),5)</f>
        <v>5</v>
      </c>
      <c r="M1369" s="102" t="s">
        <v>4610</v>
      </c>
      <c r="N1369" s="102"/>
      <c r="O1369" s="102"/>
      <c r="P1369" s="102"/>
      <c r="Q1369" s="414" t="s">
        <v>27</v>
      </c>
      <c r="R1369" s="102" t="s">
        <v>83</v>
      </c>
      <c r="S1369" s="354">
        <v>0</v>
      </c>
      <c r="T1369" s="435"/>
      <c r="U1369" s="280">
        <v>5</v>
      </c>
      <c r="V1369" s="280">
        <v>5</v>
      </c>
      <c r="W1369" s="286" t="s">
        <v>3409</v>
      </c>
      <c r="X1369" s="286" t="s">
        <v>2947</v>
      </c>
      <c r="Y1369" s="422">
        <f>J1369-I1369</f>
        <v>0.24652777777777773</v>
      </c>
      <c r="Z1369" s="422">
        <f>Y1369*60</f>
        <v>14.791666666666664</v>
      </c>
      <c r="AA1369" s="429">
        <v>4</v>
      </c>
      <c r="AB1369" s="354">
        <v>4</v>
      </c>
    </row>
    <row r="1370" spans="1:28" ht="12.75" customHeight="1" thickBot="1">
      <c r="A1370" s="7"/>
      <c r="B1370" s="7"/>
      <c r="C1370" s="220" t="s">
        <v>6842</v>
      </c>
      <c r="D1370" s="468">
        <v>3</v>
      </c>
      <c r="E1370" s="214" t="s">
        <v>1404</v>
      </c>
      <c r="F1370" s="237" t="s">
        <v>816</v>
      </c>
      <c r="G1370" s="102" t="s">
        <v>2234</v>
      </c>
      <c r="H1370" s="102" t="s">
        <v>818</v>
      </c>
      <c r="I1370" s="45" t="s">
        <v>131</v>
      </c>
      <c r="J1370" s="45" t="s">
        <v>2914</v>
      </c>
      <c r="K1370" s="102" t="s">
        <v>4612</v>
      </c>
      <c r="L1370" s="13">
        <f ca="1">IFERROR(__xludf.DUMMYFUNCTION("if(K1408="""",0,counta(split(K1408,"","")))"),3)</f>
        <v>3</v>
      </c>
      <c r="M1370" s="102" t="s">
        <v>4612</v>
      </c>
      <c r="N1370" s="102"/>
      <c r="O1370" s="102"/>
      <c r="P1370" s="102"/>
      <c r="Q1370" s="414" t="s">
        <v>27</v>
      </c>
      <c r="R1370" s="102" t="s">
        <v>83</v>
      </c>
      <c r="S1370" s="354">
        <v>0</v>
      </c>
      <c r="T1370" s="435"/>
      <c r="U1370" s="165">
        <v>5</v>
      </c>
      <c r="V1370" s="165">
        <v>4</v>
      </c>
      <c r="W1370" s="165" t="s">
        <v>2793</v>
      </c>
      <c r="X1370" s="102">
        <v>1</v>
      </c>
      <c r="Y1370" s="422">
        <f>J1370-I1370</f>
        <v>0.13680555555555557</v>
      </c>
      <c r="Z1370" s="422">
        <f>Y1370*60</f>
        <v>8.2083333333333339</v>
      </c>
      <c r="AA1370" s="429">
        <v>4</v>
      </c>
      <c r="AB1370" s="165">
        <v>4</v>
      </c>
    </row>
    <row r="1371" spans="1:28" ht="12.75" customHeight="1" thickBot="1">
      <c r="A1371" s="7"/>
      <c r="B1371" s="7"/>
      <c r="C1371" s="50" t="s">
        <v>7139</v>
      </c>
      <c r="D1371" s="468">
        <v>3</v>
      </c>
      <c r="E1371" s="50" t="s">
        <v>7213</v>
      </c>
      <c r="F1371" s="102" t="s">
        <v>7217</v>
      </c>
      <c r="G1371" s="102" t="s">
        <v>1950</v>
      </c>
      <c r="H1371" s="102" t="s">
        <v>1929</v>
      </c>
      <c r="I1371" s="45" t="s">
        <v>131</v>
      </c>
      <c r="J1371" s="45" t="s">
        <v>588</v>
      </c>
      <c r="K1371" s="102" t="s">
        <v>4615</v>
      </c>
      <c r="L1371" s="13">
        <f ca="1">IFERROR(__xludf.DUMMYFUNCTION("if(K1409="""",0,counta(split(K1409,"","")))"),2)</f>
        <v>2</v>
      </c>
      <c r="M1371" s="102" t="s">
        <v>4615</v>
      </c>
      <c r="N1371" s="102"/>
      <c r="O1371" s="102"/>
      <c r="P1371" s="102"/>
      <c r="Q1371" s="414" t="s">
        <v>27</v>
      </c>
      <c r="R1371" s="102" t="s">
        <v>83</v>
      </c>
      <c r="S1371" s="354">
        <v>0</v>
      </c>
      <c r="T1371" s="435"/>
      <c r="U1371" s="165"/>
      <c r="V1371" s="165">
        <v>4</v>
      </c>
      <c r="W1371" s="165" t="s">
        <v>2111</v>
      </c>
      <c r="X1371" s="102"/>
      <c r="Y1371" s="422">
        <f>J1371-I1371</f>
        <v>0.15347222222222223</v>
      </c>
      <c r="Z1371" s="422">
        <f>Y1371*60</f>
        <v>9.2083333333333339</v>
      </c>
      <c r="AA1371" s="429">
        <v>4</v>
      </c>
      <c r="AB1371" s="149">
        <v>4</v>
      </c>
    </row>
    <row r="1372" spans="1:28" ht="12.75" customHeight="1" thickBot="1">
      <c r="A1372" s="7"/>
      <c r="B1372" s="7"/>
      <c r="C1372" s="50" t="s">
        <v>8567</v>
      </c>
      <c r="D1372" s="468">
        <v>3</v>
      </c>
      <c r="E1372" s="50" t="s">
        <v>8685</v>
      </c>
      <c r="F1372" s="175" t="s">
        <v>8689</v>
      </c>
      <c r="G1372" s="353" t="s">
        <v>8690</v>
      </c>
      <c r="H1372" s="353" t="s">
        <v>8691</v>
      </c>
      <c r="I1372" s="243" t="s">
        <v>131</v>
      </c>
      <c r="J1372" s="45" t="s">
        <v>1259</v>
      </c>
      <c r="K1372" s="102" t="s">
        <v>4618</v>
      </c>
      <c r="L1372" s="13">
        <f ca="1">IFERROR(__xludf.DUMMYFUNCTION("if(K1410="""",0,counta(split(K1410,"","")))"),2)</f>
        <v>2</v>
      </c>
      <c r="M1372" s="102" t="s">
        <v>4618</v>
      </c>
      <c r="N1372" s="102"/>
      <c r="O1372" s="102"/>
      <c r="P1372" s="102"/>
      <c r="Q1372" s="414" t="s">
        <v>27</v>
      </c>
      <c r="R1372" s="102" t="s">
        <v>83</v>
      </c>
      <c r="S1372" s="354">
        <v>0</v>
      </c>
      <c r="T1372" s="435"/>
      <c r="U1372" s="165"/>
      <c r="V1372" s="165">
        <v>4</v>
      </c>
      <c r="W1372" s="165" t="s">
        <v>29</v>
      </c>
      <c r="X1372" s="15">
        <v>1</v>
      </c>
      <c r="Y1372" s="422">
        <f>J1372-I1372</f>
        <v>0.21805555555555556</v>
      </c>
      <c r="Z1372" s="422">
        <f>Y1372*60</f>
        <v>13.083333333333334</v>
      </c>
      <c r="AA1372" s="429">
        <v>4</v>
      </c>
      <c r="AB1372" s="271">
        <v>4</v>
      </c>
    </row>
    <row r="1373" spans="1:28" ht="12.75" customHeight="1" thickBot="1">
      <c r="A1373" s="7"/>
      <c r="B1373" s="7"/>
      <c r="C1373" s="50" t="s">
        <v>7255</v>
      </c>
      <c r="D1373" s="468">
        <v>3</v>
      </c>
      <c r="E1373" s="50" t="s">
        <v>7290</v>
      </c>
      <c r="F1373" s="102" t="s">
        <v>7291</v>
      </c>
      <c r="G1373" s="102" t="s">
        <v>7292</v>
      </c>
      <c r="H1373" s="102" t="s">
        <v>7293</v>
      </c>
      <c r="I1373" s="45" t="s">
        <v>213</v>
      </c>
      <c r="J1373" s="45" t="s">
        <v>709</v>
      </c>
      <c r="K1373" s="102" t="s">
        <v>4621</v>
      </c>
      <c r="L1373" s="13">
        <f ca="1">IFERROR(__xludf.DUMMYFUNCTION("if(K1411="""",0,counta(split(K1411,"","")))"),1)</f>
        <v>1</v>
      </c>
      <c r="M1373" s="102" t="s">
        <v>4620</v>
      </c>
      <c r="N1373" s="102"/>
      <c r="O1373" s="102"/>
      <c r="P1373" s="102"/>
      <c r="Q1373" s="414" t="s">
        <v>27</v>
      </c>
      <c r="R1373" s="102" t="s">
        <v>83</v>
      </c>
      <c r="S1373" s="354">
        <v>0</v>
      </c>
      <c r="T1373" s="435"/>
      <c r="U1373" s="165">
        <v>4</v>
      </c>
      <c r="V1373" s="165">
        <v>4</v>
      </c>
      <c r="W1373" s="165" t="s">
        <v>5989</v>
      </c>
      <c r="X1373" s="102">
        <v>1</v>
      </c>
      <c r="Y1373" s="422">
        <f>J1373-I1373</f>
        <v>-6.9444444444444448E-2</v>
      </c>
      <c r="Z1373" s="422">
        <f>Y1373*60</f>
        <v>-4.166666666666667</v>
      </c>
      <c r="AA1373" s="429">
        <v>4</v>
      </c>
      <c r="AB1373" s="165">
        <v>4</v>
      </c>
    </row>
    <row r="1374" spans="1:28" ht="12.75" customHeight="1" thickBot="1">
      <c r="A1374" s="7"/>
      <c r="B1374" s="7"/>
      <c r="C1374" s="50" t="s">
        <v>8990</v>
      </c>
      <c r="D1374" s="468">
        <v>3</v>
      </c>
      <c r="E1374" s="275" t="s">
        <v>1126</v>
      </c>
      <c r="F1374" s="275" t="s">
        <v>8991</v>
      </c>
      <c r="G1374" s="275" t="s">
        <v>1127</v>
      </c>
      <c r="H1374" s="275" t="s">
        <v>7454</v>
      </c>
      <c r="I1374" s="276" t="s">
        <v>213</v>
      </c>
      <c r="J1374" s="45" t="s">
        <v>1956</v>
      </c>
      <c r="K1374" s="102"/>
      <c r="L1374" s="13">
        <f ca="1">IFERROR(__xludf.DUMMYFUNCTION("if(K1412="""",0,counta(split(K1412,"","")))"),0)</f>
        <v>0</v>
      </c>
      <c r="M1374" s="102"/>
      <c r="N1374" s="102"/>
      <c r="O1374" s="102"/>
      <c r="P1374" s="102"/>
      <c r="Q1374" s="414" t="s">
        <v>27</v>
      </c>
      <c r="R1374" s="102" t="s">
        <v>83</v>
      </c>
      <c r="S1374" s="354">
        <v>0</v>
      </c>
      <c r="T1374" s="435"/>
      <c r="U1374" s="165">
        <v>4</v>
      </c>
      <c r="V1374" s="165">
        <v>4</v>
      </c>
      <c r="W1374" s="165" t="s">
        <v>2111</v>
      </c>
      <c r="X1374" s="102">
        <v>1</v>
      </c>
      <c r="Y1374" s="422">
        <f>J1374-I1374</f>
        <v>-3.8194444444444434E-2</v>
      </c>
      <c r="Z1374" s="422">
        <f>Y1374*60</f>
        <v>-2.2916666666666661</v>
      </c>
      <c r="AA1374" s="429">
        <v>4</v>
      </c>
      <c r="AB1374" s="333">
        <v>4</v>
      </c>
    </row>
    <row r="1375" spans="1:28" ht="12.75" customHeight="1" thickBot="1">
      <c r="A1375" s="324"/>
      <c r="B1375" s="324"/>
      <c r="C1375" s="329" t="s">
        <v>9773</v>
      </c>
      <c r="D1375" s="468">
        <v>3</v>
      </c>
      <c r="E1375" s="329" t="s">
        <v>9811</v>
      </c>
      <c r="F1375" s="338" t="s">
        <v>5986</v>
      </c>
      <c r="G1375" s="329" t="s">
        <v>9815</v>
      </c>
      <c r="H1375" s="329" t="s">
        <v>1929</v>
      </c>
      <c r="I1375" s="335" t="s">
        <v>213</v>
      </c>
      <c r="J1375" s="45" t="s">
        <v>3063</v>
      </c>
      <c r="K1375" s="102" t="s">
        <v>4627</v>
      </c>
      <c r="L1375" s="13">
        <f ca="1">IFERROR(__xludf.DUMMYFUNCTION("if(K1413="""",0,counta(split(K1413,"","")))"),5)</f>
        <v>5</v>
      </c>
      <c r="M1375" s="102" t="s">
        <v>4628</v>
      </c>
      <c r="N1375" s="102"/>
      <c r="O1375" s="102"/>
      <c r="P1375" s="102"/>
      <c r="Q1375" s="441" t="s">
        <v>27</v>
      </c>
      <c r="R1375" s="102" t="s">
        <v>83</v>
      </c>
      <c r="S1375" s="331">
        <v>0</v>
      </c>
      <c r="T1375" s="435"/>
      <c r="U1375" s="274">
        <v>5</v>
      </c>
      <c r="V1375" s="274">
        <v>5</v>
      </c>
      <c r="W1375" s="272" t="s">
        <v>3511</v>
      </c>
      <c r="X1375" s="274">
        <v>1</v>
      </c>
      <c r="Y1375" s="422">
        <f>J1375-I1375</f>
        <v>-6.7361111111111122E-2</v>
      </c>
      <c r="Z1375" s="422">
        <f>Y1375*60</f>
        <v>-4.041666666666667</v>
      </c>
      <c r="AA1375" s="429">
        <v>4</v>
      </c>
      <c r="AB1375" s="149">
        <v>4</v>
      </c>
    </row>
    <row r="1376" spans="1:28" ht="12.75" customHeight="1" thickBot="1">
      <c r="A1376" s="7"/>
      <c r="B1376" s="7"/>
      <c r="C1376" s="353" t="s">
        <v>7724</v>
      </c>
      <c r="D1376" s="468">
        <v>3</v>
      </c>
      <c r="E1376" s="353" t="s">
        <v>7797</v>
      </c>
      <c r="F1376" s="353" t="s">
        <v>7808</v>
      </c>
      <c r="G1376" s="434" t="s">
        <v>7809</v>
      </c>
      <c r="H1376" s="353" t="s">
        <v>6254</v>
      </c>
      <c r="I1376" s="243" t="s">
        <v>7810</v>
      </c>
      <c r="J1376" s="45" t="s">
        <v>673</v>
      </c>
      <c r="K1376" s="102"/>
      <c r="L1376" s="13">
        <f ca="1">IFERROR(__xludf.DUMMYFUNCTION("if(K1414="""",0,counta(split(K1414,"","")))"),0)</f>
        <v>0</v>
      </c>
      <c r="M1376" s="102"/>
      <c r="N1376" s="102"/>
      <c r="O1376" s="102"/>
      <c r="P1376" s="102"/>
      <c r="Q1376" s="441" t="s">
        <v>27</v>
      </c>
      <c r="R1376" s="102" t="s">
        <v>83</v>
      </c>
      <c r="S1376" s="331">
        <v>0</v>
      </c>
      <c r="T1376" s="435"/>
      <c r="U1376" s="165"/>
      <c r="V1376" s="165">
        <v>5</v>
      </c>
      <c r="W1376" s="165" t="s">
        <v>29</v>
      </c>
      <c r="X1376" s="15">
        <v>1</v>
      </c>
      <c r="Y1376" s="422">
        <f>J1376-I1376</f>
        <v>-1.0131944444444445</v>
      </c>
      <c r="Z1376" s="422">
        <f>Y1376*60</f>
        <v>-60.791666666666671</v>
      </c>
      <c r="AA1376" s="429">
        <v>4</v>
      </c>
      <c r="AB1376" s="51">
        <v>4</v>
      </c>
    </row>
    <row r="1377" spans="1:28" ht="12.75" customHeight="1" thickBot="1">
      <c r="A1377" s="7"/>
      <c r="B1377" s="7"/>
      <c r="C1377" s="353" t="s">
        <v>7724</v>
      </c>
      <c r="D1377" s="468">
        <v>3</v>
      </c>
      <c r="E1377" s="353" t="s">
        <v>7797</v>
      </c>
      <c r="F1377" s="353" t="s">
        <v>7802</v>
      </c>
      <c r="G1377" s="434" t="s">
        <v>7803</v>
      </c>
      <c r="H1377" s="353" t="s">
        <v>7804</v>
      </c>
      <c r="I1377" s="243" t="s">
        <v>7805</v>
      </c>
      <c r="J1377" s="45" t="s">
        <v>846</v>
      </c>
      <c r="K1377" s="102"/>
      <c r="L1377" s="13">
        <f ca="1">IFERROR(__xludf.DUMMYFUNCTION("if(K1415="""",0,counta(split(K1415,"","")))"),0)</f>
        <v>0</v>
      </c>
      <c r="M1377" s="102"/>
      <c r="N1377" s="102"/>
      <c r="O1377" s="102"/>
      <c r="P1377" s="102"/>
      <c r="Q1377" s="441" t="s">
        <v>27</v>
      </c>
      <c r="R1377" s="102" t="s">
        <v>83</v>
      </c>
      <c r="S1377" s="331">
        <v>0</v>
      </c>
      <c r="T1377" s="435"/>
      <c r="U1377" s="239">
        <v>2</v>
      </c>
      <c r="V1377" s="253">
        <v>4</v>
      </c>
      <c r="W1377" s="353" t="s">
        <v>7965</v>
      </c>
      <c r="X1377" s="353">
        <v>1</v>
      </c>
      <c r="Y1377" s="422">
        <f>J1377-I1377</f>
        <v>-0.97569444444444442</v>
      </c>
      <c r="Z1377" s="422">
        <f>Y1377*60</f>
        <v>-58.541666666666664</v>
      </c>
      <c r="AA1377" s="429">
        <v>4</v>
      </c>
      <c r="AB1377" s="165">
        <v>4</v>
      </c>
    </row>
    <row r="1378" spans="1:28" ht="12.75" customHeight="1" thickBot="1">
      <c r="A1378" s="7"/>
      <c r="B1378" s="7"/>
      <c r="C1378" s="353" t="s">
        <v>7724</v>
      </c>
      <c r="D1378" s="468">
        <v>3</v>
      </c>
      <c r="E1378" s="353" t="s">
        <v>7813</v>
      </c>
      <c r="F1378" s="353" t="s">
        <v>7846</v>
      </c>
      <c r="G1378" s="353" t="s">
        <v>7847</v>
      </c>
      <c r="H1378" s="353" t="s">
        <v>7848</v>
      </c>
      <c r="I1378" s="243" t="s">
        <v>7849</v>
      </c>
      <c r="J1378" s="45" t="s">
        <v>3327</v>
      </c>
      <c r="K1378" s="102" t="s">
        <v>4631</v>
      </c>
      <c r="L1378" s="13">
        <f ca="1">IFERROR(__xludf.DUMMYFUNCTION("if(K1416="""",0,counta(split(K1416,"","")))"),5)</f>
        <v>5</v>
      </c>
      <c r="M1378" s="102" t="s">
        <v>4632</v>
      </c>
      <c r="N1378" s="102" t="s">
        <v>4633</v>
      </c>
      <c r="O1378" s="102" t="s">
        <v>4633</v>
      </c>
      <c r="P1378" s="102" t="s">
        <v>4634</v>
      </c>
      <c r="Q1378" s="441" t="s">
        <v>27</v>
      </c>
      <c r="R1378" s="102" t="s">
        <v>83</v>
      </c>
      <c r="S1378" s="331">
        <v>0</v>
      </c>
      <c r="T1378" s="435"/>
      <c r="U1378" s="274">
        <v>5</v>
      </c>
      <c r="V1378" s="274">
        <v>5</v>
      </c>
      <c r="W1378" s="272" t="s">
        <v>6545</v>
      </c>
      <c r="X1378" s="274">
        <v>1</v>
      </c>
      <c r="Y1378" s="422">
        <f>J1378-I1378</f>
        <v>-0.92152777777777783</v>
      </c>
      <c r="Z1378" s="422">
        <f>Y1378*60</f>
        <v>-55.291666666666671</v>
      </c>
      <c r="AA1378" s="429">
        <v>4</v>
      </c>
      <c r="AB1378" s="379">
        <v>4</v>
      </c>
    </row>
    <row r="1379" spans="1:28" ht="12.75" customHeight="1" thickBot="1">
      <c r="A1379" s="7"/>
      <c r="B1379" s="7"/>
      <c r="C1379" s="50" t="s">
        <v>7139</v>
      </c>
      <c r="D1379" s="468">
        <v>3</v>
      </c>
      <c r="E1379" s="50" t="s">
        <v>7187</v>
      </c>
      <c r="F1379" s="102" t="s">
        <v>68</v>
      </c>
      <c r="G1379" s="102" t="s">
        <v>68</v>
      </c>
      <c r="H1379" s="102" t="s">
        <v>68</v>
      </c>
      <c r="I1379" s="45" t="s">
        <v>7198</v>
      </c>
      <c r="J1379" s="45" t="s">
        <v>288</v>
      </c>
      <c r="K1379" s="102"/>
      <c r="L1379" s="13">
        <f ca="1">IFERROR(__xludf.DUMMYFUNCTION("if(K1417="""",0,counta(split(K1417,"","")))"),0)</f>
        <v>0</v>
      </c>
      <c r="M1379" s="102"/>
      <c r="N1379" s="102"/>
      <c r="O1379" s="102"/>
      <c r="P1379" s="102"/>
      <c r="Q1379" s="441" t="s">
        <v>27</v>
      </c>
      <c r="R1379" s="102" t="s">
        <v>83</v>
      </c>
      <c r="S1379" s="331">
        <v>0</v>
      </c>
      <c r="T1379" s="435"/>
      <c r="U1379" s="481">
        <v>5</v>
      </c>
      <c r="V1379" s="481">
        <v>5</v>
      </c>
      <c r="W1379" s="481" t="s">
        <v>2111</v>
      </c>
      <c r="X1379" s="480" t="s">
        <v>2947</v>
      </c>
      <c r="Y1379" s="422">
        <f>J1379-I1379</f>
        <v>-0.87638888888888888</v>
      </c>
      <c r="Z1379" s="422">
        <f>Y1379*60</f>
        <v>-52.583333333333336</v>
      </c>
      <c r="AA1379" s="429">
        <v>4</v>
      </c>
      <c r="AB1379" s="165">
        <v>4</v>
      </c>
    </row>
    <row r="1380" spans="1:28" ht="12.75" customHeight="1" thickBot="1">
      <c r="A1380" s="7"/>
      <c r="B1380" s="7"/>
      <c r="C1380" s="353" t="s">
        <v>7724</v>
      </c>
      <c r="D1380" s="468">
        <v>3</v>
      </c>
      <c r="E1380" s="353" t="s">
        <v>7813</v>
      </c>
      <c r="F1380" s="353" t="s">
        <v>7841</v>
      </c>
      <c r="G1380" s="353" t="s">
        <v>7842</v>
      </c>
      <c r="H1380" s="353" t="s">
        <v>7843</v>
      </c>
      <c r="I1380" s="243" t="s">
        <v>7844</v>
      </c>
      <c r="J1380" s="45" t="s">
        <v>1102</v>
      </c>
      <c r="K1380" s="102" t="s">
        <v>4638</v>
      </c>
      <c r="L1380" s="13">
        <f ca="1">IFERROR(__xludf.DUMMYFUNCTION("if(K1418="""",0,counta(split(K1418,"","")))"),7)</f>
        <v>7</v>
      </c>
      <c r="M1380" s="102" t="s">
        <v>4639</v>
      </c>
      <c r="N1380" s="102"/>
      <c r="O1380" s="102"/>
      <c r="P1380" s="102"/>
      <c r="Q1380" s="441" t="s">
        <v>27</v>
      </c>
      <c r="R1380" s="102" t="s">
        <v>83</v>
      </c>
      <c r="S1380" s="331">
        <v>0</v>
      </c>
      <c r="T1380" s="435"/>
      <c r="U1380" s="253">
        <v>4</v>
      </c>
      <c r="V1380" s="253">
        <v>4</v>
      </c>
      <c r="W1380" s="283" t="s">
        <v>2793</v>
      </c>
      <c r="X1380" s="250">
        <v>1</v>
      </c>
      <c r="Y1380" s="422">
        <f>J1380-I1380</f>
        <v>-0.92500000000000004</v>
      </c>
      <c r="Z1380" s="422">
        <f>Y1380*60</f>
        <v>-55.5</v>
      </c>
      <c r="AA1380" s="429">
        <v>4</v>
      </c>
      <c r="AB1380" s="165">
        <v>4</v>
      </c>
    </row>
    <row r="1381" spans="1:28" ht="12.75" customHeight="1" thickBot="1">
      <c r="A1381" s="7"/>
      <c r="B1381" s="7"/>
      <c r="C1381" s="50" t="s">
        <v>7139</v>
      </c>
      <c r="D1381" s="468">
        <v>3</v>
      </c>
      <c r="E1381" s="50" t="s">
        <v>7187</v>
      </c>
      <c r="F1381" s="102" t="s">
        <v>7192</v>
      </c>
      <c r="G1381" s="102" t="s">
        <v>7193</v>
      </c>
      <c r="H1381" s="102" t="s">
        <v>4715</v>
      </c>
      <c r="I1381" s="45" t="s">
        <v>7194</v>
      </c>
      <c r="J1381" s="45" t="s">
        <v>2329</v>
      </c>
      <c r="K1381" s="102" t="s">
        <v>4642</v>
      </c>
      <c r="L1381" s="13">
        <f ca="1">IFERROR(__xludf.DUMMYFUNCTION("if(K1419="""",0,counta(split(K1419,"","")))"),5)</f>
        <v>5</v>
      </c>
      <c r="M1381" s="102" t="s">
        <v>4642</v>
      </c>
      <c r="N1381" s="102" t="s">
        <v>4633</v>
      </c>
      <c r="O1381" s="102" t="s">
        <v>220</v>
      </c>
      <c r="P1381" s="102" t="s">
        <v>220</v>
      </c>
      <c r="Q1381" s="441" t="s">
        <v>27</v>
      </c>
      <c r="R1381" s="102" t="s">
        <v>83</v>
      </c>
      <c r="S1381" s="331">
        <v>0</v>
      </c>
      <c r="T1381" s="435"/>
      <c r="U1381" s="354">
        <v>4</v>
      </c>
      <c r="V1381" s="354">
        <v>4</v>
      </c>
      <c r="W1381" s="434" t="s">
        <v>3223</v>
      </c>
      <c r="X1381" s="354">
        <v>1</v>
      </c>
      <c r="Y1381" s="422">
        <f>J1381-I1381</f>
        <v>-0.71458333333333335</v>
      </c>
      <c r="Z1381" s="422">
        <f>Y1381*60</f>
        <v>-42.875</v>
      </c>
      <c r="AA1381" s="429">
        <v>4</v>
      </c>
      <c r="AB1381" s="165">
        <v>4</v>
      </c>
    </row>
    <row r="1382" spans="1:28" ht="12.75" customHeight="1" thickBot="1">
      <c r="A1382" s="7"/>
      <c r="B1382" s="7"/>
      <c r="C1382" s="353" t="s">
        <v>7724</v>
      </c>
      <c r="D1382" s="468">
        <v>3</v>
      </c>
      <c r="E1382" s="353" t="s">
        <v>7813</v>
      </c>
      <c r="F1382" s="353" t="s">
        <v>7835</v>
      </c>
      <c r="G1382" s="353" t="s">
        <v>7835</v>
      </c>
      <c r="H1382" s="353" t="s">
        <v>3609</v>
      </c>
      <c r="I1382" s="243" t="s">
        <v>7836</v>
      </c>
      <c r="J1382" s="45" t="s">
        <v>726</v>
      </c>
      <c r="K1382" s="102" t="s">
        <v>4621</v>
      </c>
      <c r="L1382" s="13">
        <f ca="1">IFERROR(__xludf.DUMMYFUNCTION("if(K1420="""",0,counta(split(K1420,"","")))"),1)</f>
        <v>1</v>
      </c>
      <c r="M1382" s="102" t="s">
        <v>4621</v>
      </c>
      <c r="N1382" s="102"/>
      <c r="O1382" s="102"/>
      <c r="P1382" s="102"/>
      <c r="Q1382" s="441" t="s">
        <v>27</v>
      </c>
      <c r="R1382" s="102" t="s">
        <v>83</v>
      </c>
      <c r="S1382" s="331">
        <v>0</v>
      </c>
      <c r="T1382" s="435"/>
      <c r="U1382" s="165"/>
      <c r="V1382" s="165">
        <v>3</v>
      </c>
      <c r="W1382" s="165" t="s">
        <v>29</v>
      </c>
      <c r="X1382" s="15">
        <v>1</v>
      </c>
      <c r="Y1382" s="422">
        <f>J1382-I1382</f>
        <v>-0.55902777777777768</v>
      </c>
      <c r="Z1382" s="422">
        <f>Y1382*60</f>
        <v>-33.541666666666657</v>
      </c>
      <c r="AA1382" s="428">
        <v>4</v>
      </c>
      <c r="AB1382" s="253">
        <v>4</v>
      </c>
    </row>
    <row r="1383" spans="1:28" ht="12.75" customHeight="1" thickBot="1">
      <c r="A1383" s="7"/>
      <c r="B1383" s="7"/>
      <c r="C1383" s="353" t="s">
        <v>7724</v>
      </c>
      <c r="D1383" s="468">
        <v>3</v>
      </c>
      <c r="E1383" s="353" t="s">
        <v>7734</v>
      </c>
      <c r="F1383" s="353" t="s">
        <v>7539</v>
      </c>
      <c r="G1383" s="353" t="s">
        <v>2190</v>
      </c>
      <c r="H1383" s="353" t="s">
        <v>7745</v>
      </c>
      <c r="I1383" s="243" t="s">
        <v>4724</v>
      </c>
      <c r="J1383" s="45" t="s">
        <v>2030</v>
      </c>
      <c r="K1383" s="102" t="s">
        <v>4647</v>
      </c>
      <c r="L1383" s="13">
        <f ca="1">IFERROR(__xludf.DUMMYFUNCTION("if(K1421="""",0,counta(split(K1421,"","")))"),3)</f>
        <v>3</v>
      </c>
      <c r="M1383" s="102" t="s">
        <v>4647</v>
      </c>
      <c r="N1383" s="102"/>
      <c r="O1383" s="102"/>
      <c r="P1383" s="102"/>
      <c r="Q1383" s="441" t="s">
        <v>27</v>
      </c>
      <c r="R1383" s="102" t="s">
        <v>83</v>
      </c>
      <c r="S1383" s="331">
        <v>0</v>
      </c>
      <c r="T1383" s="435"/>
      <c r="U1383" s="491">
        <v>3</v>
      </c>
      <c r="V1383" s="497">
        <v>4</v>
      </c>
      <c r="W1383" s="501" t="s">
        <v>2111</v>
      </c>
      <c r="X1383" s="501">
        <v>0</v>
      </c>
      <c r="Y1383" s="422">
        <f>J1383-I1383</f>
        <v>-0.5395833333333333</v>
      </c>
      <c r="Z1383" s="422">
        <f>Y1383*60</f>
        <v>-32.375</v>
      </c>
      <c r="AA1383" s="429">
        <v>4</v>
      </c>
      <c r="AB1383" s="327">
        <v>4</v>
      </c>
    </row>
    <row r="1384" spans="1:28" ht="12.75" customHeight="1" thickBot="1">
      <c r="A1384" s="7"/>
      <c r="B1384" s="7"/>
      <c r="C1384" s="50" t="s">
        <v>8698</v>
      </c>
      <c r="D1384" s="468">
        <v>3</v>
      </c>
      <c r="E1384" s="353" t="s">
        <v>8775</v>
      </c>
      <c r="F1384" s="102" t="s">
        <v>1414</v>
      </c>
      <c r="G1384" s="353" t="s">
        <v>1415</v>
      </c>
      <c r="H1384" s="353" t="s">
        <v>3043</v>
      </c>
      <c r="I1384" s="243" t="s">
        <v>8785</v>
      </c>
      <c r="J1384" s="45" t="s">
        <v>274</v>
      </c>
      <c r="K1384" s="102" t="s">
        <v>4651</v>
      </c>
      <c r="L1384" s="13">
        <f ca="1">IFERROR(__xludf.DUMMYFUNCTION("if(K1422="""",0,counta(split(K1422,"","")))"),2)</f>
        <v>2</v>
      </c>
      <c r="M1384" s="102" t="s">
        <v>4651</v>
      </c>
      <c r="N1384" s="102"/>
      <c r="O1384" s="102"/>
      <c r="P1384" s="102"/>
      <c r="Q1384" s="441" t="s">
        <v>27</v>
      </c>
      <c r="R1384" s="102" t="s">
        <v>83</v>
      </c>
      <c r="S1384" s="331">
        <v>0</v>
      </c>
      <c r="T1384" s="435"/>
      <c r="U1384" s="165"/>
      <c r="V1384" s="165">
        <v>4</v>
      </c>
      <c r="W1384" s="165" t="s">
        <v>29</v>
      </c>
      <c r="X1384" s="15">
        <v>1</v>
      </c>
      <c r="Y1384" s="422">
        <f>J1384-I1384</f>
        <v>-0.46666666666666673</v>
      </c>
      <c r="Z1384" s="422">
        <f>Y1384*60</f>
        <v>-28.000000000000004</v>
      </c>
      <c r="AA1384" s="428">
        <v>4</v>
      </c>
      <c r="AB1384" s="253">
        <v>4</v>
      </c>
    </row>
    <row r="1385" spans="1:28" ht="12.75" customHeight="1" thickBot="1">
      <c r="A1385" s="7"/>
      <c r="B1385" s="7"/>
      <c r="C1385" s="50" t="s">
        <v>8085</v>
      </c>
      <c r="D1385" s="468">
        <v>3</v>
      </c>
      <c r="E1385" s="87" t="s">
        <v>8128</v>
      </c>
      <c r="F1385" s="102" t="s">
        <v>54</v>
      </c>
      <c r="G1385" s="102" t="s">
        <v>594</v>
      </c>
      <c r="H1385" s="102" t="s">
        <v>8170</v>
      </c>
      <c r="I1385" s="45" t="s">
        <v>8171</v>
      </c>
      <c r="J1385" s="45" t="s">
        <v>628</v>
      </c>
      <c r="K1385" s="102" t="s">
        <v>4655</v>
      </c>
      <c r="L1385" s="13">
        <f ca="1">IFERROR(__xludf.DUMMYFUNCTION("if(K1423="""",0,counta(split(K1423,"","")))"),3)</f>
        <v>3</v>
      </c>
      <c r="M1385" s="102" t="s">
        <v>4655</v>
      </c>
      <c r="N1385" s="102"/>
      <c r="O1385" s="102"/>
      <c r="P1385" s="102"/>
      <c r="Q1385" s="441" t="s">
        <v>27</v>
      </c>
      <c r="R1385" s="102" t="s">
        <v>83</v>
      </c>
      <c r="S1385" s="331">
        <v>0</v>
      </c>
      <c r="T1385" s="435"/>
      <c r="U1385" s="149">
        <v>4</v>
      </c>
      <c r="V1385" s="150">
        <v>5</v>
      </c>
      <c r="W1385" s="155" t="s">
        <v>29</v>
      </c>
      <c r="X1385" s="155" t="s">
        <v>2947</v>
      </c>
      <c r="Y1385" s="422">
        <f>J1385-I1385</f>
        <v>-0.43819444444444439</v>
      </c>
      <c r="Z1385" s="422">
        <f>Y1385*60</f>
        <v>-26.291666666666664</v>
      </c>
      <c r="AA1385" s="429">
        <v>4</v>
      </c>
      <c r="AB1385" s="165">
        <v>4</v>
      </c>
    </row>
    <row r="1386" spans="1:28" ht="12.75" customHeight="1" thickBot="1">
      <c r="A1386" s="7"/>
      <c r="B1386" s="7"/>
      <c r="C1386" s="50" t="s">
        <v>8085</v>
      </c>
      <c r="D1386" s="468">
        <v>3</v>
      </c>
      <c r="E1386" s="87" t="s">
        <v>8128</v>
      </c>
      <c r="F1386" s="102" t="s">
        <v>8166</v>
      </c>
      <c r="G1386" s="102" t="s">
        <v>8167</v>
      </c>
      <c r="H1386" s="102" t="s">
        <v>8168</v>
      </c>
      <c r="I1386" s="45" t="s">
        <v>1054</v>
      </c>
      <c r="J1386" s="45" t="s">
        <v>946</v>
      </c>
      <c r="K1386" s="102" t="s">
        <v>4659</v>
      </c>
      <c r="L1386" s="13">
        <f ca="1">IFERROR(__xludf.DUMMYFUNCTION("if(K1424="""",0,counta(split(K1424,"","")))"),2)</f>
        <v>2</v>
      </c>
      <c r="M1386" s="102" t="s">
        <v>4660</v>
      </c>
      <c r="N1386" s="102"/>
      <c r="O1386" s="102"/>
      <c r="P1386" s="102"/>
      <c r="Q1386" s="441" t="s">
        <v>27</v>
      </c>
      <c r="R1386" s="102" t="s">
        <v>83</v>
      </c>
      <c r="S1386" s="331">
        <v>0</v>
      </c>
      <c r="T1386" s="435"/>
      <c r="U1386" s="165">
        <v>4</v>
      </c>
      <c r="V1386" s="165">
        <v>4</v>
      </c>
      <c r="W1386" s="165" t="s">
        <v>3651</v>
      </c>
      <c r="X1386" s="102">
        <v>1</v>
      </c>
      <c r="Y1386" s="422">
        <f>J1386-I1386</f>
        <v>-0.39791666666666664</v>
      </c>
      <c r="Z1386" s="422">
        <f>Y1386*60</f>
        <v>-23.875</v>
      </c>
      <c r="AA1386" s="429">
        <v>4</v>
      </c>
      <c r="AB1386" s="165">
        <v>4</v>
      </c>
    </row>
    <row r="1387" spans="1:28" ht="12.75" customHeight="1" thickBot="1">
      <c r="A1387" s="7"/>
      <c r="B1387" s="7"/>
      <c r="C1387" s="50" t="s">
        <v>8085</v>
      </c>
      <c r="D1387" s="468">
        <v>3</v>
      </c>
      <c r="E1387" s="87" t="s">
        <v>8128</v>
      </c>
      <c r="F1387" s="102" t="s">
        <v>8161</v>
      </c>
      <c r="G1387" s="102" t="s">
        <v>8162</v>
      </c>
      <c r="H1387" s="102" t="s">
        <v>8163</v>
      </c>
      <c r="I1387" s="45" t="s">
        <v>8164</v>
      </c>
      <c r="J1387" s="45" t="s">
        <v>1342</v>
      </c>
      <c r="K1387" s="102" t="s">
        <v>3799</v>
      </c>
      <c r="L1387" s="13">
        <f ca="1">IFERROR(__xludf.DUMMYFUNCTION("if(K1425="""",0,counta(split(K1425,"","")))"),2)</f>
        <v>2</v>
      </c>
      <c r="M1387" s="102" t="s">
        <v>3799</v>
      </c>
      <c r="N1387" s="102"/>
      <c r="O1387" s="102"/>
      <c r="P1387" s="102"/>
      <c r="Q1387" s="441" t="s">
        <v>27</v>
      </c>
      <c r="R1387" s="102" t="s">
        <v>83</v>
      </c>
      <c r="S1387" s="331">
        <v>0</v>
      </c>
      <c r="T1387" s="435"/>
      <c r="U1387" s="165">
        <v>5</v>
      </c>
      <c r="V1387" s="165">
        <v>5</v>
      </c>
      <c r="W1387" s="165" t="s">
        <v>6722</v>
      </c>
      <c r="X1387" s="102">
        <v>1</v>
      </c>
      <c r="Y1387" s="422">
        <f>J1387-I1387</f>
        <v>-0.35486111111111102</v>
      </c>
      <c r="Z1387" s="422">
        <f>Y1387*60</f>
        <v>-21.291666666666661</v>
      </c>
      <c r="AA1387" s="429">
        <v>4</v>
      </c>
      <c r="AB1387" s="165">
        <v>4</v>
      </c>
    </row>
    <row r="1388" spans="1:28" ht="12.75" customHeight="1" thickBot="1">
      <c r="A1388" s="7"/>
      <c r="B1388" s="7"/>
      <c r="C1388" s="50" t="s">
        <v>7561</v>
      </c>
      <c r="D1388" s="468">
        <v>3</v>
      </c>
      <c r="E1388" s="50" t="s">
        <v>7567</v>
      </c>
      <c r="F1388" s="102" t="s">
        <v>7568</v>
      </c>
      <c r="G1388" s="102" t="s">
        <v>7568</v>
      </c>
      <c r="H1388" s="102" t="s">
        <v>6673</v>
      </c>
      <c r="I1388" s="45" t="s">
        <v>129</v>
      </c>
      <c r="J1388" s="45" t="s">
        <v>1017</v>
      </c>
      <c r="K1388" s="102" t="s">
        <v>648</v>
      </c>
      <c r="L1388" s="13">
        <f ca="1">IFERROR(__xludf.DUMMYFUNCTION("if(K1426="""",0,counta(split(K1426,"","")))"),1)</f>
        <v>1</v>
      </c>
      <c r="M1388" s="102" t="s">
        <v>648</v>
      </c>
      <c r="N1388" s="102"/>
      <c r="O1388" s="102"/>
      <c r="P1388" s="102"/>
      <c r="Q1388" s="441" t="s">
        <v>27</v>
      </c>
      <c r="R1388" s="102" t="s">
        <v>83</v>
      </c>
      <c r="S1388" s="331">
        <v>0</v>
      </c>
      <c r="T1388" s="435"/>
      <c r="U1388" s="51">
        <v>5</v>
      </c>
      <c r="V1388" s="51">
        <v>5</v>
      </c>
      <c r="W1388" s="51" t="s">
        <v>3511</v>
      </c>
      <c r="X1388" s="51">
        <v>1</v>
      </c>
      <c r="Y1388" s="422">
        <f>J1388-I1388</f>
        <v>0.36805555555555558</v>
      </c>
      <c r="Z1388" s="422">
        <f>Y1388*60</f>
        <v>22.083333333333336</v>
      </c>
      <c r="AA1388" s="429">
        <v>4</v>
      </c>
      <c r="AB1388" s="165">
        <v>4</v>
      </c>
    </row>
    <row r="1389" spans="1:28" ht="12.75" customHeight="1" thickBot="1">
      <c r="A1389" s="7"/>
      <c r="B1389" s="7"/>
      <c r="C1389" s="353" t="s">
        <v>7724</v>
      </c>
      <c r="D1389" s="468">
        <v>3</v>
      </c>
      <c r="E1389" s="353" t="s">
        <v>7774</v>
      </c>
      <c r="F1389" s="353" t="s">
        <v>7779</v>
      </c>
      <c r="G1389" s="353" t="s">
        <v>7779</v>
      </c>
      <c r="H1389" s="353" t="s">
        <v>7780</v>
      </c>
      <c r="I1389" s="243" t="s">
        <v>129</v>
      </c>
      <c r="J1389" s="45" t="s">
        <v>1855</v>
      </c>
      <c r="K1389" s="102" t="s">
        <v>4666</v>
      </c>
      <c r="L1389" s="13">
        <f ca="1">IFERROR(__xludf.DUMMYFUNCTION("if(K1427="""",0,counta(split(K1427,"","")))"),3)</f>
        <v>3</v>
      </c>
      <c r="M1389" s="102" t="s">
        <v>4666</v>
      </c>
      <c r="N1389" s="102" t="s">
        <v>4667</v>
      </c>
      <c r="O1389" s="102" t="s">
        <v>4531</v>
      </c>
      <c r="P1389" s="102" t="s">
        <v>4531</v>
      </c>
      <c r="Q1389" s="441" t="s">
        <v>27</v>
      </c>
      <c r="R1389" s="102" t="s">
        <v>83</v>
      </c>
      <c r="S1389" s="331">
        <v>0</v>
      </c>
      <c r="T1389" s="435"/>
      <c r="U1389" s="165">
        <v>4</v>
      </c>
      <c r="V1389" s="165">
        <v>4</v>
      </c>
      <c r="W1389" s="165" t="s">
        <v>8339</v>
      </c>
      <c r="X1389" s="102">
        <v>1</v>
      </c>
      <c r="Y1389" s="422">
        <f>J1389-I1389</f>
        <v>0.40069444444444446</v>
      </c>
      <c r="Z1389" s="422">
        <f>Y1389*60</f>
        <v>24.041666666666668</v>
      </c>
      <c r="AA1389" s="429">
        <v>4</v>
      </c>
      <c r="AB1389" s="165">
        <v>4</v>
      </c>
    </row>
    <row r="1390" spans="1:28" ht="12.75" customHeight="1" thickBot="1">
      <c r="A1390" s="7"/>
      <c r="B1390" s="7"/>
      <c r="C1390" s="50" t="s">
        <v>8698</v>
      </c>
      <c r="D1390" s="468">
        <v>3</v>
      </c>
      <c r="E1390" s="353" t="s">
        <v>8810</v>
      </c>
      <c r="F1390" s="175" t="s">
        <v>2848</v>
      </c>
      <c r="G1390" s="353" t="s">
        <v>8811</v>
      </c>
      <c r="H1390" s="353" t="s">
        <v>2849</v>
      </c>
      <c r="I1390" s="243" t="s">
        <v>535</v>
      </c>
      <c r="J1390" s="45" t="s">
        <v>1354</v>
      </c>
      <c r="K1390" s="102" t="s">
        <v>4671</v>
      </c>
      <c r="L1390" s="13">
        <f ca="1">IFERROR(__xludf.DUMMYFUNCTION("if(K1428="""",0,counta(split(K1428,"","")))"),3)</f>
        <v>3</v>
      </c>
      <c r="M1390" s="102" t="s">
        <v>4672</v>
      </c>
      <c r="N1390" s="102"/>
      <c r="O1390" s="102"/>
      <c r="P1390" s="102"/>
      <c r="Q1390" s="441" t="s">
        <v>27</v>
      </c>
      <c r="R1390" s="102" t="s">
        <v>83</v>
      </c>
      <c r="S1390" s="331">
        <v>0</v>
      </c>
      <c r="T1390" s="435"/>
      <c r="U1390" s="165"/>
      <c r="V1390" s="165">
        <v>5</v>
      </c>
      <c r="W1390" s="165" t="s">
        <v>29</v>
      </c>
      <c r="X1390" s="15">
        <v>1</v>
      </c>
      <c r="Y1390" s="422">
        <f>J1390-I1390</f>
        <v>0.43472222222222223</v>
      </c>
      <c r="Z1390" s="422">
        <f>Y1390*60</f>
        <v>26.083333333333336</v>
      </c>
      <c r="AA1390" s="428">
        <v>4</v>
      </c>
      <c r="AB1390" s="277">
        <v>4</v>
      </c>
    </row>
    <row r="1391" spans="1:28" ht="12.75" customHeight="1" thickBot="1">
      <c r="A1391" s="7"/>
      <c r="B1391" s="7"/>
      <c r="C1391" s="50" t="s">
        <v>8698</v>
      </c>
      <c r="D1391" s="468">
        <v>3</v>
      </c>
      <c r="E1391" s="353" t="s">
        <v>8787</v>
      </c>
      <c r="F1391" s="237" t="s">
        <v>816</v>
      </c>
      <c r="G1391" s="353" t="s">
        <v>8794</v>
      </c>
      <c r="H1391" s="353" t="s">
        <v>818</v>
      </c>
      <c r="I1391" s="243" t="s">
        <v>1690</v>
      </c>
      <c r="J1391" s="45" t="s">
        <v>4676</v>
      </c>
      <c r="K1391" s="102" t="s">
        <v>1659</v>
      </c>
      <c r="L1391" s="13">
        <f ca="1">IFERROR(__xludf.DUMMYFUNCTION("if(K1429="""",0,counta(split(K1429,"","")))"),1)</f>
        <v>1</v>
      </c>
      <c r="M1391" s="102" t="s">
        <v>1659</v>
      </c>
      <c r="N1391" s="102"/>
      <c r="O1391" s="102"/>
      <c r="P1391" s="102"/>
      <c r="Q1391" s="441" t="s">
        <v>27</v>
      </c>
      <c r="R1391" s="102" t="s">
        <v>83</v>
      </c>
      <c r="S1391" s="331">
        <v>0</v>
      </c>
      <c r="T1391" s="435"/>
      <c r="U1391" s="165"/>
      <c r="V1391" s="165">
        <v>4</v>
      </c>
      <c r="W1391" s="165" t="s">
        <v>29</v>
      </c>
      <c r="X1391" s="15">
        <v>1</v>
      </c>
      <c r="Y1391" s="422">
        <f>J1391-I1391</f>
        <v>0.48541666666666672</v>
      </c>
      <c r="Z1391" s="422">
        <f>Y1391*60</f>
        <v>29.125000000000004</v>
      </c>
      <c r="AA1391" s="428">
        <v>4</v>
      </c>
      <c r="AB1391" s="165">
        <v>4</v>
      </c>
    </row>
    <row r="1392" spans="1:28" ht="12.75" customHeight="1" thickBot="1">
      <c r="A1392" s="7"/>
      <c r="B1392" s="7"/>
      <c r="C1392" s="50" t="s">
        <v>8085</v>
      </c>
      <c r="D1392" s="468">
        <v>3</v>
      </c>
      <c r="E1392" s="87" t="s">
        <v>8128</v>
      </c>
      <c r="F1392" s="102" t="s">
        <v>68</v>
      </c>
      <c r="G1392" s="102" t="s">
        <v>68</v>
      </c>
      <c r="H1392" s="102" t="s">
        <v>208</v>
      </c>
      <c r="I1392" s="45" t="s">
        <v>3084</v>
      </c>
      <c r="J1392" s="45" t="s">
        <v>166</v>
      </c>
      <c r="K1392" s="102" t="s">
        <v>2596</v>
      </c>
      <c r="L1392" s="13">
        <f ca="1">IFERROR(__xludf.DUMMYFUNCTION("if(K1430="""",0,counta(split(K1430,"","")))"),1)</f>
        <v>1</v>
      </c>
      <c r="M1392" s="102" t="s">
        <v>2596</v>
      </c>
      <c r="N1392" s="102"/>
      <c r="O1392" s="102"/>
      <c r="P1392" s="102"/>
      <c r="Q1392" s="441" t="s">
        <v>27</v>
      </c>
      <c r="R1392" s="102" t="s">
        <v>83</v>
      </c>
      <c r="S1392" s="331">
        <v>0</v>
      </c>
      <c r="T1392" s="435"/>
      <c r="U1392" s="165">
        <v>4</v>
      </c>
      <c r="V1392" s="165">
        <v>5</v>
      </c>
      <c r="W1392" s="165" t="s">
        <v>2111</v>
      </c>
      <c r="X1392" s="102" t="s">
        <v>2947</v>
      </c>
      <c r="Y1392" s="422">
        <f>J1392-I1392</f>
        <v>-9.7222222222222224E-2</v>
      </c>
      <c r="Z1392" s="422">
        <f>Y1392*60</f>
        <v>-5.833333333333333</v>
      </c>
      <c r="AA1392" s="429">
        <v>4</v>
      </c>
      <c r="AB1392" s="253">
        <v>4</v>
      </c>
    </row>
    <row r="1393" spans="1:28" ht="12.75" customHeight="1" thickBot="1">
      <c r="A1393" s="7"/>
      <c r="B1393" s="7"/>
      <c r="C1393" s="50" t="s">
        <v>8698</v>
      </c>
      <c r="D1393" s="468">
        <v>3</v>
      </c>
      <c r="E1393" s="353" t="s">
        <v>8711</v>
      </c>
      <c r="F1393" s="175" t="s">
        <v>8714</v>
      </c>
      <c r="G1393" s="353" t="s">
        <v>8715</v>
      </c>
      <c r="H1393" s="353" t="s">
        <v>2839</v>
      </c>
      <c r="I1393" s="243" t="s">
        <v>3084</v>
      </c>
      <c r="J1393" s="45" t="s">
        <v>729</v>
      </c>
      <c r="K1393" s="102" t="s">
        <v>4683</v>
      </c>
      <c r="L1393" s="13">
        <f ca="1">IFERROR(__xludf.DUMMYFUNCTION("if(K1431="""",0,counta(split(K1431,"","")))"),5)</f>
        <v>5</v>
      </c>
      <c r="M1393" s="102" t="s">
        <v>4684</v>
      </c>
      <c r="N1393" s="102"/>
      <c r="O1393" s="102"/>
      <c r="P1393" s="102"/>
      <c r="Q1393" s="441" t="s">
        <v>27</v>
      </c>
      <c r="R1393" s="102" t="s">
        <v>83</v>
      </c>
      <c r="S1393" s="331">
        <v>0</v>
      </c>
      <c r="T1393" s="435"/>
      <c r="U1393" s="165"/>
      <c r="V1393" s="165">
        <v>5</v>
      </c>
      <c r="W1393" s="165" t="s">
        <v>2111</v>
      </c>
      <c r="X1393" s="102"/>
      <c r="Y1393" s="422">
        <f>J1393-I1393</f>
        <v>0.11041666666666665</v>
      </c>
      <c r="Z1393" s="422">
        <f>Y1393*60</f>
        <v>6.6249999999999991</v>
      </c>
      <c r="AA1393" s="429">
        <v>4</v>
      </c>
      <c r="AB1393" s="333">
        <v>4</v>
      </c>
    </row>
    <row r="1394" spans="1:28" ht="12.75" customHeight="1" thickBot="1">
      <c r="A1394" s="7"/>
      <c r="B1394" s="7"/>
      <c r="C1394" s="50" t="s">
        <v>7561</v>
      </c>
      <c r="D1394" s="468">
        <v>3</v>
      </c>
      <c r="E1394" s="50" t="s">
        <v>7678</v>
      </c>
      <c r="F1394" s="102" t="s">
        <v>7679</v>
      </c>
      <c r="G1394" s="102" t="s">
        <v>7679</v>
      </c>
      <c r="H1394" s="102" t="s">
        <v>7680</v>
      </c>
      <c r="I1394" s="45" t="s">
        <v>82</v>
      </c>
      <c r="J1394" s="45" t="s">
        <v>265</v>
      </c>
      <c r="K1394" s="102" t="s">
        <v>4688</v>
      </c>
      <c r="L1394" s="13">
        <f ca="1">IFERROR(__xludf.DUMMYFUNCTION("if(K1432="""",0,counta(split(K1432,"","")))"),2)</f>
        <v>2</v>
      </c>
      <c r="M1394" s="102" t="s">
        <v>4688</v>
      </c>
      <c r="N1394" s="102"/>
      <c r="O1394" s="102"/>
      <c r="P1394" s="102"/>
      <c r="Q1394" s="441" t="s">
        <v>27</v>
      </c>
      <c r="R1394" s="102" t="s">
        <v>83</v>
      </c>
      <c r="S1394" s="331">
        <v>0</v>
      </c>
      <c r="T1394" s="435"/>
      <c r="U1394" s="165">
        <v>3</v>
      </c>
      <c r="V1394" s="165">
        <v>4</v>
      </c>
      <c r="W1394" s="165" t="s">
        <v>3041</v>
      </c>
      <c r="X1394" s="102">
        <v>1</v>
      </c>
      <c r="Y1394" s="422">
        <f>J1394-I1394</f>
        <v>0.22291666666666665</v>
      </c>
      <c r="Z1394" s="422">
        <f>Y1394*60</f>
        <v>13.375</v>
      </c>
      <c r="AA1394" s="429">
        <v>4</v>
      </c>
      <c r="AB1394" s="165">
        <v>4</v>
      </c>
    </row>
    <row r="1395" spans="1:28" ht="12.75" customHeight="1" thickBot="1">
      <c r="A1395" s="7"/>
      <c r="B1395" s="7"/>
      <c r="C1395" s="220" t="s">
        <v>6842</v>
      </c>
      <c r="D1395" s="468">
        <v>3</v>
      </c>
      <c r="E1395" s="214" t="s">
        <v>6971</v>
      </c>
      <c r="F1395" s="237" t="s">
        <v>816</v>
      </c>
      <c r="G1395" s="102" t="s">
        <v>818</v>
      </c>
      <c r="H1395" s="102" t="s">
        <v>818</v>
      </c>
      <c r="I1395" s="45" t="s">
        <v>2324</v>
      </c>
      <c r="J1395" s="45" t="s">
        <v>47</v>
      </c>
      <c r="K1395" s="102"/>
      <c r="L1395" s="13">
        <f ca="1">IFERROR(__xludf.DUMMYFUNCTION("if(K1433="""",0,counta(split(K1433,"","")))"),0)</f>
        <v>0</v>
      </c>
      <c r="M1395" s="102"/>
      <c r="N1395" s="102"/>
      <c r="O1395" s="102"/>
      <c r="P1395" s="102"/>
      <c r="Q1395" s="441" t="s">
        <v>27</v>
      </c>
      <c r="R1395" s="102" t="s">
        <v>83</v>
      </c>
      <c r="S1395" s="331">
        <v>0</v>
      </c>
      <c r="T1395" s="435"/>
      <c r="U1395" s="165">
        <v>4</v>
      </c>
      <c r="V1395" s="165">
        <v>5</v>
      </c>
      <c r="W1395" s="165" t="s">
        <v>2111</v>
      </c>
      <c r="X1395" s="102" t="s">
        <v>2947</v>
      </c>
      <c r="Y1395" s="422">
        <f>J1395-I1395</f>
        <v>0.27291666666666664</v>
      </c>
      <c r="Z1395" s="422">
        <f>Y1395*60</f>
        <v>16.375</v>
      </c>
      <c r="AA1395" s="429">
        <v>4</v>
      </c>
      <c r="AB1395" s="253">
        <v>4</v>
      </c>
    </row>
    <row r="1396" spans="1:28" ht="12.75" customHeight="1" thickBot="1">
      <c r="A1396" s="7"/>
      <c r="B1396" s="7"/>
      <c r="C1396" s="50" t="s">
        <v>7041</v>
      </c>
      <c r="D1396" s="468">
        <v>3</v>
      </c>
      <c r="E1396" s="49" t="s">
        <v>7126</v>
      </c>
      <c r="F1396" s="102" t="s">
        <v>37</v>
      </c>
      <c r="G1396" s="102"/>
      <c r="H1396" s="102" t="s">
        <v>177</v>
      </c>
      <c r="I1396" s="45" t="s">
        <v>2324</v>
      </c>
      <c r="J1396" s="45" t="s">
        <v>2710</v>
      </c>
      <c r="K1396" s="102"/>
      <c r="L1396" s="13">
        <f ca="1">IFERROR(__xludf.DUMMYFUNCTION("if(K1434="""",0,counta(split(K1434,"","")))"),0)</f>
        <v>0</v>
      </c>
      <c r="M1396" s="102"/>
      <c r="N1396" s="102"/>
      <c r="O1396" s="102"/>
      <c r="P1396" s="102"/>
      <c r="Q1396" s="452" t="s">
        <v>27</v>
      </c>
      <c r="R1396" s="102" t="s">
        <v>83</v>
      </c>
      <c r="S1396" s="379">
        <v>0</v>
      </c>
      <c r="T1396" s="435"/>
      <c r="U1396" s="251">
        <v>3</v>
      </c>
      <c r="V1396" s="255">
        <v>5</v>
      </c>
      <c r="W1396" s="353" t="s">
        <v>7965</v>
      </c>
      <c r="X1396" s="353">
        <v>1</v>
      </c>
      <c r="Y1396" s="422">
        <f>J1396-I1396</f>
        <v>0.30069444444444443</v>
      </c>
      <c r="Z1396" s="422">
        <f>Y1396*60</f>
        <v>18.041666666666664</v>
      </c>
      <c r="AA1396" s="429">
        <v>4</v>
      </c>
      <c r="AB1396" s="165">
        <v>4</v>
      </c>
    </row>
    <row r="1397" spans="1:28" ht="12.75" customHeight="1" thickBot="1">
      <c r="A1397" s="7"/>
      <c r="B1397" s="7"/>
      <c r="C1397" s="50" t="s">
        <v>7139</v>
      </c>
      <c r="D1397" s="468">
        <v>3</v>
      </c>
      <c r="E1397" s="50" t="s">
        <v>7213</v>
      </c>
      <c r="F1397" s="102" t="s">
        <v>7214</v>
      </c>
      <c r="G1397" s="102" t="s">
        <v>121</v>
      </c>
      <c r="H1397" s="102" t="s">
        <v>123</v>
      </c>
      <c r="I1397" s="45" t="s">
        <v>2324</v>
      </c>
      <c r="J1397" s="45" t="s">
        <v>3400</v>
      </c>
      <c r="K1397" s="102"/>
      <c r="L1397" s="13">
        <f ca="1">IFERROR(__xludf.DUMMYFUNCTION("if(K1435="""",0,counta(split(K1435,"","")))"),0)</f>
        <v>0</v>
      </c>
      <c r="M1397" s="102"/>
      <c r="N1397" s="102"/>
      <c r="O1397" s="102"/>
      <c r="P1397" s="102"/>
      <c r="Q1397" s="452" t="s">
        <v>27</v>
      </c>
      <c r="R1397" s="102" t="s">
        <v>83</v>
      </c>
      <c r="S1397" s="379">
        <v>0</v>
      </c>
      <c r="T1397" s="435"/>
      <c r="U1397" s="51">
        <v>3</v>
      </c>
      <c r="V1397" s="51">
        <v>4</v>
      </c>
      <c r="W1397" s="51" t="s">
        <v>3511</v>
      </c>
      <c r="X1397" s="51">
        <v>1</v>
      </c>
      <c r="Y1397" s="422">
        <f>J1397-I1397</f>
        <v>0.34027777777777773</v>
      </c>
      <c r="Z1397" s="422">
        <f>Y1397*60</f>
        <v>20.416666666666664</v>
      </c>
      <c r="AA1397" s="429">
        <v>4</v>
      </c>
      <c r="AB1397" s="165">
        <v>4</v>
      </c>
    </row>
    <row r="1398" spans="1:28" ht="12.75" customHeight="1" thickBot="1">
      <c r="A1398" s="7"/>
      <c r="B1398" s="7"/>
      <c r="C1398" s="353" t="s">
        <v>7724</v>
      </c>
      <c r="D1398" s="468">
        <v>3</v>
      </c>
      <c r="E1398" s="353" t="s">
        <v>8008</v>
      </c>
      <c r="F1398" s="353" t="s">
        <v>8017</v>
      </c>
      <c r="G1398" s="353" t="s">
        <v>8018</v>
      </c>
      <c r="H1398" s="353" t="s">
        <v>8019</v>
      </c>
      <c r="I1398" s="243" t="s">
        <v>713</v>
      </c>
      <c r="J1398" s="45" t="s">
        <v>1286</v>
      </c>
      <c r="K1398" s="102" t="s">
        <v>4695</v>
      </c>
      <c r="L1398" s="13">
        <f ca="1">IFERROR(__xludf.DUMMYFUNCTION("if(K1436="""",0,counta(split(K1436,"","")))"),2)</f>
        <v>2</v>
      </c>
      <c r="M1398" s="102" t="s">
        <v>4695</v>
      </c>
      <c r="N1398" s="102" t="s">
        <v>4696</v>
      </c>
      <c r="O1398" s="102" t="s">
        <v>1198</v>
      </c>
      <c r="P1398" s="102" t="s">
        <v>1198</v>
      </c>
      <c r="Q1398" s="452" t="s">
        <v>27</v>
      </c>
      <c r="R1398" s="102" t="s">
        <v>83</v>
      </c>
      <c r="S1398" s="379">
        <v>0</v>
      </c>
      <c r="T1398" s="435"/>
      <c r="U1398" s="165"/>
      <c r="V1398" s="165">
        <v>5</v>
      </c>
      <c r="W1398" s="165" t="s">
        <v>2111</v>
      </c>
      <c r="X1398" s="102"/>
      <c r="Y1398" s="422">
        <f>J1398-I1398</f>
        <v>0.41388888888888892</v>
      </c>
      <c r="Z1398" s="422">
        <f>Y1398*60</f>
        <v>24.833333333333336</v>
      </c>
      <c r="AA1398" s="429">
        <v>4</v>
      </c>
      <c r="AB1398" s="165">
        <v>4</v>
      </c>
    </row>
    <row r="1399" spans="1:28" ht="12.75" customHeight="1" thickBot="1">
      <c r="A1399" s="7"/>
      <c r="B1399" s="7"/>
      <c r="C1399" s="50" t="s">
        <v>7561</v>
      </c>
      <c r="D1399" s="468">
        <v>3</v>
      </c>
      <c r="E1399" s="50" t="s">
        <v>7601</v>
      </c>
      <c r="F1399" s="102" t="s">
        <v>4549</v>
      </c>
      <c r="G1399" s="102" t="s">
        <v>7604</v>
      </c>
      <c r="H1399" s="102" t="s">
        <v>3476</v>
      </c>
      <c r="I1399" s="45" t="s">
        <v>1435</v>
      </c>
      <c r="J1399" s="45"/>
      <c r="K1399" s="102"/>
      <c r="L1399" s="13">
        <f ca="1">IFERROR(__xludf.DUMMYFUNCTION("if(K1437="""",0,counta(split(K1437,"","")))"),0)</f>
        <v>0</v>
      </c>
      <c r="M1399" s="102"/>
      <c r="N1399" s="102"/>
      <c r="O1399" s="102"/>
      <c r="P1399" s="102"/>
      <c r="Q1399" s="452" t="s">
        <v>27</v>
      </c>
      <c r="R1399" s="102" t="s">
        <v>83</v>
      </c>
      <c r="S1399" s="379">
        <v>0</v>
      </c>
      <c r="T1399" s="435"/>
      <c r="U1399" s="165">
        <v>4</v>
      </c>
      <c r="V1399" s="165">
        <v>4</v>
      </c>
      <c r="W1399" s="165" t="s">
        <v>2793</v>
      </c>
      <c r="X1399" s="102">
        <v>1</v>
      </c>
      <c r="Y1399" s="422">
        <f>J1399-I1399</f>
        <v>-0.11666666666666665</v>
      </c>
      <c r="Z1399" s="422">
        <f>Y1399*60</f>
        <v>-6.9999999999999991</v>
      </c>
      <c r="AA1399" s="429">
        <v>4</v>
      </c>
      <c r="AB1399" s="253">
        <v>4</v>
      </c>
    </row>
    <row r="1400" spans="1:28" ht="12.75" customHeight="1" thickBot="1">
      <c r="A1400" s="7"/>
      <c r="B1400" s="7"/>
      <c r="C1400" s="51" t="s">
        <v>7431</v>
      </c>
      <c r="D1400" s="468">
        <v>3</v>
      </c>
      <c r="E1400" s="87" t="s">
        <v>837</v>
      </c>
      <c r="F1400" s="102" t="s">
        <v>816</v>
      </c>
      <c r="G1400" s="102" t="s">
        <v>7532</v>
      </c>
      <c r="H1400" s="102" t="s">
        <v>2839</v>
      </c>
      <c r="I1400" s="45" t="s">
        <v>1508</v>
      </c>
      <c r="J1400" s="45" t="s">
        <v>77</v>
      </c>
      <c r="K1400" s="102" t="s">
        <v>3799</v>
      </c>
      <c r="L1400" s="13">
        <f ca="1">IFERROR(__xludf.DUMMYFUNCTION("if(K1438="""",0,counta(split(K1438,"","")))"),2)</f>
        <v>2</v>
      </c>
      <c r="M1400" s="102" t="s">
        <v>3799</v>
      </c>
      <c r="N1400" s="102"/>
      <c r="O1400" s="102"/>
      <c r="P1400" s="102"/>
      <c r="Q1400" s="452" t="s">
        <v>27</v>
      </c>
      <c r="R1400" s="102" t="s">
        <v>83</v>
      </c>
      <c r="S1400" s="379">
        <v>0</v>
      </c>
      <c r="T1400" s="435"/>
      <c r="U1400" s="484"/>
      <c r="V1400" s="484"/>
      <c r="W1400" s="481" t="s">
        <v>3044</v>
      </c>
      <c r="X1400" s="500">
        <v>0</v>
      </c>
      <c r="Y1400" s="422">
        <f>J1400-I1400</f>
        <v>-2.0138888888888887E-2</v>
      </c>
      <c r="Z1400" s="422">
        <f>Y1400*60</f>
        <v>-1.2083333333333333</v>
      </c>
      <c r="AA1400" s="429">
        <v>4</v>
      </c>
      <c r="AB1400" s="354">
        <v>4</v>
      </c>
    </row>
    <row r="1401" spans="1:28" ht="12.75" customHeight="1" thickBot="1">
      <c r="A1401" s="7"/>
      <c r="B1401" s="7"/>
      <c r="C1401" s="50" t="s">
        <v>8698</v>
      </c>
      <c r="D1401" s="468">
        <v>3</v>
      </c>
      <c r="E1401" s="353" t="s">
        <v>8725</v>
      </c>
      <c r="F1401" s="175" t="s">
        <v>75</v>
      </c>
      <c r="G1401" s="353" t="s">
        <v>8727</v>
      </c>
      <c r="H1401" s="353" t="s">
        <v>295</v>
      </c>
      <c r="I1401" s="243" t="s">
        <v>1508</v>
      </c>
      <c r="J1401" s="45" t="s">
        <v>2231</v>
      </c>
      <c r="K1401" s="102" t="s">
        <v>4700</v>
      </c>
      <c r="L1401" s="13">
        <f ca="1">IFERROR(__xludf.DUMMYFUNCTION("if(K1439="""",0,counta(split(K1439,"","")))"),3)</f>
        <v>3</v>
      </c>
      <c r="M1401" s="102" t="s">
        <v>4700</v>
      </c>
      <c r="N1401" s="102" t="s">
        <v>181</v>
      </c>
      <c r="O1401" s="102" t="s">
        <v>181</v>
      </c>
      <c r="P1401" s="102" t="s">
        <v>181</v>
      </c>
      <c r="Q1401" s="452" t="s">
        <v>27</v>
      </c>
      <c r="R1401" s="102" t="s">
        <v>83</v>
      </c>
      <c r="S1401" s="379">
        <v>0</v>
      </c>
      <c r="T1401" s="435"/>
      <c r="U1401" s="253">
        <v>4</v>
      </c>
      <c r="V1401" s="253">
        <v>4</v>
      </c>
      <c r="W1401" s="353" t="s">
        <v>2111</v>
      </c>
      <c r="X1401" s="353">
        <v>1</v>
      </c>
      <c r="Y1401" s="422">
        <f>J1401-I1401</f>
        <v>1.5972222222222235E-2</v>
      </c>
      <c r="Z1401" s="422">
        <f>Y1401*60</f>
        <v>0.95833333333333415</v>
      </c>
      <c r="AA1401" s="429">
        <v>4</v>
      </c>
      <c r="AB1401" s="165">
        <v>4</v>
      </c>
    </row>
    <row r="1402" spans="1:28" ht="12.75" customHeight="1" thickBot="1">
      <c r="A1402" s="7"/>
      <c r="B1402" s="7"/>
      <c r="C1402" s="329" t="s">
        <v>9777</v>
      </c>
      <c r="D1402" s="468">
        <v>3</v>
      </c>
      <c r="E1402" s="329" t="s">
        <v>9926</v>
      </c>
      <c r="F1402" s="338" t="s">
        <v>9927</v>
      </c>
      <c r="G1402" s="338" t="s">
        <v>9927</v>
      </c>
      <c r="H1402" s="338" t="s">
        <v>9928</v>
      </c>
      <c r="I1402" s="334" t="s">
        <v>1088</v>
      </c>
      <c r="J1402" s="45" t="s">
        <v>2245</v>
      </c>
      <c r="K1402" s="102" t="s">
        <v>4701</v>
      </c>
      <c r="L1402" s="13">
        <f ca="1">IFERROR(__xludf.DUMMYFUNCTION("if(K1440="""",0,counta(split(K1440,"","")))"),4)</f>
        <v>4</v>
      </c>
      <c r="M1402" s="102" t="s">
        <v>4701</v>
      </c>
      <c r="N1402" s="102" t="s">
        <v>181</v>
      </c>
      <c r="O1402" s="102" t="s">
        <v>181</v>
      </c>
      <c r="P1402" s="102" t="s">
        <v>181</v>
      </c>
      <c r="Q1402" s="452" t="s">
        <v>27</v>
      </c>
      <c r="R1402" s="102" t="s">
        <v>83</v>
      </c>
      <c r="S1402" s="379">
        <v>0</v>
      </c>
      <c r="T1402" s="435"/>
      <c r="U1402" s="165">
        <v>4</v>
      </c>
      <c r="V1402" s="165">
        <v>4</v>
      </c>
      <c r="W1402" s="165" t="s">
        <v>4903</v>
      </c>
      <c r="X1402" s="102">
        <v>1</v>
      </c>
      <c r="Y1402" s="422">
        <f>J1402-I1402</f>
        <v>9.0972222222222246E-2</v>
      </c>
      <c r="Z1402" s="422">
        <f>Y1402*60</f>
        <v>5.4583333333333348</v>
      </c>
      <c r="AA1402" s="429">
        <v>4</v>
      </c>
      <c r="AB1402" s="165">
        <v>4</v>
      </c>
    </row>
    <row r="1403" spans="1:28" ht="12.75" customHeight="1" thickBot="1">
      <c r="A1403" s="7"/>
      <c r="B1403" s="7"/>
      <c r="C1403" s="50" t="s">
        <v>7041</v>
      </c>
      <c r="D1403" s="468">
        <v>3</v>
      </c>
      <c r="E1403" s="49" t="s">
        <v>7121</v>
      </c>
      <c r="F1403" s="102" t="s">
        <v>310</v>
      </c>
      <c r="G1403" s="102"/>
      <c r="H1403" s="102" t="s">
        <v>522</v>
      </c>
      <c r="I1403" s="45" t="s">
        <v>1742</v>
      </c>
      <c r="J1403" s="45" t="s">
        <v>1632</v>
      </c>
      <c r="K1403" s="102" t="s">
        <v>4702</v>
      </c>
      <c r="L1403" s="13">
        <f ca="1">IFERROR(__xludf.DUMMYFUNCTION("if(K1441="""",0,counta(split(K1441,"","")))"),3)</f>
        <v>3</v>
      </c>
      <c r="M1403" s="102" t="s">
        <v>4702</v>
      </c>
      <c r="N1403" s="102"/>
      <c r="O1403" s="102"/>
      <c r="P1403" s="102"/>
      <c r="Q1403" s="452" t="s">
        <v>27</v>
      </c>
      <c r="R1403" s="102" t="s">
        <v>83</v>
      </c>
      <c r="S1403" s="379">
        <v>0</v>
      </c>
      <c r="T1403" s="435"/>
      <c r="U1403" s="165">
        <v>5</v>
      </c>
      <c r="V1403" s="165">
        <v>5</v>
      </c>
      <c r="W1403" s="165" t="s">
        <v>2111</v>
      </c>
      <c r="X1403" s="102">
        <v>1</v>
      </c>
      <c r="Y1403" s="422">
        <f>J1403-I1403</f>
        <v>0.10486111111111111</v>
      </c>
      <c r="Z1403" s="422">
        <f>Y1403*60</f>
        <v>6.291666666666667</v>
      </c>
      <c r="AA1403" s="429">
        <v>4</v>
      </c>
      <c r="AB1403" s="165">
        <v>4</v>
      </c>
    </row>
    <row r="1404" spans="1:28" ht="12.75" customHeight="1" thickBot="1">
      <c r="A1404" s="7"/>
      <c r="B1404" s="7"/>
      <c r="C1404" s="50" t="s">
        <v>7561</v>
      </c>
      <c r="D1404" s="468">
        <v>3</v>
      </c>
      <c r="E1404" s="50" t="s">
        <v>7562</v>
      </c>
      <c r="F1404" s="102" t="s">
        <v>7563</v>
      </c>
      <c r="G1404" s="102" t="s">
        <v>7564</v>
      </c>
      <c r="H1404" s="102" t="s">
        <v>7565</v>
      </c>
      <c r="I1404" s="45" t="s">
        <v>286</v>
      </c>
      <c r="J1404" s="45" t="s">
        <v>308</v>
      </c>
      <c r="K1404" s="102" t="s">
        <v>4704</v>
      </c>
      <c r="L1404" s="13">
        <f ca="1">IFERROR(__xludf.DUMMYFUNCTION("if(K1442="""",0,counta(split(K1442,"","")))"),4)</f>
        <v>4</v>
      </c>
      <c r="M1404" s="102" t="s">
        <v>4704</v>
      </c>
      <c r="N1404" s="102"/>
      <c r="O1404" s="102"/>
      <c r="P1404" s="102"/>
      <c r="Q1404" s="454" t="s">
        <v>27</v>
      </c>
      <c r="R1404" s="102" t="s">
        <v>83</v>
      </c>
      <c r="S1404" s="459">
        <v>0</v>
      </c>
      <c r="T1404" s="435"/>
      <c r="U1404" s="481">
        <v>5</v>
      </c>
      <c r="V1404" s="481">
        <v>5</v>
      </c>
      <c r="W1404" s="481" t="s">
        <v>3223</v>
      </c>
      <c r="X1404" s="480" t="s">
        <v>2947</v>
      </c>
      <c r="Y1404" s="422">
        <f>J1404-I1404</f>
        <v>0.12291666666666669</v>
      </c>
      <c r="Z1404" s="422">
        <f>Y1404*60</f>
        <v>7.3750000000000009</v>
      </c>
      <c r="AA1404" s="429">
        <v>4</v>
      </c>
      <c r="AB1404" s="165">
        <v>4</v>
      </c>
    </row>
    <row r="1405" spans="1:28" ht="12.75" customHeight="1" thickBot="1">
      <c r="A1405" s="7"/>
      <c r="B1405" s="7"/>
      <c r="C1405" s="50" t="s">
        <v>8085</v>
      </c>
      <c r="D1405" s="468">
        <v>3</v>
      </c>
      <c r="E1405" s="50" t="s">
        <v>8086</v>
      </c>
      <c r="F1405" s="102" t="s">
        <v>75</v>
      </c>
      <c r="G1405" s="102" t="s">
        <v>75</v>
      </c>
      <c r="H1405" s="102" t="s">
        <v>295</v>
      </c>
      <c r="I1405" s="45" t="s">
        <v>286</v>
      </c>
      <c r="J1405" s="45" t="s">
        <v>2011</v>
      </c>
      <c r="K1405" s="102" t="s">
        <v>4705</v>
      </c>
      <c r="L1405" s="13">
        <f ca="1">IFERROR(__xludf.DUMMYFUNCTION("if(K1443="""",0,counta(split(K1443,"","")))"),3)</f>
        <v>3</v>
      </c>
      <c r="M1405" s="102" t="s">
        <v>4706</v>
      </c>
      <c r="N1405" s="102"/>
      <c r="O1405" s="102"/>
      <c r="P1405" s="102"/>
      <c r="Q1405" s="454" t="s">
        <v>27</v>
      </c>
      <c r="R1405" s="102" t="s">
        <v>83</v>
      </c>
      <c r="S1405" s="459">
        <v>0</v>
      </c>
      <c r="T1405" s="435"/>
      <c r="U1405" s="481">
        <v>5</v>
      </c>
      <c r="V1405" s="481">
        <v>5</v>
      </c>
      <c r="W1405" s="481" t="s">
        <v>6873</v>
      </c>
      <c r="X1405" s="480">
        <v>1</v>
      </c>
      <c r="Y1405" s="422">
        <f>J1405-I1405</f>
        <v>0.1340277777777778</v>
      </c>
      <c r="Z1405" s="422">
        <f>Y1405*60</f>
        <v>8.0416666666666679</v>
      </c>
      <c r="AA1405" s="429">
        <v>4</v>
      </c>
      <c r="AB1405" s="165">
        <v>4</v>
      </c>
    </row>
    <row r="1406" spans="1:28" ht="12.75" customHeight="1" thickBot="1">
      <c r="A1406" s="7"/>
      <c r="B1406" s="7"/>
      <c r="C1406" s="50" t="s">
        <v>8916</v>
      </c>
      <c r="D1406" s="468">
        <v>3</v>
      </c>
      <c r="E1406" s="275" t="s">
        <v>8913</v>
      </c>
      <c r="F1406" s="275" t="s">
        <v>8917</v>
      </c>
      <c r="G1406" s="275" t="s">
        <v>257</v>
      </c>
      <c r="H1406" s="275" t="s">
        <v>4964</v>
      </c>
      <c r="I1406" s="276" t="s">
        <v>286</v>
      </c>
      <c r="J1406" s="45" t="s">
        <v>1978</v>
      </c>
      <c r="K1406" s="102" t="s">
        <v>698</v>
      </c>
      <c r="L1406" s="13">
        <f ca="1">IFERROR(__xludf.DUMMYFUNCTION("if(K1444="""",0,counta(split(K1444,"","")))"),1)</f>
        <v>1</v>
      </c>
      <c r="M1406" s="102" t="s">
        <v>698</v>
      </c>
      <c r="N1406" s="102"/>
      <c r="O1406" s="102"/>
      <c r="P1406" s="102"/>
      <c r="Q1406" s="452" t="s">
        <v>27</v>
      </c>
      <c r="R1406" s="102" t="s">
        <v>83</v>
      </c>
      <c r="S1406" s="379">
        <v>0</v>
      </c>
      <c r="T1406" s="435"/>
      <c r="U1406" s="481">
        <v>5</v>
      </c>
      <c r="V1406" s="481">
        <v>5</v>
      </c>
      <c r="W1406" s="481" t="s">
        <v>2111</v>
      </c>
      <c r="X1406" s="480" t="s">
        <v>2794</v>
      </c>
      <c r="Y1406" s="422">
        <f>J1406-I1406</f>
        <v>0.25902777777777775</v>
      </c>
      <c r="Z1406" s="422">
        <f>Y1406*60</f>
        <v>15.541666666666664</v>
      </c>
      <c r="AA1406" s="429">
        <v>4</v>
      </c>
      <c r="AB1406" s="51">
        <v>4</v>
      </c>
    </row>
    <row r="1407" spans="1:28" ht="12.75" customHeight="1" thickBot="1">
      <c r="A1407" s="7"/>
      <c r="B1407" s="7"/>
      <c r="C1407" s="353" t="s">
        <v>7724</v>
      </c>
      <c r="D1407" s="468">
        <v>3</v>
      </c>
      <c r="E1407" s="353" t="s">
        <v>7945</v>
      </c>
      <c r="F1407" s="353" t="s">
        <v>2864</v>
      </c>
      <c r="G1407" s="353" t="s">
        <v>7955</v>
      </c>
      <c r="H1407" s="353" t="s">
        <v>3303</v>
      </c>
      <c r="I1407" s="243" t="s">
        <v>853</v>
      </c>
      <c r="J1407" s="45" t="s">
        <v>3039</v>
      </c>
      <c r="K1407" s="102" t="s">
        <v>4709</v>
      </c>
      <c r="L1407" s="13">
        <f ca="1">IFERROR(__xludf.DUMMYFUNCTION("if(K1445="""",0,counta(split(K1445,"","")))"),5)</f>
        <v>5</v>
      </c>
      <c r="M1407" s="102" t="s">
        <v>4709</v>
      </c>
      <c r="N1407" s="102"/>
      <c r="O1407" s="102"/>
      <c r="P1407" s="102"/>
      <c r="Q1407" s="452" t="s">
        <v>27</v>
      </c>
      <c r="R1407" s="102" t="s">
        <v>83</v>
      </c>
      <c r="S1407" s="379">
        <v>0</v>
      </c>
      <c r="T1407" s="435"/>
      <c r="U1407" s="481">
        <v>5</v>
      </c>
      <c r="V1407" s="481">
        <v>5</v>
      </c>
      <c r="W1407" s="481" t="s">
        <v>4903</v>
      </c>
      <c r="X1407" s="480">
        <v>1</v>
      </c>
      <c r="Y1407" s="422">
        <f>J1407-I1407</f>
        <v>0.28263888888888888</v>
      </c>
      <c r="Z1407" s="422">
        <f>Y1407*60</f>
        <v>16.958333333333332</v>
      </c>
      <c r="AA1407" s="429">
        <v>4</v>
      </c>
      <c r="AB1407" s="165">
        <v>4</v>
      </c>
    </row>
    <row r="1408" spans="1:28" ht="12.75" customHeight="1" thickBot="1">
      <c r="A1408" s="7"/>
      <c r="B1408" s="7"/>
      <c r="C1408" s="353" t="s">
        <v>7724</v>
      </c>
      <c r="D1408" s="468">
        <v>3</v>
      </c>
      <c r="E1408" s="353" t="s">
        <v>7813</v>
      </c>
      <c r="F1408" s="237" t="s">
        <v>816</v>
      </c>
      <c r="G1408" s="353" t="s">
        <v>2226</v>
      </c>
      <c r="H1408" s="237" t="s">
        <v>2839</v>
      </c>
      <c r="I1408" s="243" t="s">
        <v>681</v>
      </c>
      <c r="J1408" s="45" t="s">
        <v>439</v>
      </c>
      <c r="K1408" s="102" t="s">
        <v>4712</v>
      </c>
      <c r="L1408" s="13">
        <f ca="1">IFERROR(__xludf.DUMMYFUNCTION("if(K1446="""",0,counta(split(K1446,"","")))"),9)</f>
        <v>9</v>
      </c>
      <c r="M1408" s="102" t="s">
        <v>4713</v>
      </c>
      <c r="N1408" s="102"/>
      <c r="O1408" s="102"/>
      <c r="P1408" s="102"/>
      <c r="Q1408" s="422" t="s">
        <v>27</v>
      </c>
      <c r="R1408" s="102" t="s">
        <v>83</v>
      </c>
      <c r="S1408" s="102">
        <v>0</v>
      </c>
      <c r="T1408" s="435"/>
      <c r="U1408" s="481">
        <v>5</v>
      </c>
      <c r="V1408" s="481">
        <v>5</v>
      </c>
      <c r="W1408" s="481" t="s">
        <v>3127</v>
      </c>
      <c r="X1408" s="480">
        <v>1</v>
      </c>
      <c r="Y1408" s="422">
        <f>J1408-I1408</f>
        <v>0.15069444444444446</v>
      </c>
      <c r="Z1408" s="422">
        <f>Y1408*60</f>
        <v>9.0416666666666679</v>
      </c>
      <c r="AA1408" s="429">
        <v>4</v>
      </c>
      <c r="AB1408" s="165">
        <v>4</v>
      </c>
    </row>
    <row r="1409" spans="1:28" ht="12.75" customHeight="1" thickBot="1">
      <c r="A1409" s="7"/>
      <c r="B1409" s="7"/>
      <c r="C1409" s="50" t="s">
        <v>8085</v>
      </c>
      <c r="D1409" s="468">
        <v>3</v>
      </c>
      <c r="E1409" s="87" t="s">
        <v>8173</v>
      </c>
      <c r="F1409" s="237" t="s">
        <v>816</v>
      </c>
      <c r="G1409" s="102" t="s">
        <v>816</v>
      </c>
      <c r="H1409" s="102" t="s">
        <v>818</v>
      </c>
      <c r="I1409" s="45" t="s">
        <v>681</v>
      </c>
      <c r="J1409" s="45" t="s">
        <v>188</v>
      </c>
      <c r="K1409" s="102" t="s">
        <v>4716</v>
      </c>
      <c r="L1409" s="13">
        <f ca="1">IFERROR(__xludf.DUMMYFUNCTION("if(K1447="""",0,counta(split(K1447,"","")))"),7)</f>
        <v>7</v>
      </c>
      <c r="M1409" s="102" t="s">
        <v>4716</v>
      </c>
      <c r="N1409" s="102"/>
      <c r="O1409" s="102"/>
      <c r="P1409" s="102"/>
      <c r="Q1409" s="422" t="s">
        <v>27</v>
      </c>
      <c r="R1409" s="102" t="s">
        <v>83</v>
      </c>
      <c r="S1409" s="102">
        <v>0</v>
      </c>
      <c r="T1409" s="435"/>
      <c r="U1409" s="481"/>
      <c r="V1409" s="481">
        <v>4</v>
      </c>
      <c r="W1409" s="481" t="s">
        <v>1403</v>
      </c>
      <c r="X1409" s="480"/>
      <c r="Y1409" s="422">
        <f>J1409-I1409</f>
        <v>0.34166666666666667</v>
      </c>
      <c r="Z1409" s="422">
        <f>Y1409*60</f>
        <v>20.5</v>
      </c>
      <c r="AA1409" s="428">
        <v>4</v>
      </c>
      <c r="AB1409" s="333">
        <v>4</v>
      </c>
    </row>
    <row r="1410" spans="1:28" ht="12.75" customHeight="1" thickBot="1">
      <c r="A1410" s="324"/>
      <c r="B1410" s="324"/>
      <c r="C1410" s="329" t="s">
        <v>9778</v>
      </c>
      <c r="D1410" s="468">
        <v>3</v>
      </c>
      <c r="E1410" s="329" t="s">
        <v>9789</v>
      </c>
      <c r="F1410" s="338" t="s">
        <v>79</v>
      </c>
      <c r="G1410" s="329" t="s">
        <v>9790</v>
      </c>
      <c r="H1410" s="329" t="s">
        <v>2825</v>
      </c>
      <c r="I1410" s="335" t="s">
        <v>1791</v>
      </c>
      <c r="J1410" s="45" t="s">
        <v>4718</v>
      </c>
      <c r="K1410" s="102" t="s">
        <v>4719</v>
      </c>
      <c r="L1410" s="13">
        <f ca="1">IFERROR(__xludf.DUMMYFUNCTION("if(K1448="""",0,counta(split(K1448,"","")))"),6)</f>
        <v>6</v>
      </c>
      <c r="M1410" s="102" t="s">
        <v>4719</v>
      </c>
      <c r="N1410" s="102" t="s">
        <v>4720</v>
      </c>
      <c r="O1410" s="102" t="s">
        <v>220</v>
      </c>
      <c r="P1410" s="102" t="s">
        <v>220</v>
      </c>
      <c r="Q1410" s="422" t="s">
        <v>27</v>
      </c>
      <c r="R1410" s="102" t="s">
        <v>83</v>
      </c>
      <c r="S1410" s="102">
        <v>0</v>
      </c>
      <c r="T1410" s="435"/>
      <c r="U1410" s="481"/>
      <c r="V1410" s="481">
        <v>5</v>
      </c>
      <c r="W1410" s="481" t="s">
        <v>29</v>
      </c>
      <c r="X1410" s="503">
        <v>1</v>
      </c>
      <c r="Y1410" s="422">
        <f>J1410-I1410</f>
        <v>0.6020833333333333</v>
      </c>
      <c r="Z1410" s="422">
        <f>Y1410*60</f>
        <v>36.125</v>
      </c>
      <c r="AA1410" s="429">
        <v>4</v>
      </c>
      <c r="AB1410" s="165">
        <v>4</v>
      </c>
    </row>
    <row r="1411" spans="1:28" ht="12.75" customHeight="1" thickBot="1">
      <c r="A1411" s="7"/>
      <c r="B1411" s="7"/>
      <c r="C1411" s="51" t="s">
        <v>7431</v>
      </c>
      <c r="D1411" s="468">
        <v>3</v>
      </c>
      <c r="E1411" s="87" t="s">
        <v>2090</v>
      </c>
      <c r="F1411" s="74" t="s">
        <v>7488</v>
      </c>
      <c r="G1411" s="102" t="s">
        <v>2093</v>
      </c>
      <c r="H1411" s="102" t="s">
        <v>7489</v>
      </c>
      <c r="I1411" s="45" t="s">
        <v>393</v>
      </c>
      <c r="J1411" s="45" t="s">
        <v>4724</v>
      </c>
      <c r="K1411" s="102" t="s">
        <v>4695</v>
      </c>
      <c r="L1411" s="13">
        <f ca="1">IFERROR(__xludf.DUMMYFUNCTION("if(K1449="""",0,counta(split(K1449,"","")))"),2)</f>
        <v>2</v>
      </c>
      <c r="M1411" s="102" t="s">
        <v>4695</v>
      </c>
      <c r="N1411" s="102" t="s">
        <v>4725</v>
      </c>
      <c r="O1411" s="102" t="s">
        <v>1198</v>
      </c>
      <c r="P1411" s="102" t="s">
        <v>1198</v>
      </c>
      <c r="Q1411" s="422" t="s">
        <v>27</v>
      </c>
      <c r="R1411" s="102" t="s">
        <v>83</v>
      </c>
      <c r="S1411" s="102">
        <v>0</v>
      </c>
      <c r="T1411" s="435"/>
      <c r="U1411" s="165">
        <v>5</v>
      </c>
      <c r="V1411" s="165">
        <v>5</v>
      </c>
      <c r="W1411" s="165" t="s">
        <v>3127</v>
      </c>
      <c r="X1411" s="102" t="s">
        <v>2947</v>
      </c>
      <c r="Y1411" s="422">
        <f>J1411-I1411</f>
        <v>0.77569444444444446</v>
      </c>
      <c r="Z1411" s="422">
        <f>Y1411*60</f>
        <v>46.541666666666671</v>
      </c>
      <c r="AA1411" s="429">
        <v>4</v>
      </c>
      <c r="AB1411" s="253">
        <v>4</v>
      </c>
    </row>
    <row r="1412" spans="1:28" ht="12.75" customHeight="1" thickBot="1">
      <c r="A1412" s="7"/>
      <c r="B1412" s="7"/>
      <c r="C1412" s="50" t="s">
        <v>8893</v>
      </c>
      <c r="D1412" s="468">
        <v>3</v>
      </c>
      <c r="E1412" s="275" t="s">
        <v>8894</v>
      </c>
      <c r="F1412" s="275" t="s">
        <v>8895</v>
      </c>
      <c r="G1412" s="275" t="s">
        <v>8896</v>
      </c>
      <c r="H1412" s="275" t="s">
        <v>8103</v>
      </c>
      <c r="I1412" s="276" t="s">
        <v>999</v>
      </c>
      <c r="J1412" s="45" t="s">
        <v>673</v>
      </c>
      <c r="K1412" s="102" t="s">
        <v>648</v>
      </c>
      <c r="L1412" s="13">
        <f ca="1">IFERROR(__xludf.DUMMYFUNCTION("if(K1450="""",0,counta(split(K1450,"","")))"),1)</f>
        <v>1</v>
      </c>
      <c r="M1412" s="102" t="s">
        <v>648</v>
      </c>
      <c r="N1412" s="85"/>
      <c r="O1412" s="102"/>
      <c r="P1412" s="102"/>
      <c r="Q1412" s="422" t="s">
        <v>27</v>
      </c>
      <c r="R1412" s="102" t="s">
        <v>83</v>
      </c>
      <c r="S1412" s="51">
        <v>0</v>
      </c>
      <c r="T1412" s="435"/>
      <c r="U1412" s="165">
        <v>3</v>
      </c>
      <c r="V1412" s="165">
        <v>3</v>
      </c>
      <c r="W1412" s="165" t="s">
        <v>2793</v>
      </c>
      <c r="X1412" s="102">
        <v>1</v>
      </c>
      <c r="Y1412" s="422">
        <f>J1412-I1412</f>
        <v>-4.9999999999999996E-2</v>
      </c>
      <c r="Z1412" s="422">
        <f>Y1412*60</f>
        <v>-2.9999999999999996</v>
      </c>
      <c r="AA1412" s="429">
        <v>4</v>
      </c>
      <c r="AB1412" s="165">
        <v>4</v>
      </c>
    </row>
    <row r="1413" spans="1:28" ht="12.75" customHeight="1" thickBot="1">
      <c r="A1413" s="7"/>
      <c r="B1413" s="7"/>
      <c r="C1413" s="51" t="s">
        <v>7431</v>
      </c>
      <c r="D1413" s="468">
        <v>3</v>
      </c>
      <c r="E1413" s="87" t="s">
        <v>7497</v>
      </c>
      <c r="F1413" s="102" t="s">
        <v>1414</v>
      </c>
      <c r="G1413" s="102" t="s">
        <v>7500</v>
      </c>
      <c r="H1413" s="102" t="s">
        <v>2813</v>
      </c>
      <c r="I1413" s="45" t="s">
        <v>169</v>
      </c>
      <c r="J1413" s="45" t="s">
        <v>510</v>
      </c>
      <c r="K1413" s="102" t="s">
        <v>4733</v>
      </c>
      <c r="L1413" s="13">
        <f ca="1">IFERROR(__xludf.DUMMYFUNCTION("if(K1451="""",0,counta(split(K1451,"","")))"),4)</f>
        <v>4</v>
      </c>
      <c r="M1413" s="102" t="s">
        <v>4733</v>
      </c>
      <c r="N1413" s="85"/>
      <c r="O1413" s="102"/>
      <c r="P1413" s="102"/>
      <c r="Q1413" s="422" t="s">
        <v>27</v>
      </c>
      <c r="R1413" s="102" t="s">
        <v>83</v>
      </c>
      <c r="S1413" s="102">
        <v>0</v>
      </c>
      <c r="T1413" s="435"/>
      <c r="U1413" s="379">
        <v>4</v>
      </c>
      <c r="V1413" s="379">
        <v>5</v>
      </c>
      <c r="W1413" s="377" t="s">
        <v>3511</v>
      </c>
      <c r="X1413" s="377">
        <v>1</v>
      </c>
      <c r="Y1413" s="422">
        <f>J1413-I1413</f>
        <v>5.5555555555555636E-3</v>
      </c>
      <c r="Z1413" s="422">
        <f>Y1413*60</f>
        <v>0.33333333333333381</v>
      </c>
      <c r="AA1413" s="429">
        <v>3</v>
      </c>
      <c r="AB1413" s="165">
        <v>4</v>
      </c>
    </row>
    <row r="1414" spans="1:28" ht="12.75" customHeight="1" thickBot="1">
      <c r="A1414" s="7"/>
      <c r="B1414" s="7"/>
      <c r="C1414" s="50" t="s">
        <v>8698</v>
      </c>
      <c r="D1414" s="468">
        <v>3</v>
      </c>
      <c r="E1414" s="353" t="s">
        <v>8787</v>
      </c>
      <c r="F1414" s="102" t="s">
        <v>84</v>
      </c>
      <c r="G1414" s="353" t="s">
        <v>8792</v>
      </c>
      <c r="H1414" s="353" t="s">
        <v>1104</v>
      </c>
      <c r="I1414" s="243" t="s">
        <v>169</v>
      </c>
      <c r="J1414" s="45" t="s">
        <v>47</v>
      </c>
      <c r="K1414" s="102" t="s">
        <v>1665</v>
      </c>
      <c r="L1414" s="13">
        <f ca="1">IFERROR(__xludf.DUMMYFUNCTION("if(K1452="""",0,counta(split(K1452,"","")))"),1)</f>
        <v>1</v>
      </c>
      <c r="M1414" s="102" t="s">
        <v>4735</v>
      </c>
      <c r="N1414" s="85"/>
      <c r="O1414" s="102"/>
      <c r="P1414" s="102"/>
      <c r="Q1414" s="422" t="s">
        <v>27</v>
      </c>
      <c r="R1414" s="102" t="s">
        <v>83</v>
      </c>
      <c r="S1414" s="102">
        <v>0</v>
      </c>
      <c r="T1414" s="435"/>
      <c r="U1414" s="327">
        <v>4</v>
      </c>
      <c r="V1414" s="327">
        <v>4</v>
      </c>
      <c r="W1414" s="252" t="s">
        <v>3511</v>
      </c>
      <c r="X1414" s="252" t="s">
        <v>2794</v>
      </c>
      <c r="Y1414" s="422">
        <f>J1414-I1414</f>
        <v>0.29097222222222224</v>
      </c>
      <c r="Z1414" s="422">
        <f>Y1414*60</f>
        <v>17.458333333333336</v>
      </c>
      <c r="AA1414" s="429">
        <v>3</v>
      </c>
      <c r="AB1414" s="149">
        <v>4</v>
      </c>
    </row>
    <row r="1415" spans="1:28" ht="12.75" customHeight="1" thickBot="1">
      <c r="A1415" s="7"/>
      <c r="B1415" s="7"/>
      <c r="C1415" s="51" t="s">
        <v>7431</v>
      </c>
      <c r="D1415" s="468">
        <v>3</v>
      </c>
      <c r="E1415" s="50" t="s">
        <v>7482</v>
      </c>
      <c r="F1415" s="102" t="s">
        <v>2824</v>
      </c>
      <c r="G1415" s="102" t="s">
        <v>2824</v>
      </c>
      <c r="H1415" s="102" t="s">
        <v>3831</v>
      </c>
      <c r="I1415" s="45" t="s">
        <v>109</v>
      </c>
      <c r="J1415" s="45" t="s">
        <v>1995</v>
      </c>
      <c r="K1415" s="102" t="s">
        <v>3686</v>
      </c>
      <c r="L1415" s="13">
        <f ca="1">IFERROR(__xludf.DUMMYFUNCTION("if(K1453="""",0,counta(split(K1453,"","")))"),1)</f>
        <v>1</v>
      </c>
      <c r="M1415" s="102" t="s">
        <v>4738</v>
      </c>
      <c r="N1415" s="85"/>
      <c r="O1415" s="102"/>
      <c r="P1415" s="102"/>
      <c r="Q1415" s="422" t="s">
        <v>27</v>
      </c>
      <c r="R1415" s="102" t="s">
        <v>83</v>
      </c>
      <c r="S1415" s="102">
        <v>0</v>
      </c>
      <c r="T1415" s="435"/>
      <c r="U1415" s="165">
        <v>3</v>
      </c>
      <c r="V1415" s="165">
        <v>4</v>
      </c>
      <c r="W1415" s="165" t="s">
        <v>3076</v>
      </c>
      <c r="X1415" s="102">
        <v>1</v>
      </c>
      <c r="Y1415" s="422">
        <f>J1415-I1415</f>
        <v>0.27430555555555552</v>
      </c>
      <c r="Z1415" s="422">
        <f>Y1415*60</f>
        <v>16.458333333333332</v>
      </c>
      <c r="AA1415" s="429">
        <v>3</v>
      </c>
      <c r="AB1415" s="165">
        <v>4</v>
      </c>
    </row>
    <row r="1416" spans="1:28" ht="12.75" customHeight="1" thickBot="1">
      <c r="A1416" s="7"/>
      <c r="B1416" s="7"/>
      <c r="C1416" s="353" t="s">
        <v>7724</v>
      </c>
      <c r="D1416" s="468">
        <v>3</v>
      </c>
      <c r="E1416" s="353" t="s">
        <v>8008</v>
      </c>
      <c r="F1416" s="353" t="s">
        <v>1461</v>
      </c>
      <c r="G1416" s="353" t="s">
        <v>8014</v>
      </c>
      <c r="H1416" s="353" t="s">
        <v>3021</v>
      </c>
      <c r="I1416" s="243" t="s">
        <v>427</v>
      </c>
      <c r="J1416" s="45" t="s">
        <v>1345</v>
      </c>
      <c r="K1416" s="102" t="s">
        <v>4741</v>
      </c>
      <c r="L1416" s="13">
        <f ca="1">IFERROR(__xludf.DUMMYFUNCTION("if(K1454="""",0,counta(split(K1454,"","")))"),7)</f>
        <v>7</v>
      </c>
      <c r="M1416" s="102" t="s">
        <v>4742</v>
      </c>
      <c r="N1416" s="85"/>
      <c r="O1416" s="102"/>
      <c r="P1416" s="102"/>
      <c r="Q1416" s="422" t="s">
        <v>27</v>
      </c>
      <c r="R1416" s="102" t="s">
        <v>83</v>
      </c>
      <c r="S1416" s="102">
        <v>0</v>
      </c>
      <c r="T1416" s="435"/>
      <c r="U1416" s="165">
        <v>3</v>
      </c>
      <c r="V1416" s="165">
        <v>4</v>
      </c>
      <c r="W1416" s="165" t="s">
        <v>3044</v>
      </c>
      <c r="X1416" s="102">
        <v>1</v>
      </c>
      <c r="Y1416" s="422">
        <f>J1416-I1416</f>
        <v>0.39861111111111108</v>
      </c>
      <c r="Z1416" s="422">
        <f>Y1416*60</f>
        <v>23.916666666666664</v>
      </c>
      <c r="AA1416" s="429">
        <v>3</v>
      </c>
      <c r="AB1416" s="165">
        <v>4</v>
      </c>
    </row>
    <row r="1417" spans="1:28" ht="12.75" customHeight="1" thickBot="1">
      <c r="A1417" s="7"/>
      <c r="B1417" s="7"/>
      <c r="C1417" s="353" t="s">
        <v>7724</v>
      </c>
      <c r="D1417" s="468">
        <v>3</v>
      </c>
      <c r="E1417" s="353" t="s">
        <v>7876</v>
      </c>
      <c r="F1417" s="353" t="s">
        <v>7877</v>
      </c>
      <c r="G1417" s="353" t="s">
        <v>7878</v>
      </c>
      <c r="H1417" s="353" t="s">
        <v>7879</v>
      </c>
      <c r="I1417" s="243" t="s">
        <v>923</v>
      </c>
      <c r="J1417" s="45" t="s">
        <v>725</v>
      </c>
      <c r="K1417" s="102" t="s">
        <v>4745</v>
      </c>
      <c r="L1417" s="13">
        <f ca="1">IFERROR(__xludf.DUMMYFUNCTION("if(K1455="""",0,counta(split(K1455,"","")))"),4)</f>
        <v>4</v>
      </c>
      <c r="M1417" s="102" t="s">
        <v>4746</v>
      </c>
      <c r="N1417" s="85"/>
      <c r="O1417" s="102" t="s">
        <v>4747</v>
      </c>
      <c r="P1417" s="102" t="s">
        <v>4747</v>
      </c>
      <c r="Q1417" s="422" t="s">
        <v>27</v>
      </c>
      <c r="R1417" s="102" t="s">
        <v>83</v>
      </c>
      <c r="S1417" s="102">
        <v>0</v>
      </c>
      <c r="T1417" s="435"/>
      <c r="U1417" s="271">
        <v>4</v>
      </c>
      <c r="V1417" s="271">
        <v>4</v>
      </c>
      <c r="W1417" s="269" t="s">
        <v>4980</v>
      </c>
      <c r="X1417" s="269" t="s">
        <v>2947</v>
      </c>
      <c r="Y1417" s="422">
        <f>J1417-I1417</f>
        <v>0.17569444444444443</v>
      </c>
      <c r="Z1417" s="422">
        <f>Y1417*60</f>
        <v>10.541666666666666</v>
      </c>
      <c r="AA1417" s="429">
        <v>3</v>
      </c>
      <c r="AB1417" s="165">
        <v>4</v>
      </c>
    </row>
    <row r="1418" spans="1:28" ht="12.75" customHeight="1" thickBot="1">
      <c r="A1418" s="7"/>
      <c r="B1418" s="7"/>
      <c r="C1418" s="50" t="s">
        <v>8085</v>
      </c>
      <c r="D1418" s="468">
        <v>3</v>
      </c>
      <c r="E1418" s="87" t="s">
        <v>8173</v>
      </c>
      <c r="F1418" s="102" t="s">
        <v>8180</v>
      </c>
      <c r="G1418" s="102" t="s">
        <v>8180</v>
      </c>
      <c r="H1418" s="102" t="s">
        <v>8181</v>
      </c>
      <c r="I1418" s="45" t="s">
        <v>923</v>
      </c>
      <c r="J1418" s="45" t="s">
        <v>1249</v>
      </c>
      <c r="K1418" s="102" t="s">
        <v>4749</v>
      </c>
      <c r="L1418" s="13">
        <f ca="1">IFERROR(__xludf.DUMMYFUNCTION("if(K1456="""",0,counta(split(K1456,"","")))"),6)</f>
        <v>6</v>
      </c>
      <c r="M1418" s="102" t="s">
        <v>4749</v>
      </c>
      <c r="N1418" s="85"/>
      <c r="O1418" s="102"/>
      <c r="P1418" s="102"/>
      <c r="Q1418" s="422" t="s">
        <v>27</v>
      </c>
      <c r="R1418" s="102" t="s">
        <v>83</v>
      </c>
      <c r="S1418" s="102">
        <v>0</v>
      </c>
      <c r="T1418" s="435"/>
      <c r="U1418" s="165">
        <v>5</v>
      </c>
      <c r="V1418" s="165">
        <v>3</v>
      </c>
      <c r="W1418" s="165" t="s">
        <v>3044</v>
      </c>
      <c r="X1418" s="102">
        <v>1</v>
      </c>
      <c r="Y1418" s="422">
        <f>J1418-I1418</f>
        <v>0.15</v>
      </c>
      <c r="Z1418" s="422">
        <f>Y1418*60</f>
        <v>9</v>
      </c>
      <c r="AA1418" s="429">
        <v>3</v>
      </c>
      <c r="AB1418" s="165">
        <v>4</v>
      </c>
    </row>
    <row r="1419" spans="1:28" ht="12.75" customHeight="1" thickBot="1">
      <c r="A1419" s="7"/>
      <c r="B1419" s="7"/>
      <c r="C1419" s="50" t="s">
        <v>8567</v>
      </c>
      <c r="D1419" s="468">
        <v>3</v>
      </c>
      <c r="E1419" s="50" t="s">
        <v>8685</v>
      </c>
      <c r="F1419" s="175" t="s">
        <v>8688</v>
      </c>
      <c r="G1419" s="353" t="s">
        <v>257</v>
      </c>
      <c r="H1419" s="353" t="s">
        <v>8623</v>
      </c>
      <c r="I1419" s="243" t="s">
        <v>2314</v>
      </c>
      <c r="J1419" s="45" t="s">
        <v>96</v>
      </c>
      <c r="K1419" s="102" t="s">
        <v>4752</v>
      </c>
      <c r="L1419" s="13">
        <f ca="1">IFERROR(__xludf.DUMMYFUNCTION("if(K1457="""",0,counta(split(K1457,"","")))"),1)</f>
        <v>1</v>
      </c>
      <c r="M1419" s="102" t="s">
        <v>4752</v>
      </c>
      <c r="N1419" s="85"/>
      <c r="O1419" s="102"/>
      <c r="P1419" s="102"/>
      <c r="Q1419" s="422" t="s">
        <v>27</v>
      </c>
      <c r="R1419" s="102" t="s">
        <v>83</v>
      </c>
      <c r="S1419" s="102">
        <v>0</v>
      </c>
      <c r="T1419" s="435"/>
      <c r="U1419" s="165">
        <v>4</v>
      </c>
      <c r="V1419" s="165">
        <v>5</v>
      </c>
      <c r="W1419" s="165" t="s">
        <v>3816</v>
      </c>
      <c r="X1419" s="102">
        <v>1</v>
      </c>
      <c r="Y1419" s="422">
        <f>J1419-I1419</f>
        <v>0.27013888888888887</v>
      </c>
      <c r="Z1419" s="422">
        <f>Y1419*60</f>
        <v>16.208333333333332</v>
      </c>
      <c r="AA1419" s="429">
        <v>3</v>
      </c>
      <c r="AB1419" s="165">
        <v>4</v>
      </c>
    </row>
    <row r="1420" spans="1:28" ht="12.75" customHeight="1" thickBot="1">
      <c r="A1420" s="7"/>
      <c r="B1420" s="7"/>
      <c r="C1420" s="50" t="s">
        <v>7139</v>
      </c>
      <c r="D1420" s="468">
        <v>3</v>
      </c>
      <c r="E1420" s="50" t="s">
        <v>7241</v>
      </c>
      <c r="F1420" s="102" t="s">
        <v>2842</v>
      </c>
      <c r="G1420" s="102" t="s">
        <v>45</v>
      </c>
      <c r="H1420" s="102" t="s">
        <v>561</v>
      </c>
      <c r="I1420" s="45" t="s">
        <v>108</v>
      </c>
      <c r="J1420" s="45" t="s">
        <v>499</v>
      </c>
      <c r="K1420" s="102"/>
      <c r="L1420" s="13">
        <f ca="1">IFERROR(__xludf.DUMMYFUNCTION("if(K1458="""",0,counta(split(K1458,"","")))"),0)</f>
        <v>0</v>
      </c>
      <c r="M1420" s="102"/>
      <c r="N1420" s="85"/>
      <c r="O1420" s="102"/>
      <c r="P1420" s="102"/>
      <c r="Q1420" s="422" t="s">
        <v>27</v>
      </c>
      <c r="R1420" s="102" t="s">
        <v>83</v>
      </c>
      <c r="S1420" s="102">
        <v>0</v>
      </c>
      <c r="T1420" s="435"/>
      <c r="U1420" s="491">
        <v>3</v>
      </c>
      <c r="V1420" s="497">
        <v>4</v>
      </c>
      <c r="W1420" s="501" t="s">
        <v>2111</v>
      </c>
      <c r="X1420" s="501">
        <v>1</v>
      </c>
      <c r="Y1420" s="422">
        <f>J1420-I1420</f>
        <v>0.28472222222222227</v>
      </c>
      <c r="Z1420" s="422">
        <f>Y1420*60</f>
        <v>17.083333333333336</v>
      </c>
      <c r="AA1420" s="429">
        <v>3</v>
      </c>
      <c r="AB1420" s="165">
        <v>4</v>
      </c>
    </row>
    <row r="1421" spans="1:28" ht="12.75" customHeight="1" thickBot="1">
      <c r="A1421" s="7"/>
      <c r="B1421" s="7"/>
      <c r="C1421" s="353" t="s">
        <v>7724</v>
      </c>
      <c r="D1421" s="468">
        <v>3</v>
      </c>
      <c r="E1421" s="353" t="s">
        <v>7734</v>
      </c>
      <c r="F1421" s="55" t="s">
        <v>1847</v>
      </c>
      <c r="G1421" s="353" t="s">
        <v>7735</v>
      </c>
      <c r="H1421" s="353" t="s">
        <v>3871</v>
      </c>
      <c r="I1421" s="243" t="s">
        <v>890</v>
      </c>
      <c r="J1421" s="45" t="s">
        <v>3188</v>
      </c>
      <c r="K1421" s="102" t="s">
        <v>4757</v>
      </c>
      <c r="L1421" s="13">
        <f ca="1">IFERROR(__xludf.DUMMYFUNCTION("if(K1459="""",0,counta(split(K1459,"","")))"),2)</f>
        <v>2</v>
      </c>
      <c r="M1421" s="102" t="s">
        <v>4757</v>
      </c>
      <c r="N1421" s="85"/>
      <c r="O1421" s="102"/>
      <c r="P1421" s="102"/>
      <c r="Q1421" s="422" t="s">
        <v>27</v>
      </c>
      <c r="R1421" s="102" t="s">
        <v>83</v>
      </c>
      <c r="S1421" s="102">
        <v>0</v>
      </c>
      <c r="T1421" s="435"/>
      <c r="U1421" s="165">
        <v>5</v>
      </c>
      <c r="V1421" s="165">
        <v>5</v>
      </c>
      <c r="W1421" s="165" t="s">
        <v>2111</v>
      </c>
      <c r="X1421" s="102" t="s">
        <v>2947</v>
      </c>
      <c r="Y1421" s="422">
        <f>J1421-I1421</f>
        <v>0.29166666666666663</v>
      </c>
      <c r="Z1421" s="422">
        <f>Y1421*60</f>
        <v>17.499999999999996</v>
      </c>
      <c r="AA1421" s="429">
        <v>3</v>
      </c>
      <c r="AB1421" s="379">
        <v>4</v>
      </c>
    </row>
    <row r="1422" spans="1:28" ht="12.75" customHeight="1" thickBot="1">
      <c r="A1422" s="7"/>
      <c r="B1422" s="7"/>
      <c r="C1422" s="353" t="s">
        <v>7724</v>
      </c>
      <c r="D1422" s="468">
        <v>3</v>
      </c>
      <c r="E1422" s="353" t="s">
        <v>7774</v>
      </c>
      <c r="F1422" s="102" t="s">
        <v>2640</v>
      </c>
      <c r="G1422" s="353" t="s">
        <v>7775</v>
      </c>
      <c r="H1422" s="353" t="s">
        <v>7776</v>
      </c>
      <c r="I1422" s="243" t="s">
        <v>338</v>
      </c>
      <c r="J1422" s="45" t="s">
        <v>1748</v>
      </c>
      <c r="K1422" s="102" t="s">
        <v>3980</v>
      </c>
      <c r="L1422" s="13">
        <f ca="1">IFERROR(__xludf.DUMMYFUNCTION("if(K1460="""",0,counta(split(K1460,"","")))"),1)</f>
        <v>1</v>
      </c>
      <c r="M1422" s="102"/>
      <c r="N1422" s="85"/>
      <c r="O1422" s="102"/>
      <c r="P1422" s="102"/>
      <c r="Q1422" s="422" t="s">
        <v>27</v>
      </c>
      <c r="R1422" s="102" t="s">
        <v>83</v>
      </c>
      <c r="S1422" s="102">
        <v>0</v>
      </c>
      <c r="T1422" s="435"/>
      <c r="U1422" s="379">
        <v>3</v>
      </c>
      <c r="V1422" s="379">
        <v>4</v>
      </c>
      <c r="W1422" s="377" t="s">
        <v>3044</v>
      </c>
      <c r="X1422" s="377">
        <v>1</v>
      </c>
      <c r="Y1422" s="422">
        <f>J1422-I1422</f>
        <v>0.29652777777777778</v>
      </c>
      <c r="Z1422" s="422">
        <f>Y1422*60</f>
        <v>17.791666666666668</v>
      </c>
      <c r="AA1422" s="429">
        <v>3</v>
      </c>
      <c r="AB1422" s="165">
        <v>4</v>
      </c>
    </row>
    <row r="1423" spans="1:28" ht="12.75" customHeight="1" thickBot="1">
      <c r="A1423" s="7"/>
      <c r="B1423" s="7"/>
      <c r="C1423" s="51" t="s">
        <v>7431</v>
      </c>
      <c r="D1423" s="468">
        <v>3</v>
      </c>
      <c r="E1423" s="50" t="s">
        <v>7482</v>
      </c>
      <c r="F1423" s="102" t="s">
        <v>912</v>
      </c>
      <c r="G1423" s="102" t="s">
        <v>2848</v>
      </c>
      <c r="H1423" s="102" t="s">
        <v>2849</v>
      </c>
      <c r="I1423" s="45" t="s">
        <v>1926</v>
      </c>
      <c r="J1423" s="45" t="s">
        <v>2656</v>
      </c>
      <c r="K1423" s="102" t="s">
        <v>2163</v>
      </c>
      <c r="L1423" s="13">
        <f ca="1">IFERROR(__xludf.DUMMYFUNCTION("if(K1461="""",0,counta(split(K1461,"","")))"),1)</f>
        <v>1</v>
      </c>
      <c r="M1423" s="102"/>
      <c r="N1423" s="85"/>
      <c r="O1423" s="102"/>
      <c r="P1423" s="102"/>
      <c r="Q1423" s="441" t="s">
        <v>27</v>
      </c>
      <c r="R1423" s="102" t="s">
        <v>83</v>
      </c>
      <c r="S1423" s="331">
        <v>0</v>
      </c>
      <c r="T1423" s="435"/>
      <c r="U1423" s="165"/>
      <c r="V1423" s="165">
        <v>3</v>
      </c>
      <c r="W1423" s="165" t="s">
        <v>2111</v>
      </c>
      <c r="X1423" s="102"/>
      <c r="Y1423" s="422">
        <f>J1423-I1423</f>
        <v>0.30277777777777776</v>
      </c>
      <c r="Z1423" s="422">
        <f>Y1423*60</f>
        <v>18.166666666666664</v>
      </c>
      <c r="AA1423" s="429">
        <v>3</v>
      </c>
      <c r="AB1423" s="333">
        <v>4</v>
      </c>
    </row>
    <row r="1424" spans="1:28" ht="12.75" customHeight="1" thickBot="1">
      <c r="A1424" s="7"/>
      <c r="B1424" s="7"/>
      <c r="C1424" s="50" t="s">
        <v>9007</v>
      </c>
      <c r="D1424" s="468">
        <v>3</v>
      </c>
      <c r="E1424" s="275" t="s">
        <v>631</v>
      </c>
      <c r="F1424" s="275" t="s">
        <v>75</v>
      </c>
      <c r="G1424" s="275" t="s">
        <v>75</v>
      </c>
      <c r="H1424" s="275" t="s">
        <v>295</v>
      </c>
      <c r="I1424" s="276" t="s">
        <v>1585</v>
      </c>
      <c r="J1424" s="45" t="s">
        <v>769</v>
      </c>
      <c r="K1424" s="102" t="s">
        <v>4768</v>
      </c>
      <c r="L1424" s="13">
        <f ca="1">IFERROR(__xludf.DUMMYFUNCTION("if(K1462="""",0,counta(split(K1462,"","")))"),5)</f>
        <v>5</v>
      </c>
      <c r="M1424" s="102" t="s">
        <v>4769</v>
      </c>
      <c r="N1424" s="102"/>
      <c r="O1424" s="102"/>
      <c r="P1424" s="102"/>
      <c r="Q1424" s="422" t="s">
        <v>27</v>
      </c>
      <c r="R1424" s="102" t="s">
        <v>83</v>
      </c>
      <c r="S1424" s="102">
        <v>0</v>
      </c>
      <c r="T1424" s="435"/>
      <c r="U1424" s="485">
        <v>5</v>
      </c>
      <c r="V1424" s="485">
        <v>5</v>
      </c>
      <c r="W1424" s="482" t="s">
        <v>3511</v>
      </c>
      <c r="X1424" s="482" t="s">
        <v>2794</v>
      </c>
      <c r="Y1424" s="422">
        <f>J1424-I1424</f>
        <v>-1.2499999999999997E-2</v>
      </c>
      <c r="Z1424" s="422">
        <f>Y1424*60</f>
        <v>-0.74999999999999978</v>
      </c>
      <c r="AA1424" s="429">
        <v>3</v>
      </c>
      <c r="AB1424" s="165">
        <v>4</v>
      </c>
    </row>
    <row r="1425" spans="1:28" ht="12.75" customHeight="1" thickBot="1">
      <c r="A1425" s="7"/>
      <c r="B1425" s="7"/>
      <c r="C1425" s="353" t="s">
        <v>7724</v>
      </c>
      <c r="D1425" s="468">
        <v>3</v>
      </c>
      <c r="E1425" s="353" t="s">
        <v>8046</v>
      </c>
      <c r="F1425" s="353" t="s">
        <v>1414</v>
      </c>
      <c r="G1425" s="353" t="s">
        <v>8050</v>
      </c>
      <c r="H1425" s="353" t="s">
        <v>3043</v>
      </c>
      <c r="I1425" s="243" t="s">
        <v>612</v>
      </c>
      <c r="J1425" s="45" t="s">
        <v>289</v>
      </c>
      <c r="K1425" s="102" t="s">
        <v>4773</v>
      </c>
      <c r="L1425" s="13">
        <f ca="1">IFERROR(__xludf.DUMMYFUNCTION("if(K1463="""",0,counta(split(K1463,"","")))"),2)</f>
        <v>2</v>
      </c>
      <c r="M1425" s="102" t="s">
        <v>4773</v>
      </c>
      <c r="N1425" s="102"/>
      <c r="O1425" s="102"/>
      <c r="P1425" s="102"/>
      <c r="Q1425" s="422" t="s">
        <v>27</v>
      </c>
      <c r="R1425" s="102" t="s">
        <v>83</v>
      </c>
      <c r="S1425" s="102">
        <v>0</v>
      </c>
      <c r="T1425" s="435"/>
      <c r="U1425" s="165">
        <v>5</v>
      </c>
      <c r="V1425" s="165">
        <v>5</v>
      </c>
      <c r="W1425" s="165" t="s">
        <v>3548</v>
      </c>
      <c r="X1425" s="102">
        <v>1</v>
      </c>
      <c r="Y1425" s="422">
        <f>J1425-I1425</f>
        <v>5.4861111111111097E-2</v>
      </c>
      <c r="Z1425" s="422">
        <f>Y1425*60</f>
        <v>3.2916666666666656</v>
      </c>
      <c r="AA1425" s="429">
        <v>3</v>
      </c>
      <c r="AB1425" s="165">
        <v>4</v>
      </c>
    </row>
    <row r="1426" spans="1:28" ht="12.75" customHeight="1" thickBot="1">
      <c r="A1426" s="7"/>
      <c r="B1426" s="7"/>
      <c r="C1426" s="353" t="s">
        <v>7724</v>
      </c>
      <c r="D1426" s="468">
        <v>3</v>
      </c>
      <c r="E1426" s="353" t="s">
        <v>1520</v>
      </c>
      <c r="F1426" s="353" t="s">
        <v>2985</v>
      </c>
      <c r="G1426" s="353" t="s">
        <v>75</v>
      </c>
      <c r="H1426" s="353" t="s">
        <v>2823</v>
      </c>
      <c r="I1426" s="243" t="s">
        <v>1956</v>
      </c>
      <c r="J1426" s="45" t="s">
        <v>1536</v>
      </c>
      <c r="K1426" s="102" t="s">
        <v>4776</v>
      </c>
      <c r="L1426" s="13">
        <f ca="1">IFERROR(__xludf.DUMMYFUNCTION("if(K1464="""",0,counta(split(K1464,"","")))"),2)</f>
        <v>2</v>
      </c>
      <c r="M1426" s="102" t="s">
        <v>4777</v>
      </c>
      <c r="N1426" s="102"/>
      <c r="O1426" s="102"/>
      <c r="P1426" s="102"/>
      <c r="Q1426" s="422" t="s">
        <v>27</v>
      </c>
      <c r="R1426" s="102" t="s">
        <v>83</v>
      </c>
      <c r="S1426" s="102">
        <v>0</v>
      </c>
      <c r="T1426" s="435"/>
      <c r="U1426" s="165">
        <v>1</v>
      </c>
      <c r="V1426" s="165">
        <v>4</v>
      </c>
      <c r="W1426" s="165" t="s">
        <v>3044</v>
      </c>
      <c r="X1426" s="102">
        <v>1</v>
      </c>
      <c r="Y1426" s="422">
        <f>J1426-I1426</f>
        <v>6.9444444444444434E-2</v>
      </c>
      <c r="Z1426" s="422">
        <f>Y1426*60</f>
        <v>4.1666666666666661</v>
      </c>
      <c r="AA1426" s="429">
        <v>3</v>
      </c>
      <c r="AB1426" s="165">
        <v>4</v>
      </c>
    </row>
    <row r="1427" spans="1:28" ht="12.75" customHeight="1" thickBot="1">
      <c r="A1427" s="7"/>
      <c r="B1427" s="7"/>
      <c r="C1427" s="50" t="s">
        <v>8085</v>
      </c>
      <c r="D1427" s="468">
        <v>3</v>
      </c>
      <c r="E1427" s="50" t="s">
        <v>8107</v>
      </c>
      <c r="F1427" s="88" t="s">
        <v>2902</v>
      </c>
      <c r="G1427" s="88" t="s">
        <v>2902</v>
      </c>
      <c r="H1427" s="102" t="s">
        <v>2916</v>
      </c>
      <c r="I1427" s="45" t="s">
        <v>1956</v>
      </c>
      <c r="J1427" s="45" t="s">
        <v>511</v>
      </c>
      <c r="K1427" s="102" t="s">
        <v>4781</v>
      </c>
      <c r="L1427" s="13">
        <f ca="1">IFERROR(__xludf.DUMMYFUNCTION("if(K1465="""",0,counta(split(K1465,"","")))"),3)</f>
        <v>3</v>
      </c>
      <c r="M1427" s="102" t="s">
        <v>4782</v>
      </c>
      <c r="N1427" s="102" t="s">
        <v>4783</v>
      </c>
      <c r="O1427" s="102" t="s">
        <v>4784</v>
      </c>
      <c r="P1427" s="102" t="s">
        <v>4784</v>
      </c>
      <c r="Q1427" s="422" t="s">
        <v>27</v>
      </c>
      <c r="R1427" s="102" t="s">
        <v>83</v>
      </c>
      <c r="S1427" s="102">
        <v>0</v>
      </c>
      <c r="T1427" s="435"/>
      <c r="U1427" s="492">
        <v>2</v>
      </c>
      <c r="V1427" s="492">
        <v>4</v>
      </c>
      <c r="W1427" s="492" t="s">
        <v>3044</v>
      </c>
      <c r="X1427" s="492" t="s">
        <v>7457</v>
      </c>
      <c r="Y1427" s="422">
        <f>J1427-I1427</f>
        <v>9.7222222222222224E-2</v>
      </c>
      <c r="Z1427" s="422">
        <f>Y1427*60</f>
        <v>5.833333333333333</v>
      </c>
      <c r="AA1427" s="429">
        <v>3</v>
      </c>
      <c r="AB1427" s="277">
        <v>4</v>
      </c>
    </row>
    <row r="1428" spans="1:28" ht="12.75" customHeight="1" thickBot="1">
      <c r="A1428" s="7"/>
      <c r="B1428" s="7"/>
      <c r="C1428" s="50" t="s">
        <v>8698</v>
      </c>
      <c r="D1428" s="468">
        <v>3</v>
      </c>
      <c r="E1428" s="353" t="s">
        <v>8787</v>
      </c>
      <c r="F1428" s="175" t="s">
        <v>2848</v>
      </c>
      <c r="G1428" s="353" t="s">
        <v>4703</v>
      </c>
      <c r="H1428" s="353" t="s">
        <v>2849</v>
      </c>
      <c r="I1428" s="243" t="s">
        <v>1956</v>
      </c>
      <c r="J1428" s="45" t="s">
        <v>651</v>
      </c>
      <c r="K1428" s="102" t="s">
        <v>4788</v>
      </c>
      <c r="L1428" s="13">
        <f ca="1">IFERROR(__xludf.DUMMYFUNCTION("if(K1466="""",0,counta(split(K1466,"","")))"),3)</f>
        <v>3</v>
      </c>
      <c r="M1428" s="102" t="s">
        <v>4789</v>
      </c>
      <c r="N1428" s="102" t="s">
        <v>4783</v>
      </c>
      <c r="O1428" s="102" t="s">
        <v>4784</v>
      </c>
      <c r="P1428" s="102" t="s">
        <v>4784</v>
      </c>
      <c r="Q1428" s="422" t="s">
        <v>27</v>
      </c>
      <c r="R1428" s="102" t="s">
        <v>83</v>
      </c>
      <c r="S1428" s="102">
        <v>0</v>
      </c>
      <c r="T1428" s="435"/>
      <c r="U1428" s="165">
        <v>3</v>
      </c>
      <c r="V1428" s="354">
        <v>3</v>
      </c>
      <c r="W1428" s="353" t="s">
        <v>3602</v>
      </c>
      <c r="X1428" s="102">
        <v>1</v>
      </c>
      <c r="Y1428" s="422">
        <f>J1428-I1428</f>
        <v>0.14513888888888887</v>
      </c>
      <c r="Z1428" s="422">
        <f>Y1428*60</f>
        <v>8.7083333333333321</v>
      </c>
      <c r="AA1428" s="429">
        <v>3</v>
      </c>
      <c r="AB1428" s="165">
        <v>4</v>
      </c>
    </row>
    <row r="1429" spans="1:28" ht="12.75" customHeight="1" thickBot="1">
      <c r="A1429" s="7"/>
      <c r="B1429" s="7"/>
      <c r="C1429" s="50" t="s">
        <v>7041</v>
      </c>
      <c r="D1429" s="468">
        <v>3</v>
      </c>
      <c r="E1429" s="49" t="s">
        <v>7060</v>
      </c>
      <c r="F1429" s="102" t="s">
        <v>7061</v>
      </c>
      <c r="G1429" s="102" t="s">
        <v>7061</v>
      </c>
      <c r="H1429" s="102" t="s">
        <v>7062</v>
      </c>
      <c r="I1429" s="45" t="s">
        <v>802</v>
      </c>
      <c r="J1429" s="45" t="s">
        <v>1835</v>
      </c>
      <c r="K1429" s="102" t="s">
        <v>4793</v>
      </c>
      <c r="L1429" s="13">
        <f ca="1">IFERROR(__xludf.DUMMYFUNCTION("if(K1467="""",0,counta(split(K1467,"","")))"),9)</f>
        <v>9</v>
      </c>
      <c r="M1429" s="102" t="s">
        <v>4794</v>
      </c>
      <c r="N1429" s="102"/>
      <c r="O1429" s="102"/>
      <c r="P1429" s="102"/>
      <c r="Q1429" s="422" t="s">
        <v>27</v>
      </c>
      <c r="R1429" s="102" t="s">
        <v>83</v>
      </c>
      <c r="S1429" s="102">
        <v>0</v>
      </c>
      <c r="T1429" s="435"/>
      <c r="U1429" s="165"/>
      <c r="V1429" s="165">
        <v>5</v>
      </c>
      <c r="W1429" s="165" t="s">
        <v>29</v>
      </c>
      <c r="X1429" s="15">
        <v>1</v>
      </c>
      <c r="Y1429" s="422">
        <f>J1429-I1429</f>
        <v>6.111111111111113E-2</v>
      </c>
      <c r="Z1429" s="422">
        <f>Y1429*60</f>
        <v>3.6666666666666679</v>
      </c>
      <c r="AA1429" s="428">
        <v>3</v>
      </c>
      <c r="AB1429" s="165">
        <v>4</v>
      </c>
    </row>
    <row r="1430" spans="1:28" ht="12.75" customHeight="1" thickBot="1">
      <c r="A1430" s="7"/>
      <c r="B1430" s="7"/>
      <c r="C1430" s="353" t="s">
        <v>7724</v>
      </c>
      <c r="D1430" s="468">
        <v>3</v>
      </c>
      <c r="E1430" s="353" t="s">
        <v>7945</v>
      </c>
      <c r="F1430" s="353" t="s">
        <v>7951</v>
      </c>
      <c r="G1430" s="353" t="s">
        <v>7951</v>
      </c>
      <c r="H1430" s="353" t="s">
        <v>7952</v>
      </c>
      <c r="I1430" s="243" t="s">
        <v>387</v>
      </c>
      <c r="J1430" s="45" t="s">
        <v>3028</v>
      </c>
      <c r="K1430" s="102" t="s">
        <v>4798</v>
      </c>
      <c r="L1430" s="13">
        <f ca="1">IFERROR(__xludf.DUMMYFUNCTION("if(K1468="""",0,counta(split(K1468,"","")))"),4)</f>
        <v>4</v>
      </c>
      <c r="M1430" s="102" t="s">
        <v>4798</v>
      </c>
      <c r="N1430" s="102" t="s">
        <v>4592</v>
      </c>
      <c r="O1430" s="102" t="s">
        <v>4799</v>
      </c>
      <c r="P1430" s="102" t="s">
        <v>181</v>
      </c>
      <c r="Q1430" s="422" t="s">
        <v>27</v>
      </c>
      <c r="R1430" s="102" t="s">
        <v>83</v>
      </c>
      <c r="S1430" s="102">
        <v>0</v>
      </c>
      <c r="T1430" s="435"/>
      <c r="U1430" s="379">
        <v>3</v>
      </c>
      <c r="V1430" s="379">
        <v>5</v>
      </c>
      <c r="W1430" s="377" t="s">
        <v>7122</v>
      </c>
      <c r="X1430" s="377">
        <v>1</v>
      </c>
      <c r="Y1430" s="422">
        <f>J1430-I1430</f>
        <v>0.14513888888888887</v>
      </c>
      <c r="Z1430" s="422">
        <f>Y1430*60</f>
        <v>8.7083333333333321</v>
      </c>
      <c r="AA1430" s="429">
        <v>3</v>
      </c>
      <c r="AB1430" s="149">
        <v>4</v>
      </c>
    </row>
    <row r="1431" spans="1:28" ht="12.75" customHeight="1" thickBot="1">
      <c r="A1431" s="7"/>
      <c r="B1431" s="7"/>
      <c r="C1431" s="283" t="s">
        <v>8567</v>
      </c>
      <c r="D1431" s="468">
        <v>3</v>
      </c>
      <c r="E1431" s="283" t="s">
        <v>8625</v>
      </c>
      <c r="F1431" s="248" t="s">
        <v>8628</v>
      </c>
      <c r="G1431" s="283" t="s">
        <v>8628</v>
      </c>
      <c r="H1431" s="283" t="s">
        <v>8609</v>
      </c>
      <c r="I1431" s="249" t="s">
        <v>387</v>
      </c>
      <c r="J1431" s="45" t="s">
        <v>3541</v>
      </c>
      <c r="K1431" s="102" t="s">
        <v>4802</v>
      </c>
      <c r="L1431" s="13">
        <f ca="1">IFERROR(__xludf.DUMMYFUNCTION("if(K1469="""",0,counta(split(K1469,"","")))"),3)</f>
        <v>3</v>
      </c>
      <c r="M1431" s="102" t="s">
        <v>4802</v>
      </c>
      <c r="N1431" s="102"/>
      <c r="O1431" s="102"/>
      <c r="P1431" s="102"/>
      <c r="Q1431" s="422" t="s">
        <v>27</v>
      </c>
      <c r="R1431" s="102" t="s">
        <v>83</v>
      </c>
      <c r="S1431" s="102">
        <v>0</v>
      </c>
      <c r="T1431" s="435"/>
      <c r="U1431" s="165">
        <v>4</v>
      </c>
      <c r="V1431" s="165">
        <v>4</v>
      </c>
      <c r="W1431" s="165" t="s">
        <v>5989</v>
      </c>
      <c r="X1431" s="165">
        <v>0</v>
      </c>
      <c r="Y1431" s="422">
        <f>J1431-I1431</f>
        <v>9.9305555555555577E-2</v>
      </c>
      <c r="Z1431" s="422">
        <f>Y1431*60</f>
        <v>5.9583333333333348</v>
      </c>
      <c r="AA1431" s="429">
        <v>3</v>
      </c>
      <c r="AB1431" s="165">
        <v>4</v>
      </c>
    </row>
    <row r="1432" spans="1:28" ht="12.75" customHeight="1" thickBot="1">
      <c r="A1432" s="7"/>
      <c r="B1432" s="7"/>
      <c r="C1432" s="220" t="s">
        <v>6842</v>
      </c>
      <c r="D1432" s="468">
        <v>3</v>
      </c>
      <c r="E1432" s="214" t="s">
        <v>6921</v>
      </c>
      <c r="F1432" s="102" t="s">
        <v>3636</v>
      </c>
      <c r="G1432" s="102" t="s">
        <v>3636</v>
      </c>
      <c r="H1432" s="102" t="s">
        <v>6923</v>
      </c>
      <c r="I1432" s="45" t="s">
        <v>423</v>
      </c>
      <c r="J1432" s="45" t="s">
        <v>1465</v>
      </c>
      <c r="K1432" s="102" t="s">
        <v>4805</v>
      </c>
      <c r="L1432" s="13">
        <f ca="1">IFERROR(__xludf.DUMMYFUNCTION("if(K1470="""",0,counta(split(K1470,"","")))"),2)</f>
        <v>2</v>
      </c>
      <c r="M1432" s="102" t="s">
        <v>4805</v>
      </c>
      <c r="N1432" s="102"/>
      <c r="O1432" s="102"/>
      <c r="P1432" s="102"/>
      <c r="Q1432" s="422" t="s">
        <v>27</v>
      </c>
      <c r="R1432" s="102" t="s">
        <v>83</v>
      </c>
      <c r="S1432" s="102">
        <v>0</v>
      </c>
      <c r="T1432" s="435"/>
      <c r="U1432" s="481"/>
      <c r="V1432" s="481">
        <v>4</v>
      </c>
      <c r="W1432" s="481" t="s">
        <v>29</v>
      </c>
      <c r="X1432" s="503">
        <v>1</v>
      </c>
      <c r="Y1432" s="422">
        <f>J1432-I1432</f>
        <v>0.23611111111111116</v>
      </c>
      <c r="Z1432" s="422">
        <f>Y1432*60</f>
        <v>14.16666666666667</v>
      </c>
      <c r="AA1432" s="429">
        <v>3</v>
      </c>
      <c r="AB1432" s="165">
        <v>4</v>
      </c>
    </row>
    <row r="1433" spans="1:28" ht="12.75" customHeight="1" thickBot="1">
      <c r="A1433" s="7"/>
      <c r="B1433" s="7"/>
      <c r="C1433" s="220" t="s">
        <v>6842</v>
      </c>
      <c r="D1433" s="468">
        <v>3</v>
      </c>
      <c r="E1433" s="50" t="s">
        <v>1404</v>
      </c>
      <c r="F1433" s="102" t="s">
        <v>7028</v>
      </c>
      <c r="G1433" s="102" t="s">
        <v>560</v>
      </c>
      <c r="H1433" s="102" t="s">
        <v>2305</v>
      </c>
      <c r="I1433" s="45" t="s">
        <v>423</v>
      </c>
      <c r="J1433" s="45" t="s">
        <v>2113</v>
      </c>
      <c r="K1433" s="102" t="s">
        <v>4809</v>
      </c>
      <c r="L1433" s="13">
        <f ca="1">IFERROR(__xludf.DUMMYFUNCTION("if(K1471="""",0,counta(split(K1471,"","")))"),4)</f>
        <v>4</v>
      </c>
      <c r="M1433" s="102" t="s">
        <v>4809</v>
      </c>
      <c r="N1433" s="102" t="s">
        <v>4810</v>
      </c>
      <c r="O1433" s="102" t="s">
        <v>4810</v>
      </c>
      <c r="P1433" s="102" t="s">
        <v>4810</v>
      </c>
      <c r="Q1433" s="270" t="s">
        <v>27</v>
      </c>
      <c r="R1433" s="102" t="s">
        <v>83</v>
      </c>
      <c r="S1433" s="271">
        <v>0</v>
      </c>
      <c r="T1433" s="435"/>
      <c r="U1433" s="165">
        <v>2</v>
      </c>
      <c r="V1433" s="165">
        <v>4</v>
      </c>
      <c r="W1433" s="165" t="s">
        <v>29</v>
      </c>
      <c r="X1433" s="102" t="s">
        <v>2794</v>
      </c>
      <c r="Y1433" s="422">
        <f>J1433-I1433</f>
        <v>7.6388888888888909E-2</v>
      </c>
      <c r="Z1433" s="422">
        <f>Y1433*60</f>
        <v>4.5833333333333348</v>
      </c>
      <c r="AA1433" s="429">
        <v>3</v>
      </c>
      <c r="AB1433" s="165">
        <v>4</v>
      </c>
    </row>
    <row r="1434" spans="1:28" ht="12.75" customHeight="1" thickBot="1">
      <c r="A1434" s="7"/>
      <c r="B1434" s="7"/>
      <c r="C1434" s="50" t="s">
        <v>8698</v>
      </c>
      <c r="D1434" s="468">
        <v>3</v>
      </c>
      <c r="E1434" s="353" t="s">
        <v>8757</v>
      </c>
      <c r="F1434" s="175" t="s">
        <v>75</v>
      </c>
      <c r="G1434" s="353"/>
      <c r="H1434" s="353" t="s">
        <v>295</v>
      </c>
      <c r="I1434" s="243" t="s">
        <v>423</v>
      </c>
      <c r="J1434" s="45" t="s">
        <v>3848</v>
      </c>
      <c r="K1434" s="102" t="s">
        <v>1402</v>
      </c>
      <c r="L1434" s="13">
        <f ca="1">IFERROR(__xludf.DUMMYFUNCTION("if(K1472="""",0,counta(split(K1472,"","")))"),2)</f>
        <v>2</v>
      </c>
      <c r="M1434" s="102" t="s">
        <v>1402</v>
      </c>
      <c r="N1434" s="102"/>
      <c r="O1434" s="102"/>
      <c r="P1434" s="102"/>
      <c r="Q1434" s="441" t="s">
        <v>27</v>
      </c>
      <c r="R1434" s="102" t="s">
        <v>83</v>
      </c>
      <c r="S1434" s="331">
        <v>0</v>
      </c>
      <c r="T1434" s="435"/>
      <c r="U1434" s="51">
        <v>5</v>
      </c>
      <c r="V1434" s="354">
        <v>5</v>
      </c>
      <c r="W1434" s="102" t="s">
        <v>5798</v>
      </c>
      <c r="X1434" s="435"/>
      <c r="Y1434" s="422">
        <f>J1434-I1434</f>
        <v>0.13472222222222224</v>
      </c>
      <c r="Z1434" s="422">
        <f>Y1434*60</f>
        <v>8.0833333333333339</v>
      </c>
      <c r="AA1434" s="429">
        <v>3</v>
      </c>
      <c r="AB1434" s="165">
        <v>4</v>
      </c>
    </row>
    <row r="1435" spans="1:28" ht="12.75" customHeight="1" thickBot="1">
      <c r="A1435" s="7"/>
      <c r="B1435" s="7"/>
      <c r="C1435" s="50" t="s">
        <v>8085</v>
      </c>
      <c r="D1435" s="468">
        <v>3</v>
      </c>
      <c r="E1435" s="87" t="s">
        <v>8128</v>
      </c>
      <c r="F1435" s="102" t="s">
        <v>8156</v>
      </c>
      <c r="G1435" s="102" t="s">
        <v>8157</v>
      </c>
      <c r="H1435" s="102" t="s">
        <v>8158</v>
      </c>
      <c r="I1435" s="45" t="s">
        <v>8159</v>
      </c>
      <c r="J1435" s="45" t="s">
        <v>774</v>
      </c>
      <c r="K1435" s="102" t="s">
        <v>4816</v>
      </c>
      <c r="L1435" s="13">
        <f ca="1">IFERROR(__xludf.DUMMYFUNCTION("if(K1473="""",0,counta(split(K1473,"","")))"),6)</f>
        <v>6</v>
      </c>
      <c r="M1435" s="102"/>
      <c r="N1435" s="102" t="s">
        <v>4817</v>
      </c>
      <c r="O1435" s="102" t="s">
        <v>4817</v>
      </c>
      <c r="P1435" s="102" t="s">
        <v>4817</v>
      </c>
      <c r="Q1435" s="441" t="s">
        <v>27</v>
      </c>
      <c r="R1435" s="102" t="s">
        <v>83</v>
      </c>
      <c r="S1435" s="331">
        <v>0</v>
      </c>
      <c r="T1435" s="435"/>
      <c r="U1435" s="165"/>
      <c r="V1435" s="165">
        <v>3</v>
      </c>
      <c r="W1435" s="165" t="s">
        <v>29</v>
      </c>
      <c r="X1435" s="15">
        <v>1</v>
      </c>
      <c r="Y1435" s="422">
        <f>J1435-I1435</f>
        <v>-0.67916666666666659</v>
      </c>
      <c r="Z1435" s="422">
        <f>Y1435*60</f>
        <v>-40.749999999999993</v>
      </c>
      <c r="AA1435" s="428">
        <v>3</v>
      </c>
      <c r="AB1435" s="481">
        <v>4</v>
      </c>
    </row>
    <row r="1436" spans="1:28" ht="12.75" customHeight="1" thickBot="1">
      <c r="A1436" s="7"/>
      <c r="B1436" s="7"/>
      <c r="C1436" s="50" t="s">
        <v>8085</v>
      </c>
      <c r="D1436" s="468">
        <v>3</v>
      </c>
      <c r="E1436" s="87" t="s">
        <v>8128</v>
      </c>
      <c r="F1436" s="102" t="s">
        <v>8152</v>
      </c>
      <c r="G1436" s="102" t="s">
        <v>594</v>
      </c>
      <c r="H1436" s="102" t="s">
        <v>8153</v>
      </c>
      <c r="I1436" s="45" t="s">
        <v>8154</v>
      </c>
      <c r="J1436" s="45" t="s">
        <v>33</v>
      </c>
      <c r="K1436" s="102" t="s">
        <v>4821</v>
      </c>
      <c r="L1436" s="13">
        <f ca="1">IFERROR(__xludf.DUMMYFUNCTION("if(K1474="""",0,counta(split(K1474,"","")))"),4)</f>
        <v>4</v>
      </c>
      <c r="M1436" s="102" t="s">
        <v>4821</v>
      </c>
      <c r="N1436" s="102" t="s">
        <v>4817</v>
      </c>
      <c r="O1436" s="102" t="s">
        <v>4817</v>
      </c>
      <c r="P1436" s="102" t="s">
        <v>4817</v>
      </c>
      <c r="Q1436" s="441" t="s">
        <v>27</v>
      </c>
      <c r="R1436" s="102" t="s">
        <v>83</v>
      </c>
      <c r="S1436" s="331">
        <v>0</v>
      </c>
      <c r="T1436" s="435"/>
      <c r="U1436" s="165">
        <v>4</v>
      </c>
      <c r="V1436" s="165">
        <v>5</v>
      </c>
      <c r="W1436" s="165" t="s">
        <v>2111</v>
      </c>
      <c r="X1436" s="102">
        <v>1</v>
      </c>
      <c r="Y1436" s="422">
        <f>J1436-I1436</f>
        <v>-0.5708333333333333</v>
      </c>
      <c r="Z1436" s="422">
        <f>Y1436*60</f>
        <v>-34.25</v>
      </c>
      <c r="AA1436" s="429">
        <v>3</v>
      </c>
      <c r="AB1436" s="165">
        <v>4</v>
      </c>
    </row>
    <row r="1437" spans="1:28" ht="12.75" customHeight="1" thickBot="1">
      <c r="A1437" s="7"/>
      <c r="B1437" s="7"/>
      <c r="C1437" s="50" t="s">
        <v>8567</v>
      </c>
      <c r="D1437" s="468">
        <v>3</v>
      </c>
      <c r="E1437" s="50" t="s">
        <v>8649</v>
      </c>
      <c r="F1437" s="175" t="s">
        <v>8654</v>
      </c>
      <c r="G1437" s="353" t="s">
        <v>8655</v>
      </c>
      <c r="H1437" s="353" t="s">
        <v>8656</v>
      </c>
      <c r="I1437" s="243" t="s">
        <v>8657</v>
      </c>
      <c r="J1437" s="45" t="s">
        <v>4824</v>
      </c>
      <c r="K1437" s="102" t="s">
        <v>4825</v>
      </c>
      <c r="L1437" s="13">
        <f ca="1">IFERROR(__xludf.DUMMYFUNCTION("if(K1475="""",0,counta(split(K1475,"","")))"),5)</f>
        <v>5</v>
      </c>
      <c r="M1437" s="102" t="s">
        <v>4825</v>
      </c>
      <c r="N1437" s="102"/>
      <c r="O1437" s="102"/>
      <c r="P1437" s="102"/>
      <c r="Q1437" s="441" t="s">
        <v>27</v>
      </c>
      <c r="R1437" s="102" t="s">
        <v>83</v>
      </c>
      <c r="S1437" s="331">
        <v>0</v>
      </c>
      <c r="T1437" s="435"/>
      <c r="U1437" s="165">
        <v>4</v>
      </c>
      <c r="V1437" s="165">
        <v>4</v>
      </c>
      <c r="W1437" s="165" t="s">
        <v>3437</v>
      </c>
      <c r="X1437" s="102" t="s">
        <v>2947</v>
      </c>
      <c r="Y1437" s="422">
        <f>J1437-I1437</f>
        <v>-0.42708333333333326</v>
      </c>
      <c r="Z1437" s="422">
        <f>Y1437*60</f>
        <v>-25.624999999999996</v>
      </c>
      <c r="AA1437" s="429">
        <v>3</v>
      </c>
      <c r="AB1437" s="165">
        <v>4</v>
      </c>
    </row>
    <row r="1438" spans="1:28" ht="12.75" customHeight="1" thickBot="1">
      <c r="A1438" s="7"/>
      <c r="B1438" s="7"/>
      <c r="C1438" s="50" t="s">
        <v>8085</v>
      </c>
      <c r="D1438" s="468">
        <v>3</v>
      </c>
      <c r="E1438" s="87" t="s">
        <v>8128</v>
      </c>
      <c r="F1438" s="102" t="s">
        <v>2622</v>
      </c>
      <c r="G1438" s="102" t="s">
        <v>8149</v>
      </c>
      <c r="H1438" s="102" t="s">
        <v>4609</v>
      </c>
      <c r="I1438" s="45" t="s">
        <v>8150</v>
      </c>
      <c r="J1438" s="45" t="s">
        <v>2378</v>
      </c>
      <c r="K1438" s="102" t="s">
        <v>4829</v>
      </c>
      <c r="L1438" s="13">
        <f ca="1">IFERROR(__xludf.DUMMYFUNCTION("if(K1476="""",0,counta(split(K1476,"","")))"),8)</f>
        <v>8</v>
      </c>
      <c r="M1438" s="102"/>
      <c r="N1438" s="102" t="s">
        <v>1026</v>
      </c>
      <c r="O1438" s="102" t="s">
        <v>1026</v>
      </c>
      <c r="P1438" s="102" t="s">
        <v>4830</v>
      </c>
      <c r="Q1438" s="441" t="s">
        <v>27</v>
      </c>
      <c r="R1438" s="102" t="s">
        <v>83</v>
      </c>
      <c r="S1438" s="331">
        <v>0</v>
      </c>
      <c r="T1438" s="435"/>
      <c r="U1438" s="165">
        <v>5</v>
      </c>
      <c r="V1438" s="165">
        <v>5</v>
      </c>
      <c r="W1438" s="353" t="s">
        <v>29</v>
      </c>
      <c r="X1438" s="102" t="s">
        <v>2976</v>
      </c>
      <c r="Y1438" s="422">
        <f>J1438-I1438</f>
        <v>-0.6166666666666667</v>
      </c>
      <c r="Z1438" s="422">
        <f>Y1438*60</f>
        <v>-37</v>
      </c>
      <c r="AA1438" s="429">
        <v>3</v>
      </c>
      <c r="AB1438" s="253">
        <v>4</v>
      </c>
    </row>
    <row r="1439" spans="1:28" ht="12.75" customHeight="1" thickBot="1">
      <c r="A1439" s="7"/>
      <c r="B1439" s="7"/>
      <c r="C1439" s="50" t="s">
        <v>8085</v>
      </c>
      <c r="D1439" s="468">
        <v>3</v>
      </c>
      <c r="E1439" s="87" t="s">
        <v>8128</v>
      </c>
      <c r="F1439" s="102" t="s">
        <v>8143</v>
      </c>
      <c r="G1439" s="102" t="s">
        <v>2069</v>
      </c>
      <c r="H1439" s="102" t="s">
        <v>8144</v>
      </c>
      <c r="I1439" s="45" t="s">
        <v>8145</v>
      </c>
      <c r="J1439" s="45" t="s">
        <v>253</v>
      </c>
      <c r="K1439" s="102" t="s">
        <v>4834</v>
      </c>
      <c r="L1439" s="13">
        <f ca="1">IFERROR(__xludf.DUMMYFUNCTION("if(K1477="""",0,counta(split(K1477,"","")))"),3)</f>
        <v>3</v>
      </c>
      <c r="M1439" s="102" t="s">
        <v>4834</v>
      </c>
      <c r="N1439" s="102"/>
      <c r="O1439" s="102"/>
      <c r="P1439" s="102"/>
      <c r="Q1439" s="422" t="s">
        <v>27</v>
      </c>
      <c r="R1439" s="102" t="s">
        <v>83</v>
      </c>
      <c r="S1439" s="480">
        <v>0</v>
      </c>
      <c r="T1439" s="435"/>
      <c r="U1439" s="165">
        <v>4</v>
      </c>
      <c r="V1439" s="165">
        <v>4</v>
      </c>
      <c r="W1439" s="284" t="s">
        <v>3223</v>
      </c>
      <c r="X1439" s="102" t="s">
        <v>2794</v>
      </c>
      <c r="Y1439" s="422">
        <f>J1439-I1439</f>
        <v>-0.55208333333333326</v>
      </c>
      <c r="Z1439" s="422">
        <f>Y1439*60</f>
        <v>-33.124999999999993</v>
      </c>
      <c r="AA1439" s="429">
        <v>3</v>
      </c>
      <c r="AB1439" s="297">
        <v>4</v>
      </c>
    </row>
    <row r="1440" spans="1:28" ht="12.75" customHeight="1" thickBot="1">
      <c r="A1440" s="7"/>
      <c r="B1440" s="7"/>
      <c r="C1440" s="220" t="s">
        <v>6842</v>
      </c>
      <c r="D1440" s="468">
        <v>3</v>
      </c>
      <c r="E1440" s="214" t="s">
        <v>6921</v>
      </c>
      <c r="F1440" s="102" t="s">
        <v>172</v>
      </c>
      <c r="G1440" s="102" t="s">
        <v>6928</v>
      </c>
      <c r="H1440" s="102" t="s">
        <v>3454</v>
      </c>
      <c r="I1440" s="45" t="s">
        <v>6929</v>
      </c>
      <c r="J1440" s="45" t="s">
        <v>151</v>
      </c>
      <c r="K1440" s="102" t="s">
        <v>4839</v>
      </c>
      <c r="L1440" s="13">
        <f ca="1">IFERROR(__xludf.DUMMYFUNCTION("if(K1478="""",0,counta(split(K1478,"","")))"),3)</f>
        <v>3</v>
      </c>
      <c r="M1440" s="102" t="s">
        <v>4839</v>
      </c>
      <c r="N1440" s="102"/>
      <c r="O1440" s="102"/>
      <c r="P1440" s="102"/>
      <c r="Q1440" s="422" t="s">
        <v>110</v>
      </c>
      <c r="R1440" s="102" t="s">
        <v>83</v>
      </c>
      <c r="S1440" s="102">
        <v>1</v>
      </c>
      <c r="T1440" s="435"/>
      <c r="U1440" s="379">
        <v>5</v>
      </c>
      <c r="V1440" s="379">
        <v>3</v>
      </c>
      <c r="W1440" s="377" t="s">
        <v>3511</v>
      </c>
      <c r="X1440" s="377">
        <v>1</v>
      </c>
      <c r="Y1440" s="422">
        <f>J1440-I1440</f>
        <v>-0.50763888888888875</v>
      </c>
      <c r="Z1440" s="422">
        <f>Y1440*60</f>
        <v>-30.458333333333325</v>
      </c>
      <c r="AA1440" s="429">
        <v>3</v>
      </c>
      <c r="AB1440" s="490">
        <v>4</v>
      </c>
    </row>
    <row r="1441" spans="1:28" ht="12.75" customHeight="1" thickBot="1">
      <c r="A1441" s="7"/>
      <c r="B1441" s="7"/>
      <c r="C1441" s="353" t="s">
        <v>7724</v>
      </c>
      <c r="D1441" s="468">
        <v>3</v>
      </c>
      <c r="E1441" s="353" t="s">
        <v>7813</v>
      </c>
      <c r="F1441" s="353" t="s">
        <v>1414</v>
      </c>
      <c r="G1441" s="353" t="s">
        <v>2819</v>
      </c>
      <c r="H1441" s="353" t="s">
        <v>7827</v>
      </c>
      <c r="I1441" s="243" t="s">
        <v>7833</v>
      </c>
      <c r="J1441" s="45" t="s">
        <v>1451</v>
      </c>
      <c r="K1441" s="102" t="s">
        <v>4842</v>
      </c>
      <c r="L1441" s="13">
        <f ca="1">IFERROR(__xludf.DUMMYFUNCTION("if(K1479="""",0,counta(split(K1479,"","")))"),6)</f>
        <v>6</v>
      </c>
      <c r="M1441" s="102"/>
      <c r="N1441" s="102"/>
      <c r="O1441" s="102"/>
      <c r="P1441" s="102" t="s">
        <v>1439</v>
      </c>
      <c r="Q1441" s="422" t="s">
        <v>110</v>
      </c>
      <c r="R1441" s="102" t="s">
        <v>83</v>
      </c>
      <c r="S1441" s="102">
        <v>1</v>
      </c>
      <c r="T1441" s="435"/>
      <c r="U1441" s="336">
        <v>3</v>
      </c>
      <c r="V1441" s="336">
        <v>3</v>
      </c>
      <c r="W1441" s="339" t="s">
        <v>29</v>
      </c>
      <c r="X1441" s="339" t="s">
        <v>2947</v>
      </c>
      <c r="Y1441" s="422">
        <f>J1441-I1441</f>
        <v>-0.51736111111111105</v>
      </c>
      <c r="Z1441" s="422">
        <f>Y1441*60</f>
        <v>-31.041666666666664</v>
      </c>
      <c r="AA1441" s="429">
        <v>3</v>
      </c>
      <c r="AB1441" s="165">
        <v>4</v>
      </c>
    </row>
    <row r="1442" spans="1:28" ht="12.75" customHeight="1" thickBot="1">
      <c r="A1442" s="7"/>
      <c r="B1442" s="7"/>
      <c r="C1442" s="50" t="s">
        <v>7561</v>
      </c>
      <c r="D1442" s="468">
        <v>3</v>
      </c>
      <c r="E1442" s="50" t="s">
        <v>7652</v>
      </c>
      <c r="F1442" s="102" t="s">
        <v>7647</v>
      </c>
      <c r="G1442" s="102" t="s">
        <v>7648</v>
      </c>
      <c r="H1442" s="102" t="s">
        <v>7648</v>
      </c>
      <c r="I1442" s="45" t="s">
        <v>7672</v>
      </c>
      <c r="J1442" s="45" t="s">
        <v>1451</v>
      </c>
      <c r="K1442" s="102" t="s">
        <v>4844</v>
      </c>
      <c r="L1442" s="13">
        <f ca="1">IFERROR(__xludf.DUMMYFUNCTION("if(K1480="""",0,counta(split(K1480,"","")))"),1)</f>
        <v>1</v>
      </c>
      <c r="M1442" s="102"/>
      <c r="N1442" s="102"/>
      <c r="O1442" s="102"/>
      <c r="P1442" s="102"/>
      <c r="Q1442" s="422" t="s">
        <v>110</v>
      </c>
      <c r="R1442" s="102" t="s">
        <v>83</v>
      </c>
      <c r="S1442" s="102">
        <v>1</v>
      </c>
      <c r="T1442" s="435"/>
      <c r="U1442" s="51">
        <v>4</v>
      </c>
      <c r="V1442" s="51">
        <v>4</v>
      </c>
      <c r="W1442" s="51" t="s">
        <v>3511</v>
      </c>
      <c r="X1442" s="51">
        <v>1</v>
      </c>
      <c r="Y1442" s="422">
        <f>J1442-I1442</f>
        <v>-0.51666666666666661</v>
      </c>
      <c r="Z1442" s="422">
        <f>Y1442*60</f>
        <v>-30.999999999999996</v>
      </c>
      <c r="AA1442" s="429">
        <v>3</v>
      </c>
      <c r="AB1442" s="253">
        <v>4</v>
      </c>
    </row>
    <row r="1443" spans="1:28" ht="12.75" customHeight="1" thickBot="1">
      <c r="A1443" s="7"/>
      <c r="B1443" s="7"/>
      <c r="C1443" s="50" t="s">
        <v>7139</v>
      </c>
      <c r="D1443" s="468">
        <v>3</v>
      </c>
      <c r="E1443" s="50" t="s">
        <v>7140</v>
      </c>
      <c r="F1443" s="102" t="s">
        <v>68</v>
      </c>
      <c r="G1443" s="102" t="s">
        <v>64</v>
      </c>
      <c r="H1443" s="102" t="s">
        <v>100</v>
      </c>
      <c r="I1443" s="45" t="s">
        <v>2139</v>
      </c>
      <c r="J1443" s="45" t="s">
        <v>1451</v>
      </c>
      <c r="K1443" s="102" t="s">
        <v>1483</v>
      </c>
      <c r="L1443" s="13">
        <f ca="1">IFERROR(__xludf.DUMMYFUNCTION("if(K1481="""",0,counta(split(K1481,"","")))"),1)</f>
        <v>1</v>
      </c>
      <c r="M1443" s="102"/>
      <c r="N1443" s="102"/>
      <c r="O1443" s="102"/>
      <c r="P1443" s="102" t="s">
        <v>4846</v>
      </c>
      <c r="Q1443" s="422" t="s">
        <v>110</v>
      </c>
      <c r="R1443" s="102" t="s">
        <v>83</v>
      </c>
      <c r="S1443" s="102">
        <v>1</v>
      </c>
      <c r="T1443" s="435"/>
      <c r="U1443" s="165">
        <v>4</v>
      </c>
      <c r="V1443" s="165">
        <v>4</v>
      </c>
      <c r="W1443" s="165" t="s">
        <v>3548</v>
      </c>
      <c r="X1443" s="102">
        <v>1</v>
      </c>
      <c r="Y1443" s="422">
        <f>J1443-I1443</f>
        <v>-0.5083333333333333</v>
      </c>
      <c r="Z1443" s="422">
        <f>Y1443*60</f>
        <v>-30.5</v>
      </c>
      <c r="AA1443" s="429">
        <v>3</v>
      </c>
      <c r="AB1443" s="253">
        <v>4</v>
      </c>
    </row>
    <row r="1444" spans="1:28" ht="12.75" customHeight="1" thickBot="1">
      <c r="A1444" s="7"/>
      <c r="B1444" s="7"/>
      <c r="C1444" s="50" t="s">
        <v>8272</v>
      </c>
      <c r="D1444" s="468">
        <v>3</v>
      </c>
      <c r="E1444" s="50" t="s">
        <v>8273</v>
      </c>
      <c r="F1444" s="102" t="s">
        <v>8291</v>
      </c>
      <c r="G1444" s="102" t="s">
        <v>8291</v>
      </c>
      <c r="H1444" s="102" t="s">
        <v>8292</v>
      </c>
      <c r="I1444" s="45" t="s">
        <v>8293</v>
      </c>
      <c r="J1444" s="45" t="s">
        <v>2007</v>
      </c>
      <c r="K1444" s="102" t="s">
        <v>4848</v>
      </c>
      <c r="L1444" s="13">
        <f ca="1">IFERROR(__xludf.DUMMYFUNCTION("if(K1482="""",0,counta(split(K1482,"","")))"),5)</f>
        <v>5</v>
      </c>
      <c r="M1444" s="102"/>
      <c r="N1444" s="102"/>
      <c r="O1444" s="102"/>
      <c r="P1444" s="102"/>
      <c r="Q1444" s="357" t="s">
        <v>110</v>
      </c>
      <c r="R1444" s="102" t="s">
        <v>83</v>
      </c>
      <c r="S1444" s="252">
        <v>1</v>
      </c>
      <c r="T1444" s="435"/>
      <c r="U1444" s="165">
        <v>5</v>
      </c>
      <c r="V1444" s="165">
        <v>5</v>
      </c>
      <c r="W1444" s="165" t="s">
        <v>3076</v>
      </c>
      <c r="X1444" s="102">
        <v>0</v>
      </c>
      <c r="Y1444" s="422">
        <f>J1444-I1444</f>
        <v>-0.67708333333333326</v>
      </c>
      <c r="Z1444" s="422">
        <f>Y1444*60</f>
        <v>-40.624999999999993</v>
      </c>
      <c r="AA1444" s="429">
        <v>3</v>
      </c>
      <c r="AB1444" s="165">
        <v>4</v>
      </c>
    </row>
    <row r="1445" spans="1:28" ht="12.75" customHeight="1" thickBot="1">
      <c r="A1445" s="7"/>
      <c r="B1445" s="7"/>
      <c r="C1445" s="353" t="s">
        <v>7724</v>
      </c>
      <c r="D1445" s="468">
        <v>3</v>
      </c>
      <c r="E1445" s="353" t="s">
        <v>7813</v>
      </c>
      <c r="F1445" s="102" t="s">
        <v>1747</v>
      </c>
      <c r="G1445" s="353" t="s">
        <v>7829</v>
      </c>
      <c r="H1445" s="353" t="s">
        <v>7830</v>
      </c>
      <c r="I1445" s="243" t="s">
        <v>7831</v>
      </c>
      <c r="J1445" s="45" t="s">
        <v>2656</v>
      </c>
      <c r="K1445" s="102" t="s">
        <v>4850</v>
      </c>
      <c r="L1445" s="13">
        <f ca="1">IFERROR(__xludf.DUMMYFUNCTION("if(K1483="""",0,counta(split(K1483,"","")))"),2)</f>
        <v>2</v>
      </c>
      <c r="M1445" s="102"/>
      <c r="N1445" s="102"/>
      <c r="O1445" s="102"/>
      <c r="P1445" s="102"/>
      <c r="Q1445" s="422" t="s">
        <v>110</v>
      </c>
      <c r="R1445" s="102" t="s">
        <v>83</v>
      </c>
      <c r="S1445" s="102">
        <v>1</v>
      </c>
      <c r="T1445" s="435"/>
      <c r="U1445" s="72">
        <v>3</v>
      </c>
      <c r="V1445" s="86">
        <v>2</v>
      </c>
      <c r="W1445" s="209" t="s">
        <v>3076</v>
      </c>
      <c r="X1445" s="84">
        <v>1</v>
      </c>
      <c r="Y1445" s="422">
        <f>J1445-I1445</f>
        <v>-0.36180555555555566</v>
      </c>
      <c r="Z1445" s="422">
        <f>Y1445*60</f>
        <v>-21.708333333333339</v>
      </c>
      <c r="AA1445" s="429">
        <v>3</v>
      </c>
      <c r="AB1445" s="165">
        <v>4</v>
      </c>
    </row>
    <row r="1446" spans="1:28" ht="12.75" customHeight="1" thickBot="1">
      <c r="A1446" s="7"/>
      <c r="B1446" s="7"/>
      <c r="C1446" s="353" t="s">
        <v>7724</v>
      </c>
      <c r="D1446" s="468">
        <v>3</v>
      </c>
      <c r="E1446" s="353" t="s">
        <v>8046</v>
      </c>
      <c r="F1446" s="353" t="s">
        <v>8080</v>
      </c>
      <c r="G1446" s="353" t="s">
        <v>8081</v>
      </c>
      <c r="H1446" s="353" t="s">
        <v>8082</v>
      </c>
      <c r="I1446" s="243" t="s">
        <v>8083</v>
      </c>
      <c r="J1446" s="45" t="s">
        <v>4852</v>
      </c>
      <c r="K1446" s="102" t="s">
        <v>4853</v>
      </c>
      <c r="L1446" s="13">
        <f ca="1">IFERROR(__xludf.DUMMYFUNCTION("if(K1484="""",0,counta(split(K1484,"","")))"),2)</f>
        <v>2</v>
      </c>
      <c r="M1446" s="102"/>
      <c r="N1446" s="102"/>
      <c r="O1446" s="102"/>
      <c r="P1446" s="102"/>
      <c r="Q1446" s="422" t="s">
        <v>110</v>
      </c>
      <c r="R1446" s="102" t="s">
        <v>83</v>
      </c>
      <c r="S1446" s="102">
        <v>1</v>
      </c>
      <c r="T1446" s="435"/>
      <c r="U1446" s="481"/>
      <c r="V1446" s="481"/>
      <c r="W1446" s="481" t="s">
        <v>3044</v>
      </c>
      <c r="X1446" s="480">
        <v>1</v>
      </c>
      <c r="Y1446" s="422">
        <f>J1446-I1446</f>
        <v>-0.33958333333333324</v>
      </c>
      <c r="Z1446" s="422">
        <f>Y1446*60</f>
        <v>-20.374999999999993</v>
      </c>
      <c r="AA1446" s="429">
        <v>3</v>
      </c>
      <c r="AB1446" s="165">
        <v>4</v>
      </c>
    </row>
    <row r="1447" spans="1:28" ht="12.75" customHeight="1" thickBot="1">
      <c r="A1447" s="7"/>
      <c r="B1447" s="7"/>
      <c r="C1447" s="353" t="s">
        <v>7724</v>
      </c>
      <c r="D1447" s="468">
        <v>3</v>
      </c>
      <c r="E1447" s="353" t="s">
        <v>8046</v>
      </c>
      <c r="F1447" s="353" t="s">
        <v>8074</v>
      </c>
      <c r="G1447" s="353" t="s">
        <v>8075</v>
      </c>
      <c r="H1447" s="353" t="s">
        <v>8076</v>
      </c>
      <c r="I1447" s="243" t="s">
        <v>8077</v>
      </c>
      <c r="J1447" s="45" t="s">
        <v>741</v>
      </c>
      <c r="K1447" s="102" t="s">
        <v>417</v>
      </c>
      <c r="L1447" s="13">
        <f ca="1">IFERROR(__xludf.DUMMYFUNCTION("if(K1485="""",0,counta(split(K1485,"","")))"),1)</f>
        <v>1</v>
      </c>
      <c r="M1447" s="102"/>
      <c r="N1447" s="102"/>
      <c r="O1447" s="102"/>
      <c r="P1447" s="102"/>
      <c r="Q1447" s="422" t="s">
        <v>110</v>
      </c>
      <c r="R1447" s="353" t="s">
        <v>5797</v>
      </c>
      <c r="S1447" s="102">
        <v>1</v>
      </c>
      <c r="T1447" s="435"/>
      <c r="U1447" s="165"/>
      <c r="V1447" s="165">
        <v>4</v>
      </c>
      <c r="W1447" s="165" t="s">
        <v>1403</v>
      </c>
      <c r="X1447" s="102"/>
      <c r="Y1447" s="422">
        <f>J1447-I1447</f>
        <v>-0.32013888888888886</v>
      </c>
      <c r="Z1447" s="422">
        <f>Y1447*60</f>
        <v>-19.208333333333332</v>
      </c>
      <c r="AA1447" s="428">
        <v>3</v>
      </c>
      <c r="AB1447" s="253">
        <v>4</v>
      </c>
    </row>
    <row r="1448" spans="1:28" ht="12.75" customHeight="1" thickBot="1">
      <c r="A1448" s="7"/>
      <c r="B1448" s="7"/>
      <c r="C1448" s="220" t="s">
        <v>6842</v>
      </c>
      <c r="D1448" s="468">
        <v>3</v>
      </c>
      <c r="E1448" s="220" t="s">
        <v>1554</v>
      </c>
      <c r="F1448" s="102" t="s">
        <v>6966</v>
      </c>
      <c r="G1448" s="102" t="s">
        <v>6967</v>
      </c>
      <c r="H1448" s="102" t="s">
        <v>1579</v>
      </c>
      <c r="I1448" s="45" t="s">
        <v>3839</v>
      </c>
      <c r="J1448" s="45" t="s">
        <v>1409</v>
      </c>
      <c r="K1448" s="102" t="s">
        <v>4857</v>
      </c>
      <c r="L1448" s="13">
        <f ca="1">IFERROR(__xludf.DUMMYFUNCTION("if(K1486="""",0,counta(split(K1486,"","")))"),4)</f>
        <v>4</v>
      </c>
      <c r="M1448" s="102" t="s">
        <v>4858</v>
      </c>
      <c r="N1448" s="102"/>
      <c r="O1448" s="102"/>
      <c r="P1448" s="102"/>
      <c r="Q1448" s="422" t="s">
        <v>110</v>
      </c>
      <c r="R1448" s="353" t="s">
        <v>5797</v>
      </c>
      <c r="S1448" s="102">
        <v>1</v>
      </c>
      <c r="T1448" s="435"/>
      <c r="U1448" s="51">
        <v>4</v>
      </c>
      <c r="V1448" s="354">
        <v>3</v>
      </c>
      <c r="W1448" s="102" t="s">
        <v>2793</v>
      </c>
      <c r="X1448" s="435"/>
      <c r="Y1448" s="422">
        <f>J1448-I1448</f>
        <v>-0.42013888888888884</v>
      </c>
      <c r="Z1448" s="422">
        <f>Y1448*60</f>
        <v>-25.208333333333329</v>
      </c>
      <c r="AA1448" s="429">
        <v>3</v>
      </c>
      <c r="AB1448" s="253">
        <v>4</v>
      </c>
    </row>
    <row r="1449" spans="1:28" ht="12.75" customHeight="1" thickBot="1">
      <c r="A1449" s="7"/>
      <c r="B1449" s="7"/>
      <c r="C1449" s="353" t="s">
        <v>7724</v>
      </c>
      <c r="D1449" s="468">
        <v>3</v>
      </c>
      <c r="E1449" s="353" t="s">
        <v>8046</v>
      </c>
      <c r="F1449" s="353" t="s">
        <v>4479</v>
      </c>
      <c r="G1449" s="353" t="s">
        <v>1601</v>
      </c>
      <c r="H1449" s="353" t="s">
        <v>6136</v>
      </c>
      <c r="I1449" s="243" t="s">
        <v>6964</v>
      </c>
      <c r="J1449" s="110" t="s">
        <v>96</v>
      </c>
      <c r="K1449" s="137"/>
      <c r="L1449" s="13">
        <f ca="1">IFERROR(__xludf.DUMMYFUNCTION("if(K1487="""",0,counta(split(K1487,"","")))"),0)</f>
        <v>0</v>
      </c>
      <c r="M1449" s="137"/>
      <c r="N1449" s="137"/>
      <c r="O1449" s="137"/>
      <c r="P1449" s="137"/>
      <c r="Q1449" s="422" t="s">
        <v>110</v>
      </c>
      <c r="R1449" s="353" t="s">
        <v>5797</v>
      </c>
      <c r="S1449" s="102">
        <v>1</v>
      </c>
      <c r="T1449" s="435"/>
      <c r="U1449" s="354">
        <v>4</v>
      </c>
      <c r="V1449" s="354">
        <v>4</v>
      </c>
      <c r="W1449" s="434" t="s">
        <v>4159</v>
      </c>
      <c r="X1449" s="354">
        <v>1</v>
      </c>
      <c r="Y1449" s="422">
        <f>J1449-I1449</f>
        <v>-0.36736111111111108</v>
      </c>
      <c r="Z1449" s="422">
        <f>Y1449*60</f>
        <v>-22.041666666666664</v>
      </c>
      <c r="AA1449" s="429">
        <v>3</v>
      </c>
      <c r="AB1449" s="379">
        <v>4</v>
      </c>
    </row>
    <row r="1450" spans="1:28" ht="12.75" customHeight="1" thickBot="1">
      <c r="A1450" s="7"/>
      <c r="B1450" s="7"/>
      <c r="C1450" s="50" t="s">
        <v>8272</v>
      </c>
      <c r="D1450" s="468">
        <v>3</v>
      </c>
      <c r="E1450" s="50" t="s">
        <v>1554</v>
      </c>
      <c r="F1450" s="102" t="s">
        <v>6967</v>
      </c>
      <c r="G1450" s="102" t="s">
        <v>6967</v>
      </c>
      <c r="H1450" s="102" t="s">
        <v>1579</v>
      </c>
      <c r="I1450" s="45" t="s">
        <v>6964</v>
      </c>
      <c r="J1450" s="110" t="s">
        <v>274</v>
      </c>
      <c r="K1450" s="137"/>
      <c r="L1450" s="13">
        <f ca="1">IFERROR(__xludf.DUMMYFUNCTION("if(K1488="""",0,counta(split(K1488,"","")))"),0)</f>
        <v>0</v>
      </c>
      <c r="M1450" s="137"/>
      <c r="N1450" s="137"/>
      <c r="O1450" s="137"/>
      <c r="P1450" s="137"/>
      <c r="Q1450" s="422" t="s">
        <v>110</v>
      </c>
      <c r="R1450" s="353" t="s">
        <v>5797</v>
      </c>
      <c r="S1450" s="102">
        <v>1</v>
      </c>
      <c r="T1450" s="435"/>
      <c r="U1450" s="196">
        <v>5</v>
      </c>
      <c r="V1450" s="196">
        <v>5</v>
      </c>
      <c r="W1450" s="196" t="s">
        <v>3511</v>
      </c>
      <c r="X1450" s="205">
        <v>1</v>
      </c>
      <c r="Y1450" s="422">
        <f>J1450-I1450</f>
        <v>-0.34027777777777773</v>
      </c>
      <c r="Z1450" s="422">
        <f>Y1450*60</f>
        <v>-20.416666666666664</v>
      </c>
      <c r="AA1450" s="429">
        <v>3</v>
      </c>
      <c r="AB1450" s="461">
        <v>4</v>
      </c>
    </row>
    <row r="1451" spans="1:28" ht="12.75" customHeight="1" thickBot="1">
      <c r="A1451" s="7"/>
      <c r="B1451" s="7"/>
      <c r="C1451" s="50" t="s">
        <v>7139</v>
      </c>
      <c r="D1451" s="468">
        <v>3</v>
      </c>
      <c r="E1451" s="50" t="s">
        <v>7187</v>
      </c>
      <c r="F1451" s="129" t="s">
        <v>4636</v>
      </c>
      <c r="G1451" s="102" t="s">
        <v>1550</v>
      </c>
      <c r="H1451" s="102" t="s">
        <v>3315</v>
      </c>
      <c r="I1451" s="45" t="s">
        <v>7188</v>
      </c>
      <c r="J1451" s="45" t="s">
        <v>129</v>
      </c>
      <c r="K1451" s="102" t="s">
        <v>4866</v>
      </c>
      <c r="L1451" s="13">
        <f ca="1">IFERROR(__xludf.DUMMYFUNCTION("if(K1489="""",0,counta(split(K1489,"","")))"),7)</f>
        <v>7</v>
      </c>
      <c r="M1451" s="102" t="s">
        <v>4866</v>
      </c>
      <c r="N1451" s="102"/>
      <c r="O1451" s="102"/>
      <c r="P1451" s="102"/>
      <c r="Q1451" s="422" t="s">
        <v>110</v>
      </c>
      <c r="R1451" s="353" t="s">
        <v>5797</v>
      </c>
      <c r="S1451" s="102">
        <v>1</v>
      </c>
      <c r="T1451" s="435"/>
      <c r="U1451" s="165">
        <v>3</v>
      </c>
      <c r="V1451" s="165">
        <v>4</v>
      </c>
      <c r="W1451" s="165" t="s">
        <v>2111</v>
      </c>
      <c r="X1451" s="102" t="s">
        <v>2794</v>
      </c>
      <c r="Y1451" s="422">
        <f>J1451-I1451</f>
        <v>-0.59930555555555565</v>
      </c>
      <c r="Z1451" s="422">
        <f>Y1451*60</f>
        <v>-35.958333333333336</v>
      </c>
      <c r="AA1451" s="429">
        <v>3</v>
      </c>
      <c r="AB1451" s="165">
        <v>4</v>
      </c>
    </row>
    <row r="1452" spans="1:28" ht="12.75" customHeight="1" thickBot="1">
      <c r="A1452" s="7"/>
      <c r="B1452" s="7"/>
      <c r="C1452" s="50" t="s">
        <v>8698</v>
      </c>
      <c r="D1452" s="468">
        <v>3</v>
      </c>
      <c r="E1452" s="353" t="s">
        <v>8816</v>
      </c>
      <c r="F1452" s="175" t="s">
        <v>2902</v>
      </c>
      <c r="G1452" s="353" t="s">
        <v>8822</v>
      </c>
      <c r="H1452" s="353" t="s">
        <v>2903</v>
      </c>
      <c r="I1452" s="243" t="s">
        <v>8823</v>
      </c>
      <c r="J1452" s="45" t="s">
        <v>1978</v>
      </c>
      <c r="K1452" s="102" t="s">
        <v>4879</v>
      </c>
      <c r="L1452" s="13">
        <f ca="1">IFERROR(__xludf.DUMMYFUNCTION("if(K1497="""",0,counta(split(K1497,"","")))"),8)</f>
        <v>8</v>
      </c>
      <c r="M1452" s="102" t="s">
        <v>4879</v>
      </c>
      <c r="N1452" s="102"/>
      <c r="O1452" s="102"/>
      <c r="P1452" s="102"/>
      <c r="Q1452" s="422" t="s">
        <v>110</v>
      </c>
      <c r="R1452" s="353" t="s">
        <v>5797</v>
      </c>
      <c r="S1452" s="102">
        <v>1</v>
      </c>
      <c r="T1452" s="435"/>
      <c r="U1452" s="165"/>
      <c r="V1452" s="165">
        <v>4</v>
      </c>
      <c r="W1452" s="165" t="s">
        <v>1403</v>
      </c>
      <c r="X1452" s="102"/>
      <c r="Y1452" s="422">
        <f>J1452-I1452</f>
        <v>-0.33888888888888885</v>
      </c>
      <c r="Z1452" s="422">
        <f>Y1452*60</f>
        <v>-20.333333333333332</v>
      </c>
      <c r="AA1452" s="429">
        <v>3</v>
      </c>
      <c r="AB1452" s="165">
        <v>4</v>
      </c>
    </row>
    <row r="1453" spans="1:28" ht="12.75" customHeight="1" thickBot="1">
      <c r="A1453" s="7"/>
      <c r="B1453" s="7"/>
      <c r="C1453" s="50" t="s">
        <v>7139</v>
      </c>
      <c r="D1453" s="468">
        <v>3</v>
      </c>
      <c r="E1453" s="50" t="s">
        <v>7140</v>
      </c>
      <c r="F1453" s="102" t="s">
        <v>68</v>
      </c>
      <c r="G1453" s="102" t="s">
        <v>801</v>
      </c>
      <c r="H1453" s="102" t="s">
        <v>3346</v>
      </c>
      <c r="I1453" s="45" t="s">
        <v>3956</v>
      </c>
      <c r="J1453" s="45" t="s">
        <v>3487</v>
      </c>
      <c r="K1453" s="102" t="s">
        <v>4882</v>
      </c>
      <c r="L1453" s="13">
        <f ca="1">IFERROR(__xludf.DUMMYFUNCTION("if(K1498="""",0,counta(split(K1498,"","")))"),10)</f>
        <v>10</v>
      </c>
      <c r="M1453" s="102" t="s">
        <v>4882</v>
      </c>
      <c r="N1453" s="102"/>
      <c r="O1453" s="102"/>
      <c r="P1453" s="102"/>
      <c r="Q1453" s="422" t="s">
        <v>110</v>
      </c>
      <c r="R1453" s="353" t="s">
        <v>5797</v>
      </c>
      <c r="S1453" s="102">
        <v>1</v>
      </c>
      <c r="T1453" s="435"/>
      <c r="U1453" s="51">
        <v>5</v>
      </c>
      <c r="V1453" s="354">
        <v>5</v>
      </c>
      <c r="W1453" s="102" t="s">
        <v>2793</v>
      </c>
      <c r="X1453" s="435"/>
      <c r="Y1453" s="422">
        <f>J1453-I1453</f>
        <v>-0.27638888888888896</v>
      </c>
      <c r="Z1453" s="422">
        <f>Y1453*60</f>
        <v>-16.583333333333339</v>
      </c>
      <c r="AA1453" s="429">
        <v>3</v>
      </c>
      <c r="AB1453" s="165">
        <v>4</v>
      </c>
    </row>
    <row r="1454" spans="1:28" ht="12.75" customHeight="1" thickBot="1">
      <c r="A1454" s="7"/>
      <c r="B1454" s="7"/>
      <c r="C1454" s="50" t="s">
        <v>8085</v>
      </c>
      <c r="D1454" s="468">
        <v>3</v>
      </c>
      <c r="E1454" s="87" t="s">
        <v>8128</v>
      </c>
      <c r="F1454" s="102" t="s">
        <v>8136</v>
      </c>
      <c r="G1454" s="102" t="s">
        <v>8137</v>
      </c>
      <c r="H1454" s="102" t="s">
        <v>8138</v>
      </c>
      <c r="I1454" s="45" t="s">
        <v>8139</v>
      </c>
      <c r="J1454" s="45" t="s">
        <v>2324</v>
      </c>
      <c r="K1454" s="102" t="s">
        <v>4885</v>
      </c>
      <c r="L1454" s="13">
        <f ca="1">IFERROR(__xludf.DUMMYFUNCTION("if(K1499="""",0,counta(split(K1499,"","")))"),4)</f>
        <v>4</v>
      </c>
      <c r="M1454" s="102" t="s">
        <v>4885</v>
      </c>
      <c r="N1454" s="102"/>
      <c r="O1454" s="102"/>
      <c r="P1454" s="102"/>
      <c r="Q1454" s="422" t="s">
        <v>110</v>
      </c>
      <c r="R1454" s="353" t="s">
        <v>5797</v>
      </c>
      <c r="S1454" s="102">
        <v>1</v>
      </c>
      <c r="T1454" s="435"/>
      <c r="U1454" s="333">
        <v>4</v>
      </c>
      <c r="V1454" s="333">
        <v>4</v>
      </c>
      <c r="W1454" s="339" t="s">
        <v>29</v>
      </c>
      <c r="X1454" s="339" t="s">
        <v>3469</v>
      </c>
      <c r="Y1454" s="422">
        <f>J1454-I1454</f>
        <v>-0.57499999999999996</v>
      </c>
      <c r="Z1454" s="422">
        <f>Y1454*60</f>
        <v>-34.5</v>
      </c>
      <c r="AA1454" s="429">
        <v>3</v>
      </c>
      <c r="AB1454" s="165">
        <v>4</v>
      </c>
    </row>
    <row r="1455" spans="1:28" ht="12.75" customHeight="1" thickBot="1">
      <c r="A1455" s="324"/>
      <c r="B1455" s="324"/>
      <c r="C1455" s="329" t="s">
        <v>9773</v>
      </c>
      <c r="D1455" s="468">
        <v>3</v>
      </c>
      <c r="E1455" s="329" t="s">
        <v>9879</v>
      </c>
      <c r="F1455" s="338" t="s">
        <v>9899</v>
      </c>
      <c r="G1455" s="329" t="s">
        <v>5401</v>
      </c>
      <c r="H1455" s="338" t="s">
        <v>9900</v>
      </c>
      <c r="I1455" s="334" t="s">
        <v>9901</v>
      </c>
      <c r="J1455" s="45" t="s">
        <v>1594</v>
      </c>
      <c r="K1455" s="102" t="s">
        <v>4887</v>
      </c>
      <c r="L1455" s="13">
        <f ca="1">IFERROR(__xludf.DUMMYFUNCTION("if(K1500="""",0,counta(split(K1500,"","")))"),3)</f>
        <v>3</v>
      </c>
      <c r="M1455" s="102" t="s">
        <v>4887</v>
      </c>
      <c r="N1455" s="102"/>
      <c r="O1455" s="102"/>
      <c r="P1455" s="102"/>
      <c r="Q1455" s="422" t="s">
        <v>110</v>
      </c>
      <c r="R1455" s="353" t="s">
        <v>5797</v>
      </c>
      <c r="S1455" s="102">
        <v>1</v>
      </c>
      <c r="T1455" s="435"/>
      <c r="U1455" s="165">
        <v>5</v>
      </c>
      <c r="V1455" s="165">
        <v>5</v>
      </c>
      <c r="W1455" s="165" t="s">
        <v>5016</v>
      </c>
      <c r="X1455" s="102" t="s">
        <v>2947</v>
      </c>
      <c r="Y1455" s="422">
        <f>J1455-I1455</f>
        <v>-0.46388888888888902</v>
      </c>
      <c r="Z1455" s="422">
        <f>Y1455*60</f>
        <v>-27.833333333333343</v>
      </c>
      <c r="AA1455" s="429">
        <v>3</v>
      </c>
      <c r="AB1455" s="277">
        <v>4</v>
      </c>
    </row>
    <row r="1456" spans="1:28" ht="12.75" customHeight="1" thickBot="1">
      <c r="A1456" s="7"/>
      <c r="B1456" s="7"/>
      <c r="C1456" s="353" t="s">
        <v>7724</v>
      </c>
      <c r="D1456" s="468">
        <v>3</v>
      </c>
      <c r="E1456" s="353" t="s">
        <v>8046</v>
      </c>
      <c r="F1456" s="353" t="s">
        <v>8070</v>
      </c>
      <c r="G1456" s="353" t="s">
        <v>89</v>
      </c>
      <c r="H1456" s="353" t="s">
        <v>8071</v>
      </c>
      <c r="I1456" s="243" t="s">
        <v>4052</v>
      </c>
      <c r="J1456" s="45" t="s">
        <v>1864</v>
      </c>
      <c r="K1456" s="102" t="s">
        <v>4890</v>
      </c>
      <c r="L1456" s="13">
        <f ca="1">IFERROR(__xludf.DUMMYFUNCTION("if(K1501="""",0,counta(split(K1501,"","")))"),2)</f>
        <v>2</v>
      </c>
      <c r="M1456" s="102" t="s">
        <v>4890</v>
      </c>
      <c r="N1456" s="102"/>
      <c r="O1456" s="102"/>
      <c r="P1456" s="102"/>
      <c r="Q1456" s="422" t="s">
        <v>110</v>
      </c>
      <c r="R1456" s="353" t="s">
        <v>5797</v>
      </c>
      <c r="S1456" s="102">
        <v>1</v>
      </c>
      <c r="T1456" s="435"/>
      <c r="U1456" s="165"/>
      <c r="V1456" s="165">
        <v>5</v>
      </c>
      <c r="W1456" s="165" t="s">
        <v>2111</v>
      </c>
      <c r="X1456" s="102"/>
      <c r="Y1456" s="422">
        <f>J1456-I1456</f>
        <v>-0.36180555555555555</v>
      </c>
      <c r="Z1456" s="422">
        <f>Y1456*60</f>
        <v>-21.708333333333332</v>
      </c>
      <c r="AA1456" s="428">
        <v>3</v>
      </c>
      <c r="AB1456" s="253">
        <v>4</v>
      </c>
    </row>
    <row r="1457" spans="1:28" ht="12.75" customHeight="1" thickBot="1">
      <c r="A1457" s="7"/>
      <c r="B1457" s="7"/>
      <c r="C1457" s="353" t="s">
        <v>7724</v>
      </c>
      <c r="D1457" s="468">
        <v>3</v>
      </c>
      <c r="E1457" s="353" t="s">
        <v>7813</v>
      </c>
      <c r="F1457" s="353" t="s">
        <v>1414</v>
      </c>
      <c r="G1457" s="353" t="s">
        <v>2819</v>
      </c>
      <c r="H1457" s="353" t="s">
        <v>7827</v>
      </c>
      <c r="I1457" s="243" t="s">
        <v>1053</v>
      </c>
      <c r="J1457" s="45" t="s">
        <v>4576</v>
      </c>
      <c r="K1457" s="102" t="s">
        <v>4891</v>
      </c>
      <c r="L1457" s="13">
        <f ca="1">IFERROR(__xludf.DUMMYFUNCTION("if(K1502="""",0,counta(split(K1502,"","")))"),9)</f>
        <v>9</v>
      </c>
      <c r="M1457" s="102" t="s">
        <v>4892</v>
      </c>
      <c r="N1457" s="102"/>
      <c r="O1457" s="102"/>
      <c r="P1457" s="102"/>
      <c r="Q1457" s="414" t="s">
        <v>110</v>
      </c>
      <c r="R1457" s="353" t="s">
        <v>5797</v>
      </c>
      <c r="S1457" s="354">
        <v>1</v>
      </c>
      <c r="T1457" s="435"/>
      <c r="U1457" s="495">
        <v>5</v>
      </c>
      <c r="V1457" s="489">
        <v>4</v>
      </c>
      <c r="W1457" s="511" t="s">
        <v>3548</v>
      </c>
      <c r="X1457" s="500" t="s">
        <v>2794</v>
      </c>
      <c r="Y1457" s="422">
        <f>J1457-I1457</f>
        <v>-0.1645833333333333</v>
      </c>
      <c r="Z1457" s="422">
        <f>Y1457*60</f>
        <v>-9.8749999999999982</v>
      </c>
      <c r="AA1457" s="429">
        <v>3</v>
      </c>
      <c r="AB1457" s="253">
        <v>4</v>
      </c>
    </row>
    <row r="1458" spans="1:28" ht="12.75" customHeight="1" thickBot="1">
      <c r="A1458" s="7"/>
      <c r="B1458" s="7"/>
      <c r="C1458" s="50" t="s">
        <v>8698</v>
      </c>
      <c r="D1458" s="468">
        <v>3</v>
      </c>
      <c r="E1458" s="353" t="s">
        <v>8757</v>
      </c>
      <c r="F1458" s="175" t="s">
        <v>2848</v>
      </c>
      <c r="G1458" s="353" t="s">
        <v>2848</v>
      </c>
      <c r="H1458" s="353" t="s">
        <v>2849</v>
      </c>
      <c r="I1458" s="243" t="s">
        <v>8228</v>
      </c>
      <c r="J1458" s="45" t="s">
        <v>4895</v>
      </c>
      <c r="K1458" s="102" t="s">
        <v>4896</v>
      </c>
      <c r="L1458" s="13">
        <f ca="1">IFERROR(__xludf.DUMMYFUNCTION("if(K1503="""",0,counta(split(K1503,"","")))"),7)</f>
        <v>7</v>
      </c>
      <c r="M1458" s="102" t="s">
        <v>4896</v>
      </c>
      <c r="N1458" s="102"/>
      <c r="O1458" s="102"/>
      <c r="P1458" s="102" t="s">
        <v>181</v>
      </c>
      <c r="Q1458" s="414" t="s">
        <v>110</v>
      </c>
      <c r="R1458" s="353" t="s">
        <v>5797</v>
      </c>
      <c r="S1458" s="354">
        <v>1</v>
      </c>
      <c r="T1458" s="435"/>
      <c r="U1458" s="165">
        <v>5</v>
      </c>
      <c r="V1458" s="165">
        <v>5</v>
      </c>
      <c r="W1458" s="165" t="s">
        <v>3076</v>
      </c>
      <c r="X1458" s="102">
        <v>0</v>
      </c>
      <c r="Y1458" s="422">
        <f>J1458-I1458</f>
        <v>-7.9166666666666607E-2</v>
      </c>
      <c r="Z1458" s="422">
        <f>Y1458*60</f>
        <v>-4.7499999999999964</v>
      </c>
      <c r="AA1458" s="429">
        <v>3</v>
      </c>
      <c r="AB1458" s="51">
        <v>4</v>
      </c>
    </row>
    <row r="1459" spans="1:28" ht="12.75" customHeight="1" thickBot="1">
      <c r="A1459" s="7"/>
      <c r="B1459" s="7"/>
      <c r="C1459" s="50" t="s">
        <v>8698</v>
      </c>
      <c r="D1459" s="468">
        <v>3</v>
      </c>
      <c r="E1459" s="353" t="s">
        <v>8770</v>
      </c>
      <c r="F1459" s="175" t="s">
        <v>2830</v>
      </c>
      <c r="G1459" s="353" t="s">
        <v>2830</v>
      </c>
      <c r="H1459" s="353" t="s">
        <v>5285</v>
      </c>
      <c r="I1459" s="243" t="s">
        <v>248</v>
      </c>
      <c r="J1459" s="45" t="s">
        <v>2007</v>
      </c>
      <c r="K1459" s="102" t="s">
        <v>4901</v>
      </c>
      <c r="L1459" s="13">
        <f ca="1">IFERROR(__xludf.DUMMYFUNCTION("if(K1504="""",0,counta(split(K1504,"","")))"),7)</f>
        <v>7</v>
      </c>
      <c r="M1459" s="102" t="s">
        <v>4901</v>
      </c>
      <c r="N1459" s="102"/>
      <c r="O1459" s="102"/>
      <c r="P1459" s="102" t="s">
        <v>4902</v>
      </c>
      <c r="Q1459" s="278" t="s">
        <v>110</v>
      </c>
      <c r="R1459" s="353" t="s">
        <v>5797</v>
      </c>
      <c r="S1459" s="274">
        <v>1</v>
      </c>
      <c r="T1459" s="435"/>
      <c r="U1459" s="481">
        <v>4</v>
      </c>
      <c r="V1459" s="481">
        <v>4</v>
      </c>
      <c r="W1459" s="481" t="s">
        <v>2111</v>
      </c>
      <c r="X1459" s="480" t="s">
        <v>2947</v>
      </c>
      <c r="Y1459" s="422">
        <f>J1459-I1459</f>
        <v>-0.56944444444444442</v>
      </c>
      <c r="Z1459" s="422">
        <f>Y1459*60</f>
        <v>-34.166666666666664</v>
      </c>
      <c r="AA1459" s="429">
        <v>3</v>
      </c>
      <c r="AB1459" s="165">
        <v>4</v>
      </c>
    </row>
    <row r="1460" spans="1:28" ht="12.75" customHeight="1" thickBot="1">
      <c r="A1460" s="7"/>
      <c r="B1460" s="7"/>
      <c r="C1460" s="353" t="s">
        <v>7724</v>
      </c>
      <c r="D1460" s="468">
        <v>3</v>
      </c>
      <c r="E1460" s="353" t="s">
        <v>8046</v>
      </c>
      <c r="F1460" s="353" t="s">
        <v>8067</v>
      </c>
      <c r="G1460" s="353" t="s">
        <v>8068</v>
      </c>
      <c r="H1460" s="353" t="s">
        <v>5847</v>
      </c>
      <c r="I1460" s="243" t="s">
        <v>3596</v>
      </c>
      <c r="J1460" s="45" t="s">
        <v>289</v>
      </c>
      <c r="K1460" s="102" t="s">
        <v>4905</v>
      </c>
      <c r="L1460" s="13">
        <f ca="1">IFERROR(__xludf.DUMMYFUNCTION("if(K1505="""",0,counta(split(K1505,"","")))"),3)</f>
        <v>3</v>
      </c>
      <c r="M1460" s="102" t="s">
        <v>4905</v>
      </c>
      <c r="N1460" s="102"/>
      <c r="O1460" s="102"/>
      <c r="P1460" s="102"/>
      <c r="Q1460" s="278" t="s">
        <v>110</v>
      </c>
      <c r="R1460" s="353" t="s">
        <v>5797</v>
      </c>
      <c r="S1460" s="274">
        <v>1</v>
      </c>
      <c r="T1460" s="435"/>
      <c r="U1460" s="522">
        <v>4</v>
      </c>
      <c r="V1460" s="522">
        <v>3</v>
      </c>
      <c r="W1460" s="524" t="s">
        <v>3511</v>
      </c>
      <c r="X1460" s="524" t="s">
        <v>2794</v>
      </c>
      <c r="Y1460" s="422">
        <f>J1460-I1460</f>
        <v>-0.53263888888888888</v>
      </c>
      <c r="Z1460" s="422">
        <f>Y1460*60</f>
        <v>-31.958333333333332</v>
      </c>
      <c r="AA1460" s="429">
        <v>3</v>
      </c>
      <c r="AB1460" s="165">
        <v>4</v>
      </c>
    </row>
    <row r="1461" spans="1:28" ht="12.75" customHeight="1" thickBot="1">
      <c r="A1461" s="7"/>
      <c r="B1461" s="7"/>
      <c r="C1461" s="220" t="s">
        <v>6842</v>
      </c>
      <c r="D1461" s="468">
        <v>3</v>
      </c>
      <c r="E1461" s="50" t="s">
        <v>6921</v>
      </c>
      <c r="F1461" s="102" t="s">
        <v>2864</v>
      </c>
      <c r="G1461" s="102" t="s">
        <v>5986</v>
      </c>
      <c r="H1461" s="102" t="s">
        <v>1929</v>
      </c>
      <c r="I1461" s="45" t="s">
        <v>2960</v>
      </c>
      <c r="J1461" s="45" t="s">
        <v>720</v>
      </c>
      <c r="K1461" s="102" t="s">
        <v>4906</v>
      </c>
      <c r="L1461" s="13">
        <f ca="1">IFERROR(__xludf.DUMMYFUNCTION("if(K1506="""",0,counta(split(K1506,"","")))"),7)</f>
        <v>7</v>
      </c>
      <c r="M1461" s="102" t="s">
        <v>4906</v>
      </c>
      <c r="N1461" s="102"/>
      <c r="O1461" s="102"/>
      <c r="P1461" s="102" t="s">
        <v>181</v>
      </c>
      <c r="Q1461" s="447" t="s">
        <v>110</v>
      </c>
      <c r="R1461" s="353" t="s">
        <v>5797</v>
      </c>
      <c r="S1461" s="297">
        <v>1</v>
      </c>
      <c r="T1461" s="435"/>
      <c r="U1461" s="165"/>
      <c r="V1461" s="165">
        <v>5</v>
      </c>
      <c r="W1461" s="165" t="s">
        <v>2111</v>
      </c>
      <c r="X1461" s="102"/>
      <c r="Y1461" s="422">
        <f>J1461-I1461</f>
        <v>-0.49305555555555547</v>
      </c>
      <c r="Z1461" s="422">
        <f>Y1461*60</f>
        <v>-29.583333333333329</v>
      </c>
      <c r="AA1461" s="429">
        <v>3</v>
      </c>
      <c r="AB1461" s="165">
        <v>4</v>
      </c>
    </row>
    <row r="1462" spans="1:28" ht="14.25" customHeight="1" thickBot="1">
      <c r="A1462" s="7"/>
      <c r="B1462" s="7"/>
      <c r="C1462" s="220" t="s">
        <v>6842</v>
      </c>
      <c r="D1462" s="468">
        <v>3</v>
      </c>
      <c r="E1462" s="220" t="s">
        <v>1554</v>
      </c>
      <c r="F1462" s="102" t="s">
        <v>6962</v>
      </c>
      <c r="G1462" s="102" t="s">
        <v>1573</v>
      </c>
      <c r="H1462" s="102" t="s">
        <v>1574</v>
      </c>
      <c r="I1462" s="45" t="s">
        <v>6963</v>
      </c>
      <c r="J1462" s="45" t="s">
        <v>934</v>
      </c>
      <c r="K1462" s="102" t="s">
        <v>4907</v>
      </c>
      <c r="L1462" s="13">
        <f ca="1">IFERROR(__xludf.DUMMYFUNCTION("if(K1507="""",0,counta(split(K1507,"","")))"),5)</f>
        <v>5</v>
      </c>
      <c r="M1462" s="102" t="s">
        <v>4907</v>
      </c>
      <c r="N1462" s="102"/>
      <c r="O1462" s="102"/>
      <c r="P1462" s="102" t="s">
        <v>4908</v>
      </c>
      <c r="Q1462" s="447" t="s">
        <v>110</v>
      </c>
      <c r="R1462" s="353" t="s">
        <v>5797</v>
      </c>
      <c r="S1462" s="297">
        <v>1</v>
      </c>
      <c r="T1462" s="435"/>
      <c r="U1462" s="336">
        <v>3</v>
      </c>
      <c r="V1462" s="336">
        <v>3</v>
      </c>
      <c r="W1462" s="339" t="s">
        <v>29</v>
      </c>
      <c r="X1462" s="339" t="s">
        <v>3469</v>
      </c>
      <c r="Y1462" s="422">
        <f>J1462-I1462</f>
        <v>-0.4458333333333333</v>
      </c>
      <c r="Z1462" s="422">
        <f>Y1462*60</f>
        <v>-26.75</v>
      </c>
      <c r="AA1462" s="429">
        <v>3</v>
      </c>
      <c r="AB1462" s="354">
        <v>4</v>
      </c>
    </row>
    <row r="1463" spans="1:28" ht="14.25" customHeight="1" thickBot="1">
      <c r="A1463" s="7"/>
      <c r="B1463" s="7"/>
      <c r="C1463" s="50" t="s">
        <v>8272</v>
      </c>
      <c r="D1463" s="468">
        <v>3</v>
      </c>
      <c r="E1463" s="50" t="s">
        <v>1554</v>
      </c>
      <c r="F1463" s="102" t="s">
        <v>8452</v>
      </c>
      <c r="G1463" s="102" t="s">
        <v>8452</v>
      </c>
      <c r="H1463" s="102" t="s">
        <v>8453</v>
      </c>
      <c r="I1463" s="45" t="s">
        <v>1213</v>
      </c>
      <c r="J1463" s="45" t="s">
        <v>1864</v>
      </c>
      <c r="K1463" s="102" t="s">
        <v>4911</v>
      </c>
      <c r="L1463" s="13">
        <f ca="1">IFERROR(__xludf.DUMMYFUNCTION("if(K1508="""",0,counta(split(K1508,"","")))"),2)</f>
        <v>2</v>
      </c>
      <c r="M1463" s="102" t="s">
        <v>4911</v>
      </c>
      <c r="N1463" s="102"/>
      <c r="O1463" s="102"/>
      <c r="P1463" s="102"/>
      <c r="Q1463" s="448" t="s">
        <v>110</v>
      </c>
      <c r="R1463" s="353" t="s">
        <v>5797</v>
      </c>
      <c r="S1463" s="318">
        <v>1</v>
      </c>
      <c r="T1463" s="435"/>
      <c r="U1463" s="462">
        <v>2</v>
      </c>
      <c r="V1463" s="462">
        <v>2</v>
      </c>
      <c r="W1463" s="456" t="s">
        <v>3511</v>
      </c>
      <c r="X1463" s="456" t="s">
        <v>2794</v>
      </c>
      <c r="Y1463" s="422">
        <f>J1463-I1463</f>
        <v>-0.33541666666666664</v>
      </c>
      <c r="Z1463" s="422">
        <f>Y1463*60</f>
        <v>-20.125</v>
      </c>
      <c r="AA1463" s="429">
        <v>3</v>
      </c>
      <c r="AB1463" s="333">
        <v>4</v>
      </c>
    </row>
    <row r="1464" spans="1:28" ht="14.25" customHeight="1" thickBot="1">
      <c r="A1464" s="7"/>
      <c r="B1464" s="7"/>
      <c r="C1464" s="353" t="s">
        <v>7724</v>
      </c>
      <c r="D1464" s="468">
        <v>3</v>
      </c>
      <c r="E1464" s="353" t="s">
        <v>7813</v>
      </c>
      <c r="F1464" s="237" t="s">
        <v>816</v>
      </c>
      <c r="G1464" s="353" t="s">
        <v>2226</v>
      </c>
      <c r="H1464" s="353" t="s">
        <v>2839</v>
      </c>
      <c r="I1464" s="243" t="s">
        <v>7826</v>
      </c>
      <c r="J1464" s="45" t="s">
        <v>51</v>
      </c>
      <c r="K1464" s="102" t="s">
        <v>4914</v>
      </c>
      <c r="L1464" s="13">
        <f ca="1">IFERROR(__xludf.DUMMYFUNCTION("if(K1509="""",0,counta(split(K1509,"","")))"),3)</f>
        <v>3</v>
      </c>
      <c r="M1464" s="102" t="s">
        <v>4914</v>
      </c>
      <c r="N1464" s="102"/>
      <c r="O1464" s="102"/>
      <c r="P1464" s="102"/>
      <c r="Q1464" s="357" t="s">
        <v>110</v>
      </c>
      <c r="R1464" s="353" t="s">
        <v>5797</v>
      </c>
      <c r="S1464" s="326">
        <v>1</v>
      </c>
      <c r="T1464" s="435"/>
      <c r="U1464" s="490">
        <v>5</v>
      </c>
      <c r="V1464" s="490">
        <v>5</v>
      </c>
      <c r="W1464" s="502" t="s">
        <v>9052</v>
      </c>
      <c r="X1464" s="502" t="s">
        <v>2947</v>
      </c>
      <c r="Y1464" s="422">
        <f>J1464-I1464</f>
        <v>-0.15625000000000006</v>
      </c>
      <c r="Z1464" s="422">
        <f>Y1464*60</f>
        <v>-9.3750000000000036</v>
      </c>
      <c r="AA1464" s="429">
        <v>3</v>
      </c>
      <c r="AB1464" s="131">
        <v>4</v>
      </c>
    </row>
    <row r="1465" spans="1:28" ht="14.25" customHeight="1" thickBot="1">
      <c r="A1465" s="7"/>
      <c r="B1465" s="7"/>
      <c r="C1465" s="50" t="s">
        <v>9002</v>
      </c>
      <c r="D1465" s="468">
        <v>3</v>
      </c>
      <c r="E1465" s="275" t="s">
        <v>1126</v>
      </c>
      <c r="F1465" s="275" t="s">
        <v>6208</v>
      </c>
      <c r="G1465" s="275" t="s">
        <v>6208</v>
      </c>
      <c r="H1465" s="275" t="s">
        <v>9003</v>
      </c>
      <c r="I1465" s="276" t="s">
        <v>7826</v>
      </c>
      <c r="J1465" s="45" t="s">
        <v>4916</v>
      </c>
      <c r="K1465" s="102" t="s">
        <v>4917</v>
      </c>
      <c r="L1465" s="13">
        <f ca="1">IFERROR(__xludf.DUMMYFUNCTION("if(K1510="""",0,counta(split(K1510,"","")))"),7)</f>
        <v>7</v>
      </c>
      <c r="M1465" s="102" t="s">
        <v>4917</v>
      </c>
      <c r="N1465" s="102"/>
      <c r="O1465" s="102"/>
      <c r="P1465" s="102"/>
      <c r="Q1465" s="357" t="s">
        <v>110</v>
      </c>
      <c r="R1465" s="353" t="s">
        <v>5797</v>
      </c>
      <c r="S1465" s="326">
        <v>1</v>
      </c>
      <c r="T1465" s="435"/>
      <c r="U1465" s="165">
        <v>2</v>
      </c>
      <c r="V1465" s="165">
        <v>2</v>
      </c>
      <c r="W1465" s="165" t="s">
        <v>3548</v>
      </c>
      <c r="X1465" s="102" t="s">
        <v>2947</v>
      </c>
      <c r="Y1465" s="422">
        <f>J1465-I1465</f>
        <v>0.12847222222222221</v>
      </c>
      <c r="Z1465" s="422">
        <f>Y1465*60</f>
        <v>7.7083333333333321</v>
      </c>
      <c r="AA1465" s="429">
        <v>3</v>
      </c>
      <c r="AB1465" s="165">
        <v>4</v>
      </c>
    </row>
    <row r="1466" spans="1:28" ht="14.25" customHeight="1" thickBot="1">
      <c r="A1466" s="7"/>
      <c r="B1466" s="7"/>
      <c r="C1466" s="50" t="s">
        <v>7255</v>
      </c>
      <c r="D1466" s="468">
        <v>3</v>
      </c>
      <c r="E1466" s="50" t="s">
        <v>7256</v>
      </c>
      <c r="F1466" s="102" t="s">
        <v>2824</v>
      </c>
      <c r="G1466" s="102" t="s">
        <v>2824</v>
      </c>
      <c r="H1466" s="102" t="s">
        <v>6660</v>
      </c>
      <c r="I1466" s="45" t="s">
        <v>5886</v>
      </c>
      <c r="J1466" s="45" t="s">
        <v>2378</v>
      </c>
      <c r="K1466" s="102" t="s">
        <v>4920</v>
      </c>
      <c r="L1466" s="13">
        <f ca="1">IFERROR(__xludf.DUMMYFUNCTION("if(K1511="""",0,counta(split(K1511,"","")))"),1)</f>
        <v>1</v>
      </c>
      <c r="M1466" s="102"/>
      <c r="N1466" s="102"/>
      <c r="O1466" s="102"/>
      <c r="P1466" s="102" t="s">
        <v>181</v>
      </c>
      <c r="Q1466" s="441" t="s">
        <v>110</v>
      </c>
      <c r="R1466" s="353" t="s">
        <v>5797</v>
      </c>
      <c r="S1466" s="331">
        <v>1</v>
      </c>
      <c r="T1466" s="435"/>
      <c r="U1466" s="51">
        <v>3</v>
      </c>
      <c r="V1466" s="51">
        <v>4</v>
      </c>
      <c r="W1466" s="51" t="s">
        <v>3511</v>
      </c>
      <c r="X1466" s="51">
        <v>1</v>
      </c>
      <c r="Y1466" s="422">
        <f>J1466-I1466</f>
        <v>-0.4375</v>
      </c>
      <c r="Z1466" s="422">
        <f>Y1466*60</f>
        <v>-26.25</v>
      </c>
      <c r="AA1466" s="429">
        <v>3</v>
      </c>
      <c r="AB1466" s="165">
        <v>4</v>
      </c>
    </row>
    <row r="1467" spans="1:28" ht="14.25" customHeight="1" thickBot="1">
      <c r="A1467" s="7"/>
      <c r="B1467" s="7"/>
      <c r="C1467" s="50" t="s">
        <v>8085</v>
      </c>
      <c r="D1467" s="468">
        <v>3</v>
      </c>
      <c r="E1467" s="50" t="s">
        <v>165</v>
      </c>
      <c r="F1467" s="102" t="s">
        <v>8224</v>
      </c>
      <c r="G1467" s="102" t="s">
        <v>8225</v>
      </c>
      <c r="H1467" s="102" t="s">
        <v>8226</v>
      </c>
      <c r="I1467" s="45" t="s">
        <v>8227</v>
      </c>
      <c r="J1467" s="45" t="s">
        <v>264</v>
      </c>
      <c r="K1467" s="102" t="s">
        <v>4921</v>
      </c>
      <c r="L1467" s="13">
        <f ca="1">IFERROR(__xludf.DUMMYFUNCTION("if(K1512="""",0,counta(split(K1512,"","")))"),6)</f>
        <v>6</v>
      </c>
      <c r="M1467" s="102"/>
      <c r="N1467" s="102"/>
      <c r="O1467" s="102"/>
      <c r="P1467" s="102"/>
      <c r="Q1467" s="452" t="s">
        <v>110</v>
      </c>
      <c r="R1467" s="353" t="s">
        <v>5797</v>
      </c>
      <c r="S1467" s="379">
        <v>1</v>
      </c>
      <c r="T1467" s="435"/>
      <c r="U1467" s="165">
        <v>4</v>
      </c>
      <c r="V1467" s="165">
        <v>4</v>
      </c>
      <c r="W1467" s="165" t="s">
        <v>2111</v>
      </c>
      <c r="X1467" s="102" t="s">
        <v>2794</v>
      </c>
      <c r="Y1467" s="422">
        <f>J1467-I1467</f>
        <v>-0.37222222222222229</v>
      </c>
      <c r="Z1467" s="422">
        <f>Y1467*60</f>
        <v>-22.333333333333336</v>
      </c>
      <c r="AA1467" s="429">
        <v>3</v>
      </c>
      <c r="AB1467" s="165">
        <v>4</v>
      </c>
    </row>
    <row r="1468" spans="1:28" ht="14.25" customHeight="1" thickBot="1">
      <c r="A1468" s="7"/>
      <c r="B1468" s="7"/>
      <c r="C1468" s="353" t="s">
        <v>7724</v>
      </c>
      <c r="D1468" s="468">
        <v>3</v>
      </c>
      <c r="E1468" s="353" t="s">
        <v>8046</v>
      </c>
      <c r="F1468" s="353" t="s">
        <v>8063</v>
      </c>
      <c r="G1468" s="353" t="s">
        <v>3162</v>
      </c>
      <c r="H1468" s="353" t="s">
        <v>8064</v>
      </c>
      <c r="I1468" s="243" t="s">
        <v>58</v>
      </c>
      <c r="J1468" s="45" t="s">
        <v>4086</v>
      </c>
      <c r="K1468" s="102" t="s">
        <v>4923</v>
      </c>
      <c r="L1468" s="13">
        <f ca="1">IFERROR(__xludf.DUMMYFUNCTION("if(K1513="""",0,counta(split(K1513,"","")))"),2)</f>
        <v>2</v>
      </c>
      <c r="M1468" s="102"/>
      <c r="N1468" s="102"/>
      <c r="O1468" s="102"/>
      <c r="P1468" s="102"/>
      <c r="Q1468" s="422" t="s">
        <v>110</v>
      </c>
      <c r="R1468" s="353" t="s">
        <v>5797</v>
      </c>
      <c r="S1468" s="102">
        <v>1</v>
      </c>
      <c r="T1468" s="435"/>
      <c r="U1468" s="165"/>
      <c r="V1468" s="165">
        <v>5</v>
      </c>
      <c r="W1468" s="165" t="s">
        <v>2111</v>
      </c>
      <c r="X1468" s="102"/>
      <c r="Y1468" s="422">
        <f>J1468-I1468</f>
        <v>-0.27291666666666664</v>
      </c>
      <c r="Z1468" s="422">
        <f>Y1468*60</f>
        <v>-16.375</v>
      </c>
      <c r="AA1468" s="429">
        <v>3</v>
      </c>
      <c r="AB1468" s="196">
        <v>4</v>
      </c>
    </row>
    <row r="1469" spans="1:28" ht="14.25" customHeight="1" thickBot="1">
      <c r="A1469" s="7"/>
      <c r="B1469" s="7"/>
      <c r="C1469" s="50" t="s">
        <v>8085</v>
      </c>
      <c r="D1469" s="468">
        <v>3</v>
      </c>
      <c r="E1469" s="87" t="s">
        <v>8243</v>
      </c>
      <c r="F1469" s="102" t="s">
        <v>8255</v>
      </c>
      <c r="G1469" s="102" t="s">
        <v>8256</v>
      </c>
      <c r="H1469" s="102" t="s">
        <v>8257</v>
      </c>
      <c r="I1469" s="45" t="s">
        <v>1617</v>
      </c>
      <c r="J1469" s="45" t="s">
        <v>2568</v>
      </c>
      <c r="K1469" s="102" t="s">
        <v>4924</v>
      </c>
      <c r="L1469" s="13">
        <f ca="1">IFERROR(__xludf.DUMMYFUNCTION("if(K1514="""",0,counta(split(K1514,"","")))"),5)</f>
        <v>5</v>
      </c>
      <c r="M1469" s="102"/>
      <c r="N1469" s="102"/>
      <c r="O1469" s="102"/>
      <c r="P1469" s="102"/>
      <c r="Q1469" s="422" t="s">
        <v>110</v>
      </c>
      <c r="R1469" s="353" t="s">
        <v>5797</v>
      </c>
      <c r="S1469" s="102">
        <v>1</v>
      </c>
      <c r="T1469" s="435"/>
      <c r="U1469" s="165">
        <v>4</v>
      </c>
      <c r="V1469" s="165">
        <v>5</v>
      </c>
      <c r="W1469" s="165" t="s">
        <v>3127</v>
      </c>
      <c r="X1469" s="102" t="s">
        <v>2794</v>
      </c>
      <c r="Y1469" s="422">
        <f>J1469-I1469</f>
        <v>4.861111111111116E-2</v>
      </c>
      <c r="Z1469" s="422">
        <f>Y1469*60</f>
        <v>2.9166666666666696</v>
      </c>
      <c r="AA1469" s="429">
        <v>3</v>
      </c>
      <c r="AB1469" s="165">
        <v>4</v>
      </c>
    </row>
    <row r="1470" spans="1:28" ht="14.25" customHeight="1" thickBot="1">
      <c r="A1470" s="7"/>
      <c r="B1470" s="7"/>
      <c r="C1470" s="50" t="s">
        <v>7561</v>
      </c>
      <c r="D1470" s="468">
        <v>3</v>
      </c>
      <c r="E1470" s="50" t="s">
        <v>7652</v>
      </c>
      <c r="F1470" s="102" t="s">
        <v>7622</v>
      </c>
      <c r="G1470" s="102" t="s">
        <v>7622</v>
      </c>
      <c r="H1470" s="102" t="s">
        <v>7669</v>
      </c>
      <c r="I1470" s="45" t="s">
        <v>1614</v>
      </c>
      <c r="J1470" s="45" t="s">
        <v>4925</v>
      </c>
      <c r="K1470" s="102" t="s">
        <v>4926</v>
      </c>
      <c r="L1470" s="13">
        <f ca="1">IFERROR(__xludf.DUMMYFUNCTION("if(K1515="""",0,counta(split(K1515,"","")))"),4)</f>
        <v>4</v>
      </c>
      <c r="M1470" s="102"/>
      <c r="N1470" s="102"/>
      <c r="O1470" s="102"/>
      <c r="P1470" s="102"/>
      <c r="Q1470" s="422" t="s">
        <v>110</v>
      </c>
      <c r="R1470" s="353" t="s">
        <v>5797</v>
      </c>
      <c r="S1470" s="102">
        <v>1</v>
      </c>
      <c r="T1470" s="435"/>
      <c r="U1470" s="165">
        <v>3</v>
      </c>
      <c r="V1470" s="165">
        <v>4</v>
      </c>
      <c r="W1470" s="165" t="s">
        <v>3154</v>
      </c>
      <c r="X1470" s="102" t="s">
        <v>2794</v>
      </c>
      <c r="Y1470" s="422">
        <f>J1470-I1470</f>
        <v>0.17847222222222225</v>
      </c>
      <c r="Z1470" s="422">
        <f>Y1470*60</f>
        <v>10.708333333333336</v>
      </c>
      <c r="AA1470" s="429">
        <v>3</v>
      </c>
      <c r="AB1470" s="165">
        <v>4</v>
      </c>
    </row>
    <row r="1471" spans="1:28" ht="14.25" customHeight="1" thickBot="1">
      <c r="A1471" s="7"/>
      <c r="B1471" s="7"/>
      <c r="C1471" s="50" t="s">
        <v>8982</v>
      </c>
      <c r="D1471" s="468">
        <v>3</v>
      </c>
      <c r="E1471" s="275" t="s">
        <v>8969</v>
      </c>
      <c r="F1471" s="275" t="s">
        <v>8983</v>
      </c>
      <c r="G1471" s="275" t="s">
        <v>8984</v>
      </c>
      <c r="H1471" s="275" t="s">
        <v>8985</v>
      </c>
      <c r="I1471" s="276" t="s">
        <v>1614</v>
      </c>
      <c r="J1471" s="45" t="s">
        <v>290</v>
      </c>
      <c r="K1471" s="102" t="s">
        <v>4929</v>
      </c>
      <c r="L1471" s="13">
        <f ca="1">IFERROR(__xludf.DUMMYFUNCTION("if(K1516="""",0,counta(split(K1516,"","")))"),3)</f>
        <v>3</v>
      </c>
      <c r="M1471" s="102" t="s">
        <v>4929</v>
      </c>
      <c r="N1471" s="102"/>
      <c r="O1471" s="102"/>
      <c r="P1471" s="102"/>
      <c r="Q1471" s="422" t="s">
        <v>110</v>
      </c>
      <c r="R1471" s="353" t="s">
        <v>5797</v>
      </c>
      <c r="S1471" s="102">
        <v>1</v>
      </c>
      <c r="T1471" s="435"/>
      <c r="U1471" s="333">
        <v>4</v>
      </c>
      <c r="V1471" s="333">
        <v>4</v>
      </c>
      <c r="W1471" s="339" t="s">
        <v>29</v>
      </c>
      <c r="X1471" s="339" t="s">
        <v>2947</v>
      </c>
      <c r="Y1471" s="422">
        <f>J1471-I1471</f>
        <v>-0.39444444444444438</v>
      </c>
      <c r="Z1471" s="422">
        <f>Y1471*60</f>
        <v>-23.666666666666664</v>
      </c>
      <c r="AA1471" s="429">
        <v>3</v>
      </c>
      <c r="AB1471" s="165">
        <v>4</v>
      </c>
    </row>
    <row r="1472" spans="1:28" ht="14.25" customHeight="1" thickBot="1">
      <c r="A1472" s="7"/>
      <c r="B1472" s="7"/>
      <c r="C1472" s="220" t="s">
        <v>6842</v>
      </c>
      <c r="D1472" s="468">
        <v>3</v>
      </c>
      <c r="E1472" s="50" t="s">
        <v>6921</v>
      </c>
      <c r="F1472" s="102" t="s">
        <v>2017</v>
      </c>
      <c r="G1472" s="102" t="s">
        <v>6879</v>
      </c>
      <c r="H1472" s="102" t="s">
        <v>2906</v>
      </c>
      <c r="I1472" s="45" t="s">
        <v>5506</v>
      </c>
      <c r="J1472" s="45" t="s">
        <v>1080</v>
      </c>
      <c r="K1472" s="102" t="s">
        <v>4930</v>
      </c>
      <c r="L1472" s="13">
        <f ca="1">IFERROR(__xludf.DUMMYFUNCTION("if(K1517="""",0,counta(split(K1517,"","")))"),2)</f>
        <v>2</v>
      </c>
      <c r="M1472" s="102" t="s">
        <v>4930</v>
      </c>
      <c r="N1472" s="102"/>
      <c r="O1472" s="102"/>
      <c r="P1472" s="102"/>
      <c r="Q1472" s="422" t="s">
        <v>110</v>
      </c>
      <c r="R1472" s="353" t="s">
        <v>5797</v>
      </c>
      <c r="S1472" s="102">
        <v>1</v>
      </c>
      <c r="T1472" s="435"/>
      <c r="U1472" s="165">
        <v>3</v>
      </c>
      <c r="V1472" s="165">
        <v>4</v>
      </c>
      <c r="W1472" s="165" t="s">
        <v>2111</v>
      </c>
      <c r="X1472" s="102" t="s">
        <v>2794</v>
      </c>
      <c r="Y1472" s="422">
        <f>J1472-I1472</f>
        <v>-0.19097222222222221</v>
      </c>
      <c r="Z1472" s="422">
        <f>Y1472*60</f>
        <v>-11.458333333333332</v>
      </c>
      <c r="AA1472" s="429">
        <v>3</v>
      </c>
      <c r="AB1472" s="165">
        <v>4</v>
      </c>
    </row>
    <row r="1473" spans="1:28" ht="14.25" customHeight="1" thickBot="1">
      <c r="A1473" s="7"/>
      <c r="B1473" s="7"/>
      <c r="C1473" s="353" t="s">
        <v>7724</v>
      </c>
      <c r="D1473" s="468">
        <v>3</v>
      </c>
      <c r="E1473" s="353" t="s">
        <v>7734</v>
      </c>
      <c r="F1473" s="353" t="s">
        <v>7740</v>
      </c>
      <c r="G1473" s="353" t="s">
        <v>7741</v>
      </c>
      <c r="H1473" s="353" t="s">
        <v>7742</v>
      </c>
      <c r="I1473" s="243" t="s">
        <v>3595</v>
      </c>
      <c r="J1473" s="45" t="s">
        <v>2396</v>
      </c>
      <c r="K1473" s="102" t="s">
        <v>4933</v>
      </c>
      <c r="L1473" s="13">
        <f ca="1">IFERROR(__xludf.DUMMYFUNCTION("if(K1518="""",0,counta(split(K1518,"","")))"),3)</f>
        <v>3</v>
      </c>
      <c r="M1473" s="102" t="s">
        <v>4933</v>
      </c>
      <c r="N1473" s="102"/>
      <c r="O1473" s="102"/>
      <c r="P1473" s="102"/>
      <c r="Q1473" s="478" t="s">
        <v>110</v>
      </c>
      <c r="R1473" s="353" t="s">
        <v>5797</v>
      </c>
      <c r="S1473" s="480">
        <v>1</v>
      </c>
      <c r="T1473" s="435"/>
      <c r="U1473" s="481">
        <v>5</v>
      </c>
      <c r="V1473" s="481">
        <v>5</v>
      </c>
      <c r="W1473" s="501" t="s">
        <v>29</v>
      </c>
      <c r="X1473" s="480" t="s">
        <v>2794</v>
      </c>
      <c r="Y1473" s="422">
        <f>J1473-I1473</f>
        <v>-0.14513888888888887</v>
      </c>
      <c r="Z1473" s="422">
        <f>Y1473*60</f>
        <v>-8.7083333333333321</v>
      </c>
      <c r="AA1473" s="429">
        <v>3</v>
      </c>
      <c r="AB1473" s="354">
        <v>4</v>
      </c>
    </row>
    <row r="1474" spans="1:28" ht="14.25" customHeight="1" thickBot="1">
      <c r="A1474" s="7"/>
      <c r="B1474" s="7"/>
      <c r="C1474" s="50" t="s">
        <v>7139</v>
      </c>
      <c r="D1474" s="468">
        <v>3</v>
      </c>
      <c r="E1474" s="50" t="s">
        <v>7140</v>
      </c>
      <c r="F1474" s="102" t="s">
        <v>350</v>
      </c>
      <c r="G1474" s="102" t="s">
        <v>2120</v>
      </c>
      <c r="H1474" s="102" t="s">
        <v>3200</v>
      </c>
      <c r="I1474" s="45" t="s">
        <v>2456</v>
      </c>
      <c r="J1474" s="110" t="s">
        <v>802</v>
      </c>
      <c r="K1474" s="137" t="s">
        <v>1954</v>
      </c>
      <c r="L1474" s="13">
        <f ca="1">IFERROR(__xludf.DUMMYFUNCTION("if(K1519="""",0,counta(split(K1519,"","")))"),8)</f>
        <v>8</v>
      </c>
      <c r="M1474" s="137" t="s">
        <v>4935</v>
      </c>
      <c r="N1474" s="137" t="s">
        <v>1295</v>
      </c>
      <c r="O1474" s="137"/>
      <c r="P1474" s="137" t="s">
        <v>1295</v>
      </c>
      <c r="Q1474" s="422" t="s">
        <v>110</v>
      </c>
      <c r="R1474" s="353" t="s">
        <v>5797</v>
      </c>
      <c r="S1474" s="102">
        <v>1</v>
      </c>
      <c r="T1474" s="435"/>
      <c r="U1474" s="481">
        <v>4</v>
      </c>
      <c r="V1474" s="481">
        <v>5</v>
      </c>
      <c r="W1474" s="481" t="s">
        <v>3437</v>
      </c>
      <c r="X1474" s="480">
        <v>1</v>
      </c>
      <c r="Y1474" s="422">
        <f>J1474-I1474</f>
        <v>-0.53680555555555554</v>
      </c>
      <c r="Z1474" s="422">
        <f>Y1474*60</f>
        <v>-32.208333333333329</v>
      </c>
      <c r="AA1474" s="429">
        <v>3</v>
      </c>
      <c r="AB1474" s="253">
        <v>4</v>
      </c>
    </row>
    <row r="1475" spans="1:28" ht="14.25" customHeight="1" thickBot="1">
      <c r="A1475" s="7"/>
      <c r="B1475" s="7"/>
      <c r="C1475" s="50" t="s">
        <v>8885</v>
      </c>
      <c r="D1475" s="468">
        <v>3</v>
      </c>
      <c r="E1475" s="275" t="s">
        <v>8870</v>
      </c>
      <c r="F1475" s="275" t="s">
        <v>8886</v>
      </c>
      <c r="G1475" s="275" t="s">
        <v>1568</v>
      </c>
      <c r="H1475" s="275" t="s">
        <v>5418</v>
      </c>
      <c r="I1475" s="276" t="s">
        <v>5675</v>
      </c>
      <c r="J1475" s="110" t="s">
        <v>1401</v>
      </c>
      <c r="K1475" s="137" t="s">
        <v>1957</v>
      </c>
      <c r="L1475" s="13">
        <f ca="1">IFERROR(__xludf.DUMMYFUNCTION("if(K1520="""",0,counta(split(K1520,"","")))"),7)</f>
        <v>7</v>
      </c>
      <c r="M1475" s="137" t="s">
        <v>1958</v>
      </c>
      <c r="N1475" s="137" t="s">
        <v>586</v>
      </c>
      <c r="O1475" s="137" t="s">
        <v>586</v>
      </c>
      <c r="P1475" s="137" t="s">
        <v>586</v>
      </c>
      <c r="Q1475" s="422" t="s">
        <v>110</v>
      </c>
      <c r="R1475" s="353" t="s">
        <v>5797</v>
      </c>
      <c r="S1475" s="102">
        <v>1</v>
      </c>
      <c r="T1475" s="435"/>
      <c r="U1475" s="481">
        <v>2</v>
      </c>
      <c r="V1475" s="481">
        <v>3</v>
      </c>
      <c r="W1475" s="481" t="s">
        <v>3127</v>
      </c>
      <c r="X1475" s="509" t="s">
        <v>2947</v>
      </c>
      <c r="Y1475" s="422">
        <f>J1475-I1475</f>
        <v>-0.47013888888888888</v>
      </c>
      <c r="Z1475" s="422">
        <f>Y1475*60</f>
        <v>-28.208333333333332</v>
      </c>
      <c r="AA1475" s="429">
        <v>3</v>
      </c>
      <c r="AB1475" s="165">
        <v>4</v>
      </c>
    </row>
    <row r="1476" spans="1:28" ht="14.25" customHeight="1" thickBot="1">
      <c r="A1476" s="7"/>
      <c r="B1476" s="7"/>
      <c r="C1476" s="50" t="s">
        <v>7041</v>
      </c>
      <c r="D1476" s="468">
        <v>3</v>
      </c>
      <c r="E1476" s="49" t="s">
        <v>7042</v>
      </c>
      <c r="F1476" s="227" t="s">
        <v>1150</v>
      </c>
      <c r="G1476" s="102"/>
      <c r="H1476" s="102" t="s">
        <v>7047</v>
      </c>
      <c r="I1476" s="45" t="s">
        <v>7048</v>
      </c>
      <c r="J1476" s="110" t="s">
        <v>1335</v>
      </c>
      <c r="K1476" s="137" t="s">
        <v>1959</v>
      </c>
      <c r="L1476" s="13">
        <f ca="1">IFERROR(__xludf.DUMMYFUNCTION("if(K1521="""",0,counta(split(K1521,"","")))"),3)</f>
        <v>3</v>
      </c>
      <c r="M1476" s="137" t="s">
        <v>1959</v>
      </c>
      <c r="N1476" s="137"/>
      <c r="O1476" s="137"/>
      <c r="P1476" s="137"/>
      <c r="Q1476" s="422" t="s">
        <v>110</v>
      </c>
      <c r="R1476" s="353" t="s">
        <v>5797</v>
      </c>
      <c r="S1476" s="102">
        <v>1</v>
      </c>
      <c r="T1476" s="435"/>
      <c r="U1476" s="297">
        <v>4</v>
      </c>
      <c r="V1476" s="297">
        <v>4</v>
      </c>
      <c r="W1476" s="301" t="s">
        <v>3511</v>
      </c>
      <c r="X1476" s="301" t="s">
        <v>2794</v>
      </c>
      <c r="Y1476" s="422">
        <f>J1476-I1476</f>
        <v>-0.39305555555555549</v>
      </c>
      <c r="Z1476" s="422">
        <f>Y1476*60</f>
        <v>-23.583333333333329</v>
      </c>
      <c r="AA1476" s="429">
        <v>3</v>
      </c>
      <c r="AB1476" s="165">
        <v>4</v>
      </c>
    </row>
    <row r="1477" spans="1:28" ht="14.25" customHeight="1" thickBot="1">
      <c r="A1477" s="7"/>
      <c r="B1477" s="7"/>
      <c r="C1477" s="50" t="s">
        <v>8698</v>
      </c>
      <c r="D1477" s="468">
        <v>3</v>
      </c>
      <c r="E1477" s="353" t="s">
        <v>8775</v>
      </c>
      <c r="F1477" s="175" t="s">
        <v>75</v>
      </c>
      <c r="G1477" s="353" t="s">
        <v>8595</v>
      </c>
      <c r="H1477" s="353" t="s">
        <v>295</v>
      </c>
      <c r="I1477" s="243" t="s">
        <v>5447</v>
      </c>
      <c r="J1477" s="110" t="s">
        <v>1451</v>
      </c>
      <c r="K1477" s="137" t="s">
        <v>1962</v>
      </c>
      <c r="L1477" s="13">
        <f ca="1">IFERROR(__xludf.DUMMYFUNCTION("if(K1522="""",0,counta(split(K1522,"","")))"),2)</f>
        <v>2</v>
      </c>
      <c r="M1477" s="137" t="s">
        <v>1962</v>
      </c>
      <c r="N1477" s="137"/>
      <c r="O1477" s="137"/>
      <c r="P1477" s="137"/>
      <c r="Q1477" s="422" t="s">
        <v>110</v>
      </c>
      <c r="R1477" s="353" t="s">
        <v>5797</v>
      </c>
      <c r="S1477" s="102">
        <v>1</v>
      </c>
      <c r="T1477" s="435"/>
      <c r="U1477" s="332">
        <v>5</v>
      </c>
      <c r="V1477" s="328">
        <v>5</v>
      </c>
      <c r="W1477" s="252" t="s">
        <v>3511</v>
      </c>
      <c r="X1477" s="331" t="s">
        <v>2947</v>
      </c>
      <c r="Y1477" s="422">
        <f>J1477-I1477</f>
        <v>-0.30555555555555558</v>
      </c>
      <c r="Z1477" s="422">
        <f>Y1477*60</f>
        <v>-18.333333333333336</v>
      </c>
      <c r="AA1477" s="429">
        <v>3</v>
      </c>
      <c r="AB1477" s="165">
        <v>4</v>
      </c>
    </row>
    <row r="1478" spans="1:28" ht="14.25" customHeight="1" thickBot="1">
      <c r="A1478" s="7"/>
      <c r="B1478" s="7"/>
      <c r="C1478" s="353" t="s">
        <v>7724</v>
      </c>
      <c r="D1478" s="468">
        <v>3</v>
      </c>
      <c r="E1478" s="353" t="s">
        <v>7995</v>
      </c>
      <c r="F1478" s="353" t="s">
        <v>8006</v>
      </c>
      <c r="G1478" s="242"/>
      <c r="H1478" s="353" t="s">
        <v>8007</v>
      </c>
      <c r="I1478" s="243" t="s">
        <v>6480</v>
      </c>
      <c r="J1478" s="110" t="s">
        <v>780</v>
      </c>
      <c r="K1478" s="137"/>
      <c r="L1478" s="13">
        <f ca="1">IFERROR(__xludf.DUMMYFUNCTION("if(K1523="""",0,counta(split(K1523,"","")))"),0)</f>
        <v>0</v>
      </c>
      <c r="M1478" s="137"/>
      <c r="N1478" s="137"/>
      <c r="O1478" s="137"/>
      <c r="P1478" s="137"/>
      <c r="Q1478" s="422" t="s">
        <v>110</v>
      </c>
      <c r="R1478" s="353" t="s">
        <v>5797</v>
      </c>
      <c r="S1478" s="102">
        <v>1</v>
      </c>
      <c r="T1478" s="435"/>
      <c r="U1478" s="165"/>
      <c r="V1478" s="165">
        <v>4</v>
      </c>
      <c r="W1478" s="165" t="s">
        <v>29</v>
      </c>
      <c r="X1478" s="15">
        <v>1</v>
      </c>
      <c r="Y1478" s="422">
        <f>J1478-I1478</f>
        <v>-0.28472222222222227</v>
      </c>
      <c r="Z1478" s="422">
        <f>Y1478*60</f>
        <v>-17.083333333333336</v>
      </c>
      <c r="AA1478" s="429">
        <v>3</v>
      </c>
      <c r="AB1478" s="277">
        <v>4</v>
      </c>
    </row>
    <row r="1479" spans="1:28" ht="14.25" customHeight="1" thickBot="1">
      <c r="A1479" s="324"/>
      <c r="B1479" s="324"/>
      <c r="C1479" s="329" t="s">
        <v>9773</v>
      </c>
      <c r="D1479" s="468">
        <v>3</v>
      </c>
      <c r="E1479" s="329" t="s">
        <v>9811</v>
      </c>
      <c r="F1479" s="329" t="s">
        <v>5741</v>
      </c>
      <c r="G1479" s="329" t="s">
        <v>9825</v>
      </c>
      <c r="H1479" s="329" t="s">
        <v>9826</v>
      </c>
      <c r="I1479" s="335" t="s">
        <v>8883</v>
      </c>
      <c r="J1479" s="110" t="s">
        <v>780</v>
      </c>
      <c r="K1479" s="137" t="s">
        <v>1967</v>
      </c>
      <c r="L1479" s="13">
        <f ca="1">IFERROR(__xludf.DUMMYFUNCTION("if(K1524="""",0,counta(split(K1524,"","")))"),2)</f>
        <v>2</v>
      </c>
      <c r="M1479" s="137" t="s">
        <v>1967</v>
      </c>
      <c r="N1479" s="137"/>
      <c r="O1479" s="137"/>
      <c r="P1479" s="137"/>
      <c r="Q1479" s="422" t="s">
        <v>110</v>
      </c>
      <c r="R1479" s="353" t="s">
        <v>5797</v>
      </c>
      <c r="S1479" s="102">
        <v>1</v>
      </c>
      <c r="T1479" s="435"/>
      <c r="U1479" s="165">
        <v>1</v>
      </c>
      <c r="V1479" s="165">
        <v>4</v>
      </c>
      <c r="W1479" s="165" t="s">
        <v>3041</v>
      </c>
      <c r="X1479" s="102">
        <v>1</v>
      </c>
      <c r="Y1479" s="422">
        <f>J1479-I1479</f>
        <v>-0.27361111111111108</v>
      </c>
      <c r="Z1479" s="422">
        <f>Y1479*60</f>
        <v>-16.416666666666664</v>
      </c>
      <c r="AA1479" s="429">
        <v>3</v>
      </c>
      <c r="AB1479" s="253">
        <v>4</v>
      </c>
    </row>
    <row r="1480" spans="1:28" ht="14.25" customHeight="1" thickBot="1">
      <c r="A1480" s="7"/>
      <c r="B1480" s="7"/>
      <c r="C1480" s="50" t="s">
        <v>8272</v>
      </c>
      <c r="D1480" s="468">
        <v>3</v>
      </c>
      <c r="E1480" s="50" t="s">
        <v>1842</v>
      </c>
      <c r="F1480" s="102" t="s">
        <v>1601</v>
      </c>
      <c r="G1480" s="102" t="s">
        <v>8331</v>
      </c>
      <c r="H1480" s="102" t="s">
        <v>1602</v>
      </c>
      <c r="I1480" s="45" t="s">
        <v>4463</v>
      </c>
      <c r="J1480" s="45" t="s">
        <v>342</v>
      </c>
      <c r="K1480" s="102" t="s">
        <v>4941</v>
      </c>
      <c r="L1480" s="13">
        <f ca="1">IFERROR(__xludf.DUMMYFUNCTION("if(K1525="""",0,counta(split(K1525,"","")))"),7)</f>
        <v>7</v>
      </c>
      <c r="M1480" s="102" t="s">
        <v>4941</v>
      </c>
      <c r="N1480" s="102" t="s">
        <v>181</v>
      </c>
      <c r="O1480" s="102" t="s">
        <v>181</v>
      </c>
      <c r="P1480" s="102" t="s">
        <v>181</v>
      </c>
      <c r="Q1480" s="422" t="s">
        <v>110</v>
      </c>
      <c r="R1480" s="353" t="s">
        <v>5797</v>
      </c>
      <c r="S1480" s="102">
        <v>1</v>
      </c>
      <c r="T1480" s="435"/>
      <c r="U1480" s="149">
        <v>4</v>
      </c>
      <c r="V1480" s="150">
        <v>5</v>
      </c>
      <c r="W1480" s="155" t="s">
        <v>29</v>
      </c>
      <c r="X1480" s="155" t="s">
        <v>2947</v>
      </c>
      <c r="Y1480" s="422">
        <f>J1480-I1480</f>
        <v>-0.36736111111111114</v>
      </c>
      <c r="Z1480" s="422">
        <f>Y1480*60</f>
        <v>-22.041666666666668</v>
      </c>
      <c r="AA1480" s="429">
        <v>3</v>
      </c>
      <c r="AB1480" s="165">
        <v>4</v>
      </c>
    </row>
    <row r="1481" spans="1:28" ht="14.25" customHeight="1" thickBot="1">
      <c r="A1481" s="548"/>
      <c r="B1481" s="548"/>
      <c r="C1481" s="550" t="s">
        <v>9773</v>
      </c>
      <c r="D1481" s="468">
        <v>3</v>
      </c>
      <c r="E1481" s="550" t="s">
        <v>9904</v>
      </c>
      <c r="F1481" s="551" t="s">
        <v>1344</v>
      </c>
      <c r="G1481" s="551" t="s">
        <v>648</v>
      </c>
      <c r="H1481" s="551" t="s">
        <v>4110</v>
      </c>
      <c r="I1481" s="552" t="s">
        <v>357</v>
      </c>
      <c r="J1481" s="45" t="s">
        <v>4173</v>
      </c>
      <c r="K1481" s="102" t="s">
        <v>4943</v>
      </c>
      <c r="L1481" s="13">
        <f ca="1">IFERROR(__xludf.DUMMYFUNCTION("if(K1526="""",0,counta(split(K1526,"","")))"),7)</f>
        <v>7</v>
      </c>
      <c r="M1481" s="102" t="s">
        <v>4944</v>
      </c>
      <c r="N1481" s="102"/>
      <c r="O1481" s="102"/>
      <c r="P1481" s="102"/>
      <c r="Q1481" s="422" t="s">
        <v>110</v>
      </c>
      <c r="R1481" s="353" t="s">
        <v>5797</v>
      </c>
      <c r="S1481" s="102">
        <v>1</v>
      </c>
      <c r="T1481" s="435"/>
      <c r="U1481" s="332">
        <v>5</v>
      </c>
      <c r="V1481" s="332">
        <v>5</v>
      </c>
      <c r="W1481" s="339" t="s">
        <v>3548</v>
      </c>
      <c r="X1481" s="339" t="s">
        <v>2794</v>
      </c>
      <c r="Y1481" s="422">
        <f>J1481-I1481</f>
        <v>-0.18333333333333324</v>
      </c>
      <c r="Z1481" s="422">
        <f>Y1481*60</f>
        <v>-10.999999999999995</v>
      </c>
      <c r="AA1481" s="429">
        <v>3</v>
      </c>
      <c r="AB1481" s="481">
        <v>4</v>
      </c>
    </row>
    <row r="1482" spans="1:28" ht="14.25" customHeight="1" thickBot="1">
      <c r="A1482" s="7"/>
      <c r="B1482" s="7"/>
      <c r="C1482" s="220" t="s">
        <v>6842</v>
      </c>
      <c r="D1482" s="468">
        <v>3</v>
      </c>
      <c r="E1482" s="50" t="s">
        <v>6921</v>
      </c>
      <c r="F1482" s="102" t="s">
        <v>2864</v>
      </c>
      <c r="G1482" s="102" t="s">
        <v>5986</v>
      </c>
      <c r="H1482" s="102" t="s">
        <v>1929</v>
      </c>
      <c r="I1482" s="45" t="s">
        <v>195</v>
      </c>
      <c r="J1482" s="45" t="s">
        <v>901</v>
      </c>
      <c r="K1482" s="102" t="s">
        <v>4945</v>
      </c>
      <c r="L1482" s="13">
        <f ca="1">IFERROR(__xludf.DUMMYFUNCTION("if(K1527="""",0,counta(split(K1527,"","")))"),2)</f>
        <v>2</v>
      </c>
      <c r="M1482" s="102" t="s">
        <v>4945</v>
      </c>
      <c r="N1482" s="102"/>
      <c r="O1482" s="102"/>
      <c r="P1482" s="102"/>
      <c r="Q1482" s="422" t="s">
        <v>110</v>
      </c>
      <c r="R1482" s="353" t="s">
        <v>5797</v>
      </c>
      <c r="S1482" s="102">
        <v>1</v>
      </c>
      <c r="T1482" s="435"/>
      <c r="U1482" s="165">
        <v>4</v>
      </c>
      <c r="V1482" s="165">
        <v>3</v>
      </c>
      <c r="W1482" s="165" t="s">
        <v>4903</v>
      </c>
      <c r="X1482" s="102" t="s">
        <v>2947</v>
      </c>
      <c r="Y1482" s="422">
        <f>J1482-I1482</f>
        <v>0.13749999999999996</v>
      </c>
      <c r="Z1482" s="422">
        <f>Y1482*60</f>
        <v>8.2499999999999964</v>
      </c>
      <c r="AA1482" s="429">
        <v>3</v>
      </c>
      <c r="AB1482" s="196">
        <v>4</v>
      </c>
    </row>
    <row r="1483" spans="1:28" ht="14.25" customHeight="1" thickBot="1">
      <c r="A1483" s="7"/>
      <c r="B1483" s="7"/>
      <c r="C1483" s="50" t="s">
        <v>7561</v>
      </c>
      <c r="D1483" s="468">
        <v>3</v>
      </c>
      <c r="E1483" s="50" t="s">
        <v>7687</v>
      </c>
      <c r="F1483" s="102" t="s">
        <v>7696</v>
      </c>
      <c r="G1483" s="102" t="s">
        <v>7696</v>
      </c>
      <c r="H1483" s="102" t="s">
        <v>7697</v>
      </c>
      <c r="I1483" s="45" t="s">
        <v>4091</v>
      </c>
      <c r="J1483" s="45" t="s">
        <v>1353</v>
      </c>
      <c r="K1483" s="102" t="s">
        <v>2901</v>
      </c>
      <c r="L1483" s="13">
        <f ca="1">IFERROR(__xludf.DUMMYFUNCTION("if(K1528="""",0,counta(split(K1528,"","")))"),2)</f>
        <v>2</v>
      </c>
      <c r="M1483" s="102" t="s">
        <v>2901</v>
      </c>
      <c r="N1483" s="102"/>
      <c r="O1483" s="102"/>
      <c r="P1483" s="102"/>
      <c r="Q1483" s="422" t="s">
        <v>110</v>
      </c>
      <c r="R1483" s="353" t="s">
        <v>5797</v>
      </c>
      <c r="S1483" s="102">
        <v>1</v>
      </c>
      <c r="T1483" s="435"/>
      <c r="U1483" s="165"/>
      <c r="V1483" s="165">
        <v>5</v>
      </c>
      <c r="W1483" s="165" t="s">
        <v>1403</v>
      </c>
      <c r="X1483" s="102"/>
      <c r="Y1483" s="422">
        <f>J1483-I1483</f>
        <v>-2.083333333333437E-3</v>
      </c>
      <c r="Z1483" s="422">
        <f>Y1483*60</f>
        <v>-0.12500000000000622</v>
      </c>
      <c r="AA1483" s="429">
        <v>3</v>
      </c>
      <c r="AB1483" s="51">
        <v>4</v>
      </c>
    </row>
    <row r="1484" spans="1:28" ht="14.25" customHeight="1" thickBot="1">
      <c r="A1484" s="7"/>
      <c r="B1484" s="7"/>
      <c r="C1484" s="50" t="s">
        <v>8272</v>
      </c>
      <c r="D1484" s="468">
        <v>3</v>
      </c>
      <c r="E1484" s="50" t="s">
        <v>1554</v>
      </c>
      <c r="F1484" s="102" t="s">
        <v>3783</v>
      </c>
      <c r="G1484" s="102" t="s">
        <v>3783</v>
      </c>
      <c r="H1484" s="102" t="s">
        <v>5418</v>
      </c>
      <c r="I1484" s="45" t="s">
        <v>8450</v>
      </c>
      <c r="J1484" s="45" t="s">
        <v>1353</v>
      </c>
      <c r="K1484" s="102" t="s">
        <v>2213</v>
      </c>
      <c r="L1484" s="13">
        <f ca="1">IFERROR(__xludf.DUMMYFUNCTION("if(K1529="""",0,counta(split(K1529,"","")))"),1)</f>
        <v>1</v>
      </c>
      <c r="M1484" s="102" t="s">
        <v>2213</v>
      </c>
      <c r="N1484" s="102"/>
      <c r="O1484" s="102"/>
      <c r="P1484" s="102"/>
      <c r="Q1484" s="422" t="s">
        <v>110</v>
      </c>
      <c r="R1484" s="353" t="s">
        <v>5797</v>
      </c>
      <c r="S1484" s="102">
        <v>1</v>
      </c>
      <c r="T1484" s="435"/>
      <c r="U1484" s="492">
        <v>4</v>
      </c>
      <c r="V1484" s="510">
        <v>3</v>
      </c>
      <c r="W1484" s="480" t="s">
        <v>5928</v>
      </c>
      <c r="X1484" s="528"/>
      <c r="Y1484" s="422">
        <f>J1484-I1484</f>
        <v>-6.94444444444553E-4</v>
      </c>
      <c r="Z1484" s="422">
        <f>Y1484*60</f>
        <v>-4.166666666667318E-2</v>
      </c>
      <c r="AA1484" s="429">
        <v>3</v>
      </c>
      <c r="AB1484" s="165">
        <v>4</v>
      </c>
    </row>
    <row r="1485" spans="1:28" ht="14.25" customHeight="1" thickBot="1">
      <c r="A1485" s="7"/>
      <c r="B1485" s="7"/>
      <c r="C1485" s="50" t="s">
        <v>7041</v>
      </c>
      <c r="D1485" s="468">
        <v>3</v>
      </c>
      <c r="E1485" s="49" t="s">
        <v>7099</v>
      </c>
      <c r="F1485" s="102" t="s">
        <v>7109</v>
      </c>
      <c r="G1485" s="102"/>
      <c r="H1485" s="102" t="s">
        <v>4732</v>
      </c>
      <c r="I1485" s="45" t="s">
        <v>1286</v>
      </c>
      <c r="J1485" s="45" t="s">
        <v>1353</v>
      </c>
      <c r="K1485" s="102" t="s">
        <v>4952</v>
      </c>
      <c r="L1485" s="13">
        <f ca="1">IFERROR(__xludf.DUMMYFUNCTION("if(K1530="""",0,counta(split(K1530,"","")))"),2)</f>
        <v>2</v>
      </c>
      <c r="M1485" s="102" t="s">
        <v>4952</v>
      </c>
      <c r="N1485" s="102"/>
      <c r="O1485" s="102"/>
      <c r="P1485" s="102"/>
      <c r="Q1485" s="422" t="s">
        <v>110</v>
      </c>
      <c r="R1485" s="353" t="s">
        <v>5797</v>
      </c>
      <c r="S1485" s="102">
        <v>1</v>
      </c>
      <c r="T1485" s="435"/>
      <c r="U1485" s="165">
        <v>4</v>
      </c>
      <c r="V1485" s="165">
        <v>5</v>
      </c>
      <c r="W1485" s="165" t="s">
        <v>2793</v>
      </c>
      <c r="X1485" s="102">
        <v>1</v>
      </c>
      <c r="Y1485" s="422">
        <f>J1485-I1485</f>
        <v>1.041666666666663E-2</v>
      </c>
      <c r="Z1485" s="422">
        <f>Y1485*60</f>
        <v>0.62499999999999778</v>
      </c>
      <c r="AA1485" s="429">
        <v>3</v>
      </c>
      <c r="AB1485" s="277">
        <v>4</v>
      </c>
    </row>
    <row r="1486" spans="1:28" ht="14.25" customHeight="1" thickBot="1">
      <c r="A1486" s="7"/>
      <c r="B1486" s="7"/>
      <c r="C1486" s="50" t="s">
        <v>8879</v>
      </c>
      <c r="D1486" s="468">
        <v>3</v>
      </c>
      <c r="E1486" s="275" t="s">
        <v>8870</v>
      </c>
      <c r="F1486" s="275" t="s">
        <v>8880</v>
      </c>
      <c r="G1486" s="275" t="s">
        <v>8881</v>
      </c>
      <c r="H1486" s="275" t="s">
        <v>2525</v>
      </c>
      <c r="I1486" s="276" t="s">
        <v>8882</v>
      </c>
      <c r="J1486" s="45" t="s">
        <v>2065</v>
      </c>
      <c r="K1486" s="102" t="s">
        <v>4956</v>
      </c>
      <c r="L1486" s="13">
        <f ca="1">IFERROR(__xludf.DUMMYFUNCTION("if(K1531="""",0,counta(split(K1531,"","")))"),4)</f>
        <v>4</v>
      </c>
      <c r="M1486" s="102" t="s">
        <v>4956</v>
      </c>
      <c r="N1486" s="102"/>
      <c r="O1486" s="102"/>
      <c r="P1486" s="102"/>
      <c r="Q1486" s="422" t="s">
        <v>110</v>
      </c>
      <c r="R1486" s="353" t="s">
        <v>5797</v>
      </c>
      <c r="S1486" s="102">
        <v>1</v>
      </c>
      <c r="T1486" s="435"/>
      <c r="U1486" s="165">
        <v>3</v>
      </c>
      <c r="V1486" s="165">
        <v>3</v>
      </c>
      <c r="W1486" s="165" t="s">
        <v>3409</v>
      </c>
      <c r="X1486" s="102">
        <v>1</v>
      </c>
      <c r="Y1486" s="422">
        <f>J1486-I1486</f>
        <v>-0.49930555555555556</v>
      </c>
      <c r="Z1486" s="422">
        <f>Y1486*60</f>
        <v>-29.958333333333332</v>
      </c>
      <c r="AA1486" s="429">
        <v>3</v>
      </c>
      <c r="AB1486" s="165">
        <v>4</v>
      </c>
    </row>
    <row r="1487" spans="1:28" ht="15" customHeight="1" thickBot="1">
      <c r="A1487" s="7"/>
      <c r="B1487" s="7"/>
      <c r="C1487" s="50" t="s">
        <v>8698</v>
      </c>
      <c r="D1487" s="468">
        <v>3</v>
      </c>
      <c r="E1487" s="353" t="s">
        <v>8725</v>
      </c>
      <c r="F1487" s="175" t="s">
        <v>3838</v>
      </c>
      <c r="G1487" s="353"/>
      <c r="H1487" s="353" t="s">
        <v>3838</v>
      </c>
      <c r="I1487" s="243" t="s">
        <v>7249</v>
      </c>
      <c r="J1487" s="45" t="s">
        <v>3795</v>
      </c>
      <c r="K1487" s="102" t="s">
        <v>4958</v>
      </c>
      <c r="L1487" s="13">
        <f ca="1">IFERROR(__xludf.DUMMYFUNCTION("if(K1532="""",0,counta(split(K1532,"","")))"),3)</f>
        <v>3</v>
      </c>
      <c r="M1487" s="102" t="s">
        <v>4959</v>
      </c>
      <c r="N1487" s="102"/>
      <c r="O1487" s="102"/>
      <c r="P1487" s="102"/>
      <c r="Q1487" s="440" t="s">
        <v>110</v>
      </c>
      <c r="R1487" s="353" t="s">
        <v>5797</v>
      </c>
      <c r="S1487" s="164">
        <v>1</v>
      </c>
      <c r="T1487" s="435"/>
      <c r="U1487" s="379">
        <v>4</v>
      </c>
      <c r="V1487" s="379">
        <v>4</v>
      </c>
      <c r="W1487" s="377" t="s">
        <v>3044</v>
      </c>
      <c r="X1487" s="377" t="s">
        <v>2794</v>
      </c>
      <c r="Y1487" s="422">
        <f>J1487-I1487</f>
        <v>-0.45763888888888893</v>
      </c>
      <c r="Z1487" s="422">
        <f>Y1487*60</f>
        <v>-27.458333333333336</v>
      </c>
      <c r="AA1487" s="429">
        <v>3</v>
      </c>
      <c r="AB1487" s="165">
        <v>4</v>
      </c>
    </row>
    <row r="1488" spans="1:28" ht="14.25" customHeight="1" thickBot="1">
      <c r="A1488" s="7"/>
      <c r="B1488" s="7"/>
      <c r="C1488" s="214" t="s">
        <v>6842</v>
      </c>
      <c r="D1488" s="468">
        <v>3</v>
      </c>
      <c r="E1488" s="214" t="s">
        <v>6930</v>
      </c>
      <c r="F1488" s="102" t="s">
        <v>6933</v>
      </c>
      <c r="G1488" s="102" t="s">
        <v>6934</v>
      </c>
      <c r="H1488" s="102" t="s">
        <v>6935</v>
      </c>
      <c r="I1488" s="45" t="s">
        <v>3538</v>
      </c>
      <c r="J1488" s="45" t="s">
        <v>108</v>
      </c>
      <c r="K1488" s="102" t="s">
        <v>4963</v>
      </c>
      <c r="L1488" s="13">
        <f ca="1">IFERROR(__xludf.DUMMYFUNCTION("if(K1533="""",0,counta(split(K1533,"","")))"),3)</f>
        <v>3</v>
      </c>
      <c r="M1488" s="102" t="s">
        <v>4963</v>
      </c>
      <c r="N1488" s="102"/>
      <c r="O1488" s="102"/>
      <c r="P1488" s="102"/>
      <c r="Q1488" s="422" t="s">
        <v>110</v>
      </c>
      <c r="R1488" s="353" t="s">
        <v>5797</v>
      </c>
      <c r="S1488" s="102">
        <v>1</v>
      </c>
      <c r="T1488" s="435"/>
      <c r="U1488" s="165">
        <v>4</v>
      </c>
      <c r="V1488" s="165">
        <v>5</v>
      </c>
      <c r="W1488" s="165" t="s">
        <v>29</v>
      </c>
      <c r="X1488" s="102" t="s">
        <v>2947</v>
      </c>
      <c r="Y1488" s="422">
        <f>J1488-I1488</f>
        <v>-0.43402777777777779</v>
      </c>
      <c r="Z1488" s="422">
        <f>Y1488*60</f>
        <v>-26.041666666666668</v>
      </c>
      <c r="AA1488" s="429">
        <v>3</v>
      </c>
      <c r="AB1488" s="333">
        <v>4</v>
      </c>
    </row>
    <row r="1489" spans="1:28" ht="14.25" customHeight="1" thickBot="1">
      <c r="A1489" s="7"/>
      <c r="B1489" s="7"/>
      <c r="C1489" s="50" t="s">
        <v>8272</v>
      </c>
      <c r="D1489" s="468">
        <v>3</v>
      </c>
      <c r="E1489" s="50" t="s">
        <v>1842</v>
      </c>
      <c r="F1489" s="102" t="s">
        <v>148</v>
      </c>
      <c r="G1489" s="102"/>
      <c r="H1489" s="102" t="s">
        <v>2228</v>
      </c>
      <c r="I1489" s="45" t="s">
        <v>3741</v>
      </c>
      <c r="J1489" s="45" t="s">
        <v>2154</v>
      </c>
      <c r="K1489" s="102" t="s">
        <v>4965</v>
      </c>
      <c r="L1489" s="13">
        <f ca="1">IFERROR(__xludf.DUMMYFUNCTION("if(K1534="""",0,counta(split(K1534,"","")))"),1)</f>
        <v>1</v>
      </c>
      <c r="M1489" s="102" t="s">
        <v>4965</v>
      </c>
      <c r="N1489" s="102"/>
      <c r="O1489" s="102"/>
      <c r="P1489" s="102"/>
      <c r="Q1489" s="422" t="s">
        <v>110</v>
      </c>
      <c r="R1489" s="353" t="s">
        <v>5797</v>
      </c>
      <c r="S1489" s="102">
        <v>1</v>
      </c>
      <c r="T1489" s="435"/>
      <c r="U1489" s="165">
        <v>5</v>
      </c>
      <c r="V1489" s="165">
        <v>5</v>
      </c>
      <c r="W1489" s="165" t="s">
        <v>6873</v>
      </c>
      <c r="X1489" s="102" t="s">
        <v>2947</v>
      </c>
      <c r="Y1489" s="422">
        <f>J1489-I1489</f>
        <v>-0.35833333333333339</v>
      </c>
      <c r="Z1489" s="422">
        <f>Y1489*60</f>
        <v>-21.500000000000004</v>
      </c>
      <c r="AA1489" s="429">
        <v>3</v>
      </c>
      <c r="AB1489" s="336">
        <v>4</v>
      </c>
    </row>
    <row r="1490" spans="1:28" ht="14.25" customHeight="1" thickBot="1">
      <c r="A1490" s="7"/>
      <c r="B1490" s="7"/>
      <c r="C1490" s="353" t="s">
        <v>7724</v>
      </c>
      <c r="D1490" s="468">
        <v>3</v>
      </c>
      <c r="E1490" s="353" t="s">
        <v>7995</v>
      </c>
      <c r="F1490" s="237" t="s">
        <v>816</v>
      </c>
      <c r="G1490" s="353" t="s">
        <v>622</v>
      </c>
      <c r="H1490" s="353" t="s">
        <v>2839</v>
      </c>
      <c r="I1490" s="243" t="s">
        <v>871</v>
      </c>
      <c r="J1490" s="45" t="s">
        <v>4968</v>
      </c>
      <c r="K1490" s="102" t="s">
        <v>4969</v>
      </c>
      <c r="L1490" s="13">
        <f ca="1">IFERROR(__xludf.DUMMYFUNCTION("if(K1535="""",0,counta(split(K1535,"","")))"),16)</f>
        <v>16</v>
      </c>
      <c r="M1490" s="102" t="s">
        <v>4969</v>
      </c>
      <c r="N1490" s="102" t="s">
        <v>181</v>
      </c>
      <c r="O1490" s="102" t="s">
        <v>181</v>
      </c>
      <c r="P1490" s="102" t="s">
        <v>181</v>
      </c>
      <c r="Q1490" s="422" t="s">
        <v>110</v>
      </c>
      <c r="R1490" s="353" t="s">
        <v>5797</v>
      </c>
      <c r="S1490" s="102">
        <v>1</v>
      </c>
      <c r="T1490" s="435"/>
      <c r="U1490" s="51">
        <v>4</v>
      </c>
      <c r="V1490" s="51">
        <v>4</v>
      </c>
      <c r="W1490" s="51" t="s">
        <v>3511</v>
      </c>
      <c r="X1490" s="51">
        <v>1</v>
      </c>
      <c r="Y1490" s="422">
        <f>J1490-I1490</f>
        <v>-9.4444444444444442E-2</v>
      </c>
      <c r="Z1490" s="422">
        <f>Y1490*60</f>
        <v>-5.6666666666666661</v>
      </c>
      <c r="AA1490" s="429">
        <v>3</v>
      </c>
      <c r="AB1490" s="165">
        <v>4</v>
      </c>
    </row>
    <row r="1491" spans="1:28" ht="14.25" customHeight="1" thickBot="1">
      <c r="A1491" s="7"/>
      <c r="B1491" s="7"/>
      <c r="C1491" s="50" t="s">
        <v>7561</v>
      </c>
      <c r="D1491" s="468">
        <v>3</v>
      </c>
      <c r="E1491" s="50" t="s">
        <v>7652</v>
      </c>
      <c r="F1491" s="102" t="s">
        <v>7665</v>
      </c>
      <c r="G1491" s="102" t="s">
        <v>7666</v>
      </c>
      <c r="H1491" s="102" t="s">
        <v>7667</v>
      </c>
      <c r="I1491" s="45" t="s">
        <v>7668</v>
      </c>
      <c r="J1491" s="45" t="s">
        <v>3429</v>
      </c>
      <c r="K1491" s="102" t="s">
        <v>4972</v>
      </c>
      <c r="L1491" s="13">
        <f ca="1">IFERROR(__xludf.DUMMYFUNCTION("if(K1536="""",0,counta(split(K1536,"","")))"),1)</f>
        <v>1</v>
      </c>
      <c r="M1491" s="102" t="s">
        <v>4972</v>
      </c>
      <c r="N1491" s="102"/>
      <c r="O1491" s="102"/>
      <c r="P1491" s="102"/>
      <c r="Q1491" s="422" t="s">
        <v>110</v>
      </c>
      <c r="R1491" s="353" t="s">
        <v>5797</v>
      </c>
      <c r="S1491" s="102">
        <v>1</v>
      </c>
      <c r="T1491" s="435"/>
      <c r="U1491" s="165">
        <v>1</v>
      </c>
      <c r="V1491" s="165">
        <v>4</v>
      </c>
      <c r="W1491" s="165" t="s">
        <v>3602</v>
      </c>
      <c r="X1491" s="102">
        <v>1</v>
      </c>
      <c r="Y1491" s="422">
        <f>J1491-I1491</f>
        <v>-0.11319444444444443</v>
      </c>
      <c r="Z1491" s="422">
        <f>Y1491*60</f>
        <v>-6.7916666666666661</v>
      </c>
      <c r="AA1491" s="429">
        <v>3</v>
      </c>
      <c r="AB1491" s="165">
        <v>4</v>
      </c>
    </row>
    <row r="1492" spans="1:28" ht="14.25" customHeight="1" thickBot="1">
      <c r="A1492" s="324"/>
      <c r="B1492" s="324"/>
      <c r="C1492" s="329" t="s">
        <v>9773</v>
      </c>
      <c r="D1492" s="468">
        <v>3</v>
      </c>
      <c r="E1492" s="329" t="s">
        <v>9904</v>
      </c>
      <c r="F1492" s="338" t="s">
        <v>9922</v>
      </c>
      <c r="G1492" s="338" t="s">
        <v>9923</v>
      </c>
      <c r="H1492" s="338" t="s">
        <v>9924</v>
      </c>
      <c r="I1492" s="334" t="s">
        <v>57</v>
      </c>
      <c r="J1492" s="45" t="s">
        <v>4979</v>
      </c>
      <c r="K1492" s="102"/>
      <c r="L1492" s="13">
        <f ca="1">IFERROR(__xludf.DUMMYFUNCTION("if(K1537="""",0,counta(split(K1537,"","")))"),0)</f>
        <v>0</v>
      </c>
      <c r="M1492" s="102"/>
      <c r="N1492" s="102" t="s">
        <v>1439</v>
      </c>
      <c r="O1492" s="102" t="s">
        <v>1439</v>
      </c>
      <c r="P1492" s="102" t="s">
        <v>1439</v>
      </c>
      <c r="Q1492" s="422" t="s">
        <v>110</v>
      </c>
      <c r="R1492" s="353" t="s">
        <v>5797</v>
      </c>
      <c r="S1492" s="102">
        <v>1</v>
      </c>
      <c r="T1492" s="435"/>
      <c r="U1492" s="165"/>
      <c r="V1492" s="165">
        <v>5</v>
      </c>
      <c r="W1492" s="165" t="s">
        <v>2111</v>
      </c>
      <c r="X1492" s="102"/>
      <c r="Y1492" s="422">
        <f>J1492-I1492</f>
        <v>0.35069444444444442</v>
      </c>
      <c r="Z1492" s="422">
        <f>Y1492*60</f>
        <v>21.041666666666664</v>
      </c>
      <c r="AA1492" s="428">
        <v>3</v>
      </c>
      <c r="AB1492" s="165">
        <v>4</v>
      </c>
    </row>
    <row r="1493" spans="1:28" ht="14.25" customHeight="1" thickBot="1">
      <c r="A1493" s="7"/>
      <c r="B1493" s="7"/>
      <c r="C1493" s="50" t="s">
        <v>7139</v>
      </c>
      <c r="D1493" s="468">
        <v>3</v>
      </c>
      <c r="E1493" s="50" t="s">
        <v>7140</v>
      </c>
      <c r="F1493" s="229" t="s">
        <v>7156</v>
      </c>
      <c r="G1493" s="102" t="s">
        <v>7157</v>
      </c>
      <c r="H1493" s="102" t="s">
        <v>7158</v>
      </c>
      <c r="I1493" s="45" t="s">
        <v>1212</v>
      </c>
      <c r="J1493" s="45" t="s">
        <v>4983</v>
      </c>
      <c r="K1493" s="102" t="s">
        <v>4984</v>
      </c>
      <c r="L1493" s="13">
        <f ca="1">IFERROR(__xludf.DUMMYFUNCTION("if(K1538="""",0,counta(split(K1538,"","")))"),6)</f>
        <v>6</v>
      </c>
      <c r="M1493" s="102" t="s">
        <v>4985</v>
      </c>
      <c r="N1493" s="102"/>
      <c r="O1493" s="102"/>
      <c r="P1493" s="102"/>
      <c r="Q1493" s="422" t="s">
        <v>110</v>
      </c>
      <c r="R1493" s="353" t="s">
        <v>5797</v>
      </c>
      <c r="S1493" s="102">
        <v>1</v>
      </c>
      <c r="T1493" s="435"/>
      <c r="U1493" s="165"/>
      <c r="V1493" s="165">
        <v>4</v>
      </c>
      <c r="W1493" s="165" t="s">
        <v>2111</v>
      </c>
      <c r="X1493" s="102"/>
      <c r="Y1493" s="422">
        <f>J1493-I1493</f>
        <v>-0.20972222222222214</v>
      </c>
      <c r="Z1493" s="422">
        <f>Y1493*60</f>
        <v>-12.583333333333329</v>
      </c>
      <c r="AA1493" s="429">
        <v>3</v>
      </c>
      <c r="AB1493" s="149">
        <v>4</v>
      </c>
    </row>
    <row r="1494" spans="1:28" ht="14.25" customHeight="1" thickBot="1">
      <c r="A1494" s="7"/>
      <c r="B1494" s="7"/>
      <c r="C1494" s="50" t="s">
        <v>7139</v>
      </c>
      <c r="D1494" s="468">
        <v>3</v>
      </c>
      <c r="E1494" s="50" t="s">
        <v>7187</v>
      </c>
      <c r="F1494" s="55" t="s">
        <v>1847</v>
      </c>
      <c r="G1494" s="102" t="s">
        <v>1848</v>
      </c>
      <c r="H1494" s="102" t="s">
        <v>3395</v>
      </c>
      <c r="I1494" s="45" t="s">
        <v>1151</v>
      </c>
      <c r="J1494" s="45" t="s">
        <v>3109</v>
      </c>
      <c r="K1494" s="102" t="s">
        <v>4989</v>
      </c>
      <c r="L1494" s="13">
        <f ca="1">IFERROR(__xludf.DUMMYFUNCTION("if(K1539="""",0,counta(split(K1539,"","")))"),6)</f>
        <v>6</v>
      </c>
      <c r="M1494" s="102" t="s">
        <v>4989</v>
      </c>
      <c r="N1494" s="49" t="s">
        <v>181</v>
      </c>
      <c r="O1494" s="49" t="s">
        <v>181</v>
      </c>
      <c r="P1494" s="49" t="s">
        <v>181</v>
      </c>
      <c r="Q1494" s="452" t="s">
        <v>110</v>
      </c>
      <c r="R1494" s="353" t="s">
        <v>5797</v>
      </c>
      <c r="S1494" s="379">
        <v>1</v>
      </c>
      <c r="T1494" s="435"/>
      <c r="U1494" s="156"/>
      <c r="V1494" s="156"/>
      <c r="W1494" s="252" t="s">
        <v>5242</v>
      </c>
      <c r="X1494" s="252">
        <v>1</v>
      </c>
      <c r="Y1494" s="422">
        <f>J1494-I1494</f>
        <v>0.24513888888888902</v>
      </c>
      <c r="Z1494" s="422">
        <f>Y1494*60</f>
        <v>14.708333333333341</v>
      </c>
      <c r="AA1494" s="429">
        <v>3</v>
      </c>
      <c r="AB1494" s="379">
        <v>4</v>
      </c>
    </row>
    <row r="1495" spans="1:28" ht="14.25" customHeight="1" thickBot="1">
      <c r="A1495" s="7"/>
      <c r="B1495" s="7"/>
      <c r="C1495" s="50" t="s">
        <v>7561</v>
      </c>
      <c r="D1495" s="468">
        <v>3</v>
      </c>
      <c r="E1495" s="50" t="s">
        <v>7627</v>
      </c>
      <c r="F1495" s="102" t="s">
        <v>7628</v>
      </c>
      <c r="G1495" s="102" t="s">
        <v>7629</v>
      </c>
      <c r="H1495" s="102" t="s">
        <v>7630</v>
      </c>
      <c r="I1495" s="45" t="s">
        <v>1151</v>
      </c>
      <c r="J1495" s="45" t="s">
        <v>535</v>
      </c>
      <c r="K1495" s="102" t="s">
        <v>4992</v>
      </c>
      <c r="L1495" s="13">
        <f ca="1">IFERROR(__xludf.DUMMYFUNCTION("if(K1540="""",0,counta(split(K1540,"","")))"),2)</f>
        <v>2</v>
      </c>
      <c r="M1495" s="102" t="s">
        <v>4992</v>
      </c>
      <c r="N1495" s="102"/>
      <c r="O1495" s="102"/>
      <c r="P1495" s="102"/>
      <c r="Q1495" s="452" t="s">
        <v>110</v>
      </c>
      <c r="R1495" s="353" t="s">
        <v>5797</v>
      </c>
      <c r="S1495" s="379">
        <v>1</v>
      </c>
      <c r="T1495" s="435"/>
      <c r="U1495" s="165">
        <v>5</v>
      </c>
      <c r="V1495" s="165">
        <v>5</v>
      </c>
      <c r="W1495" s="165" t="s">
        <v>4903</v>
      </c>
      <c r="X1495" s="102">
        <v>1</v>
      </c>
      <c r="Y1495" s="422">
        <f>J1495-I1495</f>
        <v>-0.39166666666666661</v>
      </c>
      <c r="Z1495" s="422">
        <f>Y1495*60</f>
        <v>-23.499999999999996</v>
      </c>
      <c r="AA1495" s="429">
        <v>3</v>
      </c>
      <c r="AB1495" s="165">
        <v>4</v>
      </c>
    </row>
    <row r="1496" spans="1:28" ht="14.25" customHeight="1" thickBot="1">
      <c r="A1496" s="7"/>
      <c r="B1496" s="7"/>
      <c r="C1496" s="50" t="s">
        <v>7561</v>
      </c>
      <c r="D1496" s="468">
        <v>3</v>
      </c>
      <c r="E1496" s="50" t="s">
        <v>7634</v>
      </c>
      <c r="F1496" s="102" t="s">
        <v>7628</v>
      </c>
      <c r="G1496" s="102" t="s">
        <v>7629</v>
      </c>
      <c r="H1496" s="102" t="s">
        <v>7630</v>
      </c>
      <c r="I1496" s="45" t="s">
        <v>1151</v>
      </c>
      <c r="J1496" s="45" t="s">
        <v>686</v>
      </c>
      <c r="K1496" s="102" t="s">
        <v>4995</v>
      </c>
      <c r="L1496" s="13">
        <f ca="1">IFERROR(__xludf.DUMMYFUNCTION("if(K1541="""",0,counta(split(K1541,"","")))"),4)</f>
        <v>4</v>
      </c>
      <c r="M1496" s="102" t="s">
        <v>4995</v>
      </c>
      <c r="N1496" s="102"/>
      <c r="O1496" s="102"/>
      <c r="P1496" s="102"/>
      <c r="Q1496" s="422" t="s">
        <v>110</v>
      </c>
      <c r="R1496" s="353" t="s">
        <v>5797</v>
      </c>
      <c r="S1496" s="102">
        <v>1</v>
      </c>
      <c r="T1496" s="435"/>
      <c r="U1496" s="165"/>
      <c r="V1496" s="165">
        <v>4</v>
      </c>
      <c r="W1496" s="165" t="s">
        <v>2111</v>
      </c>
      <c r="X1496" s="102"/>
      <c r="Y1496" s="422">
        <f>J1496-I1496</f>
        <v>-0.32291666666666663</v>
      </c>
      <c r="Z1496" s="422">
        <f>Y1496*60</f>
        <v>-19.374999999999996</v>
      </c>
      <c r="AA1496" s="429">
        <v>3</v>
      </c>
      <c r="AB1496" s="165">
        <v>4</v>
      </c>
    </row>
    <row r="1497" spans="1:28" ht="14.25" customHeight="1" thickBot="1">
      <c r="A1497" s="7"/>
      <c r="B1497" s="7"/>
      <c r="C1497" s="50" t="s">
        <v>7255</v>
      </c>
      <c r="D1497" s="468">
        <v>3</v>
      </c>
      <c r="E1497" s="50" t="s">
        <v>7256</v>
      </c>
      <c r="F1497" s="102" t="s">
        <v>84</v>
      </c>
      <c r="G1497" s="102" t="s">
        <v>7272</v>
      </c>
      <c r="H1497" s="102" t="s">
        <v>7273</v>
      </c>
      <c r="I1497" s="45" t="s">
        <v>4576</v>
      </c>
      <c r="J1497" s="45" t="s">
        <v>1547</v>
      </c>
      <c r="K1497" s="102" t="s">
        <v>4998</v>
      </c>
      <c r="L1497" s="13">
        <f ca="1">IFERROR(__xludf.DUMMYFUNCTION("if(K1542="""",0,counta(split(K1542,"","")))"),9)</f>
        <v>9</v>
      </c>
      <c r="M1497" s="102" t="s">
        <v>4998</v>
      </c>
      <c r="N1497" s="102"/>
      <c r="O1497" s="102"/>
      <c r="P1497" s="102"/>
      <c r="Q1497" s="422" t="s">
        <v>110</v>
      </c>
      <c r="R1497" s="353" t="s">
        <v>5797</v>
      </c>
      <c r="S1497" s="102">
        <v>1</v>
      </c>
      <c r="T1497" s="435"/>
      <c r="U1497" s="156"/>
      <c r="V1497" s="156"/>
      <c r="W1497" s="252" t="s">
        <v>3076</v>
      </c>
      <c r="X1497" s="252">
        <v>1</v>
      </c>
      <c r="Y1497" s="422">
        <f>J1497-I1497</f>
        <v>-0.25347222222222227</v>
      </c>
      <c r="Z1497" s="422">
        <f>Y1497*60</f>
        <v>-15.208333333333336</v>
      </c>
      <c r="AA1497" s="429">
        <v>3</v>
      </c>
      <c r="AB1497" s="354">
        <v>4</v>
      </c>
    </row>
    <row r="1498" spans="1:28" ht="14.25" customHeight="1" thickBot="1">
      <c r="A1498" s="7"/>
      <c r="B1498" s="7"/>
      <c r="C1498" s="50" t="s">
        <v>8085</v>
      </c>
      <c r="D1498" s="468">
        <v>3</v>
      </c>
      <c r="E1498" s="50" t="s">
        <v>8261</v>
      </c>
      <c r="F1498" s="102" t="s">
        <v>557</v>
      </c>
      <c r="G1498" s="102" t="s">
        <v>557</v>
      </c>
      <c r="H1498" s="102" t="s">
        <v>8268</v>
      </c>
      <c r="I1498" s="45" t="s">
        <v>4576</v>
      </c>
      <c r="J1498" s="45" t="s">
        <v>481</v>
      </c>
      <c r="K1498" s="102" t="s">
        <v>2441</v>
      </c>
      <c r="L1498" s="13">
        <f ca="1">IFERROR(__xludf.DUMMYFUNCTION("if(K1543="""",0,counta(split(K1543,"","")))"),1)</f>
        <v>1</v>
      </c>
      <c r="M1498" s="102" t="s">
        <v>2441</v>
      </c>
      <c r="N1498" s="102"/>
      <c r="O1498" s="102"/>
      <c r="P1498" s="102"/>
      <c r="Q1498" s="152" t="s">
        <v>110</v>
      </c>
      <c r="R1498" s="353" t="s">
        <v>5797</v>
      </c>
      <c r="S1498" s="147">
        <v>1</v>
      </c>
      <c r="T1498" s="435"/>
      <c r="U1498" s="187">
        <v>2</v>
      </c>
      <c r="V1498" s="336">
        <v>3</v>
      </c>
      <c r="W1498" s="339" t="s">
        <v>10437</v>
      </c>
      <c r="X1498" s="339" t="s">
        <v>3469</v>
      </c>
      <c r="Y1498" s="422">
        <f>J1498-I1498</f>
        <v>-0.22916666666666674</v>
      </c>
      <c r="Z1498" s="422">
        <f>Y1498*60</f>
        <v>-13.750000000000004</v>
      </c>
      <c r="AA1498" s="429">
        <v>3</v>
      </c>
      <c r="AB1498" s="165">
        <v>4</v>
      </c>
    </row>
    <row r="1499" spans="1:28" ht="14.25" customHeight="1" thickBot="1">
      <c r="A1499" s="7"/>
      <c r="B1499" s="7"/>
      <c r="C1499" s="353" t="s">
        <v>7724</v>
      </c>
      <c r="D1499" s="468">
        <v>3</v>
      </c>
      <c r="E1499" s="353" t="s">
        <v>8008</v>
      </c>
      <c r="F1499" s="353" t="s">
        <v>8034</v>
      </c>
      <c r="G1499" s="353" t="s">
        <v>7870</v>
      </c>
      <c r="H1499" s="353" t="s">
        <v>8035</v>
      </c>
      <c r="I1499" s="243" t="s">
        <v>8036</v>
      </c>
      <c r="J1499" s="45" t="s">
        <v>938</v>
      </c>
      <c r="K1499" s="102" t="s">
        <v>4999</v>
      </c>
      <c r="L1499" s="13">
        <f ca="1">IFERROR(__xludf.DUMMYFUNCTION("if(K1544="""",0,counta(split(K1544,"","")))"),3)</f>
        <v>3</v>
      </c>
      <c r="M1499" s="102" t="s">
        <v>4999</v>
      </c>
      <c r="N1499" s="102"/>
      <c r="O1499" s="102"/>
      <c r="P1499" s="102"/>
      <c r="Q1499" s="422" t="s">
        <v>110</v>
      </c>
      <c r="R1499" s="353" t="s">
        <v>5797</v>
      </c>
      <c r="S1499" s="102">
        <v>1</v>
      </c>
      <c r="T1499" s="435"/>
      <c r="U1499" s="481">
        <v>4</v>
      </c>
      <c r="V1499" s="481">
        <v>4</v>
      </c>
      <c r="W1499" s="481" t="s">
        <v>3044</v>
      </c>
      <c r="X1499" s="480" t="s">
        <v>2947</v>
      </c>
      <c r="Y1499" s="422">
        <f>J1499-I1499</f>
        <v>-0.18611111111111112</v>
      </c>
      <c r="Z1499" s="422">
        <f>Y1499*60</f>
        <v>-11.166666666666668</v>
      </c>
      <c r="AA1499" s="429">
        <v>3</v>
      </c>
      <c r="AB1499" s="165">
        <v>4</v>
      </c>
    </row>
    <row r="1500" spans="1:28" ht="14.25" customHeight="1" thickBot="1">
      <c r="A1500" s="7"/>
      <c r="B1500" s="7"/>
      <c r="C1500" s="50" t="s">
        <v>8272</v>
      </c>
      <c r="D1500" s="468">
        <v>3</v>
      </c>
      <c r="E1500" s="50" t="s">
        <v>1554</v>
      </c>
      <c r="F1500" s="102" t="s">
        <v>8447</v>
      </c>
      <c r="G1500" s="102" t="s">
        <v>1084</v>
      </c>
      <c r="H1500" s="102" t="s">
        <v>3080</v>
      </c>
      <c r="I1500" s="45" t="s">
        <v>156</v>
      </c>
      <c r="J1500" s="45" t="s">
        <v>786</v>
      </c>
      <c r="K1500" s="102" t="s">
        <v>5001</v>
      </c>
      <c r="L1500" s="13">
        <f ca="1">IFERROR(__xludf.DUMMYFUNCTION("if(K1545="""",0,counta(split(K1545,"","")))"),4)</f>
        <v>4</v>
      </c>
      <c r="M1500" s="102" t="s">
        <v>5001</v>
      </c>
      <c r="N1500" s="102"/>
      <c r="O1500" s="102"/>
      <c r="P1500" s="102"/>
      <c r="Q1500" s="422" t="s">
        <v>110</v>
      </c>
      <c r="R1500" s="353" t="s">
        <v>5797</v>
      </c>
      <c r="S1500" s="102">
        <v>1</v>
      </c>
      <c r="T1500" s="435"/>
      <c r="U1500" s="165"/>
      <c r="V1500" s="165">
        <v>3</v>
      </c>
      <c r="W1500" s="165" t="s">
        <v>1403</v>
      </c>
      <c r="X1500" s="102"/>
      <c r="Y1500" s="422">
        <f>J1500-I1500</f>
        <v>-0.12638888888888894</v>
      </c>
      <c r="Z1500" s="422">
        <f>Y1500*60</f>
        <v>-7.5833333333333366</v>
      </c>
      <c r="AA1500" s="429">
        <v>3</v>
      </c>
      <c r="AB1500" s="165">
        <v>4</v>
      </c>
    </row>
    <row r="1501" spans="1:28" ht="14.25" customHeight="1" thickBot="1">
      <c r="A1501" s="7"/>
      <c r="B1501" s="7"/>
      <c r="C1501" s="50" t="s">
        <v>8698</v>
      </c>
      <c r="D1501" s="468">
        <v>3</v>
      </c>
      <c r="E1501" s="353" t="s">
        <v>8725</v>
      </c>
      <c r="F1501" s="175" t="s">
        <v>8737</v>
      </c>
      <c r="G1501" s="353" t="s">
        <v>8738</v>
      </c>
      <c r="H1501" s="353" t="s">
        <v>8739</v>
      </c>
      <c r="I1501" s="243" t="s">
        <v>156</v>
      </c>
      <c r="J1501" s="45" t="s">
        <v>1852</v>
      </c>
      <c r="K1501" s="102" t="s">
        <v>5003</v>
      </c>
      <c r="L1501" s="13">
        <f ca="1">IFERROR(__xludf.DUMMYFUNCTION("if(K1546="""",0,counta(split(K1546,"","")))"),2)</f>
        <v>2</v>
      </c>
      <c r="M1501" s="102" t="s">
        <v>5003</v>
      </c>
      <c r="N1501" s="102"/>
      <c r="O1501" s="102"/>
      <c r="P1501" s="102"/>
      <c r="Q1501" s="447" t="s">
        <v>110</v>
      </c>
      <c r="R1501" s="353" t="s">
        <v>5797</v>
      </c>
      <c r="S1501" s="297">
        <v>1</v>
      </c>
      <c r="T1501" s="435"/>
      <c r="U1501" s="481">
        <v>3</v>
      </c>
      <c r="V1501" s="510">
        <v>5</v>
      </c>
      <c r="W1501" s="501" t="s">
        <v>3127</v>
      </c>
      <c r="X1501" s="480">
        <v>1</v>
      </c>
      <c r="Y1501" s="422">
        <f>J1501-I1501</f>
        <v>-7.2222222222222243E-2</v>
      </c>
      <c r="Z1501" s="422">
        <f>Y1501*60</f>
        <v>-4.3333333333333348</v>
      </c>
      <c r="AA1501" s="429">
        <v>3</v>
      </c>
      <c r="AB1501" s="327">
        <v>4</v>
      </c>
    </row>
    <row r="1502" spans="1:28" ht="14.25" customHeight="1" thickBot="1">
      <c r="A1502" s="7"/>
      <c r="B1502" s="7"/>
      <c r="C1502" s="220" t="s">
        <v>6842</v>
      </c>
      <c r="D1502" s="468">
        <v>3</v>
      </c>
      <c r="E1502" s="220" t="s">
        <v>1554</v>
      </c>
      <c r="F1502" s="102" t="s">
        <v>6958</v>
      </c>
      <c r="G1502" s="102" t="s">
        <v>6958</v>
      </c>
      <c r="H1502" s="102" t="s">
        <v>1562</v>
      </c>
      <c r="I1502" s="45" t="s">
        <v>1018</v>
      </c>
      <c r="J1502" s="45" t="s">
        <v>2253</v>
      </c>
      <c r="K1502" s="102" t="s">
        <v>5005</v>
      </c>
      <c r="L1502" s="13">
        <f ca="1">IFERROR(__xludf.DUMMYFUNCTION("if(K1547="""",0,counta(split(K1547,"","")))"),4)</f>
        <v>4</v>
      </c>
      <c r="M1502" s="102" t="s">
        <v>5005</v>
      </c>
      <c r="N1502" s="102"/>
      <c r="O1502" s="102"/>
      <c r="P1502" s="102"/>
      <c r="Q1502" s="437" t="s">
        <v>110</v>
      </c>
      <c r="R1502" s="353" t="s">
        <v>5797</v>
      </c>
      <c r="S1502" s="71">
        <v>1</v>
      </c>
      <c r="T1502" s="435"/>
      <c r="U1502" s="165">
        <v>5</v>
      </c>
      <c r="V1502" s="165">
        <v>5</v>
      </c>
      <c r="W1502" s="165" t="s">
        <v>3076</v>
      </c>
      <c r="X1502" s="102">
        <v>1</v>
      </c>
      <c r="Y1502" s="422">
        <f>J1502-I1502</f>
        <v>-5.0694444444444431E-2</v>
      </c>
      <c r="Z1502" s="422">
        <f>Y1502*60</f>
        <v>-3.0416666666666661</v>
      </c>
      <c r="AA1502" s="429">
        <v>3</v>
      </c>
      <c r="AB1502" s="143">
        <v>4</v>
      </c>
    </row>
    <row r="1503" spans="1:28" ht="14.25" customHeight="1" thickBot="1">
      <c r="A1503" s="7"/>
      <c r="B1503" s="7"/>
      <c r="C1503" s="50" t="s">
        <v>8085</v>
      </c>
      <c r="D1503" s="468">
        <v>3</v>
      </c>
      <c r="E1503" s="50" t="s">
        <v>8107</v>
      </c>
      <c r="F1503" s="88" t="s">
        <v>5120</v>
      </c>
      <c r="G1503" s="105" t="s">
        <v>8126</v>
      </c>
      <c r="H1503" s="102" t="s">
        <v>3200</v>
      </c>
      <c r="I1503" s="45" t="s">
        <v>5443</v>
      </c>
      <c r="J1503" s="45" t="s">
        <v>336</v>
      </c>
      <c r="K1503" s="102" t="s">
        <v>5010</v>
      </c>
      <c r="L1503" s="13">
        <f ca="1">IFERROR(__xludf.DUMMYFUNCTION("if(K1548="""",0,counta(split(K1548,"","")))"),2)</f>
        <v>2</v>
      </c>
      <c r="M1503" s="102" t="s">
        <v>5010</v>
      </c>
      <c r="N1503" s="102"/>
      <c r="O1503" s="102"/>
      <c r="P1503" s="102"/>
      <c r="Q1503" s="441" t="s">
        <v>110</v>
      </c>
      <c r="R1503" s="353" t="s">
        <v>5797</v>
      </c>
      <c r="S1503" s="331">
        <v>1</v>
      </c>
      <c r="T1503" s="435"/>
      <c r="U1503" s="354">
        <v>5</v>
      </c>
      <c r="V1503" s="354">
        <v>5</v>
      </c>
      <c r="W1503" s="434" t="s">
        <v>3127</v>
      </c>
      <c r="X1503" s="354">
        <v>1</v>
      </c>
      <c r="Y1503" s="422">
        <f>J1503-I1503</f>
        <v>-0.42083333333333328</v>
      </c>
      <c r="Z1503" s="422">
        <f>Y1503*60</f>
        <v>-25.249999999999996</v>
      </c>
      <c r="AA1503" s="429">
        <v>3</v>
      </c>
      <c r="AB1503" s="165">
        <v>4</v>
      </c>
    </row>
    <row r="1504" spans="1:28" ht="14.25" customHeight="1" thickBot="1">
      <c r="A1504" s="7"/>
      <c r="B1504" s="7"/>
      <c r="C1504" s="50" t="s">
        <v>7041</v>
      </c>
      <c r="D1504" s="468">
        <v>3</v>
      </c>
      <c r="E1504" s="49" t="s">
        <v>7080</v>
      </c>
      <c r="F1504" s="102" t="s">
        <v>7091</v>
      </c>
      <c r="G1504" s="102" t="s">
        <v>7092</v>
      </c>
      <c r="H1504" s="102" t="s">
        <v>7093</v>
      </c>
      <c r="I1504" s="45" t="s">
        <v>600</v>
      </c>
      <c r="J1504" s="45" t="s">
        <v>545</v>
      </c>
      <c r="K1504" s="102"/>
      <c r="L1504" s="13">
        <f ca="1">IFERROR(__xludf.DUMMYFUNCTION("if(K1549="""",0,counta(split(K1549,"","")))"),0)</f>
        <v>0</v>
      </c>
      <c r="M1504" s="102"/>
      <c r="N1504" s="102"/>
      <c r="O1504" s="102"/>
      <c r="P1504" s="102"/>
      <c r="Q1504" s="441" t="s">
        <v>110</v>
      </c>
      <c r="R1504" s="353" t="s">
        <v>5797</v>
      </c>
      <c r="S1504" s="331">
        <v>1</v>
      </c>
      <c r="T1504" s="435"/>
      <c r="U1504" s="165"/>
      <c r="V1504" s="165">
        <v>4</v>
      </c>
      <c r="W1504" s="165" t="s">
        <v>2111</v>
      </c>
      <c r="X1504" s="102"/>
      <c r="Y1504" s="422">
        <f>J1504-I1504</f>
        <v>-0.27847222222222223</v>
      </c>
      <c r="Z1504" s="422">
        <f>Y1504*60</f>
        <v>-16.708333333333336</v>
      </c>
      <c r="AA1504" s="428">
        <v>3</v>
      </c>
      <c r="AB1504" s="165">
        <v>4</v>
      </c>
    </row>
    <row r="1505" spans="1:28" ht="14.25" customHeight="1" thickBot="1">
      <c r="A1505" s="7"/>
      <c r="B1505" s="7"/>
      <c r="C1505" s="50" t="s">
        <v>8698</v>
      </c>
      <c r="D1505" s="468">
        <v>3</v>
      </c>
      <c r="E1505" s="353" t="s">
        <v>8725</v>
      </c>
      <c r="F1505" s="175" t="s">
        <v>8734</v>
      </c>
      <c r="G1505" s="353" t="s">
        <v>8734</v>
      </c>
      <c r="H1505" s="353" t="s">
        <v>8735</v>
      </c>
      <c r="I1505" s="243" t="s">
        <v>791</v>
      </c>
      <c r="J1505" s="45"/>
      <c r="K1505" s="102"/>
      <c r="L1505" s="13">
        <f ca="1">IFERROR(__xludf.DUMMYFUNCTION("if(K1550="""",0,counta(split(K1550,"","")))"),0)</f>
        <v>0</v>
      </c>
      <c r="M1505" s="102"/>
      <c r="N1505" s="102"/>
      <c r="O1505" s="102"/>
      <c r="P1505" s="102"/>
      <c r="Q1505" s="422" t="s">
        <v>110</v>
      </c>
      <c r="R1505" s="353" t="s">
        <v>5797</v>
      </c>
      <c r="S1505" s="102">
        <v>1</v>
      </c>
      <c r="T1505" s="435"/>
      <c r="U1505" s="51">
        <v>4</v>
      </c>
      <c r="V1505" s="354">
        <v>5</v>
      </c>
      <c r="W1505" s="102" t="s">
        <v>3092</v>
      </c>
      <c r="X1505" s="435"/>
      <c r="Y1505" s="422">
        <f>J1505-I1505</f>
        <v>-0.49236111111111108</v>
      </c>
      <c r="Z1505" s="422">
        <f>Y1505*60</f>
        <v>-29.541666666666664</v>
      </c>
      <c r="AA1505" s="429">
        <v>3</v>
      </c>
      <c r="AB1505" s="253">
        <v>4</v>
      </c>
    </row>
    <row r="1506" spans="1:28" ht="14.25" customHeight="1" thickBot="1">
      <c r="A1506" s="7"/>
      <c r="B1506" s="7"/>
      <c r="C1506" s="353" t="s">
        <v>7724</v>
      </c>
      <c r="D1506" s="468">
        <v>3</v>
      </c>
      <c r="E1506" s="353" t="s">
        <v>8008</v>
      </c>
      <c r="F1506" s="353" t="s">
        <v>8031</v>
      </c>
      <c r="G1506" s="353" t="s">
        <v>594</v>
      </c>
      <c r="H1506" s="353" t="s">
        <v>8032</v>
      </c>
      <c r="I1506" s="243" t="s">
        <v>1017</v>
      </c>
      <c r="J1506" s="45" t="s">
        <v>3670</v>
      </c>
      <c r="K1506" s="102" t="s">
        <v>5011</v>
      </c>
      <c r="L1506" s="13">
        <f ca="1">IFERROR(__xludf.DUMMYFUNCTION("if(K1551="""",0,counta(split(K1551,"","")))"),3)</f>
        <v>3</v>
      </c>
      <c r="M1506" s="102" t="s">
        <v>5011</v>
      </c>
      <c r="N1506" s="102"/>
      <c r="O1506" s="102"/>
      <c r="P1506" s="102"/>
      <c r="Q1506" s="278" t="s">
        <v>110</v>
      </c>
      <c r="R1506" s="353" t="s">
        <v>5797</v>
      </c>
      <c r="S1506" s="274">
        <v>1</v>
      </c>
      <c r="T1506" s="435"/>
      <c r="U1506" s="165"/>
      <c r="V1506" s="165">
        <v>5</v>
      </c>
      <c r="W1506" s="165" t="s">
        <v>29</v>
      </c>
      <c r="X1506" s="15">
        <v>1</v>
      </c>
      <c r="Y1506" s="422">
        <f>J1506-I1506</f>
        <v>2.9166666666666674E-2</v>
      </c>
      <c r="Z1506" s="422">
        <f>Y1506*60</f>
        <v>1.7500000000000004</v>
      </c>
      <c r="AA1506" s="428">
        <v>3</v>
      </c>
      <c r="AB1506" s="354">
        <v>4</v>
      </c>
    </row>
    <row r="1507" spans="1:28" ht="14.25" customHeight="1" thickBot="1">
      <c r="A1507" s="324"/>
      <c r="B1507" s="324"/>
      <c r="C1507" s="329" t="s">
        <v>9773</v>
      </c>
      <c r="D1507" s="468">
        <v>3</v>
      </c>
      <c r="E1507" s="329" t="s">
        <v>9904</v>
      </c>
      <c r="F1507" s="338" t="s">
        <v>9918</v>
      </c>
      <c r="G1507" s="338" t="s">
        <v>9919</v>
      </c>
      <c r="H1507" s="338" t="s">
        <v>4614</v>
      </c>
      <c r="I1507" s="334" t="s">
        <v>5645</v>
      </c>
      <c r="J1507" s="45" t="s">
        <v>709</v>
      </c>
      <c r="K1507" s="102" t="s">
        <v>5015</v>
      </c>
      <c r="L1507" s="13">
        <f ca="1">IFERROR(__xludf.DUMMYFUNCTION("if(K1552="""",0,counta(split(K1552,"","")))"),3)</f>
        <v>3</v>
      </c>
      <c r="M1507" s="102" t="s">
        <v>5015</v>
      </c>
      <c r="N1507" s="102"/>
      <c r="O1507" s="102"/>
      <c r="P1507" s="102"/>
      <c r="Q1507" s="422" t="s">
        <v>110</v>
      </c>
      <c r="R1507" s="353" t="s">
        <v>5797</v>
      </c>
      <c r="S1507" s="102">
        <v>0</v>
      </c>
      <c r="T1507" s="435"/>
      <c r="U1507" s="280">
        <v>5</v>
      </c>
      <c r="V1507" s="280">
        <v>5</v>
      </c>
      <c r="W1507" s="286" t="s">
        <v>3409</v>
      </c>
      <c r="X1507" s="286" t="s">
        <v>2947</v>
      </c>
      <c r="Y1507" s="422">
        <f>J1507-I1507</f>
        <v>-0.43541666666666667</v>
      </c>
      <c r="Z1507" s="422">
        <f>Y1507*60</f>
        <v>-26.125</v>
      </c>
      <c r="AA1507" s="429">
        <v>3</v>
      </c>
      <c r="AB1507" s="165">
        <v>4</v>
      </c>
    </row>
    <row r="1508" spans="1:28" ht="14.25" customHeight="1" thickBot="1">
      <c r="A1508" s="7"/>
      <c r="B1508" s="7"/>
      <c r="C1508" s="353" t="s">
        <v>7724</v>
      </c>
      <c r="D1508" s="468">
        <v>3</v>
      </c>
      <c r="E1508" s="353" t="s">
        <v>8046</v>
      </c>
      <c r="F1508" s="353" t="s">
        <v>4534</v>
      </c>
      <c r="G1508" s="353" t="s">
        <v>148</v>
      </c>
      <c r="H1508" s="353" t="s">
        <v>5413</v>
      </c>
      <c r="I1508" s="243" t="s">
        <v>6102</v>
      </c>
      <c r="J1508" s="45" t="s">
        <v>709</v>
      </c>
      <c r="K1508" s="102" t="s">
        <v>5019</v>
      </c>
      <c r="L1508" s="13">
        <f ca="1">IFERROR(__xludf.DUMMYFUNCTION("if(K1553="""",0,counta(split(K1553,"","")))"),2)</f>
        <v>2</v>
      </c>
      <c r="M1508" s="102" t="s">
        <v>5019</v>
      </c>
      <c r="N1508" s="102"/>
      <c r="O1508" s="102"/>
      <c r="P1508" s="102"/>
      <c r="Q1508" s="422" t="s">
        <v>110</v>
      </c>
      <c r="R1508" s="353" t="s">
        <v>5797</v>
      </c>
      <c r="S1508" s="102">
        <v>0</v>
      </c>
      <c r="T1508" s="435"/>
      <c r="U1508" s="165"/>
      <c r="V1508" s="165">
        <v>5</v>
      </c>
      <c r="W1508" s="165" t="s">
        <v>29</v>
      </c>
      <c r="X1508" s="15">
        <v>1</v>
      </c>
      <c r="Y1508" s="422">
        <f>J1508-I1508</f>
        <v>-0.43402777777777779</v>
      </c>
      <c r="Z1508" s="422">
        <f>Y1508*60</f>
        <v>-26.041666666666668</v>
      </c>
      <c r="AA1508" s="428">
        <v>3</v>
      </c>
      <c r="AB1508" s="165">
        <v>4</v>
      </c>
    </row>
    <row r="1509" spans="1:28" ht="14.25" customHeight="1" thickBot="1">
      <c r="A1509" s="7"/>
      <c r="B1509" s="7"/>
      <c r="C1509" s="50" t="s">
        <v>8272</v>
      </c>
      <c r="D1509" s="468">
        <v>3</v>
      </c>
      <c r="E1509" s="50" t="s">
        <v>7002</v>
      </c>
      <c r="F1509" s="102" t="s">
        <v>8520</v>
      </c>
      <c r="G1509" s="102" t="s">
        <v>8521</v>
      </c>
      <c r="H1509" s="102" t="s">
        <v>7020</v>
      </c>
      <c r="I1509" s="45" t="s">
        <v>1147</v>
      </c>
      <c r="J1509" s="45" t="s">
        <v>2338</v>
      </c>
      <c r="K1509" s="102"/>
      <c r="L1509" s="13">
        <f ca="1">IFERROR(__xludf.DUMMYFUNCTION("if(K1554="""",0,counta(split(K1554,"","")))"),0)</f>
        <v>0</v>
      </c>
      <c r="M1509" s="102"/>
      <c r="N1509" s="102"/>
      <c r="O1509" s="102"/>
      <c r="P1509" s="102"/>
      <c r="Q1509" s="422" t="s">
        <v>110</v>
      </c>
      <c r="R1509" s="353" t="s">
        <v>5797</v>
      </c>
      <c r="S1509" s="102">
        <v>0</v>
      </c>
      <c r="T1509" s="435"/>
      <c r="U1509" s="165">
        <v>3</v>
      </c>
      <c r="V1509" s="165">
        <v>4</v>
      </c>
      <c r="W1509" s="165" t="s">
        <v>29</v>
      </c>
      <c r="X1509" s="102">
        <v>1</v>
      </c>
      <c r="Y1509" s="422">
        <f>J1509-I1509</f>
        <v>-0.40902777777777777</v>
      </c>
      <c r="Z1509" s="422">
        <f>Y1509*60</f>
        <v>-24.541666666666664</v>
      </c>
      <c r="AA1509" s="429">
        <v>3</v>
      </c>
      <c r="AB1509" s="165">
        <v>4</v>
      </c>
    </row>
    <row r="1510" spans="1:28" ht="14.25" customHeight="1" thickBot="1">
      <c r="A1510" s="7"/>
      <c r="B1510" s="7"/>
      <c r="C1510" s="220" t="s">
        <v>6842</v>
      </c>
      <c r="D1510" s="468">
        <v>3</v>
      </c>
      <c r="E1510" s="214" t="s">
        <v>7002</v>
      </c>
      <c r="F1510" s="102" t="s">
        <v>7018</v>
      </c>
      <c r="G1510" s="102" t="s">
        <v>7019</v>
      </c>
      <c r="H1510" s="102" t="s">
        <v>7020</v>
      </c>
      <c r="I1510" s="45" t="s">
        <v>378</v>
      </c>
      <c r="J1510" s="45" t="s">
        <v>662</v>
      </c>
      <c r="K1510" s="102" t="s">
        <v>5025</v>
      </c>
      <c r="L1510" s="13">
        <f ca="1">IFERROR(__xludf.DUMMYFUNCTION("if(K1555="""",0,counta(split(K1555,"","")))"),7)</f>
        <v>7</v>
      </c>
      <c r="M1510" s="102" t="s">
        <v>5025</v>
      </c>
      <c r="N1510" s="102"/>
      <c r="O1510" s="102"/>
      <c r="P1510" s="102"/>
      <c r="Q1510" s="422" t="s">
        <v>110</v>
      </c>
      <c r="R1510" s="353" t="s">
        <v>5797</v>
      </c>
      <c r="S1510" s="102">
        <v>0</v>
      </c>
      <c r="T1510" s="435"/>
      <c r="U1510" s="332">
        <v>5</v>
      </c>
      <c r="V1510" s="332">
        <v>5</v>
      </c>
      <c r="W1510" s="339" t="s">
        <v>29</v>
      </c>
      <c r="X1510" s="339" t="s">
        <v>3469</v>
      </c>
      <c r="Y1510" s="422">
        <f>J1510-I1510</f>
        <v>-0.32222222222222219</v>
      </c>
      <c r="Z1510" s="422">
        <f>Y1510*60</f>
        <v>-19.333333333333332</v>
      </c>
      <c r="AA1510" s="429">
        <v>3</v>
      </c>
      <c r="AB1510" s="165">
        <v>4</v>
      </c>
    </row>
    <row r="1511" spans="1:28" ht="14.25" customHeight="1" thickBot="1">
      <c r="A1511" s="7"/>
      <c r="B1511" s="7"/>
      <c r="C1511" s="50" t="s">
        <v>8272</v>
      </c>
      <c r="D1511" s="468">
        <v>3</v>
      </c>
      <c r="E1511" s="50" t="s">
        <v>8380</v>
      </c>
      <c r="F1511" s="102" t="s">
        <v>8388</v>
      </c>
      <c r="G1511" s="102" t="s">
        <v>8389</v>
      </c>
      <c r="H1511" s="102" t="s">
        <v>8390</v>
      </c>
      <c r="I1511" s="45" t="s">
        <v>918</v>
      </c>
      <c r="J1511" s="45" t="s">
        <v>3175</v>
      </c>
      <c r="K1511" s="102" t="s">
        <v>5029</v>
      </c>
      <c r="L1511" s="13">
        <f ca="1">IFERROR(__xludf.DUMMYFUNCTION("if(K1556="""",0,counta(split(K1556,"","")))"),7)</f>
        <v>7</v>
      </c>
      <c r="M1511" s="102" t="s">
        <v>5029</v>
      </c>
      <c r="N1511" s="102" t="s">
        <v>586</v>
      </c>
      <c r="O1511" s="102" t="s">
        <v>586</v>
      </c>
      <c r="P1511" s="102" t="s">
        <v>586</v>
      </c>
      <c r="Q1511" s="357" t="s">
        <v>110</v>
      </c>
      <c r="R1511" s="353" t="s">
        <v>5797</v>
      </c>
      <c r="S1511" s="331">
        <v>0</v>
      </c>
      <c r="T1511" s="435"/>
      <c r="U1511" s="149">
        <v>4</v>
      </c>
      <c r="V1511" s="149">
        <v>4</v>
      </c>
      <c r="W1511" s="155" t="s">
        <v>29</v>
      </c>
      <c r="X1511" s="155" t="s">
        <v>2947</v>
      </c>
      <c r="Y1511" s="422">
        <f>J1511-I1511</f>
        <v>-0.22291666666666665</v>
      </c>
      <c r="Z1511" s="422">
        <f>Y1511*60</f>
        <v>-13.375</v>
      </c>
      <c r="AA1511" s="429">
        <v>3</v>
      </c>
      <c r="AB1511" s="165">
        <v>4</v>
      </c>
    </row>
    <row r="1512" spans="1:28" ht="14.25" customHeight="1" thickBot="1">
      <c r="A1512" s="7"/>
      <c r="B1512" s="7"/>
      <c r="C1512" s="50" t="s">
        <v>8085</v>
      </c>
      <c r="D1512" s="468">
        <v>3</v>
      </c>
      <c r="E1512" s="87" t="s">
        <v>8128</v>
      </c>
      <c r="F1512" s="102" t="s">
        <v>3686</v>
      </c>
      <c r="G1512" s="102" t="s">
        <v>3686</v>
      </c>
      <c r="H1512" s="102" t="s">
        <v>4259</v>
      </c>
      <c r="I1512" s="45" t="s">
        <v>383</v>
      </c>
      <c r="J1512" s="45" t="s">
        <v>388</v>
      </c>
      <c r="K1512" s="102" t="s">
        <v>5032</v>
      </c>
      <c r="L1512" s="13">
        <f ca="1">IFERROR(__xludf.DUMMYFUNCTION("if(K1557="""",0,counta(split(K1557,"","")))"),3)</f>
        <v>3</v>
      </c>
      <c r="M1512" s="102" t="s">
        <v>5032</v>
      </c>
      <c r="N1512" s="102" t="s">
        <v>586</v>
      </c>
      <c r="O1512" s="102" t="s">
        <v>586</v>
      </c>
      <c r="P1512" s="102" t="s">
        <v>586</v>
      </c>
      <c r="Q1512" s="422" t="s">
        <v>110</v>
      </c>
      <c r="R1512" s="353" t="s">
        <v>5797</v>
      </c>
      <c r="S1512" s="102">
        <v>0</v>
      </c>
      <c r="T1512" s="435"/>
      <c r="U1512" s="277">
        <v>5</v>
      </c>
      <c r="V1512" s="277">
        <v>5</v>
      </c>
      <c r="W1512" s="275" t="s">
        <v>3409</v>
      </c>
      <c r="X1512" s="275" t="s">
        <v>2947</v>
      </c>
      <c r="Y1512" s="422">
        <f>J1512-I1512</f>
        <v>-0.27986111111111112</v>
      </c>
      <c r="Z1512" s="422">
        <f>Y1512*60</f>
        <v>-16.791666666666668</v>
      </c>
      <c r="AA1512" s="429">
        <v>3</v>
      </c>
      <c r="AB1512" s="165">
        <v>4</v>
      </c>
    </row>
    <row r="1513" spans="1:28" ht="14.25" customHeight="1" thickBot="1">
      <c r="A1513" s="7"/>
      <c r="B1513" s="7"/>
      <c r="C1513" s="50" t="s">
        <v>7561</v>
      </c>
      <c r="D1513" s="468">
        <v>3</v>
      </c>
      <c r="E1513" s="50" t="s">
        <v>7652</v>
      </c>
      <c r="F1513" s="102" t="s">
        <v>4549</v>
      </c>
      <c r="G1513" s="102" t="s">
        <v>7664</v>
      </c>
      <c r="H1513" s="102" t="s">
        <v>3476</v>
      </c>
      <c r="I1513" s="45" t="s">
        <v>951</v>
      </c>
      <c r="J1513" s="45" t="s">
        <v>96</v>
      </c>
      <c r="K1513" s="102" t="s">
        <v>5035</v>
      </c>
      <c r="L1513" s="13">
        <f ca="1">IFERROR(__xludf.DUMMYFUNCTION("if(K1558="""",0,counta(split(K1558,"","")))"),3)</f>
        <v>3</v>
      </c>
      <c r="M1513" s="102" t="s">
        <v>5035</v>
      </c>
      <c r="N1513" s="102"/>
      <c r="O1513" s="102"/>
      <c r="P1513" s="102"/>
      <c r="Q1513" s="441" t="s">
        <v>110</v>
      </c>
      <c r="R1513" s="353" t="s">
        <v>5797</v>
      </c>
      <c r="S1513" s="331">
        <v>0</v>
      </c>
      <c r="T1513" s="435"/>
      <c r="U1513" s="379">
        <v>3</v>
      </c>
      <c r="V1513" s="379">
        <v>3</v>
      </c>
      <c r="W1513" s="377" t="s">
        <v>3548</v>
      </c>
      <c r="X1513" s="377">
        <v>0</v>
      </c>
      <c r="Y1513" s="422">
        <f>J1513-I1513</f>
        <v>-0.1118055555555556</v>
      </c>
      <c r="Z1513" s="422">
        <f>Y1513*60</f>
        <v>-6.7083333333333357</v>
      </c>
      <c r="AA1513" s="429">
        <v>3</v>
      </c>
      <c r="AB1513" s="333">
        <v>4</v>
      </c>
    </row>
    <row r="1514" spans="1:28" ht="14.25" customHeight="1" thickBot="1">
      <c r="A1514" s="7"/>
      <c r="B1514" s="7"/>
      <c r="C1514" s="353" t="s">
        <v>7724</v>
      </c>
      <c r="D1514" s="468">
        <v>3</v>
      </c>
      <c r="E1514" s="353" t="s">
        <v>8008</v>
      </c>
      <c r="F1514" s="353" t="s">
        <v>8029</v>
      </c>
      <c r="G1514" s="353" t="s">
        <v>594</v>
      </c>
      <c r="H1514" s="353" t="s">
        <v>7528</v>
      </c>
      <c r="I1514" s="243" t="s">
        <v>457</v>
      </c>
      <c r="J1514" s="45" t="s">
        <v>101</v>
      </c>
      <c r="K1514" s="102"/>
      <c r="L1514" s="13">
        <f ca="1">IFERROR(__xludf.DUMMYFUNCTION("if(K1559="""",0,counta(split(K1559,"","")))"),0)</f>
        <v>0</v>
      </c>
      <c r="M1514" s="102"/>
      <c r="N1514" s="102"/>
      <c r="O1514" s="102"/>
      <c r="P1514" s="102"/>
      <c r="Q1514" s="422" t="s">
        <v>110</v>
      </c>
      <c r="R1514" s="353" t="s">
        <v>5797</v>
      </c>
      <c r="S1514" s="102">
        <v>0</v>
      </c>
      <c r="T1514" s="435"/>
      <c r="U1514" s="165"/>
      <c r="V1514" s="165">
        <v>5</v>
      </c>
      <c r="W1514" s="165" t="s">
        <v>2111</v>
      </c>
      <c r="X1514" s="102"/>
      <c r="Y1514" s="422">
        <f>J1514-I1514</f>
        <v>-8.9583333333333293E-2</v>
      </c>
      <c r="Z1514" s="422">
        <f>Y1514*60</f>
        <v>-5.3749999999999973</v>
      </c>
      <c r="AA1514" s="429">
        <v>3</v>
      </c>
      <c r="AB1514" s="253">
        <v>4</v>
      </c>
    </row>
    <row r="1515" spans="1:28" ht="14.25" customHeight="1" thickBot="1">
      <c r="A1515" s="7"/>
      <c r="B1515" s="7"/>
      <c r="C1515" s="50" t="s">
        <v>8567</v>
      </c>
      <c r="D1515" s="468">
        <v>3</v>
      </c>
      <c r="E1515" s="50" t="s">
        <v>8649</v>
      </c>
      <c r="F1515" s="175" t="s">
        <v>4048</v>
      </c>
      <c r="G1515" s="353" t="s">
        <v>8650</v>
      </c>
      <c r="H1515" s="353" t="s">
        <v>8651</v>
      </c>
      <c r="I1515" s="243" t="s">
        <v>457</v>
      </c>
      <c r="J1515" s="45" t="s">
        <v>629</v>
      </c>
      <c r="K1515" s="102" t="s">
        <v>5041</v>
      </c>
      <c r="L1515" s="13">
        <f ca="1">IFERROR(__xludf.DUMMYFUNCTION("if(K1560="""",0,counta(split(K1560,"","")))"),6)</f>
        <v>6</v>
      </c>
      <c r="M1515" s="102" t="s">
        <v>5041</v>
      </c>
      <c r="N1515" s="102" t="s">
        <v>181</v>
      </c>
      <c r="O1515" s="102" t="s">
        <v>181</v>
      </c>
      <c r="P1515" s="102" t="s">
        <v>181</v>
      </c>
      <c r="Q1515" s="414" t="s">
        <v>110</v>
      </c>
      <c r="R1515" s="353" t="s">
        <v>5797</v>
      </c>
      <c r="S1515" s="354">
        <v>0</v>
      </c>
      <c r="T1515" s="435"/>
      <c r="U1515" s="327">
        <v>4</v>
      </c>
      <c r="V1515" s="328">
        <v>5</v>
      </c>
      <c r="W1515" s="252" t="s">
        <v>3770</v>
      </c>
      <c r="X1515" s="326" t="s">
        <v>2947</v>
      </c>
      <c r="Y1515" s="422">
        <f>J1515-I1515</f>
        <v>-3.125E-2</v>
      </c>
      <c r="Z1515" s="422">
        <f>Y1515*60</f>
        <v>-1.875</v>
      </c>
      <c r="AA1515" s="429">
        <v>3</v>
      </c>
      <c r="AB1515" s="461">
        <v>4</v>
      </c>
    </row>
    <row r="1516" spans="1:28" ht="14.25" customHeight="1" thickBot="1">
      <c r="A1516" s="7"/>
      <c r="B1516" s="7"/>
      <c r="C1516" s="50" t="s">
        <v>7139</v>
      </c>
      <c r="D1516" s="468">
        <v>3</v>
      </c>
      <c r="E1516" s="50" t="s">
        <v>7239</v>
      </c>
      <c r="F1516" s="102" t="s">
        <v>3898</v>
      </c>
      <c r="G1516" s="102" t="s">
        <v>3898</v>
      </c>
      <c r="H1516" s="102" t="s">
        <v>2153</v>
      </c>
      <c r="I1516" s="45" t="s">
        <v>5771</v>
      </c>
      <c r="J1516" s="45" t="s">
        <v>854</v>
      </c>
      <c r="K1516" s="102" t="s">
        <v>5043</v>
      </c>
      <c r="L1516" s="13">
        <f ca="1">IFERROR(__xludf.DUMMYFUNCTION("if(K1561="""",0,counta(split(K1561,"","")))"),2)</f>
        <v>2</v>
      </c>
      <c r="M1516" s="102" t="s">
        <v>5043</v>
      </c>
      <c r="N1516" s="102" t="s">
        <v>586</v>
      </c>
      <c r="O1516" s="102" t="s">
        <v>586</v>
      </c>
      <c r="P1516" s="102" t="s">
        <v>586</v>
      </c>
      <c r="Q1516" s="278" t="s">
        <v>110</v>
      </c>
      <c r="R1516" s="353" t="s">
        <v>5797</v>
      </c>
      <c r="S1516" s="274">
        <v>0</v>
      </c>
      <c r="T1516" s="435"/>
      <c r="U1516" s="165"/>
      <c r="V1516" s="165"/>
      <c r="W1516" s="165" t="s">
        <v>3044</v>
      </c>
      <c r="X1516" s="102">
        <v>1</v>
      </c>
      <c r="Y1516" s="422">
        <f>J1516-I1516</f>
        <v>-0.34583333333333333</v>
      </c>
      <c r="Z1516" s="422">
        <f>Y1516*60</f>
        <v>-20.75</v>
      </c>
      <c r="AA1516" s="429">
        <v>3</v>
      </c>
      <c r="AB1516" s="165">
        <v>4</v>
      </c>
    </row>
    <row r="1517" spans="1:28" ht="14.25" customHeight="1" thickBot="1">
      <c r="A1517" s="7"/>
      <c r="B1517" s="7"/>
      <c r="C1517" s="50" t="s">
        <v>8085</v>
      </c>
      <c r="D1517" s="468">
        <v>3</v>
      </c>
      <c r="E1517" s="50" t="s">
        <v>165</v>
      </c>
      <c r="F1517" s="102" t="s">
        <v>84</v>
      </c>
      <c r="G1517" s="102" t="s">
        <v>85</v>
      </c>
      <c r="H1517" s="102" t="s">
        <v>1104</v>
      </c>
      <c r="I1517" s="45" t="s">
        <v>2676</v>
      </c>
      <c r="J1517" s="45" t="s">
        <v>883</v>
      </c>
      <c r="K1517" s="102" t="s">
        <v>5047</v>
      </c>
      <c r="L1517" s="13">
        <f ca="1">IFERROR(__xludf.DUMMYFUNCTION("if(K1562="""",0,counta(split(K1562,"","")))"),5)</f>
        <v>5</v>
      </c>
      <c r="M1517" s="102" t="s">
        <v>5047</v>
      </c>
      <c r="N1517" s="102" t="s">
        <v>181</v>
      </c>
      <c r="O1517" s="102" t="s">
        <v>181</v>
      </c>
      <c r="P1517" s="102" t="s">
        <v>181</v>
      </c>
      <c r="Q1517" s="278" t="s">
        <v>110</v>
      </c>
      <c r="R1517" s="353" t="s">
        <v>5797</v>
      </c>
      <c r="S1517" s="274">
        <v>0</v>
      </c>
      <c r="T1517" s="435"/>
      <c r="U1517" s="165">
        <v>4</v>
      </c>
      <c r="V1517" s="165">
        <v>4</v>
      </c>
      <c r="W1517" s="165" t="s">
        <v>5989</v>
      </c>
      <c r="X1517" s="102">
        <v>1</v>
      </c>
      <c r="Y1517" s="422">
        <f>J1517-I1517</f>
        <v>-0.15555555555555561</v>
      </c>
      <c r="Z1517" s="422">
        <f>Y1517*60</f>
        <v>-9.3333333333333375</v>
      </c>
      <c r="AA1517" s="429">
        <v>3</v>
      </c>
      <c r="AB1517" s="481">
        <v>4</v>
      </c>
    </row>
    <row r="1518" spans="1:28" ht="14.25" customHeight="1" thickBot="1">
      <c r="A1518" s="7"/>
      <c r="B1518" s="7"/>
      <c r="C1518" s="353" t="s">
        <v>7724</v>
      </c>
      <c r="D1518" s="468">
        <v>3</v>
      </c>
      <c r="E1518" s="353" t="s">
        <v>7774</v>
      </c>
      <c r="F1518" s="353" t="s">
        <v>2864</v>
      </c>
      <c r="G1518" s="353" t="s">
        <v>5986</v>
      </c>
      <c r="H1518" s="353" t="s">
        <v>3303</v>
      </c>
      <c r="I1518" s="243" t="s">
        <v>630</v>
      </c>
      <c r="J1518" s="45" t="s">
        <v>376</v>
      </c>
      <c r="K1518" s="102" t="s">
        <v>5050</v>
      </c>
      <c r="L1518" s="13">
        <f ca="1">IFERROR(__xludf.DUMMYFUNCTION("if(K1563="""",0,counta(split(K1563,"","")))"),4)</f>
        <v>4</v>
      </c>
      <c r="M1518" s="102" t="s">
        <v>5050</v>
      </c>
      <c r="N1518" s="102" t="s">
        <v>181</v>
      </c>
      <c r="O1518" s="102" t="s">
        <v>181</v>
      </c>
      <c r="P1518" s="102" t="s">
        <v>181</v>
      </c>
      <c r="Q1518" s="278" t="s">
        <v>110</v>
      </c>
      <c r="R1518" s="353" t="s">
        <v>5797</v>
      </c>
      <c r="S1518" s="274">
        <v>0</v>
      </c>
      <c r="T1518" s="435"/>
      <c r="U1518" s="165">
        <v>4</v>
      </c>
      <c r="V1518" s="165">
        <v>5</v>
      </c>
      <c r="W1518" s="165" t="s">
        <v>29</v>
      </c>
      <c r="X1518" s="102" t="s">
        <v>2794</v>
      </c>
      <c r="Y1518" s="422">
        <f>J1518-I1518</f>
        <v>-0.25347222222222221</v>
      </c>
      <c r="Z1518" s="422">
        <f>Y1518*60</f>
        <v>-15.208333333333332</v>
      </c>
      <c r="AA1518" s="429">
        <v>3</v>
      </c>
      <c r="AB1518" s="165">
        <v>4</v>
      </c>
    </row>
    <row r="1519" spans="1:28" ht="14.25" customHeight="1" thickBot="1">
      <c r="A1519" s="7"/>
      <c r="B1519" s="7"/>
      <c r="C1519" s="50" t="s">
        <v>8698</v>
      </c>
      <c r="D1519" s="468">
        <v>3</v>
      </c>
      <c r="E1519" s="353" t="s">
        <v>8699</v>
      </c>
      <c r="F1519" s="175" t="s">
        <v>8707</v>
      </c>
      <c r="G1519" s="353" t="s">
        <v>8707</v>
      </c>
      <c r="H1519" s="353" t="s">
        <v>8708</v>
      </c>
      <c r="I1519" s="243" t="s">
        <v>630</v>
      </c>
      <c r="J1519" s="45" t="s">
        <v>2632</v>
      </c>
      <c r="K1519" s="102"/>
      <c r="L1519" s="13">
        <f ca="1">IFERROR(__xludf.DUMMYFUNCTION("if(K1564="""",0,counta(split(K1564,"","")))"),0)</f>
        <v>0</v>
      </c>
      <c r="M1519" s="102"/>
      <c r="N1519" s="102"/>
      <c r="O1519" s="102"/>
      <c r="P1519" s="102"/>
      <c r="Q1519" s="447" t="s">
        <v>110</v>
      </c>
      <c r="R1519" s="353" t="s">
        <v>5797</v>
      </c>
      <c r="S1519" s="297">
        <v>0</v>
      </c>
      <c r="T1519" s="435"/>
      <c r="U1519" s="165">
        <v>3</v>
      </c>
      <c r="V1519" s="165">
        <v>3</v>
      </c>
      <c r="W1519" s="165" t="s">
        <v>2793</v>
      </c>
      <c r="X1519" s="102">
        <v>1</v>
      </c>
      <c r="Y1519" s="422">
        <f>J1519-I1519</f>
        <v>0.12777777777777777</v>
      </c>
      <c r="Z1519" s="422">
        <f>Y1519*60</f>
        <v>7.6666666666666661</v>
      </c>
      <c r="AA1519" s="429">
        <v>3</v>
      </c>
      <c r="AB1519" s="165">
        <v>4</v>
      </c>
    </row>
    <row r="1520" spans="1:28" ht="14.25" customHeight="1" thickBot="1">
      <c r="A1520" s="324"/>
      <c r="B1520" s="324"/>
      <c r="C1520" s="329" t="s">
        <v>9773</v>
      </c>
      <c r="D1520" s="468">
        <v>3</v>
      </c>
      <c r="E1520" s="329" t="s">
        <v>9879</v>
      </c>
      <c r="F1520" s="338" t="s">
        <v>9893</v>
      </c>
      <c r="G1520" s="329" t="s">
        <v>9894</v>
      </c>
      <c r="H1520" s="338" t="s">
        <v>9895</v>
      </c>
      <c r="I1520" s="334" t="s">
        <v>630</v>
      </c>
      <c r="J1520" s="45" t="s">
        <v>5055</v>
      </c>
      <c r="K1520" s="102" t="s">
        <v>973</v>
      </c>
      <c r="L1520" s="13">
        <f ca="1">IFERROR(__xludf.DUMMYFUNCTION("if(K1565="""",0,counta(split(K1565,"","")))"),1)</f>
        <v>1</v>
      </c>
      <c r="M1520" s="102" t="s">
        <v>973</v>
      </c>
      <c r="N1520" s="102"/>
      <c r="O1520" s="102"/>
      <c r="P1520" s="102"/>
      <c r="Q1520" s="447" t="s">
        <v>110</v>
      </c>
      <c r="R1520" s="353" t="s">
        <v>5797</v>
      </c>
      <c r="S1520" s="297">
        <v>0</v>
      </c>
      <c r="T1520" s="435"/>
      <c r="U1520" s="277">
        <v>4</v>
      </c>
      <c r="V1520" s="277">
        <v>5</v>
      </c>
      <c r="W1520" s="275" t="s">
        <v>3511</v>
      </c>
      <c r="X1520" s="275" t="s">
        <v>2947</v>
      </c>
      <c r="Y1520" s="422">
        <f>J1520-I1520</f>
        <v>0.17569444444444449</v>
      </c>
      <c r="Z1520" s="422">
        <f>Y1520*60</f>
        <v>10.54166666666667</v>
      </c>
      <c r="AA1520" s="429">
        <v>3</v>
      </c>
      <c r="AB1520" s="280">
        <v>4</v>
      </c>
    </row>
    <row r="1521" spans="1:28" ht="14.25" customHeight="1" thickBot="1">
      <c r="A1521" s="7"/>
      <c r="B1521" s="7"/>
      <c r="C1521" s="50" t="s">
        <v>7139</v>
      </c>
      <c r="D1521" s="468">
        <v>3</v>
      </c>
      <c r="E1521" s="50" t="s">
        <v>7140</v>
      </c>
      <c r="F1521" s="102" t="s">
        <v>2842</v>
      </c>
      <c r="G1521" s="102" t="s">
        <v>45</v>
      </c>
      <c r="H1521" s="102" t="s">
        <v>561</v>
      </c>
      <c r="I1521" s="45" t="s">
        <v>530</v>
      </c>
      <c r="J1521" s="45" t="s">
        <v>5057</v>
      </c>
      <c r="K1521" s="102" t="s">
        <v>5058</v>
      </c>
      <c r="L1521" s="13">
        <f ca="1">IFERROR(__xludf.DUMMYFUNCTION("if(K1566="""",0,counta(split(K1566,"","")))"),2)</f>
        <v>2</v>
      </c>
      <c r="M1521" s="102" t="s">
        <v>5058</v>
      </c>
      <c r="N1521" s="102"/>
      <c r="O1521" s="102"/>
      <c r="P1521" s="102"/>
      <c r="Q1521" s="447" t="s">
        <v>110</v>
      </c>
      <c r="R1521" s="353" t="s">
        <v>5797</v>
      </c>
      <c r="S1521" s="297">
        <v>0</v>
      </c>
      <c r="T1521" s="435"/>
      <c r="U1521" s="336">
        <v>3</v>
      </c>
      <c r="V1521" s="333">
        <v>4</v>
      </c>
      <c r="W1521" s="339" t="s">
        <v>29</v>
      </c>
      <c r="X1521" s="339" t="s">
        <v>2947</v>
      </c>
      <c r="Y1521" s="422">
        <f>J1521-I1521</f>
        <v>0.28055555555555556</v>
      </c>
      <c r="Z1521" s="422">
        <f>Y1521*60</f>
        <v>16.833333333333332</v>
      </c>
      <c r="AA1521" s="429">
        <v>3</v>
      </c>
      <c r="AB1521" s="333">
        <v>4</v>
      </c>
    </row>
    <row r="1522" spans="1:28" ht="14.25" customHeight="1" thickBot="1">
      <c r="A1522" s="7"/>
      <c r="B1522" s="7"/>
      <c r="C1522" s="50" t="s">
        <v>8698</v>
      </c>
      <c r="D1522" s="468">
        <v>3</v>
      </c>
      <c r="E1522" s="353" t="s">
        <v>8770</v>
      </c>
      <c r="F1522" s="175" t="s">
        <v>8617</v>
      </c>
      <c r="G1522" s="353" t="s">
        <v>8617</v>
      </c>
      <c r="H1522" s="353" t="s">
        <v>8771</v>
      </c>
      <c r="I1522" s="243" t="s">
        <v>530</v>
      </c>
      <c r="J1522" s="45" t="s">
        <v>902</v>
      </c>
      <c r="K1522" s="102"/>
      <c r="L1522" s="13">
        <f ca="1">IFERROR(__xludf.DUMMYFUNCTION("if(K1567="""",0,counta(split(K1567,"","")))"),0)</f>
        <v>0</v>
      </c>
      <c r="M1522" s="102"/>
      <c r="N1522" s="102"/>
      <c r="O1522" s="102"/>
      <c r="P1522" s="102"/>
      <c r="Q1522" s="447" t="s">
        <v>110</v>
      </c>
      <c r="R1522" s="353" t="s">
        <v>5797</v>
      </c>
      <c r="S1522" s="297">
        <v>0</v>
      </c>
      <c r="T1522" s="435"/>
      <c r="U1522" s="336">
        <v>3</v>
      </c>
      <c r="V1522" s="336">
        <v>3</v>
      </c>
      <c r="W1522" s="339" t="s">
        <v>29</v>
      </c>
      <c r="X1522" s="339" t="s">
        <v>3469</v>
      </c>
      <c r="Y1522" s="422">
        <f>J1522-I1522</f>
        <v>0.29027777777777775</v>
      </c>
      <c r="Z1522" s="422">
        <f>Y1522*60</f>
        <v>17.416666666666664</v>
      </c>
      <c r="AA1522" s="429">
        <v>3</v>
      </c>
      <c r="AB1522" s="165">
        <v>4</v>
      </c>
    </row>
    <row r="1523" spans="1:28" ht="14.25" customHeight="1" thickBot="1">
      <c r="A1523" s="7"/>
      <c r="B1523" s="7"/>
      <c r="C1523" s="220" t="s">
        <v>6842</v>
      </c>
      <c r="D1523" s="468">
        <v>3</v>
      </c>
      <c r="E1523" s="214" t="s">
        <v>7002</v>
      </c>
      <c r="F1523" s="102" t="s">
        <v>7016</v>
      </c>
      <c r="G1523" s="102" t="s">
        <v>7016</v>
      </c>
      <c r="H1523" s="102"/>
      <c r="I1523" s="45" t="s">
        <v>2198</v>
      </c>
      <c r="J1523" s="45"/>
      <c r="K1523" s="102"/>
      <c r="L1523" s="13">
        <f ca="1">IFERROR(__xludf.DUMMYFUNCTION("if(K1568="""",0,counta(split(K1568,"","")))"),0)</f>
        <v>0</v>
      </c>
      <c r="M1523" s="102"/>
      <c r="N1523" s="102"/>
      <c r="O1523" s="102"/>
      <c r="P1523" s="102"/>
      <c r="Q1523" s="447" t="s">
        <v>110</v>
      </c>
      <c r="R1523" s="353" t="s">
        <v>5797</v>
      </c>
      <c r="S1523" s="297">
        <v>0</v>
      </c>
      <c r="T1523" s="435"/>
      <c r="U1523" s="297">
        <v>4</v>
      </c>
      <c r="V1523" s="297">
        <v>4</v>
      </c>
      <c r="W1523" s="301" t="s">
        <v>3437</v>
      </c>
      <c r="X1523" s="301" t="s">
        <v>2976</v>
      </c>
      <c r="Y1523" s="422">
        <f>J1523-I1523</f>
        <v>-0.46597222222222223</v>
      </c>
      <c r="Z1523" s="422">
        <f>Y1523*60</f>
        <v>-27.958333333333336</v>
      </c>
      <c r="AA1523" s="429">
        <v>3</v>
      </c>
      <c r="AB1523" s="277">
        <v>4</v>
      </c>
    </row>
    <row r="1524" spans="1:28" ht="14.25" customHeight="1" thickBot="1">
      <c r="A1524" s="7"/>
      <c r="B1524" s="7"/>
      <c r="C1524" s="50" t="s">
        <v>7255</v>
      </c>
      <c r="D1524" s="468">
        <v>3</v>
      </c>
      <c r="E1524" s="50" t="s">
        <v>7309</v>
      </c>
      <c r="F1524" s="102" t="s">
        <v>2902</v>
      </c>
      <c r="G1524" s="102" t="s">
        <v>7323</v>
      </c>
      <c r="H1524" s="102" t="s">
        <v>7324</v>
      </c>
      <c r="I1524" s="45" t="s">
        <v>700</v>
      </c>
      <c r="J1524" s="45" t="s">
        <v>2875</v>
      </c>
      <c r="K1524" s="102" t="s">
        <v>5063</v>
      </c>
      <c r="L1524" s="13">
        <f ca="1">IFERROR(__xludf.DUMMYFUNCTION("if(K1569="""",0,counta(split(K1569,"","")))"),4)</f>
        <v>4</v>
      </c>
      <c r="M1524" s="102" t="s">
        <v>5063</v>
      </c>
      <c r="N1524" s="102"/>
      <c r="O1524" s="102"/>
      <c r="P1524" s="102"/>
      <c r="Q1524" s="452" t="s">
        <v>110</v>
      </c>
      <c r="R1524" s="353" t="s">
        <v>5797</v>
      </c>
      <c r="S1524" s="379">
        <v>0</v>
      </c>
      <c r="T1524" s="435"/>
      <c r="U1524" s="354">
        <v>5</v>
      </c>
      <c r="V1524" s="354">
        <v>3</v>
      </c>
      <c r="W1524" s="434" t="s">
        <v>3223</v>
      </c>
      <c r="X1524" s="354">
        <v>1</v>
      </c>
      <c r="Y1524" s="422">
        <f>J1524-I1524</f>
        <v>-0.31527777777777777</v>
      </c>
      <c r="Z1524" s="422">
        <f>Y1524*60</f>
        <v>-18.916666666666664</v>
      </c>
      <c r="AA1524" s="429">
        <v>3</v>
      </c>
      <c r="AB1524" s="165">
        <v>4</v>
      </c>
    </row>
    <row r="1525" spans="1:28" ht="14.25" customHeight="1" thickBot="1">
      <c r="A1525" s="7"/>
      <c r="B1525" s="7"/>
      <c r="C1525" s="50" t="s">
        <v>7041</v>
      </c>
      <c r="D1525" s="468">
        <v>3</v>
      </c>
      <c r="E1525" s="49" t="s">
        <v>7116</v>
      </c>
      <c r="F1525" s="53" t="s">
        <v>7117</v>
      </c>
      <c r="G1525" s="102" t="s">
        <v>7118</v>
      </c>
      <c r="H1525" s="102" t="s">
        <v>7119</v>
      </c>
      <c r="I1525" s="45" t="s">
        <v>278</v>
      </c>
      <c r="J1525" s="45"/>
      <c r="K1525" s="102"/>
      <c r="L1525" s="13">
        <f ca="1">IFERROR(__xludf.DUMMYFUNCTION("if(K1570="""",0,counta(split(K1570,"","")))"),0)</f>
        <v>0</v>
      </c>
      <c r="M1525" s="102"/>
      <c r="N1525" s="102"/>
      <c r="O1525" s="102"/>
      <c r="P1525" s="102"/>
      <c r="Q1525" s="422" t="s">
        <v>110</v>
      </c>
      <c r="R1525" s="353" t="s">
        <v>5797</v>
      </c>
      <c r="S1525" s="102">
        <v>0</v>
      </c>
      <c r="T1525" s="435"/>
      <c r="U1525" s="165">
        <v>4</v>
      </c>
      <c r="V1525" s="165">
        <v>5</v>
      </c>
      <c r="W1525" s="165" t="s">
        <v>2111</v>
      </c>
      <c r="X1525" s="102">
        <v>1</v>
      </c>
      <c r="Y1525" s="422">
        <f>J1525-I1525</f>
        <v>-0.46249999999999997</v>
      </c>
      <c r="Z1525" s="422">
        <f>Y1525*60</f>
        <v>-27.749999999999996</v>
      </c>
      <c r="AA1525" s="429">
        <v>3</v>
      </c>
      <c r="AB1525" s="379">
        <v>4</v>
      </c>
    </row>
    <row r="1526" spans="1:28" ht="14.25" customHeight="1" thickBot="1">
      <c r="A1526" s="7"/>
      <c r="B1526" s="7"/>
      <c r="C1526" s="353" t="s">
        <v>7724</v>
      </c>
      <c r="D1526" s="468">
        <v>3</v>
      </c>
      <c r="E1526" s="353" t="s">
        <v>7748</v>
      </c>
      <c r="F1526" s="353" t="s">
        <v>7760</v>
      </c>
      <c r="G1526" s="353" t="s">
        <v>7761</v>
      </c>
      <c r="H1526" s="353" t="s">
        <v>7762</v>
      </c>
      <c r="I1526" s="243" t="s">
        <v>244</v>
      </c>
      <c r="J1526" s="45"/>
      <c r="K1526" s="102"/>
      <c r="L1526" s="13">
        <f ca="1">IFERROR(__xludf.DUMMYFUNCTION("if(K1571="""",0,counta(split(K1571,"","")))"),0)</f>
        <v>0</v>
      </c>
      <c r="M1526" s="102"/>
      <c r="N1526" s="102"/>
      <c r="O1526" s="102"/>
      <c r="P1526" s="102"/>
      <c r="Q1526" s="422" t="s">
        <v>110</v>
      </c>
      <c r="R1526" s="353" t="s">
        <v>5797</v>
      </c>
      <c r="S1526" s="102">
        <v>0</v>
      </c>
      <c r="T1526" s="435"/>
      <c r="U1526" s="165">
        <v>5</v>
      </c>
      <c r="V1526" s="165">
        <v>4</v>
      </c>
      <c r="W1526" s="165" t="s">
        <v>8301</v>
      </c>
      <c r="X1526" s="102">
        <v>1</v>
      </c>
      <c r="Y1526" s="422">
        <f>J1526-I1526</f>
        <v>-0.46111111111111108</v>
      </c>
      <c r="Z1526" s="422">
        <f>Y1526*60</f>
        <v>-27.666666666666664</v>
      </c>
      <c r="AA1526" s="429">
        <v>3</v>
      </c>
      <c r="AB1526" s="280">
        <v>4</v>
      </c>
    </row>
    <row r="1527" spans="1:28" ht="14.25" customHeight="1" thickBot="1">
      <c r="A1527" s="7"/>
      <c r="B1527" s="7"/>
      <c r="C1527" s="353" t="s">
        <v>7724</v>
      </c>
      <c r="D1527" s="468">
        <v>3</v>
      </c>
      <c r="E1527" s="353" t="s">
        <v>7797</v>
      </c>
      <c r="F1527" s="353" t="s">
        <v>6252</v>
      </c>
      <c r="G1527" s="434" t="s">
        <v>7800</v>
      </c>
      <c r="H1527" s="353" t="s">
        <v>6254</v>
      </c>
      <c r="I1527" s="243" t="s">
        <v>7151</v>
      </c>
      <c r="J1527" s="45" t="s">
        <v>3283</v>
      </c>
      <c r="K1527" s="102" t="s">
        <v>5065</v>
      </c>
      <c r="L1527" s="13">
        <f ca="1">IFERROR(__xludf.DUMMYFUNCTION("if(K1572="""",0,counta(split(K1572,"","")))"),2)</f>
        <v>2</v>
      </c>
      <c r="M1527" s="102" t="s">
        <v>5065</v>
      </c>
      <c r="N1527" s="102" t="s">
        <v>181</v>
      </c>
      <c r="O1527" s="102" t="s">
        <v>181</v>
      </c>
      <c r="P1527" s="102" t="s">
        <v>181</v>
      </c>
      <c r="Q1527" s="422" t="s">
        <v>110</v>
      </c>
      <c r="R1527" s="353" t="s">
        <v>5797</v>
      </c>
      <c r="S1527" s="102">
        <v>0</v>
      </c>
      <c r="T1527" s="435"/>
      <c r="U1527" s="165"/>
      <c r="V1527" s="165"/>
      <c r="W1527" s="165" t="s">
        <v>3044</v>
      </c>
      <c r="X1527" s="102">
        <v>0</v>
      </c>
      <c r="Y1527" s="422">
        <f>J1527-I1527</f>
        <v>-0.22430555555555556</v>
      </c>
      <c r="Z1527" s="422">
        <f>Y1527*60</f>
        <v>-13.458333333333334</v>
      </c>
      <c r="AA1527" s="429">
        <v>3</v>
      </c>
      <c r="AB1527" s="165">
        <v>4</v>
      </c>
    </row>
    <row r="1528" spans="1:28" ht="14.25" customHeight="1" thickBot="1">
      <c r="A1528" s="7"/>
      <c r="B1528" s="7"/>
      <c r="C1528" s="50" t="s">
        <v>8272</v>
      </c>
      <c r="D1528" s="468">
        <v>3</v>
      </c>
      <c r="E1528" s="50" t="s">
        <v>7002</v>
      </c>
      <c r="F1528" s="102" t="s">
        <v>8516</v>
      </c>
      <c r="G1528" s="102" t="s">
        <v>8516</v>
      </c>
      <c r="H1528" s="102" t="s">
        <v>8517</v>
      </c>
      <c r="I1528" s="45" t="s">
        <v>8518</v>
      </c>
      <c r="J1528" s="45" t="s">
        <v>1622</v>
      </c>
      <c r="K1528" s="102" t="s">
        <v>5067</v>
      </c>
      <c r="L1528" s="13">
        <f ca="1">IFERROR(__xludf.DUMMYFUNCTION("if(K1573="""",0,counta(split(K1573,"","")))"),3)</f>
        <v>3</v>
      </c>
      <c r="M1528" s="102" t="s">
        <v>5067</v>
      </c>
      <c r="N1528" s="102" t="s">
        <v>181</v>
      </c>
      <c r="O1528" s="102" t="s">
        <v>181</v>
      </c>
      <c r="P1528" s="102" t="s">
        <v>181</v>
      </c>
      <c r="Q1528" s="422" t="s">
        <v>110</v>
      </c>
      <c r="R1528" s="353" t="s">
        <v>5797</v>
      </c>
      <c r="S1528" s="102">
        <v>0</v>
      </c>
      <c r="T1528" s="435"/>
      <c r="U1528" s="165">
        <v>3</v>
      </c>
      <c r="V1528" s="165">
        <v>4</v>
      </c>
      <c r="W1528" s="165" t="s">
        <v>8301</v>
      </c>
      <c r="X1528" s="102">
        <v>1</v>
      </c>
      <c r="Y1528" s="422">
        <f>J1528-I1528</f>
        <v>-1.736111111111116E-2</v>
      </c>
      <c r="Z1528" s="422">
        <f>Y1528*60</f>
        <v>-1.0416666666666696</v>
      </c>
      <c r="AA1528" s="429">
        <v>3</v>
      </c>
      <c r="AB1528" s="297">
        <v>4</v>
      </c>
    </row>
    <row r="1529" spans="1:28" ht="14.25" customHeight="1" thickBot="1">
      <c r="A1529" s="7"/>
      <c r="B1529" s="7"/>
      <c r="C1529" s="50" t="s">
        <v>8085</v>
      </c>
      <c r="D1529" s="468">
        <v>3</v>
      </c>
      <c r="E1529" s="50" t="s">
        <v>8230</v>
      </c>
      <c r="F1529" s="102" t="s">
        <v>68</v>
      </c>
      <c r="G1529" s="102" t="s">
        <v>68</v>
      </c>
      <c r="H1529" s="102" t="s">
        <v>208</v>
      </c>
      <c r="I1529" s="45" t="s">
        <v>3400</v>
      </c>
      <c r="J1529" s="45" t="s">
        <v>3795</v>
      </c>
      <c r="K1529" s="102"/>
      <c r="L1529" s="13">
        <f ca="1">IFERROR(__xludf.DUMMYFUNCTION("if(K1574="""",0,counta(split(K1574,"","")))"),0)</f>
        <v>0</v>
      </c>
      <c r="M1529" s="102"/>
      <c r="N1529" s="102"/>
      <c r="O1529" s="102"/>
      <c r="P1529" s="102"/>
      <c r="Q1529" s="422" t="s">
        <v>110</v>
      </c>
      <c r="R1529" s="353" t="s">
        <v>5797</v>
      </c>
      <c r="S1529" s="102">
        <v>0</v>
      </c>
      <c r="T1529" s="435"/>
      <c r="U1529" s="165"/>
      <c r="V1529" s="165">
        <v>4</v>
      </c>
      <c r="W1529" s="165" t="s">
        <v>1403</v>
      </c>
      <c r="X1529" s="102"/>
      <c r="Y1529" s="422">
        <f>J1529-I1529</f>
        <v>-0.38749999999999996</v>
      </c>
      <c r="Z1529" s="422">
        <f>Y1529*60</f>
        <v>-23.249999999999996</v>
      </c>
      <c r="AA1529" s="428">
        <v>3</v>
      </c>
      <c r="AB1529" s="165">
        <v>4</v>
      </c>
    </row>
    <row r="1530" spans="1:28" ht="14.25" customHeight="1" thickBot="1">
      <c r="A1530" s="7"/>
      <c r="B1530" s="7"/>
      <c r="C1530" s="50" t="s">
        <v>8272</v>
      </c>
      <c r="D1530" s="468">
        <v>3</v>
      </c>
      <c r="E1530" s="50" t="s">
        <v>8397</v>
      </c>
      <c r="F1530" s="237" t="s">
        <v>816</v>
      </c>
      <c r="G1530" s="102" t="s">
        <v>8418</v>
      </c>
      <c r="H1530" s="102" t="s">
        <v>818</v>
      </c>
      <c r="I1530" s="45" t="s">
        <v>3400</v>
      </c>
      <c r="J1530" s="45" t="s">
        <v>4086</v>
      </c>
      <c r="K1530" s="102"/>
      <c r="L1530" s="13">
        <f ca="1">IFERROR(__xludf.DUMMYFUNCTION("if(K1575="""",0,counta(split(K1575,"","")))"),0)</f>
        <v>0</v>
      </c>
      <c r="M1530" s="102"/>
      <c r="N1530" s="102"/>
      <c r="O1530" s="102"/>
      <c r="P1530" s="102"/>
      <c r="Q1530" s="422" t="s">
        <v>110</v>
      </c>
      <c r="R1530" s="353" t="s">
        <v>5797</v>
      </c>
      <c r="S1530" s="102">
        <v>0</v>
      </c>
      <c r="T1530" s="435"/>
      <c r="U1530" s="481">
        <v>5</v>
      </c>
      <c r="V1530" s="481">
        <v>5</v>
      </c>
      <c r="W1530" s="526" t="s">
        <v>3548</v>
      </c>
      <c r="X1530" s="480" t="s">
        <v>2947</v>
      </c>
      <c r="Y1530" s="422">
        <f>J1530-I1530</f>
        <v>-9.4444444444444442E-2</v>
      </c>
      <c r="Z1530" s="422">
        <f>Y1530*60</f>
        <v>-5.6666666666666661</v>
      </c>
      <c r="AA1530" s="429">
        <v>3</v>
      </c>
      <c r="AB1530" s="354">
        <v>4</v>
      </c>
    </row>
    <row r="1531" spans="1:28" ht="14.25" customHeight="1" thickBot="1">
      <c r="A1531" s="7"/>
      <c r="B1531" s="7"/>
      <c r="C1531" s="50" t="s">
        <v>7139</v>
      </c>
      <c r="D1531" s="468">
        <v>3</v>
      </c>
      <c r="E1531" s="230" t="s">
        <v>742</v>
      </c>
      <c r="F1531" s="231" t="s">
        <v>7178</v>
      </c>
      <c r="G1531" s="102" t="s">
        <v>7179</v>
      </c>
      <c r="H1531" s="102" t="s">
        <v>7180</v>
      </c>
      <c r="I1531" s="45" t="s">
        <v>2744</v>
      </c>
      <c r="J1531" s="45" t="s">
        <v>1632</v>
      </c>
      <c r="K1531" s="102" t="s">
        <v>616</v>
      </c>
      <c r="L1531" s="13">
        <f ca="1">IFERROR(__xludf.DUMMYFUNCTION("if(K1576="""",0,counta(split(K1576,"","")))"),1)</f>
        <v>1</v>
      </c>
      <c r="M1531" s="102" t="s">
        <v>616</v>
      </c>
      <c r="N1531" s="102"/>
      <c r="O1531" s="102"/>
      <c r="P1531" s="102"/>
      <c r="Q1531" s="422" t="s">
        <v>110</v>
      </c>
      <c r="R1531" s="353" t="s">
        <v>5797</v>
      </c>
      <c r="S1531" s="102">
        <v>0</v>
      </c>
      <c r="T1531" s="435"/>
      <c r="U1531" s="277">
        <v>3</v>
      </c>
      <c r="V1531" s="277">
        <v>3</v>
      </c>
      <c r="W1531" s="275" t="s">
        <v>3044</v>
      </c>
      <c r="X1531" s="275" t="s">
        <v>2947</v>
      </c>
      <c r="Y1531" s="422">
        <f>J1531-I1531</f>
        <v>-0.23055555555555557</v>
      </c>
      <c r="Z1531" s="422">
        <f>Y1531*60</f>
        <v>-13.833333333333334</v>
      </c>
      <c r="AA1531" s="429">
        <v>3</v>
      </c>
      <c r="AB1531" s="149">
        <v>4</v>
      </c>
    </row>
    <row r="1532" spans="1:28" ht="14.25" customHeight="1" thickBot="1">
      <c r="A1532" s="7"/>
      <c r="B1532" s="7"/>
      <c r="C1532" s="50" t="s">
        <v>8698</v>
      </c>
      <c r="D1532" s="468">
        <v>3</v>
      </c>
      <c r="E1532" s="353" t="s">
        <v>8810</v>
      </c>
      <c r="F1532" s="175" t="s">
        <v>4685</v>
      </c>
      <c r="G1532" s="353" t="s">
        <v>4685</v>
      </c>
      <c r="H1532" s="353" t="s">
        <v>5167</v>
      </c>
      <c r="I1532" s="243" t="s">
        <v>2744</v>
      </c>
      <c r="J1532" s="45" t="s">
        <v>5075</v>
      </c>
      <c r="K1532" s="102" t="s">
        <v>351</v>
      </c>
      <c r="L1532" s="13">
        <f ca="1">IFERROR(__xludf.DUMMYFUNCTION("if(K1577="""",0,counta(split(K1577,"","")))"),1)</f>
        <v>1</v>
      </c>
      <c r="M1532" s="102" t="s">
        <v>351</v>
      </c>
      <c r="N1532" s="102"/>
      <c r="O1532" s="102"/>
      <c r="P1532" s="102"/>
      <c r="Q1532" s="422" t="s">
        <v>110</v>
      </c>
      <c r="R1532" s="353" t="s">
        <v>5797</v>
      </c>
      <c r="S1532" s="102">
        <v>0</v>
      </c>
      <c r="T1532" s="435"/>
      <c r="U1532" s="165"/>
      <c r="V1532" s="165">
        <v>3</v>
      </c>
      <c r="W1532" s="165" t="s">
        <v>1403</v>
      </c>
      <c r="X1532" s="102"/>
      <c r="Y1532" s="422">
        <f>J1532-I1532</f>
        <v>-8.8194444444444464E-2</v>
      </c>
      <c r="Z1532" s="422">
        <f>Y1532*60</f>
        <v>-5.2916666666666679</v>
      </c>
      <c r="AA1532" s="429">
        <v>3</v>
      </c>
      <c r="AB1532" s="481">
        <v>4</v>
      </c>
    </row>
    <row r="1533" spans="1:28" ht="14.25" customHeight="1" thickBot="1">
      <c r="A1533" s="324"/>
      <c r="B1533" s="324"/>
      <c r="C1533" s="329" t="s">
        <v>9773</v>
      </c>
      <c r="D1533" s="468">
        <v>3</v>
      </c>
      <c r="E1533" s="329" t="s">
        <v>9904</v>
      </c>
      <c r="F1533" s="341" t="s">
        <v>9915</v>
      </c>
      <c r="G1533" s="338" t="s">
        <v>2830</v>
      </c>
      <c r="H1533" s="338" t="s">
        <v>2288</v>
      </c>
      <c r="I1533" s="334" t="s">
        <v>524</v>
      </c>
      <c r="J1533" s="45" t="s">
        <v>5077</v>
      </c>
      <c r="K1533" s="102"/>
      <c r="L1533" s="13">
        <f ca="1">IFERROR(__xludf.DUMMYFUNCTION("if(K1578="""",0,counta(split(K1578,"","")))"),0)</f>
        <v>0</v>
      </c>
      <c r="M1533" s="102"/>
      <c r="N1533" s="102"/>
      <c r="O1533" s="102"/>
      <c r="P1533" s="102"/>
      <c r="Q1533" s="422" t="s">
        <v>110</v>
      </c>
      <c r="R1533" s="353" t="s">
        <v>5797</v>
      </c>
      <c r="S1533" s="102">
        <v>0</v>
      </c>
      <c r="T1533" s="435"/>
      <c r="U1533" s="481">
        <v>5</v>
      </c>
      <c r="V1533" s="481">
        <v>4</v>
      </c>
      <c r="W1533" s="481" t="s">
        <v>3770</v>
      </c>
      <c r="X1533" s="480" t="s">
        <v>2947</v>
      </c>
      <c r="Y1533" s="422">
        <f>J1533-I1533</f>
        <v>0.1159722222222222</v>
      </c>
      <c r="Z1533" s="422">
        <f>Y1533*60</f>
        <v>6.9583333333333321</v>
      </c>
      <c r="AA1533" s="429">
        <v>3</v>
      </c>
      <c r="AB1533" s="165">
        <v>4</v>
      </c>
    </row>
    <row r="1534" spans="1:28" ht="14.25" customHeight="1" thickBot="1">
      <c r="A1534" s="7"/>
      <c r="B1534" s="7"/>
      <c r="C1534" s="220" t="s">
        <v>6842</v>
      </c>
      <c r="D1534" s="468">
        <v>3</v>
      </c>
      <c r="E1534" s="214" t="s">
        <v>6940</v>
      </c>
      <c r="F1534" s="102" t="s">
        <v>6954</v>
      </c>
      <c r="G1534" s="102" t="s">
        <v>6955</v>
      </c>
      <c r="H1534" s="102" t="s">
        <v>6956</v>
      </c>
      <c r="I1534" s="45" t="s">
        <v>629</v>
      </c>
      <c r="J1534" s="146" t="s">
        <v>786</v>
      </c>
      <c r="K1534" s="155"/>
      <c r="L1534" s="13">
        <f ca="1">IFERROR(__xludf.DUMMYFUNCTION("if(K1579="""",0,counta(split(K1579,"","")))"),0)</f>
        <v>0</v>
      </c>
      <c r="M1534" s="155"/>
      <c r="N1534" s="155"/>
      <c r="O1534" s="155"/>
      <c r="P1534" s="155"/>
      <c r="Q1534" s="422" t="s">
        <v>110</v>
      </c>
      <c r="R1534" s="353" t="s">
        <v>5797</v>
      </c>
      <c r="S1534" s="102">
        <v>0</v>
      </c>
      <c r="T1534" s="435"/>
      <c r="U1534" s="165">
        <v>5</v>
      </c>
      <c r="V1534" s="165">
        <v>5</v>
      </c>
      <c r="W1534" s="165" t="s">
        <v>3076</v>
      </c>
      <c r="X1534" s="102">
        <v>0</v>
      </c>
      <c r="Y1534" s="422">
        <f>J1534-I1534</f>
        <v>-7.0138888888888917E-2</v>
      </c>
      <c r="Z1534" s="422">
        <f>Y1534*60</f>
        <v>-4.2083333333333348</v>
      </c>
      <c r="AA1534" s="429">
        <v>3</v>
      </c>
      <c r="AB1534" s="165">
        <v>4</v>
      </c>
    </row>
    <row r="1535" spans="1:28" ht="14.25" customHeight="1" thickBot="1">
      <c r="A1535" s="7"/>
      <c r="B1535" s="7"/>
      <c r="C1535" s="50" t="s">
        <v>8998</v>
      </c>
      <c r="D1535" s="468">
        <v>3</v>
      </c>
      <c r="E1535" s="275" t="s">
        <v>1126</v>
      </c>
      <c r="F1535" s="275" t="s">
        <v>8999</v>
      </c>
      <c r="G1535" s="275" t="s">
        <v>9000</v>
      </c>
      <c r="H1535" s="275" t="s">
        <v>773</v>
      </c>
      <c r="I1535" s="276" t="s">
        <v>946</v>
      </c>
      <c r="J1535" s="146" t="s">
        <v>5085</v>
      </c>
      <c r="K1535" s="155" t="s">
        <v>5086</v>
      </c>
      <c r="L1535" s="13">
        <f ca="1">IFERROR(__xludf.DUMMYFUNCTION("if(K1580="""",0,counta(split(K1580,"","")))"),20)</f>
        <v>20</v>
      </c>
      <c r="M1535" s="155" t="s">
        <v>5086</v>
      </c>
      <c r="N1535" s="151"/>
      <c r="O1535" s="151"/>
      <c r="P1535" s="151"/>
      <c r="Q1535" s="422" t="s">
        <v>110</v>
      </c>
      <c r="R1535" s="353" t="s">
        <v>5797</v>
      </c>
      <c r="S1535" s="102">
        <v>0</v>
      </c>
      <c r="T1535" s="435"/>
      <c r="U1535" s="165"/>
      <c r="V1535" s="165">
        <v>3</v>
      </c>
      <c r="W1535" s="165" t="s">
        <v>2111</v>
      </c>
      <c r="X1535" s="102"/>
      <c r="Y1535" s="422">
        <f>J1535-I1535</f>
        <v>1.8749999999999933E-2</v>
      </c>
      <c r="Z1535" s="422">
        <f>Y1535*60</f>
        <v>1.124999999999996</v>
      </c>
      <c r="AA1535" s="429">
        <v>3</v>
      </c>
      <c r="AB1535" s="149">
        <v>4</v>
      </c>
    </row>
    <row r="1536" spans="1:28" ht="14.25" customHeight="1" thickBot="1">
      <c r="A1536" s="7"/>
      <c r="B1536" s="7"/>
      <c r="C1536" s="50" t="s">
        <v>7041</v>
      </c>
      <c r="D1536" s="468">
        <v>3</v>
      </c>
      <c r="E1536" s="49" t="s">
        <v>7053</v>
      </c>
      <c r="F1536" s="53" t="s">
        <v>7056</v>
      </c>
      <c r="G1536" s="102" t="s">
        <v>7057</v>
      </c>
      <c r="H1536" s="102" t="s">
        <v>7058</v>
      </c>
      <c r="I1536" s="45" t="s">
        <v>1999</v>
      </c>
      <c r="J1536" s="146" t="s">
        <v>3670</v>
      </c>
      <c r="K1536" s="155" t="s">
        <v>2163</v>
      </c>
      <c r="L1536" s="13">
        <f ca="1">IFERROR(__xludf.DUMMYFUNCTION("if(K1581="""",0,counta(split(K1581,"","")))"),1)</f>
        <v>1</v>
      </c>
      <c r="M1536" s="155" t="s">
        <v>2163</v>
      </c>
      <c r="N1536" s="151"/>
      <c r="O1536" s="151"/>
      <c r="P1536" s="151"/>
      <c r="Q1536" s="422" t="s">
        <v>110</v>
      </c>
      <c r="R1536" s="353" t="s">
        <v>5797</v>
      </c>
      <c r="S1536" s="102">
        <v>0</v>
      </c>
      <c r="T1536" s="435"/>
      <c r="U1536" s="165">
        <v>3</v>
      </c>
      <c r="V1536" s="165">
        <v>3</v>
      </c>
      <c r="W1536" s="165" t="s">
        <v>2858</v>
      </c>
      <c r="X1536" s="102" t="s">
        <v>2976</v>
      </c>
      <c r="Y1536" s="422">
        <f>J1536-I1536</f>
        <v>9.027777777777779E-2</v>
      </c>
      <c r="Z1536" s="422">
        <f>Y1536*60</f>
        <v>5.4166666666666679</v>
      </c>
      <c r="AA1536" s="429">
        <v>3</v>
      </c>
      <c r="AB1536" s="165">
        <v>4</v>
      </c>
    </row>
    <row r="1537" spans="1:28" ht="14.25" customHeight="1" thickBot="1">
      <c r="A1537" s="7"/>
      <c r="B1537" s="7"/>
      <c r="C1537" s="50" t="s">
        <v>8085</v>
      </c>
      <c r="D1537" s="468">
        <v>3</v>
      </c>
      <c r="E1537" s="50" t="s">
        <v>8230</v>
      </c>
      <c r="F1537" s="102" t="s">
        <v>79</v>
      </c>
      <c r="G1537" s="102" t="s">
        <v>79</v>
      </c>
      <c r="H1537" s="102" t="s">
        <v>2825</v>
      </c>
      <c r="I1537" s="45" t="s">
        <v>5452</v>
      </c>
      <c r="J1537" s="146" t="s">
        <v>980</v>
      </c>
      <c r="K1537" s="155" t="s">
        <v>5093</v>
      </c>
      <c r="L1537" s="13">
        <f ca="1">IFERROR(__xludf.DUMMYFUNCTION("if(K1582="""",0,counta(split(K1582,"","")))"),5)</f>
        <v>5</v>
      </c>
      <c r="M1537" s="155" t="s">
        <v>5093</v>
      </c>
      <c r="N1537" s="155" t="s">
        <v>5094</v>
      </c>
      <c r="O1537" s="155" t="s">
        <v>5095</v>
      </c>
      <c r="P1537" s="155" t="s">
        <v>5095</v>
      </c>
      <c r="Q1537" s="422" t="s">
        <v>110</v>
      </c>
      <c r="R1537" s="353" t="s">
        <v>5797</v>
      </c>
      <c r="S1537" s="102">
        <v>0</v>
      </c>
      <c r="T1537" s="435"/>
      <c r="U1537" s="165"/>
      <c r="V1537" s="165">
        <v>4</v>
      </c>
      <c r="W1537" s="165" t="s">
        <v>2111</v>
      </c>
      <c r="X1537" s="102"/>
      <c r="Y1537" s="422">
        <f>J1537-I1537</f>
        <v>0.26666666666666672</v>
      </c>
      <c r="Z1537" s="422">
        <f>Y1537*60</f>
        <v>16.000000000000004</v>
      </c>
      <c r="AA1537" s="429">
        <v>3</v>
      </c>
      <c r="AB1537" s="333">
        <v>4</v>
      </c>
    </row>
    <row r="1538" spans="1:28" ht="14.25" customHeight="1" thickBot="1">
      <c r="A1538" s="7"/>
      <c r="B1538" s="7"/>
      <c r="C1538" s="50" t="s">
        <v>7255</v>
      </c>
      <c r="D1538" s="468">
        <v>3</v>
      </c>
      <c r="E1538" s="50" t="s">
        <v>7256</v>
      </c>
      <c r="F1538" s="237" t="s">
        <v>816</v>
      </c>
      <c r="G1538" s="102" t="s">
        <v>7269</v>
      </c>
      <c r="H1538" s="102" t="s">
        <v>2839</v>
      </c>
      <c r="I1538" s="45" t="s">
        <v>1519</v>
      </c>
      <c r="J1538" s="146" t="s">
        <v>174</v>
      </c>
      <c r="K1538" s="155"/>
      <c r="L1538" s="13">
        <f ca="1">IFERROR(__xludf.DUMMYFUNCTION("if(K1583="""",0,counta(split(K1583,"","")))"),0)</f>
        <v>0</v>
      </c>
      <c r="M1538" s="155"/>
      <c r="N1538" s="155"/>
      <c r="O1538" s="155"/>
      <c r="P1538" s="155"/>
      <c r="Q1538" s="422" t="s">
        <v>110</v>
      </c>
      <c r="R1538" s="353" t="s">
        <v>5797</v>
      </c>
      <c r="S1538" s="102">
        <v>0</v>
      </c>
      <c r="T1538" s="435"/>
      <c r="U1538" s="487">
        <v>4</v>
      </c>
      <c r="V1538" s="487">
        <v>5</v>
      </c>
      <c r="W1538" s="499" t="s">
        <v>3548</v>
      </c>
      <c r="X1538" s="499">
        <v>1</v>
      </c>
      <c r="Y1538" s="422">
        <f>J1538-I1538</f>
        <v>-0.20555555555555555</v>
      </c>
      <c r="Z1538" s="422">
        <f>Y1538*60</f>
        <v>-12.333333333333332</v>
      </c>
      <c r="AA1538" s="429">
        <v>3</v>
      </c>
      <c r="AB1538" s="165">
        <v>4</v>
      </c>
    </row>
    <row r="1539" spans="1:28" ht="14.25" customHeight="1" thickBot="1">
      <c r="A1539" s="7"/>
      <c r="B1539" s="7"/>
      <c r="C1539" s="353" t="s">
        <v>7724</v>
      </c>
      <c r="D1539" s="468">
        <v>3</v>
      </c>
      <c r="E1539" s="353" t="s">
        <v>7774</v>
      </c>
      <c r="F1539" s="353" t="s">
        <v>7792</v>
      </c>
      <c r="G1539" s="353" t="s">
        <v>7793</v>
      </c>
      <c r="H1539" s="353" t="s">
        <v>7794</v>
      </c>
      <c r="I1539" s="243" t="s">
        <v>1784</v>
      </c>
      <c r="J1539" s="146" t="s">
        <v>4188</v>
      </c>
      <c r="K1539" s="155" t="s">
        <v>5097</v>
      </c>
      <c r="L1539" s="13">
        <f ca="1">IFERROR(__xludf.DUMMYFUNCTION("if(K1584="""",0,counta(split(K1584,"","")))"),3)</f>
        <v>3</v>
      </c>
      <c r="M1539" s="155" t="s">
        <v>5098</v>
      </c>
      <c r="N1539" s="155"/>
      <c r="O1539" s="155"/>
      <c r="P1539" s="155"/>
      <c r="Q1539" s="422" t="s">
        <v>110</v>
      </c>
      <c r="R1539" s="353" t="s">
        <v>5797</v>
      </c>
      <c r="S1539" s="102">
        <v>0</v>
      </c>
      <c r="T1539" s="435"/>
      <c r="U1539" s="165">
        <v>3</v>
      </c>
      <c r="V1539" s="165">
        <v>3</v>
      </c>
      <c r="W1539" s="165" t="s">
        <v>2858</v>
      </c>
      <c r="X1539" s="102" t="s">
        <v>2976</v>
      </c>
      <c r="Y1539" s="422">
        <f>J1539-I1539</f>
        <v>-6.5277777777777768E-2</v>
      </c>
      <c r="Z1539" s="422">
        <f>Y1539*60</f>
        <v>-3.9166666666666661</v>
      </c>
      <c r="AA1539" s="429">
        <v>3</v>
      </c>
      <c r="AB1539" s="277">
        <v>4</v>
      </c>
    </row>
    <row r="1540" spans="1:28" ht="14.25" customHeight="1" thickBot="1">
      <c r="A1540" s="324"/>
      <c r="B1540" s="324"/>
      <c r="C1540" s="329" t="s">
        <v>9773</v>
      </c>
      <c r="D1540" s="468">
        <v>3</v>
      </c>
      <c r="E1540" s="329" t="s">
        <v>9863</v>
      </c>
      <c r="F1540" s="338" t="s">
        <v>5040</v>
      </c>
      <c r="G1540" s="338" t="s">
        <v>9875</v>
      </c>
      <c r="H1540" s="338" t="s">
        <v>9876</v>
      </c>
      <c r="I1540" s="334" t="s">
        <v>1814</v>
      </c>
      <c r="J1540" s="146" t="s">
        <v>1622</v>
      </c>
      <c r="K1540" s="155" t="s">
        <v>5102</v>
      </c>
      <c r="L1540" s="13">
        <f ca="1">IFERROR(__xludf.DUMMYFUNCTION("if(K1585="""",0,counta(split(K1585,"","")))"),1)</f>
        <v>1</v>
      </c>
      <c r="M1540" s="155" t="s">
        <v>5102</v>
      </c>
      <c r="N1540" s="155"/>
      <c r="O1540" s="155"/>
      <c r="P1540" s="155"/>
      <c r="Q1540" s="422" t="s">
        <v>110</v>
      </c>
      <c r="R1540" s="353" t="s">
        <v>5797</v>
      </c>
      <c r="S1540" s="102">
        <v>0</v>
      </c>
      <c r="T1540" s="435"/>
      <c r="U1540" s="165">
        <v>3</v>
      </c>
      <c r="V1540" s="165">
        <v>3</v>
      </c>
      <c r="W1540" s="165" t="s">
        <v>2111</v>
      </c>
      <c r="X1540" s="102" t="s">
        <v>2794</v>
      </c>
      <c r="Y1540" s="422">
        <f>J1540-I1540</f>
        <v>1.8055555555555547E-2</v>
      </c>
      <c r="Z1540" s="422">
        <f>Y1540*60</f>
        <v>1.0833333333333328</v>
      </c>
      <c r="AA1540" s="429">
        <v>3</v>
      </c>
      <c r="AB1540" s="280">
        <v>4</v>
      </c>
    </row>
    <row r="1541" spans="1:28" ht="14.25" customHeight="1" thickBot="1">
      <c r="A1541" s="7"/>
      <c r="B1541" s="7"/>
      <c r="C1541" s="353" t="s">
        <v>7724</v>
      </c>
      <c r="D1541" s="468">
        <v>3</v>
      </c>
      <c r="E1541" s="353" t="s">
        <v>7995</v>
      </c>
      <c r="F1541" s="353" t="s">
        <v>8000</v>
      </c>
      <c r="G1541" s="353" t="s">
        <v>3824</v>
      </c>
      <c r="H1541" s="353" t="s">
        <v>6096</v>
      </c>
      <c r="I1541" s="243" t="s">
        <v>2895</v>
      </c>
      <c r="J1541" s="146" t="s">
        <v>968</v>
      </c>
      <c r="K1541" s="155"/>
      <c r="L1541" s="13">
        <f ca="1">IFERROR(__xludf.DUMMYFUNCTION("if(K1586="""",0,counta(split(K1586,"","")))"),0)</f>
        <v>0</v>
      </c>
      <c r="M1541" s="155"/>
      <c r="N1541" s="155"/>
      <c r="O1541" s="155"/>
      <c r="P1541" s="155"/>
      <c r="Q1541" s="422" t="s">
        <v>110</v>
      </c>
      <c r="R1541" s="353" t="s">
        <v>5797</v>
      </c>
      <c r="S1541" s="102">
        <v>0</v>
      </c>
      <c r="T1541" s="435"/>
      <c r="U1541" s="165">
        <v>3</v>
      </c>
      <c r="V1541" s="165">
        <v>4</v>
      </c>
      <c r="W1541" s="165" t="s">
        <v>3044</v>
      </c>
      <c r="X1541" s="102">
        <v>1</v>
      </c>
      <c r="Y1541" s="422">
        <f>J1541-I1541</f>
        <v>0.14861111111111108</v>
      </c>
      <c r="Z1541" s="422">
        <f>Y1541*60</f>
        <v>8.9166666666666643</v>
      </c>
      <c r="AA1541" s="429">
        <v>3</v>
      </c>
      <c r="AB1541" s="149">
        <v>4</v>
      </c>
    </row>
    <row r="1542" spans="1:28" ht="14.25" customHeight="1" thickBot="1">
      <c r="A1542" s="7"/>
      <c r="B1542" s="7"/>
      <c r="C1542" s="51" t="s">
        <v>7431</v>
      </c>
      <c r="D1542" s="468">
        <v>3</v>
      </c>
      <c r="E1542" s="286" t="s">
        <v>7546</v>
      </c>
      <c r="F1542" s="102" t="s">
        <v>7547</v>
      </c>
      <c r="G1542" s="102" t="s">
        <v>7548</v>
      </c>
      <c r="H1542" s="102" t="s">
        <v>5092</v>
      </c>
      <c r="I1542" s="45" t="s">
        <v>5398</v>
      </c>
      <c r="J1542" s="146" t="s">
        <v>968</v>
      </c>
      <c r="K1542" s="155"/>
      <c r="L1542" s="13">
        <f ca="1">IFERROR(__xludf.DUMMYFUNCTION("if(K1587="""",0,counta(split(K1587,"","")))"),0)</f>
        <v>0</v>
      </c>
      <c r="M1542" s="155"/>
      <c r="N1542" s="155"/>
      <c r="O1542" s="155"/>
      <c r="P1542" s="155"/>
      <c r="Q1542" s="422" t="s">
        <v>110</v>
      </c>
      <c r="R1542" s="353" t="s">
        <v>5797</v>
      </c>
      <c r="S1542" s="102">
        <v>0</v>
      </c>
      <c r="T1542" s="435"/>
      <c r="U1542" s="165"/>
      <c r="V1542" s="165">
        <v>4</v>
      </c>
      <c r="W1542" s="165" t="s">
        <v>29</v>
      </c>
      <c r="X1542" s="15">
        <v>1</v>
      </c>
      <c r="Y1542" s="422">
        <f>J1542-I1542</f>
        <v>0.15138888888888885</v>
      </c>
      <c r="Z1542" s="422">
        <f>Y1542*60</f>
        <v>9.0833333333333304</v>
      </c>
      <c r="AA1542" s="429">
        <v>3</v>
      </c>
      <c r="AB1542" s="51">
        <v>4</v>
      </c>
    </row>
    <row r="1543" spans="1:28" ht="14.25" customHeight="1" thickBot="1">
      <c r="A1543" s="7"/>
      <c r="B1543" s="7"/>
      <c r="C1543" s="50" t="s">
        <v>8085</v>
      </c>
      <c r="D1543" s="468">
        <v>3</v>
      </c>
      <c r="E1543" s="50" t="s">
        <v>533</v>
      </c>
      <c r="F1543" s="53" t="s">
        <v>2737</v>
      </c>
      <c r="G1543" s="102" t="s">
        <v>299</v>
      </c>
      <c r="H1543" s="102" t="s">
        <v>2573</v>
      </c>
      <c r="I1543" s="45" t="s">
        <v>5398</v>
      </c>
      <c r="J1543" s="146" t="s">
        <v>968</v>
      </c>
      <c r="K1543" s="155" t="s">
        <v>5108</v>
      </c>
      <c r="L1543" s="13">
        <f ca="1">IFERROR(__xludf.DUMMYFUNCTION("if(K1588="""",0,counta(split(K1588,"","")))"),1)</f>
        <v>1</v>
      </c>
      <c r="M1543" s="155"/>
      <c r="N1543" s="155"/>
      <c r="O1543" s="155"/>
      <c r="P1543" s="155"/>
      <c r="Q1543" s="422" t="s">
        <v>110</v>
      </c>
      <c r="R1543" s="353" t="s">
        <v>5797</v>
      </c>
      <c r="S1543" s="102">
        <v>0</v>
      </c>
      <c r="T1543" s="435"/>
      <c r="U1543" s="379">
        <v>3</v>
      </c>
      <c r="V1543" s="379">
        <v>2</v>
      </c>
      <c r="W1543" s="377" t="s">
        <v>3770</v>
      </c>
      <c r="X1543" s="377" t="s">
        <v>2794</v>
      </c>
      <c r="Y1543" s="422">
        <f>J1543-I1543</f>
        <v>0.15138888888888885</v>
      </c>
      <c r="Z1543" s="422">
        <f>Y1543*60</f>
        <v>9.0833333333333304</v>
      </c>
      <c r="AA1543" s="429">
        <v>3</v>
      </c>
      <c r="AB1543" s="253">
        <v>4</v>
      </c>
    </row>
    <row r="1544" spans="1:28" ht="14.25" customHeight="1" thickBot="1">
      <c r="A1544" s="7"/>
      <c r="B1544" s="7"/>
      <c r="C1544" s="50" t="s">
        <v>8085</v>
      </c>
      <c r="D1544" s="468">
        <v>3</v>
      </c>
      <c r="E1544" s="50" t="s">
        <v>165</v>
      </c>
      <c r="F1544" s="102" t="s">
        <v>8217</v>
      </c>
      <c r="G1544" s="102" t="s">
        <v>8217</v>
      </c>
      <c r="H1544" s="102" t="s">
        <v>8218</v>
      </c>
      <c r="I1544" s="45" t="s">
        <v>5398</v>
      </c>
      <c r="J1544" s="146" t="s">
        <v>968</v>
      </c>
      <c r="K1544" s="155" t="s">
        <v>5112</v>
      </c>
      <c r="L1544" s="13">
        <f ca="1">IFERROR(__xludf.DUMMYFUNCTION("if(K1589="""",0,counta(split(K1589,"","")))"),1)</f>
        <v>1</v>
      </c>
      <c r="M1544" s="155" t="s">
        <v>5112</v>
      </c>
      <c r="N1544" s="155"/>
      <c r="O1544" s="155"/>
      <c r="P1544" s="155"/>
      <c r="Q1544" s="422" t="s">
        <v>110</v>
      </c>
      <c r="R1544" s="353" t="s">
        <v>5797</v>
      </c>
      <c r="S1544" s="102">
        <v>0</v>
      </c>
      <c r="T1544" s="435"/>
      <c r="U1544" s="277">
        <v>3</v>
      </c>
      <c r="V1544" s="277">
        <v>5</v>
      </c>
      <c r="W1544" s="275" t="s">
        <v>3409</v>
      </c>
      <c r="X1544" s="275" t="s">
        <v>2947</v>
      </c>
      <c r="Y1544" s="422">
        <f>J1544-I1544</f>
        <v>0.15138888888888885</v>
      </c>
      <c r="Z1544" s="422">
        <f>Y1544*60</f>
        <v>9.0833333333333304</v>
      </c>
      <c r="AA1544" s="429">
        <v>3</v>
      </c>
      <c r="AB1544" s="165">
        <v>4</v>
      </c>
    </row>
    <row r="1545" spans="1:28" ht="14.25" customHeight="1" thickBot="1">
      <c r="A1545" s="7"/>
      <c r="B1545" s="7"/>
      <c r="C1545" s="50" t="s">
        <v>8698</v>
      </c>
      <c r="D1545" s="468">
        <v>3</v>
      </c>
      <c r="E1545" s="353" t="s">
        <v>8775</v>
      </c>
      <c r="F1545" s="175" t="s">
        <v>8617</v>
      </c>
      <c r="G1545" s="353" t="s">
        <v>8617</v>
      </c>
      <c r="H1545" s="353" t="s">
        <v>8771</v>
      </c>
      <c r="I1545" s="243" t="s">
        <v>2710</v>
      </c>
      <c r="J1545" s="146" t="s">
        <v>5115</v>
      </c>
      <c r="K1545" s="155" t="s">
        <v>5116</v>
      </c>
      <c r="L1545" s="13">
        <f ca="1">IFERROR(__xludf.DUMMYFUNCTION("if(K1590="""",0,counta(split(K1590,"","")))"),3)</f>
        <v>3</v>
      </c>
      <c r="M1545" s="155" t="s">
        <v>5117</v>
      </c>
      <c r="N1545" s="155" t="s">
        <v>5118</v>
      </c>
      <c r="O1545" s="155" t="s">
        <v>5119</v>
      </c>
      <c r="P1545" s="155" t="s">
        <v>5119</v>
      </c>
      <c r="Q1545" s="422" t="s">
        <v>110</v>
      </c>
      <c r="R1545" s="353" t="s">
        <v>5797</v>
      </c>
      <c r="S1545" s="102">
        <v>0</v>
      </c>
      <c r="T1545" s="435"/>
      <c r="U1545" s="165"/>
      <c r="V1545" s="165">
        <v>5</v>
      </c>
      <c r="W1545" s="165" t="s">
        <v>29</v>
      </c>
      <c r="X1545" s="15">
        <v>1</v>
      </c>
      <c r="Y1545" s="422">
        <f>J1545-I1545</f>
        <v>0.2326388888888889</v>
      </c>
      <c r="Z1545" s="422">
        <f>Y1545*60</f>
        <v>13.958333333333334</v>
      </c>
      <c r="AA1545" s="428">
        <v>3</v>
      </c>
      <c r="AB1545" s="277">
        <v>4</v>
      </c>
    </row>
    <row r="1546" spans="1:28" ht="14.25" customHeight="1" thickBot="1">
      <c r="A1546" s="7"/>
      <c r="B1546" s="7"/>
      <c r="C1546" s="283" t="s">
        <v>8567</v>
      </c>
      <c r="D1546" s="468">
        <v>3</v>
      </c>
      <c r="E1546" s="283" t="s">
        <v>8642</v>
      </c>
      <c r="F1546" s="248" t="s">
        <v>5155</v>
      </c>
      <c r="G1546" s="283" t="s">
        <v>5155</v>
      </c>
      <c r="H1546" s="283" t="s">
        <v>5156</v>
      </c>
      <c r="I1546" s="249" t="s">
        <v>566</v>
      </c>
      <c r="J1546" s="146" t="s">
        <v>5123</v>
      </c>
      <c r="K1546" s="155" t="s">
        <v>5124</v>
      </c>
      <c r="L1546" s="13">
        <f ca="1">IFERROR(__xludf.DUMMYFUNCTION("if(K1591="""",0,counta(split(K1591,"","")))"),2)</f>
        <v>2</v>
      </c>
      <c r="M1546" s="155" t="s">
        <v>5124</v>
      </c>
      <c r="N1546" s="155"/>
      <c r="O1546" s="155"/>
      <c r="P1546" s="155"/>
      <c r="Q1546" s="422" t="s">
        <v>110</v>
      </c>
      <c r="R1546" s="353" t="s">
        <v>5797</v>
      </c>
      <c r="S1546" s="102">
        <v>0</v>
      </c>
      <c r="T1546" s="435"/>
      <c r="U1546" s="165">
        <v>2</v>
      </c>
      <c r="V1546" s="165">
        <v>4</v>
      </c>
      <c r="W1546" s="165" t="s">
        <v>2805</v>
      </c>
      <c r="X1546" s="102" t="s">
        <v>2794</v>
      </c>
      <c r="Y1546" s="422">
        <f>J1546-I1546</f>
        <v>0.30624999999999997</v>
      </c>
      <c r="Z1546" s="422">
        <f>Y1546*60</f>
        <v>18.374999999999996</v>
      </c>
      <c r="AA1546" s="429">
        <v>3</v>
      </c>
      <c r="AB1546" s="165">
        <v>4</v>
      </c>
    </row>
    <row r="1547" spans="1:28" ht="14.25" customHeight="1" thickBot="1">
      <c r="A1547" s="7"/>
      <c r="B1547" s="7"/>
      <c r="C1547" s="283" t="s">
        <v>8567</v>
      </c>
      <c r="D1547" s="468">
        <v>3</v>
      </c>
      <c r="E1547" s="283" t="s">
        <v>8642</v>
      </c>
      <c r="F1547" s="248" t="s">
        <v>4685</v>
      </c>
      <c r="G1547" s="283" t="s">
        <v>5168</v>
      </c>
      <c r="H1547" s="283" t="s">
        <v>5167</v>
      </c>
      <c r="I1547" s="249" t="s">
        <v>566</v>
      </c>
      <c r="J1547" s="146" t="s">
        <v>5127</v>
      </c>
      <c r="K1547" s="155" t="s">
        <v>5128</v>
      </c>
      <c r="L1547" s="13">
        <f ca="1">IFERROR(__xludf.DUMMYFUNCTION("if(K1592="""",0,counta(split(K1592,"","")))"),2)</f>
        <v>2</v>
      </c>
      <c r="M1547" s="155"/>
      <c r="N1547" s="155"/>
      <c r="O1547" s="155"/>
      <c r="P1547" s="155"/>
      <c r="Q1547" s="422" t="s">
        <v>110</v>
      </c>
      <c r="R1547" s="353" t="s">
        <v>5797</v>
      </c>
      <c r="S1547" s="102">
        <v>0</v>
      </c>
      <c r="T1547" s="435"/>
      <c r="U1547" s="149">
        <v>4</v>
      </c>
      <c r="V1547" s="150">
        <v>5</v>
      </c>
      <c r="W1547" s="155" t="s">
        <v>29</v>
      </c>
      <c r="X1547" s="155" t="s">
        <v>2947</v>
      </c>
      <c r="Y1547" s="422">
        <f>J1547-I1547</f>
        <v>0.49305555555555552</v>
      </c>
      <c r="Z1547" s="422">
        <f>Y1547*60</f>
        <v>29.583333333333332</v>
      </c>
      <c r="AA1547" s="429">
        <v>3</v>
      </c>
      <c r="AB1547" s="165">
        <v>4</v>
      </c>
    </row>
    <row r="1548" spans="1:28" ht="14.25" customHeight="1" thickBot="1">
      <c r="A1548" s="7"/>
      <c r="B1548" s="7"/>
      <c r="C1548" s="283" t="s">
        <v>8567</v>
      </c>
      <c r="D1548" s="468">
        <v>3</v>
      </c>
      <c r="E1548" s="283" t="s">
        <v>8642</v>
      </c>
      <c r="F1548" s="248" t="s">
        <v>8645</v>
      </c>
      <c r="G1548" s="283" t="s">
        <v>8645</v>
      </c>
      <c r="H1548" s="283" t="s">
        <v>3690</v>
      </c>
      <c r="I1548" s="249" t="s">
        <v>566</v>
      </c>
      <c r="J1548" s="146" t="s">
        <v>5131</v>
      </c>
      <c r="K1548" s="155" t="s">
        <v>5132</v>
      </c>
      <c r="L1548" s="13">
        <f ca="1">IFERROR(__xludf.DUMMYFUNCTION("if(K1593="""",0,counta(split(K1593,"","")))"),4)</f>
        <v>4</v>
      </c>
      <c r="M1548" s="155" t="s">
        <v>5132</v>
      </c>
      <c r="N1548" s="155"/>
      <c r="O1548" s="155"/>
      <c r="P1548" s="155"/>
      <c r="Q1548" s="422" t="s">
        <v>110</v>
      </c>
      <c r="R1548" s="353" t="s">
        <v>5797</v>
      </c>
      <c r="S1548" s="102">
        <v>0</v>
      </c>
      <c r="T1548" s="435"/>
      <c r="U1548" s="165">
        <v>5</v>
      </c>
      <c r="V1548" s="165">
        <v>4</v>
      </c>
      <c r="W1548" s="165" t="s">
        <v>2111</v>
      </c>
      <c r="X1548" s="102" t="s">
        <v>2947</v>
      </c>
      <c r="Y1548" s="422">
        <f>J1548-I1548</f>
        <v>0.63472222222222219</v>
      </c>
      <c r="Z1548" s="422">
        <f>Y1548*60</f>
        <v>38.083333333333329</v>
      </c>
      <c r="AA1548" s="429">
        <v>3</v>
      </c>
      <c r="AB1548" s="165">
        <v>4</v>
      </c>
    </row>
    <row r="1549" spans="1:28" ht="14.25" customHeight="1" thickBot="1">
      <c r="A1549" s="7"/>
      <c r="B1549" s="7"/>
      <c r="C1549" s="283" t="s">
        <v>8567</v>
      </c>
      <c r="D1549" s="468">
        <v>3</v>
      </c>
      <c r="E1549" s="283" t="s">
        <v>8642</v>
      </c>
      <c r="F1549" s="248" t="s">
        <v>6272</v>
      </c>
      <c r="G1549" s="283" t="s">
        <v>8647</v>
      </c>
      <c r="H1549" s="283" t="s">
        <v>2836</v>
      </c>
      <c r="I1549" s="249" t="s">
        <v>566</v>
      </c>
      <c r="J1549" s="146" t="s">
        <v>673</v>
      </c>
      <c r="K1549" s="155" t="s">
        <v>5135</v>
      </c>
      <c r="L1549" s="13">
        <f ca="1">IFERROR(__xludf.DUMMYFUNCTION("if(K1594="""",0,counta(split(K1594,"","")))"),1)</f>
        <v>1</v>
      </c>
      <c r="M1549" s="155" t="s">
        <v>5135</v>
      </c>
      <c r="N1549" s="151"/>
      <c r="O1549" s="151"/>
      <c r="P1549" s="151"/>
      <c r="Q1549" s="422" t="s">
        <v>110</v>
      </c>
      <c r="R1549" s="353" t="s">
        <v>5797</v>
      </c>
      <c r="S1549" s="102">
        <v>0</v>
      </c>
      <c r="T1549" s="435"/>
      <c r="U1549" s="327">
        <v>4</v>
      </c>
      <c r="V1549" s="328">
        <v>5</v>
      </c>
      <c r="W1549" s="340" t="s">
        <v>3548</v>
      </c>
      <c r="X1549" s="252" t="s">
        <v>2794</v>
      </c>
      <c r="Y1549" s="422">
        <f>J1549-I1549</f>
        <v>-0.35902777777777778</v>
      </c>
      <c r="Z1549" s="422">
        <f>Y1549*60</f>
        <v>-21.541666666666668</v>
      </c>
      <c r="AA1549" s="429">
        <v>3</v>
      </c>
      <c r="AB1549" s="490">
        <v>4</v>
      </c>
    </row>
    <row r="1550" spans="1:28" ht="14.25" customHeight="1" thickBot="1">
      <c r="A1550" s="7"/>
      <c r="B1550" s="7"/>
      <c r="C1550" s="50" t="s">
        <v>7041</v>
      </c>
      <c r="D1550" s="468">
        <v>3</v>
      </c>
      <c r="E1550" s="49" t="s">
        <v>7099</v>
      </c>
      <c r="F1550" s="226" t="s">
        <v>816</v>
      </c>
      <c r="G1550" s="102" t="s">
        <v>622</v>
      </c>
      <c r="H1550" s="102" t="s">
        <v>818</v>
      </c>
      <c r="I1550" s="45" t="s">
        <v>699</v>
      </c>
      <c r="J1550" s="146" t="s">
        <v>77</v>
      </c>
      <c r="K1550" s="155" t="s">
        <v>5138</v>
      </c>
      <c r="L1550" s="13">
        <f ca="1">IFERROR(__xludf.DUMMYFUNCTION("if(K1595="""",0,counta(split(K1595,"","")))"),3)</f>
        <v>3</v>
      </c>
      <c r="M1550" s="155"/>
      <c r="N1550" s="155" t="s">
        <v>5139</v>
      </c>
      <c r="O1550" s="155" t="s">
        <v>5140</v>
      </c>
      <c r="P1550" s="155" t="s">
        <v>5140</v>
      </c>
      <c r="Q1550" s="422" t="s">
        <v>110</v>
      </c>
      <c r="R1550" s="353" t="s">
        <v>5797</v>
      </c>
      <c r="S1550" s="102">
        <v>0</v>
      </c>
      <c r="T1550" s="435"/>
      <c r="U1550" s="332">
        <v>5</v>
      </c>
      <c r="V1550" s="332">
        <v>5</v>
      </c>
      <c r="W1550" s="339" t="s">
        <v>3548</v>
      </c>
      <c r="X1550" s="339" t="s">
        <v>2794</v>
      </c>
      <c r="Y1550" s="422">
        <f>J1550-I1550</f>
        <v>-0.32083333333333336</v>
      </c>
      <c r="Z1550" s="422">
        <f>Y1550*60</f>
        <v>-19.25</v>
      </c>
      <c r="AA1550" s="429">
        <v>3</v>
      </c>
      <c r="AB1550" s="149">
        <v>4</v>
      </c>
    </row>
    <row r="1551" spans="1:28" ht="14.25" customHeight="1" thickBot="1">
      <c r="A1551" s="7"/>
      <c r="B1551" s="7"/>
      <c r="C1551" s="50" t="s">
        <v>8698</v>
      </c>
      <c r="D1551" s="468">
        <v>3</v>
      </c>
      <c r="E1551" s="353" t="s">
        <v>8757</v>
      </c>
      <c r="F1551" s="175" t="s">
        <v>8762</v>
      </c>
      <c r="G1551" s="353" t="s">
        <v>8762</v>
      </c>
      <c r="H1551" s="353" t="s">
        <v>7351</v>
      </c>
      <c r="I1551" s="243" t="s">
        <v>699</v>
      </c>
      <c r="J1551" s="146" t="s">
        <v>3221</v>
      </c>
      <c r="K1551" s="155" t="s">
        <v>5141</v>
      </c>
      <c r="L1551" s="13">
        <f ca="1">IFERROR(__xludf.DUMMYFUNCTION("if(K1596="""",0,counta(split(K1596,"","")))"),5)</f>
        <v>5</v>
      </c>
      <c r="M1551" s="155" t="s">
        <v>5141</v>
      </c>
      <c r="N1551" s="155"/>
      <c r="O1551" s="155"/>
      <c r="P1551" s="155"/>
      <c r="Q1551" s="441" t="s">
        <v>110</v>
      </c>
      <c r="R1551" s="353" t="s">
        <v>5797</v>
      </c>
      <c r="S1551" s="331">
        <v>0</v>
      </c>
      <c r="T1551" s="435"/>
      <c r="U1551" s="165">
        <v>4</v>
      </c>
      <c r="V1551" s="165">
        <v>4</v>
      </c>
      <c r="W1551" s="165" t="s">
        <v>2793</v>
      </c>
      <c r="X1551" s="102">
        <v>1</v>
      </c>
      <c r="Y1551" s="422">
        <f>J1551-I1551</f>
        <v>-0.2680555555555556</v>
      </c>
      <c r="Z1551" s="422">
        <f>Y1551*60</f>
        <v>-16.083333333333336</v>
      </c>
      <c r="AA1551" s="429">
        <v>3</v>
      </c>
      <c r="AB1551" s="333">
        <v>4</v>
      </c>
    </row>
    <row r="1552" spans="1:28" ht="14.25" customHeight="1" thickBot="1">
      <c r="A1552" s="7"/>
      <c r="B1552" s="7"/>
      <c r="C1552" s="353" t="s">
        <v>7724</v>
      </c>
      <c r="D1552" s="468">
        <v>3</v>
      </c>
      <c r="E1552" s="353" t="s">
        <v>2076</v>
      </c>
      <c r="F1552" s="353" t="s">
        <v>7974</v>
      </c>
      <c r="G1552" s="353" t="s">
        <v>7975</v>
      </c>
      <c r="H1552" s="353" t="s">
        <v>7976</v>
      </c>
      <c r="I1552" s="243" t="s">
        <v>1502</v>
      </c>
      <c r="J1552" s="146" t="s">
        <v>228</v>
      </c>
      <c r="K1552" s="155" t="s">
        <v>5142</v>
      </c>
      <c r="L1552" s="13">
        <f ca="1">IFERROR(__xludf.DUMMYFUNCTION("if(K1597="""",0,counta(split(K1597,"","")))"),2)</f>
        <v>2</v>
      </c>
      <c r="M1552" s="155" t="s">
        <v>2824</v>
      </c>
      <c r="N1552" s="155"/>
      <c r="O1552" s="155"/>
      <c r="P1552" s="155"/>
      <c r="Q1552" s="441" t="s">
        <v>110</v>
      </c>
      <c r="R1552" s="353" t="s">
        <v>5797</v>
      </c>
      <c r="S1552" s="331">
        <v>0</v>
      </c>
      <c r="T1552" s="435"/>
      <c r="U1552" s="251">
        <v>3</v>
      </c>
      <c r="V1552" s="255">
        <v>5</v>
      </c>
      <c r="W1552" s="353" t="s">
        <v>7965</v>
      </c>
      <c r="X1552" s="353">
        <v>1</v>
      </c>
      <c r="Y1552" s="422">
        <f>J1552-I1552</f>
        <v>0.10208333333333335</v>
      </c>
      <c r="Z1552" s="422">
        <f>Y1552*60</f>
        <v>6.1250000000000009</v>
      </c>
      <c r="AA1552" s="429">
        <v>3</v>
      </c>
      <c r="AB1552" s="149">
        <v>4</v>
      </c>
    </row>
    <row r="1553" spans="1:28" ht="14.25" customHeight="1" thickBot="1">
      <c r="A1553" s="7"/>
      <c r="B1553" s="7"/>
      <c r="C1553" s="353" t="s">
        <v>7724</v>
      </c>
      <c r="D1553" s="468">
        <v>3</v>
      </c>
      <c r="E1553" s="353" t="s">
        <v>2076</v>
      </c>
      <c r="F1553" s="353" t="s">
        <v>7978</v>
      </c>
      <c r="G1553" s="353" t="s">
        <v>7979</v>
      </c>
      <c r="H1553" s="353" t="s">
        <v>7980</v>
      </c>
      <c r="I1553" s="243" t="s">
        <v>1502</v>
      </c>
      <c r="J1553" s="146" t="s">
        <v>1807</v>
      </c>
      <c r="K1553" s="155" t="s">
        <v>5144</v>
      </c>
      <c r="L1553" s="13">
        <f ca="1">IFERROR(__xludf.DUMMYFUNCTION("if(K1598="""",0,counta(split(K1598,"","")))"),1)</f>
        <v>1</v>
      </c>
      <c r="M1553" s="155" t="s">
        <v>5144</v>
      </c>
      <c r="N1553" s="155"/>
      <c r="O1553" s="155"/>
      <c r="P1553" s="155"/>
      <c r="Q1553" s="422" t="s">
        <v>110</v>
      </c>
      <c r="R1553" s="353" t="s">
        <v>5797</v>
      </c>
      <c r="S1553" s="102">
        <v>0</v>
      </c>
      <c r="T1553" s="435"/>
      <c r="U1553" s="51">
        <v>4</v>
      </c>
      <c r="V1553" s="51">
        <v>4</v>
      </c>
      <c r="W1553" s="51" t="s">
        <v>3044</v>
      </c>
      <c r="X1553" s="51" t="s">
        <v>2794</v>
      </c>
      <c r="Y1553" s="422">
        <f>J1553-I1553</f>
        <v>0.12430555555555557</v>
      </c>
      <c r="Z1553" s="422">
        <f>Y1553*60</f>
        <v>7.4583333333333339</v>
      </c>
      <c r="AA1553" s="429">
        <v>3</v>
      </c>
      <c r="AB1553" s="149">
        <v>4</v>
      </c>
    </row>
    <row r="1554" spans="1:28" ht="14.25" customHeight="1" thickBot="1">
      <c r="A1554" s="7"/>
      <c r="B1554" s="7"/>
      <c r="C1554" s="353" t="s">
        <v>7724</v>
      </c>
      <c r="D1554" s="468">
        <v>3</v>
      </c>
      <c r="E1554" s="353" t="s">
        <v>2076</v>
      </c>
      <c r="F1554" s="353" t="s">
        <v>7982</v>
      </c>
      <c r="G1554" s="353" t="s">
        <v>7983</v>
      </c>
      <c r="H1554" s="353" t="s">
        <v>7984</v>
      </c>
      <c r="I1554" s="243" t="s">
        <v>1502</v>
      </c>
      <c r="J1554" s="146" t="s">
        <v>145</v>
      </c>
      <c r="K1554" s="155" t="s">
        <v>5118</v>
      </c>
      <c r="L1554" s="13">
        <f ca="1">IFERROR(__xludf.DUMMYFUNCTION("if(K1599="""",0,counta(split(K1599,"","")))"),1)</f>
        <v>1</v>
      </c>
      <c r="M1554" s="155" t="s">
        <v>5118</v>
      </c>
      <c r="N1554" s="155"/>
      <c r="O1554" s="155"/>
      <c r="P1554" s="155"/>
      <c r="Q1554" s="445" t="s">
        <v>110</v>
      </c>
      <c r="R1554" s="353" t="s">
        <v>5797</v>
      </c>
      <c r="S1554" s="250">
        <v>0</v>
      </c>
      <c r="T1554" s="435"/>
      <c r="U1554" s="251">
        <v>3</v>
      </c>
      <c r="V1554" s="253">
        <v>4</v>
      </c>
      <c r="W1554" s="353" t="s">
        <v>3770</v>
      </c>
      <c r="X1554" s="353">
        <v>1</v>
      </c>
      <c r="Y1554" s="422">
        <f>J1554-I1554</f>
        <v>0.15555555555555556</v>
      </c>
      <c r="Z1554" s="422">
        <f>Y1554*60</f>
        <v>9.3333333333333339</v>
      </c>
      <c r="AA1554" s="429">
        <v>3</v>
      </c>
      <c r="AB1554" s="149">
        <v>4</v>
      </c>
    </row>
    <row r="1555" spans="1:28" ht="14.25" customHeight="1" thickBot="1">
      <c r="A1555" s="7"/>
      <c r="B1555" s="7"/>
      <c r="C1555" s="353" t="s">
        <v>7724</v>
      </c>
      <c r="D1555" s="468">
        <v>3</v>
      </c>
      <c r="E1555" s="353" t="s">
        <v>8008</v>
      </c>
      <c r="F1555" s="102" t="s">
        <v>1934</v>
      </c>
      <c r="G1555" s="353" t="s">
        <v>8011</v>
      </c>
      <c r="H1555" s="353" t="s">
        <v>7913</v>
      </c>
      <c r="I1555" s="243" t="s">
        <v>1502</v>
      </c>
      <c r="J1555" s="146" t="s">
        <v>377</v>
      </c>
      <c r="K1555" s="155" t="s">
        <v>5148</v>
      </c>
      <c r="L1555" s="13">
        <f ca="1">IFERROR(__xludf.DUMMYFUNCTION("if(K1600="""",0,counta(split(K1600,"","")))"),2)</f>
        <v>2</v>
      </c>
      <c r="M1555" s="155" t="s">
        <v>5148</v>
      </c>
      <c r="N1555" s="155"/>
      <c r="O1555" s="155"/>
      <c r="P1555" s="155"/>
      <c r="Q1555" s="422" t="s">
        <v>110</v>
      </c>
      <c r="R1555" s="353" t="s">
        <v>5797</v>
      </c>
      <c r="S1555" s="102">
        <v>0</v>
      </c>
      <c r="T1555" s="435"/>
      <c r="U1555" s="333">
        <v>4</v>
      </c>
      <c r="V1555" s="332">
        <v>5</v>
      </c>
      <c r="W1555" s="339" t="s">
        <v>3023</v>
      </c>
      <c r="X1555" s="339" t="s">
        <v>2947</v>
      </c>
      <c r="Y1555" s="422">
        <f>J1555-I1555</f>
        <v>0.18541666666666667</v>
      </c>
      <c r="Z1555" s="422">
        <f>Y1555*60</f>
        <v>11.125</v>
      </c>
      <c r="AA1555" s="429">
        <v>3</v>
      </c>
      <c r="AB1555" s="165">
        <v>4</v>
      </c>
    </row>
    <row r="1556" spans="1:28" ht="14.25" customHeight="1" thickBot="1">
      <c r="A1556" s="7"/>
      <c r="B1556" s="7"/>
      <c r="C1556" s="50" t="s">
        <v>7561</v>
      </c>
      <c r="D1556" s="468">
        <v>3</v>
      </c>
      <c r="E1556" s="50" t="s">
        <v>7705</v>
      </c>
      <c r="F1556" s="102" t="s">
        <v>4028</v>
      </c>
      <c r="G1556" s="102" t="s">
        <v>4028</v>
      </c>
      <c r="H1556" s="102" t="s">
        <v>7706</v>
      </c>
      <c r="I1556" s="45" t="s">
        <v>1380</v>
      </c>
      <c r="J1556" s="146" t="s">
        <v>2994</v>
      </c>
      <c r="K1556" s="155"/>
      <c r="L1556" s="13">
        <f ca="1">IFERROR(__xludf.DUMMYFUNCTION("if(K1601="""",0,counta(split(K1601,"","")))"),0)</f>
        <v>0</v>
      </c>
      <c r="M1556" s="155"/>
      <c r="N1556" s="151"/>
      <c r="O1556" s="151"/>
      <c r="P1556" s="151"/>
      <c r="Q1556" s="422" t="s">
        <v>110</v>
      </c>
      <c r="R1556" s="353" t="s">
        <v>5797</v>
      </c>
      <c r="S1556" s="102">
        <v>0</v>
      </c>
      <c r="T1556" s="435"/>
      <c r="U1556" s="196">
        <v>5</v>
      </c>
      <c r="V1556" s="196">
        <v>5</v>
      </c>
      <c r="W1556" s="196" t="s">
        <v>3076</v>
      </c>
      <c r="X1556" s="205">
        <v>1</v>
      </c>
      <c r="Y1556" s="422">
        <f>J1556-I1556</f>
        <v>0.19791666666666669</v>
      </c>
      <c r="Z1556" s="422">
        <f>Y1556*60</f>
        <v>11.875000000000002</v>
      </c>
      <c r="AA1556" s="429">
        <v>3</v>
      </c>
      <c r="AB1556" s="280">
        <v>4</v>
      </c>
    </row>
    <row r="1557" spans="1:28" ht="14.25" customHeight="1" thickBot="1">
      <c r="A1557" s="7"/>
      <c r="B1557" s="7"/>
      <c r="C1557" s="353" t="s">
        <v>7724</v>
      </c>
      <c r="D1557" s="468">
        <v>3</v>
      </c>
      <c r="E1557" s="353" t="s">
        <v>7881</v>
      </c>
      <c r="F1557" s="102" t="s">
        <v>4608</v>
      </c>
      <c r="G1557" s="353" t="s">
        <v>7886</v>
      </c>
      <c r="H1557" s="353" t="s">
        <v>7887</v>
      </c>
      <c r="I1557" s="243" t="s">
        <v>1925</v>
      </c>
      <c r="J1557" s="146" t="s">
        <v>1694</v>
      </c>
      <c r="K1557" s="155" t="s">
        <v>5153</v>
      </c>
      <c r="L1557" s="13">
        <f ca="1">IFERROR(__xludf.DUMMYFUNCTION("if(K1602="""",0,counta(split(K1602,"","")))"),4)</f>
        <v>4</v>
      </c>
      <c r="M1557" s="155" t="s">
        <v>5153</v>
      </c>
      <c r="N1557" s="151"/>
      <c r="O1557" s="151"/>
      <c r="P1557" s="151"/>
      <c r="Q1557" s="446" t="s">
        <v>110</v>
      </c>
      <c r="R1557" s="353" t="s">
        <v>5797</v>
      </c>
      <c r="S1557" s="280">
        <v>0</v>
      </c>
      <c r="T1557" s="435"/>
      <c r="U1557" s="492">
        <v>4</v>
      </c>
      <c r="V1557" s="510">
        <v>5</v>
      </c>
      <c r="W1557" s="480" t="s">
        <v>5928</v>
      </c>
      <c r="X1557" s="528"/>
      <c r="Y1557" s="422">
        <f>J1557-I1557</f>
        <v>-3.5416666666666666E-2</v>
      </c>
      <c r="Z1557" s="422">
        <f>Y1557*60</f>
        <v>-2.125</v>
      </c>
      <c r="AA1557" s="429">
        <v>3</v>
      </c>
      <c r="AB1557" s="165">
        <v>4</v>
      </c>
    </row>
    <row r="1558" spans="1:28" ht="14.25" customHeight="1" thickBot="1">
      <c r="A1558" s="7"/>
      <c r="B1558" s="7"/>
      <c r="C1558" s="104" t="s">
        <v>6842</v>
      </c>
      <c r="D1558" s="468">
        <v>3</v>
      </c>
      <c r="E1558" s="50" t="s">
        <v>6991</v>
      </c>
      <c r="F1558" s="102" t="s">
        <v>6992</v>
      </c>
      <c r="G1558" s="102" t="s">
        <v>6993</v>
      </c>
      <c r="H1558" s="102" t="s">
        <v>3750</v>
      </c>
      <c r="I1558" s="45" t="s">
        <v>2338</v>
      </c>
      <c r="J1558" s="146" t="s">
        <v>611</v>
      </c>
      <c r="K1558" s="155"/>
      <c r="L1558" s="13">
        <f ca="1">IFERROR(__xludf.DUMMYFUNCTION("if(K1603="""",0,counta(split(K1603,"","")))"),0)</f>
        <v>0</v>
      </c>
      <c r="M1558" s="155"/>
      <c r="N1558" s="151"/>
      <c r="O1558" s="151"/>
      <c r="P1558" s="151"/>
      <c r="Q1558" s="414" t="s">
        <v>110</v>
      </c>
      <c r="R1558" s="353" t="s">
        <v>5797</v>
      </c>
      <c r="S1558" s="354">
        <v>0</v>
      </c>
      <c r="T1558" s="435"/>
      <c r="U1558" s="165">
        <v>4</v>
      </c>
      <c r="V1558" s="165">
        <v>5</v>
      </c>
      <c r="W1558" s="165" t="s">
        <v>2111</v>
      </c>
      <c r="X1558" s="102" t="s">
        <v>2947</v>
      </c>
      <c r="Y1558" s="422">
        <f>J1558-I1558</f>
        <v>-1.5277777777777765E-2</v>
      </c>
      <c r="Z1558" s="422">
        <f>Y1558*60</f>
        <v>-0.91666666666666585</v>
      </c>
      <c r="AA1558" s="429">
        <v>3</v>
      </c>
      <c r="AB1558" s="165">
        <v>4</v>
      </c>
    </row>
    <row r="1559" spans="1:28" ht="14.25" customHeight="1" thickBot="1">
      <c r="A1559" s="7"/>
      <c r="B1559" s="7"/>
      <c r="C1559" s="50" t="s">
        <v>7561</v>
      </c>
      <c r="D1559" s="468">
        <v>3</v>
      </c>
      <c r="E1559" s="50" t="s">
        <v>7710</v>
      </c>
      <c r="F1559" s="102" t="s">
        <v>7711</v>
      </c>
      <c r="G1559" s="102" t="s">
        <v>2937</v>
      </c>
      <c r="H1559" s="102" t="s">
        <v>2937</v>
      </c>
      <c r="I1559" s="45" t="s">
        <v>2338</v>
      </c>
      <c r="J1559" s="146" t="s">
        <v>1690</v>
      </c>
      <c r="K1559" s="155" t="s">
        <v>5154</v>
      </c>
      <c r="L1559" s="13">
        <f ca="1">IFERROR(__xludf.DUMMYFUNCTION("if(K1604="""",0,counta(split(K1604,"","")))"),1)</f>
        <v>1</v>
      </c>
      <c r="M1559" s="155" t="s">
        <v>5154</v>
      </c>
      <c r="N1559" s="155"/>
      <c r="O1559" s="155"/>
      <c r="P1559" s="155"/>
      <c r="Q1559" s="447" t="s">
        <v>110</v>
      </c>
      <c r="R1559" s="353" t="s">
        <v>5797</v>
      </c>
      <c r="S1559" s="297">
        <v>0</v>
      </c>
      <c r="T1559" s="435"/>
      <c r="U1559" s="165">
        <v>5</v>
      </c>
      <c r="V1559" s="165">
        <v>5</v>
      </c>
      <c r="W1559" s="284" t="s">
        <v>3548</v>
      </c>
      <c r="X1559" s="102" t="s">
        <v>2947</v>
      </c>
      <c r="Y1559" s="422">
        <f>J1559-I1559</f>
        <v>4.2361111111111127E-2</v>
      </c>
      <c r="Z1559" s="422">
        <f>Y1559*60</f>
        <v>2.5416666666666679</v>
      </c>
      <c r="AA1559" s="429">
        <v>3</v>
      </c>
      <c r="AB1559" s="165">
        <v>4</v>
      </c>
    </row>
    <row r="1560" spans="1:28" ht="14.25" customHeight="1" thickBot="1">
      <c r="A1560" s="7"/>
      <c r="B1560" s="7"/>
      <c r="C1560" s="50" t="s">
        <v>7561</v>
      </c>
      <c r="D1560" s="468">
        <v>3</v>
      </c>
      <c r="E1560" s="50" t="s">
        <v>7601</v>
      </c>
      <c r="F1560" s="102" t="s">
        <v>7563</v>
      </c>
      <c r="G1560" s="102" t="s">
        <v>7564</v>
      </c>
      <c r="H1560" s="102" t="s">
        <v>7602</v>
      </c>
      <c r="I1560" s="45" t="s">
        <v>676</v>
      </c>
      <c r="J1560" s="146" t="s">
        <v>433</v>
      </c>
      <c r="K1560" s="155"/>
      <c r="L1560" s="13">
        <f ca="1">IFERROR(__xludf.DUMMYFUNCTION("if(K1605="""",0,counta(split(K1605,"","")))"),0)</f>
        <v>0</v>
      </c>
      <c r="M1560" s="155"/>
      <c r="N1560" s="155"/>
      <c r="O1560" s="155"/>
      <c r="P1560" s="155"/>
      <c r="Q1560" s="447" t="s">
        <v>110</v>
      </c>
      <c r="R1560" s="353" t="s">
        <v>5797</v>
      </c>
      <c r="S1560" s="297">
        <v>0</v>
      </c>
      <c r="T1560" s="435"/>
      <c r="U1560" s="379">
        <v>4</v>
      </c>
      <c r="V1560" s="379">
        <v>5</v>
      </c>
      <c r="W1560" s="377" t="s">
        <v>10700</v>
      </c>
      <c r="X1560" s="377">
        <v>1</v>
      </c>
      <c r="Y1560" s="422">
        <f>J1560-I1560</f>
        <v>0.14652777777777778</v>
      </c>
      <c r="Z1560" s="422">
        <f>Y1560*60</f>
        <v>8.7916666666666679</v>
      </c>
      <c r="AA1560" s="429">
        <v>3</v>
      </c>
      <c r="AB1560" s="149">
        <v>4</v>
      </c>
    </row>
    <row r="1561" spans="1:28" ht="14.25" customHeight="1" thickBot="1">
      <c r="A1561" s="7"/>
      <c r="B1561" s="7"/>
      <c r="C1561" s="50" t="s">
        <v>8869</v>
      </c>
      <c r="D1561" s="468">
        <v>3</v>
      </c>
      <c r="E1561" s="275" t="s">
        <v>8870</v>
      </c>
      <c r="F1561" s="275" t="s">
        <v>8871</v>
      </c>
      <c r="G1561" s="275" t="s">
        <v>8872</v>
      </c>
      <c r="H1561" s="275" t="s">
        <v>8873</v>
      </c>
      <c r="I1561" s="276" t="s">
        <v>336</v>
      </c>
      <c r="J1561" s="146" t="s">
        <v>290</v>
      </c>
      <c r="K1561" s="155" t="s">
        <v>2820</v>
      </c>
      <c r="L1561" s="13">
        <f ca="1">IFERROR(__xludf.DUMMYFUNCTION("if(K1606="""",0,counta(split(K1606,"","")))"),1)</f>
        <v>1</v>
      </c>
      <c r="M1561" s="155" t="s">
        <v>2820</v>
      </c>
      <c r="N1561" s="155"/>
      <c r="O1561" s="155"/>
      <c r="P1561" s="155"/>
      <c r="Q1561" s="447" t="s">
        <v>110</v>
      </c>
      <c r="R1561" s="353" t="s">
        <v>5797</v>
      </c>
      <c r="S1561" s="297">
        <v>0</v>
      </c>
      <c r="T1561" s="435"/>
      <c r="U1561" s="481">
        <v>3</v>
      </c>
      <c r="V1561" s="481">
        <v>3</v>
      </c>
      <c r="W1561" s="481" t="s">
        <v>6545</v>
      </c>
      <c r="X1561" s="480" t="s">
        <v>2794</v>
      </c>
      <c r="Y1561" s="422">
        <f>J1561-I1561</f>
        <v>0.16111111111111112</v>
      </c>
      <c r="Z1561" s="422">
        <f>Y1561*60</f>
        <v>9.6666666666666679</v>
      </c>
      <c r="AA1561" s="429">
        <v>3</v>
      </c>
      <c r="AB1561" s="165">
        <v>4</v>
      </c>
    </row>
    <row r="1562" spans="1:28" ht="14.25" customHeight="1" thickBot="1">
      <c r="A1562" s="7"/>
      <c r="B1562" s="7"/>
      <c r="C1562" s="284" t="s">
        <v>7255</v>
      </c>
      <c r="D1562" s="468">
        <v>3</v>
      </c>
      <c r="E1562" s="50" t="s">
        <v>7326</v>
      </c>
      <c r="F1562" s="102" t="s">
        <v>4813</v>
      </c>
      <c r="G1562" s="102" t="s">
        <v>7327</v>
      </c>
      <c r="H1562" s="102" t="s">
        <v>7328</v>
      </c>
      <c r="I1562" s="45" t="s">
        <v>769</v>
      </c>
      <c r="J1562" s="146" t="s">
        <v>1368</v>
      </c>
      <c r="K1562" s="155" t="s">
        <v>5161</v>
      </c>
      <c r="L1562" s="13">
        <f ca="1">IFERROR(__xludf.DUMMYFUNCTION("if(K1607="""",0,counta(split(K1607,"","")))"),4)</f>
        <v>4</v>
      </c>
      <c r="M1562" s="155" t="s">
        <v>5161</v>
      </c>
      <c r="N1562" s="155"/>
      <c r="O1562" s="155"/>
      <c r="P1562" s="155"/>
      <c r="Q1562" s="447" t="s">
        <v>110</v>
      </c>
      <c r="R1562" s="353" t="s">
        <v>5797</v>
      </c>
      <c r="S1562" s="297">
        <v>0</v>
      </c>
      <c r="T1562" s="435"/>
      <c r="U1562" s="165"/>
      <c r="V1562" s="165">
        <v>4</v>
      </c>
      <c r="W1562" s="165" t="s">
        <v>2111</v>
      </c>
      <c r="X1562" s="102"/>
      <c r="Y1562" s="422">
        <f>J1562-I1562</f>
        <v>0.22430555555555554</v>
      </c>
      <c r="Z1562" s="422">
        <f>Y1562*60</f>
        <v>13.458333333333332</v>
      </c>
      <c r="AA1562" s="429">
        <v>3</v>
      </c>
      <c r="AB1562" s="165">
        <v>4</v>
      </c>
    </row>
    <row r="1563" spans="1:28" ht="14.25" customHeight="1" thickBot="1">
      <c r="A1563" s="7"/>
      <c r="B1563" s="7"/>
      <c r="C1563" s="51" t="s">
        <v>7431</v>
      </c>
      <c r="D1563" s="468">
        <v>3</v>
      </c>
      <c r="E1563" s="87" t="s">
        <v>837</v>
      </c>
      <c r="F1563" s="102" t="s">
        <v>2824</v>
      </c>
      <c r="G1563" s="102" t="s">
        <v>79</v>
      </c>
      <c r="H1563" s="102" t="s">
        <v>3831</v>
      </c>
      <c r="I1563" s="45" t="s">
        <v>1030</v>
      </c>
      <c r="J1563" s="146" t="s">
        <v>3973</v>
      </c>
      <c r="K1563" s="155" t="s">
        <v>5163</v>
      </c>
      <c r="L1563" s="13">
        <f ca="1">IFERROR(__xludf.DUMMYFUNCTION("if(K1608="""",0,counta(split(K1608,"","")))"),3)</f>
        <v>3</v>
      </c>
      <c r="M1563" s="155" t="s">
        <v>5163</v>
      </c>
      <c r="N1563" s="155"/>
      <c r="O1563" s="155"/>
      <c r="P1563" s="155"/>
      <c r="Q1563" s="447" t="s">
        <v>110</v>
      </c>
      <c r="R1563" s="353" t="s">
        <v>5797</v>
      </c>
      <c r="S1563" s="297">
        <v>0</v>
      </c>
      <c r="T1563" s="435"/>
      <c r="U1563" s="481">
        <v>3</v>
      </c>
      <c r="V1563" s="481">
        <v>5</v>
      </c>
      <c r="W1563" s="481" t="s">
        <v>3127</v>
      </c>
      <c r="X1563" s="480">
        <v>1</v>
      </c>
      <c r="Y1563" s="422">
        <f>J1563-I1563</f>
        <v>0.26944444444444443</v>
      </c>
      <c r="Z1563" s="422">
        <f>Y1563*60</f>
        <v>16.166666666666664</v>
      </c>
      <c r="AA1563" s="429">
        <v>3</v>
      </c>
      <c r="AB1563" s="165">
        <v>4</v>
      </c>
    </row>
    <row r="1564" spans="1:28" ht="14.25" customHeight="1" thickBot="1">
      <c r="A1564" s="7"/>
      <c r="B1564" s="7"/>
      <c r="C1564" s="353" t="s">
        <v>7724</v>
      </c>
      <c r="D1564" s="468">
        <v>3</v>
      </c>
      <c r="E1564" s="353" t="s">
        <v>7851</v>
      </c>
      <c r="F1564" s="353" t="s">
        <v>2864</v>
      </c>
      <c r="G1564" s="353" t="s">
        <v>7852</v>
      </c>
      <c r="H1564" s="353" t="s">
        <v>3303</v>
      </c>
      <c r="I1564" s="243" t="s">
        <v>1030</v>
      </c>
      <c r="J1564" s="146" t="s">
        <v>694</v>
      </c>
      <c r="K1564" s="155" t="s">
        <v>5168</v>
      </c>
      <c r="L1564" s="13">
        <f ca="1">IFERROR(__xludf.DUMMYFUNCTION("if(K1609="""",0,counta(split(K1609,"","")))"),1)</f>
        <v>1</v>
      </c>
      <c r="M1564" s="155" t="s">
        <v>5168</v>
      </c>
      <c r="N1564" s="155"/>
      <c r="O1564" s="155"/>
      <c r="P1564" s="155"/>
      <c r="Q1564" s="447" t="s">
        <v>110</v>
      </c>
      <c r="R1564" s="353" t="s">
        <v>5797</v>
      </c>
      <c r="S1564" s="297">
        <v>0</v>
      </c>
      <c r="T1564" s="435"/>
      <c r="U1564" s="253">
        <v>4</v>
      </c>
      <c r="V1564" s="253">
        <v>4</v>
      </c>
      <c r="W1564" s="283" t="s">
        <v>2793</v>
      </c>
      <c r="X1564" s="250">
        <v>1</v>
      </c>
      <c r="Y1564" s="422">
        <f>J1564-I1564</f>
        <v>2.4999999999999994E-2</v>
      </c>
      <c r="Z1564" s="422">
        <f>Y1564*60</f>
        <v>1.4999999999999996</v>
      </c>
      <c r="AA1564" s="429">
        <v>3</v>
      </c>
      <c r="AB1564" s="280">
        <v>4</v>
      </c>
    </row>
    <row r="1565" spans="1:28" ht="14.25" customHeight="1" thickBot="1">
      <c r="A1565" s="7"/>
      <c r="B1565" s="7"/>
      <c r="C1565" s="50" t="s">
        <v>7041</v>
      </c>
      <c r="D1565" s="468">
        <v>3</v>
      </c>
      <c r="E1565" s="49" t="s">
        <v>7080</v>
      </c>
      <c r="F1565" s="102" t="s">
        <v>7081</v>
      </c>
      <c r="G1565" s="102" t="s">
        <v>593</v>
      </c>
      <c r="H1565" s="102" t="s">
        <v>7082</v>
      </c>
      <c r="I1565" s="45" t="s">
        <v>1406</v>
      </c>
      <c r="J1565" s="146" t="s">
        <v>5171</v>
      </c>
      <c r="K1565" s="155" t="s">
        <v>5172</v>
      </c>
      <c r="L1565" s="13">
        <f ca="1">IFERROR(__xludf.DUMMYFUNCTION("if(K1610="""",0,counta(split(K1610,"","")))"),2)</f>
        <v>2</v>
      </c>
      <c r="M1565" s="155"/>
      <c r="N1565" s="155"/>
      <c r="O1565" s="155"/>
      <c r="P1565" s="155"/>
      <c r="Q1565" s="422" t="s">
        <v>110</v>
      </c>
      <c r="R1565" s="353" t="s">
        <v>5797</v>
      </c>
      <c r="S1565" s="102">
        <v>0</v>
      </c>
      <c r="T1565" s="435"/>
      <c r="U1565" s="165"/>
      <c r="V1565" s="165">
        <v>4</v>
      </c>
      <c r="W1565" s="165" t="s">
        <v>1403</v>
      </c>
      <c r="X1565" s="102"/>
      <c r="Y1565" s="422">
        <f>J1565-I1565</f>
        <v>0.15277777777777779</v>
      </c>
      <c r="Z1565" s="422">
        <f>Y1565*60</f>
        <v>9.1666666666666679</v>
      </c>
      <c r="AA1565" s="429">
        <v>3</v>
      </c>
      <c r="AB1565" s="165">
        <v>4</v>
      </c>
    </row>
    <row r="1566" spans="1:28" ht="14.25" customHeight="1" thickBot="1">
      <c r="A1566" s="7"/>
      <c r="B1566" s="7"/>
      <c r="C1566" s="50" t="s">
        <v>7139</v>
      </c>
      <c r="D1566" s="468">
        <v>3</v>
      </c>
      <c r="E1566" s="230" t="s">
        <v>742</v>
      </c>
      <c r="F1566" s="102" t="s">
        <v>75</v>
      </c>
      <c r="G1566" s="102" t="s">
        <v>75</v>
      </c>
      <c r="H1566" s="102" t="s">
        <v>295</v>
      </c>
      <c r="I1566" s="45" t="s">
        <v>1406</v>
      </c>
      <c r="J1566" s="146" t="s">
        <v>945</v>
      </c>
      <c r="K1566" s="155" t="s">
        <v>5175</v>
      </c>
      <c r="L1566" s="13">
        <f ca="1">IFERROR(__xludf.DUMMYFUNCTION("if(K1611="""",0,counta(split(K1611,"","")))"),6)</f>
        <v>6</v>
      </c>
      <c r="M1566" s="155" t="s">
        <v>5175</v>
      </c>
      <c r="N1566" s="151"/>
      <c r="O1566" s="151"/>
      <c r="P1566" s="151"/>
      <c r="Q1566" s="422" t="s">
        <v>110</v>
      </c>
      <c r="R1566" s="353" t="s">
        <v>5797</v>
      </c>
      <c r="S1566" s="102">
        <v>0</v>
      </c>
      <c r="T1566" s="435"/>
      <c r="U1566" s="354">
        <v>3</v>
      </c>
      <c r="V1566" s="354">
        <v>4</v>
      </c>
      <c r="W1566" s="434" t="s">
        <v>3223</v>
      </c>
      <c r="X1566" s="354">
        <v>1</v>
      </c>
      <c r="Y1566" s="422">
        <f>J1566-I1566</f>
        <v>0.27569444444444441</v>
      </c>
      <c r="Z1566" s="422">
        <f>Y1566*60</f>
        <v>16.541666666666664</v>
      </c>
      <c r="AA1566" s="429">
        <v>3</v>
      </c>
      <c r="AB1566" s="280">
        <v>4</v>
      </c>
    </row>
    <row r="1567" spans="1:28" ht="14.25" customHeight="1" thickBot="1">
      <c r="A1567" s="7"/>
      <c r="B1567" s="7"/>
      <c r="C1567" s="50" t="s">
        <v>8085</v>
      </c>
      <c r="D1567" s="468">
        <v>3</v>
      </c>
      <c r="E1567" s="87" t="s">
        <v>8243</v>
      </c>
      <c r="F1567" s="102" t="s">
        <v>350</v>
      </c>
      <c r="G1567" s="102" t="s">
        <v>8244</v>
      </c>
      <c r="H1567" s="102" t="s">
        <v>5781</v>
      </c>
      <c r="I1567" s="45" t="s">
        <v>1406</v>
      </c>
      <c r="J1567" s="146" t="s">
        <v>1356</v>
      </c>
      <c r="K1567" s="155" t="s">
        <v>5177</v>
      </c>
      <c r="L1567" s="13">
        <f ca="1">IFERROR(__xludf.DUMMYFUNCTION("if(K1612="""",0,counta(split(K1612,"","")))"),3)</f>
        <v>3</v>
      </c>
      <c r="M1567" s="155" t="s">
        <v>5177</v>
      </c>
      <c r="N1567" s="155" t="s">
        <v>5178</v>
      </c>
      <c r="O1567" s="155" t="s">
        <v>5179</v>
      </c>
      <c r="P1567" s="155" t="s">
        <v>5179</v>
      </c>
      <c r="Q1567" s="422" t="s">
        <v>110</v>
      </c>
      <c r="R1567" s="353" t="s">
        <v>5797</v>
      </c>
      <c r="S1567" s="102">
        <v>0</v>
      </c>
      <c r="T1567" s="435"/>
      <c r="U1567" s="165">
        <v>4</v>
      </c>
      <c r="V1567" s="165">
        <v>5</v>
      </c>
      <c r="W1567" s="165" t="s">
        <v>5989</v>
      </c>
      <c r="X1567" s="165">
        <v>0</v>
      </c>
      <c r="Y1567" s="422">
        <f>J1567-I1567</f>
        <v>0.49374999999999997</v>
      </c>
      <c r="Z1567" s="422">
        <f>Y1567*60</f>
        <v>29.624999999999996</v>
      </c>
      <c r="AA1567" s="429">
        <v>3</v>
      </c>
      <c r="AB1567" s="379">
        <v>4</v>
      </c>
    </row>
    <row r="1568" spans="1:28" ht="14.25" customHeight="1" thickBot="1">
      <c r="A1568" s="7"/>
      <c r="B1568" s="7"/>
      <c r="C1568" s="50" t="s">
        <v>8567</v>
      </c>
      <c r="D1568" s="468">
        <v>3</v>
      </c>
      <c r="E1568" s="50" t="s">
        <v>8685</v>
      </c>
      <c r="F1568" s="175" t="s">
        <v>8686</v>
      </c>
      <c r="G1568" s="353"/>
      <c r="H1568" s="353" t="s">
        <v>8687</v>
      </c>
      <c r="I1568" s="243" t="s">
        <v>1406</v>
      </c>
      <c r="J1568" s="146" t="s">
        <v>1883</v>
      </c>
      <c r="K1568" s="155" t="s">
        <v>5182</v>
      </c>
      <c r="L1568" s="13">
        <f ca="1">IFERROR(__xludf.DUMMYFUNCTION("if(K1613="""",0,counta(split(K1613,"","")))"),6)</f>
        <v>6</v>
      </c>
      <c r="M1568" s="155" t="s">
        <v>5182</v>
      </c>
      <c r="N1568" s="155" t="s">
        <v>5118</v>
      </c>
      <c r="O1568" s="155" t="s">
        <v>5119</v>
      </c>
      <c r="P1568" s="155" t="s">
        <v>5119</v>
      </c>
      <c r="Q1568" s="422" t="s">
        <v>110</v>
      </c>
      <c r="R1568" s="353" t="s">
        <v>5797</v>
      </c>
      <c r="S1568" s="102">
        <v>0</v>
      </c>
      <c r="T1568" s="435"/>
      <c r="U1568" s="165">
        <v>4</v>
      </c>
      <c r="V1568" s="165">
        <v>4</v>
      </c>
      <c r="W1568" s="165" t="s">
        <v>2111</v>
      </c>
      <c r="X1568" s="102" t="s">
        <v>2947</v>
      </c>
      <c r="Y1568" s="422">
        <f>J1568-I1568</f>
        <v>0.11597222222222221</v>
      </c>
      <c r="Z1568" s="422">
        <f>Y1568*60</f>
        <v>6.958333333333333</v>
      </c>
      <c r="AA1568" s="429">
        <v>3</v>
      </c>
      <c r="AB1568" s="379">
        <v>4</v>
      </c>
    </row>
    <row r="1569" spans="1:28" ht="14.25" customHeight="1" thickBot="1">
      <c r="A1569" s="7"/>
      <c r="B1569" s="7"/>
      <c r="C1569" s="283" t="s">
        <v>8567</v>
      </c>
      <c r="D1569" s="468">
        <v>3</v>
      </c>
      <c r="E1569" s="283" t="s">
        <v>8587</v>
      </c>
      <c r="F1569" s="248" t="s">
        <v>8590</v>
      </c>
      <c r="G1569" s="283" t="s">
        <v>8591</v>
      </c>
      <c r="H1569" s="283" t="s">
        <v>6128</v>
      </c>
      <c r="I1569" s="249" t="s">
        <v>1646</v>
      </c>
      <c r="J1569" s="146" t="s">
        <v>1010</v>
      </c>
      <c r="K1569" s="155" t="s">
        <v>5184</v>
      </c>
      <c r="L1569" s="13">
        <f ca="1">IFERROR(__xludf.DUMMYFUNCTION("if(K1614="""",0,counta(split(K1614,"","")))"),5)</f>
        <v>5</v>
      </c>
      <c r="M1569" s="155" t="s">
        <v>5184</v>
      </c>
      <c r="N1569" s="155" t="s">
        <v>5094</v>
      </c>
      <c r="O1569" s="155" t="s">
        <v>5185</v>
      </c>
      <c r="P1569" s="155" t="s">
        <v>5185</v>
      </c>
      <c r="Q1569" s="422" t="s">
        <v>110</v>
      </c>
      <c r="R1569" s="353" t="s">
        <v>5797</v>
      </c>
      <c r="S1569" s="102">
        <v>0</v>
      </c>
      <c r="T1569" s="435"/>
      <c r="U1569" s="255">
        <v>5</v>
      </c>
      <c r="V1569" s="255">
        <v>5</v>
      </c>
      <c r="W1569" s="353" t="s">
        <v>3041</v>
      </c>
      <c r="X1569" s="353" t="s">
        <v>2947</v>
      </c>
      <c r="Y1569" s="422">
        <f>J1569-I1569</f>
        <v>0.30486111111111108</v>
      </c>
      <c r="Z1569" s="422">
        <f>Y1569*60</f>
        <v>18.291666666666664</v>
      </c>
      <c r="AA1569" s="429">
        <v>3</v>
      </c>
      <c r="AB1569" s="165">
        <v>4</v>
      </c>
    </row>
    <row r="1570" spans="1:28" ht="14.25" customHeight="1" thickBot="1">
      <c r="A1570" s="7"/>
      <c r="B1570" s="7"/>
      <c r="C1570" s="50" t="s">
        <v>8921</v>
      </c>
      <c r="D1570" s="468">
        <v>3</v>
      </c>
      <c r="E1570" s="275" t="s">
        <v>8922</v>
      </c>
      <c r="F1570" s="275" t="s">
        <v>351</v>
      </c>
      <c r="G1570" s="275" t="s">
        <v>8923</v>
      </c>
      <c r="H1570" s="275" t="s">
        <v>4085</v>
      </c>
      <c r="I1570" s="276" t="s">
        <v>846</v>
      </c>
      <c r="J1570" s="146" t="s">
        <v>3487</v>
      </c>
      <c r="K1570" s="155" t="s">
        <v>5186</v>
      </c>
      <c r="L1570" s="13">
        <f ca="1">IFERROR(__xludf.DUMMYFUNCTION("if(K1615="""",0,counta(split(K1615,"","")))"),2)</f>
        <v>2</v>
      </c>
      <c r="M1570" s="155" t="s">
        <v>5186</v>
      </c>
      <c r="N1570" s="155" t="s">
        <v>5187</v>
      </c>
      <c r="O1570" s="155" t="s">
        <v>5188</v>
      </c>
      <c r="P1570" s="155" t="s">
        <v>5188</v>
      </c>
      <c r="Q1570" s="422" t="s">
        <v>110</v>
      </c>
      <c r="R1570" s="353" t="s">
        <v>5797</v>
      </c>
      <c r="S1570" s="102">
        <v>0</v>
      </c>
      <c r="T1570" s="435"/>
      <c r="U1570" s="143">
        <v>4</v>
      </c>
      <c r="V1570" s="143">
        <v>4</v>
      </c>
      <c r="W1570" s="143" t="s">
        <v>1403</v>
      </c>
      <c r="X1570" s="137"/>
      <c r="Y1570" s="422">
        <f>J1570-I1570</f>
        <v>0.36180555555555549</v>
      </c>
      <c r="Z1570" s="422">
        <f>Y1570*60</f>
        <v>21.708333333333329</v>
      </c>
      <c r="AA1570" s="429">
        <v>3</v>
      </c>
      <c r="AB1570" s="379">
        <v>4</v>
      </c>
    </row>
    <row r="1571" spans="1:28" ht="14.25" customHeight="1" thickBot="1">
      <c r="A1571" s="7"/>
      <c r="B1571" s="7"/>
      <c r="C1571" s="51" t="s">
        <v>7431</v>
      </c>
      <c r="D1571" s="468">
        <v>3</v>
      </c>
      <c r="E1571" s="50" t="s">
        <v>7557</v>
      </c>
      <c r="F1571" s="102" t="s">
        <v>6678</v>
      </c>
      <c r="G1571" s="102" t="s">
        <v>7558</v>
      </c>
      <c r="H1571" s="102" t="s">
        <v>5917</v>
      </c>
      <c r="I1571" s="45" t="s">
        <v>744</v>
      </c>
      <c r="J1571" s="146" t="s">
        <v>716</v>
      </c>
      <c r="K1571" s="155" t="s">
        <v>5190</v>
      </c>
      <c r="L1571" s="13">
        <f ca="1">IFERROR(__xludf.DUMMYFUNCTION("if(K1616="""",0,counta(split(K1616,"","")))"),2)</f>
        <v>2</v>
      </c>
      <c r="M1571" s="155"/>
      <c r="N1571" s="155"/>
      <c r="O1571" s="155"/>
      <c r="P1571" s="155"/>
      <c r="Q1571" s="438" t="s">
        <v>110</v>
      </c>
      <c r="R1571" s="353" t="s">
        <v>5797</v>
      </c>
      <c r="S1571" s="83">
        <v>0</v>
      </c>
      <c r="T1571" s="435"/>
      <c r="U1571" s="165"/>
      <c r="V1571" s="165">
        <v>3</v>
      </c>
      <c r="W1571" s="165" t="s">
        <v>2111</v>
      </c>
      <c r="X1571" s="102"/>
      <c r="Y1571" s="422">
        <f>J1571-I1571</f>
        <v>1.8055555555555561E-2</v>
      </c>
      <c r="Z1571" s="422">
        <f>Y1571*60</f>
        <v>1.0833333333333337</v>
      </c>
      <c r="AA1571" s="428">
        <v>3</v>
      </c>
      <c r="AB1571" s="327">
        <v>4</v>
      </c>
    </row>
    <row r="1572" spans="1:28" ht="14.25" customHeight="1" thickBot="1">
      <c r="A1572" s="7"/>
      <c r="B1572" s="7"/>
      <c r="C1572" s="50" t="s">
        <v>8085</v>
      </c>
      <c r="D1572" s="468">
        <v>3</v>
      </c>
      <c r="E1572" s="87" t="s">
        <v>8173</v>
      </c>
      <c r="F1572" s="102" t="s">
        <v>2935</v>
      </c>
      <c r="G1572" s="102" t="s">
        <v>616</v>
      </c>
      <c r="H1572" s="102" t="s">
        <v>3315</v>
      </c>
      <c r="I1572" s="45" t="s">
        <v>744</v>
      </c>
      <c r="J1572" s="146" t="s">
        <v>2229</v>
      </c>
      <c r="K1572" s="155" t="s">
        <v>5191</v>
      </c>
      <c r="L1572" s="13">
        <f ca="1">IFERROR(__xludf.DUMMYFUNCTION("if(K1617="""",0,counta(split(K1617,"","")))"),3)</f>
        <v>3</v>
      </c>
      <c r="M1572" s="155"/>
      <c r="N1572" s="155"/>
      <c r="O1572" s="155"/>
      <c r="P1572" s="155"/>
      <c r="Q1572" s="422" t="s">
        <v>110</v>
      </c>
      <c r="R1572" s="353" t="s">
        <v>5797</v>
      </c>
      <c r="S1572" s="102">
        <v>0</v>
      </c>
      <c r="T1572" s="435"/>
      <c r="U1572" s="187">
        <v>2</v>
      </c>
      <c r="V1572" s="187">
        <v>2</v>
      </c>
      <c r="W1572" s="339" t="s">
        <v>29</v>
      </c>
      <c r="X1572" s="339" t="s">
        <v>2947</v>
      </c>
      <c r="Y1572" s="422">
        <f>J1572-I1572</f>
        <v>5.0694444444444445E-2</v>
      </c>
      <c r="Z1572" s="422">
        <f>Y1572*60</f>
        <v>3.0416666666666665</v>
      </c>
      <c r="AA1572" s="429">
        <v>3</v>
      </c>
      <c r="AB1572" s="297">
        <v>4</v>
      </c>
    </row>
    <row r="1573" spans="1:28" ht="14.25" customHeight="1" thickBot="1">
      <c r="A1573" s="7"/>
      <c r="B1573" s="7"/>
      <c r="C1573" s="220" t="s">
        <v>6842</v>
      </c>
      <c r="D1573" s="468">
        <v>3</v>
      </c>
      <c r="E1573" s="214" t="s">
        <v>1924</v>
      </c>
      <c r="F1573" s="102" t="s">
        <v>6941</v>
      </c>
      <c r="G1573" s="102" t="s">
        <v>6974</v>
      </c>
      <c r="H1573" s="102" t="s">
        <v>6943</v>
      </c>
      <c r="I1573" s="45" t="s">
        <v>2510</v>
      </c>
      <c r="J1573" s="146" t="s">
        <v>1536</v>
      </c>
      <c r="K1573" s="155" t="s">
        <v>5193</v>
      </c>
      <c r="L1573" s="13">
        <f ca="1">IFERROR(__xludf.DUMMYFUNCTION("if(K1618="""",0,counta(split(K1618,"","")))"),1)</f>
        <v>1</v>
      </c>
      <c r="M1573" s="155" t="s">
        <v>5193</v>
      </c>
      <c r="N1573" s="155"/>
      <c r="O1573" s="155"/>
      <c r="P1573" s="155"/>
      <c r="Q1573" s="422" t="s">
        <v>110</v>
      </c>
      <c r="R1573" s="353" t="s">
        <v>5797</v>
      </c>
      <c r="S1573" s="102">
        <v>0</v>
      </c>
      <c r="T1573" s="435"/>
      <c r="U1573" s="51">
        <v>4</v>
      </c>
      <c r="V1573" s="354">
        <v>3</v>
      </c>
      <c r="W1573" s="102" t="s">
        <v>5813</v>
      </c>
      <c r="X1573" s="435"/>
      <c r="Y1573" s="422">
        <f>J1573-I1573</f>
        <v>8.6805555555555566E-2</v>
      </c>
      <c r="Z1573" s="422">
        <f>Y1573*60</f>
        <v>5.2083333333333339</v>
      </c>
      <c r="AA1573" s="429">
        <v>3</v>
      </c>
      <c r="AB1573" s="379">
        <v>4</v>
      </c>
    </row>
    <row r="1574" spans="1:28" ht="14.25" customHeight="1" thickBot="1">
      <c r="A1574" s="7"/>
      <c r="B1574" s="7"/>
      <c r="C1574" s="353" t="s">
        <v>7724</v>
      </c>
      <c r="D1574" s="468">
        <v>3</v>
      </c>
      <c r="E1574" s="353" t="s">
        <v>7748</v>
      </c>
      <c r="F1574" s="353" t="s">
        <v>7749</v>
      </c>
      <c r="G1574" s="353" t="s">
        <v>7750</v>
      </c>
      <c r="H1574" s="353" t="s">
        <v>7751</v>
      </c>
      <c r="I1574" s="243" t="s">
        <v>2510</v>
      </c>
      <c r="J1574" s="146" t="s">
        <v>1386</v>
      </c>
      <c r="K1574" s="155"/>
      <c r="L1574" s="13">
        <f ca="1">IFERROR(__xludf.DUMMYFUNCTION("if(K1619="""",0,counta(split(K1619,"","")))"),0)</f>
        <v>0</v>
      </c>
      <c r="M1574" s="155"/>
      <c r="N1574" s="155"/>
      <c r="O1574" s="155"/>
      <c r="P1574" s="155"/>
      <c r="Q1574" s="422" t="s">
        <v>110</v>
      </c>
      <c r="R1574" s="353" t="s">
        <v>5797</v>
      </c>
      <c r="S1574" s="102">
        <v>0</v>
      </c>
      <c r="T1574" s="435"/>
      <c r="U1574" s="165"/>
      <c r="V1574" s="165">
        <v>4</v>
      </c>
      <c r="W1574" s="165" t="s">
        <v>29</v>
      </c>
      <c r="X1574" s="15">
        <v>1</v>
      </c>
      <c r="Y1574" s="422">
        <f>J1574-I1574</f>
        <v>0.10625000000000002</v>
      </c>
      <c r="Z1574" s="422">
        <f>Y1574*60</f>
        <v>6.3750000000000018</v>
      </c>
      <c r="AA1574" s="429">
        <v>3</v>
      </c>
      <c r="AB1574" s="165">
        <v>4</v>
      </c>
    </row>
    <row r="1575" spans="1:28" ht="14.25" customHeight="1" thickBot="1">
      <c r="A1575" s="7"/>
      <c r="B1575" s="7"/>
      <c r="C1575" s="51" t="s">
        <v>7431</v>
      </c>
      <c r="D1575" s="468">
        <v>3</v>
      </c>
      <c r="E1575" s="87" t="s">
        <v>2090</v>
      </c>
      <c r="F1575" s="102" t="s">
        <v>7473</v>
      </c>
      <c r="G1575" s="102" t="s">
        <v>7487</v>
      </c>
      <c r="H1575" s="102" t="s">
        <v>2629</v>
      </c>
      <c r="I1575" s="45" t="s">
        <v>1875</v>
      </c>
      <c r="J1575" s="146" t="s">
        <v>1537</v>
      </c>
      <c r="K1575" s="155" t="s">
        <v>5196</v>
      </c>
      <c r="L1575" s="13">
        <f ca="1">IFERROR(__xludf.DUMMYFUNCTION("if(K1620="""",0,counta(split(K1620,"","")))"),4)</f>
        <v>4</v>
      </c>
      <c r="M1575" s="155" t="s">
        <v>5196</v>
      </c>
      <c r="N1575" s="151"/>
      <c r="O1575" s="151"/>
      <c r="P1575" s="151"/>
      <c r="Q1575" s="422" t="s">
        <v>110</v>
      </c>
      <c r="R1575" s="353" t="s">
        <v>5797</v>
      </c>
      <c r="S1575" s="102">
        <v>0</v>
      </c>
      <c r="T1575" s="435"/>
      <c r="U1575" s="462">
        <v>2</v>
      </c>
      <c r="V1575" s="462">
        <v>2</v>
      </c>
      <c r="W1575" s="456" t="s">
        <v>3511</v>
      </c>
      <c r="X1575" s="456" t="s">
        <v>2794</v>
      </c>
      <c r="Y1575" s="422">
        <f>J1575-I1575</f>
        <v>9.930555555555555E-2</v>
      </c>
      <c r="Z1575" s="422">
        <f>Y1575*60</f>
        <v>5.958333333333333</v>
      </c>
      <c r="AA1575" s="429">
        <v>3</v>
      </c>
      <c r="AB1575" s="165">
        <v>4</v>
      </c>
    </row>
    <row r="1576" spans="1:28" ht="14.25" customHeight="1" thickBot="1">
      <c r="A1576" s="7"/>
      <c r="B1576" s="7"/>
      <c r="C1576" s="50" t="s">
        <v>7561</v>
      </c>
      <c r="D1576" s="468">
        <v>3</v>
      </c>
      <c r="E1576" s="50" t="s">
        <v>7705</v>
      </c>
      <c r="F1576" s="102" t="s">
        <v>7707</v>
      </c>
      <c r="G1576" s="102" t="s">
        <v>7707</v>
      </c>
      <c r="H1576" s="102" t="s">
        <v>7708</v>
      </c>
      <c r="I1576" s="45" t="s">
        <v>1875</v>
      </c>
      <c r="J1576" s="146" t="s">
        <v>1235</v>
      </c>
      <c r="K1576" s="155" t="s">
        <v>5197</v>
      </c>
      <c r="L1576" s="13">
        <f ca="1">IFERROR(__xludf.DUMMYFUNCTION("if(K1621="""",0,counta(split(K1621,"","")))"),5)</f>
        <v>5</v>
      </c>
      <c r="M1576" s="155" t="s">
        <v>5197</v>
      </c>
      <c r="N1576" s="155" t="s">
        <v>5118</v>
      </c>
      <c r="O1576" s="155" t="s">
        <v>5119</v>
      </c>
      <c r="P1576" s="155" t="s">
        <v>5198</v>
      </c>
      <c r="Q1576" s="422" t="s">
        <v>110</v>
      </c>
      <c r="R1576" s="353" t="s">
        <v>5797</v>
      </c>
      <c r="S1576" s="102">
        <v>0</v>
      </c>
      <c r="T1576" s="435"/>
      <c r="U1576" s="165">
        <v>5</v>
      </c>
      <c r="V1576" s="165">
        <v>5</v>
      </c>
      <c r="W1576" s="165" t="s">
        <v>3127</v>
      </c>
      <c r="X1576" s="102" t="s">
        <v>2947</v>
      </c>
      <c r="Y1576" s="422">
        <f>J1576-I1576</f>
        <v>0.19930555555555557</v>
      </c>
      <c r="Z1576" s="422">
        <f>Y1576*60</f>
        <v>11.958333333333334</v>
      </c>
      <c r="AA1576" s="429">
        <v>3</v>
      </c>
      <c r="AB1576" s="165">
        <v>4</v>
      </c>
    </row>
    <row r="1577" spans="1:28" ht="14.25" customHeight="1" thickBot="1">
      <c r="A1577" s="7"/>
      <c r="B1577" s="7"/>
      <c r="C1577" s="353" t="s">
        <v>7724</v>
      </c>
      <c r="D1577" s="468">
        <v>3</v>
      </c>
      <c r="E1577" s="353" t="s">
        <v>8046</v>
      </c>
      <c r="F1577" s="353" t="s">
        <v>1461</v>
      </c>
      <c r="G1577" s="353" t="s">
        <v>8047</v>
      </c>
      <c r="H1577" s="353" t="s">
        <v>3021</v>
      </c>
      <c r="I1577" s="243" t="s">
        <v>1875</v>
      </c>
      <c r="J1577" s="146" t="s">
        <v>1999</v>
      </c>
      <c r="K1577" s="155" t="s">
        <v>5202</v>
      </c>
      <c r="L1577" s="13">
        <f ca="1">IFERROR(__xludf.DUMMYFUNCTION("if(K1622="""",0,counta(split(K1622,"","")))"),6)</f>
        <v>6</v>
      </c>
      <c r="M1577" s="155" t="s">
        <v>5202</v>
      </c>
      <c r="N1577" s="155" t="s">
        <v>5203</v>
      </c>
      <c r="O1577" s="155" t="s">
        <v>5204</v>
      </c>
      <c r="P1577" s="155" t="s">
        <v>5204</v>
      </c>
      <c r="Q1577" s="422" t="s">
        <v>110</v>
      </c>
      <c r="R1577" s="353" t="s">
        <v>5797</v>
      </c>
      <c r="S1577" s="102">
        <v>0</v>
      </c>
      <c r="T1577" s="435"/>
      <c r="U1577" s="165">
        <v>5</v>
      </c>
      <c r="V1577" s="354">
        <v>3</v>
      </c>
      <c r="W1577" s="353" t="s">
        <v>8804</v>
      </c>
      <c r="X1577" s="102">
        <v>1</v>
      </c>
      <c r="Y1577" s="422">
        <f>J1577-I1577</f>
        <v>0.36250000000000004</v>
      </c>
      <c r="Z1577" s="422">
        <f>Y1577*60</f>
        <v>21.750000000000004</v>
      </c>
      <c r="AA1577" s="429">
        <v>3</v>
      </c>
      <c r="AB1577" s="379">
        <v>4</v>
      </c>
    </row>
    <row r="1578" spans="1:28" ht="14.25" customHeight="1" thickBot="1">
      <c r="A1578" s="7"/>
      <c r="B1578" s="7"/>
      <c r="C1578" s="353" t="s">
        <v>7724</v>
      </c>
      <c r="D1578" s="468">
        <v>3</v>
      </c>
      <c r="E1578" s="353" t="s">
        <v>7945</v>
      </c>
      <c r="F1578" s="353" t="s">
        <v>7946</v>
      </c>
      <c r="G1578" s="353" t="s">
        <v>7947</v>
      </c>
      <c r="H1578" s="353" t="s">
        <v>7948</v>
      </c>
      <c r="I1578" s="243" t="s">
        <v>7949</v>
      </c>
      <c r="J1578" s="146" t="s">
        <v>329</v>
      </c>
      <c r="K1578" s="155" t="s">
        <v>5208</v>
      </c>
      <c r="L1578" s="13">
        <f ca="1">IFERROR(__xludf.DUMMYFUNCTION("if(K1623="""",0,counta(split(K1623,"","")))"),5)</f>
        <v>5</v>
      </c>
      <c r="M1578" s="155" t="s">
        <v>5208</v>
      </c>
      <c r="N1578" s="155" t="s">
        <v>5209</v>
      </c>
      <c r="O1578" s="155" t="s">
        <v>5210</v>
      </c>
      <c r="P1578" s="155" t="s">
        <v>5210</v>
      </c>
      <c r="Q1578" s="422" t="s">
        <v>110</v>
      </c>
      <c r="R1578" s="353" t="s">
        <v>5797</v>
      </c>
      <c r="S1578" s="102">
        <v>0</v>
      </c>
      <c r="T1578" s="435"/>
      <c r="U1578" s="165"/>
      <c r="V1578" s="165">
        <v>4</v>
      </c>
      <c r="W1578" s="165" t="s">
        <v>2111</v>
      </c>
      <c r="X1578" s="102" t="s">
        <v>2755</v>
      </c>
      <c r="Y1578" s="422">
        <f>J1578-I1578</f>
        <v>0.47569444444444442</v>
      </c>
      <c r="Z1578" s="422">
        <f>Y1578*60</f>
        <v>28.541666666666664</v>
      </c>
      <c r="AA1578" s="429">
        <v>3</v>
      </c>
      <c r="AB1578" s="165">
        <v>4</v>
      </c>
    </row>
    <row r="1579" spans="1:28" ht="14.25" customHeight="1" thickBot="1">
      <c r="A1579" s="7"/>
      <c r="B1579" s="7"/>
      <c r="C1579" s="50" t="s">
        <v>8567</v>
      </c>
      <c r="D1579" s="468">
        <v>3</v>
      </c>
      <c r="E1579" s="50" t="s">
        <v>8667</v>
      </c>
      <c r="F1579" s="175" t="s">
        <v>8671</v>
      </c>
      <c r="G1579" s="353" t="s">
        <v>8672</v>
      </c>
      <c r="H1579" s="353" t="s">
        <v>8673</v>
      </c>
      <c r="I1579" s="243" t="s">
        <v>7949</v>
      </c>
      <c r="J1579" s="146" t="s">
        <v>1364</v>
      </c>
      <c r="K1579" s="155" t="s">
        <v>5215</v>
      </c>
      <c r="L1579" s="13">
        <f ca="1">IFERROR(__xludf.DUMMYFUNCTION("if(K1624="""",0,counta(split(K1624,"","")))"),3)</f>
        <v>3</v>
      </c>
      <c r="M1579" s="155" t="s">
        <v>5215</v>
      </c>
      <c r="N1579" s="151"/>
      <c r="O1579" s="151"/>
      <c r="P1579" s="151"/>
      <c r="Q1579" s="422" t="s">
        <v>110</v>
      </c>
      <c r="R1579" s="353" t="s">
        <v>5797</v>
      </c>
      <c r="S1579" s="102">
        <v>0</v>
      </c>
      <c r="T1579" s="435"/>
      <c r="U1579" s="165"/>
      <c r="V1579" s="165"/>
      <c r="W1579" s="339" t="s">
        <v>6202</v>
      </c>
      <c r="X1579" s="102">
        <v>1</v>
      </c>
      <c r="Y1579" s="422">
        <f>J1579-I1579</f>
        <v>0.14583333333333331</v>
      </c>
      <c r="Z1579" s="422">
        <f>Y1579*60</f>
        <v>8.7499999999999982</v>
      </c>
      <c r="AA1579" s="429">
        <v>3</v>
      </c>
      <c r="AB1579" s="277">
        <v>4</v>
      </c>
    </row>
    <row r="1580" spans="1:28" ht="14.25" customHeight="1" thickBot="1">
      <c r="A1580" s="7"/>
      <c r="B1580" s="7"/>
      <c r="C1580" s="50" t="s">
        <v>8927</v>
      </c>
      <c r="D1580" s="468">
        <v>3</v>
      </c>
      <c r="E1580" s="275" t="s">
        <v>8928</v>
      </c>
      <c r="F1580" s="275" t="s">
        <v>8929</v>
      </c>
      <c r="G1580" s="275" t="s">
        <v>1817</v>
      </c>
      <c r="H1580" s="275" t="s">
        <v>2192</v>
      </c>
      <c r="I1580" s="276" t="s">
        <v>7949</v>
      </c>
      <c r="J1580" s="146" t="s">
        <v>3283</v>
      </c>
      <c r="K1580" s="155" t="s">
        <v>4947</v>
      </c>
      <c r="L1580" s="13">
        <f ca="1">IFERROR(__xludf.DUMMYFUNCTION("if(K1625="""",0,counta(split(K1625,"","")))"),1)</f>
        <v>1</v>
      </c>
      <c r="M1580" s="155" t="s">
        <v>4947</v>
      </c>
      <c r="N1580" s="151"/>
      <c r="O1580" s="151"/>
      <c r="P1580" s="151"/>
      <c r="Q1580" s="422" t="s">
        <v>110</v>
      </c>
      <c r="R1580" s="353" t="s">
        <v>5797</v>
      </c>
      <c r="S1580" s="102">
        <v>0</v>
      </c>
      <c r="T1580" s="435"/>
      <c r="U1580" s="255">
        <v>5</v>
      </c>
      <c r="V1580" s="255">
        <v>5</v>
      </c>
      <c r="W1580" s="353" t="s">
        <v>3076</v>
      </c>
      <c r="X1580" s="353" t="s">
        <v>2794</v>
      </c>
      <c r="Y1580" s="422">
        <f>J1580-I1580</f>
        <v>0.16875000000000001</v>
      </c>
      <c r="Z1580" s="422">
        <f>Y1580*60</f>
        <v>10.125</v>
      </c>
      <c r="AA1580" s="429">
        <v>3</v>
      </c>
      <c r="AB1580" s="165">
        <v>4</v>
      </c>
    </row>
    <row r="1581" spans="1:28" ht="14.25" customHeight="1" thickBot="1">
      <c r="A1581" s="7"/>
      <c r="B1581" s="7"/>
      <c r="C1581" s="50" t="s">
        <v>8698</v>
      </c>
      <c r="D1581" s="468">
        <v>3</v>
      </c>
      <c r="E1581" s="353" t="s">
        <v>8787</v>
      </c>
      <c r="F1581" s="175" t="s">
        <v>2824</v>
      </c>
      <c r="G1581" s="353" t="s">
        <v>80</v>
      </c>
      <c r="H1581" s="353" t="s">
        <v>6660</v>
      </c>
      <c r="I1581" s="243" t="s">
        <v>1304</v>
      </c>
      <c r="J1581" s="146" t="s">
        <v>882</v>
      </c>
      <c r="K1581" s="155" t="s">
        <v>5220</v>
      </c>
      <c r="L1581" s="13">
        <f ca="1">IFERROR(__xludf.DUMMYFUNCTION("if(K1626="""",0,counta(split(K1626,"","")))"),6)</f>
        <v>6</v>
      </c>
      <c r="M1581" s="155" t="s">
        <v>5220</v>
      </c>
      <c r="N1581" s="151"/>
      <c r="O1581" s="151"/>
      <c r="P1581" s="151"/>
      <c r="Q1581" s="422" t="s">
        <v>110</v>
      </c>
      <c r="R1581" s="353" t="s">
        <v>5797</v>
      </c>
      <c r="S1581" s="102">
        <v>0</v>
      </c>
      <c r="T1581" s="435"/>
      <c r="U1581" s="165">
        <v>4</v>
      </c>
      <c r="V1581" s="165">
        <v>5</v>
      </c>
      <c r="W1581" s="165" t="s">
        <v>3223</v>
      </c>
      <c r="X1581" s="102" t="s">
        <v>2794</v>
      </c>
      <c r="Y1581" s="422">
        <f>J1581-I1581</f>
        <v>0.23541666666666666</v>
      </c>
      <c r="Z1581" s="422">
        <f>Y1581*60</f>
        <v>14.125</v>
      </c>
      <c r="AA1581" s="429">
        <v>3</v>
      </c>
      <c r="AB1581" s="277">
        <v>4</v>
      </c>
    </row>
    <row r="1582" spans="1:28" ht="14.25" customHeight="1" thickBot="1">
      <c r="A1582" s="7"/>
      <c r="B1582" s="7"/>
      <c r="C1582" s="353" t="s">
        <v>7724</v>
      </c>
      <c r="D1582" s="468">
        <v>3</v>
      </c>
      <c r="E1582" s="353" t="s">
        <v>7865</v>
      </c>
      <c r="F1582" s="102" t="s">
        <v>1747</v>
      </c>
      <c r="G1582" s="353" t="s">
        <v>7874</v>
      </c>
      <c r="H1582" s="353" t="s">
        <v>7830</v>
      </c>
      <c r="I1582" s="243" t="s">
        <v>1434</v>
      </c>
      <c r="J1582" s="146" t="s">
        <v>2994</v>
      </c>
      <c r="K1582" s="155" t="s">
        <v>5224</v>
      </c>
      <c r="L1582" s="13">
        <f ca="1">IFERROR(__xludf.DUMMYFUNCTION("if(K1627="""",0,counta(split(K1627,"","")))"),4)</f>
        <v>4</v>
      </c>
      <c r="M1582" s="155" t="s">
        <v>5224</v>
      </c>
      <c r="N1582" s="151"/>
      <c r="O1582" s="151"/>
      <c r="P1582" s="151"/>
      <c r="Q1582" s="422" t="s">
        <v>110</v>
      </c>
      <c r="R1582" s="353" t="s">
        <v>5797</v>
      </c>
      <c r="S1582" s="102">
        <v>0</v>
      </c>
      <c r="T1582" s="435"/>
      <c r="U1582" s="165">
        <v>3</v>
      </c>
      <c r="V1582" s="165">
        <v>4</v>
      </c>
      <c r="W1582" s="165" t="s">
        <v>3041</v>
      </c>
      <c r="X1582" s="102">
        <v>1</v>
      </c>
      <c r="Y1582" s="422">
        <f>J1582-I1582</f>
        <v>0.21458333333333335</v>
      </c>
      <c r="Z1582" s="422">
        <f>Y1582*60</f>
        <v>12.875</v>
      </c>
      <c r="AA1582" s="429">
        <v>3</v>
      </c>
      <c r="AB1582" s="165">
        <v>4</v>
      </c>
    </row>
    <row r="1583" spans="1:28" ht="14.25" customHeight="1" thickBot="1">
      <c r="A1583" s="7"/>
      <c r="B1583" s="7"/>
      <c r="C1583" s="353" t="s">
        <v>7724</v>
      </c>
      <c r="D1583" s="468">
        <v>3</v>
      </c>
      <c r="E1583" s="353" t="s">
        <v>7813</v>
      </c>
      <c r="F1583" s="353" t="s">
        <v>7814</v>
      </c>
      <c r="G1583" s="353" t="s">
        <v>7815</v>
      </c>
      <c r="H1583" s="353" t="s">
        <v>7816</v>
      </c>
      <c r="I1583" s="243" t="s">
        <v>611</v>
      </c>
      <c r="J1583" s="146" t="s">
        <v>178</v>
      </c>
      <c r="K1583" s="155" t="s">
        <v>5226</v>
      </c>
      <c r="L1583" s="13">
        <f ca="1">IFERROR(__xludf.DUMMYFUNCTION("if(K1628="""",0,counta(split(K1628,"","")))"),2)</f>
        <v>2</v>
      </c>
      <c r="M1583" s="155" t="s">
        <v>5226</v>
      </c>
      <c r="N1583" s="151"/>
      <c r="O1583" s="151"/>
      <c r="P1583" s="151"/>
      <c r="Q1583" s="422" t="s">
        <v>110</v>
      </c>
      <c r="R1583" s="353" t="s">
        <v>5797</v>
      </c>
      <c r="S1583" s="102">
        <v>0</v>
      </c>
      <c r="T1583" s="435"/>
      <c r="U1583" s="165">
        <v>4</v>
      </c>
      <c r="V1583" s="165">
        <v>4</v>
      </c>
      <c r="W1583" s="165" t="s">
        <v>2111</v>
      </c>
      <c r="X1583" s="102" t="s">
        <v>2794</v>
      </c>
      <c r="Y1583" s="422">
        <f>J1583-I1583</f>
        <v>0.27569444444444441</v>
      </c>
      <c r="Z1583" s="422">
        <f>Y1583*60</f>
        <v>16.541666666666664</v>
      </c>
      <c r="AA1583" s="429">
        <v>3</v>
      </c>
      <c r="AB1583" s="165">
        <v>4</v>
      </c>
    </row>
    <row r="1584" spans="1:28" ht="14.25" customHeight="1" thickBot="1">
      <c r="A1584" s="7"/>
      <c r="B1584" s="7"/>
      <c r="C1584" s="353" t="s">
        <v>7724</v>
      </c>
      <c r="D1584" s="468">
        <v>3</v>
      </c>
      <c r="E1584" s="353" t="s">
        <v>7881</v>
      </c>
      <c r="F1584" s="353" t="s">
        <v>7884</v>
      </c>
      <c r="G1584" s="353" t="s">
        <v>1676</v>
      </c>
      <c r="H1584" s="353" t="s">
        <v>7885</v>
      </c>
      <c r="I1584" s="243" t="s">
        <v>675</v>
      </c>
      <c r="J1584" s="146" t="s">
        <v>2386</v>
      </c>
      <c r="K1584" s="155" t="s">
        <v>5227</v>
      </c>
      <c r="L1584" s="13">
        <f ca="1">IFERROR(__xludf.DUMMYFUNCTION("if(K1629="""",0,counta(split(K1629,"","")))"),4)</f>
        <v>4</v>
      </c>
      <c r="M1584" s="155" t="s">
        <v>5227</v>
      </c>
      <c r="N1584" s="151"/>
      <c r="O1584" s="151"/>
      <c r="P1584" s="151"/>
      <c r="Q1584" s="422" t="s">
        <v>110</v>
      </c>
      <c r="R1584" s="353" t="s">
        <v>5797</v>
      </c>
      <c r="S1584" s="102">
        <v>0</v>
      </c>
      <c r="T1584" s="435"/>
      <c r="U1584" s="379">
        <v>2</v>
      </c>
      <c r="V1584" s="379">
        <v>3</v>
      </c>
      <c r="W1584" s="377" t="s">
        <v>3548</v>
      </c>
      <c r="X1584" s="377">
        <v>1</v>
      </c>
      <c r="Y1584" s="422">
        <f>J1584-I1584</f>
        <v>0.27013888888888887</v>
      </c>
      <c r="Z1584" s="422">
        <f>Y1584*60</f>
        <v>16.208333333333332</v>
      </c>
      <c r="AA1584" s="429">
        <v>3</v>
      </c>
      <c r="AB1584" s="165">
        <v>4</v>
      </c>
    </row>
    <row r="1585" spans="1:28" ht="14.25" customHeight="1" thickBot="1">
      <c r="A1585" s="7"/>
      <c r="B1585" s="7"/>
      <c r="C1585" s="50" t="s">
        <v>7041</v>
      </c>
      <c r="D1585" s="468">
        <v>3</v>
      </c>
      <c r="E1585" s="49" t="s">
        <v>7099</v>
      </c>
      <c r="F1585" s="53" t="s">
        <v>2842</v>
      </c>
      <c r="G1585" s="102" t="s">
        <v>45</v>
      </c>
      <c r="H1585" s="102" t="s">
        <v>561</v>
      </c>
      <c r="I1585" s="45" t="s">
        <v>712</v>
      </c>
      <c r="J1585" s="146" t="s">
        <v>1971</v>
      </c>
      <c r="K1585" s="155" t="s">
        <v>5232</v>
      </c>
      <c r="L1585" s="13">
        <f ca="1">IFERROR(__xludf.DUMMYFUNCTION("if(K1630="""",0,counta(split(K1630,"","")))"),4)</f>
        <v>4</v>
      </c>
      <c r="M1585" s="155" t="s">
        <v>5232</v>
      </c>
      <c r="N1585" s="151"/>
      <c r="O1585" s="151"/>
      <c r="P1585" s="151"/>
      <c r="Q1585" s="422" t="s">
        <v>110</v>
      </c>
      <c r="R1585" s="353" t="s">
        <v>5797</v>
      </c>
      <c r="S1585" s="102">
        <v>0</v>
      </c>
      <c r="T1585" s="435"/>
      <c r="U1585" s="379">
        <v>4</v>
      </c>
      <c r="V1585" s="379">
        <v>3</v>
      </c>
      <c r="W1585" s="377" t="s">
        <v>7122</v>
      </c>
      <c r="X1585" s="377">
        <v>1</v>
      </c>
      <c r="Y1585" s="422">
        <f>J1585-I1585</f>
        <v>0.16041666666666665</v>
      </c>
      <c r="Z1585" s="422">
        <f>Y1585*60</f>
        <v>9.625</v>
      </c>
      <c r="AA1585" s="429">
        <v>3</v>
      </c>
      <c r="AB1585" s="379">
        <v>4</v>
      </c>
    </row>
    <row r="1586" spans="1:28" ht="14.25" customHeight="1" thickBot="1">
      <c r="A1586" s="7"/>
      <c r="B1586" s="7"/>
      <c r="C1586" s="50" t="s">
        <v>7139</v>
      </c>
      <c r="D1586" s="468">
        <v>3</v>
      </c>
      <c r="E1586" s="50" t="s">
        <v>7212</v>
      </c>
      <c r="F1586" s="102" t="s">
        <v>2842</v>
      </c>
      <c r="G1586" s="102" t="s">
        <v>45</v>
      </c>
      <c r="H1586" s="102" t="s">
        <v>561</v>
      </c>
      <c r="I1586" s="45" t="s">
        <v>1086</v>
      </c>
      <c r="J1586" s="146" t="s">
        <v>4824</v>
      </c>
      <c r="K1586" s="155" t="s">
        <v>5234</v>
      </c>
      <c r="L1586" s="13">
        <f ca="1">IFERROR(__xludf.DUMMYFUNCTION("if(K1631="""",0,counta(split(K1631,"","")))"),5)</f>
        <v>5</v>
      </c>
      <c r="M1586" s="155" t="s">
        <v>5235</v>
      </c>
      <c r="N1586" s="151"/>
      <c r="O1586" s="151"/>
      <c r="P1586" s="151"/>
      <c r="Q1586" s="422" t="s">
        <v>110</v>
      </c>
      <c r="R1586" s="353" t="s">
        <v>5797</v>
      </c>
      <c r="S1586" s="102">
        <v>0</v>
      </c>
      <c r="T1586" s="435"/>
      <c r="U1586" s="328">
        <v>5</v>
      </c>
      <c r="V1586" s="328">
        <v>5</v>
      </c>
      <c r="W1586" s="343" t="s">
        <v>3548</v>
      </c>
      <c r="X1586" s="252" t="s">
        <v>2794</v>
      </c>
      <c r="Y1586" s="422">
        <f>J1586-I1586</f>
        <v>0.33958333333333335</v>
      </c>
      <c r="Z1586" s="422">
        <f>Y1586*60</f>
        <v>20.375</v>
      </c>
      <c r="AA1586" s="429">
        <v>3</v>
      </c>
      <c r="AB1586" s="354">
        <v>4</v>
      </c>
    </row>
    <row r="1587" spans="1:28" ht="14.25" customHeight="1" thickBot="1">
      <c r="A1587" s="7"/>
      <c r="B1587" s="7"/>
      <c r="C1587" s="50" t="s">
        <v>8698</v>
      </c>
      <c r="D1587" s="468">
        <v>3</v>
      </c>
      <c r="E1587" s="353" t="s">
        <v>8725</v>
      </c>
      <c r="F1587" s="175" t="s">
        <v>1568</v>
      </c>
      <c r="G1587" s="353" t="s">
        <v>4287</v>
      </c>
      <c r="H1587" s="353" t="s">
        <v>3885</v>
      </c>
      <c r="I1587" s="243" t="s">
        <v>673</v>
      </c>
      <c r="J1587" s="146" t="s">
        <v>4579</v>
      </c>
      <c r="K1587" s="155" t="s">
        <v>5237</v>
      </c>
      <c r="L1587" s="13">
        <f ca="1">IFERROR(__xludf.DUMMYFUNCTION("if(K1632="""",0,counta(split(K1632,"","")))"),4)</f>
        <v>4</v>
      </c>
      <c r="M1587" s="155" t="s">
        <v>5237</v>
      </c>
      <c r="N1587" s="151"/>
      <c r="O1587" s="151"/>
      <c r="P1587" s="151"/>
      <c r="Q1587" s="422" t="s">
        <v>110</v>
      </c>
      <c r="R1587" s="353" t="s">
        <v>5797</v>
      </c>
      <c r="S1587" s="102">
        <v>0</v>
      </c>
      <c r="T1587" s="435"/>
      <c r="U1587" s="165"/>
      <c r="V1587" s="165">
        <v>3</v>
      </c>
      <c r="W1587" s="165" t="s">
        <v>29</v>
      </c>
      <c r="X1587" s="15">
        <v>1</v>
      </c>
      <c r="Y1587" s="422">
        <f>J1587-I1587</f>
        <v>0.54166666666666663</v>
      </c>
      <c r="Z1587" s="422">
        <f>Y1587*60</f>
        <v>32.5</v>
      </c>
      <c r="AA1587" s="429">
        <v>3</v>
      </c>
      <c r="AB1587" s="165">
        <v>4</v>
      </c>
    </row>
    <row r="1588" spans="1:28" ht="14.25" customHeight="1" thickBot="1">
      <c r="A1588" s="7"/>
      <c r="B1588" s="7"/>
      <c r="C1588" s="353" t="s">
        <v>7724</v>
      </c>
      <c r="D1588" s="468">
        <v>3</v>
      </c>
      <c r="E1588" s="353" t="s">
        <v>8039</v>
      </c>
      <c r="F1588" s="353" t="s">
        <v>8041</v>
      </c>
      <c r="G1588" s="353" t="s">
        <v>784</v>
      </c>
      <c r="H1588" s="353" t="s">
        <v>5143</v>
      </c>
      <c r="I1588" s="243" t="s">
        <v>370</v>
      </c>
      <c r="J1588" s="146" t="s">
        <v>5238</v>
      </c>
      <c r="K1588" s="155" t="s">
        <v>5239</v>
      </c>
      <c r="L1588" s="13">
        <f ca="1">IFERROR(__xludf.DUMMYFUNCTION("if(K1633="""",0,counta(split(K1633,"","")))"),4)</f>
        <v>4</v>
      </c>
      <c r="M1588" s="155" t="s">
        <v>5239</v>
      </c>
      <c r="N1588" s="155"/>
      <c r="O1588" s="155"/>
      <c r="P1588" s="155"/>
      <c r="Q1588" s="422" t="s">
        <v>110</v>
      </c>
      <c r="R1588" s="353" t="s">
        <v>5797</v>
      </c>
      <c r="S1588" s="102">
        <v>0</v>
      </c>
      <c r="T1588" s="435"/>
      <c r="U1588" s="165">
        <v>4</v>
      </c>
      <c r="V1588" s="165">
        <v>4</v>
      </c>
      <c r="W1588" s="165" t="s">
        <v>2111</v>
      </c>
      <c r="X1588" s="102" t="s">
        <v>2794</v>
      </c>
      <c r="Y1588" s="422">
        <f>J1588-I1588</f>
        <v>0.79374999999999996</v>
      </c>
      <c r="Z1588" s="422">
        <f>Y1588*60</f>
        <v>47.625</v>
      </c>
      <c r="AA1588" s="429">
        <v>3</v>
      </c>
      <c r="AB1588" s="165">
        <v>4</v>
      </c>
    </row>
    <row r="1589" spans="1:28" ht="14.25" customHeight="1" thickBot="1">
      <c r="A1589" s="7"/>
      <c r="B1589" s="7"/>
      <c r="C1589" s="283" t="s">
        <v>8567</v>
      </c>
      <c r="D1589" s="468">
        <v>3</v>
      </c>
      <c r="E1589" s="283" t="s">
        <v>8625</v>
      </c>
      <c r="F1589" s="248" t="s">
        <v>4048</v>
      </c>
      <c r="G1589" s="283"/>
      <c r="H1589" s="283" t="s">
        <v>6666</v>
      </c>
      <c r="I1589" s="249" t="s">
        <v>3063</v>
      </c>
      <c r="J1589" s="146" t="s">
        <v>1742</v>
      </c>
      <c r="K1589" s="155" t="s">
        <v>5241</v>
      </c>
      <c r="L1589" s="13">
        <f ca="1">IFERROR(__xludf.DUMMYFUNCTION("if(K1634="""",0,counta(split(K1634,"","")))"),7)</f>
        <v>7</v>
      </c>
      <c r="M1589" s="155" t="s">
        <v>5241</v>
      </c>
      <c r="N1589" s="151"/>
      <c r="O1589" s="151"/>
      <c r="P1589" s="151"/>
      <c r="Q1589" s="441" t="s">
        <v>110</v>
      </c>
      <c r="R1589" s="353" t="s">
        <v>5797</v>
      </c>
      <c r="S1589" s="331">
        <v>0</v>
      </c>
      <c r="T1589" s="435"/>
      <c r="U1589" s="165"/>
      <c r="V1589" s="165">
        <v>4</v>
      </c>
      <c r="W1589" s="165" t="s">
        <v>1403</v>
      </c>
      <c r="X1589" s="102"/>
      <c r="Y1589" s="422">
        <f>J1589-I1589</f>
        <v>5.6944444444444443E-2</v>
      </c>
      <c r="Z1589" s="422">
        <f>Y1589*60</f>
        <v>3.4166666666666665</v>
      </c>
      <c r="AA1589" s="429">
        <v>3</v>
      </c>
      <c r="AB1589" s="165">
        <v>4</v>
      </c>
    </row>
    <row r="1590" spans="1:28" ht="14.25" customHeight="1" thickBot="1">
      <c r="A1590" s="7"/>
      <c r="B1590" s="7"/>
      <c r="C1590" s="50" t="s">
        <v>8085</v>
      </c>
      <c r="D1590" s="468">
        <v>3</v>
      </c>
      <c r="E1590" s="87" t="s">
        <v>8173</v>
      </c>
      <c r="F1590" s="102" t="s">
        <v>8176</v>
      </c>
      <c r="G1590" s="102" t="s">
        <v>8176</v>
      </c>
      <c r="H1590" s="102" t="s">
        <v>8177</v>
      </c>
      <c r="I1590" s="45" t="s">
        <v>709</v>
      </c>
      <c r="J1590" s="146" t="s">
        <v>2376</v>
      </c>
      <c r="K1590" s="155" t="s">
        <v>4734</v>
      </c>
      <c r="L1590" s="13">
        <f ca="1">IFERROR(__xludf.DUMMYFUNCTION("if(K1635="""",0,counta(split(K1635,"","")))"),1)</f>
        <v>1</v>
      </c>
      <c r="M1590" s="155" t="s">
        <v>4734</v>
      </c>
      <c r="N1590" s="155" t="s">
        <v>5139</v>
      </c>
      <c r="O1590" s="155" t="s">
        <v>5140</v>
      </c>
      <c r="P1590" s="155" t="s">
        <v>5140</v>
      </c>
      <c r="Q1590" s="441" t="s">
        <v>110</v>
      </c>
      <c r="R1590" s="353" t="s">
        <v>5797</v>
      </c>
      <c r="S1590" s="331">
        <v>0</v>
      </c>
      <c r="T1590" s="435"/>
      <c r="U1590" s="165">
        <v>4</v>
      </c>
      <c r="V1590" s="165">
        <v>5</v>
      </c>
      <c r="W1590" s="165" t="s">
        <v>3437</v>
      </c>
      <c r="X1590" s="102">
        <v>1</v>
      </c>
      <c r="Y1590" s="422">
        <f>J1590-I1590</f>
        <v>0.12222222222222223</v>
      </c>
      <c r="Z1590" s="422">
        <f>Y1590*60</f>
        <v>7.3333333333333339</v>
      </c>
      <c r="AA1590" s="429">
        <v>3</v>
      </c>
      <c r="AB1590" s="165">
        <v>4</v>
      </c>
    </row>
    <row r="1591" spans="1:28" ht="14.25" customHeight="1" thickBot="1">
      <c r="A1591" s="7"/>
      <c r="B1591" s="7"/>
      <c r="C1591" s="283" t="s">
        <v>8567</v>
      </c>
      <c r="D1591" s="468">
        <v>3</v>
      </c>
      <c r="E1591" s="283" t="s">
        <v>8604</v>
      </c>
      <c r="F1591" s="248" t="s">
        <v>8605</v>
      </c>
      <c r="G1591" s="283" t="s">
        <v>8605</v>
      </c>
      <c r="H1591" s="283" t="s">
        <v>8606</v>
      </c>
      <c r="I1591" s="249" t="s">
        <v>709</v>
      </c>
      <c r="J1591" s="146" t="s">
        <v>725</v>
      </c>
      <c r="K1591" s="155" t="s">
        <v>5248</v>
      </c>
      <c r="L1591" s="13">
        <f ca="1">IFERROR(__xludf.DUMMYFUNCTION("if(K1636="""",0,counta(split(K1636,"","")))"),2)</f>
        <v>2</v>
      </c>
      <c r="M1591" s="155" t="s">
        <v>5248</v>
      </c>
      <c r="N1591" s="155" t="s">
        <v>5249</v>
      </c>
      <c r="O1591" s="155" t="s">
        <v>5250</v>
      </c>
      <c r="P1591" s="155" t="s">
        <v>5250</v>
      </c>
      <c r="Q1591" s="414" t="s">
        <v>110</v>
      </c>
      <c r="R1591" s="353" t="s">
        <v>5797</v>
      </c>
      <c r="S1591" s="354">
        <v>0</v>
      </c>
      <c r="T1591" s="435"/>
      <c r="U1591" s="165"/>
      <c r="V1591" s="165">
        <v>4</v>
      </c>
      <c r="W1591" s="165" t="s">
        <v>2111</v>
      </c>
      <c r="X1591" s="102"/>
      <c r="Y1591" s="422">
        <f>J1591-I1591</f>
        <v>0.21527777777777776</v>
      </c>
      <c r="Z1591" s="422">
        <f>Y1591*60</f>
        <v>12.916666666666666</v>
      </c>
      <c r="AA1591" s="428">
        <v>3</v>
      </c>
      <c r="AB1591" s="165">
        <v>4</v>
      </c>
    </row>
    <row r="1592" spans="1:28" ht="14.25" customHeight="1" thickBot="1">
      <c r="A1592" s="7"/>
      <c r="B1592" s="7"/>
      <c r="C1592" s="50" t="s">
        <v>8968</v>
      </c>
      <c r="D1592" s="468">
        <v>3</v>
      </c>
      <c r="E1592" s="275" t="s">
        <v>8969</v>
      </c>
      <c r="F1592" s="275" t="s">
        <v>6094</v>
      </c>
      <c r="G1592" s="275" t="s">
        <v>8970</v>
      </c>
      <c r="H1592" s="275" t="s">
        <v>8971</v>
      </c>
      <c r="I1592" s="276" t="s">
        <v>2343</v>
      </c>
      <c r="J1592" s="146" t="s">
        <v>1042</v>
      </c>
      <c r="K1592" s="155" t="s">
        <v>5168</v>
      </c>
      <c r="L1592" s="13">
        <f ca="1">IFERROR(__xludf.DUMMYFUNCTION("if(K1637="""",0,counta(split(K1637,"","")))"),1)</f>
        <v>1</v>
      </c>
      <c r="M1592" s="155" t="s">
        <v>5168</v>
      </c>
      <c r="N1592" s="155" t="s">
        <v>5253</v>
      </c>
      <c r="O1592" s="155" t="s">
        <v>5253</v>
      </c>
      <c r="P1592" s="155" t="s">
        <v>5253</v>
      </c>
      <c r="Q1592" s="422" t="s">
        <v>110</v>
      </c>
      <c r="R1592" s="353" t="s">
        <v>5797</v>
      </c>
      <c r="S1592" s="102">
        <v>0</v>
      </c>
      <c r="T1592" s="435"/>
      <c r="U1592" s="165">
        <v>4</v>
      </c>
      <c r="V1592" s="165">
        <v>4</v>
      </c>
      <c r="W1592" s="165" t="s">
        <v>2805</v>
      </c>
      <c r="X1592" s="102" t="s">
        <v>2794</v>
      </c>
      <c r="Y1592" s="422">
        <f>J1592-I1592</f>
        <v>0.31319444444444444</v>
      </c>
      <c r="Z1592" s="422">
        <f>Y1592*60</f>
        <v>18.791666666666668</v>
      </c>
      <c r="AA1592" s="429">
        <v>3</v>
      </c>
      <c r="AB1592" s="149">
        <v>4</v>
      </c>
    </row>
    <row r="1593" spans="1:28" ht="14.25" customHeight="1" thickBot="1">
      <c r="A1593" s="7"/>
      <c r="B1593" s="7"/>
      <c r="C1593" s="329" t="s">
        <v>9778</v>
      </c>
      <c r="D1593" s="468">
        <v>3</v>
      </c>
      <c r="E1593" s="329" t="s">
        <v>763</v>
      </c>
      <c r="F1593" s="338" t="s">
        <v>2842</v>
      </c>
      <c r="G1593" s="338" t="s">
        <v>9931</v>
      </c>
      <c r="H1593" s="338" t="s">
        <v>561</v>
      </c>
      <c r="I1593" s="334" t="s">
        <v>1023</v>
      </c>
      <c r="J1593" s="146" t="s">
        <v>33</v>
      </c>
      <c r="K1593" s="155" t="s">
        <v>5255</v>
      </c>
      <c r="L1593" s="13">
        <f ca="1">IFERROR(__xludf.DUMMYFUNCTION("if(K1638="""",0,counta(split(K1638,"","")))"),1)</f>
        <v>1</v>
      </c>
      <c r="M1593" s="155" t="s">
        <v>5255</v>
      </c>
      <c r="N1593" s="151"/>
      <c r="O1593" s="151"/>
      <c r="P1593" s="151"/>
      <c r="Q1593" s="422" t="s">
        <v>110</v>
      </c>
      <c r="R1593" s="353" t="s">
        <v>5797</v>
      </c>
      <c r="S1593" s="102">
        <v>0</v>
      </c>
      <c r="T1593" s="435"/>
      <c r="U1593" s="165">
        <v>3</v>
      </c>
      <c r="V1593" s="165">
        <v>3</v>
      </c>
      <c r="W1593" s="165" t="s">
        <v>3409</v>
      </c>
      <c r="X1593" s="102">
        <v>1</v>
      </c>
      <c r="Y1593" s="422">
        <f>J1593-I1593</f>
        <v>0.20277777777777781</v>
      </c>
      <c r="Z1593" s="422">
        <f>Y1593*60</f>
        <v>12.166666666666668</v>
      </c>
      <c r="AA1593" s="429">
        <v>3</v>
      </c>
      <c r="AB1593" s="165">
        <v>4</v>
      </c>
    </row>
    <row r="1594" spans="1:28" ht="14.25" customHeight="1" thickBot="1">
      <c r="A1594" s="7"/>
      <c r="B1594" s="7"/>
      <c r="C1594" s="220" t="s">
        <v>6842</v>
      </c>
      <c r="D1594" s="468">
        <v>3</v>
      </c>
      <c r="E1594" s="214" t="s">
        <v>7032</v>
      </c>
      <c r="F1594" s="102" t="s">
        <v>2803</v>
      </c>
      <c r="G1594" s="102" t="s">
        <v>7034</v>
      </c>
      <c r="H1594" s="102" t="s">
        <v>295</v>
      </c>
      <c r="I1594" s="45" t="s">
        <v>2907</v>
      </c>
      <c r="J1594" s="146" t="s">
        <v>4646</v>
      </c>
      <c r="K1594" s="155"/>
      <c r="L1594" s="13">
        <f ca="1">IFERROR(__xludf.DUMMYFUNCTION("if(K1639="""",0,counta(split(K1639,"","")))"),0)</f>
        <v>0</v>
      </c>
      <c r="M1594" s="155"/>
      <c r="N1594" s="151"/>
      <c r="O1594" s="151"/>
      <c r="P1594" s="151"/>
      <c r="Q1594" s="422" t="s">
        <v>110</v>
      </c>
      <c r="R1594" s="353" t="s">
        <v>5797</v>
      </c>
      <c r="S1594" s="102">
        <v>0</v>
      </c>
      <c r="T1594" s="435"/>
      <c r="U1594" s="165"/>
      <c r="V1594" s="165">
        <v>5</v>
      </c>
      <c r="W1594" s="165" t="s">
        <v>1403</v>
      </c>
      <c r="X1594" s="102"/>
      <c r="Y1594" s="422">
        <f>J1594-I1594</f>
        <v>0.27430555555555558</v>
      </c>
      <c r="Z1594" s="422">
        <f>Y1594*60</f>
        <v>16.458333333333336</v>
      </c>
      <c r="AA1594" s="428">
        <v>3</v>
      </c>
      <c r="AB1594" s="165">
        <v>4</v>
      </c>
    </row>
    <row r="1595" spans="1:28" ht="14.25" customHeight="1" thickBot="1">
      <c r="A1595" s="7"/>
      <c r="B1595" s="7"/>
      <c r="C1595" s="50" t="s">
        <v>8698</v>
      </c>
      <c r="D1595" s="468">
        <v>3</v>
      </c>
      <c r="E1595" s="353" t="s">
        <v>8799</v>
      </c>
      <c r="F1595" s="175" t="s">
        <v>8800</v>
      </c>
      <c r="G1595" s="353" t="s">
        <v>8801</v>
      </c>
      <c r="H1595" s="353" t="s">
        <v>2891</v>
      </c>
      <c r="I1595" s="243" t="s">
        <v>794</v>
      </c>
      <c r="J1595" s="146" t="s">
        <v>749</v>
      </c>
      <c r="K1595" s="155" t="s">
        <v>5262</v>
      </c>
      <c r="L1595" s="13">
        <f ca="1">IFERROR(__xludf.DUMMYFUNCTION("if(K1640="""",0,counta(split(K1640,"","")))"),1)</f>
        <v>1</v>
      </c>
      <c r="M1595" s="155" t="s">
        <v>5262</v>
      </c>
      <c r="N1595" s="151"/>
      <c r="O1595" s="151"/>
      <c r="P1595" s="151"/>
      <c r="Q1595" s="422" t="s">
        <v>110</v>
      </c>
      <c r="R1595" s="353" t="s">
        <v>5797</v>
      </c>
      <c r="S1595" s="102">
        <v>0</v>
      </c>
      <c r="T1595" s="435"/>
      <c r="U1595" s="165"/>
      <c r="V1595" s="165">
        <v>5</v>
      </c>
      <c r="W1595" s="165" t="s">
        <v>2111</v>
      </c>
      <c r="X1595" s="102" t="s">
        <v>2388</v>
      </c>
      <c r="Y1595" s="422">
        <f>J1595-I1595</f>
        <v>0.14305555555555555</v>
      </c>
      <c r="Z1595" s="422">
        <f>Y1595*60</f>
        <v>8.5833333333333321</v>
      </c>
      <c r="AA1595" s="428">
        <v>3</v>
      </c>
      <c r="AB1595" s="165">
        <v>4</v>
      </c>
    </row>
    <row r="1596" spans="1:28" ht="14.25" customHeight="1" thickBot="1">
      <c r="A1596" s="7"/>
      <c r="B1596" s="7"/>
      <c r="C1596" s="50" t="s">
        <v>8942</v>
      </c>
      <c r="D1596" s="468">
        <v>3</v>
      </c>
      <c r="E1596" s="275" t="s">
        <v>8943</v>
      </c>
      <c r="F1596" s="275" t="s">
        <v>6130</v>
      </c>
      <c r="G1596" s="275" t="s">
        <v>615</v>
      </c>
      <c r="H1596" s="275" t="s">
        <v>8944</v>
      </c>
      <c r="I1596" s="276" t="s">
        <v>2015</v>
      </c>
      <c r="J1596" s="146" t="s">
        <v>558</v>
      </c>
      <c r="K1596" s="155" t="s">
        <v>5265</v>
      </c>
      <c r="L1596" s="13">
        <f ca="1">IFERROR(__xludf.DUMMYFUNCTION("if(K1641="""",0,counta(split(K1641,"","")))"),1)</f>
        <v>1</v>
      </c>
      <c r="M1596" s="155" t="s">
        <v>5265</v>
      </c>
      <c r="N1596" s="151"/>
      <c r="O1596" s="151"/>
      <c r="P1596" s="151"/>
      <c r="Q1596" s="422" t="s">
        <v>110</v>
      </c>
      <c r="R1596" s="353" t="s">
        <v>5797</v>
      </c>
      <c r="S1596" s="102">
        <v>0</v>
      </c>
      <c r="T1596" s="435"/>
      <c r="U1596" s="165">
        <v>3</v>
      </c>
      <c r="V1596" s="165">
        <v>3</v>
      </c>
      <c r="W1596" s="165" t="s">
        <v>3548</v>
      </c>
      <c r="X1596" s="102">
        <v>1</v>
      </c>
      <c r="Y1596" s="422">
        <f>J1596-I1596</f>
        <v>0.20138888888888887</v>
      </c>
      <c r="Z1596" s="422">
        <f>Y1596*60</f>
        <v>12.083333333333332</v>
      </c>
      <c r="AA1596" s="429">
        <v>3</v>
      </c>
      <c r="AB1596" s="165">
        <v>4</v>
      </c>
    </row>
    <row r="1597" spans="1:28" ht="14.25" customHeight="1" thickBot="1">
      <c r="A1597" s="7"/>
      <c r="B1597" s="7"/>
      <c r="C1597" s="353" t="s">
        <v>7724</v>
      </c>
      <c r="D1597" s="468">
        <v>3</v>
      </c>
      <c r="E1597" s="353" t="s">
        <v>8039</v>
      </c>
      <c r="F1597" s="353" t="s">
        <v>8017</v>
      </c>
      <c r="G1597" s="353" t="s">
        <v>8040</v>
      </c>
      <c r="H1597" s="353" t="s">
        <v>3847</v>
      </c>
      <c r="I1597" s="243" t="s">
        <v>1788</v>
      </c>
      <c r="J1597" s="146" t="s">
        <v>388</v>
      </c>
      <c r="K1597" s="155" t="s">
        <v>2820</v>
      </c>
      <c r="L1597" s="13">
        <f ca="1">IFERROR(__xludf.DUMMYFUNCTION("if(K1642="""",0,counta(split(K1642,"","")))"),1)</f>
        <v>1</v>
      </c>
      <c r="M1597" s="155" t="s">
        <v>2820</v>
      </c>
      <c r="N1597" s="151"/>
      <c r="O1597" s="151"/>
      <c r="P1597" s="151"/>
      <c r="Q1597" s="422" t="s">
        <v>110</v>
      </c>
      <c r="R1597" s="353" t="s">
        <v>5797</v>
      </c>
      <c r="S1597" s="102">
        <v>0</v>
      </c>
      <c r="T1597" s="435"/>
      <c r="U1597" s="165">
        <v>4</v>
      </c>
      <c r="V1597" s="165">
        <v>5</v>
      </c>
      <c r="W1597" s="165" t="s">
        <v>7570</v>
      </c>
      <c r="X1597" s="102">
        <v>1</v>
      </c>
      <c r="Y1597" s="422">
        <f>J1597-I1597</f>
        <v>0.15138888888888888</v>
      </c>
      <c r="Z1597" s="422">
        <f>Y1597*60</f>
        <v>9.0833333333333321</v>
      </c>
      <c r="AA1597" s="429">
        <v>3</v>
      </c>
      <c r="AB1597" s="277">
        <v>4</v>
      </c>
    </row>
    <row r="1598" spans="1:28" ht="14.25" customHeight="1" thickBot="1">
      <c r="A1598" s="7"/>
      <c r="B1598" s="7"/>
      <c r="C1598" s="51" t="s">
        <v>7431</v>
      </c>
      <c r="D1598" s="468">
        <v>3</v>
      </c>
      <c r="E1598" s="87" t="s">
        <v>837</v>
      </c>
      <c r="F1598" s="102" t="s">
        <v>594</v>
      </c>
      <c r="G1598" s="102" t="s">
        <v>3162</v>
      </c>
      <c r="H1598" s="102" t="s">
        <v>7528</v>
      </c>
      <c r="I1598" s="45" t="s">
        <v>2360</v>
      </c>
      <c r="J1598" s="146" t="s">
        <v>2007</v>
      </c>
      <c r="K1598" s="155" t="s">
        <v>5274</v>
      </c>
      <c r="L1598" s="13">
        <f ca="1">IFERROR(__xludf.DUMMYFUNCTION("if(K1643="""",0,counta(split(K1643,"","")))"),4)</f>
        <v>4</v>
      </c>
      <c r="M1598" s="155" t="s">
        <v>5274</v>
      </c>
      <c r="N1598" s="151"/>
      <c r="O1598" s="151"/>
      <c r="P1598" s="151"/>
      <c r="Q1598" s="422" t="s">
        <v>110</v>
      </c>
      <c r="R1598" s="353" t="s">
        <v>5797</v>
      </c>
      <c r="S1598" s="102">
        <v>0</v>
      </c>
      <c r="T1598" s="435"/>
      <c r="U1598" s="165"/>
      <c r="V1598" s="165"/>
      <c r="W1598" s="165" t="s">
        <v>3513</v>
      </c>
      <c r="X1598" s="102">
        <v>1</v>
      </c>
      <c r="Y1598" s="422">
        <f>J1598-I1598</f>
        <v>5.8333333333333341E-2</v>
      </c>
      <c r="Z1598" s="422">
        <f>Y1598*60</f>
        <v>3.5000000000000004</v>
      </c>
      <c r="AA1598" s="429">
        <v>3</v>
      </c>
      <c r="AB1598" s="165">
        <v>4</v>
      </c>
    </row>
    <row r="1599" spans="1:28" ht="14.25" customHeight="1" thickBot="1">
      <c r="A1599" s="7"/>
      <c r="B1599" s="7"/>
      <c r="C1599" s="51" t="s">
        <v>7431</v>
      </c>
      <c r="D1599" s="468">
        <v>3</v>
      </c>
      <c r="E1599" s="87" t="s">
        <v>7538</v>
      </c>
      <c r="F1599" s="234" t="s">
        <v>7539</v>
      </c>
      <c r="G1599" s="102" t="s">
        <v>2027</v>
      </c>
      <c r="H1599" s="102" t="s">
        <v>4205</v>
      </c>
      <c r="I1599" s="45" t="s">
        <v>281</v>
      </c>
      <c r="J1599" s="146" t="s">
        <v>1808</v>
      </c>
      <c r="K1599" s="155" t="s">
        <v>5262</v>
      </c>
      <c r="L1599" s="13">
        <f ca="1">IFERROR(__xludf.DUMMYFUNCTION("if(K1644="""",0,counta(split(K1644,"","")))"),1)</f>
        <v>1</v>
      </c>
      <c r="M1599" s="155" t="s">
        <v>5262</v>
      </c>
      <c r="N1599" s="151"/>
      <c r="O1599" s="151"/>
      <c r="P1599" s="151"/>
      <c r="Q1599" s="422" t="s">
        <v>110</v>
      </c>
      <c r="R1599" s="353" t="s">
        <v>5797</v>
      </c>
      <c r="S1599" s="102">
        <v>0</v>
      </c>
      <c r="T1599" s="435"/>
      <c r="U1599" s="165">
        <v>4</v>
      </c>
      <c r="V1599" s="165">
        <v>5</v>
      </c>
      <c r="W1599" s="165" t="s">
        <v>3127</v>
      </c>
      <c r="X1599" s="102" t="s">
        <v>2947</v>
      </c>
      <c r="Y1599" s="422">
        <f>J1599-I1599</f>
        <v>0.12916666666666668</v>
      </c>
      <c r="Z1599" s="422">
        <f>Y1599*60</f>
        <v>7.7500000000000009</v>
      </c>
      <c r="AA1599" s="429">
        <v>3</v>
      </c>
      <c r="AB1599" s="149">
        <v>4</v>
      </c>
    </row>
    <row r="1600" spans="1:28" ht="14.25" customHeight="1" thickBot="1">
      <c r="A1600" s="7"/>
      <c r="B1600" s="7"/>
      <c r="C1600" s="353" t="s">
        <v>7724</v>
      </c>
      <c r="D1600" s="468">
        <v>3</v>
      </c>
      <c r="E1600" s="353" t="s">
        <v>7865</v>
      </c>
      <c r="F1600" s="353" t="s">
        <v>7869</v>
      </c>
      <c r="G1600" s="353" t="s">
        <v>7870</v>
      </c>
      <c r="H1600" s="353" t="s">
        <v>7871</v>
      </c>
      <c r="I1600" s="243" t="s">
        <v>281</v>
      </c>
      <c r="J1600" s="146" t="s">
        <v>92</v>
      </c>
      <c r="K1600" s="155" t="s">
        <v>4947</v>
      </c>
      <c r="L1600" s="13">
        <f ca="1">IFERROR(__xludf.DUMMYFUNCTION("if(K1645="""",0,counta(split(K1645,"","")))"),1)</f>
        <v>1</v>
      </c>
      <c r="M1600" s="155" t="s">
        <v>4947</v>
      </c>
      <c r="N1600" s="151"/>
      <c r="O1600" s="151"/>
      <c r="P1600" s="151"/>
      <c r="Q1600" s="422" t="s">
        <v>110</v>
      </c>
      <c r="R1600" s="353" t="s">
        <v>5797</v>
      </c>
      <c r="S1600" s="102">
        <v>0</v>
      </c>
      <c r="T1600" s="435"/>
      <c r="U1600" s="165">
        <v>3</v>
      </c>
      <c r="V1600" s="165">
        <v>3</v>
      </c>
      <c r="W1600" s="353" t="s">
        <v>29</v>
      </c>
      <c r="X1600" s="102" t="s">
        <v>2794</v>
      </c>
      <c r="Y1600" s="422">
        <f>J1600-I1600</f>
        <v>0.31319444444444444</v>
      </c>
      <c r="Z1600" s="422">
        <f>Y1600*60</f>
        <v>18.791666666666668</v>
      </c>
      <c r="AA1600" s="429">
        <v>3</v>
      </c>
      <c r="AB1600" s="277">
        <v>4</v>
      </c>
    </row>
    <row r="1601" spans="1:28" ht="14.25" customHeight="1" thickBot="1">
      <c r="A1601" s="7"/>
      <c r="B1601" s="7"/>
      <c r="C1601" s="50" t="s">
        <v>8698</v>
      </c>
      <c r="D1601" s="468">
        <v>3</v>
      </c>
      <c r="E1601" s="353" t="s">
        <v>8787</v>
      </c>
      <c r="F1601" s="175" t="s">
        <v>1400</v>
      </c>
      <c r="G1601" s="353" t="s">
        <v>8788</v>
      </c>
      <c r="H1601" s="353" t="s">
        <v>1400</v>
      </c>
      <c r="I1601" s="243" t="s">
        <v>281</v>
      </c>
      <c r="J1601" s="146" t="s">
        <v>265</v>
      </c>
      <c r="K1601" s="155" t="s">
        <v>5281</v>
      </c>
      <c r="L1601" s="13">
        <f ca="1">IFERROR(__xludf.DUMMYFUNCTION("if(K1646="""",0,counta(split(K1646,"","")))"),5)</f>
        <v>5</v>
      </c>
      <c r="M1601" s="155" t="s">
        <v>5281</v>
      </c>
      <c r="N1601" s="155" t="s">
        <v>5282</v>
      </c>
      <c r="O1601" s="155" t="s">
        <v>5283</v>
      </c>
      <c r="P1601" s="155" t="s">
        <v>5283</v>
      </c>
      <c r="Q1601" s="422" t="s">
        <v>110</v>
      </c>
      <c r="R1601" s="353" t="s">
        <v>5797</v>
      </c>
      <c r="S1601" s="102">
        <v>0</v>
      </c>
      <c r="T1601" s="435"/>
      <c r="U1601" s="165">
        <v>3</v>
      </c>
      <c r="V1601" s="165">
        <v>4</v>
      </c>
      <c r="W1601" s="165" t="s">
        <v>3511</v>
      </c>
      <c r="X1601" s="102">
        <v>1</v>
      </c>
      <c r="Y1601" s="422">
        <f>J1601-I1601</f>
        <v>0.29444444444444445</v>
      </c>
      <c r="Z1601" s="422">
        <f>Y1601*60</f>
        <v>17.666666666666668</v>
      </c>
      <c r="AA1601" s="429">
        <v>3</v>
      </c>
      <c r="AB1601" s="333">
        <v>4</v>
      </c>
    </row>
    <row r="1602" spans="1:28" ht="14.25" customHeight="1" thickBot="1">
      <c r="A1602" s="7"/>
      <c r="B1602" s="7"/>
      <c r="C1602" s="50" t="s">
        <v>7041</v>
      </c>
      <c r="D1602" s="468">
        <v>3</v>
      </c>
      <c r="E1602" s="49" t="s">
        <v>7135</v>
      </c>
      <c r="F1602" s="102" t="s">
        <v>7136</v>
      </c>
      <c r="G1602" s="102"/>
      <c r="H1602" s="102" t="s">
        <v>4110</v>
      </c>
      <c r="I1602" s="45" t="s">
        <v>842</v>
      </c>
      <c r="J1602" s="146" t="s">
        <v>1011</v>
      </c>
      <c r="K1602" s="155" t="s">
        <v>5286</v>
      </c>
      <c r="L1602" s="13">
        <f ca="1">IFERROR(__xludf.DUMMYFUNCTION("if(K1647="""",0,counta(split(K1647,"","")))"),2)</f>
        <v>2</v>
      </c>
      <c r="M1602" s="155" t="s">
        <v>5286</v>
      </c>
      <c r="N1602" s="155"/>
      <c r="O1602" s="155"/>
      <c r="P1602" s="155"/>
      <c r="Q1602" s="422" t="s">
        <v>110</v>
      </c>
      <c r="R1602" s="353" t="s">
        <v>5797</v>
      </c>
      <c r="S1602" s="102">
        <v>0</v>
      </c>
      <c r="T1602" s="435"/>
      <c r="U1602" s="165">
        <v>4</v>
      </c>
      <c r="V1602" s="165">
        <v>4</v>
      </c>
      <c r="W1602" s="165" t="s">
        <v>29</v>
      </c>
      <c r="X1602" s="102" t="s">
        <v>2794</v>
      </c>
      <c r="Y1602" s="422">
        <f>J1602-I1602</f>
        <v>0.33680555555555558</v>
      </c>
      <c r="Z1602" s="422">
        <f>Y1602*60</f>
        <v>20.208333333333336</v>
      </c>
      <c r="AA1602" s="429">
        <v>3</v>
      </c>
      <c r="AB1602" s="327">
        <v>4</v>
      </c>
    </row>
    <row r="1603" spans="1:28" ht="14.25" customHeight="1" thickBot="1">
      <c r="A1603" s="7"/>
      <c r="B1603" s="7"/>
      <c r="C1603" s="50" t="s">
        <v>7561</v>
      </c>
      <c r="D1603" s="468">
        <v>3</v>
      </c>
      <c r="E1603" s="50" t="s">
        <v>7678</v>
      </c>
      <c r="F1603" s="102" t="s">
        <v>7674</v>
      </c>
      <c r="G1603" s="102" t="s">
        <v>7676</v>
      </c>
      <c r="H1603" s="102" t="s">
        <v>7676</v>
      </c>
      <c r="I1603" s="45" t="s">
        <v>842</v>
      </c>
      <c r="J1603" s="146" t="s">
        <v>1739</v>
      </c>
      <c r="K1603" s="155" t="s">
        <v>5288</v>
      </c>
      <c r="L1603" s="13">
        <f ca="1">IFERROR(__xludf.DUMMYFUNCTION("if(K1648="""",0,counta(split(K1648,"","")))"),1)</f>
        <v>1</v>
      </c>
      <c r="M1603" s="155" t="s">
        <v>5288</v>
      </c>
      <c r="N1603" s="155"/>
      <c r="O1603" s="155"/>
      <c r="P1603" s="155"/>
      <c r="Q1603" s="422" t="s">
        <v>110</v>
      </c>
      <c r="R1603" s="353" t="s">
        <v>5797</v>
      </c>
      <c r="S1603" s="102">
        <v>0</v>
      </c>
      <c r="T1603" s="435"/>
      <c r="U1603" s="165">
        <v>4</v>
      </c>
      <c r="V1603" s="165">
        <v>4</v>
      </c>
      <c r="W1603" s="165" t="s">
        <v>8427</v>
      </c>
      <c r="X1603" s="102">
        <v>1</v>
      </c>
      <c r="Y1603" s="422">
        <f>J1603-I1603</f>
        <v>5.5555555555555566E-2</v>
      </c>
      <c r="Z1603" s="422">
        <f>Y1603*60</f>
        <v>3.3333333333333339</v>
      </c>
      <c r="AA1603" s="429">
        <v>3</v>
      </c>
      <c r="AB1603" s="277">
        <v>4</v>
      </c>
    </row>
    <row r="1604" spans="1:28" ht="14.25" customHeight="1" thickBot="1">
      <c r="A1604" s="7"/>
      <c r="B1604" s="7"/>
      <c r="C1604" s="353" t="s">
        <v>7724</v>
      </c>
      <c r="D1604" s="468">
        <v>3</v>
      </c>
      <c r="E1604" s="353" t="s">
        <v>1520</v>
      </c>
      <c r="F1604" s="237" t="s">
        <v>816</v>
      </c>
      <c r="G1604" s="353" t="s">
        <v>2226</v>
      </c>
      <c r="H1604" s="353" t="s">
        <v>2839</v>
      </c>
      <c r="I1604" s="243" t="s">
        <v>842</v>
      </c>
      <c r="J1604" s="146" t="s">
        <v>136</v>
      </c>
      <c r="K1604" s="155" t="s">
        <v>5291</v>
      </c>
      <c r="L1604" s="13">
        <f ca="1">IFERROR(__xludf.DUMMYFUNCTION("if(K1649="""",0,counta(split(K1649,"","")))"),1)</f>
        <v>1</v>
      </c>
      <c r="M1604" s="155" t="s">
        <v>5291</v>
      </c>
      <c r="N1604" s="151"/>
      <c r="O1604" s="151" t="s">
        <v>5293</v>
      </c>
      <c r="P1604" s="151" t="s">
        <v>5293</v>
      </c>
      <c r="Q1604" s="445" t="s">
        <v>110</v>
      </c>
      <c r="R1604" s="353" t="s">
        <v>5797</v>
      </c>
      <c r="S1604" s="250">
        <v>0</v>
      </c>
      <c r="T1604" s="435"/>
      <c r="U1604" s="165">
        <v>4</v>
      </c>
      <c r="V1604" s="165">
        <v>5</v>
      </c>
      <c r="W1604" s="165" t="s">
        <v>29</v>
      </c>
      <c r="X1604" s="102" t="s">
        <v>2947</v>
      </c>
      <c r="Y1604" s="422">
        <f>J1604-I1604</f>
        <v>5.9027777777777776E-2</v>
      </c>
      <c r="Z1604" s="422">
        <f>Y1604*60</f>
        <v>3.5416666666666665</v>
      </c>
      <c r="AA1604" s="429">
        <v>3</v>
      </c>
      <c r="AB1604" s="165">
        <v>4</v>
      </c>
    </row>
    <row r="1605" spans="1:28" ht="14.25" customHeight="1" thickBot="1">
      <c r="A1605" s="7"/>
      <c r="B1605" s="7"/>
      <c r="C1605" s="50" t="s">
        <v>8085</v>
      </c>
      <c r="D1605" s="468">
        <v>3</v>
      </c>
      <c r="E1605" s="87" t="s">
        <v>8230</v>
      </c>
      <c r="F1605" s="102" t="s">
        <v>84</v>
      </c>
      <c r="G1605" s="102" t="s">
        <v>85</v>
      </c>
      <c r="H1605" s="102" t="s">
        <v>1104</v>
      </c>
      <c r="I1605" s="45" t="s">
        <v>1694</v>
      </c>
      <c r="J1605" s="146" t="s">
        <v>5171</v>
      </c>
      <c r="K1605" s="155" t="s">
        <v>5295</v>
      </c>
      <c r="L1605" s="13">
        <f ca="1">IFERROR(__xludf.DUMMYFUNCTION("if(K1650="""",0,counta(split(K1650,"","")))"),4)</f>
        <v>4</v>
      </c>
      <c r="M1605" s="155" t="s">
        <v>5296</v>
      </c>
      <c r="N1605" s="151"/>
      <c r="O1605" s="151"/>
      <c r="P1605" s="151"/>
      <c r="Q1605" s="447" t="s">
        <v>110</v>
      </c>
      <c r="R1605" s="353" t="s">
        <v>5797</v>
      </c>
      <c r="S1605" s="297">
        <v>0</v>
      </c>
      <c r="T1605" s="435"/>
      <c r="U1605" s="165"/>
      <c r="V1605" s="165">
        <v>4</v>
      </c>
      <c r="W1605" s="165" t="s">
        <v>2111</v>
      </c>
      <c r="X1605" s="102"/>
      <c r="Y1605" s="422">
        <f>J1605-I1605</f>
        <v>0.18194444444444444</v>
      </c>
      <c r="Z1605" s="422">
        <f>Y1605*60</f>
        <v>10.916666666666666</v>
      </c>
      <c r="AA1605" s="429">
        <v>3</v>
      </c>
      <c r="AB1605" s="277">
        <v>4</v>
      </c>
    </row>
    <row r="1606" spans="1:28" ht="14.25" customHeight="1" thickBot="1">
      <c r="A1606" s="7"/>
      <c r="B1606" s="7"/>
      <c r="C1606" s="220" t="s">
        <v>6842</v>
      </c>
      <c r="D1606" s="468">
        <v>3</v>
      </c>
      <c r="E1606" s="214" t="s">
        <v>6940</v>
      </c>
      <c r="F1606" s="102" t="s">
        <v>6941</v>
      </c>
      <c r="G1606" s="102" t="s">
        <v>6942</v>
      </c>
      <c r="H1606" s="102" t="s">
        <v>6943</v>
      </c>
      <c r="I1606" s="45" t="s">
        <v>24</v>
      </c>
      <c r="J1606" s="146" t="s">
        <v>1836</v>
      </c>
      <c r="K1606" s="155" t="s">
        <v>2821</v>
      </c>
      <c r="L1606" s="13">
        <f ca="1">IFERROR(__xludf.DUMMYFUNCTION("if(K1651="""",0,counta(split(K1651,"","")))"),3)</f>
        <v>3</v>
      </c>
      <c r="M1606" s="155" t="s">
        <v>2821</v>
      </c>
      <c r="N1606" s="151"/>
      <c r="O1606" s="151"/>
      <c r="P1606" s="151"/>
      <c r="Q1606" s="448" t="s">
        <v>110</v>
      </c>
      <c r="R1606" s="353" t="s">
        <v>5797</v>
      </c>
      <c r="S1606" s="318">
        <v>0</v>
      </c>
      <c r="T1606" s="435"/>
      <c r="U1606" s="277">
        <v>3</v>
      </c>
      <c r="V1606" s="277">
        <v>4</v>
      </c>
      <c r="W1606" s="275" t="s">
        <v>3409</v>
      </c>
      <c r="X1606" s="275" t="s">
        <v>2947</v>
      </c>
      <c r="Y1606" s="422">
        <f>J1606-I1606</f>
        <v>0.10902777777777778</v>
      </c>
      <c r="Z1606" s="422">
        <f>Y1606*60</f>
        <v>6.541666666666667</v>
      </c>
      <c r="AA1606" s="429">
        <v>3</v>
      </c>
      <c r="AB1606" s="165">
        <v>4</v>
      </c>
    </row>
    <row r="1607" spans="1:28" ht="14.25" customHeight="1" thickBot="1">
      <c r="A1607" s="7"/>
      <c r="B1607" s="7"/>
      <c r="C1607" s="50" t="s">
        <v>7255</v>
      </c>
      <c r="D1607" s="468">
        <v>3</v>
      </c>
      <c r="E1607" s="50" t="s">
        <v>7256</v>
      </c>
      <c r="F1607" s="102" t="s">
        <v>2842</v>
      </c>
      <c r="G1607" s="102" t="s">
        <v>7257</v>
      </c>
      <c r="H1607" s="102" t="s">
        <v>561</v>
      </c>
      <c r="I1607" s="45" t="s">
        <v>209</v>
      </c>
      <c r="J1607" s="146" t="s">
        <v>1235</v>
      </c>
      <c r="K1607" s="155" t="s">
        <v>5083</v>
      </c>
      <c r="L1607" s="13">
        <f ca="1">IFERROR(__xludf.DUMMYFUNCTION("if(K1652="""",0,counta(split(K1652,"","")))"),1)</f>
        <v>1</v>
      </c>
      <c r="M1607" s="155" t="s">
        <v>5083</v>
      </c>
      <c r="N1607" s="151"/>
      <c r="O1607" s="151"/>
      <c r="P1607" s="151"/>
      <c r="Q1607" s="452" t="s">
        <v>110</v>
      </c>
      <c r="R1607" s="353" t="s">
        <v>5797</v>
      </c>
      <c r="S1607" s="379">
        <v>0</v>
      </c>
      <c r="T1607" s="435"/>
      <c r="U1607" s="481">
        <v>5</v>
      </c>
      <c r="V1607" s="481">
        <v>4</v>
      </c>
      <c r="W1607" s="481" t="s">
        <v>3044</v>
      </c>
      <c r="X1607" s="480" t="s">
        <v>2947</v>
      </c>
      <c r="Y1607" s="422">
        <f>J1607-I1607</f>
        <v>0.22291666666666665</v>
      </c>
      <c r="Z1607" s="422">
        <f>Y1607*60</f>
        <v>13.375</v>
      </c>
      <c r="AA1607" s="429">
        <v>3</v>
      </c>
      <c r="AB1607" s="165">
        <v>4</v>
      </c>
    </row>
    <row r="1608" spans="1:28" ht="14.25" customHeight="1" thickBot="1">
      <c r="A1608" s="7"/>
      <c r="B1608" s="7"/>
      <c r="C1608" s="50" t="s">
        <v>7561</v>
      </c>
      <c r="D1608" s="468">
        <v>3</v>
      </c>
      <c r="E1608" s="50" t="s">
        <v>7719</v>
      </c>
      <c r="F1608" s="102" t="s">
        <v>7721</v>
      </c>
      <c r="G1608" s="102" t="s">
        <v>7721</v>
      </c>
      <c r="H1608" s="102" t="s">
        <v>7722</v>
      </c>
      <c r="I1608" s="45" t="s">
        <v>209</v>
      </c>
      <c r="J1608" s="146" t="s">
        <v>1013</v>
      </c>
      <c r="K1608" s="155" t="s">
        <v>5303</v>
      </c>
      <c r="L1608" s="13">
        <f ca="1">IFERROR(__xludf.DUMMYFUNCTION("if(K1653="""",0,counta(split(K1653,"","")))"),3)</f>
        <v>3</v>
      </c>
      <c r="M1608" s="155" t="s">
        <v>5304</v>
      </c>
      <c r="N1608" s="151"/>
      <c r="O1608" s="151"/>
      <c r="P1608" s="151"/>
      <c r="Q1608" s="452" t="s">
        <v>110</v>
      </c>
      <c r="R1608" s="353" t="s">
        <v>5797</v>
      </c>
      <c r="S1608" s="379">
        <v>0</v>
      </c>
      <c r="T1608" s="435"/>
      <c r="U1608" s="51">
        <v>5</v>
      </c>
      <c r="V1608" s="354">
        <v>3</v>
      </c>
      <c r="W1608" s="102" t="s">
        <v>2793</v>
      </c>
      <c r="X1608" s="435"/>
      <c r="Y1608" s="422">
        <f>J1608-I1608</f>
        <v>0.34583333333333333</v>
      </c>
      <c r="Z1608" s="422">
        <f>Y1608*60</f>
        <v>20.75</v>
      </c>
      <c r="AA1608" s="429">
        <v>3</v>
      </c>
      <c r="AB1608" s="253">
        <v>4</v>
      </c>
    </row>
    <row r="1609" spans="1:28" ht="14.25" customHeight="1" thickBot="1">
      <c r="A1609" s="7"/>
      <c r="B1609" s="7"/>
      <c r="C1609" s="220" t="s">
        <v>6842</v>
      </c>
      <c r="D1609" s="468">
        <v>3</v>
      </c>
      <c r="E1609" s="50" t="s">
        <v>6977</v>
      </c>
      <c r="F1609" s="102" t="s">
        <v>6978</v>
      </c>
      <c r="G1609" s="102" t="s">
        <v>6979</v>
      </c>
      <c r="H1609" s="102" t="s">
        <v>4205</v>
      </c>
      <c r="I1609" s="45" t="s">
        <v>3474</v>
      </c>
      <c r="J1609" s="146" t="s">
        <v>4576</v>
      </c>
      <c r="K1609" s="155" t="s">
        <v>5308</v>
      </c>
      <c r="L1609" s="13">
        <f ca="1">IFERROR(__xludf.DUMMYFUNCTION("if(K1654="""",0,counta(split(K1654,"","")))"),4)</f>
        <v>4</v>
      </c>
      <c r="M1609" s="155" t="s">
        <v>5308</v>
      </c>
      <c r="N1609" s="151"/>
      <c r="O1609" s="151"/>
      <c r="P1609" s="151"/>
      <c r="Q1609" s="422" t="s">
        <v>110</v>
      </c>
      <c r="R1609" s="353" t="s">
        <v>5797</v>
      </c>
      <c r="S1609" s="102">
        <v>0</v>
      </c>
      <c r="T1609" s="435"/>
      <c r="U1609" s="165"/>
      <c r="V1609" s="165">
        <v>4</v>
      </c>
      <c r="W1609" s="165" t="s">
        <v>1403</v>
      </c>
      <c r="X1609" s="102"/>
      <c r="Y1609" s="422">
        <f>J1609-I1609</f>
        <v>0.47222222222222227</v>
      </c>
      <c r="Z1609" s="422">
        <f>Y1609*60</f>
        <v>28.333333333333336</v>
      </c>
      <c r="AA1609" s="428">
        <v>3</v>
      </c>
      <c r="AB1609" s="165">
        <v>4</v>
      </c>
    </row>
    <row r="1610" spans="1:28" ht="14.25" customHeight="1" thickBot="1">
      <c r="A1610" s="7"/>
      <c r="B1610" s="7"/>
      <c r="C1610" s="50" t="s">
        <v>7139</v>
      </c>
      <c r="D1610" s="468">
        <v>3</v>
      </c>
      <c r="E1610" s="230" t="s">
        <v>7186</v>
      </c>
      <c r="F1610" s="102" t="s">
        <v>68</v>
      </c>
      <c r="G1610" s="102" t="s">
        <v>68</v>
      </c>
      <c r="H1610" s="102" t="s">
        <v>68</v>
      </c>
      <c r="I1610" s="45" t="s">
        <v>3474</v>
      </c>
      <c r="J1610" s="146" t="s">
        <v>769</v>
      </c>
      <c r="K1610" s="155" t="s">
        <v>5312</v>
      </c>
      <c r="L1610" s="13">
        <f ca="1">IFERROR(__xludf.DUMMYFUNCTION("if(K1655="""",0,counta(split(K1655,"","")))"),5)</f>
        <v>5</v>
      </c>
      <c r="M1610" s="155" t="s">
        <v>5312</v>
      </c>
      <c r="N1610" s="151"/>
      <c r="O1610" s="151"/>
      <c r="P1610" s="151"/>
      <c r="Q1610" s="422" t="s">
        <v>110</v>
      </c>
      <c r="R1610" s="353" t="s">
        <v>5797</v>
      </c>
      <c r="S1610" s="102">
        <v>0</v>
      </c>
      <c r="T1610" s="435"/>
      <c r="U1610" s="481">
        <v>4</v>
      </c>
      <c r="V1610" s="481">
        <v>5</v>
      </c>
      <c r="W1610" s="481" t="s">
        <v>5989</v>
      </c>
      <c r="X1610" s="480">
        <v>1</v>
      </c>
      <c r="Y1610" s="422">
        <f>J1610-I1610</f>
        <v>3.4722222222222231E-2</v>
      </c>
      <c r="Z1610" s="422">
        <f>Y1610*60</f>
        <v>2.0833333333333339</v>
      </c>
      <c r="AA1610" s="429">
        <v>3</v>
      </c>
      <c r="AB1610" s="131">
        <v>4</v>
      </c>
    </row>
    <row r="1611" spans="1:28" ht="14.25" customHeight="1" thickBot="1">
      <c r="A1611" s="7"/>
      <c r="B1611" s="7"/>
      <c r="C1611" s="50" t="s">
        <v>8085</v>
      </c>
      <c r="D1611" s="468">
        <v>3</v>
      </c>
      <c r="E1611" s="87" t="s">
        <v>8173</v>
      </c>
      <c r="F1611" s="53" t="s">
        <v>2737</v>
      </c>
      <c r="G1611" s="102" t="s">
        <v>299</v>
      </c>
      <c r="H1611" s="102" t="s">
        <v>2573</v>
      </c>
      <c r="I1611" s="45" t="s">
        <v>3474</v>
      </c>
      <c r="J1611" s="146" t="s">
        <v>5302</v>
      </c>
      <c r="K1611" s="155" t="s">
        <v>5318</v>
      </c>
      <c r="L1611" s="13">
        <f ca="1">IFERROR(__xludf.DUMMYFUNCTION("if(K1656="""",0,counta(split(K1656,"","")))"),7)</f>
        <v>7</v>
      </c>
      <c r="M1611" s="155" t="s">
        <v>5318</v>
      </c>
      <c r="N1611" s="155"/>
      <c r="O1611" s="155" t="s">
        <v>5319</v>
      </c>
      <c r="P1611" s="155" t="s">
        <v>5319</v>
      </c>
      <c r="Q1611" s="422" t="s">
        <v>110</v>
      </c>
      <c r="R1611" s="353" t="s">
        <v>5797</v>
      </c>
      <c r="S1611" s="102">
        <v>0</v>
      </c>
      <c r="T1611" s="435"/>
      <c r="U1611" s="165"/>
      <c r="V1611" s="165">
        <v>2</v>
      </c>
      <c r="W1611" s="165" t="s">
        <v>29</v>
      </c>
      <c r="X1611" s="15">
        <v>1</v>
      </c>
      <c r="Y1611" s="422">
        <f>J1611-I1611</f>
        <v>0.28680555555555554</v>
      </c>
      <c r="Z1611" s="422">
        <f>Y1611*60</f>
        <v>17.208333333333332</v>
      </c>
      <c r="AA1611" s="428">
        <v>3</v>
      </c>
      <c r="AB1611" s="165">
        <v>4</v>
      </c>
    </row>
    <row r="1612" spans="1:28" ht="14.25" customHeight="1" thickBot="1">
      <c r="A1612" s="7"/>
      <c r="B1612" s="7"/>
      <c r="C1612" s="50" t="s">
        <v>8272</v>
      </c>
      <c r="D1612" s="468">
        <v>3</v>
      </c>
      <c r="E1612" s="50" t="s">
        <v>8392</v>
      </c>
      <c r="F1612" s="102" t="s">
        <v>79</v>
      </c>
      <c r="G1612" s="102" t="s">
        <v>79</v>
      </c>
      <c r="H1612" s="102" t="s">
        <v>2825</v>
      </c>
      <c r="I1612" s="45" t="s">
        <v>8396</v>
      </c>
      <c r="J1612" s="146" t="s">
        <v>5302</v>
      </c>
      <c r="K1612" s="155" t="s">
        <v>5323</v>
      </c>
      <c r="L1612" s="13">
        <f ca="1">IFERROR(__xludf.DUMMYFUNCTION("if(K1657="""",0,counta(split(K1657,"","")))"),1)</f>
        <v>1</v>
      </c>
      <c r="M1612" s="155" t="s">
        <v>5323</v>
      </c>
      <c r="N1612" s="151"/>
      <c r="O1612" s="151"/>
      <c r="P1612" s="151"/>
      <c r="Q1612" s="422" t="s">
        <v>110</v>
      </c>
      <c r="R1612" s="353" t="s">
        <v>5797</v>
      </c>
      <c r="S1612" s="102">
        <v>0</v>
      </c>
      <c r="T1612" s="435"/>
      <c r="U1612" s="462">
        <v>2</v>
      </c>
      <c r="V1612" s="462">
        <v>2</v>
      </c>
      <c r="W1612" s="456" t="s">
        <v>3511</v>
      </c>
      <c r="X1612" s="456" t="s">
        <v>2794</v>
      </c>
      <c r="Y1612" s="422">
        <f>J1612-I1612</f>
        <v>-7.9166666666666663E-2</v>
      </c>
      <c r="Z1612" s="422">
        <f>Y1612*60</f>
        <v>-4.75</v>
      </c>
      <c r="AA1612" s="429">
        <v>3</v>
      </c>
      <c r="AB1612" s="253">
        <v>4</v>
      </c>
    </row>
    <row r="1613" spans="1:28" ht="14.25" customHeight="1" thickBot="1">
      <c r="A1613" s="7"/>
      <c r="B1613" s="7"/>
      <c r="C1613" s="50" t="s">
        <v>8272</v>
      </c>
      <c r="D1613" s="468">
        <v>3</v>
      </c>
      <c r="E1613" s="50" t="s">
        <v>8273</v>
      </c>
      <c r="F1613" s="102" t="s">
        <v>8287</v>
      </c>
      <c r="G1613" s="102" t="s">
        <v>8287</v>
      </c>
      <c r="H1613" s="102" t="s">
        <v>8287</v>
      </c>
      <c r="I1613" s="45" t="s">
        <v>8288</v>
      </c>
      <c r="J1613" s="146" t="s">
        <v>5302</v>
      </c>
      <c r="K1613" s="155" t="s">
        <v>5324</v>
      </c>
      <c r="L1613" s="13">
        <f ca="1">IFERROR(__xludf.DUMMYFUNCTION("if(K1658="""",0,counta(split(K1658,"","")))"),2)</f>
        <v>2</v>
      </c>
      <c r="M1613" s="155" t="s">
        <v>5324</v>
      </c>
      <c r="N1613" s="155" t="s">
        <v>5139</v>
      </c>
      <c r="O1613" s="155" t="s">
        <v>5140</v>
      </c>
      <c r="P1613" s="155" t="s">
        <v>5140</v>
      </c>
      <c r="Q1613" s="422" t="s">
        <v>110</v>
      </c>
      <c r="R1613" s="353" t="s">
        <v>5797</v>
      </c>
      <c r="S1613" s="102">
        <v>0</v>
      </c>
      <c r="T1613" s="435"/>
      <c r="U1613" s="165">
        <v>4</v>
      </c>
      <c r="V1613" s="165">
        <v>4</v>
      </c>
      <c r="W1613" s="165" t="s">
        <v>29</v>
      </c>
      <c r="X1613" s="102" t="s">
        <v>2794</v>
      </c>
      <c r="Y1613" s="422">
        <f>J1613-I1613</f>
        <v>-6.7361111111111094E-2</v>
      </c>
      <c r="Z1613" s="422">
        <f>Y1613*60</f>
        <v>-4.0416666666666661</v>
      </c>
      <c r="AA1613" s="429">
        <v>3</v>
      </c>
      <c r="AB1613" s="165">
        <v>4</v>
      </c>
    </row>
    <row r="1614" spans="1:28" ht="14.25" customHeight="1" thickBot="1">
      <c r="A1614" s="7"/>
      <c r="B1614" s="7"/>
      <c r="C1614" s="50" t="s">
        <v>8272</v>
      </c>
      <c r="D1614" s="468">
        <v>3</v>
      </c>
      <c r="E1614" s="63" t="s">
        <v>8392</v>
      </c>
      <c r="F1614" s="102" t="s">
        <v>84</v>
      </c>
      <c r="G1614" s="102" t="s">
        <v>8393</v>
      </c>
      <c r="H1614" s="102" t="s">
        <v>1104</v>
      </c>
      <c r="I1614" s="45" t="s">
        <v>8394</v>
      </c>
      <c r="J1614" s="146" t="s">
        <v>1979</v>
      </c>
      <c r="K1614" s="155" t="s">
        <v>5327</v>
      </c>
      <c r="L1614" s="13">
        <f ca="1">IFERROR(__xludf.DUMMYFUNCTION("if(K1659="""",0,counta(split(K1659,"","")))"),6)</f>
        <v>6</v>
      </c>
      <c r="M1614" s="155" t="s">
        <v>5328</v>
      </c>
      <c r="N1614" s="155" t="s">
        <v>5329</v>
      </c>
      <c r="O1614" s="155" t="s">
        <v>5330</v>
      </c>
      <c r="P1614" s="155" t="s">
        <v>5330</v>
      </c>
      <c r="Q1614" s="422" t="s">
        <v>110</v>
      </c>
      <c r="R1614" s="353" t="s">
        <v>5797</v>
      </c>
      <c r="S1614" s="102">
        <v>0</v>
      </c>
      <c r="T1614" s="435"/>
      <c r="U1614" s="186">
        <v>1</v>
      </c>
      <c r="V1614" s="187">
        <v>2</v>
      </c>
      <c r="W1614" s="339" t="s">
        <v>29</v>
      </c>
      <c r="X1614" s="339" t="s">
        <v>3469</v>
      </c>
      <c r="Y1614" s="422">
        <f>J1614-I1614</f>
        <v>9.0277777777777846E-2</v>
      </c>
      <c r="Z1614" s="422">
        <f>Y1614*60</f>
        <v>5.4166666666666705</v>
      </c>
      <c r="AA1614" s="429">
        <v>3</v>
      </c>
      <c r="AB1614" s="165">
        <v>4</v>
      </c>
    </row>
    <row r="1615" spans="1:28" ht="14.25" customHeight="1" thickBot="1">
      <c r="A1615" s="7"/>
      <c r="B1615" s="7"/>
      <c r="C1615" s="50" t="s">
        <v>8272</v>
      </c>
      <c r="D1615" s="468">
        <v>3</v>
      </c>
      <c r="E1615" s="50" t="s">
        <v>1404</v>
      </c>
      <c r="F1615" s="102" t="s">
        <v>8543</v>
      </c>
      <c r="G1615" s="102" t="s">
        <v>8543</v>
      </c>
      <c r="H1615" s="102" t="s">
        <v>8544</v>
      </c>
      <c r="I1615" s="45" t="s">
        <v>8545</v>
      </c>
      <c r="J1615" s="146" t="s">
        <v>1576</v>
      </c>
      <c r="K1615" s="155" t="s">
        <v>5332</v>
      </c>
      <c r="L1615" s="13">
        <f ca="1">IFERROR(__xludf.DUMMYFUNCTION("if(K1660="""",0,counta(split(K1660,"","")))"),6)</f>
        <v>6</v>
      </c>
      <c r="M1615" s="155" t="s">
        <v>5332</v>
      </c>
      <c r="N1615" s="155"/>
      <c r="O1615" s="155"/>
      <c r="P1615" s="155"/>
      <c r="Q1615" s="422" t="s">
        <v>110</v>
      </c>
      <c r="R1615" s="353" t="s">
        <v>5797</v>
      </c>
      <c r="S1615" s="102">
        <v>0</v>
      </c>
      <c r="T1615" s="435"/>
      <c r="U1615" s="165"/>
      <c r="V1615" s="165"/>
      <c r="W1615" s="165" t="s">
        <v>3044</v>
      </c>
      <c r="X1615" s="102">
        <v>1</v>
      </c>
      <c r="Y1615" s="422">
        <f>J1615-I1615</f>
        <v>0.35208333333333336</v>
      </c>
      <c r="Z1615" s="422">
        <f>Y1615*60</f>
        <v>21.125</v>
      </c>
      <c r="AA1615" s="429">
        <v>3</v>
      </c>
      <c r="AB1615" s="196">
        <v>4</v>
      </c>
    </row>
    <row r="1616" spans="1:28" ht="14.25" customHeight="1" thickBot="1">
      <c r="A1616" s="7"/>
      <c r="B1616" s="7"/>
      <c r="C1616" s="50" t="s">
        <v>8272</v>
      </c>
      <c r="D1616" s="468">
        <v>3</v>
      </c>
      <c r="E1616" s="50" t="s">
        <v>1404</v>
      </c>
      <c r="F1616" s="102" t="s">
        <v>1421</v>
      </c>
      <c r="G1616" s="102" t="s">
        <v>1421</v>
      </c>
      <c r="H1616" s="102" t="s">
        <v>8540</v>
      </c>
      <c r="I1616" s="45" t="s">
        <v>8541</v>
      </c>
      <c r="J1616" s="146" t="s">
        <v>341</v>
      </c>
      <c r="K1616" s="155" t="s">
        <v>5335</v>
      </c>
      <c r="L1616" s="13">
        <f ca="1">IFERROR(__xludf.DUMMYFUNCTION("if(K1661="""",0,counta(split(K1661,"","")))"),4)</f>
        <v>4</v>
      </c>
      <c r="M1616" s="155" t="s">
        <v>5336</v>
      </c>
      <c r="N1616" s="151"/>
      <c r="O1616" s="151"/>
      <c r="P1616" s="151"/>
      <c r="Q1616" s="422" t="s">
        <v>110</v>
      </c>
      <c r="R1616" s="353" t="s">
        <v>5797</v>
      </c>
      <c r="S1616" s="102">
        <v>0</v>
      </c>
      <c r="T1616" s="435"/>
      <c r="U1616" s="165"/>
      <c r="V1616" s="165">
        <v>4</v>
      </c>
      <c r="W1616" s="165" t="s">
        <v>2111</v>
      </c>
      <c r="X1616" s="102"/>
      <c r="Y1616" s="422">
        <f>J1616-I1616</f>
        <v>-0.20486111111111108</v>
      </c>
      <c r="Z1616" s="422">
        <f>Y1616*60</f>
        <v>-12.291666666666664</v>
      </c>
      <c r="AA1616" s="428">
        <v>3</v>
      </c>
      <c r="AB1616" s="165">
        <v>4</v>
      </c>
    </row>
    <row r="1617" spans="1:28" ht="14.25" customHeight="1" thickBot="1">
      <c r="A1617" s="7"/>
      <c r="B1617" s="7"/>
      <c r="C1617" s="50" t="s">
        <v>8272</v>
      </c>
      <c r="D1617" s="468">
        <v>3</v>
      </c>
      <c r="E1617" s="50" t="s">
        <v>1404</v>
      </c>
      <c r="F1617" s="102" t="s">
        <v>1414</v>
      </c>
      <c r="G1617" s="102" t="s">
        <v>8536</v>
      </c>
      <c r="H1617" s="102" t="s">
        <v>3377</v>
      </c>
      <c r="I1617" s="45" t="s">
        <v>8537</v>
      </c>
      <c r="J1617" s="146" t="s">
        <v>1122</v>
      </c>
      <c r="K1617" s="155" t="s">
        <v>2820</v>
      </c>
      <c r="L1617" s="13">
        <f ca="1">IFERROR(__xludf.DUMMYFUNCTION("if(K1662="""",0,counta(split(K1662,"","")))"),1)</f>
        <v>1</v>
      </c>
      <c r="M1617" s="155" t="s">
        <v>2820</v>
      </c>
      <c r="N1617" s="151"/>
      <c r="O1617" s="151"/>
      <c r="P1617" s="151"/>
      <c r="Q1617" s="422" t="s">
        <v>110</v>
      </c>
      <c r="R1617" s="353" t="s">
        <v>5797</v>
      </c>
      <c r="S1617" s="102">
        <v>0</v>
      </c>
      <c r="T1617" s="435"/>
      <c r="U1617" s="271">
        <v>5</v>
      </c>
      <c r="V1617" s="271">
        <v>4</v>
      </c>
      <c r="W1617" s="269" t="s">
        <v>3548</v>
      </c>
      <c r="X1617" s="269" t="s">
        <v>2947</v>
      </c>
      <c r="Y1617" s="422">
        <f>J1617-I1617</f>
        <v>5.6250000000000022E-2</v>
      </c>
      <c r="Z1617" s="422">
        <f>Y1617*60</f>
        <v>3.3750000000000013</v>
      </c>
      <c r="AA1617" s="429">
        <v>3</v>
      </c>
      <c r="AB1617" s="165">
        <v>4</v>
      </c>
    </row>
    <row r="1618" spans="1:28" ht="14.25" customHeight="1" thickBot="1">
      <c r="A1618" s="7"/>
      <c r="B1618" s="7"/>
      <c r="C1618" s="50" t="s">
        <v>8272</v>
      </c>
      <c r="D1618" s="468">
        <v>3</v>
      </c>
      <c r="E1618" s="50" t="s">
        <v>1842</v>
      </c>
      <c r="F1618" s="102" t="s">
        <v>8325</v>
      </c>
      <c r="G1618" s="102" t="s">
        <v>8326</v>
      </c>
      <c r="H1618" s="102" t="s">
        <v>8327</v>
      </c>
      <c r="I1618" s="45" t="s">
        <v>8328</v>
      </c>
      <c r="J1618" s="45" t="s">
        <v>3478</v>
      </c>
      <c r="K1618" s="102" t="s">
        <v>5341</v>
      </c>
      <c r="L1618" s="13">
        <f ca="1">IFERROR(__xludf.DUMMYFUNCTION("if(K1663="""",0,counta(split(K1663,"","")))"),9)</f>
        <v>9</v>
      </c>
      <c r="M1618" s="102" t="s">
        <v>5342</v>
      </c>
      <c r="N1618" s="102"/>
      <c r="O1618" s="102"/>
      <c r="P1618" s="102"/>
      <c r="Q1618" s="422" t="s">
        <v>110</v>
      </c>
      <c r="R1618" s="353" t="s">
        <v>5797</v>
      </c>
      <c r="S1618" s="102">
        <v>0</v>
      </c>
      <c r="T1618" s="435"/>
      <c r="U1618" s="253">
        <v>4</v>
      </c>
      <c r="V1618" s="253">
        <v>4</v>
      </c>
      <c r="W1618" s="353" t="s">
        <v>3044</v>
      </c>
      <c r="X1618" s="353">
        <v>1</v>
      </c>
      <c r="Y1618" s="422">
        <f>J1618-I1618</f>
        <v>-0.25902777777777775</v>
      </c>
      <c r="Z1618" s="422">
        <f>Y1618*60</f>
        <v>-15.541666666666664</v>
      </c>
      <c r="AA1618" s="429">
        <v>3</v>
      </c>
      <c r="AB1618" s="165">
        <v>4</v>
      </c>
    </row>
    <row r="1619" spans="1:28" ht="14.25" customHeight="1" thickBot="1">
      <c r="A1619" s="7"/>
      <c r="B1619" s="7"/>
      <c r="C1619" s="50" t="s">
        <v>8272</v>
      </c>
      <c r="D1619" s="468">
        <v>3</v>
      </c>
      <c r="E1619" s="50" t="s">
        <v>8421</v>
      </c>
      <c r="F1619" s="102" t="s">
        <v>8442</v>
      </c>
      <c r="G1619" s="102" t="s">
        <v>8443</v>
      </c>
      <c r="H1619" s="102" t="s">
        <v>8444</v>
      </c>
      <c r="I1619" s="45" t="s">
        <v>8445</v>
      </c>
      <c r="J1619" s="45" t="s">
        <v>209</v>
      </c>
      <c r="K1619" s="102"/>
      <c r="L1619" s="13">
        <f ca="1">IFERROR(__xludf.DUMMYFUNCTION("if(K1664="""",0,counta(split(K1664,"","")))"),0)</f>
        <v>0</v>
      </c>
      <c r="M1619" s="102"/>
      <c r="N1619" s="102"/>
      <c r="O1619" s="102"/>
      <c r="P1619" s="102"/>
      <c r="Q1619" s="422" t="s">
        <v>110</v>
      </c>
      <c r="R1619" s="353" t="s">
        <v>5797</v>
      </c>
      <c r="S1619" s="102">
        <v>0</v>
      </c>
      <c r="T1619" s="435"/>
      <c r="U1619" s="51">
        <v>4</v>
      </c>
      <c r="V1619" s="51">
        <v>4</v>
      </c>
      <c r="W1619" s="51" t="s">
        <v>3044</v>
      </c>
      <c r="X1619" s="51" t="s">
        <v>2794</v>
      </c>
      <c r="Y1619" s="422">
        <f>J1619-I1619</f>
        <v>-0.31388888888888888</v>
      </c>
      <c r="Z1619" s="422">
        <f>Y1619*60</f>
        <v>-18.833333333333332</v>
      </c>
      <c r="AA1619" s="429">
        <v>3</v>
      </c>
      <c r="AB1619" s="481">
        <v>4</v>
      </c>
    </row>
    <row r="1620" spans="1:28" ht="14.25" customHeight="1" thickBot="1">
      <c r="A1620" s="7"/>
      <c r="B1620" s="7"/>
      <c r="C1620" s="50" t="s">
        <v>8272</v>
      </c>
      <c r="D1620" s="468">
        <v>3</v>
      </c>
      <c r="E1620" s="50" t="s">
        <v>6995</v>
      </c>
      <c r="F1620" s="102" t="s">
        <v>8498</v>
      </c>
      <c r="G1620" s="102" t="s">
        <v>8498</v>
      </c>
      <c r="H1620" s="102" t="s">
        <v>8498</v>
      </c>
      <c r="I1620" s="45" t="s">
        <v>8445</v>
      </c>
      <c r="J1620" s="45" t="s">
        <v>716</v>
      </c>
      <c r="K1620" s="102"/>
      <c r="L1620" s="13">
        <f ca="1">IFERROR(__xludf.DUMMYFUNCTION("if(K1665="""",0,counta(split(K1665,"","")))"),0)</f>
        <v>0</v>
      </c>
      <c r="M1620" s="102"/>
      <c r="N1620" s="102"/>
      <c r="O1620" s="102"/>
      <c r="P1620" s="102"/>
      <c r="Q1620" s="440" t="s">
        <v>110</v>
      </c>
      <c r="R1620" s="353" t="s">
        <v>5797</v>
      </c>
      <c r="S1620" s="164">
        <v>0</v>
      </c>
      <c r="T1620" s="435"/>
      <c r="U1620" s="165">
        <v>4</v>
      </c>
      <c r="V1620" s="165">
        <v>4</v>
      </c>
      <c r="W1620" s="165" t="s">
        <v>2805</v>
      </c>
      <c r="X1620" s="102" t="s">
        <v>2794</v>
      </c>
      <c r="Y1620" s="422">
        <f>J1620-I1620</f>
        <v>-0.27013888888888887</v>
      </c>
      <c r="Z1620" s="422">
        <f>Y1620*60</f>
        <v>-16.208333333333332</v>
      </c>
      <c r="AA1620" s="429">
        <v>3</v>
      </c>
      <c r="AB1620" s="165">
        <v>4</v>
      </c>
    </row>
    <row r="1621" spans="1:28" ht="14.25" customHeight="1" thickBot="1">
      <c r="A1621" s="7"/>
      <c r="B1621" s="7"/>
      <c r="C1621" s="50" t="s">
        <v>8272</v>
      </c>
      <c r="D1621" s="468">
        <v>3</v>
      </c>
      <c r="E1621" s="50" t="s">
        <v>8421</v>
      </c>
      <c r="F1621" s="102" t="s">
        <v>8439</v>
      </c>
      <c r="G1621" s="102" t="s">
        <v>8439</v>
      </c>
      <c r="H1621" s="102" t="s">
        <v>8440</v>
      </c>
      <c r="I1621" s="45" t="s">
        <v>8441</v>
      </c>
      <c r="J1621" s="45" t="s">
        <v>3746</v>
      </c>
      <c r="K1621" s="102"/>
      <c r="L1621" s="13">
        <f ca="1">IFERROR(__xludf.DUMMYFUNCTION("if(K1666="""",0,counta(split(K1666,"","")))"),0)</f>
        <v>0</v>
      </c>
      <c r="M1621" s="102"/>
      <c r="N1621" s="102"/>
      <c r="O1621" s="102"/>
      <c r="P1621" s="102"/>
      <c r="Q1621" s="440" t="s">
        <v>110</v>
      </c>
      <c r="R1621" s="353" t="s">
        <v>5797</v>
      </c>
      <c r="S1621" s="164">
        <v>0</v>
      </c>
      <c r="T1621" s="435"/>
      <c r="U1621" s="165"/>
      <c r="V1621" s="165">
        <v>4</v>
      </c>
      <c r="W1621" s="165" t="s">
        <v>1403</v>
      </c>
      <c r="X1621" s="102"/>
      <c r="Y1621" s="422">
        <f>J1621-I1621</f>
        <v>-0.17291666666666666</v>
      </c>
      <c r="Z1621" s="422">
        <f>Y1621*60</f>
        <v>-10.375</v>
      </c>
      <c r="AA1621" s="429">
        <v>3</v>
      </c>
      <c r="AB1621" s="165">
        <v>4</v>
      </c>
    </row>
    <row r="1622" spans="1:28" ht="14.25" customHeight="1" thickBot="1">
      <c r="A1622" s="7"/>
      <c r="B1622" s="7"/>
      <c r="C1622" s="50" t="s">
        <v>8272</v>
      </c>
      <c r="D1622" s="468">
        <v>3</v>
      </c>
      <c r="E1622" s="50" t="s">
        <v>8421</v>
      </c>
      <c r="F1622" s="102" t="s">
        <v>8435</v>
      </c>
      <c r="G1622" s="102" t="s">
        <v>8435</v>
      </c>
      <c r="H1622" s="102" t="s">
        <v>8436</v>
      </c>
      <c r="I1622" s="45" t="s">
        <v>8437</v>
      </c>
      <c r="J1622" s="45" t="s">
        <v>1653</v>
      </c>
      <c r="K1622" s="102" t="s">
        <v>5347</v>
      </c>
      <c r="L1622" s="13">
        <f ca="1">IFERROR(__xludf.DUMMYFUNCTION("if(K1667="""",0,counta(split(K1667,"","")))"),4)</f>
        <v>4</v>
      </c>
      <c r="M1622" s="102" t="s">
        <v>5348</v>
      </c>
      <c r="N1622" s="102"/>
      <c r="O1622" s="102"/>
      <c r="P1622" s="102"/>
      <c r="Q1622" s="440" t="s">
        <v>110</v>
      </c>
      <c r="R1622" s="353" t="s">
        <v>5797</v>
      </c>
      <c r="S1622" s="164">
        <v>0</v>
      </c>
      <c r="T1622" s="435"/>
      <c r="U1622" s="165">
        <v>5</v>
      </c>
      <c r="V1622" s="165">
        <v>5</v>
      </c>
      <c r="W1622" s="165" t="s">
        <v>4903</v>
      </c>
      <c r="X1622" s="102">
        <v>1</v>
      </c>
      <c r="Y1622" s="422">
        <f>J1622-I1622</f>
        <v>0.11805555555555558</v>
      </c>
      <c r="Z1622" s="422">
        <f>Y1622*60</f>
        <v>7.0833333333333348</v>
      </c>
      <c r="AA1622" s="429">
        <v>3</v>
      </c>
      <c r="AB1622" s="165">
        <v>4</v>
      </c>
    </row>
    <row r="1623" spans="1:28" ht="14.25" customHeight="1" thickBot="1">
      <c r="A1623" s="7"/>
      <c r="B1623" s="7"/>
      <c r="C1623" s="50" t="s">
        <v>8272</v>
      </c>
      <c r="D1623" s="468">
        <v>3</v>
      </c>
      <c r="E1623" s="50" t="s">
        <v>8421</v>
      </c>
      <c r="F1623" s="102" t="s">
        <v>38</v>
      </c>
      <c r="G1623" s="102" t="s">
        <v>38</v>
      </c>
      <c r="H1623" s="102" t="s">
        <v>177</v>
      </c>
      <c r="I1623" s="45" t="s">
        <v>8428</v>
      </c>
      <c r="J1623" s="45" t="s">
        <v>2202</v>
      </c>
      <c r="K1623" s="102"/>
      <c r="L1623" s="13">
        <f ca="1">IFERROR(__xludf.DUMMYFUNCTION("if(K1668="""",0,counta(split(K1668,"","")))"),0)</f>
        <v>0</v>
      </c>
      <c r="M1623" s="102"/>
      <c r="N1623" s="102"/>
      <c r="O1623" s="102"/>
      <c r="P1623" s="102"/>
      <c r="Q1623" s="440" t="s">
        <v>110</v>
      </c>
      <c r="R1623" s="353" t="s">
        <v>5797</v>
      </c>
      <c r="S1623" s="164">
        <v>0</v>
      </c>
      <c r="T1623" s="435"/>
      <c r="U1623" s="165">
        <v>4</v>
      </c>
      <c r="V1623" s="165">
        <v>5</v>
      </c>
      <c r="W1623" s="165" t="s">
        <v>4867</v>
      </c>
      <c r="X1623" s="102" t="s">
        <v>2947</v>
      </c>
      <c r="Y1623" s="422">
        <f>J1623-I1623</f>
        <v>0.2729166666666667</v>
      </c>
      <c r="Z1623" s="422">
        <f>Y1623*60</f>
        <v>16.375</v>
      </c>
      <c r="AA1623" s="429">
        <v>3</v>
      </c>
      <c r="AB1623" s="165">
        <v>4</v>
      </c>
    </row>
    <row r="1624" spans="1:28" ht="14.25" customHeight="1" thickBot="1">
      <c r="A1624" s="7"/>
      <c r="B1624" s="7"/>
      <c r="C1624" s="50" t="s">
        <v>8272</v>
      </c>
      <c r="D1624" s="468">
        <v>3</v>
      </c>
      <c r="E1624" s="50" t="s">
        <v>8421</v>
      </c>
      <c r="F1624" s="102" t="s">
        <v>8429</v>
      </c>
      <c r="G1624" s="102" t="s">
        <v>8429</v>
      </c>
      <c r="H1624" s="102" t="s">
        <v>8430</v>
      </c>
      <c r="I1624" s="45" t="s">
        <v>8428</v>
      </c>
      <c r="J1624" s="45" t="s">
        <v>1436</v>
      </c>
      <c r="K1624" s="102" t="s">
        <v>5351</v>
      </c>
      <c r="L1624" s="13">
        <f ca="1">IFERROR(__xludf.DUMMYFUNCTION("if(K1669="""",0,counta(split(K1669,"","")))"),5)</f>
        <v>5</v>
      </c>
      <c r="M1624" s="102" t="s">
        <v>5351</v>
      </c>
      <c r="N1624" s="102"/>
      <c r="O1624" s="102"/>
      <c r="P1624" s="102"/>
      <c r="Q1624" s="440" t="s">
        <v>110</v>
      </c>
      <c r="R1624" s="353" t="s">
        <v>5797</v>
      </c>
      <c r="S1624" s="164">
        <v>0</v>
      </c>
      <c r="T1624" s="435"/>
      <c r="U1624" s="463">
        <v>3</v>
      </c>
      <c r="V1624" s="463">
        <v>3</v>
      </c>
      <c r="W1624" s="456" t="s">
        <v>3511</v>
      </c>
      <c r="X1624" s="456" t="s">
        <v>2794</v>
      </c>
      <c r="Y1624" s="422">
        <f>J1624-I1624</f>
        <v>-0.21249999999999999</v>
      </c>
      <c r="Z1624" s="422">
        <f>Y1624*60</f>
        <v>-12.75</v>
      </c>
      <c r="AA1624" s="429">
        <v>3</v>
      </c>
      <c r="AB1624" s="165">
        <v>4</v>
      </c>
    </row>
    <row r="1625" spans="1:28" ht="14.25" customHeight="1" thickBot="1">
      <c r="A1625" s="7"/>
      <c r="B1625" s="7"/>
      <c r="C1625" s="50" t="s">
        <v>8272</v>
      </c>
      <c r="D1625" s="468">
        <v>3</v>
      </c>
      <c r="E1625" s="50" t="s">
        <v>8421</v>
      </c>
      <c r="F1625" s="102" t="s">
        <v>8432</v>
      </c>
      <c r="G1625" s="102" t="s">
        <v>8432</v>
      </c>
      <c r="H1625" s="102" t="s">
        <v>8433</v>
      </c>
      <c r="I1625" s="45" t="s">
        <v>8428</v>
      </c>
      <c r="J1625" s="45" t="s">
        <v>650</v>
      </c>
      <c r="K1625" s="237" t="s">
        <v>5353</v>
      </c>
      <c r="L1625" s="13">
        <f ca="1">IFERROR(__xludf.DUMMYFUNCTION("if(K1670="""",0,counta(split(K1670,"","")))"),5)</f>
        <v>5</v>
      </c>
      <c r="M1625" s="102" t="s">
        <v>5354</v>
      </c>
      <c r="N1625" s="102"/>
      <c r="O1625" s="102"/>
      <c r="P1625" s="102"/>
      <c r="Q1625" s="441" t="s">
        <v>110</v>
      </c>
      <c r="R1625" s="353" t="s">
        <v>5797</v>
      </c>
      <c r="S1625" s="331">
        <v>0</v>
      </c>
      <c r="T1625" s="435"/>
      <c r="U1625" s="297">
        <v>5</v>
      </c>
      <c r="V1625" s="297">
        <v>5</v>
      </c>
      <c r="W1625" s="301" t="s">
        <v>3044</v>
      </c>
      <c r="X1625" s="301" t="s">
        <v>2794</v>
      </c>
      <c r="Y1625" s="422">
        <f>J1625-I1625</f>
        <v>-0.13055555555555554</v>
      </c>
      <c r="Z1625" s="422">
        <f>Y1625*60</f>
        <v>-7.8333333333333321</v>
      </c>
      <c r="AA1625" s="429">
        <v>3</v>
      </c>
      <c r="AB1625" s="165">
        <v>4</v>
      </c>
    </row>
    <row r="1626" spans="1:28" ht="14.25" customHeight="1" thickBot="1">
      <c r="A1626" s="7"/>
      <c r="B1626" s="7"/>
      <c r="C1626" s="50" t="s">
        <v>8272</v>
      </c>
      <c r="D1626" s="468">
        <v>3</v>
      </c>
      <c r="E1626" s="50" t="s">
        <v>7002</v>
      </c>
      <c r="F1626" s="102" t="s">
        <v>75</v>
      </c>
      <c r="G1626" s="102" t="s">
        <v>75</v>
      </c>
      <c r="H1626" s="102" t="s">
        <v>295</v>
      </c>
      <c r="I1626" s="45" t="s">
        <v>8514</v>
      </c>
      <c r="J1626" s="45" t="s">
        <v>1282</v>
      </c>
      <c r="K1626" s="284" t="s">
        <v>5356</v>
      </c>
      <c r="L1626" s="13">
        <f ca="1">IFERROR(__xludf.DUMMYFUNCTION("if(K1671="""",0,counta(split(K1671,"","")))"),2)</f>
        <v>2</v>
      </c>
      <c r="M1626" s="102" t="s">
        <v>5356</v>
      </c>
      <c r="N1626" s="102"/>
      <c r="O1626" s="102"/>
      <c r="P1626" s="102"/>
      <c r="Q1626" s="422" t="s">
        <v>110</v>
      </c>
      <c r="R1626" s="353" t="s">
        <v>5797</v>
      </c>
      <c r="S1626" s="102">
        <v>0</v>
      </c>
      <c r="T1626" s="435"/>
      <c r="U1626" s="251">
        <v>3</v>
      </c>
      <c r="V1626" s="253">
        <v>4</v>
      </c>
      <c r="W1626" s="353" t="s">
        <v>7965</v>
      </c>
      <c r="X1626" s="353">
        <v>1</v>
      </c>
      <c r="Y1626" s="422">
        <f>J1626-I1626</f>
        <v>-2.2916666666666641E-2</v>
      </c>
      <c r="Z1626" s="422">
        <f>Y1626*60</f>
        <v>-1.3749999999999984</v>
      </c>
      <c r="AA1626" s="429">
        <v>3</v>
      </c>
      <c r="AB1626" s="379">
        <v>4</v>
      </c>
    </row>
    <row r="1627" spans="1:28" ht="14.25" customHeight="1" thickBot="1">
      <c r="A1627" s="7"/>
      <c r="B1627" s="7"/>
      <c r="C1627" s="50" t="s">
        <v>8272</v>
      </c>
      <c r="D1627" s="468">
        <v>3</v>
      </c>
      <c r="E1627" s="50" t="s">
        <v>8397</v>
      </c>
      <c r="F1627" s="102" t="s">
        <v>8414</v>
      </c>
      <c r="G1627" s="102" t="s">
        <v>8415</v>
      </c>
      <c r="H1627" s="102" t="s">
        <v>5663</v>
      </c>
      <c r="I1627" s="45" t="s">
        <v>8416</v>
      </c>
      <c r="J1627" s="45" t="s">
        <v>2031</v>
      </c>
      <c r="K1627" s="102" t="s">
        <v>5359</v>
      </c>
      <c r="L1627" s="13">
        <f ca="1">IFERROR(__xludf.DUMMYFUNCTION("if(K1672="""",0,counta(split(K1672,"","")))"),6)</f>
        <v>6</v>
      </c>
      <c r="M1627" s="102" t="s">
        <v>5360</v>
      </c>
      <c r="N1627" s="102"/>
      <c r="O1627" s="102" t="s">
        <v>181</v>
      </c>
      <c r="P1627" s="102" t="s">
        <v>5361</v>
      </c>
      <c r="Q1627" s="414" t="s">
        <v>110</v>
      </c>
      <c r="R1627" s="353" t="s">
        <v>5797</v>
      </c>
      <c r="S1627" s="354">
        <v>0</v>
      </c>
      <c r="T1627" s="435"/>
      <c r="U1627" s="165">
        <v>5</v>
      </c>
      <c r="V1627" s="165">
        <v>4</v>
      </c>
      <c r="W1627" s="353" t="s">
        <v>29</v>
      </c>
      <c r="X1627" s="102" t="s">
        <v>2794</v>
      </c>
      <c r="Y1627" s="422">
        <f>J1627-I1627</f>
        <v>5.7638888888888851E-2</v>
      </c>
      <c r="Z1627" s="422">
        <f>Y1627*60</f>
        <v>3.4583333333333313</v>
      </c>
      <c r="AA1627" s="429">
        <v>3</v>
      </c>
      <c r="AB1627" s="253">
        <v>4</v>
      </c>
    </row>
    <row r="1628" spans="1:28" ht="14.25" customHeight="1" thickBot="1">
      <c r="A1628" s="7"/>
      <c r="B1628" s="7"/>
      <c r="C1628" s="50" t="s">
        <v>8272</v>
      </c>
      <c r="D1628" s="468">
        <v>3</v>
      </c>
      <c r="E1628" s="50" t="s">
        <v>6977</v>
      </c>
      <c r="F1628" s="102" t="s">
        <v>8492</v>
      </c>
      <c r="G1628" s="102" t="s">
        <v>8493</v>
      </c>
      <c r="H1628" s="102" t="s">
        <v>3454</v>
      </c>
      <c r="I1628" s="45" t="s">
        <v>8494</v>
      </c>
      <c r="J1628" s="45" t="s">
        <v>362</v>
      </c>
      <c r="K1628" s="102" t="s">
        <v>5363</v>
      </c>
      <c r="L1628" s="13">
        <f ca="1">IFERROR(__xludf.DUMMYFUNCTION("if(K1673="""",0,counta(split(K1673,"","")))"),11)</f>
        <v>11</v>
      </c>
      <c r="M1628" s="102" t="s">
        <v>5364</v>
      </c>
      <c r="N1628" s="102"/>
      <c r="O1628" s="102" t="s">
        <v>1439</v>
      </c>
      <c r="P1628" s="102" t="s">
        <v>1439</v>
      </c>
      <c r="Q1628" s="414" t="s">
        <v>110</v>
      </c>
      <c r="R1628" s="353" t="s">
        <v>5797</v>
      </c>
      <c r="S1628" s="354">
        <v>0</v>
      </c>
      <c r="T1628" s="435"/>
      <c r="U1628" s="165"/>
      <c r="V1628" s="165"/>
      <c r="W1628" s="165" t="s">
        <v>3044</v>
      </c>
      <c r="X1628" s="102">
        <v>1</v>
      </c>
      <c r="Y1628" s="422">
        <f>J1628-I1628</f>
        <v>0.27083333333333331</v>
      </c>
      <c r="Z1628" s="422">
        <f>Y1628*60</f>
        <v>16.25</v>
      </c>
      <c r="AA1628" s="429">
        <v>3</v>
      </c>
      <c r="AB1628" s="165">
        <v>4</v>
      </c>
    </row>
    <row r="1629" spans="1:28" ht="14.25" customHeight="1" thickBot="1">
      <c r="A1629" s="7"/>
      <c r="B1629" s="7"/>
      <c r="C1629" s="50" t="s">
        <v>8272</v>
      </c>
      <c r="D1629" s="468">
        <v>3</v>
      </c>
      <c r="E1629" s="50" t="s">
        <v>6988</v>
      </c>
      <c r="F1629" s="102" t="s">
        <v>38</v>
      </c>
      <c r="G1629" s="102" t="s">
        <v>38</v>
      </c>
      <c r="H1629" s="102" t="s">
        <v>8496</v>
      </c>
      <c r="I1629" s="45" t="s">
        <v>8494</v>
      </c>
      <c r="J1629" s="45" t="s">
        <v>467</v>
      </c>
      <c r="K1629" s="102" t="s">
        <v>5369</v>
      </c>
      <c r="L1629" s="13">
        <f ca="1">IFERROR(__xludf.DUMMYFUNCTION("if(K1674="""",0,counta(split(K1674,"","")))"),8)</f>
        <v>8</v>
      </c>
      <c r="M1629" s="102" t="s">
        <v>5370</v>
      </c>
      <c r="N1629" s="102"/>
      <c r="O1629" s="102"/>
      <c r="P1629" s="102"/>
      <c r="Q1629" s="422" t="s">
        <v>110</v>
      </c>
      <c r="R1629" s="353" t="s">
        <v>5797</v>
      </c>
      <c r="S1629" s="102">
        <v>0</v>
      </c>
      <c r="T1629" s="435"/>
      <c r="U1629" s="165">
        <v>3</v>
      </c>
      <c r="V1629" s="165">
        <v>5</v>
      </c>
      <c r="W1629" s="165" t="s">
        <v>3044</v>
      </c>
      <c r="X1629" s="102" t="s">
        <v>2794</v>
      </c>
      <c r="Y1629" s="422">
        <f>J1629-I1629</f>
        <v>0.33611111111111108</v>
      </c>
      <c r="Z1629" s="422">
        <f>Y1629*60</f>
        <v>20.166666666666664</v>
      </c>
      <c r="AA1629" s="429">
        <v>3</v>
      </c>
      <c r="AB1629" s="333">
        <v>4</v>
      </c>
    </row>
    <row r="1630" spans="1:28" ht="14.25" customHeight="1" thickBot="1">
      <c r="A1630" s="7"/>
      <c r="B1630" s="7"/>
      <c r="C1630" s="50" t="s">
        <v>8272</v>
      </c>
      <c r="D1630" s="468">
        <v>3</v>
      </c>
      <c r="E1630" s="50" t="s">
        <v>8380</v>
      </c>
      <c r="F1630" s="102" t="s">
        <v>75</v>
      </c>
      <c r="G1630" s="102" t="s">
        <v>75</v>
      </c>
      <c r="H1630" s="102" t="s">
        <v>295</v>
      </c>
      <c r="I1630" s="45" t="s">
        <v>8386</v>
      </c>
      <c r="J1630" s="45" t="s">
        <v>2007</v>
      </c>
      <c r="K1630" s="102" t="s">
        <v>5372</v>
      </c>
      <c r="L1630" s="13">
        <f ca="1">IFERROR(__xludf.DUMMYFUNCTION("if(K1675="""",0,counta(split(K1675,"","")))"),8)</f>
        <v>8</v>
      </c>
      <c r="M1630" s="102" t="s">
        <v>5373</v>
      </c>
      <c r="N1630" s="102"/>
      <c r="O1630" s="102" t="s">
        <v>5374</v>
      </c>
      <c r="P1630" s="102" t="s">
        <v>5375</v>
      </c>
      <c r="Q1630" s="441" t="s">
        <v>110</v>
      </c>
      <c r="R1630" s="353" t="s">
        <v>5797</v>
      </c>
      <c r="S1630" s="331">
        <v>0</v>
      </c>
      <c r="T1630" s="435"/>
      <c r="U1630" s="165"/>
      <c r="V1630" s="165">
        <v>4</v>
      </c>
      <c r="W1630" s="165" t="s">
        <v>29</v>
      </c>
      <c r="X1630" s="15">
        <v>1</v>
      </c>
      <c r="Y1630" s="422">
        <f>J1630-I1630</f>
        <v>-0.21875</v>
      </c>
      <c r="Z1630" s="422">
        <f>Y1630*60</f>
        <v>-13.125</v>
      </c>
      <c r="AA1630" s="429">
        <v>3</v>
      </c>
      <c r="AB1630" s="333">
        <v>4</v>
      </c>
    </row>
    <row r="1631" spans="1:28" ht="14.25" customHeight="1" thickBot="1">
      <c r="A1631" s="7"/>
      <c r="B1631" s="7"/>
      <c r="C1631" s="50" t="s">
        <v>8272</v>
      </c>
      <c r="D1631" s="468">
        <v>3</v>
      </c>
      <c r="E1631" s="50" t="s">
        <v>1404</v>
      </c>
      <c r="F1631" s="102" t="s">
        <v>8531</v>
      </c>
      <c r="G1631" s="102" t="s">
        <v>1408</v>
      </c>
      <c r="H1631" s="102" t="s">
        <v>8532</v>
      </c>
      <c r="I1631" s="45" t="s">
        <v>8533</v>
      </c>
      <c r="J1631" s="45" t="s">
        <v>686</v>
      </c>
      <c r="K1631" s="102" t="s">
        <v>5376</v>
      </c>
      <c r="L1631" s="13">
        <f ca="1">IFERROR(__xludf.DUMMYFUNCTION("if(K1676="""",0,counta(split(K1676,"","")))"),7)</f>
        <v>7</v>
      </c>
      <c r="M1631" s="102" t="s">
        <v>5377</v>
      </c>
      <c r="N1631" s="102"/>
      <c r="O1631" s="102"/>
      <c r="P1631" s="102"/>
      <c r="Q1631" s="478" t="s">
        <v>110</v>
      </c>
      <c r="R1631" s="353" t="s">
        <v>5797</v>
      </c>
      <c r="S1631" s="480">
        <v>0</v>
      </c>
      <c r="T1631" s="435"/>
      <c r="U1631" s="165">
        <v>4</v>
      </c>
      <c r="V1631" s="165">
        <v>4</v>
      </c>
      <c r="W1631" s="165" t="s">
        <v>3041</v>
      </c>
      <c r="X1631" s="102">
        <v>1</v>
      </c>
      <c r="Y1631" s="422">
        <f>J1631-I1631</f>
        <v>-0.12361111111111112</v>
      </c>
      <c r="Z1631" s="422">
        <f>Y1631*60</f>
        <v>-7.416666666666667</v>
      </c>
      <c r="AA1631" s="429">
        <v>3</v>
      </c>
      <c r="AB1631" s="327">
        <v>4</v>
      </c>
    </row>
    <row r="1632" spans="1:28" ht="14.25" customHeight="1" thickBot="1">
      <c r="A1632" s="7"/>
      <c r="B1632" s="7"/>
      <c r="C1632" s="50" t="s">
        <v>8272</v>
      </c>
      <c r="D1632" s="468">
        <v>3</v>
      </c>
      <c r="E1632" s="50" t="s">
        <v>7032</v>
      </c>
      <c r="F1632" s="102" t="s">
        <v>8325</v>
      </c>
      <c r="G1632" s="102" t="s">
        <v>1790</v>
      </c>
      <c r="H1632" s="102" t="s">
        <v>1138</v>
      </c>
      <c r="I1632" s="45" t="s">
        <v>8564</v>
      </c>
      <c r="J1632" s="45" t="s">
        <v>336</v>
      </c>
      <c r="K1632" s="102"/>
      <c r="L1632" s="13">
        <f ca="1">IFERROR(__xludf.DUMMYFUNCTION("if(K1677="""",0,counta(split(K1677,"","")))"),0)</f>
        <v>0</v>
      </c>
      <c r="M1632" s="102"/>
      <c r="N1632" s="102"/>
      <c r="O1632" s="102"/>
      <c r="P1632" s="102"/>
      <c r="Q1632" s="357" t="s">
        <v>110</v>
      </c>
      <c r="R1632" s="353" t="s">
        <v>5797</v>
      </c>
      <c r="S1632" s="331">
        <v>0</v>
      </c>
      <c r="T1632" s="435"/>
      <c r="U1632" s="165">
        <v>5</v>
      </c>
      <c r="V1632" s="165">
        <v>5</v>
      </c>
      <c r="W1632" s="165" t="s">
        <v>29</v>
      </c>
      <c r="X1632" s="102">
        <v>1</v>
      </c>
      <c r="Y1632" s="422">
        <f>J1632-I1632</f>
        <v>-0.23194444444444445</v>
      </c>
      <c r="Z1632" s="422">
        <f>Y1632*60</f>
        <v>-13.916666666666668</v>
      </c>
      <c r="AA1632" s="429">
        <v>3</v>
      </c>
      <c r="AB1632" s="379">
        <v>4</v>
      </c>
    </row>
    <row r="1633" spans="1:28" ht="14.25" customHeight="1" thickBot="1">
      <c r="A1633" s="7"/>
      <c r="B1633" s="7"/>
      <c r="C1633" s="50" t="s">
        <v>8272</v>
      </c>
      <c r="D1633" s="468">
        <v>3</v>
      </c>
      <c r="E1633" s="50" t="s">
        <v>8273</v>
      </c>
      <c r="F1633" s="102" t="s">
        <v>2754</v>
      </c>
      <c r="G1633" s="102" t="s">
        <v>8282</v>
      </c>
      <c r="H1633" s="102" t="s">
        <v>8283</v>
      </c>
      <c r="I1633" s="45" t="s">
        <v>8284</v>
      </c>
      <c r="J1633" s="45" t="s">
        <v>2053</v>
      </c>
      <c r="K1633" s="102" t="s">
        <v>5380</v>
      </c>
      <c r="L1633" s="13">
        <f ca="1">IFERROR(__xludf.DUMMYFUNCTION("if(K1678="""",0,counta(split(K1678,"","")))"),7)</f>
        <v>7</v>
      </c>
      <c r="M1633" s="102" t="s">
        <v>5381</v>
      </c>
      <c r="N1633" s="102"/>
      <c r="O1633" s="102"/>
      <c r="P1633" s="102"/>
      <c r="Q1633" s="414" t="s">
        <v>110</v>
      </c>
      <c r="R1633" s="353" t="s">
        <v>5797</v>
      </c>
      <c r="S1633" s="354">
        <v>0</v>
      </c>
      <c r="T1633" s="435"/>
      <c r="U1633" s="165">
        <v>4</v>
      </c>
      <c r="V1633" s="165">
        <v>5</v>
      </c>
      <c r="W1633" s="165" t="s">
        <v>6055</v>
      </c>
      <c r="X1633" s="102">
        <v>1</v>
      </c>
      <c r="Y1633" s="422">
        <f>J1633-I1633</f>
        <v>-0.20416666666666666</v>
      </c>
      <c r="Z1633" s="422">
        <f>Y1633*60</f>
        <v>-12.25</v>
      </c>
      <c r="AA1633" s="429">
        <v>3</v>
      </c>
      <c r="AB1633" s="481">
        <v>4</v>
      </c>
    </row>
    <row r="1634" spans="1:28" ht="14.25" customHeight="1" thickBot="1">
      <c r="A1634" s="7"/>
      <c r="B1634" s="7"/>
      <c r="C1634" s="50" t="s">
        <v>8272</v>
      </c>
      <c r="D1634" s="468">
        <v>3</v>
      </c>
      <c r="E1634" s="50" t="s">
        <v>8365</v>
      </c>
      <c r="F1634" s="102" t="s">
        <v>8376</v>
      </c>
      <c r="G1634" s="102" t="s">
        <v>85</v>
      </c>
      <c r="H1634" s="102" t="s">
        <v>1104</v>
      </c>
      <c r="I1634" s="45" t="s">
        <v>8377</v>
      </c>
      <c r="J1634" s="45" t="s">
        <v>2506</v>
      </c>
      <c r="K1634" s="102" t="s">
        <v>5384</v>
      </c>
      <c r="L1634" s="13">
        <f ca="1">IFERROR(__xludf.DUMMYFUNCTION("if(K1679="""",0,counta(split(K1679,"","")))"),2)</f>
        <v>2</v>
      </c>
      <c r="M1634" s="102" t="s">
        <v>5384</v>
      </c>
      <c r="N1634" s="102"/>
      <c r="O1634" s="102"/>
      <c r="P1634" s="102"/>
      <c r="Q1634" s="414" t="s">
        <v>110</v>
      </c>
      <c r="R1634" s="353" t="s">
        <v>5797</v>
      </c>
      <c r="S1634" s="354">
        <v>0</v>
      </c>
      <c r="T1634" s="435"/>
      <c r="U1634" s="165"/>
      <c r="V1634" s="165">
        <v>5</v>
      </c>
      <c r="W1634" s="165" t="s">
        <v>1403</v>
      </c>
      <c r="X1634" s="102"/>
      <c r="Y1634" s="422">
        <f>J1634-I1634</f>
        <v>0.11736111111111114</v>
      </c>
      <c r="Z1634" s="422">
        <f>Y1634*60</f>
        <v>7.0416666666666679</v>
      </c>
      <c r="AA1634" s="428">
        <v>3</v>
      </c>
      <c r="AB1634" s="165">
        <v>4</v>
      </c>
    </row>
    <row r="1635" spans="1:28" ht="14.25" customHeight="1" thickBot="1">
      <c r="A1635" s="7"/>
      <c r="B1635" s="7"/>
      <c r="C1635" s="50" t="s">
        <v>8272</v>
      </c>
      <c r="D1635" s="468">
        <v>3</v>
      </c>
      <c r="E1635" s="50" t="s">
        <v>8397</v>
      </c>
      <c r="F1635" s="102" t="s">
        <v>8407</v>
      </c>
      <c r="G1635" s="102" t="s">
        <v>8408</v>
      </c>
      <c r="H1635" s="102" t="s">
        <v>8409</v>
      </c>
      <c r="I1635" s="45" t="s">
        <v>8410</v>
      </c>
      <c r="J1635" s="166" t="s">
        <v>2506</v>
      </c>
      <c r="K1635" s="339" t="s">
        <v>5387</v>
      </c>
      <c r="L1635" s="13">
        <f ca="1">IFERROR(__xludf.DUMMYFUNCTION("if(K1680="""",0,counta(split(K1680,"","")))"),2)</f>
        <v>2</v>
      </c>
      <c r="M1635" s="339" t="s">
        <v>5388</v>
      </c>
      <c r="N1635" s="156"/>
      <c r="O1635" s="156"/>
      <c r="P1635" s="156"/>
      <c r="Q1635" s="414" t="s">
        <v>110</v>
      </c>
      <c r="R1635" s="353" t="s">
        <v>5797</v>
      </c>
      <c r="S1635" s="354">
        <v>0</v>
      </c>
      <c r="T1635" s="435"/>
      <c r="U1635" s="165">
        <v>4</v>
      </c>
      <c r="V1635" s="165">
        <v>5</v>
      </c>
      <c r="W1635" s="165" t="s">
        <v>2111</v>
      </c>
      <c r="X1635" s="102" t="s">
        <v>2947</v>
      </c>
      <c r="Y1635" s="422">
        <f>J1635-I1635</f>
        <v>0.13611111111111107</v>
      </c>
      <c r="Z1635" s="422">
        <f>Y1635*60</f>
        <v>8.1666666666666643</v>
      </c>
      <c r="AA1635" s="429">
        <v>3</v>
      </c>
      <c r="AB1635" s="165">
        <v>4</v>
      </c>
    </row>
    <row r="1636" spans="1:28" ht="14.25" customHeight="1" thickBot="1">
      <c r="A1636" s="7"/>
      <c r="B1636" s="7"/>
      <c r="C1636" s="50" t="s">
        <v>8272</v>
      </c>
      <c r="D1636" s="468">
        <v>3</v>
      </c>
      <c r="E1636" s="50" t="s">
        <v>7032</v>
      </c>
      <c r="F1636" s="102" t="s">
        <v>8561</v>
      </c>
      <c r="G1636" s="102" t="s">
        <v>8562</v>
      </c>
      <c r="H1636" s="102" t="s">
        <v>7010</v>
      </c>
      <c r="I1636" s="45" t="s">
        <v>2552</v>
      </c>
      <c r="J1636" s="166" t="s">
        <v>2506</v>
      </c>
      <c r="K1636" s="339" t="s">
        <v>5391</v>
      </c>
      <c r="L1636" s="13">
        <f ca="1">IFERROR(__xludf.DUMMYFUNCTION("if(K1681="""",0,counta(split(K1681,"","")))"),5)</f>
        <v>5</v>
      </c>
      <c r="M1636" s="339" t="s">
        <v>5392</v>
      </c>
      <c r="N1636" s="156"/>
      <c r="O1636" s="156"/>
      <c r="P1636" s="156"/>
      <c r="Q1636" s="414" t="s">
        <v>110</v>
      </c>
      <c r="R1636" s="353" t="s">
        <v>5797</v>
      </c>
      <c r="S1636" s="354">
        <v>0</v>
      </c>
      <c r="T1636" s="435"/>
      <c r="U1636" s="196">
        <v>5</v>
      </c>
      <c r="V1636" s="196">
        <v>5</v>
      </c>
      <c r="W1636" s="196" t="s">
        <v>3511</v>
      </c>
      <c r="X1636" s="205">
        <v>1</v>
      </c>
      <c r="Y1636" s="422">
        <f>J1636-I1636</f>
        <v>0.1423611111111111</v>
      </c>
      <c r="Z1636" s="422">
        <f>Y1636*60</f>
        <v>8.5416666666666661</v>
      </c>
      <c r="AA1636" s="429">
        <v>3</v>
      </c>
      <c r="AB1636" s="149">
        <v>4</v>
      </c>
    </row>
    <row r="1637" spans="1:28" ht="14.25" customHeight="1" thickBot="1">
      <c r="A1637" s="7"/>
      <c r="B1637" s="7"/>
      <c r="C1637" s="50" t="s">
        <v>8272</v>
      </c>
      <c r="D1637" s="468">
        <v>3</v>
      </c>
      <c r="E1637" s="50" t="s">
        <v>7032</v>
      </c>
      <c r="F1637" s="102" t="s">
        <v>8520</v>
      </c>
      <c r="G1637" s="102" t="s">
        <v>8521</v>
      </c>
      <c r="H1637" s="102" t="s">
        <v>7020</v>
      </c>
      <c r="I1637" s="45" t="s">
        <v>8560</v>
      </c>
      <c r="J1637" s="166" t="s">
        <v>2506</v>
      </c>
      <c r="K1637" s="339"/>
      <c r="L1637" s="13">
        <f ca="1">IFERROR(__xludf.DUMMYFUNCTION("if(K1682="""",0,counta(split(K1682,"","")))"),0)</f>
        <v>0</v>
      </c>
      <c r="M1637" s="339"/>
      <c r="N1637" s="156"/>
      <c r="O1637" s="156"/>
      <c r="P1637" s="156"/>
      <c r="Q1637" s="422" t="s">
        <v>690</v>
      </c>
      <c r="R1637" s="353" t="s">
        <v>5797</v>
      </c>
      <c r="S1637" s="102">
        <v>1</v>
      </c>
      <c r="T1637" s="435"/>
      <c r="U1637" s="165">
        <v>4</v>
      </c>
      <c r="V1637" s="165">
        <v>5</v>
      </c>
      <c r="W1637" s="165" t="s">
        <v>2111</v>
      </c>
      <c r="X1637" s="102">
        <v>1</v>
      </c>
      <c r="Y1637" s="422">
        <f>J1637-I1637</f>
        <v>0.14305555555555555</v>
      </c>
      <c r="Z1637" s="422">
        <f>Y1637*60</f>
        <v>8.5833333333333321</v>
      </c>
      <c r="AA1637" s="429">
        <v>3</v>
      </c>
      <c r="AB1637" s="149">
        <v>4</v>
      </c>
    </row>
    <row r="1638" spans="1:28" ht="14.25" customHeight="1" thickBot="1">
      <c r="A1638" s="7"/>
      <c r="B1638" s="7"/>
      <c r="C1638" s="50" t="s">
        <v>8272</v>
      </c>
      <c r="D1638" s="468">
        <v>3</v>
      </c>
      <c r="E1638" s="50" t="s">
        <v>7032</v>
      </c>
      <c r="F1638" s="102" t="s">
        <v>8556</v>
      </c>
      <c r="G1638" s="102" t="s">
        <v>1991</v>
      </c>
      <c r="H1638" s="102" t="s">
        <v>8557</v>
      </c>
      <c r="I1638" s="45" t="s">
        <v>8558</v>
      </c>
      <c r="J1638" s="166" t="s">
        <v>790</v>
      </c>
      <c r="K1638" s="339" t="s">
        <v>5399</v>
      </c>
      <c r="L1638" s="13">
        <f ca="1">IFERROR(__xludf.DUMMYFUNCTION("if(K1683="""",0,counta(split(K1683,"","")))"),2)</f>
        <v>2</v>
      </c>
      <c r="M1638" s="339" t="s">
        <v>5399</v>
      </c>
      <c r="N1638" s="156"/>
      <c r="O1638" s="156"/>
      <c r="P1638" s="156"/>
      <c r="Q1638" s="422" t="s">
        <v>690</v>
      </c>
      <c r="R1638" s="353" t="s">
        <v>5797</v>
      </c>
      <c r="S1638" s="102">
        <v>1</v>
      </c>
      <c r="T1638" s="435"/>
      <c r="U1638" s="165"/>
      <c r="V1638" s="165">
        <v>5</v>
      </c>
      <c r="W1638" s="165" t="s">
        <v>29</v>
      </c>
      <c r="X1638" s="15">
        <v>1</v>
      </c>
      <c r="Y1638" s="422">
        <f>J1638-I1638</f>
        <v>0.18888888888888888</v>
      </c>
      <c r="Z1638" s="422">
        <f>Y1638*60</f>
        <v>11.333333333333332</v>
      </c>
      <c r="AA1638" s="428">
        <v>3</v>
      </c>
      <c r="AB1638" s="149">
        <v>4</v>
      </c>
    </row>
    <row r="1639" spans="1:28" ht="14.25" customHeight="1" thickBot="1">
      <c r="A1639" s="7"/>
      <c r="B1639" s="7"/>
      <c r="C1639" s="50" t="s">
        <v>8272</v>
      </c>
      <c r="D1639" s="468">
        <v>3</v>
      </c>
      <c r="E1639" s="50" t="s">
        <v>8380</v>
      </c>
      <c r="F1639" s="102" t="s">
        <v>692</v>
      </c>
      <c r="G1639" s="102" t="s">
        <v>692</v>
      </c>
      <c r="H1639" s="102" t="s">
        <v>3424</v>
      </c>
      <c r="I1639" s="45" t="s">
        <v>8383</v>
      </c>
      <c r="J1639" s="45" t="s">
        <v>3063</v>
      </c>
      <c r="K1639" s="102" t="s">
        <v>5404</v>
      </c>
      <c r="L1639" s="13">
        <f ca="1">IFERROR(__xludf.DUMMYFUNCTION("if(K1685="""",0,counta(split(K1685,"","")))"),3)</f>
        <v>3</v>
      </c>
      <c r="M1639" s="102" t="s">
        <v>5404</v>
      </c>
      <c r="N1639" s="157"/>
      <c r="O1639" s="157" t="s">
        <v>5405</v>
      </c>
      <c r="P1639" s="157" t="s">
        <v>5405</v>
      </c>
      <c r="Q1639" s="422" t="s">
        <v>690</v>
      </c>
      <c r="R1639" s="353" t="s">
        <v>5797</v>
      </c>
      <c r="S1639" s="102">
        <v>1</v>
      </c>
      <c r="T1639" s="435"/>
      <c r="U1639" s="51">
        <v>4</v>
      </c>
      <c r="V1639" s="354">
        <v>5</v>
      </c>
      <c r="W1639" s="102" t="s">
        <v>2111</v>
      </c>
      <c r="X1639" s="435"/>
      <c r="Y1639" s="422">
        <f>J1639-I1639</f>
        <v>-0.18333333333333335</v>
      </c>
      <c r="Z1639" s="422">
        <f>Y1639*60</f>
        <v>-11</v>
      </c>
      <c r="AA1639" s="429">
        <v>3</v>
      </c>
      <c r="AB1639" s="165">
        <v>4</v>
      </c>
    </row>
    <row r="1640" spans="1:28" ht="14.25" customHeight="1" thickBot="1">
      <c r="A1640" s="7"/>
      <c r="B1640" s="7"/>
      <c r="C1640" s="50" t="s">
        <v>8272</v>
      </c>
      <c r="D1640" s="468">
        <v>3</v>
      </c>
      <c r="E1640" s="50" t="s">
        <v>8365</v>
      </c>
      <c r="F1640" s="102" t="s">
        <v>3898</v>
      </c>
      <c r="G1640" s="102" t="s">
        <v>3898</v>
      </c>
      <c r="H1640" s="102" t="s">
        <v>2153</v>
      </c>
      <c r="I1640" s="45" t="s">
        <v>8374</v>
      </c>
      <c r="J1640" s="45" t="s">
        <v>846</v>
      </c>
      <c r="K1640" s="102" t="s">
        <v>5408</v>
      </c>
      <c r="L1640" s="13">
        <f ca="1">IFERROR(__xludf.DUMMYFUNCTION("if(K1686="""",0,counta(split(K1686,"","")))"),7)</f>
        <v>7</v>
      </c>
      <c r="M1640" s="102" t="s">
        <v>5409</v>
      </c>
      <c r="N1640" s="102"/>
      <c r="O1640" s="102"/>
      <c r="P1640" s="102"/>
      <c r="Q1640" s="422" t="s">
        <v>690</v>
      </c>
      <c r="R1640" s="353" t="s">
        <v>5797</v>
      </c>
      <c r="S1640" s="102">
        <v>1</v>
      </c>
      <c r="T1640" s="435"/>
      <c r="U1640" s="165">
        <v>1</v>
      </c>
      <c r="V1640" s="165">
        <v>4</v>
      </c>
      <c r="W1640" s="165"/>
      <c r="X1640" s="102">
        <v>1</v>
      </c>
      <c r="Y1640" s="422">
        <f>J1640-I1640</f>
        <v>-0.16736111111111113</v>
      </c>
      <c r="Z1640" s="422">
        <f>Y1640*60</f>
        <v>-10.041666666666668</v>
      </c>
      <c r="AA1640" s="429">
        <v>3</v>
      </c>
      <c r="AB1640" s="165">
        <v>4</v>
      </c>
    </row>
    <row r="1641" spans="1:28" ht="14.25" customHeight="1" thickBot="1">
      <c r="A1641" s="7"/>
      <c r="B1641" s="7"/>
      <c r="C1641" s="50" t="s">
        <v>8272</v>
      </c>
      <c r="D1641" s="468">
        <v>3</v>
      </c>
      <c r="E1641" s="50" t="s">
        <v>8345</v>
      </c>
      <c r="F1641" s="102" t="s">
        <v>8359</v>
      </c>
      <c r="G1641" s="102" t="s">
        <v>8360</v>
      </c>
      <c r="H1641" s="102" t="s">
        <v>8361</v>
      </c>
      <c r="I1641" s="45" t="s">
        <v>8362</v>
      </c>
      <c r="J1641" s="45" t="s">
        <v>1508</v>
      </c>
      <c r="K1641" s="102" t="s">
        <v>5411</v>
      </c>
      <c r="L1641" s="13">
        <f ca="1">IFERROR(__xludf.DUMMYFUNCTION("if(K1687="""",0,counta(split(K1687,"","")))"),4)</f>
        <v>4</v>
      </c>
      <c r="M1641" s="102" t="s">
        <v>5411</v>
      </c>
      <c r="N1641" s="102"/>
      <c r="O1641" s="102"/>
      <c r="P1641" s="102"/>
      <c r="Q1641" s="422" t="s">
        <v>690</v>
      </c>
      <c r="R1641" s="353" t="s">
        <v>5797</v>
      </c>
      <c r="S1641" s="102">
        <v>1</v>
      </c>
      <c r="T1641" s="435"/>
      <c r="U1641" s="481">
        <v>4</v>
      </c>
      <c r="V1641" s="481">
        <v>5</v>
      </c>
      <c r="W1641" s="481" t="s">
        <v>3076</v>
      </c>
      <c r="X1641" s="480">
        <v>1</v>
      </c>
      <c r="Y1641" s="422">
        <f>J1641-I1641</f>
        <v>-0.12291666666666669</v>
      </c>
      <c r="Z1641" s="422">
        <f>Y1641*60</f>
        <v>-7.3750000000000009</v>
      </c>
      <c r="AA1641" s="429">
        <v>3</v>
      </c>
      <c r="AB1641" s="196">
        <v>4</v>
      </c>
    </row>
    <row r="1642" spans="1:28" ht="14.25" customHeight="1" thickBot="1">
      <c r="A1642" s="7"/>
      <c r="B1642" s="7"/>
      <c r="C1642" s="50" t="s">
        <v>8272</v>
      </c>
      <c r="D1642" s="468">
        <v>3</v>
      </c>
      <c r="E1642" s="50" t="s">
        <v>8380</v>
      </c>
      <c r="F1642" s="102" t="s">
        <v>79</v>
      </c>
      <c r="G1642" s="102" t="s">
        <v>79</v>
      </c>
      <c r="H1642" s="102" t="s">
        <v>2825</v>
      </c>
      <c r="I1642" s="45" t="s">
        <v>8381</v>
      </c>
      <c r="J1642" s="45" t="s">
        <v>1032</v>
      </c>
      <c r="K1642" s="102" t="s">
        <v>5414</v>
      </c>
      <c r="L1642" s="13">
        <f ca="1">IFERROR(__xludf.DUMMYFUNCTION("if(K1688="""",0,counta(split(K1688,"","")))"),8)</f>
        <v>8</v>
      </c>
      <c r="M1642" s="102" t="s">
        <v>5414</v>
      </c>
      <c r="N1642" s="102"/>
      <c r="O1642" s="102"/>
      <c r="P1642" s="102"/>
      <c r="Q1642" s="422" t="s">
        <v>690</v>
      </c>
      <c r="R1642" s="353" t="s">
        <v>5797</v>
      </c>
      <c r="S1642" s="102">
        <v>1</v>
      </c>
      <c r="T1642" s="435"/>
      <c r="U1642" s="165">
        <v>3</v>
      </c>
      <c r="V1642" s="165">
        <v>4</v>
      </c>
      <c r="W1642" s="165" t="s">
        <v>2111</v>
      </c>
      <c r="X1642" s="102" t="s">
        <v>2794</v>
      </c>
      <c r="Y1642" s="422">
        <f>J1642-I1642</f>
        <v>-4.9305555555555575E-2</v>
      </c>
      <c r="Z1642" s="422">
        <f>Y1642*60</f>
        <v>-2.9583333333333344</v>
      </c>
      <c r="AA1642" s="429">
        <v>3</v>
      </c>
      <c r="AB1642" s="149">
        <v>4</v>
      </c>
    </row>
    <row r="1643" spans="1:28" ht="14.25" customHeight="1" thickBot="1">
      <c r="A1643" s="7"/>
      <c r="B1643" s="7"/>
      <c r="C1643" s="50" t="s">
        <v>8272</v>
      </c>
      <c r="D1643" s="468">
        <v>3</v>
      </c>
      <c r="E1643" s="50" t="s">
        <v>8345</v>
      </c>
      <c r="F1643" s="102" t="s">
        <v>2446</v>
      </c>
      <c r="G1643" s="102" t="s">
        <v>2446</v>
      </c>
      <c r="H1643" s="102" t="s">
        <v>8356</v>
      </c>
      <c r="I1643" s="45" t="s">
        <v>8357</v>
      </c>
      <c r="J1643" s="45" t="s">
        <v>2053</v>
      </c>
      <c r="K1643" s="102" t="s">
        <v>5415</v>
      </c>
      <c r="L1643" s="13">
        <f ca="1">IFERROR(__xludf.DUMMYFUNCTION("if(K1689="""",0,counta(split(K1689,"","")))"),4)</f>
        <v>4</v>
      </c>
      <c r="M1643" s="102" t="s">
        <v>5416</v>
      </c>
      <c r="N1643" s="102"/>
      <c r="O1643" s="102" t="s">
        <v>586</v>
      </c>
      <c r="P1643" s="102" t="s">
        <v>586</v>
      </c>
      <c r="Q1643" s="422" t="s">
        <v>690</v>
      </c>
      <c r="R1643" s="353" t="s">
        <v>5797</v>
      </c>
      <c r="S1643" s="102">
        <v>1</v>
      </c>
      <c r="T1643" s="435"/>
      <c r="U1643" s="165"/>
      <c r="V1643" s="165">
        <v>4</v>
      </c>
      <c r="W1643" s="165" t="s">
        <v>2111</v>
      </c>
      <c r="X1643" s="102"/>
      <c r="Y1643" s="422">
        <f>J1643-I1643</f>
        <v>-0.12569444444444444</v>
      </c>
      <c r="Z1643" s="422">
        <f>Y1643*60</f>
        <v>-7.5416666666666661</v>
      </c>
      <c r="AA1643" s="428">
        <v>3</v>
      </c>
      <c r="AB1643" s="379">
        <v>4</v>
      </c>
    </row>
    <row r="1644" spans="1:28" ht="14.25" customHeight="1" thickBot="1">
      <c r="A1644" s="7"/>
      <c r="B1644" s="7"/>
      <c r="C1644" s="50" t="s">
        <v>8272</v>
      </c>
      <c r="D1644" s="468">
        <v>3</v>
      </c>
      <c r="E1644" s="50" t="s">
        <v>6977</v>
      </c>
      <c r="F1644" s="102" t="s">
        <v>8487</v>
      </c>
      <c r="G1644" s="102" t="s">
        <v>8488</v>
      </c>
      <c r="H1644" s="102" t="s">
        <v>3750</v>
      </c>
      <c r="I1644" s="45" t="s">
        <v>8489</v>
      </c>
      <c r="J1644" s="45" t="s">
        <v>1808</v>
      </c>
      <c r="K1644" s="102"/>
      <c r="L1644" s="13">
        <f ca="1">IFERROR(__xludf.DUMMYFUNCTION("if(K1690="""",0,counta(split(K1690,"","")))"),0)</f>
        <v>0</v>
      </c>
      <c r="M1644" s="102"/>
      <c r="N1644" s="102"/>
      <c r="O1644" s="102"/>
      <c r="P1644" s="102"/>
      <c r="Q1644" s="422" t="s">
        <v>690</v>
      </c>
      <c r="R1644" s="353" t="s">
        <v>5797</v>
      </c>
      <c r="S1644" s="102">
        <v>1</v>
      </c>
      <c r="T1644" s="435"/>
      <c r="U1644" s="481"/>
      <c r="V1644" s="481"/>
      <c r="W1644" s="481" t="s">
        <v>3044</v>
      </c>
      <c r="X1644" s="480">
        <v>1</v>
      </c>
      <c r="Y1644" s="422">
        <f>J1644-I1644</f>
        <v>-3.472222222222221E-2</v>
      </c>
      <c r="Z1644" s="422">
        <f>Y1644*60</f>
        <v>-2.0833333333333326</v>
      </c>
      <c r="AA1644" s="429">
        <v>3</v>
      </c>
      <c r="AB1644" s="165">
        <v>4</v>
      </c>
    </row>
    <row r="1645" spans="1:28" ht="14.25" customHeight="1" thickBot="1">
      <c r="A1645" s="7"/>
      <c r="B1645" s="7"/>
      <c r="C1645" s="50" t="s">
        <v>8272</v>
      </c>
      <c r="D1645" s="468">
        <v>3</v>
      </c>
      <c r="E1645" s="50" t="s">
        <v>8397</v>
      </c>
      <c r="F1645" s="102" t="s">
        <v>2358</v>
      </c>
      <c r="G1645" s="102" t="s">
        <v>8403</v>
      </c>
      <c r="H1645" s="102" t="s">
        <v>4751</v>
      </c>
      <c r="I1645" s="45" t="s">
        <v>8404</v>
      </c>
      <c r="J1645" s="45" t="s">
        <v>300</v>
      </c>
      <c r="K1645" s="102"/>
      <c r="L1645" s="13">
        <f ca="1">IFERROR(__xludf.DUMMYFUNCTION("if(K1691="""",0,counta(split(K1691,"","")))"),0)</f>
        <v>0</v>
      </c>
      <c r="M1645" s="102"/>
      <c r="N1645" s="102"/>
      <c r="O1645" s="102"/>
      <c r="P1645" s="102"/>
      <c r="Q1645" s="422" t="s">
        <v>690</v>
      </c>
      <c r="R1645" s="353" t="s">
        <v>5797</v>
      </c>
      <c r="S1645" s="102">
        <v>1</v>
      </c>
      <c r="T1645" s="435"/>
      <c r="U1645" s="489">
        <v>4</v>
      </c>
      <c r="V1645" s="495">
        <v>5</v>
      </c>
      <c r="W1645" s="500" t="s">
        <v>3770</v>
      </c>
      <c r="X1645" s="504" t="s">
        <v>2947</v>
      </c>
      <c r="Y1645" s="422">
        <f>J1645-I1645</f>
        <v>-4.7916666666666663E-2</v>
      </c>
      <c r="Z1645" s="422">
        <f>Y1645*60</f>
        <v>-2.875</v>
      </c>
      <c r="AA1645" s="429">
        <v>3</v>
      </c>
      <c r="AB1645" s="165">
        <v>4</v>
      </c>
    </row>
    <row r="1646" spans="1:28" ht="14.25" customHeight="1" thickBot="1">
      <c r="A1646" s="7"/>
      <c r="B1646" s="7"/>
      <c r="C1646" s="50" t="s">
        <v>8272</v>
      </c>
      <c r="D1646" s="468">
        <v>3</v>
      </c>
      <c r="E1646" s="50" t="s">
        <v>7032</v>
      </c>
      <c r="F1646" s="102" t="s">
        <v>1414</v>
      </c>
      <c r="G1646" s="102" t="s">
        <v>8536</v>
      </c>
      <c r="H1646" s="102" t="s">
        <v>3377</v>
      </c>
      <c r="I1646" s="45" t="s">
        <v>8554</v>
      </c>
      <c r="J1646" s="45" t="s">
        <v>574</v>
      </c>
      <c r="K1646" s="102" t="s">
        <v>5423</v>
      </c>
      <c r="L1646" s="13">
        <f ca="1">IFERROR(__xludf.DUMMYFUNCTION("if(K1693="""",0,counta(split(K1693,"","")))"),7)</f>
        <v>7</v>
      </c>
      <c r="M1646" s="102" t="s">
        <v>5424</v>
      </c>
      <c r="N1646" s="102"/>
      <c r="O1646" s="102"/>
      <c r="P1646" s="102"/>
      <c r="Q1646" s="422" t="s">
        <v>690</v>
      </c>
      <c r="R1646" s="353" t="s">
        <v>5797</v>
      </c>
      <c r="S1646" s="102">
        <v>1</v>
      </c>
      <c r="T1646" s="435"/>
      <c r="U1646" s="165">
        <v>4</v>
      </c>
      <c r="V1646" s="165">
        <v>3</v>
      </c>
      <c r="W1646" s="165" t="s">
        <v>5989</v>
      </c>
      <c r="X1646" s="102">
        <v>1</v>
      </c>
      <c r="Y1646" s="422">
        <f>J1646-I1646</f>
        <v>-0.14444444444444446</v>
      </c>
      <c r="Z1646" s="422">
        <f>Y1646*60</f>
        <v>-8.6666666666666679</v>
      </c>
      <c r="AA1646" s="429">
        <v>3</v>
      </c>
      <c r="AB1646" s="165">
        <v>4</v>
      </c>
    </row>
    <row r="1647" spans="1:28" ht="14.25" customHeight="1" thickBot="1">
      <c r="A1647" s="7"/>
      <c r="B1647" s="7"/>
      <c r="C1647" s="50" t="s">
        <v>8272</v>
      </c>
      <c r="D1647" s="468">
        <v>3</v>
      </c>
      <c r="E1647" s="50" t="s">
        <v>8273</v>
      </c>
      <c r="F1647" s="102" t="s">
        <v>68</v>
      </c>
      <c r="G1647" s="102" t="s">
        <v>8278</v>
      </c>
      <c r="H1647" s="102" t="s">
        <v>208</v>
      </c>
      <c r="I1647" s="45" t="s">
        <v>8279</v>
      </c>
      <c r="J1647" s="45" t="s">
        <v>853</v>
      </c>
      <c r="K1647" s="102"/>
      <c r="L1647" s="13">
        <f ca="1">IFERROR(__xludf.DUMMYFUNCTION("if(K1694="""",0,counta(split(K1694,"","")))"),0)</f>
        <v>0</v>
      </c>
      <c r="M1647" s="102"/>
      <c r="N1647" s="102"/>
      <c r="O1647" s="102"/>
      <c r="P1647" s="102"/>
      <c r="Q1647" s="422" t="s">
        <v>690</v>
      </c>
      <c r="R1647" s="353" t="s">
        <v>5797</v>
      </c>
      <c r="S1647" s="102">
        <v>1</v>
      </c>
      <c r="T1647" s="435"/>
      <c r="U1647" s="280">
        <v>5</v>
      </c>
      <c r="V1647" s="280">
        <v>4</v>
      </c>
      <c r="W1647" s="286" t="s">
        <v>9052</v>
      </c>
      <c r="X1647" s="286" t="s">
        <v>2947</v>
      </c>
      <c r="Y1647" s="422">
        <f>J1647-I1647</f>
        <v>-8.8194444444444423E-2</v>
      </c>
      <c r="Z1647" s="422">
        <f>Y1647*60</f>
        <v>-5.2916666666666652</v>
      </c>
      <c r="AA1647" s="429">
        <v>3</v>
      </c>
      <c r="AB1647" s="165">
        <v>4</v>
      </c>
    </row>
    <row r="1648" spans="1:28" ht="14.25" customHeight="1" thickBot="1">
      <c r="A1648" s="7"/>
      <c r="B1648" s="7"/>
      <c r="C1648" s="50" t="s">
        <v>8272</v>
      </c>
      <c r="D1648" s="468">
        <v>3</v>
      </c>
      <c r="E1648" s="50" t="s">
        <v>1842</v>
      </c>
      <c r="F1648" s="102" t="s">
        <v>8322</v>
      </c>
      <c r="G1648" s="102" t="s">
        <v>8322</v>
      </c>
      <c r="H1648" s="102" t="s">
        <v>8322</v>
      </c>
      <c r="I1648" s="45" t="s">
        <v>8323</v>
      </c>
      <c r="J1648" s="45" t="s">
        <v>662</v>
      </c>
      <c r="K1648" s="102" t="s">
        <v>5427</v>
      </c>
      <c r="L1648" s="13">
        <f ca="1">IFERROR(__xludf.DUMMYFUNCTION("if(K1695="""",0,counta(split(K1695,"","")))"),4)</f>
        <v>4</v>
      </c>
      <c r="M1648" s="102" t="s">
        <v>5427</v>
      </c>
      <c r="N1648" s="102"/>
      <c r="O1648" s="102"/>
      <c r="P1648" s="102"/>
      <c r="Q1648" s="422" t="s">
        <v>690</v>
      </c>
      <c r="R1648" s="353" t="s">
        <v>5797</v>
      </c>
      <c r="S1648" s="102">
        <v>1</v>
      </c>
      <c r="T1648" s="435"/>
      <c r="U1648" s="165">
        <v>4</v>
      </c>
      <c r="V1648" s="165">
        <v>3</v>
      </c>
      <c r="W1648" s="165"/>
      <c r="X1648" s="102"/>
      <c r="Y1648" s="422">
        <f>J1648-I1648</f>
        <v>-3.6805555555555536E-2</v>
      </c>
      <c r="Z1648" s="422">
        <f>Y1648*60</f>
        <v>-2.2083333333333321</v>
      </c>
      <c r="AA1648" s="429">
        <v>3</v>
      </c>
      <c r="AB1648" s="165">
        <v>4</v>
      </c>
    </row>
    <row r="1649" spans="1:28" ht="14.25" customHeight="1" thickBot="1">
      <c r="A1649" s="7"/>
      <c r="B1649" s="7"/>
      <c r="C1649" s="50" t="s">
        <v>8272</v>
      </c>
      <c r="D1649" s="468">
        <v>3</v>
      </c>
      <c r="E1649" s="50" t="s">
        <v>8333</v>
      </c>
      <c r="F1649" s="102" t="s">
        <v>8340</v>
      </c>
      <c r="G1649" s="102" t="s">
        <v>8341</v>
      </c>
      <c r="H1649" s="102" t="s">
        <v>6809</v>
      </c>
      <c r="I1649" s="45" t="s">
        <v>8342</v>
      </c>
      <c r="J1649" s="45" t="s">
        <v>229</v>
      </c>
      <c r="K1649" s="102"/>
      <c r="L1649" s="13">
        <f ca="1">IFERROR(__xludf.DUMMYFUNCTION("if(K1696="""",0,counta(split(K1696,"","")))"),0)</f>
        <v>0</v>
      </c>
      <c r="M1649" s="102"/>
      <c r="N1649" s="102"/>
      <c r="O1649" s="102"/>
      <c r="P1649" s="102"/>
      <c r="Q1649" s="422" t="s">
        <v>690</v>
      </c>
      <c r="R1649" s="353" t="s">
        <v>5797</v>
      </c>
      <c r="S1649" s="102">
        <v>1</v>
      </c>
      <c r="T1649" s="435"/>
      <c r="U1649" s="333">
        <v>4</v>
      </c>
      <c r="V1649" s="332">
        <v>5</v>
      </c>
      <c r="W1649" s="339" t="s">
        <v>9908</v>
      </c>
      <c r="X1649" s="339" t="s">
        <v>2947</v>
      </c>
      <c r="Y1649" s="422">
        <f>J1649-I1649</f>
        <v>8.4722222222222227E-2</v>
      </c>
      <c r="Z1649" s="422">
        <f>Y1649*60</f>
        <v>5.0833333333333339</v>
      </c>
      <c r="AA1649" s="429">
        <v>3</v>
      </c>
      <c r="AB1649" s="165">
        <v>4</v>
      </c>
    </row>
    <row r="1650" spans="1:28" ht="14.25" customHeight="1" thickBot="1">
      <c r="A1650" s="7"/>
      <c r="B1650" s="7"/>
      <c r="C1650" s="50" t="s">
        <v>8272</v>
      </c>
      <c r="D1650" s="468">
        <v>3</v>
      </c>
      <c r="E1650" s="50" t="s">
        <v>8345</v>
      </c>
      <c r="F1650" s="102" t="s">
        <v>8346</v>
      </c>
      <c r="G1650" s="102" t="s">
        <v>8346</v>
      </c>
      <c r="H1650" s="102" t="s">
        <v>1162</v>
      </c>
      <c r="I1650" s="45" t="s">
        <v>8347</v>
      </c>
      <c r="J1650" s="166" t="s">
        <v>623</v>
      </c>
      <c r="K1650" s="339"/>
      <c r="L1650" s="13">
        <f ca="1">IFERROR(__xludf.DUMMYFUNCTION("if(K1697="""",0,counta(split(K1697,"","")))"),0)</f>
        <v>0</v>
      </c>
      <c r="M1650" s="178"/>
      <c r="N1650" s="156"/>
      <c r="O1650" s="156"/>
      <c r="P1650" s="156"/>
      <c r="Q1650" s="422" t="s">
        <v>690</v>
      </c>
      <c r="R1650" s="353" t="s">
        <v>5797</v>
      </c>
      <c r="S1650" s="102">
        <v>1</v>
      </c>
      <c r="T1650" s="435"/>
      <c r="U1650" s="165">
        <v>4</v>
      </c>
      <c r="V1650" s="165">
        <v>5</v>
      </c>
      <c r="W1650" s="165" t="s">
        <v>2111</v>
      </c>
      <c r="X1650" s="102">
        <v>1</v>
      </c>
      <c r="Y1650" s="422">
        <f>J1650-I1650</f>
        <v>0.15138888888888885</v>
      </c>
      <c r="Z1650" s="422">
        <f>Y1650*60</f>
        <v>9.0833333333333304</v>
      </c>
      <c r="AA1650" s="429">
        <v>3</v>
      </c>
      <c r="AB1650" s="165">
        <v>4</v>
      </c>
    </row>
    <row r="1651" spans="1:28" ht="14.25" customHeight="1" thickBot="1">
      <c r="A1651" s="7"/>
      <c r="B1651" s="7"/>
      <c r="C1651" s="50" t="s">
        <v>8272</v>
      </c>
      <c r="D1651" s="468">
        <v>3</v>
      </c>
      <c r="E1651" s="50" t="s">
        <v>8345</v>
      </c>
      <c r="F1651" s="102" t="s">
        <v>8349</v>
      </c>
      <c r="G1651" s="102" t="s">
        <v>8349</v>
      </c>
      <c r="H1651" s="102" t="s">
        <v>8350</v>
      </c>
      <c r="I1651" s="45" t="s">
        <v>8347</v>
      </c>
      <c r="J1651" s="45" t="s">
        <v>864</v>
      </c>
      <c r="K1651" s="102" t="s">
        <v>5431</v>
      </c>
      <c r="L1651" s="13">
        <f ca="1">IFERROR(__xludf.DUMMYFUNCTION("if(K1698="""",0,counta(split(K1698,"","")))"),4)</f>
        <v>4</v>
      </c>
      <c r="M1651" s="102" t="s">
        <v>5432</v>
      </c>
      <c r="N1651" s="102"/>
      <c r="O1651" s="102"/>
      <c r="P1651" s="102"/>
      <c r="Q1651" s="357" t="s">
        <v>690</v>
      </c>
      <c r="R1651" s="353" t="s">
        <v>5797</v>
      </c>
      <c r="S1651" s="252">
        <v>1</v>
      </c>
      <c r="T1651" s="435"/>
      <c r="U1651" s="332">
        <v>5</v>
      </c>
      <c r="V1651" s="332">
        <v>5</v>
      </c>
      <c r="W1651" s="339" t="s">
        <v>3041</v>
      </c>
      <c r="X1651" s="339" t="s">
        <v>2794</v>
      </c>
      <c r="Y1651" s="422">
        <f>J1651-I1651</f>
        <v>-1.4583333333333309E-2</v>
      </c>
      <c r="Z1651" s="422">
        <f>Y1651*60</f>
        <v>-0.87499999999999856</v>
      </c>
      <c r="AA1651" s="429">
        <v>3</v>
      </c>
      <c r="AB1651" s="253">
        <v>4</v>
      </c>
    </row>
    <row r="1652" spans="1:28" ht="14.25" customHeight="1" thickBot="1">
      <c r="A1652" s="7"/>
      <c r="B1652" s="7"/>
      <c r="C1652" s="50" t="s">
        <v>8272</v>
      </c>
      <c r="D1652" s="468">
        <v>3</v>
      </c>
      <c r="E1652" s="50" t="s">
        <v>8345</v>
      </c>
      <c r="F1652" s="102" t="s">
        <v>8353</v>
      </c>
      <c r="G1652" s="102" t="s">
        <v>8353</v>
      </c>
      <c r="H1652" s="102" t="s">
        <v>8354</v>
      </c>
      <c r="I1652" s="45" t="s">
        <v>8347</v>
      </c>
      <c r="J1652" s="45" t="s">
        <v>290</v>
      </c>
      <c r="K1652" s="102" t="s">
        <v>5434</v>
      </c>
      <c r="L1652" s="13">
        <f ca="1">IFERROR(__xludf.DUMMYFUNCTION("if(K1699="""",0,counta(split(K1699,"","")))"),10)</f>
        <v>10</v>
      </c>
      <c r="M1652" s="102" t="s">
        <v>5435</v>
      </c>
      <c r="N1652" s="102"/>
      <c r="O1652" s="102" t="s">
        <v>3349</v>
      </c>
      <c r="P1652" s="102" t="s">
        <v>3349</v>
      </c>
      <c r="Q1652" s="357" t="s">
        <v>690</v>
      </c>
      <c r="R1652" s="353" t="s">
        <v>5797</v>
      </c>
      <c r="S1652" s="252">
        <v>1</v>
      </c>
      <c r="T1652" s="435"/>
      <c r="U1652" s="165">
        <v>4</v>
      </c>
      <c r="V1652" s="165">
        <v>4</v>
      </c>
      <c r="W1652" s="165" t="s">
        <v>2805</v>
      </c>
      <c r="X1652" s="102" t="s">
        <v>2794</v>
      </c>
      <c r="Y1652" s="422">
        <f>J1652-I1652</f>
        <v>5.2083333333333343E-2</v>
      </c>
      <c r="Z1652" s="422">
        <f>Y1652*60</f>
        <v>3.1250000000000004</v>
      </c>
      <c r="AA1652" s="429">
        <v>3</v>
      </c>
      <c r="AB1652" s="165">
        <v>4</v>
      </c>
    </row>
    <row r="1653" spans="1:28" ht="14.25" customHeight="1" thickBot="1">
      <c r="A1653" s="7"/>
      <c r="B1653" s="7"/>
      <c r="C1653" s="50" t="s">
        <v>8272</v>
      </c>
      <c r="D1653" s="468">
        <v>3</v>
      </c>
      <c r="E1653" s="50" t="s">
        <v>8365</v>
      </c>
      <c r="F1653" s="102" t="s">
        <v>8334</v>
      </c>
      <c r="G1653" s="102" t="s">
        <v>5759</v>
      </c>
      <c r="H1653" s="102" t="s">
        <v>3346</v>
      </c>
      <c r="I1653" s="45" t="s">
        <v>8369</v>
      </c>
      <c r="J1653" s="45" t="s">
        <v>87</v>
      </c>
      <c r="K1653" s="102" t="s">
        <v>5439</v>
      </c>
      <c r="L1653" s="13">
        <f ca="1">IFERROR(__xludf.DUMMYFUNCTION("if(K1700="""",0,counta(split(K1700,"","")))"),3)</f>
        <v>3</v>
      </c>
      <c r="M1653" s="102" t="s">
        <v>5439</v>
      </c>
      <c r="N1653" s="102" t="s">
        <v>5440</v>
      </c>
      <c r="O1653" s="102" t="s">
        <v>3349</v>
      </c>
      <c r="P1653" s="102" t="s">
        <v>3349</v>
      </c>
      <c r="Q1653" s="357" t="s">
        <v>690</v>
      </c>
      <c r="R1653" s="353" t="s">
        <v>5797</v>
      </c>
      <c r="S1653" s="252">
        <v>1</v>
      </c>
      <c r="T1653" s="435"/>
      <c r="U1653" s="165">
        <v>3</v>
      </c>
      <c r="V1653" s="165">
        <v>4</v>
      </c>
      <c r="W1653" s="165" t="s">
        <v>4903</v>
      </c>
      <c r="X1653" s="102">
        <v>1</v>
      </c>
      <c r="Y1653" s="422">
        <f>J1653-I1653</f>
        <v>9.4444444444444414E-2</v>
      </c>
      <c r="Z1653" s="422">
        <f>Y1653*60</f>
        <v>5.6666666666666652</v>
      </c>
      <c r="AA1653" s="429">
        <v>3</v>
      </c>
      <c r="AB1653" s="492">
        <v>4</v>
      </c>
    </row>
    <row r="1654" spans="1:28" ht="14.25" customHeight="1" thickBot="1">
      <c r="A1654" s="7"/>
      <c r="B1654" s="7"/>
      <c r="C1654" s="50" t="s">
        <v>8272</v>
      </c>
      <c r="D1654" s="468">
        <v>3</v>
      </c>
      <c r="E1654" s="50" t="s">
        <v>8365</v>
      </c>
      <c r="F1654" s="102" t="s">
        <v>8372</v>
      </c>
      <c r="G1654" s="102" t="s">
        <v>8372</v>
      </c>
      <c r="H1654" s="102" t="s">
        <v>2466</v>
      </c>
      <c r="I1654" s="45" t="s">
        <v>8369</v>
      </c>
      <c r="J1654" s="45" t="s">
        <v>5444</v>
      </c>
      <c r="K1654" s="102" t="s">
        <v>2021</v>
      </c>
      <c r="L1654" s="13">
        <f ca="1">IFERROR(__xludf.DUMMYFUNCTION("if(K1701="""",0,counta(split(K1701,"","")))"),3)</f>
        <v>3</v>
      </c>
      <c r="M1654" s="102" t="s">
        <v>2021</v>
      </c>
      <c r="N1654" s="102"/>
      <c r="O1654" s="102"/>
      <c r="P1654" s="102"/>
      <c r="Q1654" s="422" t="s">
        <v>690</v>
      </c>
      <c r="R1654" s="353" t="s">
        <v>5797</v>
      </c>
      <c r="S1654" s="102">
        <v>1</v>
      </c>
      <c r="T1654" s="435"/>
      <c r="U1654" s="277">
        <v>3</v>
      </c>
      <c r="V1654" s="277">
        <v>4</v>
      </c>
      <c r="W1654" s="275" t="s">
        <v>3409</v>
      </c>
      <c r="X1654" s="275" t="s">
        <v>2947</v>
      </c>
      <c r="Y1654" s="422">
        <f>J1654-I1654</f>
        <v>0.34236111111111112</v>
      </c>
      <c r="Z1654" s="422">
        <f>Y1654*60</f>
        <v>20.541666666666668</v>
      </c>
      <c r="AA1654" s="429">
        <v>3</v>
      </c>
      <c r="AB1654" s="277">
        <v>4</v>
      </c>
    </row>
    <row r="1655" spans="1:28" ht="14.25" customHeight="1" thickBot="1">
      <c r="A1655" s="7"/>
      <c r="B1655" s="7"/>
      <c r="C1655" s="50" t="s">
        <v>8272</v>
      </c>
      <c r="D1655" s="468">
        <v>3</v>
      </c>
      <c r="E1655" s="50" t="s">
        <v>1886</v>
      </c>
      <c r="F1655" s="102" t="s">
        <v>8459</v>
      </c>
      <c r="G1655" s="102" t="s">
        <v>8459</v>
      </c>
      <c r="H1655" s="102" t="s">
        <v>8460</v>
      </c>
      <c r="I1655" s="45" t="s">
        <v>8461</v>
      </c>
      <c r="J1655" s="45" t="s">
        <v>5447</v>
      </c>
      <c r="K1655" s="102" t="s">
        <v>1496</v>
      </c>
      <c r="L1655" s="13">
        <f ca="1">IFERROR(__xludf.DUMMYFUNCTION("if(K1702="""",0,counta(split(K1702,"","")))"),2)</f>
        <v>2</v>
      </c>
      <c r="M1655" s="102" t="s">
        <v>1496</v>
      </c>
      <c r="N1655" s="102"/>
      <c r="O1655" s="102"/>
      <c r="P1655" s="102"/>
      <c r="Q1655" s="422" t="s">
        <v>690</v>
      </c>
      <c r="R1655" s="353" t="s">
        <v>5797</v>
      </c>
      <c r="S1655" s="102">
        <v>1</v>
      </c>
      <c r="T1655" s="435"/>
      <c r="U1655" s="165">
        <v>5</v>
      </c>
      <c r="V1655" s="165">
        <v>5</v>
      </c>
      <c r="W1655" s="165" t="s">
        <v>2111</v>
      </c>
      <c r="X1655" s="102" t="s">
        <v>2947</v>
      </c>
      <c r="Y1655" s="422">
        <f>J1655-I1655</f>
        <v>0.41388888888888897</v>
      </c>
      <c r="Z1655" s="422">
        <f>Y1655*60</f>
        <v>24.833333333333339</v>
      </c>
      <c r="AA1655" s="429">
        <v>3</v>
      </c>
      <c r="AB1655" s="165">
        <v>4</v>
      </c>
    </row>
    <row r="1656" spans="1:28" ht="14.25" customHeight="1" thickBot="1">
      <c r="A1656" s="7"/>
      <c r="B1656" s="7"/>
      <c r="C1656" s="50" t="s">
        <v>8272</v>
      </c>
      <c r="D1656" s="468">
        <v>3</v>
      </c>
      <c r="E1656" s="50" t="s">
        <v>7032</v>
      </c>
      <c r="F1656" s="102" t="s">
        <v>1817</v>
      </c>
      <c r="G1656" s="102" t="s">
        <v>1455</v>
      </c>
      <c r="H1656" s="102" t="s">
        <v>3431</v>
      </c>
      <c r="I1656" s="45" t="s">
        <v>8461</v>
      </c>
      <c r="J1656" s="45" t="s">
        <v>5452</v>
      </c>
      <c r="K1656" s="102" t="s">
        <v>5453</v>
      </c>
      <c r="L1656" s="13">
        <f ca="1">IFERROR(__xludf.DUMMYFUNCTION("if(K1704="""",0,counta(split(K1704,"","")))"),9)</f>
        <v>9</v>
      </c>
      <c r="M1656" s="102" t="s">
        <v>5453</v>
      </c>
      <c r="N1656" s="102" t="s">
        <v>5454</v>
      </c>
      <c r="O1656" s="102" t="s">
        <v>5455</v>
      </c>
      <c r="P1656" s="102"/>
      <c r="Q1656" s="422" t="s">
        <v>690</v>
      </c>
      <c r="R1656" s="353" t="s">
        <v>5797</v>
      </c>
      <c r="S1656" s="102">
        <v>1</v>
      </c>
      <c r="T1656" s="435"/>
      <c r="U1656" s="165">
        <v>3</v>
      </c>
      <c r="V1656" s="165">
        <v>4</v>
      </c>
      <c r="W1656" s="165" t="s">
        <v>3770</v>
      </c>
      <c r="X1656" s="102" t="s">
        <v>2947</v>
      </c>
      <c r="Y1656" s="422">
        <f>J1656-I1656</f>
        <v>0.25833333333333341</v>
      </c>
      <c r="Z1656" s="422">
        <f>Y1656*60</f>
        <v>15.500000000000005</v>
      </c>
      <c r="AA1656" s="429">
        <v>3</v>
      </c>
      <c r="AB1656" s="529">
        <v>4</v>
      </c>
    </row>
    <row r="1657" spans="1:28" ht="14.25" customHeight="1" thickBot="1">
      <c r="A1657" s="7"/>
      <c r="B1657" s="7"/>
      <c r="C1657" s="50" t="s">
        <v>8272</v>
      </c>
      <c r="D1657" s="468">
        <v>3</v>
      </c>
      <c r="E1657" s="50" t="s">
        <v>7002</v>
      </c>
      <c r="F1657" s="102" t="s">
        <v>8510</v>
      </c>
      <c r="G1657" s="102" t="s">
        <v>8510</v>
      </c>
      <c r="H1657" s="102" t="s">
        <v>8510</v>
      </c>
      <c r="I1657" s="45" t="s">
        <v>8511</v>
      </c>
      <c r="J1657" s="45" t="s">
        <v>3478</v>
      </c>
      <c r="K1657" s="102" t="s">
        <v>5458</v>
      </c>
      <c r="L1657" s="13">
        <f ca="1">IFERROR(__xludf.DUMMYFUNCTION("if(K1705="""",0,counta(split(K1705,"","")))"),4)</f>
        <v>4</v>
      </c>
      <c r="M1657" s="102" t="s">
        <v>5458</v>
      </c>
      <c r="N1657" s="102"/>
      <c r="O1657" s="102" t="s">
        <v>5459</v>
      </c>
      <c r="P1657" s="102" t="s">
        <v>5460</v>
      </c>
      <c r="Q1657" s="422" t="s">
        <v>690</v>
      </c>
      <c r="R1657" s="353" t="s">
        <v>5797</v>
      </c>
      <c r="S1657" s="102">
        <v>1</v>
      </c>
      <c r="T1657" s="435"/>
      <c r="U1657" s="165">
        <v>3</v>
      </c>
      <c r="V1657" s="165">
        <v>3</v>
      </c>
      <c r="W1657" s="165" t="s">
        <v>7102</v>
      </c>
      <c r="X1657" s="102">
        <v>4</v>
      </c>
      <c r="Y1657" s="422">
        <f>J1657-I1657</f>
        <v>-5.7638888888888892E-2</v>
      </c>
      <c r="Z1657" s="422">
        <f>Y1657*60</f>
        <v>-3.4583333333333335</v>
      </c>
      <c r="AA1657" s="429">
        <v>3</v>
      </c>
      <c r="AB1657" s="461">
        <v>4</v>
      </c>
    </row>
    <row r="1658" spans="1:28" ht="14.25" customHeight="1" thickBot="1">
      <c r="A1658" s="7"/>
      <c r="B1658" s="7"/>
      <c r="C1658" s="50" t="s">
        <v>8272</v>
      </c>
      <c r="D1658" s="468">
        <v>3</v>
      </c>
      <c r="E1658" s="50" t="s">
        <v>7002</v>
      </c>
      <c r="F1658" s="102" t="s">
        <v>8505</v>
      </c>
      <c r="G1658" s="102" t="s">
        <v>8505</v>
      </c>
      <c r="H1658" s="102" t="s">
        <v>8506</v>
      </c>
      <c r="I1658" s="45" t="s">
        <v>8507</v>
      </c>
      <c r="J1658" s="45" t="s">
        <v>2011</v>
      </c>
      <c r="K1658" s="102" t="s">
        <v>5464</v>
      </c>
      <c r="L1658" s="13">
        <f ca="1">IFERROR(__xludf.DUMMYFUNCTION("if(K1706="""",0,counta(split(K1706,"","")))"),6)</f>
        <v>6</v>
      </c>
      <c r="M1658" s="102" t="s">
        <v>5465</v>
      </c>
      <c r="N1658" s="102"/>
      <c r="O1658" s="102"/>
      <c r="P1658" s="102"/>
      <c r="Q1658" s="422" t="s">
        <v>690</v>
      </c>
      <c r="R1658" s="353" t="s">
        <v>5797</v>
      </c>
      <c r="S1658" s="102">
        <v>1</v>
      </c>
      <c r="T1658" s="435"/>
      <c r="U1658" s="165">
        <v>3</v>
      </c>
      <c r="V1658" s="165">
        <v>4</v>
      </c>
      <c r="W1658" s="165" t="s">
        <v>29</v>
      </c>
      <c r="X1658" s="102" t="s">
        <v>2794</v>
      </c>
      <c r="Y1658" s="422">
        <f>J1658-I1658</f>
        <v>0.1076388888888889</v>
      </c>
      <c r="Z1658" s="422">
        <f>Y1658*60</f>
        <v>6.4583333333333339</v>
      </c>
      <c r="AA1658" s="429">
        <v>3</v>
      </c>
      <c r="AB1658" s="165">
        <v>4</v>
      </c>
    </row>
    <row r="1659" spans="1:28" ht="14.25" customHeight="1" thickBot="1">
      <c r="A1659" s="7"/>
      <c r="B1659" s="7"/>
      <c r="C1659" s="50" t="s">
        <v>8272</v>
      </c>
      <c r="D1659" s="468">
        <v>3</v>
      </c>
      <c r="E1659" s="50" t="s">
        <v>1842</v>
      </c>
      <c r="F1659" s="102" t="s">
        <v>8317</v>
      </c>
      <c r="G1659" s="102" t="s">
        <v>8318</v>
      </c>
      <c r="H1659" s="102" t="s">
        <v>3395</v>
      </c>
      <c r="I1659" s="45" t="s">
        <v>8319</v>
      </c>
      <c r="J1659" s="45" t="s">
        <v>1668</v>
      </c>
      <c r="K1659" s="102" t="s">
        <v>5467</v>
      </c>
      <c r="L1659" s="13">
        <f ca="1">IFERROR(__xludf.DUMMYFUNCTION("if(K1707="""",0,counta(split(K1707,"","")))"),3)</f>
        <v>3</v>
      </c>
      <c r="M1659" s="102" t="s">
        <v>5467</v>
      </c>
      <c r="N1659" s="102"/>
      <c r="O1659" s="102"/>
      <c r="P1659" s="102"/>
      <c r="Q1659" s="422" t="s">
        <v>690</v>
      </c>
      <c r="R1659" s="353" t="s">
        <v>5797</v>
      </c>
      <c r="S1659" s="102">
        <v>1</v>
      </c>
      <c r="T1659" s="435"/>
      <c r="U1659" s="165">
        <v>4</v>
      </c>
      <c r="V1659" s="165">
        <v>4</v>
      </c>
      <c r="W1659" s="165" t="s">
        <v>4903</v>
      </c>
      <c r="X1659" s="102">
        <v>1</v>
      </c>
      <c r="Y1659" s="422">
        <f>J1659-I1659</f>
        <v>0.2055555555555556</v>
      </c>
      <c r="Z1659" s="422">
        <f>Y1659*60</f>
        <v>12.333333333333336</v>
      </c>
      <c r="AA1659" s="429">
        <v>3</v>
      </c>
      <c r="AB1659" s="165">
        <v>4</v>
      </c>
    </row>
    <row r="1660" spans="1:28" ht="14.25" customHeight="1" thickBot="1">
      <c r="A1660" s="7"/>
      <c r="B1660" s="7"/>
      <c r="C1660" s="50" t="s">
        <v>8272</v>
      </c>
      <c r="D1660" s="468">
        <v>3</v>
      </c>
      <c r="E1660" s="50" t="s">
        <v>1924</v>
      </c>
      <c r="F1660" s="102" t="s">
        <v>8471</v>
      </c>
      <c r="G1660" s="102" t="s">
        <v>8472</v>
      </c>
      <c r="H1660" s="102" t="s">
        <v>1929</v>
      </c>
      <c r="I1660" s="45" t="s">
        <v>8473</v>
      </c>
      <c r="J1660" s="45" t="s">
        <v>2353</v>
      </c>
      <c r="K1660" s="102"/>
      <c r="L1660" s="13">
        <f ca="1">IFERROR(__xludf.DUMMYFUNCTION("if(K1708="""",0,counta(split(K1708,"","")))"),0)</f>
        <v>0</v>
      </c>
      <c r="M1660" s="102"/>
      <c r="N1660" s="102"/>
      <c r="O1660" s="102" t="s">
        <v>5469</v>
      </c>
      <c r="P1660" s="102" t="s">
        <v>5469</v>
      </c>
      <c r="Q1660" s="422" t="s">
        <v>690</v>
      </c>
      <c r="R1660" s="353" t="s">
        <v>5797</v>
      </c>
      <c r="S1660" s="102">
        <v>1</v>
      </c>
      <c r="T1660" s="435"/>
      <c r="U1660" s="487">
        <v>5</v>
      </c>
      <c r="V1660" s="487">
        <v>5</v>
      </c>
      <c r="W1660" s="499" t="s">
        <v>3895</v>
      </c>
      <c r="X1660" s="499" t="s">
        <v>2794</v>
      </c>
      <c r="Y1660" s="422">
        <f>J1660-I1660</f>
        <v>0.22569444444444445</v>
      </c>
      <c r="Z1660" s="422">
        <f>Y1660*60</f>
        <v>13.541666666666666</v>
      </c>
      <c r="AA1660" s="429">
        <v>3</v>
      </c>
      <c r="AB1660" s="165">
        <v>4</v>
      </c>
    </row>
    <row r="1661" spans="1:28" ht="14.25" customHeight="1" thickBot="1">
      <c r="A1661" s="7"/>
      <c r="B1661" s="7"/>
      <c r="C1661" s="50" t="s">
        <v>8272</v>
      </c>
      <c r="D1661" s="468">
        <v>3</v>
      </c>
      <c r="E1661" s="50" t="s">
        <v>8297</v>
      </c>
      <c r="F1661" s="102" t="s">
        <v>8309</v>
      </c>
      <c r="G1661" s="102" t="s">
        <v>8309</v>
      </c>
      <c r="H1661" s="102" t="s">
        <v>8309</v>
      </c>
      <c r="I1661" s="45" t="s">
        <v>8310</v>
      </c>
      <c r="J1661" s="166" t="s">
        <v>630</v>
      </c>
      <c r="K1661" s="339" t="s">
        <v>5470</v>
      </c>
      <c r="L1661" s="13">
        <f ca="1">IFERROR(__xludf.DUMMYFUNCTION("if(K1709="""",0,counta(split(K1709,"","")))"),1)</f>
        <v>1</v>
      </c>
      <c r="M1661" s="339" t="s">
        <v>5470</v>
      </c>
      <c r="N1661" s="339"/>
      <c r="O1661" s="339"/>
      <c r="P1661" s="339"/>
      <c r="Q1661" s="422" t="s">
        <v>690</v>
      </c>
      <c r="R1661" s="353" t="s">
        <v>5797</v>
      </c>
      <c r="S1661" s="102">
        <v>1</v>
      </c>
      <c r="T1661" s="435"/>
      <c r="U1661" s="165"/>
      <c r="V1661" s="165">
        <v>3</v>
      </c>
      <c r="W1661" s="165" t="s">
        <v>1403</v>
      </c>
      <c r="X1661" s="102"/>
      <c r="Y1661" s="422">
        <f>J1661-I1661</f>
        <v>0.33888888888888891</v>
      </c>
      <c r="Z1661" s="422">
        <f>Y1661*60</f>
        <v>20.333333333333336</v>
      </c>
      <c r="AA1661" s="429">
        <v>3</v>
      </c>
      <c r="AB1661" s="297">
        <v>4</v>
      </c>
    </row>
    <row r="1662" spans="1:28" ht="14.25" customHeight="1" thickBot="1">
      <c r="A1662" s="7"/>
      <c r="B1662" s="7"/>
      <c r="C1662" s="50" t="s">
        <v>8272</v>
      </c>
      <c r="D1662" s="468">
        <v>3</v>
      </c>
      <c r="E1662" s="50" t="s">
        <v>8297</v>
      </c>
      <c r="F1662" s="102" t="s">
        <v>8305</v>
      </c>
      <c r="G1662" s="102" t="s">
        <v>8305</v>
      </c>
      <c r="H1662" s="102" t="s">
        <v>8305</v>
      </c>
      <c r="I1662" s="45" t="s">
        <v>8306</v>
      </c>
      <c r="J1662" s="166" t="s">
        <v>3736</v>
      </c>
      <c r="K1662" s="339"/>
      <c r="L1662" s="13">
        <f ca="1">IFERROR(__xludf.DUMMYFUNCTION("if(K1710="""",0,counta(split(K1710,"","")))"),0)</f>
        <v>0</v>
      </c>
      <c r="M1662" s="339"/>
      <c r="N1662" s="339"/>
      <c r="O1662" s="339"/>
      <c r="P1662" s="339"/>
      <c r="Q1662" s="278" t="s">
        <v>690</v>
      </c>
      <c r="R1662" s="353" t="s">
        <v>5797</v>
      </c>
      <c r="S1662" s="274">
        <v>1</v>
      </c>
      <c r="T1662" s="435"/>
      <c r="U1662" s="165">
        <v>4</v>
      </c>
      <c r="V1662" s="165">
        <v>3</v>
      </c>
      <c r="W1662" s="165" t="s">
        <v>3770</v>
      </c>
      <c r="X1662" s="102" t="s">
        <v>2947</v>
      </c>
      <c r="Y1662" s="422">
        <f>J1662-I1662</f>
        <v>0.38541666666666669</v>
      </c>
      <c r="Z1662" s="422">
        <f>Y1662*60</f>
        <v>23.125</v>
      </c>
      <c r="AA1662" s="429">
        <v>3</v>
      </c>
      <c r="AB1662" s="165">
        <v>4</v>
      </c>
    </row>
    <row r="1663" spans="1:28" ht="14.25" customHeight="1" thickBot="1">
      <c r="A1663" s="7"/>
      <c r="B1663" s="7"/>
      <c r="C1663" s="50" t="s">
        <v>8272</v>
      </c>
      <c r="D1663" s="468">
        <v>3</v>
      </c>
      <c r="E1663" s="50" t="s">
        <v>8297</v>
      </c>
      <c r="F1663" s="102" t="s">
        <v>1421</v>
      </c>
      <c r="G1663" s="102" t="s">
        <v>1421</v>
      </c>
      <c r="H1663" s="102" t="s">
        <v>1421</v>
      </c>
      <c r="I1663" s="45" t="s">
        <v>8275</v>
      </c>
      <c r="J1663" s="45" t="s">
        <v>1788</v>
      </c>
      <c r="K1663" s="102" t="s">
        <v>5475</v>
      </c>
      <c r="L1663" s="13">
        <f ca="1">IFERROR(__xludf.DUMMYFUNCTION("if(K1711="""",0,counta(split(K1711,"","")))"),2)</f>
        <v>2</v>
      </c>
      <c r="M1663" s="102" t="s">
        <v>5476</v>
      </c>
      <c r="N1663" s="102"/>
      <c r="O1663" s="158"/>
      <c r="P1663" s="102"/>
      <c r="Q1663" s="278" t="s">
        <v>690</v>
      </c>
      <c r="R1663" s="353" t="s">
        <v>5797</v>
      </c>
      <c r="S1663" s="274">
        <v>1</v>
      </c>
      <c r="T1663" s="435"/>
      <c r="U1663" s="481"/>
      <c r="V1663" s="481">
        <v>4</v>
      </c>
      <c r="W1663" s="481" t="s">
        <v>2111</v>
      </c>
      <c r="X1663" s="480"/>
      <c r="Y1663" s="422">
        <f>J1663-I1663</f>
        <v>-5.3472222222222233E-2</v>
      </c>
      <c r="Z1663" s="422">
        <f>Y1663*60</f>
        <v>-3.2083333333333339</v>
      </c>
      <c r="AA1663" s="428">
        <v>3</v>
      </c>
      <c r="AB1663" s="165">
        <v>4</v>
      </c>
    </row>
    <row r="1664" spans="1:28" ht="14.25" customHeight="1" thickBot="1">
      <c r="A1664" s="7"/>
      <c r="B1664" s="7"/>
      <c r="C1664" s="50" t="s">
        <v>8272</v>
      </c>
      <c r="D1664" s="468">
        <v>3</v>
      </c>
      <c r="E1664" s="50" t="s">
        <v>8273</v>
      </c>
      <c r="F1664" s="102" t="s">
        <v>75</v>
      </c>
      <c r="G1664" s="102" t="s">
        <v>5474</v>
      </c>
      <c r="H1664" s="102" t="s">
        <v>295</v>
      </c>
      <c r="I1664" s="45" t="s">
        <v>8274</v>
      </c>
      <c r="J1664" s="45" t="s">
        <v>3646</v>
      </c>
      <c r="K1664" s="102" t="s">
        <v>5479</v>
      </c>
      <c r="L1664" s="13">
        <f ca="1">IFERROR(__xludf.DUMMYFUNCTION("if(K1712="""",0,counta(split(K1712,"","")))"),2)</f>
        <v>2</v>
      </c>
      <c r="M1664" s="102" t="s">
        <v>5479</v>
      </c>
      <c r="N1664" s="102" t="s">
        <v>5480</v>
      </c>
      <c r="O1664" s="102" t="s">
        <v>1457</v>
      </c>
      <c r="P1664" s="102" t="s">
        <v>5481</v>
      </c>
      <c r="Q1664" s="278" t="s">
        <v>690</v>
      </c>
      <c r="R1664" s="353" t="s">
        <v>5797</v>
      </c>
      <c r="S1664" s="274">
        <v>1</v>
      </c>
      <c r="T1664" s="435"/>
      <c r="U1664" s="165"/>
      <c r="V1664" s="165">
        <v>5</v>
      </c>
      <c r="W1664" s="165" t="s">
        <v>29</v>
      </c>
      <c r="X1664" s="15">
        <v>1</v>
      </c>
      <c r="Y1664" s="422">
        <f>J1664-I1664</f>
        <v>0.14652777777777781</v>
      </c>
      <c r="Z1664" s="422">
        <f>Y1664*60</f>
        <v>8.7916666666666679</v>
      </c>
      <c r="AA1664" s="429">
        <v>3</v>
      </c>
      <c r="AB1664" s="379">
        <v>4</v>
      </c>
    </row>
    <row r="1665" spans="1:28" ht="14.25" customHeight="1" thickBot="1">
      <c r="A1665" s="7"/>
      <c r="B1665" s="7"/>
      <c r="C1665" s="50" t="s">
        <v>8272</v>
      </c>
      <c r="D1665" s="468">
        <v>3</v>
      </c>
      <c r="E1665" s="50" t="s">
        <v>8365</v>
      </c>
      <c r="F1665" s="102" t="s">
        <v>79</v>
      </c>
      <c r="G1665" s="102" t="s">
        <v>79</v>
      </c>
      <c r="H1665" s="102" t="s">
        <v>2825</v>
      </c>
      <c r="I1665" s="45" t="s">
        <v>8366</v>
      </c>
      <c r="J1665" s="45" t="s">
        <v>2833</v>
      </c>
      <c r="K1665" s="102" t="s">
        <v>5486</v>
      </c>
      <c r="L1665" s="13">
        <f ca="1">IFERROR(__xludf.DUMMYFUNCTION("if(K1713="""",0,counta(split(K1713,"","")))"),4)</f>
        <v>4</v>
      </c>
      <c r="M1665" s="102" t="s">
        <v>5486</v>
      </c>
      <c r="N1665" s="102"/>
      <c r="O1665" s="102" t="s">
        <v>220</v>
      </c>
      <c r="P1665" s="102" t="s">
        <v>220</v>
      </c>
      <c r="Q1665" s="278" t="s">
        <v>690</v>
      </c>
      <c r="R1665" s="353" t="s">
        <v>5797</v>
      </c>
      <c r="S1665" s="274">
        <v>1</v>
      </c>
      <c r="T1665" s="435"/>
      <c r="U1665" s="165">
        <v>4</v>
      </c>
      <c r="V1665" s="165">
        <v>4</v>
      </c>
      <c r="W1665" s="165" t="s">
        <v>7084</v>
      </c>
      <c r="X1665" s="102">
        <v>4</v>
      </c>
      <c r="Y1665" s="422">
        <f>J1665-I1665</f>
        <v>3.4722222222222376E-3</v>
      </c>
      <c r="Z1665" s="422">
        <f>Y1665*60</f>
        <v>0.20833333333333426</v>
      </c>
      <c r="AA1665" s="429">
        <v>3</v>
      </c>
      <c r="AB1665" s="165">
        <v>4</v>
      </c>
    </row>
    <row r="1666" spans="1:28" ht="14.25" customHeight="1" thickBot="1">
      <c r="A1666" s="7"/>
      <c r="B1666" s="7"/>
      <c r="C1666" s="50" t="s">
        <v>8272</v>
      </c>
      <c r="D1666" s="468">
        <v>3</v>
      </c>
      <c r="E1666" s="50" t="s">
        <v>6971</v>
      </c>
      <c r="F1666" s="237" t="s">
        <v>816</v>
      </c>
      <c r="G1666" s="102" t="s">
        <v>852</v>
      </c>
      <c r="H1666" s="102" t="s">
        <v>818</v>
      </c>
      <c r="I1666" s="45" t="s">
        <v>8457</v>
      </c>
      <c r="J1666" s="45" t="s">
        <v>770</v>
      </c>
      <c r="K1666" s="102" t="s">
        <v>5488</v>
      </c>
      <c r="L1666" s="13">
        <f ca="1">IFERROR(__xludf.DUMMYFUNCTION("if(K1714="""",0,counta(split(K1714,"","")))"),3)</f>
        <v>3</v>
      </c>
      <c r="M1666" s="102" t="s">
        <v>5488</v>
      </c>
      <c r="N1666" s="102"/>
      <c r="O1666" s="102"/>
      <c r="P1666" s="102"/>
      <c r="Q1666" s="278" t="s">
        <v>690</v>
      </c>
      <c r="R1666" s="353" t="s">
        <v>5797</v>
      </c>
      <c r="S1666" s="274">
        <v>1</v>
      </c>
      <c r="T1666" s="435"/>
      <c r="U1666" s="165">
        <v>4</v>
      </c>
      <c r="V1666" s="165">
        <v>4</v>
      </c>
      <c r="W1666" s="165"/>
      <c r="X1666" s="102">
        <v>1</v>
      </c>
      <c r="Y1666" s="422">
        <f>J1666-I1666</f>
        <v>5.1388888888888901E-2</v>
      </c>
      <c r="Z1666" s="422">
        <f>Y1666*60</f>
        <v>3.0833333333333339</v>
      </c>
      <c r="AA1666" s="429">
        <v>3</v>
      </c>
      <c r="AB1666" s="165">
        <v>4</v>
      </c>
    </row>
    <row r="1667" spans="1:28" ht="14.25" customHeight="1" thickBot="1">
      <c r="A1667" s="7"/>
      <c r="B1667" s="7"/>
      <c r="C1667" s="50" t="s">
        <v>8272</v>
      </c>
      <c r="D1667" s="468">
        <v>3</v>
      </c>
      <c r="E1667" s="50" t="s">
        <v>8297</v>
      </c>
      <c r="F1667" s="102" t="s">
        <v>8302</v>
      </c>
      <c r="G1667" s="102" t="s">
        <v>8302</v>
      </c>
      <c r="H1667" s="102" t="s">
        <v>8302</v>
      </c>
      <c r="I1667" s="45" t="s">
        <v>8303</v>
      </c>
      <c r="J1667" s="45" t="s">
        <v>1766</v>
      </c>
      <c r="K1667" s="102" t="s">
        <v>5490</v>
      </c>
      <c r="L1667" s="13">
        <f ca="1">IFERROR(__xludf.DUMMYFUNCTION("if(K1715="""",0,counta(split(K1715,"","")))"),3)</f>
        <v>3</v>
      </c>
      <c r="M1667" s="102" t="s">
        <v>5491</v>
      </c>
      <c r="N1667" s="102"/>
      <c r="O1667" s="102"/>
      <c r="P1667" s="102"/>
      <c r="Q1667" s="278" t="s">
        <v>690</v>
      </c>
      <c r="R1667" s="353" t="s">
        <v>5797</v>
      </c>
      <c r="S1667" s="274">
        <v>1</v>
      </c>
      <c r="T1667" s="435"/>
      <c r="U1667" s="496">
        <v>4</v>
      </c>
      <c r="V1667" s="496">
        <v>4</v>
      </c>
      <c r="W1667" s="482" t="s">
        <v>29</v>
      </c>
      <c r="X1667" s="482" t="s">
        <v>2947</v>
      </c>
      <c r="Y1667" s="422">
        <f>J1667-I1667</f>
        <v>0.23749999999999999</v>
      </c>
      <c r="Z1667" s="422">
        <f>Y1667*60</f>
        <v>14.25</v>
      </c>
      <c r="AA1667" s="429">
        <v>3</v>
      </c>
      <c r="AB1667" s="149">
        <v>4</v>
      </c>
    </row>
    <row r="1668" spans="1:28" ht="14.25" customHeight="1" thickBot="1">
      <c r="A1668" s="7"/>
      <c r="B1668" s="7"/>
      <c r="C1668" s="50" t="s">
        <v>8272</v>
      </c>
      <c r="D1668" s="468">
        <v>3</v>
      </c>
      <c r="E1668" s="50" t="s">
        <v>8397</v>
      </c>
      <c r="F1668" s="102" t="s">
        <v>8334</v>
      </c>
      <c r="G1668" s="102" t="s">
        <v>801</v>
      </c>
      <c r="H1668" s="102" t="s">
        <v>3346</v>
      </c>
      <c r="I1668" s="45" t="s">
        <v>8401</v>
      </c>
      <c r="J1668" s="45" t="s">
        <v>50</v>
      </c>
      <c r="K1668" s="102" t="s">
        <v>5494</v>
      </c>
      <c r="L1668" s="13">
        <f ca="1">IFERROR(__xludf.DUMMYFUNCTION("if(K1716="""",0,counta(split(K1716,"","")))"),4)</f>
        <v>4</v>
      </c>
      <c r="M1668" s="102" t="s">
        <v>5494</v>
      </c>
      <c r="N1668" s="102"/>
      <c r="O1668" s="102"/>
      <c r="P1668" s="102"/>
      <c r="Q1668" s="447" t="s">
        <v>690</v>
      </c>
      <c r="R1668" s="353" t="s">
        <v>5797</v>
      </c>
      <c r="S1668" s="297">
        <v>1</v>
      </c>
      <c r="T1668" s="435"/>
      <c r="U1668" s="461">
        <v>4</v>
      </c>
      <c r="V1668" s="461">
        <v>4</v>
      </c>
      <c r="W1668" s="456" t="s">
        <v>3511</v>
      </c>
      <c r="X1668" s="456" t="s">
        <v>2794</v>
      </c>
      <c r="Y1668" s="422">
        <f>J1668-I1668</f>
        <v>0.32777777777777772</v>
      </c>
      <c r="Z1668" s="422">
        <f>Y1668*60</f>
        <v>19.666666666666664</v>
      </c>
      <c r="AA1668" s="429">
        <v>3</v>
      </c>
      <c r="AB1668" s="165">
        <v>4</v>
      </c>
    </row>
    <row r="1669" spans="1:28" ht="14.25" customHeight="1" thickBot="1">
      <c r="A1669" s="7"/>
      <c r="B1669" s="7"/>
      <c r="C1669" s="50" t="s">
        <v>8272</v>
      </c>
      <c r="D1669" s="468">
        <v>3</v>
      </c>
      <c r="E1669" s="50" t="s">
        <v>1404</v>
      </c>
      <c r="F1669" s="102" t="s">
        <v>38</v>
      </c>
      <c r="G1669" s="102" t="s">
        <v>38</v>
      </c>
      <c r="H1669" s="102" t="s">
        <v>177</v>
      </c>
      <c r="I1669" s="45" t="s">
        <v>8401</v>
      </c>
      <c r="J1669" s="45" t="s">
        <v>4392</v>
      </c>
      <c r="K1669" s="102" t="s">
        <v>5497</v>
      </c>
      <c r="L1669" s="13">
        <f ca="1">IFERROR(__xludf.DUMMYFUNCTION("if(K1717="""",0,counta(split(K1717,"","")))"),4)</f>
        <v>4</v>
      </c>
      <c r="M1669" s="102" t="s">
        <v>5497</v>
      </c>
      <c r="N1669" s="102"/>
      <c r="O1669" s="102"/>
      <c r="P1669" s="102"/>
      <c r="Q1669" s="447" t="s">
        <v>690</v>
      </c>
      <c r="R1669" s="353" t="s">
        <v>5797</v>
      </c>
      <c r="S1669" s="297">
        <v>1</v>
      </c>
      <c r="T1669" s="435"/>
      <c r="U1669" s="51">
        <v>4</v>
      </c>
      <c r="V1669" s="354">
        <v>4</v>
      </c>
      <c r="W1669" s="102" t="s">
        <v>5821</v>
      </c>
      <c r="X1669" s="435"/>
      <c r="Y1669" s="422">
        <f>J1669-I1669</f>
        <v>0.49652777777777773</v>
      </c>
      <c r="Z1669" s="422">
        <f>Y1669*60</f>
        <v>29.791666666666664</v>
      </c>
      <c r="AA1669" s="429">
        <v>3</v>
      </c>
      <c r="AB1669" s="253">
        <v>4</v>
      </c>
    </row>
    <row r="1670" spans="1:28" ht="14.25" customHeight="1" thickBot="1">
      <c r="A1670" s="7"/>
      <c r="B1670" s="7"/>
      <c r="C1670" s="50" t="s">
        <v>8272</v>
      </c>
      <c r="D1670" s="468">
        <v>3</v>
      </c>
      <c r="E1670" s="50" t="s">
        <v>8297</v>
      </c>
      <c r="F1670" s="102" t="s">
        <v>1568</v>
      </c>
      <c r="G1670" s="102" t="s">
        <v>1568</v>
      </c>
      <c r="H1670" s="102" t="s">
        <v>1568</v>
      </c>
      <c r="I1670" s="45" t="s">
        <v>8298</v>
      </c>
      <c r="J1670" s="45" t="s">
        <v>505</v>
      </c>
      <c r="K1670" s="102" t="s">
        <v>5501</v>
      </c>
      <c r="L1670" s="13">
        <f ca="1">IFERROR(__xludf.DUMMYFUNCTION("if(K1719="""",0,counta(split(K1719,"","")))"),4)</f>
        <v>4</v>
      </c>
      <c r="M1670" s="102" t="s">
        <v>5501</v>
      </c>
      <c r="N1670" s="102"/>
      <c r="O1670" s="102" t="s">
        <v>220</v>
      </c>
      <c r="P1670" s="102" t="s">
        <v>5502</v>
      </c>
      <c r="Q1670" s="357" t="s">
        <v>690</v>
      </c>
      <c r="R1670" s="353" t="s">
        <v>5797</v>
      </c>
      <c r="S1670" s="331">
        <v>1</v>
      </c>
      <c r="T1670" s="435"/>
      <c r="U1670" s="379">
        <v>5</v>
      </c>
      <c r="V1670" s="379">
        <v>4</v>
      </c>
      <c r="W1670" s="377" t="s">
        <v>7102</v>
      </c>
      <c r="X1670" s="377">
        <v>0</v>
      </c>
      <c r="Y1670" s="422">
        <f>J1670-I1670</f>
        <v>0.5097222222222223</v>
      </c>
      <c r="Z1670" s="422">
        <f>Y1670*60</f>
        <v>30.583333333333339</v>
      </c>
      <c r="AA1670" s="429">
        <v>3</v>
      </c>
      <c r="AB1670" s="253">
        <v>4</v>
      </c>
    </row>
    <row r="1671" spans="1:28" ht="14.25" customHeight="1" thickBot="1">
      <c r="A1671" s="7"/>
      <c r="B1671" s="7"/>
      <c r="C1671" s="50" t="s">
        <v>8272</v>
      </c>
      <c r="D1671" s="468">
        <v>3</v>
      </c>
      <c r="E1671" s="50" t="s">
        <v>1924</v>
      </c>
      <c r="F1671" s="102" t="s">
        <v>8465</v>
      </c>
      <c r="G1671" s="102" t="s">
        <v>8465</v>
      </c>
      <c r="H1671" s="102" t="s">
        <v>8466</v>
      </c>
      <c r="I1671" s="45" t="s">
        <v>8467</v>
      </c>
      <c r="J1671" s="45" t="s">
        <v>5507</v>
      </c>
      <c r="K1671" s="102" t="s">
        <v>5508</v>
      </c>
      <c r="L1671" s="13">
        <f ca="1">IFERROR(__xludf.DUMMYFUNCTION("if(K1720="""",0,counta(split(K1720,"","")))"),4)</f>
        <v>4</v>
      </c>
      <c r="M1671" s="102" t="s">
        <v>5509</v>
      </c>
      <c r="N1671" s="102"/>
      <c r="O1671" s="102"/>
      <c r="P1671" s="102"/>
      <c r="Q1671" s="357" t="s">
        <v>690</v>
      </c>
      <c r="R1671" s="353" t="s">
        <v>5797</v>
      </c>
      <c r="S1671" s="326">
        <v>1</v>
      </c>
      <c r="T1671" s="435"/>
      <c r="U1671" s="148">
        <v>3</v>
      </c>
      <c r="V1671" s="149">
        <v>4</v>
      </c>
      <c r="W1671" s="155" t="s">
        <v>29</v>
      </c>
      <c r="X1671" s="155" t="s">
        <v>2947</v>
      </c>
      <c r="Y1671" s="422">
        <f>J1671-I1671</f>
        <v>0.62361111111111112</v>
      </c>
      <c r="Z1671" s="422">
        <f>Y1671*60</f>
        <v>37.416666666666664</v>
      </c>
      <c r="AA1671" s="429">
        <v>3</v>
      </c>
      <c r="AB1671" s="165">
        <v>4</v>
      </c>
    </row>
    <row r="1672" spans="1:28" ht="14.25" customHeight="1" thickBot="1">
      <c r="A1672" s="7"/>
      <c r="B1672" s="7"/>
      <c r="C1672" s="50" t="s">
        <v>8272</v>
      </c>
      <c r="D1672" s="468">
        <v>3</v>
      </c>
      <c r="E1672" s="50" t="s">
        <v>6991</v>
      </c>
      <c r="F1672" s="102" t="s">
        <v>8487</v>
      </c>
      <c r="G1672" s="102" t="s">
        <v>1914</v>
      </c>
      <c r="H1672" s="102" t="s">
        <v>3750</v>
      </c>
      <c r="I1672" s="45" t="s">
        <v>8497</v>
      </c>
      <c r="J1672" s="45" t="s">
        <v>5507</v>
      </c>
      <c r="K1672" s="102" t="s">
        <v>5513</v>
      </c>
      <c r="L1672" s="13">
        <f ca="1">IFERROR(__xludf.DUMMYFUNCTION("if(K1721="""",0,counta(split(K1721,"","")))"),3)</f>
        <v>3</v>
      </c>
      <c r="M1672" s="102" t="s">
        <v>5513</v>
      </c>
      <c r="N1672" s="102"/>
      <c r="O1672" s="102"/>
      <c r="P1672" s="102"/>
      <c r="Q1672" s="243" t="s">
        <v>690</v>
      </c>
      <c r="R1672" s="353" t="s">
        <v>5797</v>
      </c>
      <c r="S1672" s="354">
        <v>1</v>
      </c>
      <c r="T1672" s="435"/>
      <c r="U1672" s="165">
        <v>3</v>
      </c>
      <c r="V1672" s="165">
        <v>4</v>
      </c>
      <c r="W1672" s="165" t="s">
        <v>3076</v>
      </c>
      <c r="X1672" s="102">
        <v>1</v>
      </c>
      <c r="Y1672" s="422">
        <f>J1672-I1672</f>
        <v>0.62569444444444444</v>
      </c>
      <c r="Z1672" s="422">
        <f>Y1672*60</f>
        <v>37.541666666666664</v>
      </c>
      <c r="AA1672" s="429">
        <v>3</v>
      </c>
      <c r="AB1672" s="165">
        <v>4</v>
      </c>
    </row>
    <row r="1673" spans="1:28" ht="14.25" customHeight="1" thickBot="1">
      <c r="A1673" s="7"/>
      <c r="B1673" s="7"/>
      <c r="C1673" s="50" t="s">
        <v>8272</v>
      </c>
      <c r="D1673" s="468">
        <v>3</v>
      </c>
      <c r="E1673" s="50" t="s">
        <v>1842</v>
      </c>
      <c r="F1673" s="102" t="s">
        <v>8315</v>
      </c>
      <c r="G1673" s="102" t="s">
        <v>8315</v>
      </c>
      <c r="H1673" s="102" t="s">
        <v>8315</v>
      </c>
      <c r="I1673" s="45" t="s">
        <v>8316</v>
      </c>
      <c r="J1673" s="45" t="s">
        <v>235</v>
      </c>
      <c r="K1673" s="102" t="s">
        <v>5517</v>
      </c>
      <c r="L1673" s="13">
        <f ca="1">IFERROR(__xludf.DUMMYFUNCTION("if(K1722="""",0,counta(split(K1722,"","")))"),9)</f>
        <v>9</v>
      </c>
      <c r="M1673" s="102" t="s">
        <v>5517</v>
      </c>
      <c r="N1673" s="102"/>
      <c r="O1673" s="102"/>
      <c r="P1673" s="102"/>
      <c r="Q1673" s="441" t="s">
        <v>690</v>
      </c>
      <c r="R1673" s="353" t="s">
        <v>5797</v>
      </c>
      <c r="S1673" s="331">
        <v>1</v>
      </c>
      <c r="T1673" s="435"/>
      <c r="U1673" s="165">
        <v>4</v>
      </c>
      <c r="V1673" s="165">
        <v>4</v>
      </c>
      <c r="W1673" s="165" t="s">
        <v>2111</v>
      </c>
      <c r="X1673" s="102" t="s">
        <v>2794</v>
      </c>
      <c r="Y1673" s="422">
        <f>J1673-I1673</f>
        <v>0.28125</v>
      </c>
      <c r="Z1673" s="422">
        <f>Y1673*60</f>
        <v>16.875</v>
      </c>
      <c r="AA1673" s="429">
        <v>3</v>
      </c>
      <c r="AB1673" s="51">
        <v>4</v>
      </c>
    </row>
    <row r="1674" spans="1:28" ht="14.25" customHeight="1" thickBot="1">
      <c r="A1674" s="7"/>
      <c r="B1674" s="7"/>
      <c r="C1674" s="50" t="s">
        <v>8272</v>
      </c>
      <c r="D1674" s="468">
        <v>3</v>
      </c>
      <c r="E1674" s="50" t="s">
        <v>7032</v>
      </c>
      <c r="F1674" s="102" t="s">
        <v>75</v>
      </c>
      <c r="G1674" s="102" t="s">
        <v>75</v>
      </c>
      <c r="H1674" s="102" t="s">
        <v>295</v>
      </c>
      <c r="I1674" s="45" t="s">
        <v>8550</v>
      </c>
      <c r="J1674" s="45" t="s">
        <v>87</v>
      </c>
      <c r="K1674" s="102" t="s">
        <v>5520</v>
      </c>
      <c r="L1674" s="13">
        <f ca="1">IFERROR(__xludf.DUMMYFUNCTION("if(K1723="""",0,counta(split(K1723,"","")))"),5)</f>
        <v>5</v>
      </c>
      <c r="M1674" s="102" t="s">
        <v>5521</v>
      </c>
      <c r="N1674" s="102"/>
      <c r="O1674" s="102"/>
      <c r="P1674" s="102"/>
      <c r="Q1674" s="452" t="s">
        <v>690</v>
      </c>
      <c r="R1674" s="353" t="s">
        <v>5797</v>
      </c>
      <c r="S1674" s="379">
        <v>1</v>
      </c>
      <c r="T1674" s="435"/>
      <c r="U1674" s="481">
        <v>5</v>
      </c>
      <c r="V1674" s="510">
        <v>3</v>
      </c>
      <c r="W1674" s="501" t="s">
        <v>8704</v>
      </c>
      <c r="X1674" s="480">
        <v>1</v>
      </c>
      <c r="Y1674" s="422">
        <f>J1674-I1674</f>
        <v>0.2159722222222222</v>
      </c>
      <c r="Z1674" s="422">
        <f>Y1674*60</f>
        <v>12.958333333333332</v>
      </c>
      <c r="AA1674" s="429">
        <v>3</v>
      </c>
      <c r="AB1674" s="165">
        <v>4</v>
      </c>
    </row>
    <row r="1675" spans="1:28" ht="14.25" customHeight="1" thickBot="1">
      <c r="A1675" s="7"/>
      <c r="B1675" s="7"/>
      <c r="C1675" s="50" t="s">
        <v>8272</v>
      </c>
      <c r="D1675" s="468">
        <v>3</v>
      </c>
      <c r="E1675" s="50" t="s">
        <v>6977</v>
      </c>
      <c r="F1675" s="102" t="s">
        <v>8481</v>
      </c>
      <c r="G1675" s="102" t="s">
        <v>2400</v>
      </c>
      <c r="H1675" s="102" t="s">
        <v>4205</v>
      </c>
      <c r="I1675" s="45" t="s">
        <v>8482</v>
      </c>
      <c r="J1675" s="45" t="s">
        <v>96</v>
      </c>
      <c r="K1675" s="102" t="s">
        <v>5524</v>
      </c>
      <c r="L1675" s="13">
        <f ca="1">IFERROR(__xludf.DUMMYFUNCTION("if(K1724="""",0,counta(split(K1724,"","")))"),8)</f>
        <v>8</v>
      </c>
      <c r="M1675" s="102" t="s">
        <v>5525</v>
      </c>
      <c r="N1675" s="102"/>
      <c r="O1675" s="102"/>
      <c r="P1675" s="102"/>
      <c r="Q1675" s="422" t="s">
        <v>690</v>
      </c>
      <c r="R1675" s="353" t="s">
        <v>5797</v>
      </c>
      <c r="S1675" s="102">
        <v>1</v>
      </c>
      <c r="T1675" s="435"/>
      <c r="U1675" s="165">
        <v>4</v>
      </c>
      <c r="V1675" s="165">
        <v>5</v>
      </c>
      <c r="W1675" s="165" t="s">
        <v>3127</v>
      </c>
      <c r="X1675" s="164" t="s">
        <v>2947</v>
      </c>
      <c r="Y1675" s="422">
        <f>J1675-I1675</f>
        <v>0.31597222222222221</v>
      </c>
      <c r="Z1675" s="422">
        <f>Y1675*60</f>
        <v>18.958333333333332</v>
      </c>
      <c r="AA1675" s="429">
        <v>3</v>
      </c>
      <c r="AB1675" s="165">
        <v>4</v>
      </c>
    </row>
    <row r="1676" spans="1:28" ht="14.25" customHeight="1" thickBot="1">
      <c r="A1676" s="7"/>
      <c r="B1676" s="7"/>
      <c r="C1676" s="50" t="s">
        <v>8272</v>
      </c>
      <c r="D1676" s="468">
        <v>3</v>
      </c>
      <c r="E1676" s="50" t="s">
        <v>6977</v>
      </c>
      <c r="F1676" s="102" t="s">
        <v>3752</v>
      </c>
      <c r="G1676" s="102" t="s">
        <v>1848</v>
      </c>
      <c r="H1676" s="102" t="s">
        <v>3395</v>
      </c>
      <c r="I1676" s="45" t="s">
        <v>8482</v>
      </c>
      <c r="J1676" s="159"/>
      <c r="K1676" s="159"/>
      <c r="L1676" s="13">
        <f ca="1">IFERROR(__xludf.DUMMYFUNCTION("if(K1725="""",0,counta(split(K1725,"","")))"),0)</f>
        <v>0</v>
      </c>
      <c r="M1676" s="159"/>
      <c r="N1676" s="160"/>
      <c r="O1676" s="160"/>
      <c r="P1676" s="160"/>
      <c r="Q1676" s="422" t="s">
        <v>690</v>
      </c>
      <c r="R1676" s="353" t="s">
        <v>5797</v>
      </c>
      <c r="S1676" s="102">
        <v>1</v>
      </c>
      <c r="T1676" s="435"/>
      <c r="U1676" s="165">
        <v>4</v>
      </c>
      <c r="V1676" s="165">
        <v>5</v>
      </c>
      <c r="W1676" s="165" t="s">
        <v>3127</v>
      </c>
      <c r="X1676" s="102" t="s">
        <v>2794</v>
      </c>
      <c r="Y1676" s="422">
        <f>J1676-I1676</f>
        <v>-4.8611111111111112E-2</v>
      </c>
      <c r="Z1676" s="422">
        <f>Y1676*60</f>
        <v>-2.9166666666666665</v>
      </c>
      <c r="AA1676" s="429">
        <v>3</v>
      </c>
      <c r="AB1676" s="149">
        <v>4</v>
      </c>
    </row>
    <row r="1677" spans="1:28" ht="14.25" customHeight="1" thickBot="1">
      <c r="A1677" s="7"/>
      <c r="B1677" s="7"/>
      <c r="C1677" s="50" t="s">
        <v>8272</v>
      </c>
      <c r="D1677" s="468">
        <v>3</v>
      </c>
      <c r="E1677" s="50" t="s">
        <v>7002</v>
      </c>
      <c r="F1677" s="102" t="s">
        <v>1701</v>
      </c>
      <c r="G1677" s="102" t="s">
        <v>7003</v>
      </c>
      <c r="H1677" s="102" t="s">
        <v>8499</v>
      </c>
      <c r="I1677" s="45" t="s">
        <v>8500</v>
      </c>
      <c r="J1677" s="163" t="s">
        <v>419</v>
      </c>
      <c r="K1677" s="163" t="s">
        <v>5529</v>
      </c>
      <c r="L1677" s="13">
        <f ca="1">IFERROR(__xludf.DUMMYFUNCTION("if(K1726="""",0,counta(split(K1726,"","")))"),5)</f>
        <v>5</v>
      </c>
      <c r="M1677" s="163" t="s">
        <v>5530</v>
      </c>
      <c r="N1677" s="169" t="s">
        <v>4510</v>
      </c>
      <c r="O1677" s="164" t="s">
        <v>586</v>
      </c>
      <c r="P1677" s="164"/>
      <c r="Q1677" s="422" t="s">
        <v>690</v>
      </c>
      <c r="R1677" s="353" t="s">
        <v>5797</v>
      </c>
      <c r="S1677" s="102">
        <v>1</v>
      </c>
      <c r="T1677" s="435"/>
      <c r="U1677" s="481">
        <v>2</v>
      </c>
      <c r="V1677" s="481">
        <v>3</v>
      </c>
      <c r="W1677" s="481" t="s">
        <v>3555</v>
      </c>
      <c r="X1677" s="480" t="s">
        <v>2947</v>
      </c>
      <c r="Y1677" s="422">
        <f>J1677-I1677</f>
        <v>0.15625</v>
      </c>
      <c r="Z1677" s="422">
        <f>Y1677*60</f>
        <v>9.375</v>
      </c>
      <c r="AA1677" s="429">
        <v>3</v>
      </c>
      <c r="AB1677" s="149">
        <v>4</v>
      </c>
    </row>
    <row r="1678" spans="1:28" ht="14.25" customHeight="1" thickBot="1">
      <c r="A1678" s="7"/>
      <c r="B1678" s="7"/>
      <c r="C1678" s="50" t="s">
        <v>8272</v>
      </c>
      <c r="D1678" s="468">
        <v>3</v>
      </c>
      <c r="E1678" s="50" t="s">
        <v>7032</v>
      </c>
      <c r="F1678" s="102" t="s">
        <v>3426</v>
      </c>
      <c r="G1678" s="102" t="s">
        <v>1890</v>
      </c>
      <c r="H1678" s="102" t="s">
        <v>3428</v>
      </c>
      <c r="I1678" s="45" t="s">
        <v>8548</v>
      </c>
      <c r="J1678" s="166" t="s">
        <v>5532</v>
      </c>
      <c r="K1678" s="167" t="s">
        <v>5533</v>
      </c>
      <c r="L1678" s="13">
        <f ca="1">IFERROR(__xludf.DUMMYFUNCTION("if(K1727="""",0,counta(split(K1727,"","")))"),9)</f>
        <v>9</v>
      </c>
      <c r="M1678" s="184" t="s">
        <v>5534</v>
      </c>
      <c r="N1678" s="169" t="s">
        <v>5535</v>
      </c>
      <c r="O1678" s="169" t="s">
        <v>586</v>
      </c>
      <c r="P1678" s="339"/>
      <c r="Q1678" s="422" t="s">
        <v>690</v>
      </c>
      <c r="R1678" s="353" t="s">
        <v>5797</v>
      </c>
      <c r="S1678" s="102">
        <v>1</v>
      </c>
      <c r="T1678" s="435"/>
      <c r="U1678" s="165">
        <v>3</v>
      </c>
      <c r="V1678" s="165">
        <v>4</v>
      </c>
      <c r="W1678" s="165" t="s">
        <v>3338</v>
      </c>
      <c r="X1678" s="102" t="s">
        <v>2794</v>
      </c>
      <c r="Y1678" s="422">
        <f>J1678-I1678</f>
        <v>0.26319444444444445</v>
      </c>
      <c r="Z1678" s="422">
        <f>Y1678*60</f>
        <v>15.791666666666668</v>
      </c>
      <c r="AA1678" s="429">
        <v>3</v>
      </c>
      <c r="AB1678" s="165">
        <v>4</v>
      </c>
    </row>
    <row r="1679" spans="1:28" ht="14.25" customHeight="1" thickBot="1">
      <c r="A1679" s="7"/>
      <c r="B1679" s="7"/>
      <c r="C1679" s="50" t="s">
        <v>8272</v>
      </c>
      <c r="D1679" s="468">
        <v>3</v>
      </c>
      <c r="E1679" s="50" t="s">
        <v>1924</v>
      </c>
      <c r="F1679" s="102" t="s">
        <v>75</v>
      </c>
      <c r="G1679" s="102" t="s">
        <v>75</v>
      </c>
      <c r="H1679" s="102" t="s">
        <v>75</v>
      </c>
      <c r="I1679" s="45" t="s">
        <v>8463</v>
      </c>
      <c r="J1679" s="166" t="s">
        <v>1765</v>
      </c>
      <c r="K1679" s="167" t="s">
        <v>2359</v>
      </c>
      <c r="L1679" s="13">
        <f ca="1">IFERROR(__xludf.DUMMYFUNCTION("if(K1728="""",0,counta(split(K1728,"","")))"),1)</f>
        <v>1</v>
      </c>
      <c r="M1679" s="184" t="s">
        <v>2359</v>
      </c>
      <c r="N1679" s="339"/>
      <c r="O1679" s="339"/>
      <c r="P1679" s="339"/>
      <c r="Q1679" s="422" t="s">
        <v>690</v>
      </c>
      <c r="R1679" s="353" t="s">
        <v>5797</v>
      </c>
      <c r="S1679" s="102">
        <v>1</v>
      </c>
      <c r="T1679" s="435"/>
      <c r="U1679" s="165">
        <v>4</v>
      </c>
      <c r="V1679" s="165">
        <v>3</v>
      </c>
      <c r="W1679" s="165" t="s">
        <v>6545</v>
      </c>
      <c r="X1679" s="102" t="s">
        <v>2794</v>
      </c>
      <c r="Y1679" s="422">
        <f>J1679-I1679</f>
        <v>0.3215277777777778</v>
      </c>
      <c r="Z1679" s="422">
        <f>Y1679*60</f>
        <v>19.291666666666668</v>
      </c>
      <c r="AA1679" s="429">
        <v>3</v>
      </c>
      <c r="AB1679" s="333">
        <v>4</v>
      </c>
    </row>
    <row r="1680" spans="1:28" ht="14.25" customHeight="1" thickBot="1">
      <c r="A1680" s="7"/>
      <c r="B1680" s="7"/>
      <c r="C1680" s="50" t="s">
        <v>8272</v>
      </c>
      <c r="D1680" s="468">
        <v>3</v>
      </c>
      <c r="E1680" s="50" t="s">
        <v>7023</v>
      </c>
      <c r="F1680" s="102" t="s">
        <v>6974</v>
      </c>
      <c r="G1680" s="102" t="s">
        <v>6974</v>
      </c>
      <c r="H1680" s="102" t="s">
        <v>8524</v>
      </c>
      <c r="I1680" s="45" t="s">
        <v>8525</v>
      </c>
      <c r="J1680" s="163" t="s">
        <v>1023</v>
      </c>
      <c r="K1680" s="163" t="s">
        <v>5538</v>
      </c>
      <c r="L1680" s="13">
        <f ca="1">IFERROR(__xludf.DUMMYFUNCTION("if(K1729="""",0,counta(split(K1729,"","")))"),8)</f>
        <v>8</v>
      </c>
      <c r="M1680" s="163" t="s">
        <v>75</v>
      </c>
      <c r="N1680" s="169" t="s">
        <v>5535</v>
      </c>
      <c r="O1680" s="169" t="s">
        <v>586</v>
      </c>
      <c r="P1680" s="169"/>
      <c r="Q1680" s="422" t="s">
        <v>690</v>
      </c>
      <c r="R1680" s="353" t="s">
        <v>5797</v>
      </c>
      <c r="S1680" s="102">
        <v>1</v>
      </c>
      <c r="T1680" s="435"/>
      <c r="U1680" s="328">
        <v>5</v>
      </c>
      <c r="V1680" s="328">
        <v>5</v>
      </c>
      <c r="W1680" s="252" t="s">
        <v>3511</v>
      </c>
      <c r="X1680" s="252" t="s">
        <v>2794</v>
      </c>
      <c r="Y1680" s="422">
        <f>J1680-I1680</f>
        <v>2.5694444444444447E-2</v>
      </c>
      <c r="Z1680" s="422">
        <f>Y1680*60</f>
        <v>1.5416666666666667</v>
      </c>
      <c r="AA1680" s="429">
        <v>3</v>
      </c>
      <c r="AB1680" s="165">
        <v>4</v>
      </c>
    </row>
    <row r="1681" spans="1:28" ht="14.25" customHeight="1" thickBot="1">
      <c r="A1681" s="7"/>
      <c r="B1681" s="7"/>
      <c r="C1681" s="50" t="s">
        <v>8272</v>
      </c>
      <c r="D1681" s="468">
        <v>3</v>
      </c>
      <c r="E1681" s="50" t="s">
        <v>8333</v>
      </c>
      <c r="F1681" s="102" t="s">
        <v>8334</v>
      </c>
      <c r="G1681" s="102" t="s">
        <v>1550</v>
      </c>
      <c r="H1681" s="102" t="s">
        <v>7896</v>
      </c>
      <c r="I1681" s="45" t="s">
        <v>8335</v>
      </c>
      <c r="J1681" s="163" t="s">
        <v>2373</v>
      </c>
      <c r="K1681" s="163" t="s">
        <v>5542</v>
      </c>
      <c r="L1681" s="13">
        <f ca="1">IFERROR(__xludf.DUMMYFUNCTION("if(K1730="""",0,counta(split(K1730,"","")))"),7)</f>
        <v>7</v>
      </c>
      <c r="M1681" s="163" t="s">
        <v>5542</v>
      </c>
      <c r="N1681" s="164" t="s">
        <v>5543</v>
      </c>
      <c r="O1681" s="164" t="s">
        <v>220</v>
      </c>
      <c r="P1681" s="164"/>
      <c r="Q1681" s="422" t="s">
        <v>690</v>
      </c>
      <c r="R1681" s="353" t="s">
        <v>5797</v>
      </c>
      <c r="S1681" s="102">
        <v>1</v>
      </c>
      <c r="T1681" s="435"/>
      <c r="U1681" s="328">
        <v>5</v>
      </c>
      <c r="V1681" s="328">
        <v>5</v>
      </c>
      <c r="W1681" s="340" t="s">
        <v>3548</v>
      </c>
      <c r="X1681" s="252" t="s">
        <v>2794</v>
      </c>
      <c r="Y1681" s="422">
        <f>J1681-I1681</f>
        <v>3.4027777777777782E-2</v>
      </c>
      <c r="Z1681" s="422">
        <f>Y1681*60</f>
        <v>2.041666666666667</v>
      </c>
      <c r="AA1681" s="429">
        <v>3</v>
      </c>
      <c r="AB1681" s="165">
        <v>4</v>
      </c>
    </row>
    <row r="1682" spans="1:28" ht="14.25" customHeight="1" thickBot="1">
      <c r="A1682" s="7"/>
      <c r="B1682" s="7"/>
      <c r="C1682" s="50" t="s">
        <v>8272</v>
      </c>
      <c r="D1682" s="468">
        <v>3</v>
      </c>
      <c r="E1682" s="50" t="s">
        <v>6977</v>
      </c>
      <c r="F1682" s="102" t="s">
        <v>8477</v>
      </c>
      <c r="G1682" s="102" t="s">
        <v>8477</v>
      </c>
      <c r="H1682" s="102" t="s">
        <v>8478</v>
      </c>
      <c r="I1682" s="45" t="s">
        <v>8479</v>
      </c>
      <c r="J1682" s="163" t="s">
        <v>1434</v>
      </c>
      <c r="K1682" s="249" t="s">
        <v>5544</v>
      </c>
      <c r="L1682" s="13">
        <f ca="1">IFERROR(__xludf.DUMMYFUNCTION("if(K1731="""",0,counta(split(K1731,"","")))"),3)</f>
        <v>3</v>
      </c>
      <c r="M1682" s="249" t="s">
        <v>5544</v>
      </c>
      <c r="N1682" s="168" t="s">
        <v>5535</v>
      </c>
      <c r="O1682" s="168" t="s">
        <v>586</v>
      </c>
      <c r="P1682" s="169"/>
      <c r="Q1682" s="422" t="s">
        <v>690</v>
      </c>
      <c r="R1682" s="353" t="s">
        <v>5797</v>
      </c>
      <c r="S1682" s="102">
        <v>1</v>
      </c>
      <c r="T1682" s="435"/>
      <c r="U1682" s="354">
        <v>5</v>
      </c>
      <c r="V1682" s="354">
        <v>5</v>
      </c>
      <c r="W1682" s="434" t="s">
        <v>3223</v>
      </c>
      <c r="X1682" s="354">
        <v>1</v>
      </c>
      <c r="Y1682" s="422">
        <f>J1682-I1682</f>
        <v>4.2361111111111113E-2</v>
      </c>
      <c r="Z1682" s="422">
        <f>Y1682*60</f>
        <v>2.541666666666667</v>
      </c>
      <c r="AA1682" s="429">
        <v>3</v>
      </c>
      <c r="AB1682" s="165">
        <v>4</v>
      </c>
    </row>
    <row r="1683" spans="1:28" ht="14.25" customHeight="1" thickBot="1">
      <c r="A1683" s="7"/>
      <c r="B1683" s="7"/>
      <c r="C1683" s="50" t="s">
        <v>8272</v>
      </c>
      <c r="D1683" s="468">
        <v>3</v>
      </c>
      <c r="E1683" s="50" t="s">
        <v>8397</v>
      </c>
      <c r="F1683" s="102" t="s">
        <v>3426</v>
      </c>
      <c r="G1683" s="102" t="s">
        <v>1890</v>
      </c>
      <c r="H1683" s="102" t="s">
        <v>3428</v>
      </c>
      <c r="I1683" s="45" t="s">
        <v>8398</v>
      </c>
      <c r="J1683" s="163" t="s">
        <v>2085</v>
      </c>
      <c r="K1683" s="386" t="s">
        <v>5545</v>
      </c>
      <c r="L1683" s="13">
        <f ca="1">IFERROR(__xludf.DUMMYFUNCTION("if(K1732="""",0,counta(split(K1732,"","")))"),6)</f>
        <v>6</v>
      </c>
      <c r="M1683" s="249" t="s">
        <v>5545</v>
      </c>
      <c r="N1683" s="164" t="s">
        <v>5543</v>
      </c>
      <c r="O1683" s="164" t="s">
        <v>220</v>
      </c>
      <c r="P1683" s="164" t="s">
        <v>220</v>
      </c>
      <c r="Q1683" s="422" t="s">
        <v>690</v>
      </c>
      <c r="R1683" s="353" t="s">
        <v>5797</v>
      </c>
      <c r="S1683" s="102">
        <v>1</v>
      </c>
      <c r="T1683" s="435"/>
      <c r="U1683" s="354">
        <v>5</v>
      </c>
      <c r="V1683" s="354">
        <v>4</v>
      </c>
      <c r="W1683" s="434" t="s">
        <v>4159</v>
      </c>
      <c r="X1683" s="354">
        <v>1</v>
      </c>
      <c r="Y1683" s="422">
        <f>J1683-I1683</f>
        <v>0.31597222222222227</v>
      </c>
      <c r="Z1683" s="422">
        <f>Y1683*60</f>
        <v>18.958333333333336</v>
      </c>
      <c r="AA1683" s="429">
        <v>3</v>
      </c>
      <c r="AB1683" s="165">
        <v>4</v>
      </c>
    </row>
    <row r="1684" spans="1:28" ht="14.25" customHeight="1" thickBot="1">
      <c r="A1684" s="7"/>
      <c r="B1684" s="7"/>
      <c r="C1684" s="50" t="s">
        <v>8272</v>
      </c>
      <c r="D1684" s="468">
        <v>3</v>
      </c>
      <c r="E1684" s="50" t="s">
        <v>8421</v>
      </c>
      <c r="F1684" s="102" t="s">
        <v>8422</v>
      </c>
      <c r="G1684" s="102" t="s">
        <v>8423</v>
      </c>
      <c r="H1684" s="102" t="s">
        <v>8424</v>
      </c>
      <c r="I1684" s="45" t="s">
        <v>8425</v>
      </c>
      <c r="J1684" s="163" t="s">
        <v>1273</v>
      </c>
      <c r="K1684" s="249" t="s">
        <v>5546</v>
      </c>
      <c r="L1684" s="13">
        <f ca="1">IFERROR(__xludf.DUMMYFUNCTION("if(K1733="""",0,counta(split(K1733,"","")))"),3)</f>
        <v>3</v>
      </c>
      <c r="M1684" s="163" t="s">
        <v>5546</v>
      </c>
      <c r="N1684" s="169"/>
      <c r="O1684" s="169"/>
      <c r="P1684" s="169"/>
      <c r="Q1684" s="422" t="s">
        <v>690</v>
      </c>
      <c r="R1684" s="353" t="s">
        <v>5797</v>
      </c>
      <c r="S1684" s="102">
        <v>1</v>
      </c>
      <c r="T1684" s="435"/>
      <c r="U1684" s="165">
        <v>3</v>
      </c>
      <c r="V1684" s="354">
        <v>5</v>
      </c>
      <c r="W1684" s="353" t="s">
        <v>2793</v>
      </c>
      <c r="X1684" s="102">
        <v>1</v>
      </c>
      <c r="Y1684" s="422">
        <f>J1684-I1684</f>
        <v>0.3256944444444444</v>
      </c>
      <c r="Z1684" s="422">
        <f>Y1684*60</f>
        <v>19.541666666666664</v>
      </c>
      <c r="AA1684" s="429">
        <v>3</v>
      </c>
      <c r="AB1684" s="481">
        <v>4</v>
      </c>
    </row>
    <row r="1685" spans="1:28" ht="14.25" customHeight="1" thickBot="1">
      <c r="A1685" s="7"/>
      <c r="B1685" s="7"/>
      <c r="C1685" s="50" t="s">
        <v>8567</v>
      </c>
      <c r="D1685" s="468">
        <v>3</v>
      </c>
      <c r="E1685" s="50" t="s">
        <v>920</v>
      </c>
      <c r="F1685" s="175" t="s">
        <v>8617</v>
      </c>
      <c r="G1685" s="353"/>
      <c r="H1685" s="353" t="s">
        <v>5422</v>
      </c>
      <c r="I1685" s="243" t="s">
        <v>8661</v>
      </c>
      <c r="J1685" s="163" t="s">
        <v>321</v>
      </c>
      <c r="K1685" s="163"/>
      <c r="L1685" s="13">
        <f ca="1">IFERROR(__xludf.DUMMYFUNCTION("if(K1734="""",0,counta(split(K1734,"","")))"),0)</f>
        <v>0</v>
      </c>
      <c r="M1685" s="163"/>
      <c r="N1685" s="164" t="s">
        <v>5543</v>
      </c>
      <c r="O1685" s="164" t="s">
        <v>220</v>
      </c>
      <c r="P1685" s="169"/>
      <c r="Q1685" s="422" t="s">
        <v>690</v>
      </c>
      <c r="R1685" s="353" t="s">
        <v>5797</v>
      </c>
      <c r="S1685" s="102">
        <v>1</v>
      </c>
      <c r="T1685" s="435"/>
      <c r="U1685" s="255">
        <v>5</v>
      </c>
      <c r="V1685" s="255">
        <v>5</v>
      </c>
      <c r="W1685" s="288" t="s">
        <v>9347</v>
      </c>
      <c r="X1685" s="353" t="s">
        <v>2947</v>
      </c>
      <c r="Y1685" s="422">
        <f>J1685-I1685</f>
        <v>0.30555555555555552</v>
      </c>
      <c r="Z1685" s="422">
        <f>Y1685*60</f>
        <v>18.333333333333332</v>
      </c>
      <c r="AA1685" s="429">
        <v>3</v>
      </c>
      <c r="AB1685" s="253">
        <v>4</v>
      </c>
    </row>
    <row r="1686" spans="1:28" ht="14.25" customHeight="1" thickBot="1">
      <c r="A1686" s="7"/>
      <c r="B1686" s="7"/>
      <c r="C1686" s="50" t="s">
        <v>7139</v>
      </c>
      <c r="D1686" s="468">
        <v>3</v>
      </c>
      <c r="E1686" s="50" t="s">
        <v>7239</v>
      </c>
      <c r="F1686" s="102" t="s">
        <v>7237</v>
      </c>
      <c r="G1686" s="102" t="s">
        <v>75</v>
      </c>
      <c r="H1686" s="102" t="s">
        <v>295</v>
      </c>
      <c r="I1686" s="45" t="s">
        <v>2611</v>
      </c>
      <c r="J1686" s="163" t="s">
        <v>1646</v>
      </c>
      <c r="K1686" s="163" t="s">
        <v>5552</v>
      </c>
      <c r="L1686" s="13">
        <f ca="1">IFERROR(__xludf.DUMMYFUNCTION("if(K1735="""",0,counta(split(K1735,"","")))"),5)</f>
        <v>5</v>
      </c>
      <c r="M1686" s="163" t="s">
        <v>5552</v>
      </c>
      <c r="N1686" s="169" t="s">
        <v>5553</v>
      </c>
      <c r="O1686" s="169" t="s">
        <v>1685</v>
      </c>
      <c r="P1686" s="169" t="s">
        <v>1685</v>
      </c>
      <c r="Q1686" s="422" t="s">
        <v>690</v>
      </c>
      <c r="R1686" s="353" t="s">
        <v>5797</v>
      </c>
      <c r="S1686" s="102">
        <v>1</v>
      </c>
      <c r="T1686" s="435"/>
      <c r="U1686" s="165">
        <v>3</v>
      </c>
      <c r="V1686" s="165">
        <v>4</v>
      </c>
      <c r="W1686" s="165" t="s">
        <v>3548</v>
      </c>
      <c r="X1686" s="102">
        <v>1</v>
      </c>
      <c r="Y1686" s="422">
        <f>J1686-I1686</f>
        <v>3.2638888888888891E-2</v>
      </c>
      <c r="Z1686" s="422">
        <f>Y1686*60</f>
        <v>1.9583333333333335</v>
      </c>
      <c r="AA1686" s="429">
        <v>3</v>
      </c>
      <c r="AB1686" s="51">
        <v>4</v>
      </c>
    </row>
    <row r="1687" spans="1:28" ht="14.25" customHeight="1" thickBot="1">
      <c r="A1687" s="7"/>
      <c r="B1687" s="7"/>
      <c r="C1687" s="50" t="s">
        <v>7561</v>
      </c>
      <c r="D1687" s="468">
        <v>3</v>
      </c>
      <c r="E1687" s="50" t="s">
        <v>7640</v>
      </c>
      <c r="F1687" s="284" t="s">
        <v>2935</v>
      </c>
      <c r="G1687" s="102" t="s">
        <v>2937</v>
      </c>
      <c r="H1687" s="102" t="s">
        <v>2937</v>
      </c>
      <c r="I1687" s="45" t="s">
        <v>2611</v>
      </c>
      <c r="J1687" s="163" t="s">
        <v>2917</v>
      </c>
      <c r="K1687" s="163" t="s">
        <v>5555</v>
      </c>
      <c r="L1687" s="13">
        <f ca="1">IFERROR(__xludf.DUMMYFUNCTION("if(K1736="""",0,counta(split(K1736,"","")))"),2)</f>
        <v>2</v>
      </c>
      <c r="M1687" s="163" t="s">
        <v>5555</v>
      </c>
      <c r="N1687" s="164" t="s">
        <v>5543</v>
      </c>
      <c r="O1687" s="164" t="s">
        <v>220</v>
      </c>
      <c r="P1687" s="169"/>
      <c r="Q1687" s="422" t="s">
        <v>690</v>
      </c>
      <c r="R1687" s="353" t="s">
        <v>5797</v>
      </c>
      <c r="S1687" s="102">
        <v>1</v>
      </c>
      <c r="T1687" s="435"/>
      <c r="U1687" s="165"/>
      <c r="V1687" s="165">
        <v>5</v>
      </c>
      <c r="W1687" s="165" t="s">
        <v>29</v>
      </c>
      <c r="X1687" s="15">
        <v>1</v>
      </c>
      <c r="Y1687" s="422">
        <f>J1687-I1687</f>
        <v>0.25902777777777775</v>
      </c>
      <c r="Z1687" s="422">
        <f>Y1687*60</f>
        <v>15.541666666666664</v>
      </c>
      <c r="AA1687" s="429">
        <v>3</v>
      </c>
      <c r="AB1687" s="51">
        <v>4</v>
      </c>
    </row>
    <row r="1688" spans="1:28" ht="14.25" customHeight="1" thickBot="1">
      <c r="A1688" s="324"/>
      <c r="B1688" s="324"/>
      <c r="C1688" s="329" t="s">
        <v>9852</v>
      </c>
      <c r="D1688" s="468">
        <v>3</v>
      </c>
      <c r="E1688" s="329" t="s">
        <v>9853</v>
      </c>
      <c r="F1688" s="338" t="s">
        <v>9854</v>
      </c>
      <c r="G1688" s="338" t="s">
        <v>9854</v>
      </c>
      <c r="H1688" s="338" t="s">
        <v>9855</v>
      </c>
      <c r="I1688" s="334" t="s">
        <v>2611</v>
      </c>
      <c r="J1688" s="243" t="s">
        <v>750</v>
      </c>
      <c r="K1688" s="353" t="s">
        <v>5558</v>
      </c>
      <c r="L1688" s="13">
        <f ca="1">IFERROR(__xludf.DUMMYFUNCTION("if(K1737="""",0,counta(split(K1737,"","")))"),8)</f>
        <v>8</v>
      </c>
      <c r="M1688" s="175" t="s">
        <v>5559</v>
      </c>
      <c r="N1688" s="169" t="s">
        <v>5535</v>
      </c>
      <c r="O1688" s="169" t="s">
        <v>586</v>
      </c>
      <c r="P1688" s="169"/>
      <c r="Q1688" s="422" t="s">
        <v>690</v>
      </c>
      <c r="R1688" s="353" t="s">
        <v>5797</v>
      </c>
      <c r="S1688" s="102">
        <v>1</v>
      </c>
      <c r="T1688" s="435"/>
      <c r="U1688" s="277">
        <v>3</v>
      </c>
      <c r="V1688" s="277">
        <v>2</v>
      </c>
      <c r="W1688" s="275" t="s">
        <v>3409</v>
      </c>
      <c r="X1688" s="275" t="s">
        <v>2947</v>
      </c>
      <c r="Y1688" s="422">
        <f>J1688-I1688</f>
        <v>0.34722222222222221</v>
      </c>
      <c r="Z1688" s="422">
        <f>Y1688*60</f>
        <v>20.833333333333332</v>
      </c>
      <c r="AA1688" s="429">
        <v>3</v>
      </c>
      <c r="AB1688" s="333">
        <v>4</v>
      </c>
    </row>
    <row r="1689" spans="1:28" ht="14.25" customHeight="1" thickBot="1">
      <c r="A1689" s="324"/>
      <c r="B1689" s="324"/>
      <c r="C1689" s="329" t="s">
        <v>9773</v>
      </c>
      <c r="D1689" s="468">
        <v>3</v>
      </c>
      <c r="E1689" s="329" t="s">
        <v>9879</v>
      </c>
      <c r="F1689" s="164" t="s">
        <v>2737</v>
      </c>
      <c r="G1689" s="338" t="s">
        <v>4357</v>
      </c>
      <c r="H1689" s="338" t="s">
        <v>2573</v>
      </c>
      <c r="I1689" s="334" t="s">
        <v>2611</v>
      </c>
      <c r="J1689" s="243" t="s">
        <v>1189</v>
      </c>
      <c r="K1689" s="353"/>
      <c r="L1689" s="13">
        <f ca="1">IFERROR(__xludf.DUMMYFUNCTION("if(K1738="""",0,counta(split(K1738,"","")))"),0)</f>
        <v>0</v>
      </c>
      <c r="M1689" s="353"/>
      <c r="N1689" s="169" t="s">
        <v>5535</v>
      </c>
      <c r="O1689" s="169"/>
      <c r="P1689" s="169"/>
      <c r="Q1689" s="422" t="s">
        <v>690</v>
      </c>
      <c r="R1689" s="353" t="s">
        <v>5797</v>
      </c>
      <c r="S1689" s="102">
        <v>1</v>
      </c>
      <c r="T1689" s="435"/>
      <c r="U1689" s="165">
        <v>4</v>
      </c>
      <c r="V1689" s="165">
        <v>5</v>
      </c>
      <c r="W1689" s="165" t="s">
        <v>3076</v>
      </c>
      <c r="X1689" s="102">
        <v>0</v>
      </c>
      <c r="Y1689" s="422">
        <f>J1689-I1689</f>
        <v>0.38541666666666663</v>
      </c>
      <c r="Z1689" s="422">
        <f>Y1689*60</f>
        <v>23.124999999999996</v>
      </c>
      <c r="AA1689" s="429">
        <v>3</v>
      </c>
      <c r="AB1689" s="165">
        <v>4</v>
      </c>
    </row>
    <row r="1690" spans="1:28" ht="14.25" customHeight="1" thickBot="1">
      <c r="A1690" s="7"/>
      <c r="B1690" s="7"/>
      <c r="C1690" s="50" t="s">
        <v>7561</v>
      </c>
      <c r="D1690" s="468">
        <v>3</v>
      </c>
      <c r="E1690" s="50" t="s">
        <v>7652</v>
      </c>
      <c r="F1690" s="102" t="s">
        <v>7674</v>
      </c>
      <c r="G1690" s="102" t="s">
        <v>7675</v>
      </c>
      <c r="H1690" s="102" t="s">
        <v>7676</v>
      </c>
      <c r="I1690" s="45" t="s">
        <v>1506</v>
      </c>
      <c r="J1690" s="163" t="s">
        <v>2338</v>
      </c>
      <c r="K1690" s="163"/>
      <c r="L1690" s="13">
        <f ca="1">IFERROR(__xludf.DUMMYFUNCTION("if(K1739="""",0,counta(split(K1739,"","")))"),0)</f>
        <v>0</v>
      </c>
      <c r="M1690" s="163"/>
      <c r="N1690" s="169" t="s">
        <v>5535</v>
      </c>
      <c r="O1690" s="169" t="s">
        <v>586</v>
      </c>
      <c r="P1690" s="169" t="s">
        <v>586</v>
      </c>
      <c r="Q1690" s="422" t="s">
        <v>690</v>
      </c>
      <c r="R1690" s="353" t="s">
        <v>5797</v>
      </c>
      <c r="S1690" s="102">
        <v>1</v>
      </c>
      <c r="T1690" s="435"/>
      <c r="U1690" s="492">
        <v>4</v>
      </c>
      <c r="V1690" s="492">
        <v>4</v>
      </c>
      <c r="W1690" s="492" t="s">
        <v>3651</v>
      </c>
      <c r="X1690" s="480" t="s">
        <v>2947</v>
      </c>
      <c r="Y1690" s="422">
        <f>J1690-I1690</f>
        <v>4.0972222222222215E-2</v>
      </c>
      <c r="Z1690" s="422">
        <f>Y1690*60</f>
        <v>2.458333333333333</v>
      </c>
      <c r="AA1690" s="429">
        <v>3</v>
      </c>
      <c r="AB1690" s="165">
        <v>4</v>
      </c>
    </row>
    <row r="1691" spans="1:28" ht="14.25" customHeight="1" thickBot="1">
      <c r="A1691" s="7"/>
      <c r="B1691" s="7"/>
      <c r="C1691" s="50" t="s">
        <v>8085</v>
      </c>
      <c r="D1691" s="468">
        <v>3</v>
      </c>
      <c r="E1691" s="87" t="s">
        <v>8237</v>
      </c>
      <c r="F1691" s="102" t="s">
        <v>8238</v>
      </c>
      <c r="G1691" s="102" t="s">
        <v>311</v>
      </c>
      <c r="H1691" s="102" t="s">
        <v>522</v>
      </c>
      <c r="I1691" s="45" t="s">
        <v>1506</v>
      </c>
      <c r="J1691" s="163" t="s">
        <v>5566</v>
      </c>
      <c r="K1691" s="163"/>
      <c r="L1691" s="13">
        <f ca="1">IFERROR(__xludf.DUMMYFUNCTION("if(K1740="""",0,counta(split(K1740,"","")))"),0)</f>
        <v>0</v>
      </c>
      <c r="M1691" s="163"/>
      <c r="N1691" s="169"/>
      <c r="O1691" s="169"/>
      <c r="P1691" s="169"/>
      <c r="Q1691" s="422" t="s">
        <v>690</v>
      </c>
      <c r="R1691" s="353" t="s">
        <v>5797</v>
      </c>
      <c r="S1691" s="102">
        <v>1</v>
      </c>
      <c r="T1691" s="435"/>
      <c r="U1691" s="297">
        <v>4</v>
      </c>
      <c r="V1691" s="297">
        <v>4</v>
      </c>
      <c r="W1691" s="301" t="s">
        <v>3437</v>
      </c>
      <c r="X1691" s="301" t="s">
        <v>2794</v>
      </c>
      <c r="Y1691" s="422">
        <f>J1691-I1691</f>
        <v>0.3965277777777777</v>
      </c>
      <c r="Z1691" s="422">
        <f>Y1691*60</f>
        <v>23.791666666666661</v>
      </c>
      <c r="AA1691" s="429">
        <v>3</v>
      </c>
      <c r="AB1691" s="165">
        <v>4</v>
      </c>
    </row>
    <row r="1692" spans="1:28" ht="14.25" customHeight="1" thickBot="1">
      <c r="A1692" s="7"/>
      <c r="B1692" s="7"/>
      <c r="C1692" s="283" t="s">
        <v>8567</v>
      </c>
      <c r="D1692" s="468">
        <v>3</v>
      </c>
      <c r="E1692" s="283" t="s">
        <v>8636</v>
      </c>
      <c r="F1692" s="248" t="s">
        <v>8637</v>
      </c>
      <c r="G1692" s="283" t="s">
        <v>8637</v>
      </c>
      <c r="H1692" s="283" t="s">
        <v>3609</v>
      </c>
      <c r="I1692" s="249" t="s">
        <v>661</v>
      </c>
      <c r="J1692" s="163" t="s">
        <v>3489</v>
      </c>
      <c r="K1692" s="163"/>
      <c r="L1692" s="13">
        <f ca="1">IFERROR(__xludf.DUMMYFUNCTION("if(K1741="""",0,counta(split(K1741,"","")))"),0)</f>
        <v>0</v>
      </c>
      <c r="M1692" s="163"/>
      <c r="N1692" s="169"/>
      <c r="O1692" s="169"/>
      <c r="P1692" s="169"/>
      <c r="Q1692" s="422" t="s">
        <v>690</v>
      </c>
      <c r="R1692" s="353" t="s">
        <v>5797</v>
      </c>
      <c r="S1692" s="102">
        <v>1</v>
      </c>
      <c r="T1692" s="435"/>
      <c r="U1692" s="165">
        <v>1</v>
      </c>
      <c r="V1692" s="165">
        <v>4</v>
      </c>
      <c r="W1692" s="165" t="s">
        <v>8427</v>
      </c>
      <c r="X1692" s="102">
        <v>1</v>
      </c>
      <c r="Y1692" s="422">
        <f>J1692-I1692</f>
        <v>0.49444444444444446</v>
      </c>
      <c r="Z1692" s="422">
        <f>Y1692*60</f>
        <v>29.666666666666668</v>
      </c>
      <c r="AA1692" s="429">
        <v>3</v>
      </c>
      <c r="AB1692" s="253">
        <v>4</v>
      </c>
    </row>
    <row r="1693" spans="1:28" ht="14.25" customHeight="1" thickBot="1">
      <c r="A1693" s="7"/>
      <c r="B1693" s="7"/>
      <c r="C1693" s="50" t="s">
        <v>8908</v>
      </c>
      <c r="D1693" s="468">
        <v>3</v>
      </c>
      <c r="E1693" s="275" t="s">
        <v>8909</v>
      </c>
      <c r="F1693" s="275" t="s">
        <v>1280</v>
      </c>
      <c r="G1693" s="275" t="s">
        <v>1280</v>
      </c>
      <c r="H1693" s="275" t="s">
        <v>4437</v>
      </c>
      <c r="I1693" s="276" t="s">
        <v>661</v>
      </c>
      <c r="J1693" s="163" t="s">
        <v>1436</v>
      </c>
      <c r="K1693" s="163"/>
      <c r="L1693" s="13">
        <f ca="1">IFERROR(__xludf.DUMMYFUNCTION("if(K1742="""",0,counta(split(K1742,"","")))"),0)</f>
        <v>0</v>
      </c>
      <c r="M1693" s="163"/>
      <c r="N1693" s="168" t="s">
        <v>5535</v>
      </c>
      <c r="O1693" s="168" t="s">
        <v>586</v>
      </c>
      <c r="P1693" s="169"/>
      <c r="Q1693" s="152" t="s">
        <v>690</v>
      </c>
      <c r="R1693" s="353" t="s">
        <v>5797</v>
      </c>
      <c r="S1693" s="147">
        <v>1</v>
      </c>
      <c r="T1693" s="435"/>
      <c r="U1693" s="522">
        <v>5</v>
      </c>
      <c r="V1693" s="522">
        <v>5</v>
      </c>
      <c r="W1693" s="524" t="s">
        <v>3511</v>
      </c>
      <c r="X1693" s="524" t="s">
        <v>2794</v>
      </c>
      <c r="Y1693" s="422">
        <f>J1693-I1693</f>
        <v>9.9999999999999978E-2</v>
      </c>
      <c r="Z1693" s="422">
        <f>Y1693*60</f>
        <v>5.9999999999999982</v>
      </c>
      <c r="AA1693" s="429">
        <v>3</v>
      </c>
      <c r="AB1693" s="253">
        <v>4</v>
      </c>
    </row>
    <row r="1694" spans="1:28" ht="14.25" customHeight="1" thickBot="1">
      <c r="A1694" s="7"/>
      <c r="B1694" s="7"/>
      <c r="C1694" s="50" t="s">
        <v>7561</v>
      </c>
      <c r="D1694" s="468">
        <v>3</v>
      </c>
      <c r="E1694" s="50" t="s">
        <v>7562</v>
      </c>
      <c r="F1694" s="102" t="s">
        <v>7563</v>
      </c>
      <c r="G1694" s="102" t="s">
        <v>7564</v>
      </c>
      <c r="H1694" s="102" t="s">
        <v>7565</v>
      </c>
      <c r="I1694" s="45" t="s">
        <v>474</v>
      </c>
      <c r="J1694" s="163" t="s">
        <v>1807</v>
      </c>
      <c r="K1694" s="163" t="s">
        <v>5568</v>
      </c>
      <c r="L1694" s="13">
        <f ca="1">IFERROR(__xludf.DUMMYFUNCTION("if(K1743="""",0,counta(split(K1743,"","")))"),7)</f>
        <v>7</v>
      </c>
      <c r="M1694" s="163" t="s">
        <v>5569</v>
      </c>
      <c r="N1694" s="168" t="s">
        <v>5535</v>
      </c>
      <c r="O1694" s="168" t="s">
        <v>586</v>
      </c>
      <c r="P1694" s="168" t="s">
        <v>586</v>
      </c>
      <c r="Q1694" s="422" t="s">
        <v>690</v>
      </c>
      <c r="R1694" s="353" t="s">
        <v>5797</v>
      </c>
      <c r="S1694" s="102">
        <v>1</v>
      </c>
      <c r="T1694" s="435"/>
      <c r="U1694" s="280">
        <v>5</v>
      </c>
      <c r="V1694" s="280">
        <v>4</v>
      </c>
      <c r="W1694" s="286" t="s">
        <v>9052</v>
      </c>
      <c r="X1694" s="286" t="s">
        <v>3469</v>
      </c>
      <c r="Y1694" s="422">
        <f>J1694-I1694</f>
        <v>0.16944444444444445</v>
      </c>
      <c r="Z1694" s="422">
        <f>Y1694*60</f>
        <v>10.166666666666668</v>
      </c>
      <c r="AA1694" s="429">
        <v>3</v>
      </c>
      <c r="AB1694" s="165">
        <v>4</v>
      </c>
    </row>
    <row r="1695" spans="1:28" ht="14.25" customHeight="1" thickBot="1">
      <c r="A1695" s="7"/>
      <c r="B1695" s="7"/>
      <c r="C1695" s="50" t="s">
        <v>7561</v>
      </c>
      <c r="D1695" s="468">
        <v>3</v>
      </c>
      <c r="E1695" s="50" t="s">
        <v>7635</v>
      </c>
      <c r="F1695" s="102" t="s">
        <v>7636</v>
      </c>
      <c r="G1695" s="102" t="s">
        <v>7637</v>
      </c>
      <c r="H1695" s="102" t="s">
        <v>7638</v>
      </c>
      <c r="I1695" s="45" t="s">
        <v>474</v>
      </c>
      <c r="J1695" s="163" t="s">
        <v>5573</v>
      </c>
      <c r="K1695" s="163"/>
      <c r="L1695" s="13">
        <f ca="1">IFERROR(__xludf.DUMMYFUNCTION("if(K1744="""",0,counta(split(K1744,"","")))"),0)</f>
        <v>0</v>
      </c>
      <c r="M1695" s="163"/>
      <c r="N1695" s="169"/>
      <c r="O1695" s="169"/>
      <c r="P1695" s="169"/>
      <c r="Q1695" s="422" t="s">
        <v>690</v>
      </c>
      <c r="R1695" s="353" t="s">
        <v>5797</v>
      </c>
      <c r="S1695" s="102">
        <v>1</v>
      </c>
      <c r="T1695" s="435"/>
      <c r="U1695" s="280">
        <v>5</v>
      </c>
      <c r="V1695" s="280">
        <v>5</v>
      </c>
      <c r="W1695" s="286" t="s">
        <v>9052</v>
      </c>
      <c r="X1695" s="286" t="s">
        <v>2947</v>
      </c>
      <c r="Y1695" s="422">
        <f>J1695-I1695</f>
        <v>0.27569444444444446</v>
      </c>
      <c r="Z1695" s="422">
        <f>Y1695*60</f>
        <v>16.541666666666668</v>
      </c>
      <c r="AA1695" s="429">
        <v>3</v>
      </c>
      <c r="AB1695" s="165">
        <v>4</v>
      </c>
    </row>
    <row r="1696" spans="1:28" ht="14.25" customHeight="1" thickBot="1">
      <c r="A1696" s="7"/>
      <c r="B1696" s="7"/>
      <c r="C1696" s="50" t="s">
        <v>8085</v>
      </c>
      <c r="D1696" s="468">
        <v>3</v>
      </c>
      <c r="E1696" s="87" t="s">
        <v>533</v>
      </c>
      <c r="F1696" s="102" t="s">
        <v>84</v>
      </c>
      <c r="G1696" s="102" t="s">
        <v>85</v>
      </c>
      <c r="H1696" s="102" t="s">
        <v>1104</v>
      </c>
      <c r="I1696" s="45" t="s">
        <v>474</v>
      </c>
      <c r="J1696" s="163" t="s">
        <v>2085</v>
      </c>
      <c r="K1696" s="163"/>
      <c r="L1696" s="13">
        <f ca="1">IFERROR(__xludf.DUMMYFUNCTION("if(K1745="""",0,counta(split(K1745,"","")))"),0)</f>
        <v>0</v>
      </c>
      <c r="M1696" s="163"/>
      <c r="N1696" s="169"/>
      <c r="O1696" s="169"/>
      <c r="P1696" s="169"/>
      <c r="Q1696" s="422" t="s">
        <v>690</v>
      </c>
      <c r="R1696" s="353" t="s">
        <v>5797</v>
      </c>
      <c r="S1696" s="102">
        <v>1</v>
      </c>
      <c r="T1696" s="435"/>
      <c r="U1696" s="148">
        <v>3</v>
      </c>
      <c r="V1696" s="149">
        <v>4</v>
      </c>
      <c r="W1696" s="155" t="s">
        <v>29</v>
      </c>
      <c r="X1696" s="155" t="s">
        <v>2947</v>
      </c>
      <c r="Y1696" s="422">
        <f>J1696-I1696</f>
        <v>0.29652777777777783</v>
      </c>
      <c r="Z1696" s="422">
        <f>Y1696*60</f>
        <v>17.791666666666671</v>
      </c>
      <c r="AA1696" s="429">
        <v>3</v>
      </c>
      <c r="AB1696" s="277">
        <v>4</v>
      </c>
    </row>
    <row r="1697" spans="1:28" ht="14.25" customHeight="1" thickBot="1">
      <c r="A1697" s="7"/>
      <c r="B1697" s="7"/>
      <c r="C1697" s="50" t="s">
        <v>8085</v>
      </c>
      <c r="D1697" s="468">
        <v>3</v>
      </c>
      <c r="E1697" s="87" t="s">
        <v>8086</v>
      </c>
      <c r="F1697" s="102" t="s">
        <v>8087</v>
      </c>
      <c r="G1697" s="102" t="s">
        <v>8088</v>
      </c>
      <c r="H1697" s="102" t="s">
        <v>112</v>
      </c>
      <c r="I1697" s="45" t="s">
        <v>1475</v>
      </c>
      <c r="J1697" s="163" t="s">
        <v>1425</v>
      </c>
      <c r="K1697" s="163"/>
      <c r="L1697" s="13">
        <f ca="1">IFERROR(__xludf.DUMMYFUNCTION("if(K1746="""",0,counta(split(K1746,"","")))"),0)</f>
        <v>0</v>
      </c>
      <c r="M1697" s="163"/>
      <c r="N1697" s="164" t="s">
        <v>5543</v>
      </c>
      <c r="O1697" s="164" t="s">
        <v>220</v>
      </c>
      <c r="P1697" s="169"/>
      <c r="Q1697" s="422" t="s">
        <v>690</v>
      </c>
      <c r="R1697" s="353" t="s">
        <v>5797</v>
      </c>
      <c r="S1697" s="102">
        <v>1</v>
      </c>
      <c r="T1697" s="435"/>
      <c r="U1697" s="165">
        <v>3</v>
      </c>
      <c r="V1697" s="165">
        <v>3</v>
      </c>
      <c r="W1697" s="165" t="s">
        <v>3548</v>
      </c>
      <c r="X1697" s="102">
        <v>1</v>
      </c>
      <c r="Y1697" s="422">
        <f>J1697-I1697</f>
        <v>0.33888888888888896</v>
      </c>
      <c r="Z1697" s="422">
        <f>Y1697*60</f>
        <v>20.333333333333339</v>
      </c>
      <c r="AA1697" s="429">
        <v>3</v>
      </c>
      <c r="AB1697" s="51">
        <v>4</v>
      </c>
    </row>
    <row r="1698" spans="1:28" ht="14.25" customHeight="1" thickBot="1">
      <c r="A1698" s="7"/>
      <c r="B1698" s="7"/>
      <c r="C1698" s="50" t="s">
        <v>8567</v>
      </c>
      <c r="D1698" s="468">
        <v>3</v>
      </c>
      <c r="E1698" s="50" t="s">
        <v>8667</v>
      </c>
      <c r="F1698" s="175" t="s">
        <v>8668</v>
      </c>
      <c r="G1698" s="353" t="s">
        <v>900</v>
      </c>
      <c r="H1698" s="353" t="s">
        <v>8669</v>
      </c>
      <c r="I1698" s="243" t="s">
        <v>1475</v>
      </c>
      <c r="J1698" s="163" t="s">
        <v>5506</v>
      </c>
      <c r="K1698" s="163" t="s">
        <v>5580</v>
      </c>
      <c r="L1698" s="13">
        <f ca="1">IFERROR(__xludf.DUMMYFUNCTION("if(K1747="""",0,counta(split(K1747,"","")))"),3)</f>
        <v>3</v>
      </c>
      <c r="M1698" s="163" t="s">
        <v>5581</v>
      </c>
      <c r="N1698" s="164" t="s">
        <v>5543</v>
      </c>
      <c r="O1698" s="164" t="s">
        <v>220</v>
      </c>
      <c r="P1698" s="169"/>
      <c r="Q1698" s="422" t="s">
        <v>690</v>
      </c>
      <c r="R1698" s="353" t="s">
        <v>5797</v>
      </c>
      <c r="S1698" s="102">
        <v>1</v>
      </c>
      <c r="T1698" s="435"/>
      <c r="U1698" s="481"/>
      <c r="V1698" s="481">
        <v>4</v>
      </c>
      <c r="W1698" s="481" t="s">
        <v>29</v>
      </c>
      <c r="X1698" s="503">
        <v>1</v>
      </c>
      <c r="Y1698" s="422">
        <f>J1698-I1698</f>
        <v>0.59166666666666667</v>
      </c>
      <c r="Z1698" s="422">
        <f>Y1698*60</f>
        <v>35.5</v>
      </c>
      <c r="AA1698" s="428">
        <v>3</v>
      </c>
      <c r="AB1698" s="165">
        <v>4</v>
      </c>
    </row>
    <row r="1699" spans="1:28" ht="14.25" customHeight="1" thickBot="1">
      <c r="A1699" s="7"/>
      <c r="B1699" s="7"/>
      <c r="C1699" s="50" t="s">
        <v>7139</v>
      </c>
      <c r="D1699" s="468">
        <v>3</v>
      </c>
      <c r="E1699" s="50" t="s">
        <v>7140</v>
      </c>
      <c r="F1699" s="102" t="s">
        <v>84</v>
      </c>
      <c r="G1699" s="102" t="s">
        <v>85</v>
      </c>
      <c r="H1699" s="102" t="s">
        <v>1104</v>
      </c>
      <c r="I1699" s="45" t="s">
        <v>672</v>
      </c>
      <c r="J1699" s="163" t="s">
        <v>5584</v>
      </c>
      <c r="K1699" s="163" t="s">
        <v>5585</v>
      </c>
      <c r="L1699" s="13">
        <f ca="1">IFERROR(__xludf.DUMMYFUNCTION("if(K1748="""",0,counta(split(K1748,"","")))"),6)</f>
        <v>6</v>
      </c>
      <c r="M1699" s="163" t="s">
        <v>5586</v>
      </c>
      <c r="N1699" s="169"/>
      <c r="O1699" s="169" t="s">
        <v>5587</v>
      </c>
      <c r="P1699" s="169"/>
      <c r="Q1699" s="422" t="s">
        <v>690</v>
      </c>
      <c r="R1699" s="353" t="s">
        <v>5797</v>
      </c>
      <c r="S1699" s="102">
        <v>1</v>
      </c>
      <c r="T1699" s="435"/>
      <c r="U1699" s="165">
        <v>4</v>
      </c>
      <c r="V1699" s="165">
        <v>5</v>
      </c>
      <c r="W1699" s="165" t="s">
        <v>3076</v>
      </c>
      <c r="X1699" s="102">
        <v>1</v>
      </c>
      <c r="Y1699" s="422">
        <f>J1699-I1699</f>
        <v>0.59583333333333333</v>
      </c>
      <c r="Z1699" s="422">
        <f>Y1699*60</f>
        <v>35.75</v>
      </c>
      <c r="AA1699" s="429">
        <v>3</v>
      </c>
      <c r="AB1699" s="277">
        <v>4</v>
      </c>
    </row>
    <row r="1700" spans="1:28" ht="14.25" customHeight="1" thickBot="1">
      <c r="A1700" s="7"/>
      <c r="B1700" s="7"/>
      <c r="C1700" s="50" t="s">
        <v>8889</v>
      </c>
      <c r="D1700" s="468">
        <v>3</v>
      </c>
      <c r="E1700" s="272" t="s">
        <v>8890</v>
      </c>
      <c r="F1700" s="275" t="s">
        <v>75</v>
      </c>
      <c r="G1700" s="275" t="s">
        <v>75</v>
      </c>
      <c r="H1700" s="275" t="s">
        <v>295</v>
      </c>
      <c r="I1700" s="276" t="s">
        <v>1681</v>
      </c>
      <c r="J1700" s="163" t="s">
        <v>108</v>
      </c>
      <c r="K1700" s="163"/>
      <c r="L1700" s="13">
        <f ca="1">IFERROR(__xludf.DUMMYFUNCTION("if(K1750="""",0,counta(split(K1750,"","")))"),0)</f>
        <v>0</v>
      </c>
      <c r="M1700" s="163"/>
      <c r="N1700" s="237" t="s">
        <v>5591</v>
      </c>
      <c r="O1700" s="237" t="s">
        <v>5592</v>
      </c>
      <c r="P1700" s="237" t="s">
        <v>5592</v>
      </c>
      <c r="Q1700" s="447" t="s">
        <v>690</v>
      </c>
      <c r="R1700" s="353" t="s">
        <v>5797</v>
      </c>
      <c r="S1700" s="297">
        <v>1</v>
      </c>
      <c r="T1700" s="435"/>
      <c r="U1700" s="165">
        <v>5</v>
      </c>
      <c r="V1700" s="165">
        <v>5</v>
      </c>
      <c r="W1700" s="165" t="s">
        <v>3511</v>
      </c>
      <c r="X1700" s="102">
        <v>1</v>
      </c>
      <c r="Y1700" s="422">
        <f>J1700-I1700</f>
        <v>5.8333333333333334E-2</v>
      </c>
      <c r="Z1700" s="422">
        <f>Y1700*60</f>
        <v>3.5</v>
      </c>
      <c r="AA1700" s="429">
        <v>3</v>
      </c>
      <c r="AB1700" s="165">
        <v>4</v>
      </c>
    </row>
    <row r="1701" spans="1:28" ht="14.25" customHeight="1" thickBot="1">
      <c r="A1701" s="7"/>
      <c r="B1701" s="7"/>
      <c r="C1701" s="220" t="s">
        <v>6842</v>
      </c>
      <c r="D1701" s="468">
        <v>3</v>
      </c>
      <c r="E1701" s="214" t="s">
        <v>7002</v>
      </c>
      <c r="F1701" s="102" t="s">
        <v>6475</v>
      </c>
      <c r="G1701" s="102" t="s">
        <v>7003</v>
      </c>
      <c r="H1701" s="102" t="s">
        <v>2216</v>
      </c>
      <c r="I1701" s="45" t="s">
        <v>2306</v>
      </c>
      <c r="J1701" s="163" t="s">
        <v>2324</v>
      </c>
      <c r="K1701" s="163"/>
      <c r="L1701" s="13">
        <f ca="1">IFERROR(__xludf.DUMMYFUNCTION("if(K1751="""",0,counta(split(K1751,"","")))"),0)</f>
        <v>0</v>
      </c>
      <c r="M1701" s="163"/>
      <c r="N1701" s="237" t="s">
        <v>5535</v>
      </c>
      <c r="O1701" s="237" t="s">
        <v>586</v>
      </c>
      <c r="P1701" s="237"/>
      <c r="Q1701" s="447" t="s">
        <v>690</v>
      </c>
      <c r="R1701" s="353" t="s">
        <v>5797</v>
      </c>
      <c r="S1701" s="297">
        <v>1</v>
      </c>
      <c r="T1701" s="435"/>
      <c r="U1701" s="274">
        <v>5</v>
      </c>
      <c r="V1701" s="274">
        <v>5</v>
      </c>
      <c r="W1701" s="272" t="s">
        <v>2793</v>
      </c>
      <c r="X1701" s="274">
        <v>1</v>
      </c>
      <c r="Y1701" s="422">
        <f>J1701-I1701</f>
        <v>8.3333333333333343E-2</v>
      </c>
      <c r="Z1701" s="422">
        <f>Y1701*60</f>
        <v>5.0000000000000009</v>
      </c>
      <c r="AA1701" s="429">
        <v>3</v>
      </c>
      <c r="AB1701" s="165">
        <v>4</v>
      </c>
    </row>
    <row r="1702" spans="1:28" ht="14.25" customHeight="1" thickBot="1">
      <c r="A1702" s="7"/>
      <c r="B1702" s="7"/>
      <c r="C1702" s="50" t="s">
        <v>8085</v>
      </c>
      <c r="D1702" s="468">
        <v>3</v>
      </c>
      <c r="E1702" s="87" t="s">
        <v>8107</v>
      </c>
      <c r="F1702" s="88" t="s">
        <v>7590</v>
      </c>
      <c r="G1702" s="105" t="s">
        <v>7590</v>
      </c>
      <c r="H1702" s="102" t="s">
        <v>2305</v>
      </c>
      <c r="I1702" s="45" t="s">
        <v>2306</v>
      </c>
      <c r="J1702" s="163" t="s">
        <v>2324</v>
      </c>
      <c r="K1702" s="163"/>
      <c r="L1702" s="13">
        <f ca="1">IFERROR(__xludf.DUMMYFUNCTION("if(K1752="""",0,counta(split(K1752,"","")))"),0)</f>
        <v>0</v>
      </c>
      <c r="M1702" s="163"/>
      <c r="N1702" s="237" t="s">
        <v>5535</v>
      </c>
      <c r="O1702" s="237" t="s">
        <v>586</v>
      </c>
      <c r="P1702" s="237" t="s">
        <v>586</v>
      </c>
      <c r="Q1702" s="447" t="s">
        <v>690</v>
      </c>
      <c r="R1702" s="353" t="s">
        <v>5797</v>
      </c>
      <c r="S1702" s="297">
        <v>1</v>
      </c>
      <c r="T1702" s="435"/>
      <c r="U1702" s="165">
        <v>3</v>
      </c>
      <c r="V1702" s="165">
        <v>3</v>
      </c>
      <c r="W1702" s="165" t="s">
        <v>7122</v>
      </c>
      <c r="X1702" s="102">
        <v>4</v>
      </c>
      <c r="Y1702" s="422">
        <f>J1702-I1702</f>
        <v>8.3333333333333343E-2</v>
      </c>
      <c r="Z1702" s="422">
        <f>Y1702*60</f>
        <v>5.0000000000000009</v>
      </c>
      <c r="AA1702" s="429">
        <v>3</v>
      </c>
      <c r="AB1702" s="165">
        <v>4</v>
      </c>
    </row>
    <row r="1703" spans="1:28" ht="14.25" customHeight="1" thickBot="1">
      <c r="A1703" s="7"/>
      <c r="B1703" s="7"/>
      <c r="C1703" s="50" t="s">
        <v>7255</v>
      </c>
      <c r="D1703" s="468">
        <v>3</v>
      </c>
      <c r="E1703" s="50" t="s">
        <v>7309</v>
      </c>
      <c r="F1703" s="102" t="s">
        <v>4593</v>
      </c>
      <c r="G1703" s="102" t="s">
        <v>7315</v>
      </c>
      <c r="H1703" s="102" t="s">
        <v>7316</v>
      </c>
      <c r="I1703" s="45" t="s">
        <v>1059</v>
      </c>
      <c r="J1703" s="163" t="s">
        <v>2197</v>
      </c>
      <c r="K1703" s="163"/>
      <c r="L1703" s="13">
        <f ca="1">IFERROR(__xludf.DUMMYFUNCTION("if(K1753="""",0,counta(split(K1753,"","")))"),0)</f>
        <v>0</v>
      </c>
      <c r="M1703" s="163"/>
      <c r="N1703" s="164" t="s">
        <v>5543</v>
      </c>
      <c r="O1703" s="164" t="s">
        <v>220</v>
      </c>
      <c r="P1703" s="169"/>
      <c r="Q1703" s="243" t="s">
        <v>690</v>
      </c>
      <c r="R1703" s="353" t="s">
        <v>5797</v>
      </c>
      <c r="S1703" s="354">
        <v>1</v>
      </c>
      <c r="T1703" s="435"/>
      <c r="U1703" s="165">
        <v>3</v>
      </c>
      <c r="V1703" s="165">
        <v>4</v>
      </c>
      <c r="W1703" s="165" t="s">
        <v>7570</v>
      </c>
      <c r="X1703" s="102">
        <v>1</v>
      </c>
      <c r="Y1703" s="422">
        <f>J1703-I1703</f>
        <v>0.4201388888888889</v>
      </c>
      <c r="Z1703" s="422">
        <f>Y1703*60</f>
        <v>25.208333333333332</v>
      </c>
      <c r="AA1703" s="429">
        <v>3</v>
      </c>
      <c r="AB1703" s="297">
        <v>4</v>
      </c>
    </row>
    <row r="1704" spans="1:28" ht="14.25" customHeight="1" thickBot="1">
      <c r="A1704" s="7"/>
      <c r="B1704" s="7"/>
      <c r="C1704" s="50" t="s">
        <v>7561</v>
      </c>
      <c r="D1704" s="468">
        <v>3</v>
      </c>
      <c r="E1704" s="50" t="s">
        <v>7709</v>
      </c>
      <c r="F1704" s="102" t="s">
        <v>2848</v>
      </c>
      <c r="G1704" s="102" t="s">
        <v>2848</v>
      </c>
      <c r="H1704" s="102" t="s">
        <v>2848</v>
      </c>
      <c r="I1704" s="45" t="s">
        <v>1059</v>
      </c>
      <c r="J1704" s="163" t="s">
        <v>336</v>
      </c>
      <c r="K1704" s="163" t="s">
        <v>5580</v>
      </c>
      <c r="L1704" s="13">
        <f ca="1">IFERROR(__xludf.DUMMYFUNCTION("if(K1755="""",0,counta(split(K1755,"","")))"),3)</f>
        <v>3</v>
      </c>
      <c r="M1704" s="163" t="s">
        <v>5580</v>
      </c>
      <c r="N1704" s="169" t="s">
        <v>181</v>
      </c>
      <c r="O1704" s="169" t="s">
        <v>181</v>
      </c>
      <c r="P1704" s="169" t="s">
        <v>181</v>
      </c>
      <c r="Q1704" s="243" t="s">
        <v>690</v>
      </c>
      <c r="R1704" s="353" t="s">
        <v>5797</v>
      </c>
      <c r="S1704" s="354">
        <v>1</v>
      </c>
      <c r="T1704" s="435"/>
      <c r="U1704" s="165">
        <v>4</v>
      </c>
      <c r="V1704" s="165">
        <v>4</v>
      </c>
      <c r="W1704" s="165" t="s">
        <v>2793</v>
      </c>
      <c r="X1704" s="102">
        <v>1</v>
      </c>
      <c r="Y1704" s="422">
        <f>J1704-I1704</f>
        <v>4.4444444444444446E-2</v>
      </c>
      <c r="Z1704" s="422">
        <f>Y1704*60</f>
        <v>2.666666666666667</v>
      </c>
      <c r="AA1704" s="429">
        <v>3</v>
      </c>
      <c r="AB1704" s="333">
        <v>4</v>
      </c>
    </row>
    <row r="1705" spans="1:28" ht="14.25" customHeight="1" thickBot="1">
      <c r="A1705" s="7"/>
      <c r="B1705" s="7"/>
      <c r="C1705" s="50" t="s">
        <v>8835</v>
      </c>
      <c r="D1705" s="468">
        <v>3</v>
      </c>
      <c r="E1705" s="269" t="s">
        <v>8836</v>
      </c>
      <c r="F1705" s="269" t="s">
        <v>2161</v>
      </c>
      <c r="G1705" s="269" t="s">
        <v>2161</v>
      </c>
      <c r="H1705" s="269" t="s">
        <v>3325</v>
      </c>
      <c r="I1705" s="270" t="s">
        <v>2791</v>
      </c>
      <c r="J1705" s="163" t="s">
        <v>1218</v>
      </c>
      <c r="K1705" s="163"/>
      <c r="L1705" s="13">
        <f ca="1">IFERROR(__xludf.DUMMYFUNCTION("if(K1756="""",0,counta(split(K1756,"","")))"),0)</f>
        <v>0</v>
      </c>
      <c r="M1705" s="163"/>
      <c r="N1705" s="169" t="s">
        <v>5535</v>
      </c>
      <c r="O1705" s="169" t="s">
        <v>586</v>
      </c>
      <c r="P1705" s="169"/>
      <c r="Q1705" s="452" t="s">
        <v>690</v>
      </c>
      <c r="R1705" s="353" t="s">
        <v>5797</v>
      </c>
      <c r="S1705" s="379">
        <v>1</v>
      </c>
      <c r="T1705" s="435"/>
      <c r="U1705" s="253">
        <v>4</v>
      </c>
      <c r="V1705" s="253">
        <v>4</v>
      </c>
      <c r="W1705" s="353" t="s">
        <v>3044</v>
      </c>
      <c r="X1705" s="353">
        <v>1</v>
      </c>
      <c r="Y1705" s="422">
        <f>J1705-I1705</f>
        <v>0.14583333333333334</v>
      </c>
      <c r="Z1705" s="422">
        <f>Y1705*60</f>
        <v>8.75</v>
      </c>
      <c r="AA1705" s="429">
        <v>3</v>
      </c>
      <c r="AB1705" s="253">
        <v>4</v>
      </c>
    </row>
    <row r="1706" spans="1:28" ht="14.25" customHeight="1" thickBot="1">
      <c r="A1706" s="7"/>
      <c r="B1706" s="7"/>
      <c r="C1706" s="50" t="s">
        <v>8085</v>
      </c>
      <c r="D1706" s="468">
        <v>3</v>
      </c>
      <c r="E1706" s="87" t="s">
        <v>165</v>
      </c>
      <c r="F1706" s="102" t="s">
        <v>75</v>
      </c>
      <c r="G1706" s="102" t="s">
        <v>75</v>
      </c>
      <c r="H1706" s="102" t="s">
        <v>8205</v>
      </c>
      <c r="I1706" s="45" t="s">
        <v>3473</v>
      </c>
      <c r="J1706" s="163" t="s">
        <v>4646</v>
      </c>
      <c r="K1706" s="163"/>
      <c r="L1706" s="13">
        <f ca="1">IFERROR(__xludf.DUMMYFUNCTION("if(K1757="""",0,counta(split(K1757,"","")))"),0)</f>
        <v>0</v>
      </c>
      <c r="M1706" s="163"/>
      <c r="N1706" s="169"/>
      <c r="O1706" s="169"/>
      <c r="P1706" s="169"/>
      <c r="Q1706" s="454" t="s">
        <v>690</v>
      </c>
      <c r="R1706" s="353" t="s">
        <v>5797</v>
      </c>
      <c r="S1706" s="459">
        <v>1</v>
      </c>
      <c r="T1706" s="435"/>
      <c r="U1706" s="328">
        <v>5</v>
      </c>
      <c r="V1706" s="328">
        <v>5</v>
      </c>
      <c r="W1706" s="340" t="s">
        <v>3548</v>
      </c>
      <c r="X1706" s="252" t="s">
        <v>2794</v>
      </c>
      <c r="Y1706" s="422">
        <f>J1706-I1706</f>
        <v>0.2951388888888889</v>
      </c>
      <c r="Z1706" s="422">
        <f>Y1706*60</f>
        <v>17.708333333333332</v>
      </c>
      <c r="AA1706" s="429">
        <v>3</v>
      </c>
      <c r="AB1706" s="280">
        <v>4</v>
      </c>
    </row>
    <row r="1707" spans="1:28" ht="14.25" customHeight="1" thickBot="1">
      <c r="A1707" s="7"/>
      <c r="B1707" s="7"/>
      <c r="C1707" s="220" t="s">
        <v>6842</v>
      </c>
      <c r="D1707" s="468">
        <v>3</v>
      </c>
      <c r="E1707" s="214" t="s">
        <v>7032</v>
      </c>
      <c r="F1707" s="102" t="s">
        <v>1461</v>
      </c>
      <c r="G1707" s="102" t="s">
        <v>3427</v>
      </c>
      <c r="H1707" s="102" t="s">
        <v>3428</v>
      </c>
      <c r="I1707" s="45" t="s">
        <v>2020</v>
      </c>
      <c r="J1707" s="45" t="s">
        <v>1086</v>
      </c>
      <c r="K1707" s="102" t="s">
        <v>5611</v>
      </c>
      <c r="L1707" s="13">
        <f ca="1">IFERROR(__xludf.DUMMYFUNCTION("if(K1758="""",0,counta(split(K1758,"","")))"),2)</f>
        <v>2</v>
      </c>
      <c r="M1707" s="102" t="s">
        <v>5611</v>
      </c>
      <c r="N1707" s="102" t="s">
        <v>2033</v>
      </c>
      <c r="O1707" s="102" t="s">
        <v>878</v>
      </c>
      <c r="P1707" s="102" t="s">
        <v>2033</v>
      </c>
      <c r="Q1707" s="454" t="s">
        <v>690</v>
      </c>
      <c r="R1707" s="353" t="s">
        <v>5797</v>
      </c>
      <c r="S1707" s="459">
        <v>1</v>
      </c>
      <c r="T1707" s="435"/>
      <c r="U1707" s="165">
        <v>3</v>
      </c>
      <c r="V1707" s="354">
        <v>3</v>
      </c>
      <c r="W1707" s="353" t="s">
        <v>2793</v>
      </c>
      <c r="X1707" s="102">
        <v>1</v>
      </c>
      <c r="Y1707" s="422">
        <f>J1707-I1707</f>
        <v>2.8472222222222225E-2</v>
      </c>
      <c r="Z1707" s="422">
        <f>Y1707*60</f>
        <v>1.7083333333333335</v>
      </c>
      <c r="AA1707" s="429">
        <v>3</v>
      </c>
      <c r="AB1707" s="379">
        <v>4</v>
      </c>
    </row>
    <row r="1708" spans="1:28" ht="14.25" customHeight="1" thickBot="1">
      <c r="A1708" s="7"/>
      <c r="B1708" s="7"/>
      <c r="C1708" s="50" t="s">
        <v>9018</v>
      </c>
      <c r="D1708" s="468">
        <v>3</v>
      </c>
      <c r="E1708" s="275" t="s">
        <v>9019</v>
      </c>
      <c r="F1708" s="275" t="s">
        <v>9020</v>
      </c>
      <c r="G1708" s="275" t="s">
        <v>9020</v>
      </c>
      <c r="H1708" s="275" t="s">
        <v>9021</v>
      </c>
      <c r="I1708" s="276" t="s">
        <v>2020</v>
      </c>
      <c r="J1708" s="45" t="s">
        <v>296</v>
      </c>
      <c r="K1708" s="102" t="s">
        <v>5613</v>
      </c>
      <c r="L1708" s="13">
        <f ca="1">IFERROR(__xludf.DUMMYFUNCTION("if(K1759="""",0,counta(split(K1759,"","")))"),3)</f>
        <v>3</v>
      </c>
      <c r="M1708" s="102" t="s">
        <v>5614</v>
      </c>
      <c r="N1708" s="102"/>
      <c r="O1708" s="102"/>
      <c r="P1708" s="102"/>
      <c r="Q1708" s="422" t="s">
        <v>690</v>
      </c>
      <c r="R1708" s="353" t="s">
        <v>5797</v>
      </c>
      <c r="S1708" s="102">
        <v>1</v>
      </c>
      <c r="T1708" s="435"/>
      <c r="U1708" s="165">
        <v>4</v>
      </c>
      <c r="V1708" s="165">
        <v>4</v>
      </c>
      <c r="W1708" s="165" t="s">
        <v>3076</v>
      </c>
      <c r="X1708" s="102">
        <v>1</v>
      </c>
      <c r="Y1708" s="422">
        <f>J1708-I1708</f>
        <v>4.0277777777777787E-2</v>
      </c>
      <c r="Z1708" s="422">
        <f>Y1708*60</f>
        <v>2.4166666666666674</v>
      </c>
      <c r="AA1708" s="429">
        <v>3</v>
      </c>
      <c r="AB1708" s="165">
        <v>4</v>
      </c>
    </row>
    <row r="1709" spans="1:28" ht="14.25" customHeight="1" thickBot="1">
      <c r="A1709" s="7"/>
      <c r="B1709" s="7"/>
      <c r="C1709" s="283" t="s">
        <v>8567</v>
      </c>
      <c r="D1709" s="468">
        <v>3</v>
      </c>
      <c r="E1709" s="283" t="s">
        <v>8613</v>
      </c>
      <c r="F1709" s="248" t="s">
        <v>8617</v>
      </c>
      <c r="G1709" s="283" t="s">
        <v>5193</v>
      </c>
      <c r="H1709" s="283" t="s">
        <v>5422</v>
      </c>
      <c r="I1709" s="249" t="s">
        <v>5564</v>
      </c>
      <c r="J1709" s="45" t="s">
        <v>336</v>
      </c>
      <c r="K1709" s="102" t="s">
        <v>5615</v>
      </c>
      <c r="L1709" s="13">
        <f ca="1">IFERROR(__xludf.DUMMYFUNCTION("if(K1760="""",0,counta(split(K1760,"","")))"),3)</f>
        <v>3</v>
      </c>
      <c r="M1709" s="102" t="s">
        <v>5616</v>
      </c>
      <c r="N1709" s="102"/>
      <c r="O1709" s="102"/>
      <c r="P1709" s="102"/>
      <c r="Q1709" s="422" t="s">
        <v>690</v>
      </c>
      <c r="R1709" s="353" t="s">
        <v>5797</v>
      </c>
      <c r="S1709" s="102">
        <v>1</v>
      </c>
      <c r="T1709" s="435"/>
      <c r="U1709" s="165"/>
      <c r="V1709" s="165">
        <v>4</v>
      </c>
      <c r="W1709" s="165" t="s">
        <v>29</v>
      </c>
      <c r="X1709" s="15">
        <v>1</v>
      </c>
      <c r="Y1709" s="422">
        <f>J1709-I1709</f>
        <v>4.7916666666666663E-2</v>
      </c>
      <c r="Z1709" s="422">
        <f>Y1709*60</f>
        <v>2.875</v>
      </c>
      <c r="AA1709" s="429">
        <v>3</v>
      </c>
      <c r="AB1709" s="165">
        <v>4</v>
      </c>
    </row>
    <row r="1710" spans="1:28" ht="14.25" customHeight="1" thickBot="1">
      <c r="A1710" s="7"/>
      <c r="B1710" s="7"/>
      <c r="C1710" s="283" t="s">
        <v>8567</v>
      </c>
      <c r="D1710" s="468">
        <v>3</v>
      </c>
      <c r="E1710" s="283" t="s">
        <v>8613</v>
      </c>
      <c r="F1710" s="248" t="s">
        <v>8619</v>
      </c>
      <c r="G1710" s="283" t="s">
        <v>8620</v>
      </c>
      <c r="H1710" s="283" t="s">
        <v>7437</v>
      </c>
      <c r="I1710" s="249" t="s">
        <v>5564</v>
      </c>
      <c r="J1710" s="45" t="s">
        <v>338</v>
      </c>
      <c r="K1710" s="102" t="s">
        <v>5618</v>
      </c>
      <c r="L1710" s="13">
        <f ca="1">IFERROR(__xludf.DUMMYFUNCTION("if(K1761="""",0,counta(split(K1761,"","")))"),2)</f>
        <v>2</v>
      </c>
      <c r="M1710" s="102" t="s">
        <v>5618</v>
      </c>
      <c r="N1710" s="102"/>
      <c r="O1710" s="102"/>
      <c r="P1710" s="102"/>
      <c r="Q1710" s="422" t="s">
        <v>690</v>
      </c>
      <c r="R1710" s="353" t="s">
        <v>5797</v>
      </c>
      <c r="S1710" s="102">
        <v>1</v>
      </c>
      <c r="T1710" s="435"/>
      <c r="U1710" s="51">
        <v>4</v>
      </c>
      <c r="V1710" s="354">
        <v>5</v>
      </c>
      <c r="W1710" s="102" t="s">
        <v>2111</v>
      </c>
      <c r="X1710" s="435"/>
      <c r="Y1710" s="422">
        <f>J1710-I1710</f>
        <v>5.9722222222222218E-2</v>
      </c>
      <c r="Z1710" s="422">
        <f>Y1710*60</f>
        <v>3.583333333333333</v>
      </c>
      <c r="AA1710" s="429">
        <v>3</v>
      </c>
      <c r="AB1710" s="165">
        <v>4</v>
      </c>
    </row>
    <row r="1711" spans="1:28" ht="14.25" customHeight="1" thickBot="1">
      <c r="A1711" s="324"/>
      <c r="B1711" s="324"/>
      <c r="C1711" s="329" t="s">
        <v>9778</v>
      </c>
      <c r="D1711" s="468">
        <v>3</v>
      </c>
      <c r="E1711" s="329" t="s">
        <v>9831</v>
      </c>
      <c r="F1711" s="338" t="s">
        <v>1772</v>
      </c>
      <c r="G1711" s="338" t="s">
        <v>1772</v>
      </c>
      <c r="H1711" s="338" t="s">
        <v>9832</v>
      </c>
      <c r="I1711" s="334" t="s">
        <v>3584</v>
      </c>
      <c r="J1711" s="45" t="s">
        <v>588</v>
      </c>
      <c r="K1711" s="102" t="s">
        <v>5623</v>
      </c>
      <c r="L1711" s="13">
        <f ca="1">IFERROR(__xludf.DUMMYFUNCTION("if(K1762="""",0,counta(split(K1762,"","")))"),6)</f>
        <v>6</v>
      </c>
      <c r="M1711" s="102" t="s">
        <v>5624</v>
      </c>
      <c r="N1711" s="102"/>
      <c r="O1711" s="102"/>
      <c r="P1711" s="102"/>
      <c r="Q1711" s="452" t="s">
        <v>690</v>
      </c>
      <c r="R1711" s="353" t="s">
        <v>5797</v>
      </c>
      <c r="S1711" s="379">
        <v>1</v>
      </c>
      <c r="T1711" s="435"/>
      <c r="U1711" s="165">
        <v>3</v>
      </c>
      <c r="V1711" s="165">
        <v>1</v>
      </c>
      <c r="W1711" s="165" t="s">
        <v>2793</v>
      </c>
      <c r="X1711" s="102" t="s">
        <v>2947</v>
      </c>
      <c r="Y1711" s="422">
        <f>J1711-I1711</f>
        <v>0.25208333333333333</v>
      </c>
      <c r="Z1711" s="422">
        <f>Y1711*60</f>
        <v>15.125</v>
      </c>
      <c r="AA1711" s="429">
        <v>3</v>
      </c>
      <c r="AB1711" s="165">
        <v>4</v>
      </c>
    </row>
    <row r="1712" spans="1:28" ht="14.25" customHeight="1" thickBot="1">
      <c r="A1712" s="324"/>
      <c r="B1712" s="324"/>
      <c r="C1712" s="329" t="s">
        <v>9842</v>
      </c>
      <c r="D1712" s="468">
        <v>3</v>
      </c>
      <c r="E1712" s="329" t="s">
        <v>9843</v>
      </c>
      <c r="F1712" s="338" t="s">
        <v>9844</v>
      </c>
      <c r="G1712" s="338" t="s">
        <v>9844</v>
      </c>
      <c r="H1712" s="338" t="s">
        <v>9845</v>
      </c>
      <c r="I1712" s="334" t="s">
        <v>3584</v>
      </c>
      <c r="J1712" s="45" t="s">
        <v>102</v>
      </c>
      <c r="K1712" s="102" t="s">
        <v>5628</v>
      </c>
      <c r="L1712" s="13">
        <f ca="1">IFERROR(__xludf.DUMMYFUNCTION("if(K1763="""",0,counta(split(K1763,"","")))"),2)</f>
        <v>2</v>
      </c>
      <c r="M1712" s="102" t="s">
        <v>5629</v>
      </c>
      <c r="N1712" s="102"/>
      <c r="O1712" s="102"/>
      <c r="P1712" s="102"/>
      <c r="Q1712" s="454" t="s">
        <v>690</v>
      </c>
      <c r="R1712" s="353" t="s">
        <v>5797</v>
      </c>
      <c r="S1712" s="459">
        <v>1</v>
      </c>
      <c r="T1712" s="435"/>
      <c r="U1712" s="165">
        <v>5</v>
      </c>
      <c r="V1712" s="165">
        <v>5</v>
      </c>
      <c r="W1712" s="165" t="s">
        <v>7084</v>
      </c>
      <c r="X1712" s="102">
        <v>4</v>
      </c>
      <c r="Y1712" s="422">
        <f>J1712-I1712</f>
        <v>0.37013888888888885</v>
      </c>
      <c r="Z1712" s="422">
        <f>Y1712*60</f>
        <v>22.208333333333332</v>
      </c>
      <c r="AA1712" s="429">
        <v>3</v>
      </c>
      <c r="AB1712" s="165">
        <v>4</v>
      </c>
    </row>
    <row r="1713" spans="1:28" ht="14.25" customHeight="1" thickBot="1">
      <c r="A1713" s="324"/>
      <c r="B1713" s="324"/>
      <c r="C1713" s="329" t="s">
        <v>9773</v>
      </c>
      <c r="D1713" s="468">
        <v>3</v>
      </c>
      <c r="E1713" s="329" t="s">
        <v>9863</v>
      </c>
      <c r="F1713" s="337" t="s">
        <v>9864</v>
      </c>
      <c r="G1713" s="338" t="s">
        <v>9865</v>
      </c>
      <c r="H1713" s="338" t="s">
        <v>9866</v>
      </c>
      <c r="I1713" s="334" t="s">
        <v>3584</v>
      </c>
      <c r="J1713" s="45" t="s">
        <v>195</v>
      </c>
      <c r="K1713" s="27" t="s">
        <v>5631</v>
      </c>
      <c r="L1713" s="13">
        <f ca="1">IFERROR(__xludf.DUMMYFUNCTION("if(K1764="""",0,counta(split(K1764,"","")))"),3)</f>
        <v>3</v>
      </c>
      <c r="M1713" s="27" t="s">
        <v>5631</v>
      </c>
      <c r="N1713" s="102"/>
      <c r="O1713" s="102"/>
      <c r="P1713" s="102"/>
      <c r="Q1713" s="454" t="s">
        <v>690</v>
      </c>
      <c r="R1713" s="353" t="s">
        <v>5797</v>
      </c>
      <c r="S1713" s="459">
        <v>1</v>
      </c>
      <c r="T1713" s="435"/>
      <c r="U1713" s="165">
        <v>2</v>
      </c>
      <c r="V1713" s="165">
        <v>4</v>
      </c>
      <c r="W1713" s="165" t="s">
        <v>2805</v>
      </c>
      <c r="X1713" s="102" t="s">
        <v>2794</v>
      </c>
      <c r="Y1713" s="422">
        <f>J1713-I1713</f>
        <v>0.51874999999999993</v>
      </c>
      <c r="Z1713" s="422">
        <f>Y1713*60</f>
        <v>31.124999999999996</v>
      </c>
      <c r="AA1713" s="429">
        <v>3</v>
      </c>
      <c r="AB1713" s="496">
        <v>4</v>
      </c>
    </row>
    <row r="1714" spans="1:28" ht="14.25" customHeight="1" thickBot="1">
      <c r="A1714" s="7"/>
      <c r="B1714" s="7"/>
      <c r="C1714" s="220" t="s">
        <v>6842</v>
      </c>
      <c r="D1714" s="468">
        <v>3</v>
      </c>
      <c r="E1714" s="214" t="s">
        <v>1924</v>
      </c>
      <c r="F1714" s="102" t="s">
        <v>2803</v>
      </c>
      <c r="G1714" s="102" t="s">
        <v>75</v>
      </c>
      <c r="H1714" s="102" t="s">
        <v>295</v>
      </c>
      <c r="I1714" s="45" t="s">
        <v>2845</v>
      </c>
      <c r="J1714" s="45" t="s">
        <v>5633</v>
      </c>
      <c r="K1714" s="27" t="s">
        <v>5634</v>
      </c>
      <c r="L1714" s="13">
        <f ca="1">IFERROR(__xludf.DUMMYFUNCTION("if(K1765="""",0,counta(split(K1765,"","")))"),3)</f>
        <v>3</v>
      </c>
      <c r="M1714" s="27" t="s">
        <v>5634</v>
      </c>
      <c r="N1714" s="102" t="s">
        <v>5635</v>
      </c>
      <c r="O1714" s="102" t="s">
        <v>41</v>
      </c>
      <c r="P1714" s="102" t="s">
        <v>5635</v>
      </c>
      <c r="Q1714" s="454" t="s">
        <v>690</v>
      </c>
      <c r="R1714" s="353" t="s">
        <v>5797</v>
      </c>
      <c r="S1714" s="459">
        <v>1</v>
      </c>
      <c r="T1714" s="435"/>
      <c r="U1714" s="165">
        <v>4</v>
      </c>
      <c r="V1714" s="165">
        <v>4</v>
      </c>
      <c r="W1714" s="165" t="s">
        <v>3437</v>
      </c>
      <c r="X1714" s="102" t="s">
        <v>2794</v>
      </c>
      <c r="Y1714" s="422">
        <f>J1714-I1714</f>
        <v>0.75</v>
      </c>
      <c r="Z1714" s="422">
        <f>Y1714*60</f>
        <v>45</v>
      </c>
      <c r="AA1714" s="429">
        <v>3</v>
      </c>
      <c r="AB1714" s="165">
        <v>4</v>
      </c>
    </row>
    <row r="1715" spans="1:28" ht="14.25" customHeight="1" thickBot="1">
      <c r="A1715" s="7"/>
      <c r="B1715" s="7"/>
      <c r="C1715" s="214" t="s">
        <v>6842</v>
      </c>
      <c r="D1715" s="468">
        <v>3</v>
      </c>
      <c r="E1715" s="214" t="s">
        <v>6999</v>
      </c>
      <c r="F1715" s="102" t="s">
        <v>2803</v>
      </c>
      <c r="G1715" s="102" t="s">
        <v>7000</v>
      </c>
      <c r="H1715" s="102" t="s">
        <v>295</v>
      </c>
      <c r="I1715" s="45" t="s">
        <v>2845</v>
      </c>
      <c r="J1715" s="45" t="s">
        <v>914</v>
      </c>
      <c r="K1715" s="102" t="s">
        <v>5638</v>
      </c>
      <c r="L1715" s="13">
        <f ca="1">IFERROR(__xludf.DUMMYFUNCTION("if(K1766="""",0,counta(split(K1766,"","")))"),5)</f>
        <v>5</v>
      </c>
      <c r="M1715" s="102" t="s">
        <v>5638</v>
      </c>
      <c r="N1715" s="102" t="s">
        <v>5639</v>
      </c>
      <c r="O1715" s="102"/>
      <c r="P1715" s="102" t="s">
        <v>5639</v>
      </c>
      <c r="Q1715" s="454" t="s">
        <v>690</v>
      </c>
      <c r="R1715" s="353" t="s">
        <v>5797</v>
      </c>
      <c r="S1715" s="459">
        <v>1</v>
      </c>
      <c r="T1715" s="435"/>
      <c r="U1715" s="165"/>
      <c r="V1715" s="165">
        <v>4</v>
      </c>
      <c r="W1715" s="165" t="s">
        <v>2111</v>
      </c>
      <c r="X1715" s="102"/>
      <c r="Y1715" s="422">
        <f>J1715-I1715</f>
        <v>0.21250000000000002</v>
      </c>
      <c r="Z1715" s="422">
        <f>Y1715*60</f>
        <v>12.750000000000002</v>
      </c>
      <c r="AA1715" s="429">
        <v>3</v>
      </c>
      <c r="AB1715" s="253">
        <v>4</v>
      </c>
    </row>
    <row r="1716" spans="1:28" ht="14.25" customHeight="1" thickBot="1">
      <c r="A1716" s="7"/>
      <c r="B1716" s="7"/>
      <c r="C1716" s="51" t="s">
        <v>7431</v>
      </c>
      <c r="D1716" s="468">
        <v>3</v>
      </c>
      <c r="E1716" s="87" t="s">
        <v>837</v>
      </c>
      <c r="F1716" s="102" t="s">
        <v>7522</v>
      </c>
      <c r="G1716" s="102" t="s">
        <v>7523</v>
      </c>
      <c r="H1716" s="102" t="s">
        <v>3515</v>
      </c>
      <c r="I1716" s="45" t="s">
        <v>2845</v>
      </c>
      <c r="J1716" s="45" t="s">
        <v>2295</v>
      </c>
      <c r="K1716" s="102" t="s">
        <v>5642</v>
      </c>
      <c r="L1716" s="13">
        <f ca="1">IFERROR(__xludf.DUMMYFUNCTION("if(K1767="""",0,counta(split(K1767,"","")))"),11)</f>
        <v>11</v>
      </c>
      <c r="M1716" s="102" t="s">
        <v>5642</v>
      </c>
      <c r="N1716" s="102" t="s">
        <v>2271</v>
      </c>
      <c r="O1716" s="102" t="s">
        <v>2270</v>
      </c>
      <c r="P1716" s="102" t="s">
        <v>5643</v>
      </c>
      <c r="Q1716" s="454" t="s">
        <v>690</v>
      </c>
      <c r="R1716" s="353" t="s">
        <v>5797</v>
      </c>
      <c r="S1716" s="459">
        <v>1</v>
      </c>
      <c r="T1716" s="435"/>
      <c r="U1716" s="165">
        <v>5</v>
      </c>
      <c r="V1716" s="165">
        <v>5</v>
      </c>
      <c r="W1716" s="165" t="s">
        <v>7102</v>
      </c>
      <c r="X1716" s="102">
        <v>4</v>
      </c>
      <c r="Y1716" s="422">
        <f>J1716-I1716</f>
        <v>0.42569444444444443</v>
      </c>
      <c r="Z1716" s="422">
        <f>Y1716*60</f>
        <v>25.541666666666664</v>
      </c>
      <c r="AA1716" s="429">
        <v>3</v>
      </c>
      <c r="AB1716" s="165">
        <v>4</v>
      </c>
    </row>
    <row r="1717" spans="1:28" ht="14.25" customHeight="1" thickBot="1">
      <c r="A1717" s="7"/>
      <c r="B1717" s="7"/>
      <c r="C1717" s="50" t="s">
        <v>7561</v>
      </c>
      <c r="D1717" s="468">
        <v>3</v>
      </c>
      <c r="E1717" s="50" t="s">
        <v>7719</v>
      </c>
      <c r="F1717" s="102" t="s">
        <v>7711</v>
      </c>
      <c r="G1717" s="102" t="s">
        <v>2937</v>
      </c>
      <c r="H1717" s="102" t="s">
        <v>2937</v>
      </c>
      <c r="I1717" s="45" t="s">
        <v>1228</v>
      </c>
      <c r="J1717" s="45" t="s">
        <v>5646</v>
      </c>
      <c r="K1717" s="102" t="s">
        <v>5647</v>
      </c>
      <c r="L1717" s="13">
        <f ca="1">IFERROR(__xludf.DUMMYFUNCTION("if(K1768="""",0,counta(split(K1768,"","")))"),10)</f>
        <v>10</v>
      </c>
      <c r="M1717" s="102" t="s">
        <v>5648</v>
      </c>
      <c r="N1717" s="102" t="s">
        <v>991</v>
      </c>
      <c r="O1717" s="102" t="s">
        <v>41</v>
      </c>
      <c r="P1717" s="102" t="s">
        <v>991</v>
      </c>
      <c r="Q1717" s="454" t="s">
        <v>690</v>
      </c>
      <c r="R1717" s="353" t="s">
        <v>5797</v>
      </c>
      <c r="S1717" s="459">
        <v>1</v>
      </c>
      <c r="T1717" s="435"/>
      <c r="U1717" s="165">
        <v>4</v>
      </c>
      <c r="V1717" s="165">
        <v>4</v>
      </c>
      <c r="W1717" s="165" t="s">
        <v>29</v>
      </c>
      <c r="X1717" s="102" t="s">
        <v>2794</v>
      </c>
      <c r="Y1717" s="422">
        <f>J1717-I1717</f>
        <v>0.66249999999999998</v>
      </c>
      <c r="Z1717" s="422">
        <f>Y1717*60</f>
        <v>39.75</v>
      </c>
      <c r="AA1717" s="429">
        <v>3</v>
      </c>
      <c r="AB1717" s="165">
        <v>4</v>
      </c>
    </row>
    <row r="1718" spans="1:28" ht="14.25" customHeight="1" thickBot="1">
      <c r="A1718" s="7"/>
      <c r="B1718" s="7"/>
      <c r="C1718" s="283" t="s">
        <v>8567</v>
      </c>
      <c r="D1718" s="468">
        <v>3</v>
      </c>
      <c r="E1718" s="283" t="s">
        <v>8568</v>
      </c>
      <c r="F1718" s="248" t="s">
        <v>8569</v>
      </c>
      <c r="G1718" s="283" t="s">
        <v>8570</v>
      </c>
      <c r="H1718" s="283" t="s">
        <v>8571</v>
      </c>
      <c r="I1718" s="249" t="s">
        <v>1228</v>
      </c>
      <c r="J1718" s="45" t="s">
        <v>1668</v>
      </c>
      <c r="K1718" s="102" t="s">
        <v>5650</v>
      </c>
      <c r="L1718" s="13">
        <f ca="1">IFERROR(__xludf.DUMMYFUNCTION("if(K1769="""",0,counta(split(K1769,"","")))"),19)</f>
        <v>19</v>
      </c>
      <c r="M1718" s="102" t="s">
        <v>5651</v>
      </c>
      <c r="N1718" s="102"/>
      <c r="O1718" s="102"/>
      <c r="P1718" s="102"/>
      <c r="Q1718" s="422" t="s">
        <v>690</v>
      </c>
      <c r="R1718" s="353" t="s">
        <v>5797</v>
      </c>
      <c r="S1718" s="102">
        <v>0</v>
      </c>
      <c r="T1718" s="435"/>
      <c r="U1718" s="165"/>
      <c r="V1718" s="165">
        <v>4</v>
      </c>
      <c r="W1718" s="165" t="s">
        <v>1403</v>
      </c>
      <c r="X1718" s="102"/>
      <c r="Y1718" s="422">
        <f>J1718-I1718</f>
        <v>0.31875000000000003</v>
      </c>
      <c r="Z1718" s="422">
        <f>Y1718*60</f>
        <v>19.125000000000004</v>
      </c>
      <c r="AA1718" s="428">
        <v>3</v>
      </c>
      <c r="AB1718" s="165">
        <v>4</v>
      </c>
    </row>
    <row r="1719" spans="1:28" ht="14.25" customHeight="1" thickBot="1">
      <c r="A1719" s="7"/>
      <c r="B1719" s="7"/>
      <c r="C1719" s="283" t="s">
        <v>8567</v>
      </c>
      <c r="D1719" s="468">
        <v>3</v>
      </c>
      <c r="E1719" s="283" t="s">
        <v>8568</v>
      </c>
      <c r="F1719" s="248" t="s">
        <v>8575</v>
      </c>
      <c r="G1719" s="283" t="s">
        <v>8576</v>
      </c>
      <c r="H1719" s="283" t="s">
        <v>8577</v>
      </c>
      <c r="I1719" s="249" t="s">
        <v>1228</v>
      </c>
      <c r="J1719" s="45" t="s">
        <v>629</v>
      </c>
      <c r="K1719" s="102" t="s">
        <v>5653</v>
      </c>
      <c r="L1719" s="13">
        <f ca="1">IFERROR(__xludf.DUMMYFUNCTION("if(K1770="""",0,counta(split(K1770,"","")))"),3)</f>
        <v>3</v>
      </c>
      <c r="M1719" s="102" t="s">
        <v>5654</v>
      </c>
      <c r="N1719" s="102"/>
      <c r="O1719" s="102"/>
      <c r="P1719" s="102"/>
      <c r="Q1719" s="422" t="s">
        <v>690</v>
      </c>
      <c r="R1719" s="353" t="s">
        <v>5797</v>
      </c>
      <c r="S1719" s="102">
        <v>0</v>
      </c>
      <c r="T1719" s="435"/>
      <c r="U1719" s="165"/>
      <c r="V1719" s="165">
        <v>5</v>
      </c>
      <c r="W1719" s="165" t="s">
        <v>2111</v>
      </c>
      <c r="X1719" s="102"/>
      <c r="Y1719" s="422">
        <f>J1719-I1719</f>
        <v>0.41874999999999996</v>
      </c>
      <c r="Z1719" s="422">
        <f>Y1719*60</f>
        <v>25.124999999999996</v>
      </c>
      <c r="AA1719" s="429">
        <v>3</v>
      </c>
      <c r="AB1719" s="165">
        <v>4</v>
      </c>
    </row>
    <row r="1720" spans="1:28" ht="14.25" customHeight="1" thickBot="1">
      <c r="A1720" s="7"/>
      <c r="B1720" s="7"/>
      <c r="C1720" s="283" t="s">
        <v>8567</v>
      </c>
      <c r="D1720" s="468">
        <v>3</v>
      </c>
      <c r="E1720" s="283" t="s">
        <v>8568</v>
      </c>
      <c r="F1720" s="248" t="s">
        <v>8579</v>
      </c>
      <c r="G1720" s="283" t="s">
        <v>8580</v>
      </c>
      <c r="H1720" s="283" t="s">
        <v>8581</v>
      </c>
      <c r="I1720" s="249" t="s">
        <v>1228</v>
      </c>
      <c r="J1720" s="45" t="s">
        <v>4067</v>
      </c>
      <c r="K1720" s="102" t="s">
        <v>4118</v>
      </c>
      <c r="L1720" s="13">
        <f ca="1">IFERROR(__xludf.DUMMYFUNCTION("if(K1771="""",0,counta(split(K1771,"","")))"),1)</f>
        <v>1</v>
      </c>
      <c r="M1720" s="102" t="s">
        <v>4118</v>
      </c>
      <c r="N1720" s="102"/>
      <c r="O1720" s="102"/>
      <c r="P1720" s="102"/>
      <c r="Q1720" s="422" t="s">
        <v>690</v>
      </c>
      <c r="R1720" s="353" t="s">
        <v>5797</v>
      </c>
      <c r="S1720" s="102">
        <v>0</v>
      </c>
      <c r="T1720" s="435"/>
      <c r="U1720" s="522">
        <v>5</v>
      </c>
      <c r="V1720" s="522">
        <v>4</v>
      </c>
      <c r="W1720" s="524" t="s">
        <v>3044</v>
      </c>
      <c r="X1720" s="524" t="s">
        <v>2794</v>
      </c>
      <c r="Y1720" s="422">
        <f>J1720-I1720</f>
        <v>6.7361111111111108E-2</v>
      </c>
      <c r="Z1720" s="422">
        <f>Y1720*60</f>
        <v>4.0416666666666661</v>
      </c>
      <c r="AA1720" s="429">
        <v>3</v>
      </c>
      <c r="AB1720" s="165">
        <v>4</v>
      </c>
    </row>
    <row r="1721" spans="1:28" ht="14.25" customHeight="1" thickBot="1">
      <c r="A1721" s="7"/>
      <c r="B1721" s="7"/>
      <c r="C1721" s="283" t="s">
        <v>8567</v>
      </c>
      <c r="D1721" s="468">
        <v>3</v>
      </c>
      <c r="E1721" s="283" t="s">
        <v>8568</v>
      </c>
      <c r="F1721" s="248" t="s">
        <v>8583</v>
      </c>
      <c r="G1721" s="283" t="s">
        <v>2213</v>
      </c>
      <c r="H1721" s="283" t="s">
        <v>8584</v>
      </c>
      <c r="I1721" s="249" t="s">
        <v>1228</v>
      </c>
      <c r="J1721" s="45" t="s">
        <v>685</v>
      </c>
      <c r="K1721" s="102" t="s">
        <v>5656</v>
      </c>
      <c r="L1721" s="13">
        <f ca="1">IFERROR(__xludf.DUMMYFUNCTION("if(K1772="""",0,counta(split(K1772,"","")))"),3)</f>
        <v>3</v>
      </c>
      <c r="M1721" s="102" t="s">
        <v>5656</v>
      </c>
      <c r="N1721" s="102"/>
      <c r="O1721" s="102"/>
      <c r="P1721" s="102"/>
      <c r="Q1721" s="422" t="s">
        <v>690</v>
      </c>
      <c r="R1721" s="353" t="s">
        <v>5797</v>
      </c>
      <c r="S1721" s="102">
        <v>0</v>
      </c>
      <c r="T1721" s="435"/>
      <c r="U1721" s="165">
        <v>3</v>
      </c>
      <c r="V1721" s="165">
        <v>4</v>
      </c>
      <c r="W1721" s="165" t="s">
        <v>2111</v>
      </c>
      <c r="X1721" s="102" t="s">
        <v>2794</v>
      </c>
      <c r="Y1721" s="422">
        <f>J1721-I1721</f>
        <v>0.15555555555555556</v>
      </c>
      <c r="Z1721" s="422">
        <f>Y1721*60</f>
        <v>9.3333333333333339</v>
      </c>
      <c r="AA1721" s="429">
        <v>3</v>
      </c>
      <c r="AB1721" s="165">
        <v>4</v>
      </c>
    </row>
    <row r="1722" spans="1:28" ht="14.25" customHeight="1" thickBot="1">
      <c r="A1722" s="7"/>
      <c r="B1722" s="7"/>
      <c r="C1722" s="353" t="s">
        <v>7724</v>
      </c>
      <c r="D1722" s="468">
        <v>3</v>
      </c>
      <c r="E1722" s="353" t="s">
        <v>2076</v>
      </c>
      <c r="F1722" s="353" t="s">
        <v>1461</v>
      </c>
      <c r="G1722" s="353" t="s">
        <v>7971</v>
      </c>
      <c r="H1722" s="353" t="s">
        <v>3021</v>
      </c>
      <c r="I1722" s="243" t="s">
        <v>422</v>
      </c>
      <c r="J1722" s="45" t="s">
        <v>86</v>
      </c>
      <c r="K1722" s="102" t="s">
        <v>5658</v>
      </c>
      <c r="L1722" s="13">
        <f ca="1">IFERROR(__xludf.DUMMYFUNCTION("if(K1773="""",0,counta(split(K1773,"","")))"),12)</f>
        <v>12</v>
      </c>
      <c r="M1722" s="102" t="s">
        <v>5659</v>
      </c>
      <c r="N1722" s="102"/>
      <c r="O1722" s="102"/>
      <c r="P1722" s="102"/>
      <c r="Q1722" s="422" t="s">
        <v>690</v>
      </c>
      <c r="R1722" s="353" t="s">
        <v>5797</v>
      </c>
      <c r="S1722" s="102">
        <v>0</v>
      </c>
      <c r="T1722" s="435"/>
      <c r="U1722" s="327">
        <v>4</v>
      </c>
      <c r="V1722" s="328">
        <v>5</v>
      </c>
      <c r="W1722" s="340" t="s">
        <v>3548</v>
      </c>
      <c r="X1722" s="252" t="s">
        <v>2794</v>
      </c>
      <c r="Y1722" s="422">
        <f>J1722-I1722</f>
        <v>0.18611111111111112</v>
      </c>
      <c r="Z1722" s="422">
        <f>Y1722*60</f>
        <v>11.166666666666668</v>
      </c>
      <c r="AA1722" s="429">
        <v>3</v>
      </c>
      <c r="AB1722" s="165">
        <v>4</v>
      </c>
    </row>
    <row r="1723" spans="1:28" ht="14.25" customHeight="1" thickBot="1">
      <c r="A1723" s="324"/>
      <c r="B1723" s="324"/>
      <c r="C1723" s="329" t="s">
        <v>9773</v>
      </c>
      <c r="D1723" s="468">
        <v>3</v>
      </c>
      <c r="E1723" s="329" t="s">
        <v>9904</v>
      </c>
      <c r="F1723" s="338" t="s">
        <v>565</v>
      </c>
      <c r="G1723" s="338" t="s">
        <v>9905</v>
      </c>
      <c r="H1723" s="338" t="s">
        <v>4732</v>
      </c>
      <c r="I1723" s="334" t="s">
        <v>422</v>
      </c>
      <c r="J1723" s="45" t="s">
        <v>2329</v>
      </c>
      <c r="K1723" s="102" t="s">
        <v>5664</v>
      </c>
      <c r="L1723" s="13">
        <f ca="1">IFERROR(__xludf.DUMMYFUNCTION("if(K1774="""",0,counta(split(K1774,"","")))"),7)</f>
        <v>7</v>
      </c>
      <c r="M1723" s="102" t="s">
        <v>5664</v>
      </c>
      <c r="N1723" s="102"/>
      <c r="O1723" s="102"/>
      <c r="P1723" s="102"/>
      <c r="Q1723" s="422" t="s">
        <v>690</v>
      </c>
      <c r="R1723" s="353" t="s">
        <v>5797</v>
      </c>
      <c r="S1723" s="102">
        <v>0</v>
      </c>
      <c r="T1723" s="435"/>
      <c r="U1723" s="297">
        <v>5</v>
      </c>
      <c r="V1723" s="297">
        <v>5</v>
      </c>
      <c r="W1723" s="301" t="s">
        <v>3511</v>
      </c>
      <c r="X1723" s="301" t="s">
        <v>2794</v>
      </c>
      <c r="Y1723" s="422">
        <f>J1723-I1723</f>
        <v>0.15000000000000002</v>
      </c>
      <c r="Z1723" s="422">
        <f>Y1723*60</f>
        <v>9.0000000000000018</v>
      </c>
      <c r="AA1723" s="429">
        <v>3</v>
      </c>
      <c r="AB1723" s="165">
        <v>4</v>
      </c>
    </row>
    <row r="1724" spans="1:28" ht="14.25" customHeight="1" thickBot="1">
      <c r="A1724" s="7"/>
      <c r="B1724" s="7"/>
      <c r="C1724" s="104" t="s">
        <v>6842</v>
      </c>
      <c r="D1724" s="468">
        <v>3</v>
      </c>
      <c r="E1724" s="50" t="s">
        <v>1021</v>
      </c>
      <c r="F1724" s="102" t="s">
        <v>6936</v>
      </c>
      <c r="G1724" s="102" t="s">
        <v>6937</v>
      </c>
      <c r="H1724" s="102" t="s">
        <v>6938</v>
      </c>
      <c r="I1724" s="45" t="s">
        <v>1200</v>
      </c>
      <c r="J1724" s="45" t="s">
        <v>600</v>
      </c>
      <c r="K1724" s="102" t="s">
        <v>273</v>
      </c>
      <c r="L1724" s="13">
        <f ca="1">IFERROR(__xludf.DUMMYFUNCTION("if(K1775="""",0,counta(split(K1775,"","")))"),1)</f>
        <v>1</v>
      </c>
      <c r="M1724" s="102" t="s">
        <v>5666</v>
      </c>
      <c r="N1724" s="102" t="s">
        <v>586</v>
      </c>
      <c r="O1724" s="102" t="s">
        <v>252</v>
      </c>
      <c r="P1724" s="102" t="s">
        <v>586</v>
      </c>
      <c r="Q1724" s="422" t="s">
        <v>690</v>
      </c>
      <c r="R1724" s="353" t="s">
        <v>5797</v>
      </c>
      <c r="S1724" s="102">
        <v>0</v>
      </c>
      <c r="T1724" s="435"/>
      <c r="U1724" s="280">
        <v>5</v>
      </c>
      <c r="V1724" s="280">
        <v>5</v>
      </c>
      <c r="W1724" s="286"/>
      <c r="X1724" s="286" t="s">
        <v>2947</v>
      </c>
      <c r="Y1724" s="422">
        <f>J1724-I1724</f>
        <v>0.46875</v>
      </c>
      <c r="Z1724" s="422">
        <f>Y1724*60</f>
        <v>28.125</v>
      </c>
      <c r="AA1724" s="429">
        <v>3</v>
      </c>
      <c r="AB1724" s="333">
        <v>4</v>
      </c>
    </row>
    <row r="1725" spans="1:28" ht="14.25" customHeight="1" thickBot="1">
      <c r="A1725" s="7"/>
      <c r="B1725" s="7"/>
      <c r="C1725" s="50" t="s">
        <v>7255</v>
      </c>
      <c r="D1725" s="468">
        <v>3</v>
      </c>
      <c r="E1725" s="50" t="s">
        <v>7309</v>
      </c>
      <c r="F1725" s="102" t="s">
        <v>7310</v>
      </c>
      <c r="G1725" s="102" t="s">
        <v>7311</v>
      </c>
      <c r="H1725" s="102" t="s">
        <v>7312</v>
      </c>
      <c r="I1725" s="45" t="s">
        <v>1200</v>
      </c>
      <c r="J1725" s="45" t="s">
        <v>600</v>
      </c>
      <c r="K1725" s="102" t="s">
        <v>5670</v>
      </c>
      <c r="L1725" s="13">
        <f ca="1">IFERROR(__xludf.DUMMYFUNCTION("if(K1776="""",0,counta(split(K1776,"","")))"),2)</f>
        <v>2</v>
      </c>
      <c r="M1725" s="102" t="s">
        <v>5670</v>
      </c>
      <c r="N1725" s="102" t="s">
        <v>586</v>
      </c>
      <c r="O1725" s="102" t="s">
        <v>252</v>
      </c>
      <c r="P1725" s="102" t="s">
        <v>586</v>
      </c>
      <c r="Q1725" s="422" t="s">
        <v>690</v>
      </c>
      <c r="R1725" s="353" t="s">
        <v>5797</v>
      </c>
      <c r="S1725" s="102">
        <v>0</v>
      </c>
      <c r="T1725" s="435"/>
      <c r="U1725" s="165"/>
      <c r="V1725" s="165">
        <v>5</v>
      </c>
      <c r="W1725" s="165" t="s">
        <v>1403</v>
      </c>
      <c r="X1725" s="102"/>
      <c r="Y1725" s="422">
        <f>J1725-I1725</f>
        <v>0.46875</v>
      </c>
      <c r="Z1725" s="422">
        <f>Y1725*60</f>
        <v>28.125</v>
      </c>
      <c r="AA1725" s="428">
        <v>3</v>
      </c>
      <c r="AB1725" s="165">
        <v>4</v>
      </c>
    </row>
    <row r="1726" spans="1:28" ht="14.25" customHeight="1" thickBot="1">
      <c r="A1726" s="7"/>
      <c r="B1726" s="7"/>
      <c r="C1726" s="51" t="s">
        <v>7431</v>
      </c>
      <c r="D1726" s="468">
        <v>3</v>
      </c>
      <c r="E1726" s="87" t="s">
        <v>7506</v>
      </c>
      <c r="F1726" s="232" t="s">
        <v>7507</v>
      </c>
      <c r="G1726" s="102" t="s">
        <v>7508</v>
      </c>
      <c r="H1726" s="102" t="s">
        <v>5201</v>
      </c>
      <c r="I1726" s="45" t="s">
        <v>1200</v>
      </c>
      <c r="J1726" s="45" t="s">
        <v>5672</v>
      </c>
      <c r="K1726" s="102" t="s">
        <v>5673</v>
      </c>
      <c r="L1726" s="13">
        <f ca="1">IFERROR(__xludf.DUMMYFUNCTION("if(K1777="""",0,counta(split(K1777,"","")))"),3)</f>
        <v>3</v>
      </c>
      <c r="M1726" s="102" t="s">
        <v>5674</v>
      </c>
      <c r="N1726" s="102"/>
      <c r="O1726" s="102"/>
      <c r="P1726" s="102"/>
      <c r="Q1726" s="422" t="s">
        <v>690</v>
      </c>
      <c r="R1726" s="353" t="s">
        <v>5797</v>
      </c>
      <c r="S1726" s="102">
        <v>0</v>
      </c>
      <c r="T1726" s="435"/>
      <c r="U1726" s="165">
        <v>5</v>
      </c>
      <c r="V1726" s="165">
        <v>4</v>
      </c>
      <c r="W1726" s="165" t="s">
        <v>2111</v>
      </c>
      <c r="X1726" s="102">
        <v>1</v>
      </c>
      <c r="Y1726" s="422">
        <f>J1726-I1726</f>
        <v>0.7138888888888888</v>
      </c>
      <c r="Z1726" s="422">
        <f>Y1726*60</f>
        <v>42.833333333333329</v>
      </c>
      <c r="AA1726" s="429">
        <v>3</v>
      </c>
      <c r="AB1726" s="165">
        <v>4</v>
      </c>
    </row>
    <row r="1727" spans="1:28" ht="14.25" customHeight="1" thickBot="1">
      <c r="A1727" s="7"/>
      <c r="B1727" s="7"/>
      <c r="C1727" s="51" t="s">
        <v>7431</v>
      </c>
      <c r="D1727" s="468">
        <v>3</v>
      </c>
      <c r="E1727" s="235" t="s">
        <v>7542</v>
      </c>
      <c r="F1727" s="236" t="s">
        <v>7507</v>
      </c>
      <c r="G1727" s="102" t="s">
        <v>7543</v>
      </c>
      <c r="H1727" s="102" t="s">
        <v>5201</v>
      </c>
      <c r="I1727" s="45" t="s">
        <v>1200</v>
      </c>
      <c r="J1727" s="45" t="s">
        <v>5675</v>
      </c>
      <c r="K1727" s="102"/>
      <c r="L1727" s="13">
        <f ca="1">IFERROR(__xludf.DUMMYFUNCTION("if(K1778="""",0,counta(split(K1778,"","")))"),0)</f>
        <v>0</v>
      </c>
      <c r="M1727" s="102"/>
      <c r="N1727" s="102"/>
      <c r="O1727" s="102"/>
      <c r="P1727" s="102"/>
      <c r="Q1727" s="422" t="s">
        <v>690</v>
      </c>
      <c r="R1727" s="353" t="s">
        <v>5797</v>
      </c>
      <c r="S1727" s="102">
        <v>0</v>
      </c>
      <c r="T1727" s="435"/>
      <c r="U1727" s="165">
        <v>4</v>
      </c>
      <c r="V1727" s="165">
        <v>4</v>
      </c>
      <c r="W1727" s="165" t="s">
        <v>3092</v>
      </c>
      <c r="X1727" s="102" t="s">
        <v>2794</v>
      </c>
      <c r="Y1727" s="422">
        <f>J1727-I1727</f>
        <v>0.59027777777777779</v>
      </c>
      <c r="Z1727" s="422">
        <f>Y1727*60</f>
        <v>35.416666666666664</v>
      </c>
      <c r="AA1727" s="429">
        <v>3</v>
      </c>
      <c r="AB1727" s="149">
        <v>4</v>
      </c>
    </row>
    <row r="1728" spans="1:28" ht="14.25" customHeight="1" thickBot="1">
      <c r="A1728" s="7"/>
      <c r="B1728" s="7"/>
      <c r="C1728" s="50" t="s">
        <v>8085</v>
      </c>
      <c r="D1728" s="468">
        <v>3</v>
      </c>
      <c r="E1728" s="87" t="s">
        <v>8261</v>
      </c>
      <c r="F1728" s="102" t="s">
        <v>4549</v>
      </c>
      <c r="G1728" s="102"/>
      <c r="H1728" s="102" t="s">
        <v>2216</v>
      </c>
      <c r="I1728" s="45" t="s">
        <v>1200</v>
      </c>
      <c r="J1728" s="45" t="s">
        <v>414</v>
      </c>
      <c r="K1728" s="102" t="s">
        <v>5677</v>
      </c>
      <c r="L1728" s="13">
        <f ca="1">IFERROR(__xludf.DUMMYFUNCTION("if(K1779="""",0,counta(split(K1779,"","")))"),5)</f>
        <v>5</v>
      </c>
      <c r="M1728" s="102" t="s">
        <v>5678</v>
      </c>
      <c r="N1728" s="102"/>
      <c r="O1728" s="102"/>
      <c r="P1728" s="102"/>
      <c r="Q1728" s="422" t="s">
        <v>690</v>
      </c>
      <c r="R1728" s="353" t="s">
        <v>5797</v>
      </c>
      <c r="S1728" s="102">
        <v>0</v>
      </c>
      <c r="T1728" s="435"/>
      <c r="U1728" s="165"/>
      <c r="V1728" s="165">
        <v>5</v>
      </c>
      <c r="W1728" s="165" t="s">
        <v>2111</v>
      </c>
      <c r="X1728" s="102"/>
      <c r="Y1728" s="422">
        <f>J1728-I1728</f>
        <v>0.16805555555555557</v>
      </c>
      <c r="Z1728" s="422">
        <f>Y1728*60</f>
        <v>10.083333333333334</v>
      </c>
      <c r="AA1728" s="429">
        <v>3</v>
      </c>
      <c r="AB1728" s="481">
        <v>4</v>
      </c>
    </row>
    <row r="1729" spans="1:28" ht="14.25" customHeight="1" thickBot="1">
      <c r="A1729" s="324"/>
      <c r="B1729" s="324"/>
      <c r="C1729" s="329" t="s">
        <v>9773</v>
      </c>
      <c r="D1729" s="468">
        <v>3</v>
      </c>
      <c r="E1729" s="329" t="s">
        <v>9811</v>
      </c>
      <c r="F1729" s="338" t="s">
        <v>9812</v>
      </c>
      <c r="G1729" s="338" t="s">
        <v>9813</v>
      </c>
      <c r="H1729" s="338" t="s">
        <v>3825</v>
      </c>
      <c r="I1729" s="334" t="s">
        <v>1200</v>
      </c>
      <c r="J1729" s="45" t="s">
        <v>1840</v>
      </c>
      <c r="K1729" s="102" t="s">
        <v>5681</v>
      </c>
      <c r="L1729" s="13">
        <f ca="1">IFERROR(__xludf.DUMMYFUNCTION("if(K1780="""",0,counta(split(K1780,"","")))"),3)</f>
        <v>3</v>
      </c>
      <c r="M1729" s="102" t="s">
        <v>5682</v>
      </c>
      <c r="N1729" s="102"/>
      <c r="O1729" s="102"/>
      <c r="P1729" s="102"/>
      <c r="Q1729" s="422" t="s">
        <v>690</v>
      </c>
      <c r="R1729" s="353" t="s">
        <v>5797</v>
      </c>
      <c r="S1729" s="102">
        <v>0</v>
      </c>
      <c r="T1729" s="435"/>
      <c r="U1729" s="165">
        <v>3</v>
      </c>
      <c r="V1729" s="354">
        <v>3</v>
      </c>
      <c r="W1729" s="353" t="s">
        <v>6755</v>
      </c>
      <c r="X1729" s="102">
        <v>1</v>
      </c>
      <c r="Y1729" s="422">
        <f>J1729-I1729</f>
        <v>0.19722222222222222</v>
      </c>
      <c r="Z1729" s="422">
        <f>Y1729*60</f>
        <v>11.833333333333332</v>
      </c>
      <c r="AA1729" s="429">
        <v>3</v>
      </c>
      <c r="AB1729" s="165">
        <v>4</v>
      </c>
    </row>
    <row r="1730" spans="1:28" ht="14.25" customHeight="1" thickBot="1">
      <c r="A1730" s="7"/>
      <c r="B1730" s="7"/>
      <c r="C1730" s="214" t="s">
        <v>6842</v>
      </c>
      <c r="D1730" s="468">
        <v>3</v>
      </c>
      <c r="E1730" s="214" t="s">
        <v>7023</v>
      </c>
      <c r="F1730" s="225" t="s">
        <v>6989</v>
      </c>
      <c r="G1730" s="102" t="s">
        <v>973</v>
      </c>
      <c r="H1730" s="102" t="s">
        <v>4226</v>
      </c>
      <c r="I1730" s="45" t="s">
        <v>1891</v>
      </c>
      <c r="J1730" s="45" t="s">
        <v>1540</v>
      </c>
      <c r="K1730" s="102" t="s">
        <v>3301</v>
      </c>
      <c r="L1730" s="13">
        <f ca="1">IFERROR(__xludf.DUMMYFUNCTION("if(K1781="""",0,counta(split(K1781,"","")))"),2)</f>
        <v>2</v>
      </c>
      <c r="M1730" s="102" t="s">
        <v>3301</v>
      </c>
      <c r="N1730" s="102"/>
      <c r="O1730" s="102"/>
      <c r="P1730" s="102"/>
      <c r="Q1730" s="422" t="s">
        <v>690</v>
      </c>
      <c r="R1730" s="353" t="s">
        <v>5797</v>
      </c>
      <c r="S1730" s="102">
        <v>0</v>
      </c>
      <c r="T1730" s="435"/>
      <c r="U1730" s="165"/>
      <c r="V1730" s="165">
        <v>3</v>
      </c>
      <c r="W1730" s="165" t="s">
        <v>1403</v>
      </c>
      <c r="X1730" s="102"/>
      <c r="Y1730" s="422">
        <f>J1730-I1730</f>
        <v>0.22916666666666666</v>
      </c>
      <c r="Z1730" s="422">
        <f>Y1730*60</f>
        <v>13.75</v>
      </c>
      <c r="AA1730" s="428">
        <v>3</v>
      </c>
      <c r="AB1730" s="165">
        <v>4</v>
      </c>
    </row>
    <row r="1731" spans="1:28" ht="14.25" customHeight="1" thickBot="1">
      <c r="A1731" s="7"/>
      <c r="B1731" s="7"/>
      <c r="C1731" s="353" t="s">
        <v>7724</v>
      </c>
      <c r="D1731" s="468">
        <v>3</v>
      </c>
      <c r="E1731" s="353" t="s">
        <v>7865</v>
      </c>
      <c r="F1731" s="353" t="s">
        <v>1414</v>
      </c>
      <c r="G1731" s="353" t="s">
        <v>7866</v>
      </c>
      <c r="H1731" s="353" t="s">
        <v>7827</v>
      </c>
      <c r="I1731" s="243" t="s">
        <v>166</v>
      </c>
      <c r="J1731" s="45" t="s">
        <v>569</v>
      </c>
      <c r="K1731" s="102" t="s">
        <v>5685</v>
      </c>
      <c r="L1731" s="13">
        <f ca="1">IFERROR(__xludf.DUMMYFUNCTION("if(K1782="""",0,counta(split(K1782,"","")))"),4)</f>
        <v>4</v>
      </c>
      <c r="M1731" s="102" t="s">
        <v>5686</v>
      </c>
      <c r="N1731" s="102"/>
      <c r="O1731" s="102"/>
      <c r="P1731" s="102"/>
      <c r="Q1731" s="422" t="s">
        <v>690</v>
      </c>
      <c r="R1731" s="353" t="s">
        <v>5797</v>
      </c>
      <c r="S1731" s="102">
        <v>0</v>
      </c>
      <c r="T1731" s="435"/>
      <c r="U1731" s="239">
        <v>2</v>
      </c>
      <c r="V1731" s="253">
        <v>4</v>
      </c>
      <c r="W1731" s="353" t="s">
        <v>7965</v>
      </c>
      <c r="X1731" s="353">
        <v>1</v>
      </c>
      <c r="Y1731" s="422">
        <f>J1731-I1731</f>
        <v>0.39930555555555558</v>
      </c>
      <c r="Z1731" s="422">
        <f>Y1731*60</f>
        <v>23.958333333333336</v>
      </c>
      <c r="AA1731" s="429">
        <v>3</v>
      </c>
      <c r="AB1731" s="481">
        <v>4</v>
      </c>
    </row>
    <row r="1732" spans="1:28" ht="14.25" customHeight="1" thickBot="1">
      <c r="A1732" s="7"/>
      <c r="B1732" s="7"/>
      <c r="C1732" s="283" t="s">
        <v>8567</v>
      </c>
      <c r="D1732" s="468">
        <v>3</v>
      </c>
      <c r="E1732" s="283" t="s">
        <v>8587</v>
      </c>
      <c r="F1732" s="248" t="s">
        <v>2848</v>
      </c>
      <c r="G1732" s="283" t="s">
        <v>2848</v>
      </c>
      <c r="H1732" s="283" t="s">
        <v>2849</v>
      </c>
      <c r="I1732" s="249" t="s">
        <v>166</v>
      </c>
      <c r="J1732" s="45" t="s">
        <v>761</v>
      </c>
      <c r="K1732" s="102" t="s">
        <v>5688</v>
      </c>
      <c r="L1732" s="13">
        <f ca="1">IFERROR(__xludf.DUMMYFUNCTION("if(K1783="""",0,counta(split(K1783,"","")))"),8)</f>
        <v>8</v>
      </c>
      <c r="M1732" s="102" t="s">
        <v>5689</v>
      </c>
      <c r="N1732" s="102"/>
      <c r="O1732" s="102"/>
      <c r="P1732" s="102"/>
      <c r="Q1732" s="422" t="s">
        <v>690</v>
      </c>
      <c r="R1732" s="353" t="s">
        <v>5797</v>
      </c>
      <c r="S1732" s="102">
        <v>0</v>
      </c>
      <c r="T1732" s="435"/>
      <c r="U1732" s="165"/>
      <c r="V1732" s="165">
        <v>5</v>
      </c>
      <c r="W1732" s="165" t="s">
        <v>1403</v>
      </c>
      <c r="X1732" s="102"/>
      <c r="Y1732" s="422">
        <f>J1732-I1732</f>
        <v>0.42777777777777781</v>
      </c>
      <c r="Z1732" s="422">
        <f>Y1732*60</f>
        <v>25.666666666666668</v>
      </c>
      <c r="AA1732" s="428">
        <v>3</v>
      </c>
      <c r="AB1732" s="379">
        <v>4</v>
      </c>
    </row>
    <row r="1733" spans="1:28" ht="14.25" customHeight="1" thickBot="1">
      <c r="A1733" s="7"/>
      <c r="B1733" s="7"/>
      <c r="C1733" s="353" t="s">
        <v>7724</v>
      </c>
      <c r="D1733" s="468">
        <v>3</v>
      </c>
      <c r="E1733" s="353" t="s">
        <v>7766</v>
      </c>
      <c r="F1733" s="353" t="s">
        <v>2985</v>
      </c>
      <c r="G1733" s="353" t="s">
        <v>294</v>
      </c>
      <c r="H1733" s="353" t="s">
        <v>7767</v>
      </c>
      <c r="I1733" s="243" t="s">
        <v>4233</v>
      </c>
      <c r="J1733" s="45" t="s">
        <v>1614</v>
      </c>
      <c r="K1733" s="102" t="s">
        <v>5692</v>
      </c>
      <c r="L1733" s="13">
        <f ca="1">IFERROR(__xludf.DUMMYFUNCTION("if(K1784="""",0,counta(split(K1784,"","")))"),8)</f>
        <v>8</v>
      </c>
      <c r="M1733" s="102" t="s">
        <v>5692</v>
      </c>
      <c r="N1733" s="102"/>
      <c r="O1733" s="102"/>
      <c r="P1733" s="102"/>
      <c r="Q1733" s="422" t="s">
        <v>690</v>
      </c>
      <c r="R1733" s="353" t="s">
        <v>5797</v>
      </c>
      <c r="S1733" s="102">
        <v>0</v>
      </c>
      <c r="T1733" s="435"/>
      <c r="U1733" s="280">
        <v>5</v>
      </c>
      <c r="V1733" s="280">
        <v>5</v>
      </c>
      <c r="W1733" s="286" t="s">
        <v>9052</v>
      </c>
      <c r="X1733" s="286" t="s">
        <v>2947</v>
      </c>
      <c r="Y1733" s="422">
        <f>J1733-I1733</f>
        <v>0.61180555555555549</v>
      </c>
      <c r="Z1733" s="422">
        <f>Y1733*60</f>
        <v>36.708333333333329</v>
      </c>
      <c r="AA1733" s="429">
        <v>3</v>
      </c>
      <c r="AB1733" s="165">
        <v>4</v>
      </c>
    </row>
    <row r="1734" spans="1:28" ht="14.25" customHeight="1" thickBot="1">
      <c r="A1734" s="7"/>
      <c r="B1734" s="7"/>
      <c r="C1734" s="353" t="s">
        <v>7724</v>
      </c>
      <c r="D1734" s="468">
        <v>3</v>
      </c>
      <c r="E1734" s="353" t="s">
        <v>7766</v>
      </c>
      <c r="F1734" s="353" t="s">
        <v>7769</v>
      </c>
      <c r="G1734" s="353" t="s">
        <v>7770</v>
      </c>
      <c r="H1734" s="353" t="s">
        <v>7771</v>
      </c>
      <c r="I1734" s="243" t="s">
        <v>4233</v>
      </c>
      <c r="J1734" s="45" t="s">
        <v>5695</v>
      </c>
      <c r="K1734" s="102" t="s">
        <v>5696</v>
      </c>
      <c r="L1734" s="13">
        <f ca="1">IFERROR(__xludf.DUMMYFUNCTION("if(K1785="""",0,counta(split(K1785,"","")))"),3)</f>
        <v>3</v>
      </c>
      <c r="M1734" s="102" t="s">
        <v>5696</v>
      </c>
      <c r="N1734" s="102"/>
      <c r="O1734" s="102"/>
      <c r="P1734" s="102"/>
      <c r="Q1734" s="357" t="s">
        <v>690</v>
      </c>
      <c r="R1734" s="353" t="s">
        <v>5797</v>
      </c>
      <c r="S1734" s="331">
        <v>0</v>
      </c>
      <c r="T1734" s="435"/>
      <c r="U1734" s="165">
        <v>4</v>
      </c>
      <c r="V1734" s="165">
        <v>5</v>
      </c>
      <c r="W1734" s="165" t="s">
        <v>3127</v>
      </c>
      <c r="X1734" s="102" t="s">
        <v>2947</v>
      </c>
      <c r="Y1734" s="422">
        <f>J1734-I1734</f>
        <v>0.68194444444444435</v>
      </c>
      <c r="Z1734" s="422">
        <f>Y1734*60</f>
        <v>40.916666666666664</v>
      </c>
      <c r="AA1734" s="429">
        <v>3</v>
      </c>
      <c r="AB1734" s="165">
        <v>4</v>
      </c>
    </row>
    <row r="1735" spans="1:28" ht="14.25" customHeight="1" thickBot="1">
      <c r="A1735" s="7"/>
      <c r="B1735" s="7"/>
      <c r="C1735" s="353" t="s">
        <v>7724</v>
      </c>
      <c r="D1735" s="468">
        <v>3</v>
      </c>
      <c r="E1735" s="353" t="s">
        <v>1520</v>
      </c>
      <c r="F1735" s="353" t="s">
        <v>2870</v>
      </c>
      <c r="G1735" s="353" t="s">
        <v>1526</v>
      </c>
      <c r="H1735" s="353" t="s">
        <v>6125</v>
      </c>
      <c r="I1735" s="243" t="s">
        <v>4233</v>
      </c>
      <c r="J1735" s="45" t="s">
        <v>2396</v>
      </c>
      <c r="K1735" s="102"/>
      <c r="L1735" s="13">
        <f ca="1">IFERROR(__xludf.DUMMYFUNCTION("if(K1786="""",0,counta(split(K1786,"","")))"),0)</f>
        <v>0</v>
      </c>
      <c r="M1735" s="102"/>
      <c r="N1735" s="102" t="s">
        <v>5697</v>
      </c>
      <c r="O1735" s="102"/>
      <c r="P1735" s="102" t="s">
        <v>5698</v>
      </c>
      <c r="Q1735" s="441" t="s">
        <v>690</v>
      </c>
      <c r="R1735" s="353" t="s">
        <v>5797</v>
      </c>
      <c r="S1735" s="331">
        <v>0</v>
      </c>
      <c r="T1735" s="435"/>
      <c r="U1735" s="165"/>
      <c r="V1735" s="165">
        <v>4</v>
      </c>
      <c r="W1735" s="165" t="s">
        <v>2111</v>
      </c>
      <c r="X1735" s="102"/>
      <c r="Y1735" s="422">
        <f>J1735-I1735</f>
        <v>0.4604166666666667</v>
      </c>
      <c r="Z1735" s="422">
        <f>Y1735*60</f>
        <v>27.625</v>
      </c>
      <c r="AA1735" s="429">
        <v>3</v>
      </c>
      <c r="AB1735" s="165">
        <v>4</v>
      </c>
    </row>
    <row r="1736" spans="1:28" ht="14.25" customHeight="1" thickBot="1">
      <c r="A1736" s="7"/>
      <c r="B1736" s="7"/>
      <c r="C1736" s="353" t="s">
        <v>7724</v>
      </c>
      <c r="D1736" s="468">
        <v>3</v>
      </c>
      <c r="E1736" s="353" t="s">
        <v>7881</v>
      </c>
      <c r="F1736" s="353" t="s">
        <v>1461</v>
      </c>
      <c r="G1736" s="353" t="s">
        <v>1535</v>
      </c>
      <c r="H1736" s="353" t="s">
        <v>3021</v>
      </c>
      <c r="I1736" s="243" t="s">
        <v>1527</v>
      </c>
      <c r="J1736" s="45" t="s">
        <v>511</v>
      </c>
      <c r="K1736" s="102" t="s">
        <v>5701</v>
      </c>
      <c r="L1736" s="13">
        <f ca="1">IFERROR(__xludf.DUMMYFUNCTION("if(K1787="""",0,counta(split(K1787,"","")))"),6)</f>
        <v>6</v>
      </c>
      <c r="M1736" s="102" t="s">
        <v>5702</v>
      </c>
      <c r="N1736" s="102"/>
      <c r="O1736" s="102"/>
      <c r="P1736" s="102"/>
      <c r="Q1736" s="441" t="s">
        <v>690</v>
      </c>
      <c r="R1736" s="353" t="s">
        <v>5797</v>
      </c>
      <c r="S1736" s="331">
        <v>0</v>
      </c>
      <c r="T1736" s="435"/>
      <c r="U1736" s="165">
        <v>4</v>
      </c>
      <c r="V1736" s="165">
        <v>5</v>
      </c>
      <c r="W1736" s="165" t="s">
        <v>4957</v>
      </c>
      <c r="X1736" s="102" t="s">
        <v>2947</v>
      </c>
      <c r="Y1736" s="422">
        <f>J1736-I1736</f>
        <v>0.16319444444444445</v>
      </c>
      <c r="Z1736" s="422">
        <f>Y1736*60</f>
        <v>9.7916666666666661</v>
      </c>
      <c r="AA1736" s="429">
        <v>3</v>
      </c>
      <c r="AB1736" s="165">
        <v>4</v>
      </c>
    </row>
    <row r="1737" spans="1:28" ht="14.25" customHeight="1" thickBot="1">
      <c r="A1737" s="7"/>
      <c r="B1737" s="7"/>
      <c r="C1737" s="50" t="s">
        <v>9004</v>
      </c>
      <c r="D1737" s="468">
        <v>3</v>
      </c>
      <c r="E1737" s="275" t="s">
        <v>631</v>
      </c>
      <c r="F1737" s="275" t="s">
        <v>9005</v>
      </c>
      <c r="G1737" s="275" t="s">
        <v>698</v>
      </c>
      <c r="H1737" s="275" t="s">
        <v>4324</v>
      </c>
      <c r="I1737" s="276" t="s">
        <v>1527</v>
      </c>
      <c r="J1737" s="45" t="s">
        <v>2420</v>
      </c>
      <c r="K1737" s="102" t="s">
        <v>5704</v>
      </c>
      <c r="L1737" s="13">
        <f ca="1">IFERROR(__xludf.DUMMYFUNCTION("if(K1788="""",0,counta(split(K1788,"","")))"),7)</f>
        <v>7</v>
      </c>
      <c r="M1737" s="102" t="s">
        <v>5705</v>
      </c>
      <c r="N1737" s="102" t="s">
        <v>5706</v>
      </c>
      <c r="O1737" s="102" t="s">
        <v>41</v>
      </c>
      <c r="P1737" s="102" t="s">
        <v>5706</v>
      </c>
      <c r="Q1737" s="441" t="s">
        <v>690</v>
      </c>
      <c r="R1737" s="353" t="s">
        <v>5797</v>
      </c>
      <c r="S1737" s="331">
        <v>0</v>
      </c>
      <c r="T1737" s="435"/>
      <c r="U1737" s="165">
        <v>3</v>
      </c>
      <c r="V1737" s="165">
        <v>4</v>
      </c>
      <c r="W1737" s="165" t="s">
        <v>3092</v>
      </c>
      <c r="X1737" s="102" t="s">
        <v>2947</v>
      </c>
      <c r="Y1737" s="422">
        <f>J1737-I1737</f>
        <v>0.3041666666666667</v>
      </c>
      <c r="Z1737" s="422">
        <f>Y1737*60</f>
        <v>18.25</v>
      </c>
      <c r="AA1737" s="429">
        <v>3</v>
      </c>
      <c r="AB1737" s="165">
        <v>4</v>
      </c>
    </row>
    <row r="1738" spans="1:28" ht="14.25" customHeight="1" thickBot="1">
      <c r="A1738" s="7"/>
      <c r="B1738" s="7"/>
      <c r="C1738" s="50" t="s">
        <v>7139</v>
      </c>
      <c r="D1738" s="468">
        <v>3</v>
      </c>
      <c r="E1738" s="50" t="s">
        <v>7236</v>
      </c>
      <c r="F1738" s="102" t="s">
        <v>7237</v>
      </c>
      <c r="G1738" s="102" t="s">
        <v>75</v>
      </c>
      <c r="H1738" s="102" t="s">
        <v>295</v>
      </c>
      <c r="I1738" s="45" t="s">
        <v>2077</v>
      </c>
      <c r="J1738" s="45" t="s">
        <v>679</v>
      </c>
      <c r="K1738" s="102" t="s">
        <v>5708</v>
      </c>
      <c r="L1738" s="13">
        <f ca="1">IFERROR(__xludf.DUMMYFUNCTION("if(K1789="""",0,counta(split(K1789,"","")))"),5)</f>
        <v>5</v>
      </c>
      <c r="M1738" s="102" t="s">
        <v>5709</v>
      </c>
      <c r="N1738" s="102"/>
      <c r="O1738" s="102"/>
      <c r="P1738" s="102"/>
      <c r="Q1738" s="422" t="s">
        <v>690</v>
      </c>
      <c r="R1738" s="353" t="s">
        <v>5797</v>
      </c>
      <c r="S1738" s="102">
        <v>0</v>
      </c>
      <c r="T1738" s="435"/>
      <c r="U1738" s="481">
        <v>2</v>
      </c>
      <c r="V1738" s="481">
        <v>3</v>
      </c>
      <c r="W1738" s="481" t="s">
        <v>3710</v>
      </c>
      <c r="X1738" s="480">
        <v>1</v>
      </c>
      <c r="Y1738" s="422">
        <f>J1738-I1738</f>
        <v>7.8472222222222221E-2</v>
      </c>
      <c r="Z1738" s="422">
        <f>Y1738*60</f>
        <v>4.708333333333333</v>
      </c>
      <c r="AA1738" s="429">
        <v>3</v>
      </c>
      <c r="AB1738" s="165">
        <v>4</v>
      </c>
    </row>
    <row r="1739" spans="1:28" ht="14.25" customHeight="1" thickBot="1">
      <c r="A1739" s="7"/>
      <c r="B1739" s="7"/>
      <c r="C1739" s="50" t="s">
        <v>7139</v>
      </c>
      <c r="D1739" s="468">
        <v>3</v>
      </c>
      <c r="E1739" s="230" t="s">
        <v>7251</v>
      </c>
      <c r="F1739" s="102" t="s">
        <v>7252</v>
      </c>
      <c r="G1739" s="102" t="s">
        <v>7252</v>
      </c>
      <c r="H1739" s="102" t="s">
        <v>7253</v>
      </c>
      <c r="I1739" s="45" t="s">
        <v>1534</v>
      </c>
      <c r="J1739" s="45" t="s">
        <v>1503</v>
      </c>
      <c r="K1739" s="102" t="s">
        <v>5711</v>
      </c>
      <c r="L1739" s="13">
        <f ca="1">IFERROR(__xludf.DUMMYFUNCTION("if(K1790="""",0,counta(split(K1790,"","")))"),2)</f>
        <v>2</v>
      </c>
      <c r="M1739" s="102" t="s">
        <v>5712</v>
      </c>
      <c r="N1739" s="102" t="s">
        <v>5713</v>
      </c>
      <c r="O1739" s="102" t="s">
        <v>41</v>
      </c>
      <c r="P1739" s="102" t="s">
        <v>5713</v>
      </c>
      <c r="Q1739" s="422" t="s">
        <v>690</v>
      </c>
      <c r="R1739" s="353" t="s">
        <v>5797</v>
      </c>
      <c r="S1739" s="102">
        <v>0</v>
      </c>
      <c r="T1739" s="435"/>
      <c r="U1739" s="165">
        <v>4</v>
      </c>
      <c r="V1739" s="354">
        <v>4</v>
      </c>
      <c r="W1739" s="353" t="s">
        <v>3511</v>
      </c>
      <c r="X1739" s="102">
        <v>1</v>
      </c>
      <c r="Y1739" s="422">
        <f>J1739-I1739</f>
        <v>0.14027777777777778</v>
      </c>
      <c r="Z1739" s="422">
        <f>Y1739*60</f>
        <v>8.4166666666666661</v>
      </c>
      <c r="AA1739" s="429">
        <v>3</v>
      </c>
      <c r="AB1739" s="354">
        <v>4</v>
      </c>
    </row>
    <row r="1740" spans="1:28" ht="14.25" customHeight="1" thickBot="1">
      <c r="A1740" s="7"/>
      <c r="B1740" s="7"/>
      <c r="C1740" s="50" t="s">
        <v>8085</v>
      </c>
      <c r="D1740" s="468">
        <v>3</v>
      </c>
      <c r="E1740" s="87" t="s">
        <v>8173</v>
      </c>
      <c r="F1740" s="102" t="s">
        <v>75</v>
      </c>
      <c r="G1740" s="102" t="s">
        <v>75</v>
      </c>
      <c r="H1740" s="102" t="s">
        <v>295</v>
      </c>
      <c r="I1740" s="45" t="s">
        <v>2304</v>
      </c>
      <c r="J1740" s="45" t="s">
        <v>1807</v>
      </c>
      <c r="K1740" s="102" t="s">
        <v>5714</v>
      </c>
      <c r="L1740" s="13">
        <f ca="1">IFERROR(__xludf.DUMMYFUNCTION("if(K1791="""",0,counta(split(K1791,"","")))"),4)</f>
        <v>4</v>
      </c>
      <c r="M1740" s="102" t="s">
        <v>5715</v>
      </c>
      <c r="N1740" s="102"/>
      <c r="O1740" s="102"/>
      <c r="P1740" s="102"/>
      <c r="Q1740" s="422" t="s">
        <v>690</v>
      </c>
      <c r="R1740" s="353" t="s">
        <v>5797</v>
      </c>
      <c r="S1740" s="102">
        <v>0</v>
      </c>
      <c r="T1740" s="435"/>
      <c r="U1740" s="481">
        <v>5</v>
      </c>
      <c r="V1740" s="510">
        <v>3</v>
      </c>
      <c r="W1740" s="501" t="s">
        <v>2858</v>
      </c>
      <c r="X1740" s="480">
        <v>1</v>
      </c>
      <c r="Y1740" s="422">
        <f>J1740-I1740</f>
        <v>0.18888888888888891</v>
      </c>
      <c r="Z1740" s="422">
        <f>Y1740*60</f>
        <v>11.333333333333334</v>
      </c>
      <c r="AA1740" s="429">
        <v>3</v>
      </c>
      <c r="AB1740" s="333">
        <v>4</v>
      </c>
    </row>
    <row r="1741" spans="1:28" ht="14.25" customHeight="1" thickBot="1">
      <c r="A1741" s="7"/>
      <c r="B1741" s="7"/>
      <c r="C1741" s="353" t="s">
        <v>7724</v>
      </c>
      <c r="D1741" s="468">
        <v>3</v>
      </c>
      <c r="E1741" s="353" t="s">
        <v>8008</v>
      </c>
      <c r="F1741" s="53" t="s">
        <v>2737</v>
      </c>
      <c r="G1741" s="353" t="s">
        <v>8009</v>
      </c>
      <c r="H1741" s="353" t="s">
        <v>4003</v>
      </c>
      <c r="I1741" s="243" t="s">
        <v>1522</v>
      </c>
      <c r="J1741" s="45" t="s">
        <v>2706</v>
      </c>
      <c r="K1741" s="102" t="s">
        <v>5716</v>
      </c>
      <c r="L1741" s="13">
        <f ca="1">IFERROR(__xludf.DUMMYFUNCTION("if(K1792="""",0,counta(split(K1792,"","")))"),2)</f>
        <v>2</v>
      </c>
      <c r="M1741" s="102" t="s">
        <v>5716</v>
      </c>
      <c r="N1741" s="102" t="s">
        <v>5717</v>
      </c>
      <c r="O1741" s="102" t="s">
        <v>41</v>
      </c>
      <c r="P1741" s="102" t="s">
        <v>5717</v>
      </c>
      <c r="Q1741" s="422" t="s">
        <v>690</v>
      </c>
      <c r="R1741" s="353" t="s">
        <v>5797</v>
      </c>
      <c r="S1741" s="102">
        <v>0</v>
      </c>
      <c r="T1741" s="435"/>
      <c r="U1741" s="165">
        <v>5</v>
      </c>
      <c r="V1741" s="165">
        <v>4</v>
      </c>
      <c r="W1741" s="165" t="s">
        <v>3127</v>
      </c>
      <c r="X1741" s="102" t="s">
        <v>2947</v>
      </c>
      <c r="Y1741" s="422">
        <f>J1741-I1741</f>
        <v>0.27361111111111114</v>
      </c>
      <c r="Z1741" s="422">
        <f>Y1741*60</f>
        <v>16.416666666666668</v>
      </c>
      <c r="AA1741" s="429">
        <v>3</v>
      </c>
      <c r="AB1741" s="165">
        <v>4</v>
      </c>
    </row>
    <row r="1742" spans="1:28" ht="14.25" customHeight="1" thickBot="1">
      <c r="A1742" s="7"/>
      <c r="B1742" s="7"/>
      <c r="C1742" s="283" t="s">
        <v>8567</v>
      </c>
      <c r="D1742" s="468">
        <v>3</v>
      </c>
      <c r="E1742" s="283" t="s">
        <v>8613</v>
      </c>
      <c r="F1742" s="248" t="s">
        <v>8614</v>
      </c>
      <c r="G1742" s="283" t="s">
        <v>5193</v>
      </c>
      <c r="H1742" s="283" t="s">
        <v>8615</v>
      </c>
      <c r="I1742" s="249" t="s">
        <v>2531</v>
      </c>
      <c r="J1742" s="45" t="s">
        <v>91</v>
      </c>
      <c r="K1742" s="102" t="s">
        <v>5718</v>
      </c>
      <c r="L1742" s="13">
        <f ca="1">IFERROR(__xludf.DUMMYFUNCTION("if(K1793="""",0,counta(split(K1793,"","")))"),10)</f>
        <v>10</v>
      </c>
      <c r="M1742" s="102" t="s">
        <v>5719</v>
      </c>
      <c r="N1742" s="102"/>
      <c r="O1742" s="102"/>
      <c r="P1742" s="102"/>
      <c r="Q1742" s="422" t="s">
        <v>690</v>
      </c>
      <c r="R1742" s="353" t="s">
        <v>5797</v>
      </c>
      <c r="S1742" s="102">
        <v>0</v>
      </c>
      <c r="T1742" s="435"/>
      <c r="U1742" s="165"/>
      <c r="V1742" s="165">
        <v>3</v>
      </c>
      <c r="W1742" s="165" t="s">
        <v>1403</v>
      </c>
      <c r="X1742" s="102"/>
      <c r="Y1742" s="422">
        <f>J1742-I1742</f>
        <v>0.33888888888888891</v>
      </c>
      <c r="Z1742" s="422">
        <f>Y1742*60</f>
        <v>20.333333333333336</v>
      </c>
      <c r="AA1742" s="429">
        <v>3</v>
      </c>
      <c r="AB1742" s="165">
        <v>4</v>
      </c>
    </row>
    <row r="1743" spans="1:28" ht="14.25" customHeight="1" thickBot="1">
      <c r="A1743" s="7"/>
      <c r="B1743" s="7"/>
      <c r="C1743" s="50" t="s">
        <v>7561</v>
      </c>
      <c r="D1743" s="468">
        <v>3</v>
      </c>
      <c r="E1743" s="50" t="s">
        <v>7712</v>
      </c>
      <c r="F1743" s="102" t="s">
        <v>7713</v>
      </c>
      <c r="G1743" s="102" t="s">
        <v>7714</v>
      </c>
      <c r="H1743" s="102" t="s">
        <v>7715</v>
      </c>
      <c r="I1743" s="45" t="s">
        <v>407</v>
      </c>
      <c r="J1743" s="45" t="s">
        <v>679</v>
      </c>
      <c r="K1743" s="102" t="s">
        <v>5722</v>
      </c>
      <c r="L1743" s="13">
        <f ca="1">IFERROR(__xludf.DUMMYFUNCTION("if(K1794="""",0,counta(split(K1794,"","")))"),1)</f>
        <v>1</v>
      </c>
      <c r="M1743" s="102" t="s">
        <v>5722</v>
      </c>
      <c r="N1743" s="102"/>
      <c r="O1743" s="102"/>
      <c r="P1743" s="102"/>
      <c r="Q1743" s="422" t="s">
        <v>690</v>
      </c>
      <c r="R1743" s="353" t="s">
        <v>5797</v>
      </c>
      <c r="S1743" s="102">
        <v>0</v>
      </c>
      <c r="T1743" s="435"/>
      <c r="U1743" s="165">
        <v>3</v>
      </c>
      <c r="V1743" s="165">
        <v>4</v>
      </c>
      <c r="W1743" s="165" t="s">
        <v>3044</v>
      </c>
      <c r="X1743" s="102">
        <v>1</v>
      </c>
      <c r="Y1743" s="422">
        <f>J1743-I1743</f>
        <v>8.2638888888888887E-2</v>
      </c>
      <c r="Z1743" s="422">
        <f>Y1743*60</f>
        <v>4.958333333333333</v>
      </c>
      <c r="AA1743" s="428">
        <v>3</v>
      </c>
      <c r="AB1743" s="165">
        <v>4</v>
      </c>
    </row>
    <row r="1744" spans="1:28" ht="14.25" customHeight="1" thickBot="1">
      <c r="A1744" s="7"/>
      <c r="B1744" s="7"/>
      <c r="C1744" s="353" t="s">
        <v>7724</v>
      </c>
      <c r="D1744" s="468">
        <v>3</v>
      </c>
      <c r="E1744" s="353" t="s">
        <v>7934</v>
      </c>
      <c r="F1744" s="353" t="s">
        <v>7432</v>
      </c>
      <c r="G1744" s="353" t="s">
        <v>7935</v>
      </c>
      <c r="H1744" s="353" t="s">
        <v>7433</v>
      </c>
      <c r="I1744" s="243" t="s">
        <v>119</v>
      </c>
      <c r="J1744" s="45" t="s">
        <v>2904</v>
      </c>
      <c r="K1744" s="102" t="s">
        <v>5725</v>
      </c>
      <c r="L1744" s="13">
        <f ca="1">IFERROR(__xludf.DUMMYFUNCTION("if(K1795="""",0,counta(split(K1795,"","")))"),3)</f>
        <v>3</v>
      </c>
      <c r="M1744" s="102" t="s">
        <v>5725</v>
      </c>
      <c r="N1744" s="102" t="s">
        <v>991</v>
      </c>
      <c r="O1744" s="102" t="s">
        <v>41</v>
      </c>
      <c r="P1744" s="102" t="s">
        <v>991</v>
      </c>
      <c r="Q1744" s="422" t="s">
        <v>690</v>
      </c>
      <c r="R1744" s="353" t="s">
        <v>5797</v>
      </c>
      <c r="S1744" s="102">
        <v>0</v>
      </c>
      <c r="T1744" s="435"/>
      <c r="U1744" s="274">
        <v>5</v>
      </c>
      <c r="V1744" s="274">
        <v>5</v>
      </c>
      <c r="W1744" s="272" t="s">
        <v>9391</v>
      </c>
      <c r="X1744" s="274">
        <v>1</v>
      </c>
      <c r="Y1744" s="422">
        <f>J1744-I1744</f>
        <v>0.33333333333333331</v>
      </c>
      <c r="Z1744" s="422">
        <f>Y1744*60</f>
        <v>20</v>
      </c>
      <c r="AA1744" s="429">
        <v>3</v>
      </c>
      <c r="AB1744" s="165">
        <v>4</v>
      </c>
    </row>
    <row r="1745" spans="1:28" ht="14.25" customHeight="1" thickBot="1">
      <c r="A1745" s="7"/>
      <c r="B1745" s="7"/>
      <c r="C1745" s="353" t="s">
        <v>7724</v>
      </c>
      <c r="D1745" s="468">
        <v>3</v>
      </c>
      <c r="E1745" s="353" t="s">
        <v>1441</v>
      </c>
      <c r="F1745" s="353" t="s">
        <v>7963</v>
      </c>
      <c r="G1745" s="353" t="s">
        <v>3162</v>
      </c>
      <c r="H1745" s="353" t="s">
        <v>7528</v>
      </c>
      <c r="I1745" s="243" t="s">
        <v>119</v>
      </c>
      <c r="J1745" s="45" t="s">
        <v>1023</v>
      </c>
      <c r="K1745" s="102"/>
      <c r="L1745" s="13">
        <f ca="1">IFERROR(__xludf.DUMMYFUNCTION("if(K1796="""",0,counta(split(K1796,"","")))"),0)</f>
        <v>0</v>
      </c>
      <c r="M1745" s="102"/>
      <c r="N1745" s="102"/>
      <c r="O1745" s="102"/>
      <c r="P1745" s="102"/>
      <c r="Q1745" s="422" t="s">
        <v>690</v>
      </c>
      <c r="R1745" s="353" t="s">
        <v>5797</v>
      </c>
      <c r="S1745" s="102">
        <v>0</v>
      </c>
      <c r="T1745" s="435"/>
      <c r="U1745" s="165"/>
      <c r="V1745" s="165">
        <v>4</v>
      </c>
      <c r="W1745" s="165" t="s">
        <v>2111</v>
      </c>
      <c r="X1745" s="102"/>
      <c r="Y1745" s="422">
        <f>J1745-I1745</f>
        <v>3.9583333333333338E-2</v>
      </c>
      <c r="Z1745" s="422">
        <f>Y1745*60</f>
        <v>2.3750000000000004</v>
      </c>
      <c r="AA1745" s="428">
        <v>3</v>
      </c>
      <c r="AB1745" s="51">
        <v>4</v>
      </c>
    </row>
    <row r="1746" spans="1:28" ht="14.25" customHeight="1" thickBot="1">
      <c r="A1746" s="7"/>
      <c r="B1746" s="7"/>
      <c r="C1746" s="50" t="s">
        <v>8861</v>
      </c>
      <c r="D1746" s="468">
        <v>3</v>
      </c>
      <c r="E1746" s="269" t="s">
        <v>8862</v>
      </c>
      <c r="F1746" s="269" t="s">
        <v>1568</v>
      </c>
      <c r="G1746" s="269" t="s">
        <v>8863</v>
      </c>
      <c r="H1746" s="269" t="s">
        <v>8864</v>
      </c>
      <c r="I1746" s="270" t="s">
        <v>119</v>
      </c>
      <c r="J1746" s="45" t="s">
        <v>3804</v>
      </c>
      <c r="K1746" s="102" t="s">
        <v>5728</v>
      </c>
      <c r="L1746" s="13">
        <f ca="1">IFERROR(__xludf.DUMMYFUNCTION("if(K1797="""",0,counta(split(K1797,"","")))"),8)</f>
        <v>8</v>
      </c>
      <c r="M1746" s="102" t="s">
        <v>5729</v>
      </c>
      <c r="N1746" s="102" t="s">
        <v>181</v>
      </c>
      <c r="O1746" s="102" t="s">
        <v>41</v>
      </c>
      <c r="P1746" s="102" t="s">
        <v>181</v>
      </c>
      <c r="Q1746" s="422" t="s">
        <v>690</v>
      </c>
      <c r="R1746" s="353" t="s">
        <v>5797</v>
      </c>
      <c r="S1746" s="102">
        <v>0</v>
      </c>
      <c r="T1746" s="435"/>
      <c r="U1746" s="251">
        <v>3</v>
      </c>
      <c r="V1746" s="253">
        <v>4</v>
      </c>
      <c r="W1746" s="353" t="s">
        <v>2111</v>
      </c>
      <c r="X1746" s="353">
        <v>1</v>
      </c>
      <c r="Y1746" s="422">
        <f>J1746-I1746</f>
        <v>0.12569444444444444</v>
      </c>
      <c r="Z1746" s="422">
        <f>Y1746*60</f>
        <v>7.5416666666666661</v>
      </c>
      <c r="AA1746" s="429">
        <v>3</v>
      </c>
      <c r="AB1746" s="165">
        <v>4</v>
      </c>
    </row>
    <row r="1747" spans="1:28" ht="14.25" customHeight="1" thickBot="1">
      <c r="A1747" s="7"/>
      <c r="B1747" s="7"/>
      <c r="C1747" s="50" t="s">
        <v>8866</v>
      </c>
      <c r="D1747" s="468">
        <v>3</v>
      </c>
      <c r="E1747" s="269" t="s">
        <v>8862</v>
      </c>
      <c r="F1747" s="102" t="s">
        <v>84</v>
      </c>
      <c r="G1747" s="269" t="s">
        <v>8863</v>
      </c>
      <c r="H1747" s="269" t="s">
        <v>1104</v>
      </c>
      <c r="I1747" s="270" t="s">
        <v>119</v>
      </c>
      <c r="J1747" s="45" t="s">
        <v>699</v>
      </c>
      <c r="K1747" s="102"/>
      <c r="L1747" s="13">
        <f ca="1">IFERROR(__xludf.DUMMYFUNCTION("if(K1798="""",0,counta(split(K1798,"","")))"),0)</f>
        <v>0</v>
      </c>
      <c r="M1747" s="102"/>
      <c r="N1747" s="102"/>
      <c r="O1747" s="102"/>
      <c r="P1747" s="102"/>
      <c r="Q1747" s="422" t="s">
        <v>690</v>
      </c>
      <c r="R1747" s="353" t="s">
        <v>5797</v>
      </c>
      <c r="S1747" s="102">
        <v>0</v>
      </c>
      <c r="T1747" s="435"/>
      <c r="U1747" s="462">
        <v>2</v>
      </c>
      <c r="V1747" s="462">
        <v>2</v>
      </c>
      <c r="W1747" s="456" t="s">
        <v>3511</v>
      </c>
      <c r="X1747" s="456" t="s">
        <v>2794</v>
      </c>
      <c r="Y1747" s="422">
        <f>J1747-I1747</f>
        <v>0.40208333333333335</v>
      </c>
      <c r="Z1747" s="422">
        <f>Y1747*60</f>
        <v>24.125</v>
      </c>
      <c r="AA1747" s="429">
        <v>3</v>
      </c>
      <c r="AB1747" s="165">
        <v>4</v>
      </c>
    </row>
    <row r="1748" spans="1:28" ht="14.25" customHeight="1" thickBot="1">
      <c r="A1748" s="7"/>
      <c r="B1748" s="7"/>
      <c r="C1748" s="50" t="s">
        <v>7139</v>
      </c>
      <c r="D1748" s="468">
        <v>3</v>
      </c>
      <c r="E1748" s="50" t="s">
        <v>7140</v>
      </c>
      <c r="F1748" s="102" t="s">
        <v>79</v>
      </c>
      <c r="G1748" s="102" t="s">
        <v>2993</v>
      </c>
      <c r="H1748" s="102" t="s">
        <v>2825</v>
      </c>
      <c r="I1748" s="45" t="s">
        <v>1297</v>
      </c>
      <c r="J1748" s="45" t="s">
        <v>4010</v>
      </c>
      <c r="K1748" s="102" t="s">
        <v>5733</v>
      </c>
      <c r="L1748" s="13">
        <f ca="1">IFERROR(__xludf.DUMMYFUNCTION("if(K1799="""",0,counta(split(K1799,"","")))"),4)</f>
        <v>4</v>
      </c>
      <c r="M1748" s="102" t="s">
        <v>5733</v>
      </c>
      <c r="N1748" s="102"/>
      <c r="O1748" s="102"/>
      <c r="P1748" s="102"/>
      <c r="Q1748" s="422" t="s">
        <v>690</v>
      </c>
      <c r="R1748" s="353" t="s">
        <v>5797</v>
      </c>
      <c r="S1748" s="102">
        <v>0</v>
      </c>
      <c r="T1748" s="435"/>
      <c r="U1748" s="336">
        <v>3</v>
      </c>
      <c r="V1748" s="333">
        <v>4</v>
      </c>
      <c r="W1748" s="339" t="s">
        <v>29</v>
      </c>
      <c r="X1748" s="339" t="s">
        <v>2947</v>
      </c>
      <c r="Y1748" s="422">
        <f>J1748-I1748</f>
        <v>0.27430555555555552</v>
      </c>
      <c r="Z1748" s="422">
        <f>Y1748*60</f>
        <v>16.458333333333332</v>
      </c>
      <c r="AA1748" s="429">
        <v>3</v>
      </c>
      <c r="AB1748" s="165">
        <v>4</v>
      </c>
    </row>
    <row r="1749" spans="1:28" ht="14.25" customHeight="1" thickBot="1">
      <c r="A1749" s="7"/>
      <c r="B1749" s="7"/>
      <c r="C1749" s="50" t="s">
        <v>7561</v>
      </c>
      <c r="D1749" s="468">
        <v>3</v>
      </c>
      <c r="E1749" s="50" t="s">
        <v>7718</v>
      </c>
      <c r="F1749" s="102" t="s">
        <v>7571</v>
      </c>
      <c r="G1749" s="102" t="s">
        <v>7571</v>
      </c>
      <c r="H1749" s="102" t="s">
        <v>7571</v>
      </c>
      <c r="I1749" s="45" t="s">
        <v>1297</v>
      </c>
      <c r="J1749" s="45" t="s">
        <v>5537</v>
      </c>
      <c r="K1749" s="102"/>
      <c r="L1749" s="13">
        <f ca="1">IFERROR(__xludf.DUMMYFUNCTION("if(K1800="""",0,counta(split(K1800,"","")))"),0)</f>
        <v>0</v>
      </c>
      <c r="M1749" s="102"/>
      <c r="N1749" s="102"/>
      <c r="O1749" s="102"/>
      <c r="P1749" s="102"/>
      <c r="Q1749" s="422" t="s">
        <v>690</v>
      </c>
      <c r="R1749" s="353" t="s">
        <v>5797</v>
      </c>
      <c r="S1749" s="102">
        <v>0</v>
      </c>
      <c r="T1749" s="435"/>
      <c r="U1749" s="165">
        <v>4</v>
      </c>
      <c r="V1749" s="165">
        <v>5</v>
      </c>
      <c r="W1749" s="165" t="s">
        <v>3076</v>
      </c>
      <c r="X1749" s="102">
        <v>1</v>
      </c>
      <c r="Y1749" s="422">
        <f>J1749-I1749</f>
        <v>0.32916666666666661</v>
      </c>
      <c r="Z1749" s="422">
        <f>Y1749*60</f>
        <v>19.749999999999996</v>
      </c>
      <c r="AA1749" s="429">
        <v>3</v>
      </c>
      <c r="AB1749" s="374">
        <v>4</v>
      </c>
    </row>
    <row r="1750" spans="1:28" ht="14.25" customHeight="1" thickBot="1">
      <c r="A1750" s="7"/>
      <c r="B1750" s="7"/>
      <c r="C1750" s="50" t="s">
        <v>7041</v>
      </c>
      <c r="D1750" s="468">
        <v>3</v>
      </c>
      <c r="E1750" s="49" t="s">
        <v>1968</v>
      </c>
      <c r="F1750" s="102" t="s">
        <v>7112</v>
      </c>
      <c r="G1750" s="102"/>
      <c r="H1750" s="102" t="s">
        <v>7113</v>
      </c>
      <c r="I1750" s="45" t="s">
        <v>2014</v>
      </c>
      <c r="J1750" s="45" t="s">
        <v>448</v>
      </c>
      <c r="K1750" s="102"/>
      <c r="L1750" s="13">
        <f ca="1">IFERROR(__xludf.DUMMYFUNCTION("if(K1801="""",0,counta(split(K1801,"","")))"),0)</f>
        <v>0</v>
      </c>
      <c r="M1750" s="102"/>
      <c r="N1750" s="102"/>
      <c r="O1750" s="102"/>
      <c r="P1750" s="102"/>
      <c r="Q1750" s="422" t="s">
        <v>690</v>
      </c>
      <c r="R1750" s="353" t="s">
        <v>5797</v>
      </c>
      <c r="S1750" s="102">
        <v>0</v>
      </c>
      <c r="T1750" s="435"/>
      <c r="U1750" s="165">
        <v>5</v>
      </c>
      <c r="V1750" s="165">
        <v>4</v>
      </c>
      <c r="W1750" s="165" t="s">
        <v>3044</v>
      </c>
      <c r="X1750" s="102">
        <v>1</v>
      </c>
      <c r="Y1750" s="422">
        <f>J1750-I1750</f>
        <v>0.28680555555555554</v>
      </c>
      <c r="Z1750" s="422">
        <f>Y1750*60</f>
        <v>17.208333333333332</v>
      </c>
      <c r="AA1750" s="429">
        <v>3</v>
      </c>
      <c r="AB1750" s="165">
        <v>4</v>
      </c>
    </row>
    <row r="1751" spans="1:28" ht="14.25" customHeight="1" thickBot="1">
      <c r="A1751" s="513"/>
      <c r="B1751" s="513"/>
      <c r="C1751" s="514" t="s">
        <v>7139</v>
      </c>
      <c r="D1751" s="468">
        <v>3</v>
      </c>
      <c r="E1751" s="514" t="s">
        <v>7187</v>
      </c>
      <c r="F1751" s="480" t="s">
        <v>7200</v>
      </c>
      <c r="G1751" s="480" t="s">
        <v>7201</v>
      </c>
      <c r="H1751" s="480" t="s">
        <v>2584</v>
      </c>
      <c r="I1751" s="542" t="s">
        <v>2014</v>
      </c>
      <c r="J1751" s="45" t="s">
        <v>1143</v>
      </c>
      <c r="K1751" s="102"/>
      <c r="L1751" s="13">
        <f ca="1">IFERROR(__xludf.DUMMYFUNCTION("if(K1802="""",0,counta(split(K1802,"","")))"),0)</f>
        <v>0</v>
      </c>
      <c r="M1751" s="102"/>
      <c r="N1751" s="102" t="s">
        <v>586</v>
      </c>
      <c r="O1751" s="102" t="s">
        <v>252</v>
      </c>
      <c r="P1751" s="102" t="s">
        <v>586</v>
      </c>
      <c r="Q1751" s="422" t="s">
        <v>690</v>
      </c>
      <c r="R1751" s="353" t="s">
        <v>5797</v>
      </c>
      <c r="S1751" s="102">
        <v>0</v>
      </c>
      <c r="T1751" s="435"/>
      <c r="U1751" s="139">
        <v>5</v>
      </c>
      <c r="V1751" s="165">
        <v>5</v>
      </c>
      <c r="W1751" s="165" t="s">
        <v>5016</v>
      </c>
      <c r="X1751" s="102" t="s">
        <v>2947</v>
      </c>
      <c r="Y1751" s="422">
        <f>J1751-I1751</f>
        <v>0.30694444444444441</v>
      </c>
      <c r="Z1751" s="422">
        <f>Y1751*60</f>
        <v>18.416666666666664</v>
      </c>
      <c r="AA1751" s="429">
        <v>3</v>
      </c>
      <c r="AB1751" s="51">
        <v>4</v>
      </c>
    </row>
    <row r="1752" spans="1:28" ht="14.25" customHeight="1" thickBot="1">
      <c r="A1752" s="7"/>
      <c r="B1752" s="7"/>
      <c r="C1752" s="353" t="s">
        <v>7724</v>
      </c>
      <c r="D1752" s="468">
        <v>3</v>
      </c>
      <c r="E1752" s="353" t="s">
        <v>7929</v>
      </c>
      <c r="F1752" s="237" t="s">
        <v>816</v>
      </c>
      <c r="G1752" s="353" t="s">
        <v>7930</v>
      </c>
      <c r="H1752" s="353" t="s">
        <v>2839</v>
      </c>
      <c r="I1752" s="243" t="s">
        <v>2014</v>
      </c>
      <c r="J1752" s="45" t="s">
        <v>4132</v>
      </c>
      <c r="K1752" s="102"/>
      <c r="L1752" s="13">
        <f ca="1">IFERROR(__xludf.DUMMYFUNCTION("if(K1803="""",0,counta(split(K1803,"","")))"),0)</f>
        <v>0</v>
      </c>
      <c r="M1752" s="102"/>
      <c r="N1752" s="102"/>
      <c r="O1752" s="102"/>
      <c r="P1752" s="102"/>
      <c r="Q1752" s="422" t="s">
        <v>690</v>
      </c>
      <c r="R1752" s="353" t="s">
        <v>5797</v>
      </c>
      <c r="S1752" s="102">
        <v>0</v>
      </c>
      <c r="T1752" s="435"/>
      <c r="U1752" s="463">
        <v>3</v>
      </c>
      <c r="V1752" s="463">
        <v>3</v>
      </c>
      <c r="W1752" s="456" t="s">
        <v>3511</v>
      </c>
      <c r="X1752" s="456" t="s">
        <v>2976</v>
      </c>
      <c r="Y1752" s="422">
        <f>J1752-I1752</f>
        <v>0.37152777777777779</v>
      </c>
      <c r="Z1752" s="422">
        <f>Y1752*60</f>
        <v>22.291666666666668</v>
      </c>
      <c r="AA1752" s="429">
        <v>3</v>
      </c>
      <c r="AB1752" s="165">
        <v>4</v>
      </c>
    </row>
    <row r="1753" spans="1:28" ht="14.25" customHeight="1" thickBot="1">
      <c r="A1753" s="7"/>
      <c r="B1753" s="7"/>
      <c r="C1753" s="353" t="s">
        <v>7724</v>
      </c>
      <c r="D1753" s="468">
        <v>3</v>
      </c>
      <c r="E1753" s="353" t="s">
        <v>1520</v>
      </c>
      <c r="F1753" s="353" t="s">
        <v>4549</v>
      </c>
      <c r="G1753" s="353" t="s">
        <v>447</v>
      </c>
      <c r="H1753" s="353" t="s">
        <v>3477</v>
      </c>
      <c r="I1753" s="243" t="s">
        <v>2303</v>
      </c>
      <c r="J1753" s="45" t="s">
        <v>914</v>
      </c>
      <c r="K1753" s="102" t="s">
        <v>5737</v>
      </c>
      <c r="L1753" s="13">
        <f ca="1">IFERROR(__xludf.DUMMYFUNCTION("if(K1804="""",0,counta(split(K1804,"","")))"),5)</f>
        <v>5</v>
      </c>
      <c r="M1753" s="102" t="s">
        <v>5738</v>
      </c>
      <c r="N1753" s="102" t="s">
        <v>181</v>
      </c>
      <c r="O1753" s="102" t="s">
        <v>41</v>
      </c>
      <c r="P1753" s="102" t="s">
        <v>181</v>
      </c>
      <c r="Q1753" s="422" t="s">
        <v>690</v>
      </c>
      <c r="R1753" s="353" t="s">
        <v>5797</v>
      </c>
      <c r="S1753" s="102">
        <v>0</v>
      </c>
      <c r="T1753" s="435"/>
      <c r="U1753" s="165"/>
      <c r="V1753" s="165">
        <v>4</v>
      </c>
      <c r="W1753" s="165" t="s">
        <v>2111</v>
      </c>
      <c r="X1753" s="102"/>
      <c r="Y1753" s="422">
        <f>J1753-I1753</f>
        <v>0.22986111111111113</v>
      </c>
      <c r="Z1753" s="422">
        <f>Y1753*60</f>
        <v>13.791666666666668</v>
      </c>
      <c r="AA1753" s="428">
        <v>3</v>
      </c>
      <c r="AB1753" s="165">
        <v>4</v>
      </c>
    </row>
    <row r="1754" spans="1:28" ht="14.25" customHeight="1" thickBot="1">
      <c r="A1754" s="7"/>
      <c r="B1754" s="7"/>
      <c r="C1754" s="50" t="s">
        <v>8567</v>
      </c>
      <c r="D1754" s="468">
        <v>3</v>
      </c>
      <c r="E1754" s="50" t="s">
        <v>8677</v>
      </c>
      <c r="F1754" s="175" t="s">
        <v>8678</v>
      </c>
      <c r="G1754" s="353"/>
      <c r="H1754" s="353" t="s">
        <v>8679</v>
      </c>
      <c r="I1754" s="243" t="s">
        <v>2303</v>
      </c>
      <c r="J1754" s="45" t="s">
        <v>2706</v>
      </c>
      <c r="K1754" s="102" t="s">
        <v>5740</v>
      </c>
      <c r="L1754" s="13">
        <f ca="1">IFERROR(__xludf.DUMMYFUNCTION("if(K1805="""",0,counta(split(K1805,"","")))"),9)</f>
        <v>9</v>
      </c>
      <c r="M1754" s="102" t="s">
        <v>5740</v>
      </c>
      <c r="N1754" s="102"/>
      <c r="O1754" s="102"/>
      <c r="P1754" s="102"/>
      <c r="Q1754" s="446" t="s">
        <v>690</v>
      </c>
      <c r="R1754" s="353" t="s">
        <v>5797</v>
      </c>
      <c r="S1754" s="280">
        <v>0</v>
      </c>
      <c r="T1754" s="435"/>
      <c r="U1754" s="379">
        <v>2</v>
      </c>
      <c r="V1754" s="379">
        <v>4</v>
      </c>
      <c r="W1754" s="377" t="s">
        <v>3044</v>
      </c>
      <c r="X1754" s="377">
        <v>1</v>
      </c>
      <c r="Y1754" s="422">
        <f>J1754-I1754</f>
        <v>0.28194444444444444</v>
      </c>
      <c r="Z1754" s="422">
        <f>Y1754*60</f>
        <v>16.916666666666668</v>
      </c>
      <c r="AA1754" s="429">
        <v>3</v>
      </c>
      <c r="AB1754" s="165">
        <v>4</v>
      </c>
    </row>
    <row r="1755" spans="1:28" ht="14.25" customHeight="1" thickBot="1">
      <c r="A1755" s="7"/>
      <c r="B1755" s="7"/>
      <c r="C1755" s="50" t="s">
        <v>8567</v>
      </c>
      <c r="D1755" s="468">
        <v>3</v>
      </c>
      <c r="E1755" s="50" t="s">
        <v>8677</v>
      </c>
      <c r="F1755" s="175" t="s">
        <v>8681</v>
      </c>
      <c r="G1755" s="353" t="s">
        <v>8682</v>
      </c>
      <c r="H1755" s="353" t="s">
        <v>8683</v>
      </c>
      <c r="I1755" s="243" t="s">
        <v>2303</v>
      </c>
      <c r="J1755" s="45" t="s">
        <v>399</v>
      </c>
      <c r="K1755" s="102"/>
      <c r="L1755" s="13">
        <f ca="1">IFERROR(__xludf.DUMMYFUNCTION("if(K1806="""",0,counta(split(K1806,"","")))"),0)</f>
        <v>0</v>
      </c>
      <c r="M1755" s="102"/>
      <c r="N1755" s="102" t="s">
        <v>181</v>
      </c>
      <c r="O1755" s="102" t="s">
        <v>41</v>
      </c>
      <c r="P1755" s="102" t="s">
        <v>181</v>
      </c>
      <c r="Q1755" s="446" t="s">
        <v>690</v>
      </c>
      <c r="R1755" s="353" t="s">
        <v>5797</v>
      </c>
      <c r="S1755" s="280">
        <v>0</v>
      </c>
      <c r="T1755" s="435"/>
      <c r="U1755" s="165">
        <v>4</v>
      </c>
      <c r="V1755" s="165">
        <v>5</v>
      </c>
      <c r="W1755" s="165" t="s">
        <v>3317</v>
      </c>
      <c r="X1755" s="102" t="s">
        <v>2794</v>
      </c>
      <c r="Y1755" s="422">
        <f>J1755-I1755</f>
        <v>0.39166666666666666</v>
      </c>
      <c r="Z1755" s="422">
        <f>Y1755*60</f>
        <v>23.5</v>
      </c>
      <c r="AA1755" s="429">
        <v>3</v>
      </c>
      <c r="AB1755" s="165">
        <v>4</v>
      </c>
    </row>
    <row r="1756" spans="1:28" ht="14.25" customHeight="1" thickBot="1">
      <c r="A1756" s="7"/>
      <c r="B1756" s="7"/>
      <c r="C1756" s="353" t="s">
        <v>7724</v>
      </c>
      <c r="D1756" s="468">
        <v>3</v>
      </c>
      <c r="E1756" s="353" t="s">
        <v>7923</v>
      </c>
      <c r="F1756" s="353" t="s">
        <v>2985</v>
      </c>
      <c r="G1756" s="353" t="s">
        <v>7924</v>
      </c>
      <c r="H1756" s="353" t="s">
        <v>2823</v>
      </c>
      <c r="I1756" s="243" t="s">
        <v>7925</v>
      </c>
      <c r="J1756" s="45" t="s">
        <v>1472</v>
      </c>
      <c r="K1756" s="102" t="s">
        <v>5743</v>
      </c>
      <c r="L1756" s="13">
        <f ca="1">IFERROR(__xludf.DUMMYFUNCTION("if(K1807="""",0,counta(split(K1807,"","")))"),2)</f>
        <v>2</v>
      </c>
      <c r="M1756" s="102" t="s">
        <v>5743</v>
      </c>
      <c r="N1756" s="102"/>
      <c r="O1756" s="102"/>
      <c r="P1756" s="102"/>
      <c r="Q1756" s="446" t="s">
        <v>690</v>
      </c>
      <c r="R1756" s="353" t="s">
        <v>5797</v>
      </c>
      <c r="S1756" s="280">
        <v>0</v>
      </c>
      <c r="T1756" s="435"/>
      <c r="U1756" s="277">
        <v>5</v>
      </c>
      <c r="V1756" s="277">
        <v>5</v>
      </c>
      <c r="W1756" s="275" t="s">
        <v>3770</v>
      </c>
      <c r="X1756" s="275" t="s">
        <v>2947</v>
      </c>
      <c r="Y1756" s="422">
        <f>J1756-I1756</f>
        <v>0.47083333333333333</v>
      </c>
      <c r="Z1756" s="422">
        <f>Y1756*60</f>
        <v>28.25</v>
      </c>
      <c r="AA1756" s="429">
        <v>3</v>
      </c>
      <c r="AB1756" s="165">
        <v>4</v>
      </c>
    </row>
    <row r="1757" spans="1:28" ht="14.25" customHeight="1" thickBot="1">
      <c r="A1757" s="7"/>
      <c r="B1757" s="7"/>
      <c r="C1757" s="50" t="s">
        <v>7561</v>
      </c>
      <c r="D1757" s="468">
        <v>3</v>
      </c>
      <c r="E1757" s="50" t="s">
        <v>7687</v>
      </c>
      <c r="F1757" s="102" t="s">
        <v>7701</v>
      </c>
      <c r="G1757" s="102" t="s">
        <v>7702</v>
      </c>
      <c r="H1757" s="102" t="s">
        <v>7702</v>
      </c>
      <c r="I1757" s="45" t="s">
        <v>1521</v>
      </c>
      <c r="J1757" s="45" t="s">
        <v>1472</v>
      </c>
      <c r="K1757" s="102" t="s">
        <v>5529</v>
      </c>
      <c r="L1757" s="13">
        <f ca="1">IFERROR(__xludf.DUMMYFUNCTION("if(K1808="""",0,counta(split(K1808,"","")))"),5)</f>
        <v>5</v>
      </c>
      <c r="M1757" s="102" t="s">
        <v>5746</v>
      </c>
      <c r="N1757" s="102" t="s">
        <v>5747</v>
      </c>
      <c r="O1757" s="102"/>
      <c r="P1757" s="102" t="s">
        <v>5747</v>
      </c>
      <c r="Q1757" s="278" t="s">
        <v>690</v>
      </c>
      <c r="R1757" s="353" t="s">
        <v>5797</v>
      </c>
      <c r="S1757" s="274">
        <v>0</v>
      </c>
      <c r="T1757" s="435"/>
      <c r="U1757" s="165"/>
      <c r="V1757" s="165">
        <v>4</v>
      </c>
      <c r="W1757" s="165" t="s">
        <v>29</v>
      </c>
      <c r="X1757" s="15">
        <v>1</v>
      </c>
      <c r="Y1757" s="422">
        <f>J1757-I1757</f>
        <v>0.47152777777777777</v>
      </c>
      <c r="Z1757" s="422">
        <f>Y1757*60</f>
        <v>28.291666666666664</v>
      </c>
      <c r="AA1757" s="429">
        <v>3</v>
      </c>
      <c r="AB1757" s="165">
        <v>4</v>
      </c>
    </row>
    <row r="1758" spans="1:28" ht="14.25" customHeight="1" thickBot="1">
      <c r="A1758" s="7"/>
      <c r="B1758" s="7"/>
      <c r="C1758" s="353" t="s">
        <v>7724</v>
      </c>
      <c r="D1758" s="468">
        <v>3</v>
      </c>
      <c r="E1758" s="353" t="s">
        <v>1933</v>
      </c>
      <c r="F1758" s="102" t="s">
        <v>1934</v>
      </c>
      <c r="G1758" s="353" t="s">
        <v>7912</v>
      </c>
      <c r="H1758" s="353" t="s">
        <v>7913</v>
      </c>
      <c r="I1758" s="243" t="s">
        <v>1741</v>
      </c>
      <c r="J1758" s="45" t="s">
        <v>1472</v>
      </c>
      <c r="K1758" s="102"/>
      <c r="L1758" s="13">
        <f ca="1">IFERROR(__xludf.DUMMYFUNCTION("if(K1809="""",0,counta(split(K1809,"","")))"),0)</f>
        <v>0</v>
      </c>
      <c r="M1758" s="102"/>
      <c r="N1758" s="102"/>
      <c r="O1758" s="102"/>
      <c r="P1758" s="102"/>
      <c r="Q1758" s="278" t="s">
        <v>690</v>
      </c>
      <c r="R1758" s="353" t="s">
        <v>5797</v>
      </c>
      <c r="S1758" s="274">
        <v>0</v>
      </c>
      <c r="T1758" s="435"/>
      <c r="U1758" s="165">
        <v>4</v>
      </c>
      <c r="V1758" s="165">
        <v>4</v>
      </c>
      <c r="W1758" s="165" t="s">
        <v>3409</v>
      </c>
      <c r="X1758" s="102" t="s">
        <v>2794</v>
      </c>
      <c r="Y1758" s="422">
        <f>J1758-I1758</f>
        <v>0.47222222222222221</v>
      </c>
      <c r="Z1758" s="422">
        <f>Y1758*60</f>
        <v>28.333333333333332</v>
      </c>
      <c r="AA1758" s="429">
        <v>3</v>
      </c>
      <c r="AB1758" s="165">
        <v>4</v>
      </c>
    </row>
    <row r="1759" spans="1:28" ht="14.25" customHeight="1" thickBot="1">
      <c r="A1759" s="7"/>
      <c r="B1759" s="7"/>
      <c r="C1759" s="50" t="s">
        <v>7139</v>
      </c>
      <c r="D1759" s="468">
        <v>3</v>
      </c>
      <c r="E1759" s="50" t="s">
        <v>7204</v>
      </c>
      <c r="F1759" s="102" t="s">
        <v>7209</v>
      </c>
      <c r="G1759" s="102" t="s">
        <v>1146</v>
      </c>
      <c r="H1759" s="102" t="s">
        <v>773</v>
      </c>
      <c r="I1759" s="45" t="s">
        <v>913</v>
      </c>
      <c r="J1759" s="45" t="s">
        <v>1152</v>
      </c>
      <c r="K1759" s="102" t="s">
        <v>5748</v>
      </c>
      <c r="L1759" s="13">
        <f ca="1">IFERROR(__xludf.DUMMYFUNCTION("if(K1810="""",0,counta(split(K1810,"","")))"),6)</f>
        <v>6</v>
      </c>
      <c r="M1759" s="102" t="s">
        <v>5748</v>
      </c>
      <c r="N1759" s="102"/>
      <c r="O1759" s="102"/>
      <c r="P1759" s="102"/>
      <c r="Q1759" s="278" t="s">
        <v>690</v>
      </c>
      <c r="R1759" s="353" t="s">
        <v>5797</v>
      </c>
      <c r="S1759" s="274">
        <v>0</v>
      </c>
      <c r="T1759" s="435"/>
      <c r="U1759" s="165">
        <v>3</v>
      </c>
      <c r="V1759" s="165">
        <v>4</v>
      </c>
      <c r="W1759" s="165" t="s">
        <v>29</v>
      </c>
      <c r="X1759" s="102">
        <v>1</v>
      </c>
      <c r="Y1759" s="422">
        <f>J1759-I1759</f>
        <v>0.53125</v>
      </c>
      <c r="Z1759" s="422">
        <f>Y1759*60</f>
        <v>31.875</v>
      </c>
      <c r="AA1759" s="429">
        <v>3</v>
      </c>
      <c r="AB1759" s="165">
        <v>4</v>
      </c>
    </row>
    <row r="1760" spans="1:28" ht="14.25" customHeight="1" thickBot="1">
      <c r="A1760" s="7"/>
      <c r="B1760" s="7"/>
      <c r="C1760" s="50" t="s">
        <v>7139</v>
      </c>
      <c r="D1760" s="468">
        <v>3</v>
      </c>
      <c r="E1760" s="230" t="s">
        <v>742</v>
      </c>
      <c r="F1760" s="102" t="s">
        <v>7183</v>
      </c>
      <c r="G1760" s="102" t="s">
        <v>2604</v>
      </c>
      <c r="H1760" s="102" t="s">
        <v>2862</v>
      </c>
      <c r="I1760" s="45" t="s">
        <v>922</v>
      </c>
      <c r="J1760" s="45" t="s">
        <v>2826</v>
      </c>
      <c r="K1760" s="102" t="s">
        <v>5749</v>
      </c>
      <c r="L1760" s="13">
        <f ca="1">IFERROR(__xludf.DUMMYFUNCTION("if(K1811="""",0,counta(split(K1811,"","")))"),2)</f>
        <v>2</v>
      </c>
      <c r="M1760" s="102" t="s">
        <v>5749</v>
      </c>
      <c r="N1760" s="102"/>
      <c r="O1760" s="102"/>
      <c r="P1760" s="102"/>
      <c r="Q1760" s="278" t="s">
        <v>690</v>
      </c>
      <c r="R1760" s="353" t="s">
        <v>5797</v>
      </c>
      <c r="S1760" s="274">
        <v>0</v>
      </c>
      <c r="T1760" s="435"/>
      <c r="U1760" s="165">
        <v>4</v>
      </c>
      <c r="V1760" s="165">
        <v>5</v>
      </c>
      <c r="W1760" s="165" t="s">
        <v>7570</v>
      </c>
      <c r="X1760" s="102">
        <v>1</v>
      </c>
      <c r="Y1760" s="422">
        <f>J1760-I1760</f>
        <v>6.5972222222222224E-2</v>
      </c>
      <c r="Z1760" s="422">
        <f>Y1760*60</f>
        <v>3.9583333333333335</v>
      </c>
      <c r="AA1760" s="429">
        <v>3</v>
      </c>
      <c r="AB1760" s="165">
        <v>4</v>
      </c>
    </row>
    <row r="1761" spans="1:28" ht="14.25" customHeight="1" thickBot="1">
      <c r="A1761" s="7"/>
      <c r="B1761" s="7"/>
      <c r="C1761" s="286" t="s">
        <v>9047</v>
      </c>
      <c r="D1761" s="468">
        <v>3</v>
      </c>
      <c r="E1761" s="286" t="s">
        <v>9153</v>
      </c>
      <c r="F1761" s="247" t="s">
        <v>9187</v>
      </c>
      <c r="G1761" s="286"/>
      <c r="H1761" s="286" t="s">
        <v>9188</v>
      </c>
      <c r="I1761" s="281">
        <v>2.1861111111111109</v>
      </c>
      <c r="J1761" s="45" t="s">
        <v>890</v>
      </c>
      <c r="K1761" s="102" t="s">
        <v>973</v>
      </c>
      <c r="L1761" s="13">
        <f ca="1">IFERROR(__xludf.DUMMYFUNCTION("if(K1812="""",0,counta(split(K1812,"","")))"),1)</f>
        <v>1</v>
      </c>
      <c r="M1761" s="102" t="s">
        <v>973</v>
      </c>
      <c r="N1761" s="102" t="s">
        <v>2412</v>
      </c>
      <c r="O1761" s="102" t="s">
        <v>2413</v>
      </c>
      <c r="P1761" s="102" t="s">
        <v>2412</v>
      </c>
      <c r="Q1761" s="278" t="s">
        <v>690</v>
      </c>
      <c r="R1761" s="353" t="s">
        <v>5797</v>
      </c>
      <c r="S1761" s="274">
        <v>0</v>
      </c>
      <c r="T1761" s="435"/>
      <c r="U1761" s="274">
        <v>5</v>
      </c>
      <c r="V1761" s="274">
        <v>5</v>
      </c>
      <c r="W1761" s="272" t="s">
        <v>3511</v>
      </c>
      <c r="X1761" s="274">
        <v>1</v>
      </c>
      <c r="Y1761" s="422">
        <f>J1761-I1761</f>
        <v>-2.0944444444444441</v>
      </c>
      <c r="Z1761" s="422">
        <f>Y1761*60</f>
        <v>-125.66666666666664</v>
      </c>
      <c r="AA1761" s="429">
        <v>3</v>
      </c>
      <c r="AB1761" s="165">
        <v>4</v>
      </c>
    </row>
    <row r="1762" spans="1:28" ht="14.25" customHeight="1" thickBot="1">
      <c r="A1762" s="7"/>
      <c r="B1762" s="7"/>
      <c r="C1762" s="286" t="s">
        <v>9047</v>
      </c>
      <c r="D1762" s="468">
        <v>3</v>
      </c>
      <c r="E1762" s="286" t="s">
        <v>9153</v>
      </c>
      <c r="F1762" s="247" t="s">
        <v>9184</v>
      </c>
      <c r="G1762" s="247" t="s">
        <v>9184</v>
      </c>
      <c r="H1762" s="286" t="s">
        <v>9185</v>
      </c>
      <c r="I1762" s="281">
        <v>2.1458333333333335</v>
      </c>
      <c r="J1762" s="45" t="s">
        <v>1032</v>
      </c>
      <c r="K1762" s="102"/>
      <c r="L1762" s="13">
        <f ca="1">IFERROR(__xludf.DUMMYFUNCTION("if(K1813="""",0,counta(split(K1813,"","")))"),0)</f>
        <v>0</v>
      </c>
      <c r="M1762" s="102"/>
      <c r="N1762" s="102" t="s">
        <v>586</v>
      </c>
      <c r="O1762" s="102" t="s">
        <v>252</v>
      </c>
      <c r="P1762" s="102" t="s">
        <v>586</v>
      </c>
      <c r="Q1762" s="278" t="s">
        <v>690</v>
      </c>
      <c r="R1762" s="353" t="s">
        <v>5797</v>
      </c>
      <c r="S1762" s="274">
        <v>0</v>
      </c>
      <c r="T1762" s="435"/>
      <c r="U1762" s="165">
        <v>4</v>
      </c>
      <c r="V1762" s="165">
        <v>4</v>
      </c>
      <c r="W1762" s="165" t="s">
        <v>2793</v>
      </c>
      <c r="X1762" s="102" t="s">
        <v>2794</v>
      </c>
      <c r="Y1762" s="422">
        <f>J1762-I1762</f>
        <v>-1.976388888888889</v>
      </c>
      <c r="Z1762" s="422">
        <f>Y1762*60</f>
        <v>-118.58333333333334</v>
      </c>
      <c r="AA1762" s="429">
        <v>3</v>
      </c>
      <c r="AB1762" s="253">
        <v>4</v>
      </c>
    </row>
    <row r="1763" spans="1:28" ht="14.25" customHeight="1" thickBot="1">
      <c r="A1763" s="7"/>
      <c r="B1763" s="7"/>
      <c r="C1763" s="286" t="s">
        <v>9047</v>
      </c>
      <c r="D1763" s="468">
        <v>3</v>
      </c>
      <c r="E1763" s="286" t="s">
        <v>9153</v>
      </c>
      <c r="F1763" s="247" t="s">
        <v>2442</v>
      </c>
      <c r="G1763" s="286" t="s">
        <v>9183</v>
      </c>
      <c r="H1763" s="286" t="s">
        <v>8433</v>
      </c>
      <c r="I1763" s="281">
        <v>1.9972222222222222</v>
      </c>
      <c r="J1763" s="45" t="s">
        <v>259</v>
      </c>
      <c r="K1763" s="102" t="s">
        <v>5754</v>
      </c>
      <c r="L1763" s="13">
        <f ca="1">IFERROR(__xludf.DUMMYFUNCTION("if(K1814="""",0,counta(split(K1814,"","")))"),4)</f>
        <v>4</v>
      </c>
      <c r="M1763" s="102" t="s">
        <v>5755</v>
      </c>
      <c r="N1763" s="102" t="s">
        <v>1439</v>
      </c>
      <c r="O1763" s="102" t="s">
        <v>1439</v>
      </c>
      <c r="P1763" s="102" t="s">
        <v>1439</v>
      </c>
      <c r="Q1763" s="278" t="s">
        <v>690</v>
      </c>
      <c r="R1763" s="353" t="s">
        <v>5797</v>
      </c>
      <c r="S1763" s="274">
        <v>0</v>
      </c>
      <c r="T1763" s="435"/>
      <c r="U1763" s="165">
        <v>5</v>
      </c>
      <c r="V1763" s="165">
        <v>5</v>
      </c>
      <c r="W1763" s="165" t="s">
        <v>2111</v>
      </c>
      <c r="X1763" s="102">
        <v>1</v>
      </c>
      <c r="Y1763" s="422">
        <f>J1763-I1763</f>
        <v>-1.7305555555555556</v>
      </c>
      <c r="Z1763" s="422">
        <f>Y1763*60</f>
        <v>-103.83333333333334</v>
      </c>
      <c r="AA1763" s="429">
        <v>3</v>
      </c>
      <c r="AB1763" s="165">
        <v>4</v>
      </c>
    </row>
    <row r="1764" spans="1:28" ht="14.25" customHeight="1" thickBot="1">
      <c r="A1764" s="7"/>
      <c r="B1764" s="7"/>
      <c r="C1764" s="286" t="s">
        <v>9047</v>
      </c>
      <c r="D1764" s="468">
        <v>3</v>
      </c>
      <c r="E1764" s="286" t="s">
        <v>9153</v>
      </c>
      <c r="F1764" s="247" t="s">
        <v>2803</v>
      </c>
      <c r="G1764" s="286" t="s">
        <v>9181</v>
      </c>
      <c r="H1764" s="286" t="s">
        <v>9182</v>
      </c>
      <c r="I1764" s="281">
        <v>1.9486111111111111</v>
      </c>
      <c r="J1764" s="45" t="s">
        <v>1537</v>
      </c>
      <c r="K1764" s="102" t="s">
        <v>5757</v>
      </c>
      <c r="L1764" s="13">
        <f ca="1">IFERROR(__xludf.DUMMYFUNCTION("if(K1815="""",0,counta(split(K1815,"","")))"),3)</f>
        <v>3</v>
      </c>
      <c r="M1764" s="102" t="s">
        <v>5757</v>
      </c>
      <c r="N1764" s="102" t="s">
        <v>586</v>
      </c>
      <c r="O1764" s="102" t="s">
        <v>252</v>
      </c>
      <c r="P1764" s="102" t="s">
        <v>586</v>
      </c>
      <c r="Q1764" s="357" t="s">
        <v>690</v>
      </c>
      <c r="R1764" s="353" t="s">
        <v>5797</v>
      </c>
      <c r="S1764" s="331">
        <v>0</v>
      </c>
      <c r="T1764" s="435"/>
      <c r="U1764" s="165">
        <v>3</v>
      </c>
      <c r="V1764" s="165">
        <v>4</v>
      </c>
      <c r="W1764" s="165" t="s">
        <v>3548</v>
      </c>
      <c r="X1764" s="102">
        <v>1</v>
      </c>
      <c r="Y1764" s="422">
        <f>J1764-I1764</f>
        <v>-1.78125</v>
      </c>
      <c r="Z1764" s="422">
        <f>Y1764*60</f>
        <v>-106.875</v>
      </c>
      <c r="AA1764" s="429">
        <v>3</v>
      </c>
      <c r="AB1764" s="333">
        <v>4</v>
      </c>
    </row>
    <row r="1765" spans="1:28" ht="14.25" customHeight="1" thickBot="1">
      <c r="A1765" s="7"/>
      <c r="B1765" s="7"/>
      <c r="C1765" s="286" t="s">
        <v>9047</v>
      </c>
      <c r="D1765" s="468">
        <v>3</v>
      </c>
      <c r="E1765" s="286" t="s">
        <v>9153</v>
      </c>
      <c r="F1765" s="247" t="s">
        <v>632</v>
      </c>
      <c r="G1765" s="286" t="s">
        <v>9178</v>
      </c>
      <c r="H1765" s="286" t="s">
        <v>2584</v>
      </c>
      <c r="I1765" s="281">
        <v>1.7541666666666667</v>
      </c>
      <c r="J1765" s="45" t="s">
        <v>1910</v>
      </c>
      <c r="K1765" s="102" t="s">
        <v>5760</v>
      </c>
      <c r="L1765" s="13">
        <f ca="1">IFERROR(__xludf.DUMMYFUNCTION("if(K1816="""",0,counta(split(K1816,"","")))"),8)</f>
        <v>8</v>
      </c>
      <c r="M1765" s="102" t="s">
        <v>5761</v>
      </c>
      <c r="N1765" s="102"/>
      <c r="O1765" s="102"/>
      <c r="P1765" s="102"/>
      <c r="Q1765" s="357" t="s">
        <v>690</v>
      </c>
      <c r="R1765" s="353" t="s">
        <v>5797</v>
      </c>
      <c r="S1765" s="331">
        <v>0</v>
      </c>
      <c r="T1765" s="435"/>
      <c r="U1765" s="165">
        <v>5</v>
      </c>
      <c r="V1765" s="165">
        <v>5</v>
      </c>
      <c r="W1765" s="165" t="s">
        <v>2111</v>
      </c>
      <c r="X1765" s="102" t="s">
        <v>2947</v>
      </c>
      <c r="Y1765" s="422">
        <f>J1765-I1765</f>
        <v>-1.4722222222222223</v>
      </c>
      <c r="Z1765" s="422">
        <f>Y1765*60</f>
        <v>-88.333333333333343</v>
      </c>
      <c r="AA1765" s="429">
        <v>3</v>
      </c>
      <c r="AB1765" s="165">
        <v>4</v>
      </c>
    </row>
    <row r="1766" spans="1:28" ht="14.25" customHeight="1" thickBot="1">
      <c r="A1766" s="7"/>
      <c r="B1766" s="7"/>
      <c r="C1766" s="286" t="s">
        <v>9047</v>
      </c>
      <c r="D1766" s="468">
        <v>3</v>
      </c>
      <c r="E1766" s="286" t="s">
        <v>9153</v>
      </c>
      <c r="F1766" s="247" t="s">
        <v>9176</v>
      </c>
      <c r="G1766" s="247" t="s">
        <v>9176</v>
      </c>
      <c r="H1766" s="286" t="s">
        <v>6547</v>
      </c>
      <c r="I1766" s="281">
        <v>1.2083333333333333</v>
      </c>
      <c r="J1766" s="45" t="s">
        <v>650</v>
      </c>
      <c r="K1766" s="102" t="s">
        <v>5763</v>
      </c>
      <c r="L1766" s="13">
        <f ca="1">IFERROR(__xludf.DUMMYFUNCTION("if(K1817="""",0,counta(split(K1817,"","")))"),2)</f>
        <v>2</v>
      </c>
      <c r="M1766" s="102" t="s">
        <v>5763</v>
      </c>
      <c r="N1766" s="102"/>
      <c r="O1766" s="102"/>
      <c r="P1766" s="102"/>
      <c r="Q1766" s="357" t="s">
        <v>690</v>
      </c>
      <c r="R1766" s="353" t="s">
        <v>5797</v>
      </c>
      <c r="S1766" s="331">
        <v>0</v>
      </c>
      <c r="T1766" s="435"/>
      <c r="U1766" s="481"/>
      <c r="V1766" s="481"/>
      <c r="W1766" s="481" t="s">
        <v>3044</v>
      </c>
      <c r="X1766" s="480">
        <v>0</v>
      </c>
      <c r="Y1766" s="422">
        <f>J1766-I1766</f>
        <v>-0.98819444444444438</v>
      </c>
      <c r="Z1766" s="422">
        <f>Y1766*60</f>
        <v>-59.291666666666664</v>
      </c>
      <c r="AA1766" s="429">
        <v>3</v>
      </c>
      <c r="AB1766" s="280">
        <v>4</v>
      </c>
    </row>
    <row r="1767" spans="1:28" ht="14.25" customHeight="1" thickBot="1">
      <c r="A1767" s="7"/>
      <c r="B1767" s="7"/>
      <c r="C1767" s="286" t="s">
        <v>9047</v>
      </c>
      <c r="D1767" s="468">
        <v>3</v>
      </c>
      <c r="E1767" s="286" t="s">
        <v>9153</v>
      </c>
      <c r="F1767" s="247" t="s">
        <v>9173</v>
      </c>
      <c r="G1767" s="286" t="s">
        <v>9174</v>
      </c>
      <c r="H1767" s="286" t="s">
        <v>9175</v>
      </c>
      <c r="I1767" s="281">
        <v>1.1187499999999999</v>
      </c>
      <c r="J1767" s="45" t="s">
        <v>654</v>
      </c>
      <c r="K1767" s="102" t="s">
        <v>5765</v>
      </c>
      <c r="L1767" s="13">
        <f ca="1">IFERROR(__xludf.DUMMYFUNCTION("if(K1818="""",0,counta(split(K1818,"","")))"),1)</f>
        <v>1</v>
      </c>
      <c r="M1767" s="102" t="s">
        <v>5765</v>
      </c>
      <c r="N1767" s="102"/>
      <c r="O1767" s="102"/>
      <c r="P1767" s="102"/>
      <c r="Q1767" s="357" t="s">
        <v>690</v>
      </c>
      <c r="R1767" s="353" t="s">
        <v>5797</v>
      </c>
      <c r="S1767" s="331">
        <v>0</v>
      </c>
      <c r="T1767" s="435"/>
      <c r="U1767" s="165">
        <v>3</v>
      </c>
      <c r="V1767" s="165">
        <v>5</v>
      </c>
      <c r="W1767" s="165" t="s">
        <v>4867</v>
      </c>
      <c r="X1767" s="102" t="s">
        <v>2947</v>
      </c>
      <c r="Y1767" s="422">
        <f>J1767-I1767</f>
        <v>-0.8784722222222221</v>
      </c>
      <c r="Z1767" s="422">
        <f>Y1767*60</f>
        <v>-52.708333333333329</v>
      </c>
      <c r="AA1767" s="429">
        <v>3</v>
      </c>
      <c r="AB1767" s="165">
        <v>4</v>
      </c>
    </row>
    <row r="1768" spans="1:28" ht="14.25" customHeight="1" thickBot="1">
      <c r="A1768" s="7"/>
      <c r="B1768" s="7"/>
      <c r="C1768" s="286" t="s">
        <v>9047</v>
      </c>
      <c r="D1768" s="468">
        <v>3</v>
      </c>
      <c r="E1768" s="286" t="s">
        <v>9153</v>
      </c>
      <c r="F1768" s="247" t="s">
        <v>9170</v>
      </c>
      <c r="G1768" s="286" t="s">
        <v>9171</v>
      </c>
      <c r="H1768" s="286" t="s">
        <v>9172</v>
      </c>
      <c r="I1768" s="281">
        <v>1.1034722222222222</v>
      </c>
      <c r="J1768" s="45" t="s">
        <v>3977</v>
      </c>
      <c r="K1768" s="102"/>
      <c r="L1768" s="13">
        <f ca="1">IFERROR(__xludf.DUMMYFUNCTION("if(K1819="""",0,counta(split(K1819,"","")))"),0)</f>
        <v>0</v>
      </c>
      <c r="M1768" s="102"/>
      <c r="N1768" s="102"/>
      <c r="O1768" s="102"/>
      <c r="P1768" s="102"/>
      <c r="Q1768" s="357" t="s">
        <v>690</v>
      </c>
      <c r="R1768" s="353" t="s">
        <v>5797</v>
      </c>
      <c r="S1768" s="331">
        <v>0</v>
      </c>
      <c r="T1768" s="435"/>
      <c r="U1768" s="297">
        <v>5</v>
      </c>
      <c r="V1768" s="297">
        <v>5</v>
      </c>
      <c r="W1768" s="301" t="s">
        <v>3511</v>
      </c>
      <c r="X1768" s="301" t="s">
        <v>2794</v>
      </c>
      <c r="Y1768" s="422">
        <f>J1768-I1768</f>
        <v>-0.68819444444444433</v>
      </c>
      <c r="Z1768" s="422">
        <f>Y1768*60</f>
        <v>-41.291666666666657</v>
      </c>
      <c r="AA1768" s="429">
        <v>3</v>
      </c>
      <c r="AB1768" s="379">
        <v>4</v>
      </c>
    </row>
    <row r="1769" spans="1:28" ht="14.25" customHeight="1" thickBot="1">
      <c r="A1769" s="7"/>
      <c r="B1769" s="7"/>
      <c r="C1769" s="286" t="s">
        <v>9047</v>
      </c>
      <c r="D1769" s="468">
        <v>3</v>
      </c>
      <c r="E1769" s="286" t="s">
        <v>9099</v>
      </c>
      <c r="F1769" s="247" t="s">
        <v>9112</v>
      </c>
      <c r="G1769" s="286" t="s">
        <v>9113</v>
      </c>
      <c r="H1769" s="286" t="s">
        <v>9114</v>
      </c>
      <c r="I1769" s="281">
        <v>0.8881944444444444</v>
      </c>
      <c r="J1769" s="45" t="s">
        <v>1409</v>
      </c>
      <c r="K1769" s="102" t="s">
        <v>5768</v>
      </c>
      <c r="L1769" s="13">
        <f ca="1">IFERROR(__xludf.DUMMYFUNCTION("if(K1820="""",0,counta(split(K1820,"","")))"),6)</f>
        <v>6</v>
      </c>
      <c r="M1769" s="102" t="s">
        <v>5768</v>
      </c>
      <c r="N1769" s="102"/>
      <c r="O1769" s="102"/>
      <c r="P1769" s="102"/>
      <c r="Q1769" s="357" t="s">
        <v>690</v>
      </c>
      <c r="R1769" s="353" t="s">
        <v>5797</v>
      </c>
      <c r="S1769" s="331">
        <v>0</v>
      </c>
      <c r="T1769" s="435"/>
      <c r="U1769" s="165">
        <v>5</v>
      </c>
      <c r="V1769" s="165">
        <v>5</v>
      </c>
      <c r="W1769" s="165" t="s">
        <v>6873</v>
      </c>
      <c r="X1769" s="102" t="s">
        <v>2947</v>
      </c>
      <c r="Y1769" s="422">
        <f>J1769-I1769</f>
        <v>-0.5756944444444444</v>
      </c>
      <c r="Z1769" s="422">
        <f>Y1769*60</f>
        <v>-34.541666666666664</v>
      </c>
      <c r="AA1769" s="429">
        <v>3</v>
      </c>
      <c r="AB1769" s="165">
        <v>4</v>
      </c>
    </row>
    <row r="1770" spans="1:28" ht="14.25" customHeight="1" thickBot="1">
      <c r="A1770" s="7"/>
      <c r="B1770" s="7"/>
      <c r="C1770" s="286" t="s">
        <v>9047</v>
      </c>
      <c r="D1770" s="468">
        <v>3</v>
      </c>
      <c r="E1770" s="286" t="s">
        <v>9099</v>
      </c>
      <c r="F1770" s="247" t="s">
        <v>9109</v>
      </c>
      <c r="G1770" s="286" t="s">
        <v>9109</v>
      </c>
      <c r="H1770" s="286" t="s">
        <v>9110</v>
      </c>
      <c r="I1770" s="281">
        <v>0.8833333333333333</v>
      </c>
      <c r="J1770" s="45" t="s">
        <v>1707</v>
      </c>
      <c r="K1770" s="102"/>
      <c r="L1770" s="13">
        <f ca="1">IFERROR(__xludf.DUMMYFUNCTION("if(K1821="""",0,counta(split(K1821,"","")))"),0)</f>
        <v>0</v>
      </c>
      <c r="M1770" s="102"/>
      <c r="N1770" s="102"/>
      <c r="O1770" s="102"/>
      <c r="P1770" s="102"/>
      <c r="Q1770" s="357" t="s">
        <v>690</v>
      </c>
      <c r="R1770" s="353" t="s">
        <v>5797</v>
      </c>
      <c r="S1770" s="326">
        <v>0</v>
      </c>
      <c r="T1770" s="435"/>
      <c r="U1770" s="165">
        <v>4</v>
      </c>
      <c r="V1770" s="165">
        <v>4</v>
      </c>
      <c r="W1770" s="165" t="s">
        <v>2111</v>
      </c>
      <c r="X1770" s="102" t="s">
        <v>2947</v>
      </c>
      <c r="Y1770" s="422">
        <f>J1770-I1770</f>
        <v>-0.42708333333333331</v>
      </c>
      <c r="Z1770" s="422">
        <f>Y1770*60</f>
        <v>-25.625</v>
      </c>
      <c r="AA1770" s="429">
        <v>3</v>
      </c>
      <c r="AB1770" s="165">
        <v>4</v>
      </c>
    </row>
    <row r="1771" spans="1:28" ht="14.25" customHeight="1" thickBot="1">
      <c r="A1771" s="7"/>
      <c r="B1771" s="7"/>
      <c r="C1771" s="329" t="s">
        <v>10059</v>
      </c>
      <c r="D1771" s="468">
        <v>3</v>
      </c>
      <c r="E1771" s="329" t="s">
        <v>10047</v>
      </c>
      <c r="F1771" s="338" t="s">
        <v>10060</v>
      </c>
      <c r="G1771" s="329" t="s">
        <v>10061</v>
      </c>
      <c r="H1771" s="329" t="s">
        <v>2173</v>
      </c>
      <c r="I1771" s="325">
        <v>0.87152777777777779</v>
      </c>
      <c r="J1771" s="45" t="s">
        <v>5771</v>
      </c>
      <c r="K1771" s="102" t="s">
        <v>5772</v>
      </c>
      <c r="L1771" s="13">
        <f ca="1">IFERROR(__xludf.DUMMYFUNCTION("if(K1822="""",0,counta(split(K1822,"","")))"),2)</f>
        <v>2</v>
      </c>
      <c r="M1771" s="102" t="s">
        <v>5773</v>
      </c>
      <c r="N1771" s="102"/>
      <c r="O1771" s="102"/>
      <c r="P1771" s="102"/>
      <c r="Q1771" s="452" t="s">
        <v>690</v>
      </c>
      <c r="R1771" s="353" t="s">
        <v>5797</v>
      </c>
      <c r="S1771" s="379">
        <v>0</v>
      </c>
      <c r="T1771" s="435"/>
      <c r="U1771" s="165"/>
      <c r="V1771" s="165">
        <v>4</v>
      </c>
      <c r="W1771" s="165" t="s">
        <v>2111</v>
      </c>
      <c r="X1771" s="102"/>
      <c r="Y1771" s="422">
        <f>J1771-I1771</f>
        <v>-0.39861111111111114</v>
      </c>
      <c r="Z1771" s="422">
        <f>Y1771*60</f>
        <v>-23.916666666666668</v>
      </c>
      <c r="AA1771" s="429">
        <v>3</v>
      </c>
      <c r="AB1771" s="165">
        <v>4</v>
      </c>
    </row>
    <row r="1772" spans="1:28" ht="14.25" customHeight="1" thickBot="1">
      <c r="A1772" s="7"/>
      <c r="B1772" s="7"/>
      <c r="C1772" s="283" t="s">
        <v>9291</v>
      </c>
      <c r="D1772" s="468">
        <v>3</v>
      </c>
      <c r="E1772" s="286" t="s">
        <v>9353</v>
      </c>
      <c r="F1772" s="353" t="s">
        <v>9354</v>
      </c>
      <c r="G1772" s="353" t="s">
        <v>9354</v>
      </c>
      <c r="H1772" s="353" t="s">
        <v>9355</v>
      </c>
      <c r="I1772" s="287">
        <v>0.8354166666666667</v>
      </c>
      <c r="J1772" s="45" t="s">
        <v>4113</v>
      </c>
      <c r="K1772" s="102" t="s">
        <v>1582</v>
      </c>
      <c r="L1772" s="13">
        <f ca="1">IFERROR(__xludf.DUMMYFUNCTION("if(K1823="""",0,counta(split(K1823,"","")))"),1)</f>
        <v>1</v>
      </c>
      <c r="M1772" s="102" t="s">
        <v>1582</v>
      </c>
      <c r="N1772" s="102" t="s">
        <v>5775</v>
      </c>
      <c r="O1772" s="102" t="s">
        <v>5776</v>
      </c>
      <c r="P1772" s="102" t="s">
        <v>5775</v>
      </c>
      <c r="Q1772" s="452" t="s">
        <v>690</v>
      </c>
      <c r="R1772" s="353" t="s">
        <v>5797</v>
      </c>
      <c r="S1772" s="379">
        <v>0</v>
      </c>
      <c r="T1772" s="435"/>
      <c r="U1772" s="336">
        <v>3</v>
      </c>
      <c r="V1772" s="333">
        <v>4</v>
      </c>
      <c r="W1772" s="339" t="s">
        <v>29</v>
      </c>
      <c r="X1772" s="339" t="s">
        <v>2947</v>
      </c>
      <c r="Y1772" s="422">
        <f>J1772-I1772</f>
        <v>-0.29583333333333339</v>
      </c>
      <c r="Z1772" s="422">
        <f>Y1772*60</f>
        <v>-17.750000000000004</v>
      </c>
      <c r="AA1772" s="429">
        <v>3</v>
      </c>
      <c r="AB1772" s="165">
        <v>4</v>
      </c>
    </row>
    <row r="1773" spans="1:28" ht="14.25" customHeight="1" thickBot="1">
      <c r="A1773" s="7"/>
      <c r="B1773" s="7"/>
      <c r="C1773" s="286" t="s">
        <v>9047</v>
      </c>
      <c r="D1773" s="468">
        <v>3</v>
      </c>
      <c r="E1773" s="286" t="s">
        <v>9153</v>
      </c>
      <c r="F1773" s="247" t="s">
        <v>9093</v>
      </c>
      <c r="G1773" s="286" t="s">
        <v>9168</v>
      </c>
      <c r="H1773" s="286" t="s">
        <v>561</v>
      </c>
      <c r="I1773" s="281">
        <v>0.80625000000000002</v>
      </c>
      <c r="J1773" s="45" t="s">
        <v>5778</v>
      </c>
      <c r="K1773" s="102" t="s">
        <v>5779</v>
      </c>
      <c r="L1773" s="13">
        <f ca="1">IFERROR(__xludf.DUMMYFUNCTION("if(K1824="""",0,counta(split(K1824,"","")))"),6)</f>
        <v>6</v>
      </c>
      <c r="M1773" s="102" t="s">
        <v>5780</v>
      </c>
      <c r="N1773" s="102"/>
      <c r="O1773" s="102"/>
      <c r="P1773" s="102"/>
      <c r="Q1773" s="452" t="s">
        <v>690</v>
      </c>
      <c r="R1773" s="353" t="s">
        <v>5797</v>
      </c>
      <c r="S1773" s="379">
        <v>0</v>
      </c>
      <c r="T1773" s="435"/>
      <c r="U1773" s="332">
        <v>5</v>
      </c>
      <c r="V1773" s="333">
        <v>4</v>
      </c>
      <c r="W1773" s="339" t="s">
        <v>9908</v>
      </c>
      <c r="X1773" s="339" t="s">
        <v>2947</v>
      </c>
      <c r="Y1773" s="422">
        <f>J1773-I1773</f>
        <v>-0.16250000000000009</v>
      </c>
      <c r="Z1773" s="422">
        <f>Y1773*60</f>
        <v>-9.7500000000000053</v>
      </c>
      <c r="AA1773" s="429">
        <v>3</v>
      </c>
      <c r="AB1773" s="165">
        <v>4</v>
      </c>
    </row>
    <row r="1774" spans="1:28" ht="14.25" customHeight="1" thickBot="1">
      <c r="A1774" s="7"/>
      <c r="B1774" s="7"/>
      <c r="C1774" s="329" t="s">
        <v>9955</v>
      </c>
      <c r="D1774" s="468">
        <v>3</v>
      </c>
      <c r="E1774" s="329" t="s">
        <v>9950</v>
      </c>
      <c r="F1774" s="329" t="s">
        <v>9956</v>
      </c>
      <c r="G1774" s="329" t="s">
        <v>9957</v>
      </c>
      <c r="H1774" s="329" t="s">
        <v>9958</v>
      </c>
      <c r="I1774" s="325">
        <v>0.75486111111111109</v>
      </c>
      <c r="J1774" s="45" t="s">
        <v>1032</v>
      </c>
      <c r="K1774" s="102" t="s">
        <v>5782</v>
      </c>
      <c r="L1774" s="13">
        <f ca="1">IFERROR(__xludf.DUMMYFUNCTION("if(K1825="""",0,counta(split(K1825,"","")))"),8)</f>
        <v>8</v>
      </c>
      <c r="M1774" s="102" t="s">
        <v>5783</v>
      </c>
      <c r="N1774" s="102"/>
      <c r="O1774" s="102"/>
      <c r="P1774" s="102"/>
      <c r="Q1774" s="422" t="s">
        <v>690</v>
      </c>
      <c r="R1774" s="353" t="s">
        <v>5797</v>
      </c>
      <c r="S1774" s="102">
        <v>0</v>
      </c>
      <c r="T1774" s="435"/>
      <c r="U1774" s="165">
        <v>4</v>
      </c>
      <c r="V1774" s="354">
        <v>4</v>
      </c>
      <c r="W1774" s="353" t="s">
        <v>6755</v>
      </c>
      <c r="X1774" s="102">
        <v>1</v>
      </c>
      <c r="Y1774" s="422">
        <f>J1774-I1774</f>
        <v>-0.5854166666666667</v>
      </c>
      <c r="Z1774" s="422">
        <f>Y1774*60</f>
        <v>-35.125</v>
      </c>
      <c r="AA1774" s="429">
        <v>3</v>
      </c>
      <c r="AB1774" s="149">
        <v>4</v>
      </c>
    </row>
    <row r="1775" spans="1:28" ht="14.25" customHeight="1" thickBot="1">
      <c r="A1775" s="7"/>
      <c r="B1775" s="7"/>
      <c r="C1775" s="329" t="s">
        <v>10042</v>
      </c>
      <c r="D1775" s="468">
        <v>3</v>
      </c>
      <c r="E1775" s="329" t="s">
        <v>10025</v>
      </c>
      <c r="F1775" s="338" t="s">
        <v>7870</v>
      </c>
      <c r="G1775" s="338" t="s">
        <v>7870</v>
      </c>
      <c r="H1775" s="329" t="s">
        <v>10043</v>
      </c>
      <c r="I1775" s="325">
        <v>0.73611111111111116</v>
      </c>
      <c r="J1775" s="243" t="s">
        <v>427</v>
      </c>
      <c r="K1775" s="353" t="s">
        <v>5558</v>
      </c>
      <c r="L1775" s="13">
        <f ca="1">IFERROR(__xludf.DUMMYFUNCTION("if(K1826="""",0,counta(split(K1826,"","")))"),8)</f>
        <v>8</v>
      </c>
      <c r="M1775" s="353" t="s">
        <v>5559</v>
      </c>
      <c r="N1775" s="353"/>
      <c r="O1775" s="353"/>
      <c r="P1775" s="353"/>
      <c r="Q1775" s="422" t="s">
        <v>690</v>
      </c>
      <c r="R1775" s="353" t="s">
        <v>5797</v>
      </c>
      <c r="S1775" s="102">
        <v>0</v>
      </c>
      <c r="T1775" s="435"/>
      <c r="U1775" s="165"/>
      <c r="V1775" s="165">
        <v>5</v>
      </c>
      <c r="W1775" s="165" t="s">
        <v>2111</v>
      </c>
      <c r="X1775" s="102"/>
      <c r="Y1775" s="422">
        <f>J1775-I1775</f>
        <v>-0.63958333333333339</v>
      </c>
      <c r="Z1775" s="422">
        <f>Y1775*60</f>
        <v>-38.375</v>
      </c>
      <c r="AA1775" s="429">
        <v>3</v>
      </c>
      <c r="AB1775" s="333">
        <v>4</v>
      </c>
    </row>
    <row r="1776" spans="1:28" ht="14.25" customHeight="1" thickBot="1">
      <c r="A1776" s="7"/>
      <c r="B1776" s="7"/>
      <c r="C1776" s="286" t="s">
        <v>9047</v>
      </c>
      <c r="D1776" s="468">
        <v>3</v>
      </c>
      <c r="E1776" s="286" t="s">
        <v>9099</v>
      </c>
      <c r="F1776" s="247" t="s">
        <v>9107</v>
      </c>
      <c r="G1776" s="286" t="s">
        <v>9108</v>
      </c>
      <c r="H1776" s="286"/>
      <c r="I1776" s="281">
        <v>0.73055555555555551</v>
      </c>
      <c r="J1776" s="243" t="s">
        <v>662</v>
      </c>
      <c r="K1776" s="353" t="s">
        <v>5786</v>
      </c>
      <c r="L1776" s="13">
        <f ca="1">IFERROR(__xludf.DUMMYFUNCTION("if(K1827="""",0,counta(split(K1827,"","")))"),8)</f>
        <v>8</v>
      </c>
      <c r="M1776" s="353" t="s">
        <v>5787</v>
      </c>
      <c r="N1776" s="353"/>
      <c r="O1776" s="353"/>
      <c r="P1776" s="353"/>
      <c r="Q1776" s="422" t="s">
        <v>690</v>
      </c>
      <c r="R1776" s="353" t="s">
        <v>5797</v>
      </c>
      <c r="S1776" s="102">
        <v>0</v>
      </c>
      <c r="T1776" s="435"/>
      <c r="U1776" s="253">
        <v>4</v>
      </c>
      <c r="V1776" s="253">
        <v>4</v>
      </c>
      <c r="W1776" s="283" t="s">
        <v>2793</v>
      </c>
      <c r="X1776" s="250">
        <v>0</v>
      </c>
      <c r="Y1776" s="422">
        <f>J1776-I1776</f>
        <v>-0.56666666666666665</v>
      </c>
      <c r="Z1776" s="422">
        <f>Y1776*60</f>
        <v>-34</v>
      </c>
      <c r="AA1776" s="429">
        <v>3</v>
      </c>
      <c r="AB1776" s="280">
        <v>4</v>
      </c>
    </row>
    <row r="1777" spans="1:28" ht="14.25" customHeight="1" thickBot="1">
      <c r="A1777" s="7"/>
      <c r="B1777" s="7"/>
      <c r="C1777" s="329" t="s">
        <v>10039</v>
      </c>
      <c r="D1777" s="468">
        <v>3</v>
      </c>
      <c r="E1777" s="329" t="s">
        <v>10025</v>
      </c>
      <c r="F1777" s="338" t="s">
        <v>4451</v>
      </c>
      <c r="G1777" s="338" t="s">
        <v>4451</v>
      </c>
      <c r="H1777" s="329" t="s">
        <v>10040</v>
      </c>
      <c r="I1777" s="325">
        <v>0.72916666666666663</v>
      </c>
      <c r="J1777" s="243" t="s">
        <v>218</v>
      </c>
      <c r="K1777" s="353" t="s">
        <v>4041</v>
      </c>
      <c r="L1777" s="13">
        <f ca="1">IFERROR(__xludf.DUMMYFUNCTION("if(K1828="""",0,counta(split(K1828,"","")))"),2)</f>
        <v>2</v>
      </c>
      <c r="M1777" s="353" t="s">
        <v>4041</v>
      </c>
      <c r="N1777" s="353"/>
      <c r="O1777" s="353"/>
      <c r="P1777" s="353"/>
      <c r="Q1777" s="422" t="s">
        <v>690</v>
      </c>
      <c r="R1777" s="353" t="s">
        <v>5797</v>
      </c>
      <c r="S1777" s="102">
        <v>0</v>
      </c>
      <c r="T1777" s="435"/>
      <c r="U1777" s="165"/>
      <c r="V1777" s="165">
        <v>4</v>
      </c>
      <c r="W1777" s="165" t="s">
        <v>29</v>
      </c>
      <c r="X1777" s="15">
        <v>1</v>
      </c>
      <c r="Y1777" s="422">
        <f>J1777-I1777</f>
        <v>-0.53194444444444444</v>
      </c>
      <c r="Z1777" s="422">
        <f>Y1777*60</f>
        <v>-31.916666666666668</v>
      </c>
      <c r="AA1777" s="429">
        <v>3</v>
      </c>
      <c r="AB1777" s="165">
        <v>4</v>
      </c>
    </row>
    <row r="1778" spans="1:28" ht="14.25" customHeight="1" thickBot="1">
      <c r="A1778" s="294"/>
      <c r="B1778" s="294"/>
      <c r="C1778" s="295" t="s">
        <v>9494</v>
      </c>
      <c r="D1778" s="468">
        <v>3</v>
      </c>
      <c r="E1778" s="301" t="s">
        <v>9621</v>
      </c>
      <c r="F1778" s="296" t="s">
        <v>594</v>
      </c>
      <c r="G1778" s="296" t="s">
        <v>594</v>
      </c>
      <c r="H1778" s="296" t="s">
        <v>3163</v>
      </c>
      <c r="I1778" s="298">
        <v>0.72499999999999998</v>
      </c>
      <c r="J1778" s="243" t="s">
        <v>3227</v>
      </c>
      <c r="K1778" s="353" t="s">
        <v>5789</v>
      </c>
      <c r="L1778" s="13">
        <f ca="1">IFERROR(__xludf.DUMMYFUNCTION("if(K1829="""",0,counta(split(K1829,"","")))"),13)</f>
        <v>13</v>
      </c>
      <c r="M1778" s="353" t="s">
        <v>5790</v>
      </c>
      <c r="N1778" s="353"/>
      <c r="O1778" s="353"/>
      <c r="P1778" s="353"/>
      <c r="Q1778" s="422" t="s">
        <v>690</v>
      </c>
      <c r="R1778" s="353" t="s">
        <v>5797</v>
      </c>
      <c r="S1778" s="102">
        <v>0</v>
      </c>
      <c r="T1778" s="435"/>
      <c r="U1778" s="165">
        <v>4</v>
      </c>
      <c r="V1778" s="165">
        <v>4</v>
      </c>
      <c r="W1778" s="165" t="s">
        <v>5989</v>
      </c>
      <c r="X1778" s="165">
        <v>0</v>
      </c>
      <c r="Y1778" s="422">
        <f>J1778-I1778</f>
        <v>-0.52222222222222214</v>
      </c>
      <c r="Z1778" s="422">
        <f>Y1778*60</f>
        <v>-31.333333333333329</v>
      </c>
      <c r="AA1778" s="429">
        <v>3</v>
      </c>
      <c r="AB1778" s="354">
        <v>4</v>
      </c>
    </row>
    <row r="1779" spans="1:28" ht="14.25" customHeight="1" thickBot="1">
      <c r="A1779" s="7"/>
      <c r="B1779" s="7"/>
      <c r="C1779" s="286" t="s">
        <v>9047</v>
      </c>
      <c r="D1779" s="468">
        <v>3</v>
      </c>
      <c r="E1779" s="286" t="s">
        <v>9099</v>
      </c>
      <c r="F1779" s="247" t="s">
        <v>9103</v>
      </c>
      <c r="G1779" s="286" t="s">
        <v>9104</v>
      </c>
      <c r="H1779" s="286" t="s">
        <v>9105</v>
      </c>
      <c r="I1779" s="281">
        <v>0.72152777777777777</v>
      </c>
      <c r="J1779" s="243" t="s">
        <v>1335</v>
      </c>
      <c r="K1779" s="353" t="s">
        <v>5793</v>
      </c>
      <c r="L1779" s="13">
        <f ca="1">IFERROR(__xludf.DUMMYFUNCTION("if(K1830="""",0,counta(split(K1830,"","")))"),2)</f>
        <v>2</v>
      </c>
      <c r="M1779" s="353" t="s">
        <v>5793</v>
      </c>
      <c r="N1779" s="353"/>
      <c r="O1779" s="353"/>
      <c r="P1779" s="353"/>
      <c r="Q1779" s="422" t="s">
        <v>690</v>
      </c>
      <c r="R1779" s="353" t="s">
        <v>5797</v>
      </c>
      <c r="S1779" s="102">
        <v>0</v>
      </c>
      <c r="T1779" s="435"/>
      <c r="U1779" s="280">
        <v>5</v>
      </c>
      <c r="V1779" s="280">
        <v>5</v>
      </c>
      <c r="W1779" s="286" t="s">
        <v>9052</v>
      </c>
      <c r="X1779" s="286" t="s">
        <v>2947</v>
      </c>
      <c r="Y1779" s="422">
        <f>J1779-I1779</f>
        <v>-0.51180555555555551</v>
      </c>
      <c r="Z1779" s="422">
        <f>Y1779*60</f>
        <v>-30.708333333333332</v>
      </c>
      <c r="AA1779" s="429">
        <v>3</v>
      </c>
      <c r="AB1779" s="165">
        <v>4</v>
      </c>
    </row>
    <row r="1780" spans="1:28" ht="14.25" customHeight="1" thickBot="1">
      <c r="A1780" s="7"/>
      <c r="B1780" s="7"/>
      <c r="C1780" s="286" t="s">
        <v>9047</v>
      </c>
      <c r="D1780" s="468">
        <v>3</v>
      </c>
      <c r="E1780" s="286" t="s">
        <v>9118</v>
      </c>
      <c r="F1780" s="247" t="s">
        <v>9131</v>
      </c>
      <c r="G1780" s="286"/>
      <c r="H1780" s="286" t="s">
        <v>9132</v>
      </c>
      <c r="I1780" s="281">
        <v>0.69444444444444442</v>
      </c>
      <c r="J1780" s="243" t="s">
        <v>493</v>
      </c>
      <c r="K1780" s="353" t="s">
        <v>5545</v>
      </c>
      <c r="L1780" s="13">
        <f ca="1">IFERROR(__xludf.DUMMYFUNCTION("if(K1831="""",0,counta(split(K1831,"","")))"),6)</f>
        <v>6</v>
      </c>
      <c r="M1780" s="353" t="s">
        <v>5545</v>
      </c>
      <c r="N1780" s="353" t="s">
        <v>5795</v>
      </c>
      <c r="O1780" s="353" t="s">
        <v>181</v>
      </c>
      <c r="P1780" s="353" t="s">
        <v>181</v>
      </c>
      <c r="Q1780" s="422" t="s">
        <v>690</v>
      </c>
      <c r="R1780" s="353" t="s">
        <v>5797</v>
      </c>
      <c r="S1780" s="102">
        <v>0</v>
      </c>
      <c r="T1780" s="435"/>
      <c r="U1780" s="481">
        <v>5</v>
      </c>
      <c r="V1780" s="481">
        <v>5</v>
      </c>
      <c r="W1780" s="481" t="s">
        <v>3127</v>
      </c>
      <c r="X1780" s="480" t="s">
        <v>2947</v>
      </c>
      <c r="Y1780" s="422">
        <f>J1780-I1780</f>
        <v>-0.40833333333333327</v>
      </c>
      <c r="Z1780" s="422">
        <f>Y1780*60</f>
        <v>-24.499999999999996</v>
      </c>
      <c r="AA1780" s="429">
        <v>3</v>
      </c>
      <c r="AB1780" s="165">
        <v>4</v>
      </c>
    </row>
    <row r="1781" spans="1:28" ht="14.25" customHeight="1" thickBot="1">
      <c r="A1781" s="7"/>
      <c r="B1781" s="7"/>
      <c r="C1781" s="329" t="s">
        <v>10101</v>
      </c>
      <c r="D1781" s="468">
        <v>3</v>
      </c>
      <c r="E1781" s="329" t="s">
        <v>10086</v>
      </c>
      <c r="F1781" s="345" t="s">
        <v>10102</v>
      </c>
      <c r="G1781" s="329" t="s">
        <v>1312</v>
      </c>
      <c r="H1781" s="329" t="s">
        <v>10103</v>
      </c>
      <c r="I1781" s="325">
        <v>0.67777777777777781</v>
      </c>
      <c r="J1781" s="243" t="s">
        <v>1171</v>
      </c>
      <c r="K1781" s="353" t="s">
        <v>5789</v>
      </c>
      <c r="L1781" s="13">
        <f ca="1">IFERROR(__xludf.DUMMYFUNCTION("if(K1833="""",0,counta(split(K1833,"","")))"),13)</f>
        <v>13</v>
      </c>
      <c r="M1781" s="353" t="s">
        <v>5790</v>
      </c>
      <c r="N1781" s="353"/>
      <c r="O1781" s="353"/>
      <c r="P1781" s="353"/>
      <c r="Q1781" s="422" t="s">
        <v>690</v>
      </c>
      <c r="R1781" s="353" t="s">
        <v>5797</v>
      </c>
      <c r="S1781" s="102">
        <v>0</v>
      </c>
      <c r="T1781" s="435"/>
      <c r="U1781" s="481">
        <v>4</v>
      </c>
      <c r="V1781" s="481">
        <v>5</v>
      </c>
      <c r="W1781" s="481" t="s">
        <v>4957</v>
      </c>
      <c r="X1781" s="480" t="s">
        <v>2947</v>
      </c>
      <c r="Y1781" s="422">
        <f>J1781-I1781</f>
        <v>-0.54652777777777783</v>
      </c>
      <c r="Z1781" s="422">
        <f>Y1781*60</f>
        <v>-32.791666666666671</v>
      </c>
      <c r="AA1781" s="429">
        <v>3</v>
      </c>
      <c r="AB1781" s="165">
        <v>4</v>
      </c>
    </row>
    <row r="1782" spans="1:28" ht="14.25" customHeight="1" thickBot="1">
      <c r="A1782" s="7"/>
      <c r="B1782" s="7"/>
      <c r="C1782" s="329" t="s">
        <v>10036</v>
      </c>
      <c r="D1782" s="468">
        <v>3</v>
      </c>
      <c r="E1782" s="329" t="s">
        <v>10025</v>
      </c>
      <c r="F1782" s="338" t="s">
        <v>10037</v>
      </c>
      <c r="G1782" s="338" t="s">
        <v>10037</v>
      </c>
      <c r="H1782" s="329" t="s">
        <v>9075</v>
      </c>
      <c r="I1782" s="325">
        <v>0.65972222222222221</v>
      </c>
      <c r="J1782" s="243" t="s">
        <v>579</v>
      </c>
      <c r="K1782" s="353" t="s">
        <v>5801</v>
      </c>
      <c r="L1782" s="13">
        <f ca="1">IFERROR(__xludf.DUMMYFUNCTION("if(K1834="""",0,counta(split(K1834,"","")))"),6)</f>
        <v>6</v>
      </c>
      <c r="M1782" s="353" t="s">
        <v>5801</v>
      </c>
      <c r="N1782" s="353" t="s">
        <v>5795</v>
      </c>
      <c r="O1782" s="353" t="s">
        <v>181</v>
      </c>
      <c r="P1782" s="353" t="s">
        <v>181</v>
      </c>
      <c r="Q1782" s="422" t="s">
        <v>690</v>
      </c>
      <c r="R1782" s="353" t="s">
        <v>5797</v>
      </c>
      <c r="S1782" s="102">
        <v>0</v>
      </c>
      <c r="T1782" s="435"/>
      <c r="U1782" s="165"/>
      <c r="V1782" s="165">
        <v>4</v>
      </c>
      <c r="W1782" s="165" t="s">
        <v>1403</v>
      </c>
      <c r="X1782" s="102"/>
      <c r="Y1782" s="422">
        <f>J1782-I1782</f>
        <v>-0.50416666666666665</v>
      </c>
      <c r="Z1782" s="422">
        <f>Y1782*60</f>
        <v>-30.25</v>
      </c>
      <c r="AA1782" s="429">
        <v>3</v>
      </c>
      <c r="AB1782" s="165">
        <v>4</v>
      </c>
    </row>
    <row r="1783" spans="1:28" ht="14.25" customHeight="1" thickBot="1">
      <c r="A1783" s="7"/>
      <c r="B1783" s="7"/>
      <c r="C1783" s="283" t="s">
        <v>9291</v>
      </c>
      <c r="D1783" s="468">
        <v>3</v>
      </c>
      <c r="E1783" s="286" t="s">
        <v>9321</v>
      </c>
      <c r="F1783" s="353" t="s">
        <v>594</v>
      </c>
      <c r="G1783" s="353" t="s">
        <v>594</v>
      </c>
      <c r="H1783" s="353" t="s">
        <v>3163</v>
      </c>
      <c r="I1783" s="287">
        <v>0.65763888888888888</v>
      </c>
      <c r="J1783" s="243" t="s">
        <v>3478</v>
      </c>
      <c r="K1783" s="353" t="s">
        <v>5801</v>
      </c>
      <c r="L1783" s="13">
        <f ca="1">IFERROR(__xludf.DUMMYFUNCTION("if(K1835="""",0,counta(split(K1835,"","")))"),6)</f>
        <v>6</v>
      </c>
      <c r="M1783" s="353" t="s">
        <v>5801</v>
      </c>
      <c r="N1783" s="353" t="s">
        <v>5803</v>
      </c>
      <c r="O1783" s="353" t="s">
        <v>181</v>
      </c>
      <c r="P1783" s="353" t="s">
        <v>181</v>
      </c>
      <c r="Q1783" s="422" t="s">
        <v>690</v>
      </c>
      <c r="R1783" s="353" t="s">
        <v>5797</v>
      </c>
      <c r="S1783" s="102">
        <v>0</v>
      </c>
      <c r="T1783" s="435"/>
      <c r="U1783" s="165">
        <v>5</v>
      </c>
      <c r="V1783" s="354">
        <v>5</v>
      </c>
      <c r="W1783" s="353" t="s">
        <v>8744</v>
      </c>
      <c r="X1783" s="102">
        <v>1</v>
      </c>
      <c r="Y1783" s="422">
        <f>J1783-I1783</f>
        <v>-0.55277777777777781</v>
      </c>
      <c r="Z1783" s="422">
        <f>Y1783*60</f>
        <v>-33.166666666666671</v>
      </c>
      <c r="AA1783" s="429">
        <v>3</v>
      </c>
      <c r="AB1783" s="165">
        <v>4</v>
      </c>
    </row>
    <row r="1784" spans="1:28" ht="14.25" customHeight="1" thickBot="1">
      <c r="A1784" s="7"/>
      <c r="B1784" s="7"/>
      <c r="C1784" s="329" t="s">
        <v>10076</v>
      </c>
      <c r="D1784" s="468">
        <v>3</v>
      </c>
      <c r="E1784" s="329" t="s">
        <v>10063</v>
      </c>
      <c r="F1784" s="338" t="s">
        <v>10077</v>
      </c>
      <c r="G1784" s="338" t="s">
        <v>10077</v>
      </c>
      <c r="H1784" s="329" t="s">
        <v>10078</v>
      </c>
      <c r="I1784" s="325">
        <v>0.65486111111111112</v>
      </c>
      <c r="J1784" s="243" t="s">
        <v>2895</v>
      </c>
      <c r="K1784" s="353" t="s">
        <v>5789</v>
      </c>
      <c r="L1784" s="13">
        <f ca="1">IFERROR(__xludf.DUMMYFUNCTION("if(K1836="""",0,counta(split(K1836,"","")))"),13)</f>
        <v>13</v>
      </c>
      <c r="M1784" s="353" t="s">
        <v>5790</v>
      </c>
      <c r="N1784" s="353"/>
      <c r="O1784" s="353"/>
      <c r="P1784" s="353"/>
      <c r="Q1784" s="422" t="s">
        <v>690</v>
      </c>
      <c r="R1784" s="353" t="s">
        <v>5797</v>
      </c>
      <c r="S1784" s="102">
        <v>0</v>
      </c>
      <c r="T1784" s="435"/>
      <c r="U1784" s="165">
        <v>3</v>
      </c>
      <c r="V1784" s="165">
        <v>4</v>
      </c>
      <c r="W1784" s="165" t="s">
        <v>3127</v>
      </c>
      <c r="X1784" s="102" t="s">
        <v>2794</v>
      </c>
      <c r="Y1784" s="422">
        <f>J1784-I1784</f>
        <v>-0.23194444444444445</v>
      </c>
      <c r="Z1784" s="422">
        <f>Y1784*60</f>
        <v>-13.916666666666668</v>
      </c>
      <c r="AA1784" s="429">
        <v>3</v>
      </c>
      <c r="AB1784" s="165">
        <v>4</v>
      </c>
    </row>
    <row r="1785" spans="1:28" ht="14.25" customHeight="1" thickBot="1">
      <c r="A1785" s="7"/>
      <c r="B1785" s="7"/>
      <c r="C1785" s="329" t="s">
        <v>10020</v>
      </c>
      <c r="D1785" s="468">
        <v>3</v>
      </c>
      <c r="E1785" s="329" t="s">
        <v>9988</v>
      </c>
      <c r="F1785" s="338" t="s">
        <v>10021</v>
      </c>
      <c r="G1785" s="338" t="s">
        <v>10021</v>
      </c>
      <c r="H1785" s="329" t="s">
        <v>10022</v>
      </c>
      <c r="I1785" s="325">
        <v>0.65277777777777779</v>
      </c>
      <c r="J1785" s="243" t="s">
        <v>296</v>
      </c>
      <c r="K1785" s="353" t="s">
        <v>5806</v>
      </c>
      <c r="L1785" s="13">
        <f ca="1">IFERROR(__xludf.DUMMYFUNCTION("if(K1837="""",0,counta(split(K1837,"","")))"),3)</f>
        <v>3</v>
      </c>
      <c r="M1785" s="353" t="s">
        <v>5806</v>
      </c>
      <c r="N1785" s="353"/>
      <c r="O1785" s="353"/>
      <c r="P1785" s="353"/>
      <c r="Q1785" s="422" t="s">
        <v>690</v>
      </c>
      <c r="R1785" s="353" t="s">
        <v>5797</v>
      </c>
      <c r="S1785" s="102">
        <v>0</v>
      </c>
      <c r="T1785" s="435"/>
      <c r="U1785" s="255">
        <v>5</v>
      </c>
      <c r="V1785" s="253">
        <v>4</v>
      </c>
      <c r="W1785" s="353" t="s">
        <v>9330</v>
      </c>
      <c r="X1785" s="353" t="s">
        <v>2794</v>
      </c>
      <c r="Y1785" s="422">
        <f>J1785-I1785</f>
        <v>-0.58125000000000004</v>
      </c>
      <c r="Z1785" s="422">
        <f>Y1785*60</f>
        <v>-34.875</v>
      </c>
      <c r="AA1785" s="429">
        <v>3</v>
      </c>
      <c r="AB1785" s="165">
        <v>4</v>
      </c>
    </row>
    <row r="1786" spans="1:28" ht="14.25" customHeight="1" thickBot="1">
      <c r="A1786" s="294"/>
      <c r="B1786" s="294"/>
      <c r="C1786" s="295" t="s">
        <v>9494</v>
      </c>
      <c r="D1786" s="468">
        <v>3</v>
      </c>
      <c r="E1786" s="301" t="s">
        <v>9495</v>
      </c>
      <c r="F1786" s="54" t="s">
        <v>2864</v>
      </c>
      <c r="G1786" s="296" t="s">
        <v>9505</v>
      </c>
      <c r="H1786" s="301" t="s">
        <v>9506</v>
      </c>
      <c r="I1786" s="298">
        <v>0.63888888888888884</v>
      </c>
      <c r="J1786" s="243" t="s">
        <v>4230</v>
      </c>
      <c r="K1786" s="353" t="s">
        <v>5808</v>
      </c>
      <c r="L1786" s="13">
        <f ca="1">IFERROR(__xludf.DUMMYFUNCTION("if(K1838="""",0,counta(split(K1838,"","")))"),3)</f>
        <v>3</v>
      </c>
      <c r="M1786" s="353" t="s">
        <v>5808</v>
      </c>
      <c r="N1786" s="353"/>
      <c r="O1786" s="353"/>
      <c r="P1786" s="353"/>
      <c r="Q1786" s="422" t="s">
        <v>690</v>
      </c>
      <c r="R1786" s="353" t="s">
        <v>5797</v>
      </c>
      <c r="S1786" s="102">
        <v>0</v>
      </c>
      <c r="T1786" s="435"/>
      <c r="U1786" s="51">
        <v>4</v>
      </c>
      <c r="V1786" s="51">
        <v>5</v>
      </c>
      <c r="W1786" s="51" t="s">
        <v>3511</v>
      </c>
      <c r="X1786" s="51">
        <v>1</v>
      </c>
      <c r="Y1786" s="422">
        <f>J1786-I1786</f>
        <v>-0.51458333333333328</v>
      </c>
      <c r="Z1786" s="422">
        <f>Y1786*60</f>
        <v>-30.874999999999996</v>
      </c>
      <c r="AA1786" s="429">
        <v>3</v>
      </c>
      <c r="AB1786" s="165">
        <v>4</v>
      </c>
    </row>
    <row r="1787" spans="1:28" ht="14.25" customHeight="1" thickBot="1">
      <c r="A1787" s="7"/>
      <c r="B1787" s="294"/>
      <c r="C1787" s="319" t="s">
        <v>9648</v>
      </c>
      <c r="D1787" s="468">
        <v>3</v>
      </c>
      <c r="E1787" s="301" t="s">
        <v>9730</v>
      </c>
      <c r="F1787" s="296" t="s">
        <v>9750</v>
      </c>
      <c r="G1787" s="301" t="s">
        <v>5916</v>
      </c>
      <c r="H1787" s="301" t="s">
        <v>5917</v>
      </c>
      <c r="I1787" s="298">
        <v>0.62291666666666667</v>
      </c>
      <c r="J1787" s="243" t="s">
        <v>809</v>
      </c>
      <c r="K1787" s="353" t="s">
        <v>5812</v>
      </c>
      <c r="L1787" s="13">
        <f ca="1">IFERROR(__xludf.DUMMYFUNCTION("if(K1839="""",0,counta(split(K1839,"","")))"),3)</f>
        <v>3</v>
      </c>
      <c r="M1787" s="353" t="s">
        <v>5812</v>
      </c>
      <c r="N1787" s="353"/>
      <c r="O1787" s="353"/>
      <c r="P1787" s="353"/>
      <c r="Q1787" s="422" t="s">
        <v>690</v>
      </c>
      <c r="R1787" s="353" t="s">
        <v>5797</v>
      </c>
      <c r="S1787" s="102">
        <v>0</v>
      </c>
      <c r="T1787" s="435"/>
      <c r="U1787" s="165">
        <v>4</v>
      </c>
      <c r="V1787" s="165">
        <v>5</v>
      </c>
      <c r="W1787" s="165" t="s">
        <v>3511</v>
      </c>
      <c r="X1787" s="102">
        <v>1</v>
      </c>
      <c r="Y1787" s="422">
        <f>J1787-I1787</f>
        <v>-0.60138888888888886</v>
      </c>
      <c r="Z1787" s="422">
        <f>Y1787*60</f>
        <v>-36.083333333333329</v>
      </c>
      <c r="AA1787" s="429">
        <v>3</v>
      </c>
      <c r="AB1787" s="165">
        <v>4</v>
      </c>
    </row>
    <row r="1788" spans="1:28" ht="14.25" customHeight="1" thickBot="1">
      <c r="A1788" s="7"/>
      <c r="B1788" s="7"/>
      <c r="C1788" s="286" t="s">
        <v>9047</v>
      </c>
      <c r="D1788" s="468">
        <v>3</v>
      </c>
      <c r="E1788" s="286" t="s">
        <v>9048</v>
      </c>
      <c r="F1788" s="247" t="s">
        <v>703</v>
      </c>
      <c r="G1788" s="286" t="s">
        <v>9064</v>
      </c>
      <c r="H1788" s="286" t="s">
        <v>2173</v>
      </c>
      <c r="I1788" s="281">
        <v>0.62222222222222223</v>
      </c>
      <c r="J1788" s="243" t="s">
        <v>24</v>
      </c>
      <c r="K1788" s="353" t="s">
        <v>5816</v>
      </c>
      <c r="L1788" s="13">
        <f ca="1">IFERROR(__xludf.DUMMYFUNCTION("if(K1840="""",0,counta(split(K1840,"","")))"),2)</f>
        <v>2</v>
      </c>
      <c r="M1788" s="353" t="s">
        <v>5816</v>
      </c>
      <c r="N1788" s="353"/>
      <c r="O1788" s="353"/>
      <c r="P1788" s="353"/>
      <c r="Q1788" s="422" t="s">
        <v>690</v>
      </c>
      <c r="R1788" s="353" t="s">
        <v>5797</v>
      </c>
      <c r="S1788" s="102">
        <v>0</v>
      </c>
      <c r="T1788" s="435"/>
      <c r="U1788" s="165">
        <v>4</v>
      </c>
      <c r="V1788" s="165">
        <v>5</v>
      </c>
      <c r="W1788" s="165" t="s">
        <v>4867</v>
      </c>
      <c r="X1788" s="102" t="s">
        <v>2947</v>
      </c>
      <c r="Y1788" s="422">
        <f>J1788-I1788</f>
        <v>-0.57708333333333339</v>
      </c>
      <c r="Z1788" s="422">
        <f>Y1788*60</f>
        <v>-34.625</v>
      </c>
      <c r="AA1788" s="429">
        <v>3</v>
      </c>
      <c r="AB1788" s="165">
        <v>4</v>
      </c>
    </row>
    <row r="1789" spans="1:28" ht="14.25" customHeight="1" thickBot="1">
      <c r="A1789" s="7"/>
      <c r="B1789" s="7"/>
      <c r="C1789" s="329" t="s">
        <v>10176</v>
      </c>
      <c r="D1789" s="468">
        <v>3</v>
      </c>
      <c r="E1789" s="329" t="s">
        <v>10159</v>
      </c>
      <c r="F1789" s="346" t="s">
        <v>10177</v>
      </c>
      <c r="G1789" s="352" t="s">
        <v>1890</v>
      </c>
      <c r="H1789" s="352" t="s">
        <v>10178</v>
      </c>
      <c r="I1789" s="347">
        <v>0.61875000000000002</v>
      </c>
      <c r="J1789" s="243" t="s">
        <v>222</v>
      </c>
      <c r="K1789" s="353" t="s">
        <v>5817</v>
      </c>
      <c r="L1789" s="13">
        <f ca="1">IFERROR(__xludf.DUMMYFUNCTION("if(K1841="""",0,counta(split(K1841,"","")))"),6)</f>
        <v>6</v>
      </c>
      <c r="M1789" s="353" t="s">
        <v>5817</v>
      </c>
      <c r="N1789" s="353"/>
      <c r="O1789" s="353"/>
      <c r="P1789" s="353"/>
      <c r="Q1789" s="422" t="s">
        <v>690</v>
      </c>
      <c r="R1789" s="353" t="s">
        <v>5797</v>
      </c>
      <c r="S1789" s="102">
        <v>0</v>
      </c>
      <c r="T1789" s="435"/>
      <c r="U1789" s="165"/>
      <c r="V1789" s="165">
        <v>4</v>
      </c>
      <c r="W1789" s="165" t="s">
        <v>2111</v>
      </c>
      <c r="X1789" s="102"/>
      <c r="Y1789" s="422">
        <f>J1789-I1789</f>
        <v>-0.57013888888888886</v>
      </c>
      <c r="Z1789" s="422">
        <f>Y1789*60</f>
        <v>-34.208333333333329</v>
      </c>
      <c r="AA1789" s="429">
        <v>3</v>
      </c>
      <c r="AB1789" s="332">
        <v>4</v>
      </c>
    </row>
    <row r="1790" spans="1:28" ht="14.25" customHeight="1" thickBot="1">
      <c r="A1790" s="7"/>
      <c r="B1790" s="7"/>
      <c r="C1790" s="329" t="s">
        <v>10128</v>
      </c>
      <c r="D1790" s="468">
        <v>3</v>
      </c>
      <c r="E1790" s="329" t="s">
        <v>10107</v>
      </c>
      <c r="F1790" s="338" t="s">
        <v>318</v>
      </c>
      <c r="G1790" s="338" t="s">
        <v>318</v>
      </c>
      <c r="H1790" s="329" t="s">
        <v>2916</v>
      </c>
      <c r="I1790" s="325">
        <v>0.61597222222222225</v>
      </c>
      <c r="J1790" s="243" t="s">
        <v>1171</v>
      </c>
      <c r="K1790" s="353" t="s">
        <v>5789</v>
      </c>
      <c r="L1790" s="13">
        <f ca="1">IFERROR(__xludf.DUMMYFUNCTION("if(K1842="""",0,counta(split(K1842,"","")))"),13)</f>
        <v>13</v>
      </c>
      <c r="M1790" s="353" t="s">
        <v>5790</v>
      </c>
      <c r="N1790" s="353"/>
      <c r="O1790" s="353"/>
      <c r="P1790" s="353"/>
      <c r="Q1790" s="422" t="s">
        <v>690</v>
      </c>
      <c r="R1790" s="353" t="s">
        <v>5797</v>
      </c>
      <c r="S1790" s="102">
        <v>0</v>
      </c>
      <c r="T1790" s="435"/>
      <c r="U1790" s="165"/>
      <c r="V1790" s="165">
        <v>4</v>
      </c>
      <c r="W1790" s="165" t="s">
        <v>2111</v>
      </c>
      <c r="X1790" s="102"/>
      <c r="Y1790" s="422">
        <f>J1790-I1790</f>
        <v>-0.48472222222222228</v>
      </c>
      <c r="Z1790" s="422">
        <f>Y1790*60</f>
        <v>-29.083333333333336</v>
      </c>
      <c r="AA1790" s="428">
        <v>3</v>
      </c>
      <c r="AB1790" s="333">
        <v>4</v>
      </c>
    </row>
    <row r="1791" spans="1:28" ht="14.25" customHeight="1" thickBot="1">
      <c r="A1791" s="294"/>
      <c r="B1791" s="294"/>
      <c r="C1791" s="295" t="s">
        <v>9494</v>
      </c>
      <c r="D1791" s="468">
        <v>3</v>
      </c>
      <c r="E1791" s="301" t="s">
        <v>9621</v>
      </c>
      <c r="F1791" s="296" t="s">
        <v>9632</v>
      </c>
      <c r="G1791" s="296" t="s">
        <v>9632</v>
      </c>
      <c r="H1791" s="296" t="s">
        <v>8433</v>
      </c>
      <c r="I1791" s="298">
        <v>0.61319444444444449</v>
      </c>
      <c r="J1791" s="243" t="s">
        <v>682</v>
      </c>
      <c r="K1791" s="353" t="s">
        <v>1943</v>
      </c>
      <c r="L1791" s="13">
        <f ca="1">IFERROR(__xludf.DUMMYFUNCTION("if(K1843="""",0,counta(split(K1843,"","")))"),3)</f>
        <v>3</v>
      </c>
      <c r="M1791" s="353" t="s">
        <v>1943</v>
      </c>
      <c r="N1791" s="353"/>
      <c r="O1791" s="353"/>
      <c r="P1791" s="353"/>
      <c r="Q1791" s="422" t="s">
        <v>690</v>
      </c>
      <c r="R1791" s="353" t="s">
        <v>5797</v>
      </c>
      <c r="S1791" s="102">
        <v>0</v>
      </c>
      <c r="T1791" s="435"/>
      <c r="U1791" s="165">
        <v>2</v>
      </c>
      <c r="V1791" s="165">
        <v>4</v>
      </c>
      <c r="W1791" s="165" t="s">
        <v>29</v>
      </c>
      <c r="X1791" s="102" t="s">
        <v>2794</v>
      </c>
      <c r="Y1791" s="422">
        <f>J1791-I1791</f>
        <v>-0.48333333333333339</v>
      </c>
      <c r="Z1791" s="422">
        <f>Y1791*60</f>
        <v>-29.000000000000004</v>
      </c>
      <c r="AA1791" s="429">
        <v>3</v>
      </c>
      <c r="AB1791" s="165">
        <v>4</v>
      </c>
    </row>
    <row r="1792" spans="1:28" ht="14.25" customHeight="1" thickBot="1">
      <c r="A1792" s="294"/>
      <c r="B1792" s="294"/>
      <c r="C1792" s="295" t="s">
        <v>9494</v>
      </c>
      <c r="D1792" s="468">
        <v>3</v>
      </c>
      <c r="E1792" s="301" t="s">
        <v>9621</v>
      </c>
      <c r="F1792" s="296" t="s">
        <v>9635</v>
      </c>
      <c r="G1792" s="296" t="s">
        <v>9635</v>
      </c>
      <c r="H1792" s="296" t="s">
        <v>9636</v>
      </c>
      <c r="I1792" s="298">
        <v>0.61319444444444449</v>
      </c>
      <c r="J1792" s="243" t="s">
        <v>5825</v>
      </c>
      <c r="K1792" s="353" t="s">
        <v>5823</v>
      </c>
      <c r="L1792" s="13">
        <f ca="1">IFERROR(__xludf.DUMMYFUNCTION("if(K1844="""",0,counta(split(K1844,"","")))"),1)</f>
        <v>1</v>
      </c>
      <c r="M1792" s="353" t="s">
        <v>5823</v>
      </c>
      <c r="N1792" s="353"/>
      <c r="O1792" s="353"/>
      <c r="P1792" s="353"/>
      <c r="Q1792" s="422" t="s">
        <v>690</v>
      </c>
      <c r="R1792" s="353" t="s">
        <v>5797</v>
      </c>
      <c r="S1792" s="102">
        <v>0</v>
      </c>
      <c r="T1792" s="435"/>
      <c r="U1792" s="165">
        <v>5</v>
      </c>
      <c r="V1792" s="165">
        <v>3</v>
      </c>
      <c r="W1792" s="165" t="s">
        <v>3076</v>
      </c>
      <c r="X1792" s="102">
        <v>1</v>
      </c>
      <c r="Y1792" s="422">
        <f>J1792-I1792</f>
        <v>-0.4472222222222223</v>
      </c>
      <c r="Z1792" s="422">
        <f>Y1792*60</f>
        <v>-26.833333333333339</v>
      </c>
      <c r="AA1792" s="429">
        <v>3</v>
      </c>
      <c r="AB1792" s="165">
        <v>4</v>
      </c>
    </row>
    <row r="1793" spans="1:28" ht="14.25" customHeight="1" thickBot="1">
      <c r="A1793" s="7"/>
      <c r="B1793" s="7"/>
      <c r="C1793" s="471" t="s">
        <v>10752</v>
      </c>
      <c r="D1793" s="468">
        <v>3</v>
      </c>
      <c r="E1793" s="87" t="s">
        <v>10797</v>
      </c>
      <c r="F1793" s="30" t="s">
        <v>10798</v>
      </c>
      <c r="G1793" s="377"/>
      <c r="H1793" s="377" t="s">
        <v>10799</v>
      </c>
      <c r="I1793" s="378">
        <v>0.61319444444444449</v>
      </c>
      <c r="J1793" s="243" t="s">
        <v>1465</v>
      </c>
      <c r="K1793" s="353" t="s">
        <v>5827</v>
      </c>
      <c r="L1793" s="13">
        <f ca="1">IFERROR(__xludf.DUMMYFUNCTION("if(K1845="""",0,counta(split(K1845,"","")))"),5)</f>
        <v>5</v>
      </c>
      <c r="M1793" s="353" t="s">
        <v>5827</v>
      </c>
      <c r="N1793" s="353" t="s">
        <v>5803</v>
      </c>
      <c r="O1793" s="353" t="s">
        <v>181</v>
      </c>
      <c r="P1793" s="353" t="s">
        <v>181</v>
      </c>
      <c r="Q1793" s="422" t="s">
        <v>690</v>
      </c>
      <c r="R1793" s="353" t="s">
        <v>5797</v>
      </c>
      <c r="S1793" s="102">
        <v>0</v>
      </c>
      <c r="T1793" s="435"/>
      <c r="U1793" s="379">
        <v>3</v>
      </c>
      <c r="V1793" s="379">
        <v>5</v>
      </c>
      <c r="W1793" s="377" t="s">
        <v>3511</v>
      </c>
      <c r="X1793" s="377">
        <v>1</v>
      </c>
      <c r="Y1793" s="422">
        <f>J1793-I1793</f>
        <v>-0.29375000000000001</v>
      </c>
      <c r="Z1793" s="422">
        <f>Y1793*60</f>
        <v>-17.625</v>
      </c>
      <c r="AA1793" s="429">
        <v>3</v>
      </c>
      <c r="AB1793" s="165">
        <v>4</v>
      </c>
    </row>
    <row r="1794" spans="1:28" ht="14.25" customHeight="1" thickBot="1">
      <c r="A1794" s="7"/>
      <c r="B1794" s="7"/>
      <c r="C1794" s="329" t="s">
        <v>10056</v>
      </c>
      <c r="D1794" s="468">
        <v>3</v>
      </c>
      <c r="E1794" s="329" t="s">
        <v>10047</v>
      </c>
      <c r="F1794" s="338" t="s">
        <v>4204</v>
      </c>
      <c r="G1794" s="329" t="s">
        <v>10057</v>
      </c>
      <c r="H1794" s="329" t="s">
        <v>4205</v>
      </c>
      <c r="I1794" s="325">
        <v>0.60833333333333328</v>
      </c>
      <c r="J1794" s="243" t="s">
        <v>2420</v>
      </c>
      <c r="K1794" s="353" t="s">
        <v>5829</v>
      </c>
      <c r="L1794" s="13">
        <f ca="1">IFERROR(__xludf.DUMMYFUNCTION("if(K1846="""",0,counta(split(K1846,"","")))"),8)</f>
        <v>8</v>
      </c>
      <c r="M1794" s="353" t="s">
        <v>5829</v>
      </c>
      <c r="N1794" s="353"/>
      <c r="O1794" s="353"/>
      <c r="P1794" s="353"/>
      <c r="Q1794" s="422" t="s">
        <v>690</v>
      </c>
      <c r="R1794" s="353" t="s">
        <v>5797</v>
      </c>
      <c r="S1794" s="102">
        <v>0</v>
      </c>
      <c r="T1794" s="435"/>
      <c r="U1794" s="277">
        <v>4</v>
      </c>
      <c r="V1794" s="277">
        <v>5</v>
      </c>
      <c r="W1794" s="275" t="s">
        <v>3511</v>
      </c>
      <c r="X1794" s="275" t="s">
        <v>2947</v>
      </c>
      <c r="Y1794" s="422">
        <f>J1794-I1794</f>
        <v>-0.28333333333333327</v>
      </c>
      <c r="Z1794" s="422">
        <f>Y1794*60</f>
        <v>-16.999999999999996</v>
      </c>
      <c r="AA1794" s="429">
        <v>3</v>
      </c>
      <c r="AB1794" s="165">
        <v>4</v>
      </c>
    </row>
    <row r="1795" spans="1:28" ht="14.25" customHeight="1" thickBot="1">
      <c r="A1795" s="294"/>
      <c r="B1795" s="294"/>
      <c r="C1795" s="295" t="s">
        <v>9494</v>
      </c>
      <c r="D1795" s="468">
        <v>3</v>
      </c>
      <c r="E1795" s="312" t="s">
        <v>9584</v>
      </c>
      <c r="F1795" s="296" t="s">
        <v>9608</v>
      </c>
      <c r="G1795" s="296" t="s">
        <v>9608</v>
      </c>
      <c r="H1795" s="301" t="s">
        <v>9609</v>
      </c>
      <c r="I1795" s="298">
        <v>0.60763888888888884</v>
      </c>
      <c r="J1795" s="243" t="s">
        <v>5771</v>
      </c>
      <c r="K1795" s="353" t="s">
        <v>5789</v>
      </c>
      <c r="L1795" s="13">
        <f ca="1">IFERROR(__xludf.DUMMYFUNCTION("if(K1847="""",0,counta(split(K1847,"","")))"),13)</f>
        <v>13</v>
      </c>
      <c r="M1795" s="353" t="s">
        <v>5790</v>
      </c>
      <c r="N1795" s="353"/>
      <c r="O1795" s="353"/>
      <c r="P1795" s="353"/>
      <c r="Q1795" s="422" t="s">
        <v>690</v>
      </c>
      <c r="R1795" s="353" t="s">
        <v>5797</v>
      </c>
      <c r="S1795" s="102">
        <v>0</v>
      </c>
      <c r="T1795" s="435"/>
      <c r="U1795" s="336">
        <v>3</v>
      </c>
      <c r="V1795" s="333">
        <v>4</v>
      </c>
      <c r="W1795" s="339" t="s">
        <v>29</v>
      </c>
      <c r="X1795" s="339" t="s">
        <v>2947</v>
      </c>
      <c r="Y1795" s="422">
        <f>J1795-I1795</f>
        <v>-0.13472222222222219</v>
      </c>
      <c r="Z1795" s="422">
        <f>Y1795*60</f>
        <v>-8.0833333333333321</v>
      </c>
      <c r="AA1795" s="429">
        <v>3</v>
      </c>
      <c r="AB1795" s="76">
        <v>4</v>
      </c>
    </row>
    <row r="1796" spans="1:28" ht="14.25" customHeight="1" thickBot="1">
      <c r="A1796" s="7"/>
      <c r="B1796" s="7"/>
      <c r="C1796" s="329" t="s">
        <v>10015</v>
      </c>
      <c r="D1796" s="468">
        <v>3</v>
      </c>
      <c r="E1796" s="329" t="s">
        <v>9988</v>
      </c>
      <c r="F1796" s="338" t="s">
        <v>10016</v>
      </c>
      <c r="G1796" s="329" t="s">
        <v>5401</v>
      </c>
      <c r="H1796" s="329" t="s">
        <v>5734</v>
      </c>
      <c r="I1796" s="325">
        <v>0.60416666666666663</v>
      </c>
      <c r="J1796" s="243" t="s">
        <v>1883</v>
      </c>
      <c r="K1796" s="353" t="s">
        <v>5833</v>
      </c>
      <c r="L1796" s="13">
        <f ca="1">IFERROR(__xludf.DUMMYFUNCTION("if(K1848="""",0,counta(split(K1848,"","")))"),8)</f>
        <v>8</v>
      </c>
      <c r="M1796" s="353" t="s">
        <v>5833</v>
      </c>
      <c r="N1796" s="353" t="s">
        <v>5803</v>
      </c>
      <c r="O1796" s="353" t="s">
        <v>181</v>
      </c>
      <c r="P1796" s="353" t="s">
        <v>181</v>
      </c>
      <c r="Q1796" s="422" t="s">
        <v>690</v>
      </c>
      <c r="R1796" s="353" t="s">
        <v>5797</v>
      </c>
      <c r="S1796" s="102">
        <v>0</v>
      </c>
      <c r="T1796" s="435"/>
      <c r="U1796" s="251">
        <v>3</v>
      </c>
      <c r="V1796" s="255">
        <v>5</v>
      </c>
      <c r="W1796" s="353" t="s">
        <v>7965</v>
      </c>
      <c r="X1796" s="353">
        <v>1</v>
      </c>
      <c r="Y1796" s="422">
        <f>J1796-I1796</f>
        <v>-0.41319444444444442</v>
      </c>
      <c r="Z1796" s="422">
        <f>Y1796*60</f>
        <v>-24.791666666666664</v>
      </c>
      <c r="AA1796" s="429">
        <v>3</v>
      </c>
      <c r="AB1796" s="165">
        <v>4</v>
      </c>
    </row>
    <row r="1797" spans="1:28" ht="14.25" customHeight="1" thickBot="1">
      <c r="A1797" s="7"/>
      <c r="B1797" s="7"/>
      <c r="C1797" s="329" t="s">
        <v>10072</v>
      </c>
      <c r="D1797" s="468">
        <v>3</v>
      </c>
      <c r="E1797" s="329" t="s">
        <v>10063</v>
      </c>
      <c r="F1797" s="338" t="s">
        <v>10073</v>
      </c>
      <c r="G1797" s="338" t="s">
        <v>10073</v>
      </c>
      <c r="H1797" s="329" t="s">
        <v>10074</v>
      </c>
      <c r="I1797" s="325">
        <v>0.59861111111111109</v>
      </c>
      <c r="J1797" s="243" t="s">
        <v>4010</v>
      </c>
      <c r="K1797" s="353" t="s">
        <v>5558</v>
      </c>
      <c r="L1797" s="13">
        <f ca="1">IFERROR(__xludf.DUMMYFUNCTION("if(K1849="""",0,counta(split(K1849,"","")))"),8)</f>
        <v>8</v>
      </c>
      <c r="M1797" s="353" t="s">
        <v>5559</v>
      </c>
      <c r="N1797" s="353"/>
      <c r="O1797" s="353"/>
      <c r="P1797" s="353"/>
      <c r="Q1797" s="422" t="s">
        <v>690</v>
      </c>
      <c r="R1797" s="353" t="s">
        <v>5797</v>
      </c>
      <c r="S1797" s="102">
        <v>0</v>
      </c>
      <c r="T1797" s="435"/>
      <c r="U1797" s="165"/>
      <c r="V1797" s="165">
        <v>4</v>
      </c>
      <c r="W1797" s="165" t="s">
        <v>1403</v>
      </c>
      <c r="X1797" s="102"/>
      <c r="Y1797" s="422">
        <f>J1797-I1797</f>
        <v>-0.31180555555555556</v>
      </c>
      <c r="Z1797" s="422">
        <f>Y1797*60</f>
        <v>-18.708333333333332</v>
      </c>
      <c r="AA1797" s="429">
        <v>3</v>
      </c>
      <c r="AB1797" s="165">
        <v>4</v>
      </c>
    </row>
    <row r="1798" spans="1:28" ht="14.25" customHeight="1" thickBot="1">
      <c r="A1798" s="294"/>
      <c r="B1798" s="294"/>
      <c r="C1798" s="295" t="s">
        <v>9494</v>
      </c>
      <c r="D1798" s="468">
        <v>3</v>
      </c>
      <c r="E1798" s="312" t="s">
        <v>9544</v>
      </c>
      <c r="F1798" s="305" t="s">
        <v>7933</v>
      </c>
      <c r="G1798" s="305" t="s">
        <v>7933</v>
      </c>
      <c r="H1798" s="301" t="s">
        <v>9546</v>
      </c>
      <c r="I1798" s="298">
        <v>0.59722222222222221</v>
      </c>
      <c r="J1798" s="243" t="s">
        <v>781</v>
      </c>
      <c r="K1798" s="353" t="s">
        <v>5835</v>
      </c>
      <c r="L1798" s="13">
        <f ca="1">IFERROR(__xludf.DUMMYFUNCTION("if(K1850="""",0,counta(split(K1850,"","")))"),4)</f>
        <v>4</v>
      </c>
      <c r="M1798" s="353" t="s">
        <v>5835</v>
      </c>
      <c r="N1798" s="353"/>
      <c r="O1798" s="353"/>
      <c r="P1798" s="353"/>
      <c r="Q1798" s="422" t="s">
        <v>690</v>
      </c>
      <c r="R1798" s="353" t="s">
        <v>5797</v>
      </c>
      <c r="S1798" s="102">
        <v>0</v>
      </c>
      <c r="T1798" s="435"/>
      <c r="U1798" s="165">
        <v>4</v>
      </c>
      <c r="V1798" s="165">
        <v>5</v>
      </c>
      <c r="W1798" s="165" t="s">
        <v>5016</v>
      </c>
      <c r="X1798" s="102" t="s">
        <v>3469</v>
      </c>
      <c r="Y1798" s="422">
        <f>J1798-I1798</f>
        <v>-0.23055555555555551</v>
      </c>
      <c r="Z1798" s="422">
        <f>Y1798*60</f>
        <v>-13.83333333333333</v>
      </c>
      <c r="AA1798" s="429">
        <v>3</v>
      </c>
      <c r="AB1798" s="280">
        <v>4</v>
      </c>
    </row>
    <row r="1799" spans="1:28" ht="14.25" customHeight="1" thickBot="1">
      <c r="A1799" s="7"/>
      <c r="B1799" s="7"/>
      <c r="C1799" s="434" t="s">
        <v>10180</v>
      </c>
      <c r="D1799" s="468">
        <v>3</v>
      </c>
      <c r="E1799" s="434" t="s">
        <v>10191</v>
      </c>
      <c r="F1799" s="434" t="s">
        <v>10196</v>
      </c>
      <c r="G1799" s="434" t="s">
        <v>10197</v>
      </c>
      <c r="H1799" s="434" t="s">
        <v>10198</v>
      </c>
      <c r="I1799" s="355">
        <v>0.59652777777777777</v>
      </c>
      <c r="J1799" s="243" t="s">
        <v>684</v>
      </c>
      <c r="K1799" s="353" t="s">
        <v>5839</v>
      </c>
      <c r="L1799" s="13">
        <f ca="1">IFERROR(__xludf.DUMMYFUNCTION("if(K1851="""",0,counta(split(K1851,"","")))"),7)</f>
        <v>7</v>
      </c>
      <c r="M1799" s="353" t="s">
        <v>5839</v>
      </c>
      <c r="N1799" s="353"/>
      <c r="O1799" s="353"/>
      <c r="P1799" s="353"/>
      <c r="Q1799" s="422" t="s">
        <v>690</v>
      </c>
      <c r="R1799" s="353" t="s">
        <v>5797</v>
      </c>
      <c r="S1799" s="102">
        <v>0</v>
      </c>
      <c r="T1799" s="435"/>
      <c r="U1799" s="481">
        <v>3</v>
      </c>
      <c r="V1799" s="481">
        <v>3</v>
      </c>
      <c r="W1799" s="481" t="s">
        <v>3317</v>
      </c>
      <c r="X1799" s="480" t="s">
        <v>2794</v>
      </c>
      <c r="Y1799" s="422">
        <f>J1799-I1799</f>
        <v>-0.44305555555555554</v>
      </c>
      <c r="Z1799" s="422">
        <f>Y1799*60</f>
        <v>-26.583333333333332</v>
      </c>
      <c r="AA1799" s="429">
        <v>3</v>
      </c>
      <c r="AB1799" s="354">
        <v>4</v>
      </c>
    </row>
    <row r="1800" spans="1:28" ht="14.25" customHeight="1" thickBot="1">
      <c r="A1800" s="7"/>
      <c r="B1800" s="7"/>
      <c r="C1800" s="283" t="s">
        <v>9291</v>
      </c>
      <c r="D1800" s="468">
        <v>3</v>
      </c>
      <c r="E1800" s="285" t="s">
        <v>9312</v>
      </c>
      <c r="F1800" s="353" t="s">
        <v>9318</v>
      </c>
      <c r="G1800" s="353" t="s">
        <v>9318</v>
      </c>
      <c r="H1800" s="353" t="s">
        <v>9319</v>
      </c>
      <c r="I1800" s="287">
        <v>0.58125000000000004</v>
      </c>
      <c r="J1800" s="243" t="s">
        <v>716</v>
      </c>
      <c r="K1800" s="353" t="s">
        <v>5545</v>
      </c>
      <c r="L1800" s="13">
        <f ca="1">IFERROR(__xludf.DUMMYFUNCTION("if(K1852="""",0,counta(split(K1852,"","")))"),6)</f>
        <v>6</v>
      </c>
      <c r="M1800" s="353" t="s">
        <v>5545</v>
      </c>
      <c r="N1800" s="353"/>
      <c r="O1800" s="353"/>
      <c r="P1800" s="353"/>
      <c r="Q1800" s="422" t="s">
        <v>690</v>
      </c>
      <c r="R1800" s="353" t="s">
        <v>5797</v>
      </c>
      <c r="S1800" s="102">
        <v>0</v>
      </c>
      <c r="T1800" s="435"/>
      <c r="U1800" s="186">
        <v>1</v>
      </c>
      <c r="V1800" s="332">
        <v>5</v>
      </c>
      <c r="W1800" s="339" t="s">
        <v>6545</v>
      </c>
      <c r="X1800" s="339" t="s">
        <v>2794</v>
      </c>
      <c r="Y1800" s="422">
        <f>J1800-I1800</f>
        <v>-0.49305555555555558</v>
      </c>
      <c r="Z1800" s="422">
        <f>Y1800*60</f>
        <v>-29.583333333333336</v>
      </c>
      <c r="AA1800" s="429">
        <v>3</v>
      </c>
      <c r="AB1800" s="165">
        <v>4</v>
      </c>
    </row>
    <row r="1801" spans="1:28" ht="14.25" customHeight="1" thickBot="1">
      <c r="A1801" s="7"/>
      <c r="B1801" s="7"/>
      <c r="C1801" s="329" t="s">
        <v>10097</v>
      </c>
      <c r="D1801" s="468">
        <v>3</v>
      </c>
      <c r="E1801" s="329" t="s">
        <v>10086</v>
      </c>
      <c r="F1801" s="338" t="s">
        <v>10098</v>
      </c>
      <c r="G1801" s="329" t="s">
        <v>5401</v>
      </c>
      <c r="H1801" s="329" t="s">
        <v>10099</v>
      </c>
      <c r="I1801" s="325">
        <v>0.5756944444444444</v>
      </c>
      <c r="J1801" s="243" t="s">
        <v>923</v>
      </c>
      <c r="K1801" s="353" t="s">
        <v>5844</v>
      </c>
      <c r="L1801" s="13">
        <f ca="1">IFERROR(__xludf.DUMMYFUNCTION("if(K1853="""",0,counta(split(K1853,"","")))"),2)</f>
        <v>2</v>
      </c>
      <c r="M1801" s="353" t="s">
        <v>5844</v>
      </c>
      <c r="N1801" s="353" t="s">
        <v>5845</v>
      </c>
      <c r="O1801" s="353" t="s">
        <v>2269</v>
      </c>
      <c r="P1801" s="353" t="s">
        <v>2269</v>
      </c>
      <c r="Q1801" s="422" t="s">
        <v>690</v>
      </c>
      <c r="R1801" s="353" t="s">
        <v>5797</v>
      </c>
      <c r="S1801" s="102">
        <v>0</v>
      </c>
      <c r="T1801" s="435"/>
      <c r="U1801" s="165">
        <v>4</v>
      </c>
      <c r="V1801" s="165">
        <v>5</v>
      </c>
      <c r="W1801" s="165" t="s">
        <v>3548</v>
      </c>
      <c r="X1801" s="102">
        <v>1</v>
      </c>
      <c r="Y1801" s="422">
        <f>J1801-I1801</f>
        <v>-0.48055555555555551</v>
      </c>
      <c r="Z1801" s="422">
        <f>Y1801*60</f>
        <v>-28.833333333333332</v>
      </c>
      <c r="AA1801" s="429">
        <v>3</v>
      </c>
      <c r="AB1801" s="165">
        <v>4</v>
      </c>
    </row>
    <row r="1802" spans="1:28" ht="14.25" customHeight="1" thickBot="1">
      <c r="A1802" s="389"/>
      <c r="B1802" s="7"/>
      <c r="C1802" s="473" t="s">
        <v>10752</v>
      </c>
      <c r="D1802" s="468">
        <v>3</v>
      </c>
      <c r="E1802" s="87" t="s">
        <v>10794</v>
      </c>
      <c r="F1802" s="30" t="s">
        <v>10795</v>
      </c>
      <c r="G1802" s="377" t="s">
        <v>10795</v>
      </c>
      <c r="H1802" s="377" t="s">
        <v>10796</v>
      </c>
      <c r="I1802" s="378">
        <v>0.5756944444444444</v>
      </c>
      <c r="J1802" s="243" t="s">
        <v>1171</v>
      </c>
      <c r="K1802" s="353" t="s">
        <v>5848</v>
      </c>
      <c r="L1802" s="13">
        <f ca="1">IFERROR(__xludf.DUMMYFUNCTION("if(K1854="""",0,counta(split(K1854,"","")))"),2)</f>
        <v>2</v>
      </c>
      <c r="M1802" s="353" t="s">
        <v>5848</v>
      </c>
      <c r="N1802" s="353"/>
      <c r="O1802" s="353"/>
      <c r="P1802" s="353"/>
      <c r="Q1802" s="422" t="s">
        <v>690</v>
      </c>
      <c r="R1802" s="353" t="s">
        <v>5797</v>
      </c>
      <c r="S1802" s="102">
        <v>0</v>
      </c>
      <c r="T1802" s="435"/>
      <c r="U1802" s="379">
        <v>2</v>
      </c>
      <c r="V1802" s="379">
        <v>3</v>
      </c>
      <c r="W1802" s="377" t="s">
        <v>10718</v>
      </c>
      <c r="X1802" s="377">
        <v>1</v>
      </c>
      <c r="Y1802" s="422">
        <f>J1802-I1802</f>
        <v>-0.44444444444444442</v>
      </c>
      <c r="Z1802" s="422">
        <f>Y1802*60</f>
        <v>-26.666666666666664</v>
      </c>
      <c r="AA1802" s="429">
        <v>3</v>
      </c>
      <c r="AB1802" s="165">
        <v>4</v>
      </c>
    </row>
    <row r="1803" spans="1:28" ht="14.25" customHeight="1" thickBot="1">
      <c r="A1803" s="7"/>
      <c r="B1803" s="7"/>
      <c r="C1803" s="329" t="s">
        <v>9979</v>
      </c>
      <c r="D1803" s="468">
        <v>3</v>
      </c>
      <c r="E1803" s="329" t="s">
        <v>9960</v>
      </c>
      <c r="F1803" s="338" t="s">
        <v>9985</v>
      </c>
      <c r="G1803" s="338" t="s">
        <v>9985</v>
      </c>
      <c r="H1803" s="329" t="s">
        <v>9986</v>
      </c>
      <c r="I1803" s="325">
        <v>0.57499999999999996</v>
      </c>
      <c r="J1803" s="243" t="s">
        <v>228</v>
      </c>
      <c r="K1803" s="353" t="s">
        <v>5851</v>
      </c>
      <c r="L1803" s="13">
        <f ca="1">IFERROR(__xludf.DUMMYFUNCTION("if(K1855="""",0,counta(split(K1855,"","")))"),1)</f>
        <v>1</v>
      </c>
      <c r="M1803" s="353" t="s">
        <v>5851</v>
      </c>
      <c r="N1803" s="353"/>
      <c r="O1803" s="353"/>
      <c r="P1803" s="353"/>
      <c r="Q1803" s="422" t="s">
        <v>690</v>
      </c>
      <c r="R1803" s="353" t="s">
        <v>5797</v>
      </c>
      <c r="S1803" s="102">
        <v>0</v>
      </c>
      <c r="T1803" s="435"/>
      <c r="U1803" s="165">
        <v>3</v>
      </c>
      <c r="V1803" s="165">
        <v>4</v>
      </c>
      <c r="W1803" s="165" t="s">
        <v>3548</v>
      </c>
      <c r="X1803" s="102">
        <v>1</v>
      </c>
      <c r="Y1803" s="422">
        <f>J1803-I1803</f>
        <v>-0.39027777777777772</v>
      </c>
      <c r="Z1803" s="422">
        <f>Y1803*60</f>
        <v>-23.416666666666664</v>
      </c>
      <c r="AA1803" s="429">
        <v>3</v>
      </c>
      <c r="AB1803" s="165">
        <v>4</v>
      </c>
    </row>
    <row r="1804" spans="1:28" ht="14.25" customHeight="1" thickBot="1">
      <c r="A1804" s="7"/>
      <c r="B1804" s="7"/>
      <c r="C1804" s="283" t="s">
        <v>9291</v>
      </c>
      <c r="D1804" s="468">
        <v>3</v>
      </c>
      <c r="E1804" s="285" t="s">
        <v>9305</v>
      </c>
      <c r="F1804" s="353" t="s">
        <v>9309</v>
      </c>
      <c r="G1804" s="353" t="s">
        <v>9309</v>
      </c>
      <c r="H1804" s="353" t="s">
        <v>9310</v>
      </c>
      <c r="I1804" s="287">
        <v>0.57291666666666663</v>
      </c>
      <c r="J1804" s="243" t="s">
        <v>3227</v>
      </c>
      <c r="K1804" s="353" t="s">
        <v>5854</v>
      </c>
      <c r="L1804" s="13">
        <f ca="1">IFERROR(__xludf.DUMMYFUNCTION("if(K1856="""",0,counta(split(K1856,"","")))"),3)</f>
        <v>3</v>
      </c>
      <c r="M1804" s="353" t="s">
        <v>5854</v>
      </c>
      <c r="N1804" s="353"/>
      <c r="O1804" s="353"/>
      <c r="P1804" s="353"/>
      <c r="Q1804" s="422" t="s">
        <v>690</v>
      </c>
      <c r="R1804" s="353" t="s">
        <v>5797</v>
      </c>
      <c r="S1804" s="102">
        <v>0</v>
      </c>
      <c r="T1804" s="435"/>
      <c r="U1804" s="165">
        <v>2</v>
      </c>
      <c r="V1804" s="165">
        <v>4</v>
      </c>
      <c r="W1804" s="165" t="s">
        <v>2805</v>
      </c>
      <c r="X1804" s="102" t="s">
        <v>2794</v>
      </c>
      <c r="Y1804" s="422">
        <f>J1804-I1804</f>
        <v>-0.3701388888888888</v>
      </c>
      <c r="Z1804" s="422">
        <f>Y1804*60</f>
        <v>-22.208333333333329</v>
      </c>
      <c r="AA1804" s="429">
        <v>3</v>
      </c>
      <c r="AB1804" s="165">
        <v>4</v>
      </c>
    </row>
    <row r="1805" spans="1:28" ht="14.25" customHeight="1" thickBot="1">
      <c r="A1805" s="7"/>
      <c r="B1805" s="7"/>
      <c r="C1805" s="329" t="s">
        <v>10012</v>
      </c>
      <c r="D1805" s="468">
        <v>3</v>
      </c>
      <c r="E1805" s="329" t="s">
        <v>9988</v>
      </c>
      <c r="F1805" s="338" t="s">
        <v>75</v>
      </c>
      <c r="G1805" s="329" t="s">
        <v>10013</v>
      </c>
      <c r="H1805" s="329" t="s">
        <v>295</v>
      </c>
      <c r="I1805" s="325">
        <v>0.55347222222222225</v>
      </c>
      <c r="J1805" s="243" t="s">
        <v>443</v>
      </c>
      <c r="K1805" s="353" t="s">
        <v>5857</v>
      </c>
      <c r="L1805" s="13">
        <f ca="1">IFERROR(__xludf.DUMMYFUNCTION("if(K1857="""",0,counta(split(K1857,"","")))"),3)</f>
        <v>3</v>
      </c>
      <c r="M1805" s="353" t="s">
        <v>5857</v>
      </c>
      <c r="N1805" s="353"/>
      <c r="O1805" s="353"/>
      <c r="P1805" s="353"/>
      <c r="Q1805" s="422" t="s">
        <v>690</v>
      </c>
      <c r="R1805" s="353" t="s">
        <v>5797</v>
      </c>
      <c r="S1805" s="102">
        <v>0</v>
      </c>
      <c r="T1805" s="435"/>
      <c r="U1805" s="165"/>
      <c r="V1805" s="165">
        <v>4</v>
      </c>
      <c r="W1805" s="165" t="s">
        <v>1403</v>
      </c>
      <c r="X1805" s="102"/>
      <c r="Y1805" s="422">
        <f>J1805-I1805</f>
        <v>-0.25833333333333336</v>
      </c>
      <c r="Z1805" s="422">
        <f>Y1805*60</f>
        <v>-15.500000000000002</v>
      </c>
      <c r="AA1805" s="428">
        <v>3</v>
      </c>
      <c r="AB1805" s="165">
        <v>4</v>
      </c>
    </row>
    <row r="1806" spans="1:28" ht="14.25" customHeight="1" thickBot="1">
      <c r="A1806" s="7"/>
      <c r="B1806" s="7"/>
      <c r="C1806" s="329" t="s">
        <v>3306</v>
      </c>
      <c r="D1806" s="468">
        <v>3</v>
      </c>
      <c r="E1806" s="329" t="s">
        <v>10107</v>
      </c>
      <c r="F1806" s="338" t="s">
        <v>10125</v>
      </c>
      <c r="G1806" s="338" t="s">
        <v>10125</v>
      </c>
      <c r="H1806" s="329" t="s">
        <v>10126</v>
      </c>
      <c r="I1806" s="325">
        <v>0.55208333333333337</v>
      </c>
      <c r="J1806" s="243" t="s">
        <v>395</v>
      </c>
      <c r="K1806" s="353" t="s">
        <v>5860</v>
      </c>
      <c r="L1806" s="13">
        <f ca="1">IFERROR(__xludf.DUMMYFUNCTION("if(K1858="""",0,counta(split(K1858,"","")))"),3)</f>
        <v>3</v>
      </c>
      <c r="M1806" s="353" t="s">
        <v>5860</v>
      </c>
      <c r="N1806" s="353"/>
      <c r="O1806" s="353"/>
      <c r="P1806" s="353"/>
      <c r="Q1806" s="422" t="s">
        <v>690</v>
      </c>
      <c r="R1806" s="353" t="s">
        <v>5797</v>
      </c>
      <c r="S1806" s="102">
        <v>0</v>
      </c>
      <c r="T1806" s="435"/>
      <c r="U1806" s="379">
        <v>4</v>
      </c>
      <c r="V1806" s="379">
        <v>3</v>
      </c>
      <c r="W1806" s="377" t="s">
        <v>10722</v>
      </c>
      <c r="X1806" s="377">
        <v>1</v>
      </c>
      <c r="Y1806" s="422">
        <f>J1806-I1806</f>
        <v>-0.25555555555555559</v>
      </c>
      <c r="Z1806" s="422">
        <f>Y1806*60</f>
        <v>-15.333333333333336</v>
      </c>
      <c r="AA1806" s="429">
        <v>3</v>
      </c>
      <c r="AB1806" s="165">
        <v>4</v>
      </c>
    </row>
    <row r="1807" spans="1:28" ht="14.25" customHeight="1" thickBot="1">
      <c r="A1807" s="7"/>
      <c r="B1807" s="7"/>
      <c r="C1807" s="50" t="s">
        <v>9045</v>
      </c>
      <c r="D1807" s="468">
        <v>3</v>
      </c>
      <c r="E1807" s="275" t="s">
        <v>246</v>
      </c>
      <c r="F1807" s="275" t="s">
        <v>9046</v>
      </c>
      <c r="G1807" s="275" t="s">
        <v>6208</v>
      </c>
      <c r="H1807" s="275" t="s">
        <v>5934</v>
      </c>
      <c r="I1807" s="279">
        <v>0.54722222222222228</v>
      </c>
      <c r="J1807" s="243" t="s">
        <v>1183</v>
      </c>
      <c r="K1807" s="353" t="s">
        <v>5863</v>
      </c>
      <c r="L1807" s="13">
        <f ca="1">IFERROR(__xludf.DUMMYFUNCTION("if(K1859="""",0,counta(split(K1859,"","")))"),4)</f>
        <v>4</v>
      </c>
      <c r="M1807" s="353" t="s">
        <v>5863</v>
      </c>
      <c r="N1807" s="353"/>
      <c r="O1807" s="353"/>
      <c r="P1807" s="353"/>
      <c r="Q1807" s="422" t="s">
        <v>690</v>
      </c>
      <c r="R1807" s="353" t="s">
        <v>5797</v>
      </c>
      <c r="S1807" s="102">
        <v>0</v>
      </c>
      <c r="T1807" s="435"/>
      <c r="U1807" s="280">
        <v>5</v>
      </c>
      <c r="V1807" s="280">
        <v>4</v>
      </c>
      <c r="W1807" s="286" t="s">
        <v>3409</v>
      </c>
      <c r="X1807" s="286" t="s">
        <v>2947</v>
      </c>
      <c r="Y1807" s="422">
        <f>J1807-I1807</f>
        <v>-0.24861111111111117</v>
      </c>
      <c r="Z1807" s="422">
        <f>Y1807*60</f>
        <v>-14.91666666666667</v>
      </c>
      <c r="AA1807" s="429">
        <v>3</v>
      </c>
      <c r="AB1807" s="333">
        <v>4</v>
      </c>
    </row>
    <row r="1808" spans="1:28" ht="14.25" customHeight="1" thickBot="1">
      <c r="A1808" s="7"/>
      <c r="B1808" s="7"/>
      <c r="C1808" s="471" t="s">
        <v>10752</v>
      </c>
      <c r="D1808" s="468">
        <v>3</v>
      </c>
      <c r="E1808" s="87" t="s">
        <v>10800</v>
      </c>
      <c r="F1808" s="62" t="s">
        <v>10801</v>
      </c>
      <c r="G1808" s="377"/>
      <c r="H1808" s="377" t="s">
        <v>1848</v>
      </c>
      <c r="I1808" s="378">
        <v>0.53125</v>
      </c>
      <c r="J1808" s="243" t="s">
        <v>1368</v>
      </c>
      <c r="K1808" s="353" t="s">
        <v>5866</v>
      </c>
      <c r="L1808" s="13">
        <f ca="1">IFERROR(__xludf.DUMMYFUNCTION("if(K1860="""",0,counta(split(K1860,"","")))"),3)</f>
        <v>3</v>
      </c>
      <c r="M1808" s="353" t="s">
        <v>5866</v>
      </c>
      <c r="N1808" s="353"/>
      <c r="O1808" s="353"/>
      <c r="P1808" s="353"/>
      <c r="Q1808" s="422" t="s">
        <v>690</v>
      </c>
      <c r="R1808" s="353" t="s">
        <v>5797</v>
      </c>
      <c r="S1808" s="102">
        <v>0</v>
      </c>
      <c r="T1808" s="435"/>
      <c r="U1808" s="277">
        <v>3</v>
      </c>
      <c r="V1808" s="277">
        <v>4</v>
      </c>
      <c r="W1808" s="275" t="s">
        <v>3409</v>
      </c>
      <c r="X1808" s="275" t="s">
        <v>2947</v>
      </c>
      <c r="Y1808" s="422">
        <f>J1808-I1808</f>
        <v>-0.23055555555555557</v>
      </c>
      <c r="Z1808" s="422">
        <f>Y1808*60</f>
        <v>-13.833333333333334</v>
      </c>
      <c r="AA1808" s="429">
        <v>3</v>
      </c>
      <c r="AB1808" s="165">
        <v>4</v>
      </c>
    </row>
    <row r="1809" spans="1:28" ht="14.25" customHeight="1" thickBot="1">
      <c r="A1809" s="7"/>
      <c r="B1809" s="7"/>
      <c r="C1809" s="50" t="s">
        <v>9044</v>
      </c>
      <c r="D1809" s="468">
        <v>3</v>
      </c>
      <c r="E1809" s="275" t="s">
        <v>246</v>
      </c>
      <c r="F1809" s="275" t="s">
        <v>121</v>
      </c>
      <c r="G1809" s="275" t="s">
        <v>973</v>
      </c>
      <c r="H1809" s="275" t="s">
        <v>123</v>
      </c>
      <c r="I1809" s="279">
        <v>0.52500000000000002</v>
      </c>
      <c r="J1809" s="243" t="s">
        <v>200</v>
      </c>
      <c r="K1809" s="353" t="s">
        <v>5869</v>
      </c>
      <c r="L1809" s="13">
        <f ca="1">IFERROR(__xludf.DUMMYFUNCTION("if(K1861="""",0,counta(split(K1861,"","")))"),5)</f>
        <v>5</v>
      </c>
      <c r="M1809" s="353" t="s">
        <v>5869</v>
      </c>
      <c r="N1809" s="353" t="s">
        <v>232</v>
      </c>
      <c r="O1809" s="353" t="s">
        <v>2195</v>
      </c>
      <c r="P1809" s="353" t="s">
        <v>2195</v>
      </c>
      <c r="Q1809" s="422" t="s">
        <v>690</v>
      </c>
      <c r="R1809" s="353" t="s">
        <v>5797</v>
      </c>
      <c r="S1809" s="102">
        <v>0</v>
      </c>
      <c r="T1809" s="435"/>
      <c r="U1809" s="165">
        <v>3</v>
      </c>
      <c r="V1809" s="165">
        <v>4</v>
      </c>
      <c r="W1809" s="165" t="s">
        <v>3041</v>
      </c>
      <c r="X1809" s="102">
        <v>1</v>
      </c>
      <c r="Y1809" s="422">
        <f>J1809-I1809</f>
        <v>7.9166666666666607E-2</v>
      </c>
      <c r="Z1809" s="422">
        <f>Y1809*60</f>
        <v>4.7499999999999964</v>
      </c>
      <c r="AA1809" s="429">
        <v>3</v>
      </c>
      <c r="AB1809" s="481">
        <v>4</v>
      </c>
    </row>
    <row r="1810" spans="1:28" ht="14.25" customHeight="1" thickBot="1">
      <c r="A1810" s="294"/>
      <c r="B1810" s="294"/>
      <c r="C1810" s="295" t="s">
        <v>9494</v>
      </c>
      <c r="D1810" s="468">
        <v>3</v>
      </c>
      <c r="E1810" s="312" t="s">
        <v>1167</v>
      </c>
      <c r="F1810" s="296" t="s">
        <v>9572</v>
      </c>
      <c r="G1810" s="296" t="s">
        <v>9572</v>
      </c>
      <c r="H1810" s="301" t="s">
        <v>9573</v>
      </c>
      <c r="I1810" s="298">
        <v>0.52500000000000002</v>
      </c>
      <c r="J1810" s="243" t="s">
        <v>5872</v>
      </c>
      <c r="K1810" s="353" t="s">
        <v>5873</v>
      </c>
      <c r="L1810" s="13">
        <f ca="1">IFERROR(__xludf.DUMMYFUNCTION("if(K1862="""",0,counta(split(K1862,"","")))"),3)</f>
        <v>3</v>
      </c>
      <c r="M1810" s="353" t="s">
        <v>5873</v>
      </c>
      <c r="N1810" s="353" t="s">
        <v>5874</v>
      </c>
      <c r="O1810" s="353" t="s">
        <v>5875</v>
      </c>
      <c r="P1810" s="353" t="s">
        <v>5875</v>
      </c>
      <c r="Q1810" s="422" t="s">
        <v>690</v>
      </c>
      <c r="R1810" s="353" t="s">
        <v>5797</v>
      </c>
      <c r="S1810" s="102">
        <v>0</v>
      </c>
      <c r="T1810" s="435"/>
      <c r="U1810" s="165">
        <v>4</v>
      </c>
      <c r="V1810" s="165">
        <v>4</v>
      </c>
      <c r="W1810" s="165" t="s">
        <v>3044</v>
      </c>
      <c r="X1810" s="102" t="s">
        <v>2794</v>
      </c>
      <c r="Y1810" s="422">
        <f>J1810-I1810</f>
        <v>0.13680555555555551</v>
      </c>
      <c r="Z1810" s="422">
        <f>Y1810*60</f>
        <v>8.2083333333333304</v>
      </c>
      <c r="AA1810" s="429">
        <v>3</v>
      </c>
      <c r="AB1810" s="165">
        <v>4</v>
      </c>
    </row>
    <row r="1811" spans="1:28" ht="14.25" customHeight="1" thickBot="1">
      <c r="A1811" s="469"/>
      <c r="B1811" s="470"/>
      <c r="C1811" s="472" t="s">
        <v>10752</v>
      </c>
      <c r="D1811" s="468">
        <v>3</v>
      </c>
      <c r="E1811" s="474" t="s">
        <v>10786</v>
      </c>
      <c r="F1811" s="464" t="s">
        <v>10787</v>
      </c>
      <c r="G1811" s="456" t="s">
        <v>573</v>
      </c>
      <c r="H1811" s="456" t="s">
        <v>573</v>
      </c>
      <c r="I1811" s="476">
        <v>0.51944444444444449</v>
      </c>
      <c r="J1811" s="243" t="s">
        <v>5879</v>
      </c>
      <c r="K1811" s="353" t="s">
        <v>5880</v>
      </c>
      <c r="L1811" s="13">
        <f ca="1">IFERROR(__xludf.DUMMYFUNCTION("if(K1863="""",0,counta(split(K1863,"","")))"),2)</f>
        <v>2</v>
      </c>
      <c r="M1811" s="353" t="s">
        <v>5880</v>
      </c>
      <c r="N1811" s="353"/>
      <c r="O1811" s="353"/>
      <c r="P1811" s="353"/>
      <c r="Q1811" s="422" t="s">
        <v>690</v>
      </c>
      <c r="R1811" s="353" t="s">
        <v>5797</v>
      </c>
      <c r="S1811" s="102">
        <v>0</v>
      </c>
      <c r="T1811" s="435"/>
      <c r="U1811" s="297">
        <v>5</v>
      </c>
      <c r="V1811" s="297">
        <v>5</v>
      </c>
      <c r="W1811" s="301" t="s">
        <v>3044</v>
      </c>
      <c r="X1811" s="301" t="s">
        <v>2794</v>
      </c>
      <c r="Y1811" s="422">
        <f>J1811-I1811</f>
        <v>0.17013888888888884</v>
      </c>
      <c r="Z1811" s="422">
        <f>Y1811*60</f>
        <v>10.20833333333333</v>
      </c>
      <c r="AA1811" s="429">
        <v>3</v>
      </c>
      <c r="AB1811" s="280">
        <v>4</v>
      </c>
    </row>
    <row r="1812" spans="1:28" ht="14.25" customHeight="1" thickBot="1">
      <c r="A1812" s="469"/>
      <c r="B1812" s="470"/>
      <c r="C1812" s="471" t="s">
        <v>10752</v>
      </c>
      <c r="D1812" s="468">
        <v>3</v>
      </c>
      <c r="E1812" s="474" t="s">
        <v>420</v>
      </c>
      <c r="F1812" s="464" t="s">
        <v>10776</v>
      </c>
      <c r="G1812" s="464" t="s">
        <v>10777</v>
      </c>
      <c r="H1812" s="456" t="s">
        <v>31</v>
      </c>
      <c r="I1812" s="476">
        <v>0.51388888888888884</v>
      </c>
      <c r="J1812" s="243" t="s">
        <v>228</v>
      </c>
      <c r="K1812" s="353" t="s">
        <v>5883</v>
      </c>
      <c r="L1812" s="13">
        <f ca="1">IFERROR(__xludf.DUMMYFUNCTION("if(K1864="""",0,counta(split(K1864,"","")))"),3)</f>
        <v>3</v>
      </c>
      <c r="M1812" s="353" t="s">
        <v>5883</v>
      </c>
      <c r="N1812" s="353"/>
      <c r="O1812" s="353"/>
      <c r="P1812" s="353"/>
      <c r="Q1812" s="422" t="s">
        <v>690</v>
      </c>
      <c r="R1812" s="353" t="s">
        <v>5797</v>
      </c>
      <c r="S1812" s="102">
        <v>0</v>
      </c>
      <c r="T1812" s="435"/>
      <c r="U1812" s="165">
        <v>5</v>
      </c>
      <c r="V1812" s="165">
        <v>5</v>
      </c>
      <c r="W1812" s="165" t="s">
        <v>3044</v>
      </c>
      <c r="X1812" s="102">
        <v>1</v>
      </c>
      <c r="Y1812" s="422">
        <f>J1812-I1812</f>
        <v>-0.32916666666666661</v>
      </c>
      <c r="Z1812" s="422">
        <f>Y1812*60</f>
        <v>-19.749999999999996</v>
      </c>
      <c r="AA1812" s="429">
        <v>3</v>
      </c>
      <c r="AB1812" s="165">
        <v>4</v>
      </c>
    </row>
    <row r="1813" spans="1:28" ht="14.25" customHeight="1" thickBot="1">
      <c r="A1813" s="7"/>
      <c r="B1813" s="7"/>
      <c r="C1813" s="329" t="s">
        <v>10174</v>
      </c>
      <c r="D1813" s="468">
        <v>3</v>
      </c>
      <c r="E1813" s="329" t="s">
        <v>10159</v>
      </c>
      <c r="F1813" s="346" t="s">
        <v>75</v>
      </c>
      <c r="G1813" s="352" t="s">
        <v>75</v>
      </c>
      <c r="H1813" s="352" t="s">
        <v>295</v>
      </c>
      <c r="I1813" s="347">
        <v>0.5131944444444444</v>
      </c>
      <c r="J1813" s="243" t="s">
        <v>5886</v>
      </c>
      <c r="K1813" s="353" t="s">
        <v>5887</v>
      </c>
      <c r="L1813" s="13">
        <f ca="1">IFERROR(__xludf.DUMMYFUNCTION("if(K1865="""",0,counta(split(K1865,"","")))"),6)</f>
        <v>6</v>
      </c>
      <c r="M1813" s="353" t="s">
        <v>5887</v>
      </c>
      <c r="N1813" s="353" t="s">
        <v>5888</v>
      </c>
      <c r="O1813" s="353" t="s">
        <v>5889</v>
      </c>
      <c r="P1813" s="353" t="s">
        <v>5889</v>
      </c>
      <c r="Q1813" s="422" t="s">
        <v>690</v>
      </c>
      <c r="R1813" s="353" t="s">
        <v>5797</v>
      </c>
      <c r="S1813" s="102">
        <v>0</v>
      </c>
      <c r="T1813" s="435"/>
      <c r="U1813" s="280">
        <v>5</v>
      </c>
      <c r="V1813" s="280">
        <v>5</v>
      </c>
      <c r="W1813" s="286"/>
      <c r="X1813" s="286" t="s">
        <v>2947</v>
      </c>
      <c r="Y1813" s="422">
        <f>J1813-I1813</f>
        <v>0.13263888888888897</v>
      </c>
      <c r="Z1813" s="422">
        <f>Y1813*60</f>
        <v>7.9583333333333384</v>
      </c>
      <c r="AA1813" s="429">
        <v>3</v>
      </c>
      <c r="AB1813" s="165">
        <v>4</v>
      </c>
    </row>
    <row r="1814" spans="1:28" ht="14.25" customHeight="1" thickBot="1">
      <c r="A1814" s="7"/>
      <c r="B1814" s="7"/>
      <c r="C1814" s="471" t="s">
        <v>10752</v>
      </c>
      <c r="D1814" s="468">
        <v>3</v>
      </c>
      <c r="E1814" s="87" t="s">
        <v>10802</v>
      </c>
      <c r="F1814" s="390" t="s">
        <v>10803</v>
      </c>
      <c r="G1814" s="377"/>
      <c r="H1814" s="377" t="s">
        <v>10804</v>
      </c>
      <c r="I1814" s="378">
        <v>0.51041666666666663</v>
      </c>
      <c r="J1814" s="243" t="s">
        <v>1506</v>
      </c>
      <c r="K1814" s="353" t="s">
        <v>5893</v>
      </c>
      <c r="L1814" s="13">
        <f ca="1">IFERROR(__xludf.DUMMYFUNCTION("if(K1866="""",0,counta(split(K1866,"","")))"),3)</f>
        <v>3</v>
      </c>
      <c r="M1814" s="353" t="s">
        <v>5893</v>
      </c>
      <c r="N1814" s="353" t="s">
        <v>5894</v>
      </c>
      <c r="O1814" s="353" t="s">
        <v>5895</v>
      </c>
      <c r="P1814" s="353" t="s">
        <v>5895</v>
      </c>
      <c r="Q1814" s="422" t="s">
        <v>690</v>
      </c>
      <c r="R1814" s="353" t="s">
        <v>5797</v>
      </c>
      <c r="S1814" s="102">
        <v>0</v>
      </c>
      <c r="T1814" s="435"/>
      <c r="U1814" s="271">
        <v>3</v>
      </c>
      <c r="V1814" s="271">
        <v>5</v>
      </c>
      <c r="W1814" s="269" t="s">
        <v>4980</v>
      </c>
      <c r="X1814" s="269" t="s">
        <v>2947</v>
      </c>
      <c r="Y1814" s="422">
        <f>J1814-I1814</f>
        <v>-0.47152777777777777</v>
      </c>
      <c r="Z1814" s="422">
        <f>Y1814*60</f>
        <v>-28.291666666666664</v>
      </c>
      <c r="AA1814" s="429">
        <v>3</v>
      </c>
      <c r="AB1814" s="253">
        <v>4</v>
      </c>
    </row>
    <row r="1815" spans="1:28" ht="14.25" customHeight="1" thickBot="1">
      <c r="A1815" s="7"/>
      <c r="B1815" s="7"/>
      <c r="C1815" s="286" t="s">
        <v>9047</v>
      </c>
      <c r="D1815" s="468">
        <v>3</v>
      </c>
      <c r="E1815" s="286" t="s">
        <v>9235</v>
      </c>
      <c r="F1815" s="247" t="s">
        <v>9244</v>
      </c>
      <c r="G1815" s="286"/>
      <c r="H1815" s="286" t="s">
        <v>9245</v>
      </c>
      <c r="I1815" s="281">
        <v>0.50902777777777775</v>
      </c>
      <c r="J1815" s="243" t="s">
        <v>846</v>
      </c>
      <c r="K1815" s="353" t="s">
        <v>5899</v>
      </c>
      <c r="L1815" s="13">
        <f ca="1">IFERROR(__xludf.DUMMYFUNCTION("if(K1867="""",0,counta(split(K1867,"","")))"),2)</f>
        <v>2</v>
      </c>
      <c r="M1815" s="353" t="s">
        <v>5899</v>
      </c>
      <c r="N1815" s="353" t="s">
        <v>4667</v>
      </c>
      <c r="O1815" s="353" t="s">
        <v>5900</v>
      </c>
      <c r="P1815" s="353" t="s">
        <v>5900</v>
      </c>
      <c r="Q1815" s="422" t="s">
        <v>690</v>
      </c>
      <c r="R1815" s="353" t="s">
        <v>5797</v>
      </c>
      <c r="S1815" s="102">
        <v>0</v>
      </c>
      <c r="T1815" s="435"/>
      <c r="U1815" s="379">
        <v>5</v>
      </c>
      <c r="V1815" s="379">
        <v>5</v>
      </c>
      <c r="W1815" s="377" t="s">
        <v>3044</v>
      </c>
      <c r="X1815" s="377">
        <v>1</v>
      </c>
      <c r="Y1815" s="422">
        <f>J1815-I1815</f>
        <v>-0.4368055555555555</v>
      </c>
      <c r="Z1815" s="422">
        <f>Y1815*60</f>
        <v>-26.208333333333329</v>
      </c>
      <c r="AA1815" s="429">
        <v>3</v>
      </c>
      <c r="AB1815" s="165">
        <v>4</v>
      </c>
    </row>
    <row r="1816" spans="1:28" ht="14.25" customHeight="1" thickBot="1">
      <c r="A1816" s="7"/>
      <c r="B1816" s="7"/>
      <c r="C1816" s="329" t="s">
        <v>10122</v>
      </c>
      <c r="D1816" s="468">
        <v>3</v>
      </c>
      <c r="E1816" s="329" t="s">
        <v>10107</v>
      </c>
      <c r="F1816" s="338" t="s">
        <v>318</v>
      </c>
      <c r="G1816" s="329" t="s">
        <v>10123</v>
      </c>
      <c r="H1816" s="329" t="s">
        <v>2916</v>
      </c>
      <c r="I1816" s="325">
        <v>0.5083333333333333</v>
      </c>
      <c r="J1816" s="243" t="s">
        <v>676</v>
      </c>
      <c r="K1816" s="353" t="s">
        <v>5903</v>
      </c>
      <c r="L1816" s="13">
        <f ca="1">IFERROR(__xludf.DUMMYFUNCTION("if(K1868="""",0,counta(split(K1868,"","")))"),1)</f>
        <v>1</v>
      </c>
      <c r="M1816" s="353" t="s">
        <v>5903</v>
      </c>
      <c r="N1816" s="353"/>
      <c r="O1816" s="353"/>
      <c r="P1816" s="353"/>
      <c r="Q1816" s="422" t="s">
        <v>690</v>
      </c>
      <c r="R1816" s="353" t="s">
        <v>5797</v>
      </c>
      <c r="S1816" s="102">
        <v>0</v>
      </c>
      <c r="T1816" s="435"/>
      <c r="U1816" s="165">
        <v>5</v>
      </c>
      <c r="V1816" s="165">
        <v>5</v>
      </c>
      <c r="W1816" s="165" t="s">
        <v>2111</v>
      </c>
      <c r="X1816" s="102">
        <v>1</v>
      </c>
      <c r="Y1816" s="422">
        <f>J1816-I1816</f>
        <v>-0.42916666666666664</v>
      </c>
      <c r="Z1816" s="422">
        <f>Y1816*60</f>
        <v>-25.75</v>
      </c>
      <c r="AA1816" s="429">
        <v>3</v>
      </c>
      <c r="AB1816" s="165">
        <v>4</v>
      </c>
    </row>
    <row r="1817" spans="1:28" ht="14.25" customHeight="1" thickBot="1">
      <c r="A1817" s="7"/>
      <c r="B1817" s="294"/>
      <c r="C1817" s="319" t="s">
        <v>9648</v>
      </c>
      <c r="D1817" s="468">
        <v>3</v>
      </c>
      <c r="E1817" s="301" t="s">
        <v>9730</v>
      </c>
      <c r="F1817" s="296" t="s">
        <v>9746</v>
      </c>
      <c r="G1817" s="301" t="s">
        <v>9747</v>
      </c>
      <c r="H1817" s="301" t="s">
        <v>9748</v>
      </c>
      <c r="I1817" s="298">
        <v>0.50624999999999998</v>
      </c>
      <c r="J1817" s="243" t="s">
        <v>338</v>
      </c>
      <c r="K1817" s="353" t="s">
        <v>5907</v>
      </c>
      <c r="L1817" s="13">
        <f ca="1">IFERROR(__xludf.DUMMYFUNCTION("if(K1869="""",0,counta(split(K1869,"","")))"),5)</f>
        <v>5</v>
      </c>
      <c r="M1817" s="353" t="s">
        <v>5908</v>
      </c>
      <c r="N1817" s="353" t="s">
        <v>991</v>
      </c>
      <c r="O1817" s="353" t="s">
        <v>2195</v>
      </c>
      <c r="P1817" s="353" t="s">
        <v>2195</v>
      </c>
      <c r="Q1817" s="422" t="s">
        <v>690</v>
      </c>
      <c r="R1817" s="353" t="s">
        <v>5797</v>
      </c>
      <c r="S1817" s="102">
        <v>0</v>
      </c>
      <c r="T1817" s="435"/>
      <c r="U1817" s="277">
        <v>2</v>
      </c>
      <c r="V1817" s="277">
        <v>3</v>
      </c>
      <c r="W1817" s="275" t="s">
        <v>3044</v>
      </c>
      <c r="X1817" s="275" t="s">
        <v>2947</v>
      </c>
      <c r="Y1817" s="422">
        <f>J1817-I1817</f>
        <v>-0.41597222222222219</v>
      </c>
      <c r="Z1817" s="422">
        <f>Y1817*60</f>
        <v>-24.958333333333332</v>
      </c>
      <c r="AA1817" s="429">
        <v>3</v>
      </c>
      <c r="AB1817" s="333">
        <v>4</v>
      </c>
    </row>
    <row r="1818" spans="1:28" ht="14.25" customHeight="1" thickBot="1">
      <c r="A1818" s="7"/>
      <c r="B1818" s="7"/>
      <c r="C1818" s="329" t="s">
        <v>10030</v>
      </c>
      <c r="D1818" s="468">
        <v>3</v>
      </c>
      <c r="E1818" s="329" t="s">
        <v>10025</v>
      </c>
      <c r="F1818" s="338" t="s">
        <v>8110</v>
      </c>
      <c r="G1818" s="329" t="s">
        <v>10031</v>
      </c>
      <c r="H1818" s="329" t="s">
        <v>10032</v>
      </c>
      <c r="I1818" s="325">
        <v>0.50416666666666665</v>
      </c>
      <c r="J1818" s="243" t="s">
        <v>1591</v>
      </c>
      <c r="K1818" s="353" t="s">
        <v>5913</v>
      </c>
      <c r="L1818" s="13">
        <f ca="1">IFERROR(__xludf.DUMMYFUNCTION("if(K1870="""",0,counta(split(K1870,"","")))"),3)</f>
        <v>3</v>
      </c>
      <c r="M1818" s="353" t="s">
        <v>5913</v>
      </c>
      <c r="N1818" s="353"/>
      <c r="O1818" s="353"/>
      <c r="P1818" s="353"/>
      <c r="Q1818" s="422" t="s">
        <v>690</v>
      </c>
      <c r="R1818" s="353" t="s">
        <v>5797</v>
      </c>
      <c r="S1818" s="102">
        <v>0</v>
      </c>
      <c r="T1818" s="435"/>
      <c r="U1818" s="165"/>
      <c r="V1818" s="165">
        <v>4</v>
      </c>
      <c r="W1818" s="165" t="s">
        <v>29</v>
      </c>
      <c r="X1818" s="15">
        <v>1</v>
      </c>
      <c r="Y1818" s="422">
        <f>J1818-I1818</f>
        <v>-0.34583333333333333</v>
      </c>
      <c r="Z1818" s="422">
        <f>Y1818*60</f>
        <v>-20.75</v>
      </c>
      <c r="AA1818" s="429">
        <v>3</v>
      </c>
      <c r="AB1818" s="280">
        <v>4</v>
      </c>
    </row>
    <row r="1819" spans="1:28" ht="14.25" customHeight="1" thickBot="1">
      <c r="A1819" s="7"/>
      <c r="B1819" s="7"/>
      <c r="C1819" s="329" t="s">
        <v>10154</v>
      </c>
      <c r="D1819" s="468">
        <v>3</v>
      </c>
      <c r="E1819" s="329" t="s">
        <v>10131</v>
      </c>
      <c r="F1819" s="338" t="s">
        <v>10155</v>
      </c>
      <c r="G1819" s="338" t="s">
        <v>10155</v>
      </c>
      <c r="H1819" s="329" t="s">
        <v>10156</v>
      </c>
      <c r="I1819" s="325">
        <v>0.5</v>
      </c>
      <c r="J1819" s="243" t="s">
        <v>3227</v>
      </c>
      <c r="K1819" s="353" t="s">
        <v>5918</v>
      </c>
      <c r="L1819" s="13">
        <f ca="1">IFERROR(__xludf.DUMMYFUNCTION("if(K1871="""",0,counta(split(K1871,"","")))"),4)</f>
        <v>4</v>
      </c>
      <c r="M1819" s="353" t="s">
        <v>5918</v>
      </c>
      <c r="N1819" s="353"/>
      <c r="O1819" s="353"/>
      <c r="P1819" s="353"/>
      <c r="Q1819" s="422" t="s">
        <v>690</v>
      </c>
      <c r="R1819" s="353" t="s">
        <v>5797</v>
      </c>
      <c r="S1819" s="102">
        <v>0</v>
      </c>
      <c r="T1819" s="435"/>
      <c r="U1819" s="51">
        <v>4</v>
      </c>
      <c r="V1819" s="354">
        <v>5</v>
      </c>
      <c r="W1819" s="102" t="s">
        <v>2111</v>
      </c>
      <c r="X1819" s="435"/>
      <c r="Y1819" s="422">
        <f>J1819-I1819</f>
        <v>-0.29722222222222217</v>
      </c>
      <c r="Z1819" s="422">
        <f>Y1819*60</f>
        <v>-17.833333333333329</v>
      </c>
      <c r="AA1819" s="429">
        <v>3</v>
      </c>
      <c r="AB1819" s="165">
        <v>4</v>
      </c>
    </row>
    <row r="1820" spans="1:28" ht="14.25" customHeight="1" thickBot="1">
      <c r="A1820" s="7"/>
      <c r="B1820" s="7"/>
      <c r="C1820" s="50" t="s">
        <v>8978</v>
      </c>
      <c r="D1820" s="468">
        <v>3</v>
      </c>
      <c r="E1820" s="275" t="s">
        <v>8642</v>
      </c>
      <c r="F1820" s="289" t="s">
        <v>1084</v>
      </c>
      <c r="G1820" s="272" t="s">
        <v>1084</v>
      </c>
      <c r="H1820" s="272" t="s">
        <v>9477</v>
      </c>
      <c r="I1820" s="290">
        <v>0.49791666666666667</v>
      </c>
      <c r="J1820" s="243" t="s">
        <v>549</v>
      </c>
      <c r="K1820" s="353" t="s">
        <v>5922</v>
      </c>
      <c r="L1820" s="13">
        <f ca="1">IFERROR(__xludf.DUMMYFUNCTION("if(K1872="""",0,counta(split(K1872,"","")))"),3)</f>
        <v>3</v>
      </c>
      <c r="M1820" s="353" t="s">
        <v>5922</v>
      </c>
      <c r="N1820" s="353"/>
      <c r="O1820" s="353"/>
      <c r="P1820" s="353"/>
      <c r="Q1820" s="422" t="s">
        <v>690</v>
      </c>
      <c r="R1820" s="353" t="s">
        <v>5797</v>
      </c>
      <c r="S1820" s="102">
        <v>0</v>
      </c>
      <c r="T1820" s="435"/>
      <c r="U1820" s="481">
        <v>3</v>
      </c>
      <c r="V1820" s="481">
        <v>5</v>
      </c>
      <c r="W1820" s="481" t="s">
        <v>4818</v>
      </c>
      <c r="X1820" s="480" t="s">
        <v>2947</v>
      </c>
      <c r="Y1820" s="422">
        <f>J1820-I1820</f>
        <v>-0.25694444444444442</v>
      </c>
      <c r="Z1820" s="422">
        <f>Y1820*60</f>
        <v>-15.416666666666664</v>
      </c>
      <c r="AA1820" s="429">
        <v>3</v>
      </c>
      <c r="AB1820" s="333">
        <v>4</v>
      </c>
    </row>
    <row r="1821" spans="1:28" ht="14.25" customHeight="1" thickBot="1">
      <c r="A1821" s="7"/>
      <c r="B1821" s="7"/>
      <c r="C1821" s="329" t="s">
        <v>9979</v>
      </c>
      <c r="D1821" s="468">
        <v>3</v>
      </c>
      <c r="E1821" s="329" t="s">
        <v>9960</v>
      </c>
      <c r="F1821" s="338" t="s">
        <v>9981</v>
      </c>
      <c r="G1821" s="338" t="s">
        <v>9982</v>
      </c>
      <c r="H1821" s="329" t="s">
        <v>9983</v>
      </c>
      <c r="I1821" s="325">
        <v>0.49652777777777779</v>
      </c>
      <c r="J1821" s="243" t="s">
        <v>1445</v>
      </c>
      <c r="K1821" s="353" t="s">
        <v>5927</v>
      </c>
      <c r="L1821" s="13">
        <f ca="1">IFERROR(__xludf.DUMMYFUNCTION("if(K1873="""",0,counta(split(K1873,"","")))"),3)</f>
        <v>3</v>
      </c>
      <c r="M1821" s="353" t="s">
        <v>5927</v>
      </c>
      <c r="N1821" s="353" t="s">
        <v>181</v>
      </c>
      <c r="O1821" s="353" t="s">
        <v>181</v>
      </c>
      <c r="P1821" s="353" t="s">
        <v>181</v>
      </c>
      <c r="Q1821" s="422" t="s">
        <v>690</v>
      </c>
      <c r="R1821" s="353" t="s">
        <v>5797</v>
      </c>
      <c r="S1821" s="102">
        <v>0</v>
      </c>
      <c r="T1821" s="435"/>
      <c r="U1821" s="149">
        <v>4</v>
      </c>
      <c r="V1821" s="150">
        <v>5</v>
      </c>
      <c r="W1821" s="155" t="s">
        <v>29</v>
      </c>
      <c r="X1821" s="155" t="s">
        <v>2947</v>
      </c>
      <c r="Y1821" s="422">
        <f>J1821-I1821</f>
        <v>-0.24513888888888891</v>
      </c>
      <c r="Z1821" s="422">
        <f>Y1821*60</f>
        <v>-14.708333333333334</v>
      </c>
      <c r="AA1821" s="429">
        <v>3</v>
      </c>
      <c r="AB1821" s="165">
        <v>4</v>
      </c>
    </row>
    <row r="1822" spans="1:28" ht="14.25" customHeight="1" thickBot="1">
      <c r="A1822" s="7"/>
      <c r="B1822" s="7"/>
      <c r="C1822" s="50" t="s">
        <v>8978</v>
      </c>
      <c r="D1822" s="468">
        <v>3</v>
      </c>
      <c r="E1822" s="275" t="s">
        <v>9386</v>
      </c>
      <c r="F1822" s="289" t="s">
        <v>9404</v>
      </c>
      <c r="G1822" s="272" t="s">
        <v>9404</v>
      </c>
      <c r="H1822" s="272" t="s">
        <v>9405</v>
      </c>
      <c r="I1822" s="290">
        <v>0.48819444444444443</v>
      </c>
      <c r="J1822" s="243" t="s">
        <v>5532</v>
      </c>
      <c r="K1822" s="353" t="s">
        <v>34</v>
      </c>
      <c r="L1822" s="13">
        <f ca="1">IFERROR(__xludf.DUMMYFUNCTION("if(K1874="""",0,counta(split(K1874,"","")))"),11)</f>
        <v>11</v>
      </c>
      <c r="M1822" s="353" t="s">
        <v>34</v>
      </c>
      <c r="N1822" s="353" t="s">
        <v>464</v>
      </c>
      <c r="O1822" s="353" t="s">
        <v>464</v>
      </c>
      <c r="P1822" s="353" t="s">
        <v>464</v>
      </c>
      <c r="Q1822" s="422" t="s">
        <v>690</v>
      </c>
      <c r="R1822" s="353" t="s">
        <v>5797</v>
      </c>
      <c r="S1822" s="102">
        <v>0</v>
      </c>
      <c r="T1822" s="435"/>
      <c r="U1822" s="165">
        <v>4</v>
      </c>
      <c r="V1822" s="165">
        <v>4</v>
      </c>
      <c r="W1822" s="165" t="s">
        <v>2793</v>
      </c>
      <c r="X1822" s="102" t="s">
        <v>2947</v>
      </c>
      <c r="Y1822" s="422">
        <f>J1822-I1822</f>
        <v>-0.19097222222222221</v>
      </c>
      <c r="Z1822" s="422">
        <f>Y1822*60</f>
        <v>-11.458333333333332</v>
      </c>
      <c r="AA1822" s="429">
        <v>3</v>
      </c>
      <c r="AB1822" s="379">
        <v>4</v>
      </c>
    </row>
    <row r="1823" spans="1:28" ht="14.25" customHeight="1" thickBot="1">
      <c r="A1823" s="7"/>
      <c r="B1823" s="7"/>
      <c r="C1823" s="50" t="s">
        <v>9041</v>
      </c>
      <c r="D1823" s="468">
        <v>3</v>
      </c>
      <c r="E1823" s="275" t="s">
        <v>246</v>
      </c>
      <c r="F1823" s="275" t="s">
        <v>9042</v>
      </c>
      <c r="G1823" s="275" t="s">
        <v>8068</v>
      </c>
      <c r="H1823" s="275" t="s">
        <v>4452</v>
      </c>
      <c r="I1823" s="279">
        <v>0.4861111111111111</v>
      </c>
      <c r="J1823" s="243" t="s">
        <v>694</v>
      </c>
      <c r="K1823" s="353" t="s">
        <v>5935</v>
      </c>
      <c r="L1823" s="13">
        <f ca="1">IFERROR(__xludf.DUMMYFUNCTION("if(K1875="""",0,counta(split(K1875,"","")))"),4)</f>
        <v>4</v>
      </c>
      <c r="M1823" s="353" t="s">
        <v>5935</v>
      </c>
      <c r="N1823" s="353"/>
      <c r="O1823" s="353"/>
      <c r="P1823" s="353"/>
      <c r="Q1823" s="152" t="s">
        <v>690</v>
      </c>
      <c r="R1823" s="353" t="s">
        <v>5797</v>
      </c>
      <c r="S1823" s="147">
        <v>0</v>
      </c>
      <c r="T1823" s="435"/>
      <c r="U1823" s="165">
        <v>4</v>
      </c>
      <c r="V1823" s="165">
        <v>4</v>
      </c>
      <c r="W1823" s="165" t="s">
        <v>3044</v>
      </c>
      <c r="X1823" s="102">
        <v>1</v>
      </c>
      <c r="Y1823" s="422">
        <f>J1823-I1823</f>
        <v>-0.38541666666666669</v>
      </c>
      <c r="Z1823" s="422">
        <f>Y1823*60</f>
        <v>-23.125</v>
      </c>
      <c r="AA1823" s="429">
        <v>3</v>
      </c>
      <c r="AB1823" s="253">
        <v>4</v>
      </c>
    </row>
    <row r="1824" spans="1:28" ht="14.25" customHeight="1" thickBot="1">
      <c r="A1824" s="7"/>
      <c r="B1824" s="7"/>
      <c r="C1824" s="50" t="s">
        <v>8978</v>
      </c>
      <c r="D1824" s="468">
        <v>3</v>
      </c>
      <c r="E1824" s="275" t="s">
        <v>8642</v>
      </c>
      <c r="F1824" s="289" t="s">
        <v>9036</v>
      </c>
      <c r="G1824" s="272" t="s">
        <v>1753</v>
      </c>
      <c r="H1824" s="272" t="s">
        <v>9037</v>
      </c>
      <c r="I1824" s="290">
        <v>0.4861111111111111</v>
      </c>
      <c r="J1824" s="243" t="s">
        <v>4852</v>
      </c>
      <c r="K1824" s="353" t="s">
        <v>5939</v>
      </c>
      <c r="L1824" s="13">
        <f ca="1">IFERROR(__xludf.DUMMYFUNCTION("if(K1876="""",0,counta(split(K1876,"","")))"),2)</f>
        <v>2</v>
      </c>
      <c r="M1824" s="353" t="s">
        <v>5939</v>
      </c>
      <c r="N1824" s="353"/>
      <c r="O1824" s="353"/>
      <c r="P1824" s="353"/>
      <c r="Q1824" s="152" t="s">
        <v>690</v>
      </c>
      <c r="R1824" s="353" t="s">
        <v>5797</v>
      </c>
      <c r="S1824" s="147">
        <v>0</v>
      </c>
      <c r="T1824" s="435"/>
      <c r="U1824" s="482">
        <v>4</v>
      </c>
      <c r="V1824" s="482">
        <v>5</v>
      </c>
      <c r="W1824" s="482" t="s">
        <v>6570</v>
      </c>
      <c r="X1824" s="500" t="s">
        <v>2794</v>
      </c>
      <c r="Y1824" s="422">
        <f>J1824-I1824</f>
        <v>-7.9861111111111105E-2</v>
      </c>
      <c r="Z1824" s="422">
        <f>Y1824*60</f>
        <v>-4.7916666666666661</v>
      </c>
      <c r="AA1824" s="429">
        <v>3</v>
      </c>
      <c r="AB1824" s="165">
        <v>4</v>
      </c>
    </row>
    <row r="1825" spans="1:28" ht="14.25" customHeight="1" thickBot="1">
      <c r="A1825" s="469"/>
      <c r="B1825" s="470"/>
      <c r="C1825" s="471" t="s">
        <v>10752</v>
      </c>
      <c r="D1825" s="468">
        <v>3</v>
      </c>
      <c r="E1825" s="472" t="s">
        <v>1029</v>
      </c>
      <c r="F1825" s="456" t="s">
        <v>234</v>
      </c>
      <c r="G1825" s="456" t="s">
        <v>1045</v>
      </c>
      <c r="H1825" s="456" t="s">
        <v>1045</v>
      </c>
      <c r="I1825" s="476">
        <v>0.4861111111111111</v>
      </c>
      <c r="J1825" s="243" t="s">
        <v>2250</v>
      </c>
      <c r="K1825" s="353" t="s">
        <v>5943</v>
      </c>
      <c r="L1825" s="13">
        <f ca="1">IFERROR(__xludf.DUMMYFUNCTION("if(K1877="""",0,counta(split(K1877,"","")))"),3)</f>
        <v>3</v>
      </c>
      <c r="M1825" s="353" t="s">
        <v>5943</v>
      </c>
      <c r="N1825" s="353"/>
      <c r="O1825" s="353"/>
      <c r="P1825" s="353"/>
      <c r="Q1825" s="152" t="s">
        <v>690</v>
      </c>
      <c r="R1825" s="353" t="s">
        <v>5797</v>
      </c>
      <c r="S1825" s="147">
        <v>0</v>
      </c>
      <c r="T1825" s="435"/>
      <c r="U1825" s="51">
        <v>4</v>
      </c>
      <c r="V1825" s="51">
        <v>5</v>
      </c>
      <c r="W1825" s="51" t="s">
        <v>7391</v>
      </c>
      <c r="X1825" s="51">
        <v>1</v>
      </c>
      <c r="Y1825" s="422">
        <f>J1825-I1825</f>
        <v>-7.7083333333333337E-2</v>
      </c>
      <c r="Z1825" s="422">
        <f>Y1825*60</f>
        <v>-4.625</v>
      </c>
      <c r="AA1825" s="429">
        <v>3</v>
      </c>
      <c r="AB1825" s="165">
        <v>4</v>
      </c>
    </row>
    <row r="1826" spans="1:28" ht="14.25" customHeight="1" thickBot="1">
      <c r="A1826" s="7"/>
      <c r="B1826" s="7"/>
      <c r="C1826" s="286" t="s">
        <v>9047</v>
      </c>
      <c r="D1826" s="468">
        <v>3</v>
      </c>
      <c r="E1826" s="286" t="s">
        <v>9048</v>
      </c>
      <c r="F1826" s="247" t="s">
        <v>9060</v>
      </c>
      <c r="G1826" s="286"/>
      <c r="H1826" s="286" t="s">
        <v>9061</v>
      </c>
      <c r="I1826" s="281">
        <v>0.48472222222222222</v>
      </c>
      <c r="J1826" s="243" t="s">
        <v>243</v>
      </c>
      <c r="K1826" s="353" t="s">
        <v>5947</v>
      </c>
      <c r="L1826" s="13">
        <f ca="1">IFERROR(__xludf.DUMMYFUNCTION("if(K1878="""",0,counta(split(K1878,"","")))"),2)</f>
        <v>2</v>
      </c>
      <c r="M1826" s="353" t="s">
        <v>5947</v>
      </c>
      <c r="N1826" s="353"/>
      <c r="O1826" s="353"/>
      <c r="P1826" s="353"/>
      <c r="Q1826" s="422" t="s">
        <v>690</v>
      </c>
      <c r="R1826" s="353" t="s">
        <v>5797</v>
      </c>
      <c r="S1826" s="102">
        <v>0</v>
      </c>
      <c r="T1826" s="435"/>
      <c r="U1826" s="327">
        <v>4</v>
      </c>
      <c r="V1826" s="328">
        <v>5</v>
      </c>
      <c r="W1826" s="252" t="s">
        <v>3770</v>
      </c>
      <c r="X1826" s="326" t="s">
        <v>2947</v>
      </c>
      <c r="Y1826" s="422">
        <f>J1826-I1826</f>
        <v>-7.1527777777777801E-2</v>
      </c>
      <c r="Z1826" s="422">
        <f>Y1826*60</f>
        <v>-4.2916666666666679</v>
      </c>
      <c r="AA1826" s="429">
        <v>3</v>
      </c>
      <c r="AB1826" s="165">
        <v>4</v>
      </c>
    </row>
    <row r="1827" spans="1:28" ht="14.25" customHeight="1" thickBot="1">
      <c r="A1827" s="7"/>
      <c r="B1827" s="7"/>
      <c r="C1827" s="471" t="s">
        <v>10752</v>
      </c>
      <c r="D1827" s="468">
        <v>3</v>
      </c>
      <c r="E1827" s="87" t="s">
        <v>10825</v>
      </c>
      <c r="F1827" s="30" t="s">
        <v>10826</v>
      </c>
      <c r="G1827" s="377" t="s">
        <v>1421</v>
      </c>
      <c r="H1827" s="377" t="s">
        <v>10827</v>
      </c>
      <c r="I1827" s="378">
        <v>0.4826388888888889</v>
      </c>
      <c r="J1827" s="243" t="s">
        <v>5948</v>
      </c>
      <c r="K1827" s="353" t="s">
        <v>5949</v>
      </c>
      <c r="L1827" s="13">
        <f ca="1">IFERROR(__xludf.DUMMYFUNCTION("if(K1879="""",0,counta(split(K1879,"","")))"),7)</f>
        <v>7</v>
      </c>
      <c r="M1827" s="353" t="s">
        <v>5949</v>
      </c>
      <c r="N1827" s="353" t="s">
        <v>991</v>
      </c>
      <c r="O1827" s="353" t="s">
        <v>2195</v>
      </c>
      <c r="P1827" s="353" t="s">
        <v>2195</v>
      </c>
      <c r="Q1827" s="357" t="s">
        <v>690</v>
      </c>
      <c r="R1827" s="353" t="s">
        <v>5797</v>
      </c>
      <c r="S1827" s="331">
        <v>0</v>
      </c>
      <c r="T1827" s="435"/>
      <c r="U1827" s="165">
        <v>3</v>
      </c>
      <c r="V1827" s="165">
        <v>3</v>
      </c>
      <c r="W1827" s="165" t="s">
        <v>7064</v>
      </c>
      <c r="X1827" s="102">
        <v>1</v>
      </c>
      <c r="Y1827" s="422">
        <f>J1827-I1827</f>
        <v>0.20902777777777787</v>
      </c>
      <c r="Z1827" s="422">
        <f>Y1827*60</f>
        <v>12.541666666666671</v>
      </c>
      <c r="AA1827" s="429">
        <v>3</v>
      </c>
      <c r="AB1827" s="165">
        <v>4</v>
      </c>
    </row>
    <row r="1828" spans="1:28" ht="14.25" customHeight="1" thickBot="1">
      <c r="A1828" s="85"/>
      <c r="B1828" s="85"/>
      <c r="C1828" s="51" t="s">
        <v>7255</v>
      </c>
      <c r="D1828" s="468">
        <v>3</v>
      </c>
      <c r="E1828" s="51" t="s">
        <v>7357</v>
      </c>
      <c r="F1828" s="99" t="s">
        <v>7383</v>
      </c>
      <c r="G1828" s="51" t="s">
        <v>7383</v>
      </c>
      <c r="H1828" s="51" t="s">
        <v>7384</v>
      </c>
      <c r="I1828" s="113">
        <v>0.47916666666666669</v>
      </c>
      <c r="J1828" s="47" t="s">
        <v>669</v>
      </c>
      <c r="K1828" s="102" t="s">
        <v>5953</v>
      </c>
      <c r="L1828" s="13">
        <f ca="1">IFERROR(__xludf.DUMMYFUNCTION("if(K1880="""",0,counta(split(K1880,"","")))"),2)</f>
        <v>2</v>
      </c>
      <c r="M1828" s="102" t="s">
        <v>5953</v>
      </c>
      <c r="N1828" s="102"/>
      <c r="O1828" s="102"/>
      <c r="P1828" s="102"/>
      <c r="Q1828" s="357" t="s">
        <v>690</v>
      </c>
      <c r="R1828" s="353" t="s">
        <v>5797</v>
      </c>
      <c r="S1828" s="331">
        <v>0</v>
      </c>
      <c r="T1828" s="435"/>
      <c r="U1828" s="379">
        <v>5</v>
      </c>
      <c r="V1828" s="379">
        <v>5</v>
      </c>
      <c r="W1828" s="377" t="s">
        <v>3511</v>
      </c>
      <c r="X1828" s="377">
        <v>1</v>
      </c>
      <c r="Y1828" s="422">
        <f>J1828-I1828</f>
        <v>-0.47430555555555559</v>
      </c>
      <c r="Z1828" s="422">
        <f>Y1828*60</f>
        <v>-28.458333333333336</v>
      </c>
      <c r="AA1828" s="429">
        <v>3</v>
      </c>
      <c r="AB1828" s="165">
        <v>4</v>
      </c>
    </row>
    <row r="1829" spans="1:28" ht="14.25" customHeight="1" thickBot="1">
      <c r="A1829" s="294"/>
      <c r="B1829" s="294"/>
      <c r="C1829" s="295" t="s">
        <v>9494</v>
      </c>
      <c r="D1829" s="468">
        <v>3</v>
      </c>
      <c r="E1829" s="301" t="s">
        <v>997</v>
      </c>
      <c r="F1829" s="303" t="s">
        <v>3992</v>
      </c>
      <c r="G1829" s="301" t="s">
        <v>9523</v>
      </c>
      <c r="H1829" s="301" t="s">
        <v>9524</v>
      </c>
      <c r="I1829" s="298">
        <v>0.47916666666666669</v>
      </c>
      <c r="J1829" s="45" t="s">
        <v>693</v>
      </c>
      <c r="K1829" s="102"/>
      <c r="L1829" s="13">
        <f ca="1">IFERROR(__xludf.DUMMYFUNCTION("if(K1881="""",0,counta(split(K1881,"","")))"),0)</f>
        <v>0</v>
      </c>
      <c r="M1829" s="102"/>
      <c r="N1829" s="102"/>
      <c r="O1829" s="102"/>
      <c r="P1829" s="102"/>
      <c r="Q1829" s="357" t="s">
        <v>690</v>
      </c>
      <c r="R1829" s="353" t="s">
        <v>5797</v>
      </c>
      <c r="S1829" s="331">
        <v>0</v>
      </c>
      <c r="T1829" s="435"/>
      <c r="U1829" s="165">
        <v>4</v>
      </c>
      <c r="V1829" s="165">
        <v>4</v>
      </c>
      <c r="W1829" s="165" t="s">
        <v>3223</v>
      </c>
      <c r="X1829" s="102" t="s">
        <v>2794</v>
      </c>
      <c r="Y1829" s="422">
        <f>J1829-I1829</f>
        <v>-0.42708333333333337</v>
      </c>
      <c r="Z1829" s="422">
        <f>Y1829*60</f>
        <v>-25.625000000000004</v>
      </c>
      <c r="AA1829" s="429">
        <v>3</v>
      </c>
      <c r="AB1829" s="165">
        <v>4</v>
      </c>
    </row>
    <row r="1830" spans="1:28" ht="14.25" customHeight="1" thickBot="1">
      <c r="A1830" s="7"/>
      <c r="B1830" s="7"/>
      <c r="C1830" s="471" t="s">
        <v>10752</v>
      </c>
      <c r="D1830" s="468">
        <v>3</v>
      </c>
      <c r="E1830" s="87" t="s">
        <v>10815</v>
      </c>
      <c r="F1830" s="30" t="s">
        <v>10819</v>
      </c>
      <c r="G1830" s="377" t="s">
        <v>10820</v>
      </c>
      <c r="H1830" s="377" t="s">
        <v>10821</v>
      </c>
      <c r="I1830" s="378">
        <v>0.47847222222222224</v>
      </c>
      <c r="J1830" s="45" t="s">
        <v>2162</v>
      </c>
      <c r="K1830" s="102" t="s">
        <v>5956</v>
      </c>
      <c r="L1830" s="13">
        <f ca="1">IFERROR(__xludf.DUMMYFUNCTION("if(K1882="""",0,counta(split(K1882,"","")))"),5)</f>
        <v>5</v>
      </c>
      <c r="M1830" s="102" t="s">
        <v>5956</v>
      </c>
      <c r="N1830" s="102"/>
      <c r="O1830" s="102"/>
      <c r="P1830" s="102"/>
      <c r="Q1830" s="357" t="s">
        <v>690</v>
      </c>
      <c r="R1830" s="353" t="s">
        <v>5797</v>
      </c>
      <c r="S1830" s="331">
        <v>0</v>
      </c>
      <c r="T1830" s="435"/>
      <c r="U1830" s="481"/>
      <c r="V1830" s="481">
        <v>4</v>
      </c>
      <c r="W1830" s="481" t="s">
        <v>1403</v>
      </c>
      <c r="X1830" s="480"/>
      <c r="Y1830" s="422">
        <f>J1830-I1830</f>
        <v>-0.23611111111111113</v>
      </c>
      <c r="Z1830" s="422">
        <f>Y1830*60</f>
        <v>-14.166666666666668</v>
      </c>
      <c r="AA1830" s="429">
        <v>3</v>
      </c>
      <c r="AB1830" s="165">
        <v>4</v>
      </c>
    </row>
    <row r="1831" spans="1:28" ht="14.25" customHeight="1" thickBot="1">
      <c r="A1831" s="7"/>
      <c r="B1831" s="7"/>
      <c r="C1831" s="283" t="s">
        <v>9291</v>
      </c>
      <c r="D1831" s="468">
        <v>3</v>
      </c>
      <c r="E1831" s="286" t="s">
        <v>9349</v>
      </c>
      <c r="F1831" s="284" t="s">
        <v>2842</v>
      </c>
      <c r="G1831" s="353" t="s">
        <v>38</v>
      </c>
      <c r="H1831" s="353" t="s">
        <v>561</v>
      </c>
      <c r="I1831" s="287">
        <v>0.47569444444444442</v>
      </c>
      <c r="J1831" s="45" t="s">
        <v>1228</v>
      </c>
      <c r="K1831" s="102" t="s">
        <v>5960</v>
      </c>
      <c r="L1831" s="13">
        <f ca="1">IFERROR(__xludf.DUMMYFUNCTION("if(K1883="""",0,counta(split(K1883,"","")))"),7)</f>
        <v>7</v>
      </c>
      <c r="M1831" s="102" t="s">
        <v>5960</v>
      </c>
      <c r="N1831" s="102"/>
      <c r="O1831" s="102"/>
      <c r="P1831" s="102"/>
      <c r="Q1831" s="440" t="s">
        <v>690</v>
      </c>
      <c r="R1831" s="353" t="s">
        <v>5797</v>
      </c>
      <c r="S1831" s="164">
        <v>0</v>
      </c>
      <c r="T1831" s="435"/>
      <c r="U1831" s="165">
        <v>4</v>
      </c>
      <c r="V1831" s="165">
        <v>4</v>
      </c>
      <c r="W1831" s="165" t="s">
        <v>4903</v>
      </c>
      <c r="X1831" s="102">
        <v>1</v>
      </c>
      <c r="Y1831" s="422">
        <f>J1831-I1831</f>
        <v>-0.44999999999999996</v>
      </c>
      <c r="Z1831" s="422">
        <f>Y1831*60</f>
        <v>-26.999999999999996</v>
      </c>
      <c r="AA1831" s="429">
        <v>3</v>
      </c>
      <c r="AB1831" s="165">
        <v>4</v>
      </c>
    </row>
    <row r="1832" spans="1:28" ht="14.25" customHeight="1" thickBot="1">
      <c r="A1832" s="7"/>
      <c r="B1832" s="7"/>
      <c r="C1832" s="329" t="s">
        <v>10009</v>
      </c>
      <c r="D1832" s="468">
        <v>3</v>
      </c>
      <c r="E1832" s="329" t="s">
        <v>9988</v>
      </c>
      <c r="F1832" s="338" t="s">
        <v>8487</v>
      </c>
      <c r="G1832" s="338" t="s">
        <v>10010</v>
      </c>
      <c r="H1832" s="329" t="s">
        <v>3750</v>
      </c>
      <c r="I1832" s="325">
        <v>0.47569444444444442</v>
      </c>
      <c r="J1832" s="45" t="s">
        <v>1788</v>
      </c>
      <c r="K1832" s="102" t="s">
        <v>5962</v>
      </c>
      <c r="L1832" s="13">
        <f ca="1">IFERROR(__xludf.DUMMYFUNCTION("if(K1884="""",0,counta(split(K1884,"","")))"),3)</f>
        <v>3</v>
      </c>
      <c r="M1832" s="102" t="s">
        <v>5962</v>
      </c>
      <c r="N1832" s="102" t="s">
        <v>181</v>
      </c>
      <c r="O1832" s="102" t="s">
        <v>181</v>
      </c>
      <c r="P1832" s="102" t="s">
        <v>181</v>
      </c>
      <c r="Q1832" s="422" t="s">
        <v>690</v>
      </c>
      <c r="R1832" s="353" t="s">
        <v>5797</v>
      </c>
      <c r="S1832" s="102">
        <v>0</v>
      </c>
      <c r="T1832" s="435"/>
      <c r="U1832" s="481">
        <v>4</v>
      </c>
      <c r="V1832" s="481">
        <v>4</v>
      </c>
      <c r="W1832" s="481" t="s">
        <v>29</v>
      </c>
      <c r="X1832" s="480" t="s">
        <v>2794</v>
      </c>
      <c r="Y1832" s="422">
        <f>J1832-I1832</f>
        <v>-0.42569444444444443</v>
      </c>
      <c r="Z1832" s="422">
        <f>Y1832*60</f>
        <v>-25.541666666666664</v>
      </c>
      <c r="AA1832" s="429">
        <v>3</v>
      </c>
      <c r="AB1832" s="165">
        <v>4</v>
      </c>
    </row>
    <row r="1833" spans="1:28" ht="14.25" customHeight="1" thickBot="1">
      <c r="A1833" s="7"/>
      <c r="B1833" s="7"/>
      <c r="C1833" s="329" t="s">
        <v>10094</v>
      </c>
      <c r="D1833" s="468">
        <v>3</v>
      </c>
      <c r="E1833" s="329" t="s">
        <v>10086</v>
      </c>
      <c r="F1833" s="338" t="s">
        <v>10095</v>
      </c>
      <c r="G1833" s="329" t="s">
        <v>1045</v>
      </c>
      <c r="H1833" s="329" t="s">
        <v>1285</v>
      </c>
      <c r="I1833" s="325">
        <v>0.47291666666666665</v>
      </c>
      <c r="J1833" s="45" t="s">
        <v>673</v>
      </c>
      <c r="K1833" s="102" t="s">
        <v>5964</v>
      </c>
      <c r="L1833" s="13">
        <f ca="1">IFERROR(__xludf.DUMMYFUNCTION("if(K1885="""",0,counta(split(K1885,"","")))"),5)</f>
        <v>5</v>
      </c>
      <c r="M1833" s="102" t="s">
        <v>5964</v>
      </c>
      <c r="N1833" s="102" t="s">
        <v>1198</v>
      </c>
      <c r="O1833" s="102" t="s">
        <v>1198</v>
      </c>
      <c r="P1833" s="102" t="s">
        <v>1198</v>
      </c>
      <c r="Q1833" s="422" t="s">
        <v>690</v>
      </c>
      <c r="R1833" s="353" t="s">
        <v>5797</v>
      </c>
      <c r="S1833" s="102">
        <v>0</v>
      </c>
      <c r="T1833" s="435"/>
      <c r="U1833" s="277">
        <v>4</v>
      </c>
      <c r="V1833" s="277">
        <v>5</v>
      </c>
      <c r="W1833" s="275" t="s">
        <v>3548</v>
      </c>
      <c r="X1833" s="275" t="s">
        <v>2947</v>
      </c>
      <c r="Y1833" s="422">
        <f>J1833-I1833</f>
        <v>-0.41388888888888886</v>
      </c>
      <c r="Z1833" s="422">
        <f>Y1833*60</f>
        <v>-24.833333333333332</v>
      </c>
      <c r="AA1833" s="429">
        <v>3</v>
      </c>
      <c r="AB1833" s="165">
        <v>4</v>
      </c>
    </row>
    <row r="1834" spans="1:28" ht="14.25" customHeight="1" thickBot="1">
      <c r="A1834" s="7"/>
      <c r="B1834" s="7"/>
      <c r="C1834" s="50" t="s">
        <v>8978</v>
      </c>
      <c r="D1834" s="468">
        <v>3</v>
      </c>
      <c r="E1834" s="275" t="s">
        <v>8642</v>
      </c>
      <c r="F1834" s="289" t="s">
        <v>9475</v>
      </c>
      <c r="G1834" s="272" t="s">
        <v>9476</v>
      </c>
      <c r="H1834" s="272" t="s">
        <v>3713</v>
      </c>
      <c r="I1834" s="290">
        <v>0.47013888888888888</v>
      </c>
      <c r="J1834" s="45" t="s">
        <v>336</v>
      </c>
      <c r="K1834" s="102"/>
      <c r="L1834" s="13">
        <f ca="1">IFERROR(__xludf.DUMMYFUNCTION("if(K1886="""",0,counta(split(K1886,"","")))"),0)</f>
        <v>0</v>
      </c>
      <c r="M1834" s="102"/>
      <c r="N1834" s="102" t="s">
        <v>1198</v>
      </c>
      <c r="O1834" s="102" t="s">
        <v>1198</v>
      </c>
      <c r="P1834" s="102" t="s">
        <v>1198</v>
      </c>
      <c r="Q1834" s="422" t="s">
        <v>690</v>
      </c>
      <c r="R1834" s="353" t="s">
        <v>5797</v>
      </c>
      <c r="S1834" s="102">
        <v>0</v>
      </c>
      <c r="T1834" s="435"/>
      <c r="U1834" s="165"/>
      <c r="V1834" s="165">
        <v>4</v>
      </c>
      <c r="W1834" s="165" t="s">
        <v>29</v>
      </c>
      <c r="X1834" s="15">
        <v>1</v>
      </c>
      <c r="Y1834" s="422">
        <f>J1834-I1834</f>
        <v>-0.39166666666666666</v>
      </c>
      <c r="Z1834" s="422">
        <f>Y1834*60</f>
        <v>-23.5</v>
      </c>
      <c r="AA1834" s="429">
        <v>3</v>
      </c>
      <c r="AB1834" s="333">
        <v>4</v>
      </c>
    </row>
    <row r="1835" spans="1:28" ht="14.25" customHeight="1" thickBot="1">
      <c r="A1835" s="7"/>
      <c r="B1835" s="7"/>
      <c r="C1835" s="50" t="s">
        <v>8978</v>
      </c>
      <c r="D1835" s="468">
        <v>3</v>
      </c>
      <c r="E1835" s="275" t="s">
        <v>8642</v>
      </c>
      <c r="F1835" s="289" t="s">
        <v>2446</v>
      </c>
      <c r="G1835" s="272" t="s">
        <v>2447</v>
      </c>
      <c r="H1835" s="272" t="s">
        <v>8356</v>
      </c>
      <c r="I1835" s="290">
        <v>0.46666666666666667</v>
      </c>
      <c r="J1835" s="45" t="s">
        <v>1791</v>
      </c>
      <c r="K1835" s="102" t="s">
        <v>5967</v>
      </c>
      <c r="L1835" s="13">
        <f ca="1">IFERROR(__xludf.DUMMYFUNCTION("if(K1887="""",0,counta(split(K1887,"","")))"),6)</f>
        <v>6</v>
      </c>
      <c r="M1835" s="102" t="s">
        <v>5967</v>
      </c>
      <c r="N1835" s="102"/>
      <c r="O1835" s="102"/>
      <c r="P1835" s="102"/>
      <c r="Q1835" s="422" t="s">
        <v>690</v>
      </c>
      <c r="R1835" s="353" t="s">
        <v>5797</v>
      </c>
      <c r="S1835" s="102">
        <v>0</v>
      </c>
      <c r="T1835" s="435"/>
      <c r="U1835" s="253">
        <v>4</v>
      </c>
      <c r="V1835" s="255">
        <v>5</v>
      </c>
      <c r="W1835" s="353" t="s">
        <v>3041</v>
      </c>
      <c r="X1835" s="353">
        <v>0</v>
      </c>
      <c r="Y1835" s="422">
        <f>J1835-I1835</f>
        <v>-0.35625000000000001</v>
      </c>
      <c r="Z1835" s="422">
        <f>Y1835*60</f>
        <v>-21.375</v>
      </c>
      <c r="AA1835" s="429">
        <v>3</v>
      </c>
      <c r="AB1835" s="165">
        <v>4</v>
      </c>
    </row>
    <row r="1836" spans="1:28" ht="14.25" customHeight="1" thickBot="1">
      <c r="A1836" s="7"/>
      <c r="B1836" s="7"/>
      <c r="C1836" s="329" t="s">
        <v>10151</v>
      </c>
      <c r="D1836" s="468">
        <v>3</v>
      </c>
      <c r="E1836" s="329" t="s">
        <v>10131</v>
      </c>
      <c r="F1836" s="338" t="s">
        <v>10152</v>
      </c>
      <c r="G1836" s="338" t="s">
        <v>10152</v>
      </c>
      <c r="H1836" s="329" t="s">
        <v>10153</v>
      </c>
      <c r="I1836" s="325">
        <v>0.46597222222222223</v>
      </c>
      <c r="J1836" s="45" t="s">
        <v>1273</v>
      </c>
      <c r="K1836" s="102"/>
      <c r="L1836" s="13">
        <f ca="1">IFERROR(__xludf.DUMMYFUNCTION("if(K1888="""",0,counta(split(K1888,"","")))"),0)</f>
        <v>0</v>
      </c>
      <c r="M1836" s="102"/>
      <c r="N1836" s="102" t="s">
        <v>181</v>
      </c>
      <c r="O1836" s="102" t="s">
        <v>181</v>
      </c>
      <c r="P1836" s="102" t="s">
        <v>181</v>
      </c>
      <c r="Q1836" s="422" t="s">
        <v>690</v>
      </c>
      <c r="R1836" s="353" t="s">
        <v>5797</v>
      </c>
      <c r="S1836" s="102">
        <v>0</v>
      </c>
      <c r="T1836" s="435"/>
      <c r="U1836" s="165"/>
      <c r="V1836" s="165">
        <v>4</v>
      </c>
      <c r="W1836" s="165" t="s">
        <v>1403</v>
      </c>
      <c r="X1836" s="102"/>
      <c r="Y1836" s="422">
        <f>J1836-I1836</f>
        <v>-0.12986111111111115</v>
      </c>
      <c r="Z1836" s="422">
        <f>Y1836*60</f>
        <v>-7.7916666666666687</v>
      </c>
      <c r="AA1836" s="428">
        <v>3</v>
      </c>
      <c r="AB1836" s="165">
        <v>4</v>
      </c>
    </row>
    <row r="1837" spans="1:28" ht="14.25" customHeight="1" thickBot="1">
      <c r="A1837" s="7"/>
      <c r="B1837" s="7"/>
      <c r="C1837" s="286" t="s">
        <v>9047</v>
      </c>
      <c r="D1837" s="468">
        <v>3</v>
      </c>
      <c r="E1837" s="286" t="s">
        <v>9235</v>
      </c>
      <c r="F1837" s="247" t="s">
        <v>2308</v>
      </c>
      <c r="G1837" s="286"/>
      <c r="H1837" s="286" t="s">
        <v>3446</v>
      </c>
      <c r="I1837" s="281">
        <v>0.46458333333333335</v>
      </c>
      <c r="J1837" s="45" t="s">
        <v>1273</v>
      </c>
      <c r="K1837" s="102"/>
      <c r="L1837" s="13">
        <f ca="1">IFERROR(__xludf.DUMMYFUNCTION("if(K1889="""",0,counta(split(K1889,"","")))"),0)</f>
        <v>0</v>
      </c>
      <c r="M1837" s="102"/>
      <c r="N1837" s="102" t="s">
        <v>181</v>
      </c>
      <c r="O1837" s="102" t="s">
        <v>181</v>
      </c>
      <c r="P1837" s="102" t="s">
        <v>181</v>
      </c>
      <c r="Q1837" s="422" t="s">
        <v>690</v>
      </c>
      <c r="R1837" s="353" t="s">
        <v>5797</v>
      </c>
      <c r="S1837" s="102">
        <v>0</v>
      </c>
      <c r="T1837" s="435"/>
      <c r="U1837" s="165"/>
      <c r="V1837" s="165">
        <v>5</v>
      </c>
      <c r="W1837" s="165" t="s">
        <v>2111</v>
      </c>
      <c r="X1837" s="102"/>
      <c r="Y1837" s="422">
        <f>J1837-I1837</f>
        <v>-0.12847222222222227</v>
      </c>
      <c r="Z1837" s="422">
        <f>Y1837*60</f>
        <v>-7.7083333333333357</v>
      </c>
      <c r="AA1837" s="429">
        <v>3</v>
      </c>
      <c r="AB1837" s="165">
        <v>4</v>
      </c>
    </row>
    <row r="1838" spans="1:28" ht="14.25" customHeight="1" thickBot="1">
      <c r="A1838" s="7"/>
      <c r="B1838" s="7"/>
      <c r="C1838" s="471" t="s">
        <v>10752</v>
      </c>
      <c r="D1838" s="468">
        <v>3</v>
      </c>
      <c r="E1838" s="87" t="s">
        <v>10811</v>
      </c>
      <c r="F1838" s="60" t="s">
        <v>10812</v>
      </c>
      <c r="G1838" s="377" t="s">
        <v>10813</v>
      </c>
      <c r="H1838" s="377" t="s">
        <v>10814</v>
      </c>
      <c r="I1838" s="378">
        <v>0.46458333333333335</v>
      </c>
      <c r="J1838" s="45" t="s">
        <v>1273</v>
      </c>
      <c r="K1838" s="102"/>
      <c r="L1838" s="13">
        <f ca="1">IFERROR(__xludf.DUMMYFUNCTION("if(K1890="""",0,counta(split(K1890,"","")))"),0)</f>
        <v>0</v>
      </c>
      <c r="M1838" s="102"/>
      <c r="N1838" s="102" t="s">
        <v>181</v>
      </c>
      <c r="O1838" s="102" t="s">
        <v>181</v>
      </c>
      <c r="P1838" s="102" t="s">
        <v>181</v>
      </c>
      <c r="Q1838" s="441" t="s">
        <v>690</v>
      </c>
      <c r="R1838" s="353" t="s">
        <v>5797</v>
      </c>
      <c r="S1838" s="331">
        <v>0</v>
      </c>
      <c r="T1838" s="435"/>
      <c r="U1838" s="165">
        <v>5</v>
      </c>
      <c r="V1838" s="165">
        <v>5</v>
      </c>
      <c r="W1838" s="165" t="s">
        <v>3044</v>
      </c>
      <c r="X1838" s="102">
        <v>1</v>
      </c>
      <c r="Y1838" s="422">
        <f>J1838-I1838</f>
        <v>-0.12847222222222227</v>
      </c>
      <c r="Z1838" s="422">
        <f>Y1838*60</f>
        <v>-7.7083333333333357</v>
      </c>
      <c r="AA1838" s="429">
        <v>3</v>
      </c>
      <c r="AB1838" s="165">
        <v>4</v>
      </c>
    </row>
    <row r="1839" spans="1:28" ht="14.25" customHeight="1" thickBot="1">
      <c r="A1839" s="7"/>
      <c r="B1839" s="7"/>
      <c r="C1839" s="50" t="s">
        <v>9039</v>
      </c>
      <c r="D1839" s="468">
        <v>3</v>
      </c>
      <c r="E1839" s="275" t="s">
        <v>246</v>
      </c>
      <c r="F1839" s="275" t="s">
        <v>8143</v>
      </c>
      <c r="G1839" s="275" t="s">
        <v>2069</v>
      </c>
      <c r="H1839" s="275" t="s">
        <v>9040</v>
      </c>
      <c r="I1839" s="279">
        <v>0.46180555555555558</v>
      </c>
      <c r="J1839" s="45" t="s">
        <v>3474</v>
      </c>
      <c r="K1839" s="102" t="s">
        <v>197</v>
      </c>
      <c r="L1839" s="13">
        <f ca="1">IFERROR(__xludf.DUMMYFUNCTION("if(K1891="""",0,counta(split(K1891,"","")))"),1)</f>
        <v>1</v>
      </c>
      <c r="M1839" s="102" t="s">
        <v>197</v>
      </c>
      <c r="N1839" s="102"/>
      <c r="O1839" s="102"/>
      <c r="P1839" s="102"/>
      <c r="Q1839" s="441" t="s">
        <v>690</v>
      </c>
      <c r="R1839" s="353" t="s">
        <v>5797</v>
      </c>
      <c r="S1839" s="331">
        <v>0</v>
      </c>
      <c r="T1839" s="435"/>
      <c r="U1839" s="253">
        <v>4</v>
      </c>
      <c r="V1839" s="253">
        <v>4</v>
      </c>
      <c r="W1839" s="283" t="s">
        <v>2793</v>
      </c>
      <c r="X1839" s="250">
        <v>1</v>
      </c>
      <c r="Y1839" s="422">
        <f>J1839-I1839</f>
        <v>-0.4201388888888889</v>
      </c>
      <c r="Z1839" s="422">
        <f>Y1839*60</f>
        <v>-25.208333333333332</v>
      </c>
      <c r="AA1839" s="429">
        <v>3</v>
      </c>
      <c r="AB1839" s="481">
        <v>4</v>
      </c>
    </row>
    <row r="1840" spans="1:28" ht="14.25" customHeight="1" thickBot="1">
      <c r="A1840" s="7"/>
      <c r="B1840" s="7"/>
      <c r="C1840" s="286" t="s">
        <v>9047</v>
      </c>
      <c r="D1840" s="468">
        <v>3</v>
      </c>
      <c r="E1840" s="286" t="s">
        <v>9115</v>
      </c>
      <c r="F1840" s="247" t="s">
        <v>9117</v>
      </c>
      <c r="G1840" s="286"/>
      <c r="H1840" s="286" t="s">
        <v>3763</v>
      </c>
      <c r="I1840" s="281">
        <v>0.45902777777777776</v>
      </c>
      <c r="J1840" s="45" t="s">
        <v>1763</v>
      </c>
      <c r="K1840" s="102" t="s">
        <v>5984</v>
      </c>
      <c r="L1840" s="13">
        <f ca="1">IFERROR(__xludf.DUMMYFUNCTION("if(K1892="""",0,counta(split(K1892,"","")))"),2)</f>
        <v>2</v>
      </c>
      <c r="M1840" s="102" t="s">
        <v>5984</v>
      </c>
      <c r="N1840" s="102"/>
      <c r="O1840" s="102"/>
      <c r="P1840" s="102"/>
      <c r="Q1840" s="422" t="s">
        <v>690</v>
      </c>
      <c r="R1840" s="353" t="s">
        <v>5797</v>
      </c>
      <c r="S1840" s="102">
        <v>0</v>
      </c>
      <c r="T1840" s="435"/>
      <c r="U1840" s="165">
        <v>4</v>
      </c>
      <c r="V1840" s="165">
        <v>5</v>
      </c>
      <c r="W1840" s="165" t="s">
        <v>3223</v>
      </c>
      <c r="X1840" s="102" t="s">
        <v>2794</v>
      </c>
      <c r="Y1840" s="422">
        <f>J1840-I1840</f>
        <v>-0.25694444444444442</v>
      </c>
      <c r="Z1840" s="422">
        <f>Y1840*60</f>
        <v>-15.416666666666664</v>
      </c>
      <c r="AA1840" s="429">
        <v>3</v>
      </c>
      <c r="AB1840" s="165">
        <v>4</v>
      </c>
    </row>
    <row r="1841" spans="1:28" ht="14.25" customHeight="1" thickBot="1">
      <c r="A1841" s="513"/>
      <c r="B1841" s="513"/>
      <c r="C1841" s="502" t="s">
        <v>9047</v>
      </c>
      <c r="D1841" s="468">
        <v>3</v>
      </c>
      <c r="E1841" s="502" t="s">
        <v>9118</v>
      </c>
      <c r="F1841" s="557" t="s">
        <v>9128</v>
      </c>
      <c r="G1841" s="502"/>
      <c r="H1841" s="502" t="s">
        <v>9129</v>
      </c>
      <c r="I1841" s="558">
        <v>0.45833333333333331</v>
      </c>
      <c r="J1841" s="45" t="s">
        <v>907</v>
      </c>
      <c r="K1841" s="102" t="s">
        <v>5988</v>
      </c>
      <c r="L1841" s="13">
        <f ca="1">IFERROR(__xludf.DUMMYFUNCTION("if(K1893="""",0,counta(split(K1893,"","")))"),4)</f>
        <v>4</v>
      </c>
      <c r="M1841" s="102" t="s">
        <v>5988</v>
      </c>
      <c r="N1841" s="102"/>
      <c r="O1841" s="102"/>
      <c r="P1841" s="102"/>
      <c r="Q1841" s="422" t="s">
        <v>690</v>
      </c>
      <c r="R1841" s="353" t="s">
        <v>5797</v>
      </c>
      <c r="S1841" s="102">
        <v>0</v>
      </c>
      <c r="T1841" s="435"/>
      <c r="U1841" s="525">
        <v>4</v>
      </c>
      <c r="V1841" s="525">
        <v>4</v>
      </c>
      <c r="W1841" s="527" t="s">
        <v>3548</v>
      </c>
      <c r="X1841" s="527" t="s">
        <v>2947</v>
      </c>
      <c r="Y1841" s="422">
        <f>J1841-I1841</f>
        <v>0.34513888888888894</v>
      </c>
      <c r="Z1841" s="422">
        <f>Y1841*60</f>
        <v>20.708333333333336</v>
      </c>
      <c r="AA1841" s="429">
        <v>3</v>
      </c>
      <c r="AB1841" s="165">
        <v>4</v>
      </c>
    </row>
    <row r="1842" spans="1:28" ht="14.25" customHeight="1" thickBot="1">
      <c r="A1842" s="7"/>
      <c r="B1842" s="7"/>
      <c r="C1842" s="286" t="s">
        <v>9047</v>
      </c>
      <c r="D1842" s="468">
        <v>3</v>
      </c>
      <c r="E1842" s="286" t="s">
        <v>302</v>
      </c>
      <c r="F1842" s="247" t="s">
        <v>318</v>
      </c>
      <c r="G1842" s="286"/>
      <c r="H1842" s="286"/>
      <c r="I1842" s="281">
        <v>0.45833333333333331</v>
      </c>
      <c r="J1842" s="45" t="s">
        <v>4925</v>
      </c>
      <c r="K1842" s="102"/>
      <c r="L1842" s="13">
        <f ca="1">IFERROR(__xludf.DUMMYFUNCTION("if(K1894="""",0,counta(split(K1894,"","")))"),0)</f>
        <v>0</v>
      </c>
      <c r="M1842" s="102"/>
      <c r="N1842" s="102"/>
      <c r="O1842" s="102"/>
      <c r="P1842" s="102"/>
      <c r="Q1842" s="422" t="s">
        <v>690</v>
      </c>
      <c r="R1842" s="353" t="s">
        <v>5797</v>
      </c>
      <c r="S1842" s="102">
        <v>0</v>
      </c>
      <c r="T1842" s="435"/>
      <c r="U1842" s="253">
        <v>4</v>
      </c>
      <c r="V1842" s="255">
        <v>5</v>
      </c>
      <c r="W1842" s="353" t="s">
        <v>3041</v>
      </c>
      <c r="X1842" s="353" t="s">
        <v>2794</v>
      </c>
      <c r="Y1842" s="422">
        <f>J1842-I1842</f>
        <v>0.35416666666666669</v>
      </c>
      <c r="Z1842" s="422">
        <f>Y1842*60</f>
        <v>21.25</v>
      </c>
      <c r="AA1842" s="429">
        <v>3</v>
      </c>
      <c r="AB1842" s="165">
        <v>4</v>
      </c>
    </row>
    <row r="1843" spans="1:28" ht="14.25" customHeight="1" thickBot="1">
      <c r="A1843" s="7"/>
      <c r="B1843" s="7"/>
      <c r="C1843" s="283" t="s">
        <v>9291</v>
      </c>
      <c r="D1843" s="468">
        <v>3</v>
      </c>
      <c r="E1843" s="285" t="s">
        <v>508</v>
      </c>
      <c r="F1843" s="353" t="s">
        <v>79</v>
      </c>
      <c r="G1843" s="353" t="s">
        <v>79</v>
      </c>
      <c r="H1843" s="353" t="s">
        <v>2894</v>
      </c>
      <c r="I1843" s="287">
        <v>0.45833333333333331</v>
      </c>
      <c r="J1843" s="45" t="s">
        <v>5995</v>
      </c>
      <c r="K1843" s="102"/>
      <c r="L1843" s="13">
        <f ca="1">IFERROR(__xludf.DUMMYFUNCTION("if(K1895="""",0,counta(split(K1895,"","")))"),0)</f>
        <v>0</v>
      </c>
      <c r="M1843" s="102"/>
      <c r="N1843" s="102"/>
      <c r="O1843" s="102"/>
      <c r="P1843" s="102"/>
      <c r="Q1843" s="422" t="s">
        <v>690</v>
      </c>
      <c r="R1843" s="353" t="s">
        <v>5797</v>
      </c>
      <c r="S1843" s="102">
        <v>0</v>
      </c>
      <c r="T1843" s="435"/>
      <c r="U1843" s="336">
        <v>3</v>
      </c>
      <c r="V1843" s="333">
        <v>4</v>
      </c>
      <c r="W1843" s="339" t="s">
        <v>29</v>
      </c>
      <c r="X1843" s="339" t="s">
        <v>2947</v>
      </c>
      <c r="Y1843" s="422">
        <f>J1843-I1843</f>
        <v>0.35625000000000001</v>
      </c>
      <c r="Z1843" s="422">
        <f>Y1843*60</f>
        <v>21.375</v>
      </c>
      <c r="AA1843" s="429">
        <v>3</v>
      </c>
      <c r="AB1843" s="165">
        <v>4</v>
      </c>
    </row>
    <row r="1844" spans="1:28" ht="14.25" customHeight="1" thickBot="1">
      <c r="A1844" s="7"/>
      <c r="B1844" s="7"/>
      <c r="C1844" s="312" t="s">
        <v>9648</v>
      </c>
      <c r="D1844" s="468">
        <v>3</v>
      </c>
      <c r="E1844" s="312" t="s">
        <v>1453</v>
      </c>
      <c r="F1844" s="310" t="s">
        <v>4549</v>
      </c>
      <c r="G1844" s="312" t="s">
        <v>9661</v>
      </c>
      <c r="H1844" s="312" t="s">
        <v>3477</v>
      </c>
      <c r="I1844" s="315">
        <v>0.4465277777777778</v>
      </c>
      <c r="J1844" s="45" t="s">
        <v>6000</v>
      </c>
      <c r="K1844" s="102"/>
      <c r="L1844" s="13">
        <f ca="1">IFERROR(__xludf.DUMMYFUNCTION("if(K1896="""",0,counta(split(K1896,"","")))"),0)</f>
        <v>0</v>
      </c>
      <c r="M1844" s="102"/>
      <c r="N1844" s="102"/>
      <c r="O1844" s="102"/>
      <c r="P1844" s="102"/>
      <c r="Q1844" s="422" t="s">
        <v>690</v>
      </c>
      <c r="R1844" s="353" t="s">
        <v>5797</v>
      </c>
      <c r="S1844" s="102">
        <v>0</v>
      </c>
      <c r="T1844" s="435"/>
      <c r="U1844" s="165"/>
      <c r="V1844" s="165">
        <v>4</v>
      </c>
      <c r="W1844" s="165" t="s">
        <v>2111</v>
      </c>
      <c r="X1844" s="102"/>
      <c r="Y1844" s="422">
        <f>J1844-I1844</f>
        <v>0.40069444444444441</v>
      </c>
      <c r="Z1844" s="422">
        <f>Y1844*60</f>
        <v>24.041666666666664</v>
      </c>
      <c r="AA1844" s="428">
        <v>3</v>
      </c>
      <c r="AB1844" s="333">
        <v>4</v>
      </c>
    </row>
    <row r="1845" spans="1:28" ht="14.25" customHeight="1" thickBot="1">
      <c r="A1845" s="294"/>
      <c r="B1845" s="294"/>
      <c r="C1845" s="295" t="s">
        <v>9494</v>
      </c>
      <c r="D1845" s="468">
        <v>3</v>
      </c>
      <c r="E1845" s="301" t="s">
        <v>9495</v>
      </c>
      <c r="F1845" s="296" t="s">
        <v>2803</v>
      </c>
      <c r="G1845" s="296" t="s">
        <v>2803</v>
      </c>
      <c r="H1845" s="301" t="s">
        <v>3052</v>
      </c>
      <c r="I1845" s="298">
        <v>0.44444444444444442</v>
      </c>
      <c r="J1845" s="45" t="s">
        <v>4968</v>
      </c>
      <c r="K1845" s="102" t="s">
        <v>6004</v>
      </c>
      <c r="L1845" s="13">
        <f ca="1">IFERROR(__xludf.DUMMYFUNCTION("if(K1897="""",0,counta(split(K1897,"","")))"),2)</f>
        <v>2</v>
      </c>
      <c r="M1845" s="102" t="s">
        <v>6004</v>
      </c>
      <c r="N1845" s="102"/>
      <c r="O1845" s="102"/>
      <c r="P1845" s="102"/>
      <c r="Q1845" s="422" t="s">
        <v>690</v>
      </c>
      <c r="R1845" s="353" t="s">
        <v>5797</v>
      </c>
      <c r="S1845" s="102">
        <v>0</v>
      </c>
      <c r="T1845" s="435"/>
      <c r="U1845" s="165"/>
      <c r="V1845" s="165">
        <v>5</v>
      </c>
      <c r="W1845" s="165" t="s">
        <v>2111</v>
      </c>
      <c r="X1845" s="102"/>
      <c r="Y1845" s="422">
        <f>J1845-I1845</f>
        <v>-1.2499999999999956E-2</v>
      </c>
      <c r="Z1845" s="422">
        <f>Y1845*60</f>
        <v>-0.74999999999999734</v>
      </c>
      <c r="AA1845" s="429">
        <v>3</v>
      </c>
      <c r="AB1845" s="165">
        <v>4</v>
      </c>
    </row>
    <row r="1846" spans="1:28" ht="14.25" customHeight="1" thickBot="1">
      <c r="A1846" s="7"/>
      <c r="B1846" s="7"/>
      <c r="C1846" s="50" t="s">
        <v>8978</v>
      </c>
      <c r="D1846" s="468">
        <v>3</v>
      </c>
      <c r="E1846" s="275" t="s">
        <v>9420</v>
      </c>
      <c r="F1846" s="289" t="s">
        <v>272</v>
      </c>
      <c r="G1846" s="272" t="s">
        <v>273</v>
      </c>
      <c r="H1846" s="272" t="s">
        <v>2587</v>
      </c>
      <c r="I1846" s="290">
        <v>0.43888888888888888</v>
      </c>
      <c r="J1846" s="45" t="s">
        <v>1971</v>
      </c>
      <c r="K1846" s="102" t="s">
        <v>6005</v>
      </c>
      <c r="L1846" s="13">
        <f ca="1">IFERROR(__xludf.DUMMYFUNCTION("if(K1898="""",0,counta(split(K1898,"","")))"),3)</f>
        <v>3</v>
      </c>
      <c r="M1846" s="102" t="s">
        <v>6005</v>
      </c>
      <c r="N1846" s="102"/>
      <c r="O1846" s="102"/>
      <c r="P1846" s="102"/>
      <c r="Q1846" s="422" t="s">
        <v>690</v>
      </c>
      <c r="R1846" s="353" t="s">
        <v>5797</v>
      </c>
      <c r="S1846" s="102">
        <v>0</v>
      </c>
      <c r="T1846" s="435"/>
      <c r="U1846" s="165">
        <v>4</v>
      </c>
      <c r="V1846" s="165">
        <v>4</v>
      </c>
      <c r="W1846" s="165" t="s">
        <v>2111</v>
      </c>
      <c r="X1846" s="102" t="s">
        <v>2947</v>
      </c>
      <c r="Y1846" s="422">
        <f>J1846-I1846</f>
        <v>-0.21597222222222223</v>
      </c>
      <c r="Z1846" s="422">
        <f>Y1846*60</f>
        <v>-12.958333333333334</v>
      </c>
      <c r="AA1846" s="429">
        <v>3</v>
      </c>
      <c r="AB1846" s="165">
        <v>4</v>
      </c>
    </row>
    <row r="1847" spans="1:28" ht="14.25" customHeight="1" thickBot="1">
      <c r="A1847" s="7"/>
      <c r="B1847" s="7"/>
      <c r="C1847" s="283" t="s">
        <v>9291</v>
      </c>
      <c r="D1847" s="468">
        <v>3</v>
      </c>
      <c r="E1847" s="286" t="s">
        <v>9334</v>
      </c>
      <c r="F1847" s="353" t="s">
        <v>9343</v>
      </c>
      <c r="G1847" s="353" t="s">
        <v>2087</v>
      </c>
      <c r="H1847" s="353" t="s">
        <v>1796</v>
      </c>
      <c r="I1847" s="287">
        <v>0.4375</v>
      </c>
      <c r="J1847" s="45" t="s">
        <v>2684</v>
      </c>
      <c r="K1847" s="102"/>
      <c r="L1847" s="13">
        <f ca="1">IFERROR(__xludf.DUMMYFUNCTION("if(K1899="""",0,counta(split(K1899,"","")))"),0)</f>
        <v>0</v>
      </c>
      <c r="M1847" s="102"/>
      <c r="N1847" s="102"/>
      <c r="O1847" s="102"/>
      <c r="P1847" s="102"/>
      <c r="Q1847" s="422" t="s">
        <v>690</v>
      </c>
      <c r="R1847" s="353" t="s">
        <v>5797</v>
      </c>
      <c r="S1847" s="102">
        <v>0</v>
      </c>
      <c r="T1847" s="435"/>
      <c r="U1847" s="165"/>
      <c r="V1847" s="165">
        <v>5</v>
      </c>
      <c r="W1847" s="165" t="s">
        <v>2111</v>
      </c>
      <c r="X1847" s="102"/>
      <c r="Y1847" s="422">
        <f>J1847-I1847</f>
        <v>0.12291666666666667</v>
      </c>
      <c r="Z1847" s="422">
        <f>Y1847*60</f>
        <v>7.375</v>
      </c>
      <c r="AA1847" s="428">
        <v>3</v>
      </c>
      <c r="AB1847" s="165">
        <v>4</v>
      </c>
    </row>
    <row r="1848" spans="1:28" ht="14.25" customHeight="1" thickBot="1">
      <c r="A1848" s="7"/>
      <c r="B1848" s="7"/>
      <c r="C1848" s="286" t="s">
        <v>9047</v>
      </c>
      <c r="D1848" s="468">
        <v>3</v>
      </c>
      <c r="E1848" s="286" t="s">
        <v>9118</v>
      </c>
      <c r="F1848" s="247" t="s">
        <v>557</v>
      </c>
      <c r="G1848" s="286" t="s">
        <v>9126</v>
      </c>
      <c r="H1848" s="286" t="s">
        <v>9127</v>
      </c>
      <c r="I1848" s="281">
        <v>0.42708333333333331</v>
      </c>
      <c r="J1848" s="45" t="s">
        <v>170</v>
      </c>
      <c r="K1848" s="102" t="s">
        <v>6009</v>
      </c>
      <c r="L1848" s="13">
        <f ca="1">IFERROR(__xludf.DUMMYFUNCTION("if(K1900="""",0,counta(split(K1900,"","")))"),4)</f>
        <v>4</v>
      </c>
      <c r="M1848" s="102" t="s">
        <v>6009</v>
      </c>
      <c r="N1848" s="102"/>
      <c r="O1848" s="102"/>
      <c r="P1848" s="102"/>
      <c r="Q1848" s="422" t="s">
        <v>690</v>
      </c>
      <c r="R1848" s="353" t="s">
        <v>5797</v>
      </c>
      <c r="S1848" s="102">
        <v>0</v>
      </c>
      <c r="T1848" s="435"/>
      <c r="U1848" s="481">
        <v>5</v>
      </c>
      <c r="V1848" s="481">
        <v>5</v>
      </c>
      <c r="W1848" s="481" t="s">
        <v>6873</v>
      </c>
      <c r="X1848" s="480">
        <v>1</v>
      </c>
      <c r="Y1848" s="422">
        <f>J1848-I1848</f>
        <v>-0.21458333333333332</v>
      </c>
      <c r="Z1848" s="422">
        <f>Y1848*60</f>
        <v>-12.875</v>
      </c>
      <c r="AA1848" s="429">
        <v>3</v>
      </c>
      <c r="AB1848" s="379">
        <v>4</v>
      </c>
    </row>
    <row r="1849" spans="1:28" ht="14.25" customHeight="1" thickBot="1">
      <c r="A1849" s="7"/>
      <c r="B1849" s="7"/>
      <c r="C1849" s="50" t="s">
        <v>8978</v>
      </c>
      <c r="D1849" s="468">
        <v>3</v>
      </c>
      <c r="E1849" s="275" t="s">
        <v>8642</v>
      </c>
      <c r="F1849" s="289" t="s">
        <v>6536</v>
      </c>
      <c r="G1849" s="272" t="s">
        <v>4686</v>
      </c>
      <c r="H1849" s="272" t="s">
        <v>6537</v>
      </c>
      <c r="I1849" s="290">
        <v>0.42708333333333331</v>
      </c>
      <c r="J1849" s="45" t="s">
        <v>938</v>
      </c>
      <c r="K1849" s="102"/>
      <c r="L1849" s="13">
        <f ca="1">IFERROR(__xludf.DUMMYFUNCTION("if(K1901="""",0,counta(split(K1901,"","")))"),0)</f>
        <v>0</v>
      </c>
      <c r="M1849" s="102"/>
      <c r="N1849" s="102" t="s">
        <v>6014</v>
      </c>
      <c r="O1849" s="102" t="s">
        <v>6015</v>
      </c>
      <c r="P1849" s="102" t="s">
        <v>6015</v>
      </c>
      <c r="Q1849" s="422" t="s">
        <v>690</v>
      </c>
      <c r="R1849" s="353" t="s">
        <v>5797</v>
      </c>
      <c r="S1849" s="102">
        <v>0</v>
      </c>
      <c r="T1849" s="435"/>
      <c r="U1849" s="379">
        <v>2</v>
      </c>
      <c r="V1849" s="379">
        <v>2</v>
      </c>
      <c r="W1849" s="377" t="s">
        <v>5242</v>
      </c>
      <c r="X1849" s="377" t="s">
        <v>2794</v>
      </c>
      <c r="Y1849" s="422">
        <f>J1849-I1849</f>
        <v>-0.1111111111111111</v>
      </c>
      <c r="Z1849" s="422">
        <f>Y1849*60</f>
        <v>-6.6666666666666661</v>
      </c>
      <c r="AA1849" s="429">
        <v>3</v>
      </c>
      <c r="AB1849" s="165">
        <v>4</v>
      </c>
    </row>
    <row r="1850" spans="1:28" ht="14.25" customHeight="1" thickBot="1">
      <c r="A1850" s="7"/>
      <c r="B1850" s="7"/>
      <c r="C1850" s="329" t="s">
        <v>10172</v>
      </c>
      <c r="D1850" s="468">
        <v>3</v>
      </c>
      <c r="E1850" s="329" t="s">
        <v>10159</v>
      </c>
      <c r="F1850" s="346" t="s">
        <v>10083</v>
      </c>
      <c r="G1850" s="346" t="s">
        <v>1568</v>
      </c>
      <c r="H1850" s="352" t="s">
        <v>2305</v>
      </c>
      <c r="I1850" s="347">
        <v>0.42708333333333331</v>
      </c>
      <c r="J1850" s="45" t="s">
        <v>676</v>
      </c>
      <c r="K1850" s="102" t="s">
        <v>6019</v>
      </c>
      <c r="L1850" s="13">
        <f ca="1">IFERROR(__xludf.DUMMYFUNCTION("if(K1902="""",0,counta(split(K1902,"","")))"),6)</f>
        <v>6</v>
      </c>
      <c r="M1850" s="102" t="s">
        <v>6019</v>
      </c>
      <c r="N1850" s="102" t="s">
        <v>181</v>
      </c>
      <c r="O1850" s="102" t="s">
        <v>181</v>
      </c>
      <c r="P1850" s="102" t="s">
        <v>181</v>
      </c>
      <c r="Q1850" s="422" t="s">
        <v>690</v>
      </c>
      <c r="R1850" s="353" t="s">
        <v>5797</v>
      </c>
      <c r="S1850" s="102">
        <v>0</v>
      </c>
      <c r="T1850" s="435"/>
      <c r="U1850" s="297">
        <v>3</v>
      </c>
      <c r="V1850" s="297">
        <v>3</v>
      </c>
      <c r="W1850" s="301" t="s">
        <v>3511</v>
      </c>
      <c r="X1850" s="301" t="s">
        <v>2794</v>
      </c>
      <c r="Y1850" s="422">
        <f>J1850-I1850</f>
        <v>-0.34791666666666665</v>
      </c>
      <c r="Z1850" s="422">
        <f>Y1850*60</f>
        <v>-20.875</v>
      </c>
      <c r="AA1850" s="429">
        <v>3</v>
      </c>
      <c r="AB1850" s="165">
        <v>4</v>
      </c>
    </row>
    <row r="1851" spans="1:28" ht="14.25" customHeight="1" thickBot="1">
      <c r="A1851" s="7"/>
      <c r="B1851" s="7"/>
      <c r="C1851" s="50" t="s">
        <v>8978</v>
      </c>
      <c r="D1851" s="468">
        <v>3</v>
      </c>
      <c r="E1851" s="275" t="s">
        <v>9420</v>
      </c>
      <c r="F1851" s="289" t="s">
        <v>89</v>
      </c>
      <c r="G1851" s="272" t="s">
        <v>89</v>
      </c>
      <c r="H1851" s="272" t="s">
        <v>3139</v>
      </c>
      <c r="I1851" s="290">
        <v>0.42638888888888887</v>
      </c>
      <c r="J1851" s="45" t="s">
        <v>5085</v>
      </c>
      <c r="K1851" s="102" t="s">
        <v>6023</v>
      </c>
      <c r="L1851" s="13">
        <f ca="1">IFERROR(__xludf.DUMMYFUNCTION("if(K1903="""",0,counta(split(K1903,"","")))"),2)</f>
        <v>2</v>
      </c>
      <c r="M1851" s="102" t="s">
        <v>6023</v>
      </c>
      <c r="N1851" s="102"/>
      <c r="O1851" s="102"/>
      <c r="P1851" s="102"/>
      <c r="Q1851" s="422" t="s">
        <v>690</v>
      </c>
      <c r="R1851" s="353" t="s">
        <v>5797</v>
      </c>
      <c r="S1851" s="102">
        <v>0</v>
      </c>
      <c r="T1851" s="435"/>
      <c r="U1851" s="165">
        <v>4</v>
      </c>
      <c r="V1851" s="165">
        <v>5</v>
      </c>
      <c r="W1851" s="165" t="s">
        <v>3127</v>
      </c>
      <c r="X1851" s="102">
        <v>1</v>
      </c>
      <c r="Y1851" s="422">
        <f>J1851-I1851</f>
        <v>3.3333333333333326E-2</v>
      </c>
      <c r="Z1851" s="422">
        <f>Y1851*60</f>
        <v>1.9999999999999996</v>
      </c>
      <c r="AA1851" s="429">
        <v>3</v>
      </c>
      <c r="AB1851" s="196">
        <v>4</v>
      </c>
    </row>
    <row r="1852" spans="1:28" ht="14.25" customHeight="1" thickBot="1">
      <c r="A1852" s="469"/>
      <c r="B1852" s="470"/>
      <c r="C1852" s="472" t="s">
        <v>10752</v>
      </c>
      <c r="D1852" s="468">
        <v>3</v>
      </c>
      <c r="E1852" s="474" t="s">
        <v>10786</v>
      </c>
      <c r="F1852" s="464" t="s">
        <v>10767</v>
      </c>
      <c r="G1852" s="456" t="s">
        <v>23</v>
      </c>
      <c r="H1852" s="456" t="s">
        <v>23</v>
      </c>
      <c r="I1852" s="476">
        <v>0.42222222222222222</v>
      </c>
      <c r="J1852" s="45" t="s">
        <v>828</v>
      </c>
      <c r="K1852" s="102"/>
      <c r="L1852" s="13">
        <f ca="1">IFERROR(__xludf.DUMMYFUNCTION("if(K1904="""",0,counta(split(K1904,"","")))"),0)</f>
        <v>0</v>
      </c>
      <c r="M1852" s="102"/>
      <c r="N1852" s="102" t="s">
        <v>1198</v>
      </c>
      <c r="O1852" s="102" t="s">
        <v>1198</v>
      </c>
      <c r="P1852" s="102" t="s">
        <v>1198</v>
      </c>
      <c r="Q1852" s="422" t="s">
        <v>690</v>
      </c>
      <c r="R1852" s="353" t="s">
        <v>5797</v>
      </c>
      <c r="S1852" s="102">
        <v>0</v>
      </c>
      <c r="T1852" s="435"/>
      <c r="U1852" s="51">
        <v>5</v>
      </c>
      <c r="V1852" s="354">
        <v>5</v>
      </c>
      <c r="W1852" s="102" t="s">
        <v>2111</v>
      </c>
      <c r="X1852" s="435"/>
      <c r="Y1852" s="422">
        <f>J1852-I1852</f>
        <v>4.5833333333333282E-2</v>
      </c>
      <c r="Z1852" s="422">
        <f>Y1852*60</f>
        <v>2.7499999999999969</v>
      </c>
      <c r="AA1852" s="429">
        <v>3</v>
      </c>
      <c r="AB1852" s="333">
        <v>4</v>
      </c>
    </row>
    <row r="1853" spans="1:28" ht="14.25" customHeight="1" thickBot="1">
      <c r="A1853" s="7"/>
      <c r="B1853" s="7"/>
      <c r="C1853" s="329" t="s">
        <v>10051</v>
      </c>
      <c r="D1853" s="468">
        <v>3</v>
      </c>
      <c r="E1853" s="329" t="s">
        <v>10047</v>
      </c>
      <c r="F1853" s="338" t="s">
        <v>10052</v>
      </c>
      <c r="G1853" s="329" t="s">
        <v>10053</v>
      </c>
      <c r="H1853" s="329" t="s">
        <v>10054</v>
      </c>
      <c r="I1853" s="325">
        <v>0.42083333333333334</v>
      </c>
      <c r="J1853" s="45" t="s">
        <v>1979</v>
      </c>
      <c r="K1853" s="102"/>
      <c r="L1853" s="13">
        <f ca="1">IFERROR(__xludf.DUMMYFUNCTION("if(K1905="""",0,counta(split(K1905,"","")))"),0)</f>
        <v>0</v>
      </c>
      <c r="M1853" s="102"/>
      <c r="N1853" s="102"/>
      <c r="O1853" s="102"/>
      <c r="P1853" s="102"/>
      <c r="Q1853" s="422" t="s">
        <v>690</v>
      </c>
      <c r="R1853" s="353" t="s">
        <v>5797</v>
      </c>
      <c r="S1853" s="102">
        <v>0</v>
      </c>
      <c r="T1853" s="435"/>
      <c r="U1853" s="165">
        <v>3</v>
      </c>
      <c r="V1853" s="165">
        <v>4</v>
      </c>
      <c r="W1853" s="165" t="s">
        <v>3076</v>
      </c>
      <c r="X1853" s="102">
        <v>1</v>
      </c>
      <c r="Y1853" s="422">
        <f>J1853-I1853</f>
        <v>5.1388888888888928E-2</v>
      </c>
      <c r="Z1853" s="422">
        <f>Y1853*60</f>
        <v>3.0833333333333357</v>
      </c>
      <c r="AA1853" s="429">
        <v>3</v>
      </c>
      <c r="AB1853" s="165">
        <v>4</v>
      </c>
    </row>
    <row r="1854" spans="1:28" ht="14.25" customHeight="1" thickBot="1">
      <c r="A1854" s="85"/>
      <c r="B1854" s="85"/>
      <c r="C1854" s="51" t="s">
        <v>7255</v>
      </c>
      <c r="D1854" s="468">
        <v>3</v>
      </c>
      <c r="E1854" s="284" t="s">
        <v>7357</v>
      </c>
      <c r="F1854" s="99" t="s">
        <v>7381</v>
      </c>
      <c r="G1854" s="51" t="s">
        <v>7381</v>
      </c>
      <c r="H1854" s="51" t="s">
        <v>6733</v>
      </c>
      <c r="I1854" s="113">
        <v>0.4201388888888889</v>
      </c>
      <c r="J1854" s="45" t="s">
        <v>2440</v>
      </c>
      <c r="K1854" s="102" t="s">
        <v>6027</v>
      </c>
      <c r="L1854" s="13">
        <f ca="1">IFERROR(__xludf.DUMMYFUNCTION("if(K1906="""",0,counta(split(K1906,"","")))"),4)</f>
        <v>4</v>
      </c>
      <c r="M1854" s="102" t="s">
        <v>6027</v>
      </c>
      <c r="N1854" s="102" t="s">
        <v>6014</v>
      </c>
      <c r="O1854" s="102" t="s">
        <v>6015</v>
      </c>
      <c r="P1854" s="102" t="s">
        <v>6015</v>
      </c>
      <c r="Q1854" s="422" t="s">
        <v>690</v>
      </c>
      <c r="R1854" s="353" t="s">
        <v>5797</v>
      </c>
      <c r="S1854" s="102">
        <v>0</v>
      </c>
      <c r="T1854" s="435"/>
      <c r="U1854" s="297">
        <v>4</v>
      </c>
      <c r="V1854" s="297">
        <v>4</v>
      </c>
      <c r="W1854" s="301" t="s">
        <v>3437</v>
      </c>
      <c r="X1854" s="301" t="s">
        <v>2794</v>
      </c>
      <c r="Y1854" s="422">
        <f>J1854-I1854</f>
        <v>9.0972222222222288E-2</v>
      </c>
      <c r="Z1854" s="422">
        <f>Y1854*60</f>
        <v>5.4583333333333375</v>
      </c>
      <c r="AA1854" s="429">
        <v>3</v>
      </c>
      <c r="AB1854" s="165">
        <v>4</v>
      </c>
    </row>
    <row r="1855" spans="1:28" ht="14.25" customHeight="1" thickBot="1">
      <c r="A1855" s="7"/>
      <c r="B1855" s="7"/>
      <c r="C1855" s="50" t="s">
        <v>8978</v>
      </c>
      <c r="D1855" s="468">
        <v>3</v>
      </c>
      <c r="E1855" s="275" t="s">
        <v>8642</v>
      </c>
      <c r="F1855" s="289" t="s">
        <v>89</v>
      </c>
      <c r="G1855" s="272" t="s">
        <v>89</v>
      </c>
      <c r="H1855" s="272" t="s">
        <v>3139</v>
      </c>
      <c r="I1855" s="290">
        <v>0.41875000000000001</v>
      </c>
      <c r="J1855" s="45" t="s">
        <v>2684</v>
      </c>
      <c r="K1855" s="102" t="s">
        <v>6030</v>
      </c>
      <c r="L1855" s="13">
        <f ca="1">IFERROR(__xludf.DUMMYFUNCTION("if(K1907="""",0,counta(split(K1907,"","")))"),2)</f>
        <v>2</v>
      </c>
      <c r="M1855" s="102" t="s">
        <v>6030</v>
      </c>
      <c r="N1855" s="102"/>
      <c r="O1855" s="102"/>
      <c r="P1855" s="102"/>
      <c r="Q1855" s="422" t="s">
        <v>690</v>
      </c>
      <c r="R1855" s="353" t="s">
        <v>5797</v>
      </c>
      <c r="S1855" s="102">
        <v>0</v>
      </c>
      <c r="T1855" s="435"/>
      <c r="U1855" s="354">
        <v>5</v>
      </c>
      <c r="V1855" s="354">
        <v>5</v>
      </c>
      <c r="W1855" s="434" t="s">
        <v>3223</v>
      </c>
      <c r="X1855" s="354">
        <v>1</v>
      </c>
      <c r="Y1855" s="422">
        <f>J1855-I1855</f>
        <v>0.14166666666666666</v>
      </c>
      <c r="Z1855" s="422">
        <f>Y1855*60</f>
        <v>8.5</v>
      </c>
      <c r="AA1855" s="429">
        <v>3</v>
      </c>
      <c r="AB1855" s="165">
        <v>4</v>
      </c>
    </row>
    <row r="1856" spans="1:28" ht="14.25" customHeight="1" thickBot="1">
      <c r="A1856" s="7"/>
      <c r="B1856" s="7"/>
      <c r="C1856" s="473" t="s">
        <v>10752</v>
      </c>
      <c r="D1856" s="468">
        <v>3</v>
      </c>
      <c r="E1856" s="87" t="s">
        <v>10797</v>
      </c>
      <c r="F1856" s="30" t="s">
        <v>3482</v>
      </c>
      <c r="G1856" s="377"/>
      <c r="H1856" s="377" t="s">
        <v>1790</v>
      </c>
      <c r="I1856" s="378">
        <v>0.41875000000000001</v>
      </c>
      <c r="J1856" s="45" t="s">
        <v>5878</v>
      </c>
      <c r="K1856" s="102" t="s">
        <v>6031</v>
      </c>
      <c r="L1856" s="13">
        <f ca="1">IFERROR(__xludf.DUMMYFUNCTION("if(K1908="""",0,counta(split(K1908,"","")))"),3)</f>
        <v>3</v>
      </c>
      <c r="M1856" s="102" t="s">
        <v>6031</v>
      </c>
      <c r="N1856" s="102" t="s">
        <v>181</v>
      </c>
      <c r="O1856" s="102" t="s">
        <v>181</v>
      </c>
      <c r="P1856" s="102" t="s">
        <v>181</v>
      </c>
      <c r="Q1856" s="414" t="s">
        <v>690</v>
      </c>
      <c r="R1856" s="353" t="s">
        <v>5797</v>
      </c>
      <c r="S1856" s="354">
        <v>0</v>
      </c>
      <c r="T1856" s="435"/>
      <c r="U1856" s="165">
        <v>4</v>
      </c>
      <c r="V1856" s="165">
        <v>3</v>
      </c>
      <c r="W1856" s="165" t="s">
        <v>4867</v>
      </c>
      <c r="X1856" s="102" t="s">
        <v>2947</v>
      </c>
      <c r="Y1856" s="422">
        <f>J1856-I1856</f>
        <v>0.24652777777777773</v>
      </c>
      <c r="Z1856" s="422">
        <f>Y1856*60</f>
        <v>14.791666666666664</v>
      </c>
      <c r="AA1856" s="429">
        <v>3</v>
      </c>
      <c r="AB1856" s="333">
        <v>4</v>
      </c>
    </row>
    <row r="1857" spans="1:28" ht="18" customHeight="1" thickBot="1">
      <c r="A1857" s="7"/>
      <c r="B1857" s="7"/>
      <c r="C1857" s="329" t="s">
        <v>10007</v>
      </c>
      <c r="D1857" s="468">
        <v>3</v>
      </c>
      <c r="E1857" s="329" t="s">
        <v>9988</v>
      </c>
      <c r="F1857" s="338" t="s">
        <v>350</v>
      </c>
      <c r="G1857" s="338" t="s">
        <v>350</v>
      </c>
      <c r="H1857" s="329" t="s">
        <v>3200</v>
      </c>
      <c r="I1857" s="325">
        <v>0.41736111111111113</v>
      </c>
      <c r="J1857" s="45" t="s">
        <v>6032</v>
      </c>
      <c r="K1857" s="102"/>
      <c r="L1857" s="13">
        <f ca="1">IFERROR(__xludf.DUMMYFUNCTION("if(K1909="""",0,counta(split(K1909,"","")))"),0)</f>
        <v>0</v>
      </c>
      <c r="M1857" s="102"/>
      <c r="N1857" s="102"/>
      <c r="O1857" s="102"/>
      <c r="P1857" s="102"/>
      <c r="Q1857" s="414" t="s">
        <v>690</v>
      </c>
      <c r="R1857" s="353" t="s">
        <v>5797</v>
      </c>
      <c r="S1857" s="354">
        <v>0</v>
      </c>
      <c r="T1857" s="435"/>
      <c r="U1857" s="165">
        <v>5</v>
      </c>
      <c r="V1857" s="165">
        <v>5</v>
      </c>
      <c r="W1857" s="165" t="s">
        <v>2111</v>
      </c>
      <c r="X1857" s="102" t="s">
        <v>2947</v>
      </c>
      <c r="Y1857" s="422">
        <f>J1857-I1857</f>
        <v>0.24999999999999994</v>
      </c>
      <c r="Z1857" s="422">
        <f>Y1857*60</f>
        <v>14.999999999999996</v>
      </c>
      <c r="AA1857" s="429">
        <v>3</v>
      </c>
      <c r="AB1857" s="165">
        <v>4</v>
      </c>
    </row>
    <row r="1858" spans="1:28" ht="14.25" customHeight="1" thickBot="1">
      <c r="A1858" s="7"/>
      <c r="B1858" s="7"/>
      <c r="C1858" s="286" t="s">
        <v>9047</v>
      </c>
      <c r="D1858" s="468">
        <v>3</v>
      </c>
      <c r="E1858" s="286" t="s">
        <v>9197</v>
      </c>
      <c r="F1858" s="247" t="s">
        <v>9206</v>
      </c>
      <c r="G1858" s="286" t="s">
        <v>4624</v>
      </c>
      <c r="H1858" s="286"/>
      <c r="I1858" s="281">
        <v>0.41666666666666669</v>
      </c>
      <c r="J1858" s="45" t="s">
        <v>6034</v>
      </c>
      <c r="K1858" s="102" t="s">
        <v>6035</v>
      </c>
      <c r="L1858" s="13">
        <f ca="1">IFERROR(__xludf.DUMMYFUNCTION("if(K1910="""",0,counta(split(K1910,"","")))"),3)</f>
        <v>3</v>
      </c>
      <c r="M1858" s="102" t="s">
        <v>6035</v>
      </c>
      <c r="N1858" s="102"/>
      <c r="O1858" s="102"/>
      <c r="P1858" s="102"/>
      <c r="Q1858" s="422" t="s">
        <v>690</v>
      </c>
      <c r="R1858" s="353" t="s">
        <v>5797</v>
      </c>
      <c r="S1858" s="102">
        <v>0</v>
      </c>
      <c r="T1858" s="435"/>
      <c r="U1858" s="495">
        <v>5</v>
      </c>
      <c r="V1858" s="495">
        <v>5</v>
      </c>
      <c r="W1858" s="511" t="s">
        <v>3548</v>
      </c>
      <c r="X1858" s="500" t="s">
        <v>2794</v>
      </c>
      <c r="Y1858" s="422">
        <f>J1858-I1858</f>
        <v>0.29305555555555557</v>
      </c>
      <c r="Z1858" s="422">
        <f>Y1858*60</f>
        <v>17.583333333333336</v>
      </c>
      <c r="AA1858" s="429">
        <v>3</v>
      </c>
      <c r="AB1858" s="165">
        <v>4</v>
      </c>
    </row>
    <row r="1859" spans="1:28" ht="14.25" customHeight="1" thickBot="1">
      <c r="A1859" s="7"/>
      <c r="B1859" s="7"/>
      <c r="C1859" s="329" t="s">
        <v>9979</v>
      </c>
      <c r="D1859" s="468">
        <v>3</v>
      </c>
      <c r="E1859" s="329" t="s">
        <v>9960</v>
      </c>
      <c r="F1859" s="338" t="s">
        <v>9980</v>
      </c>
      <c r="G1859" s="338" t="s">
        <v>9980</v>
      </c>
      <c r="H1859" s="329" t="s">
        <v>9001</v>
      </c>
      <c r="I1859" s="325">
        <v>0.41666666666666669</v>
      </c>
      <c r="J1859" s="45" t="s">
        <v>6037</v>
      </c>
      <c r="K1859" s="102" t="s">
        <v>6038</v>
      </c>
      <c r="L1859" s="13">
        <f ca="1">IFERROR(__xludf.DUMMYFUNCTION("if(K1911="""",0,counta(split(K1911,"","")))"),4)</f>
        <v>4</v>
      </c>
      <c r="M1859" s="102" t="s">
        <v>6038</v>
      </c>
      <c r="N1859" s="102"/>
      <c r="O1859" s="102"/>
      <c r="P1859" s="102"/>
      <c r="Q1859" s="422" t="s">
        <v>690</v>
      </c>
      <c r="R1859" s="353" t="s">
        <v>5797</v>
      </c>
      <c r="S1859" s="102">
        <v>0</v>
      </c>
      <c r="T1859" s="435"/>
      <c r="U1859" s="165">
        <v>3</v>
      </c>
      <c r="V1859" s="165">
        <v>4</v>
      </c>
      <c r="W1859" s="165" t="s">
        <v>3044</v>
      </c>
      <c r="X1859" s="102">
        <v>1</v>
      </c>
      <c r="Y1859" s="422">
        <f>J1859-I1859</f>
        <v>0.42499999999999999</v>
      </c>
      <c r="Z1859" s="422">
        <f>Y1859*60</f>
        <v>25.5</v>
      </c>
      <c r="AA1859" s="428">
        <v>3</v>
      </c>
      <c r="AB1859" s="165">
        <v>4</v>
      </c>
    </row>
    <row r="1860" spans="1:28" ht="14.25" customHeight="1" thickBot="1">
      <c r="A1860" s="469"/>
      <c r="B1860" s="470"/>
      <c r="C1860" s="471" t="s">
        <v>10752</v>
      </c>
      <c r="D1860" s="468">
        <v>3</v>
      </c>
      <c r="E1860" s="474" t="s">
        <v>420</v>
      </c>
      <c r="F1860" s="464" t="s">
        <v>10774</v>
      </c>
      <c r="G1860" s="464" t="s">
        <v>10775</v>
      </c>
      <c r="H1860" s="456" t="s">
        <v>10774</v>
      </c>
      <c r="I1860" s="476">
        <v>0.41666666666666669</v>
      </c>
      <c r="J1860" s="45" t="s">
        <v>6042</v>
      </c>
      <c r="K1860" s="102" t="s">
        <v>6043</v>
      </c>
      <c r="L1860" s="13">
        <f ca="1">IFERROR(__xludf.DUMMYFUNCTION("if(K1912="""",0,counta(split(K1912,"","")))"),3)</f>
        <v>3</v>
      </c>
      <c r="M1860" s="102" t="s">
        <v>6043</v>
      </c>
      <c r="N1860" s="102"/>
      <c r="O1860" s="102"/>
      <c r="P1860" s="102"/>
      <c r="Q1860" s="422" t="s">
        <v>690</v>
      </c>
      <c r="R1860" s="353" t="s">
        <v>5797</v>
      </c>
      <c r="S1860" s="102">
        <v>0</v>
      </c>
      <c r="T1860" s="435"/>
      <c r="U1860" s="165"/>
      <c r="V1860" s="165">
        <v>4</v>
      </c>
      <c r="W1860" s="165" t="s">
        <v>29</v>
      </c>
      <c r="X1860" s="15">
        <v>1</v>
      </c>
      <c r="Y1860" s="422">
        <f>J1860-I1860</f>
        <v>0.48888888888888887</v>
      </c>
      <c r="Z1860" s="422">
        <f>Y1860*60</f>
        <v>29.333333333333332</v>
      </c>
      <c r="AA1860" s="428">
        <v>3</v>
      </c>
      <c r="AB1860" s="481">
        <v>4</v>
      </c>
    </row>
    <row r="1861" spans="1:28" ht="14.25" customHeight="1" thickBot="1">
      <c r="A1861" s="7"/>
      <c r="B1861" s="7"/>
      <c r="C1861" s="50" t="s">
        <v>8978</v>
      </c>
      <c r="D1861" s="468">
        <v>3</v>
      </c>
      <c r="E1861" s="275" t="s">
        <v>9364</v>
      </c>
      <c r="F1861" s="272" t="s">
        <v>1568</v>
      </c>
      <c r="G1861" s="272" t="s">
        <v>1568</v>
      </c>
      <c r="H1861" s="272" t="s">
        <v>2305</v>
      </c>
      <c r="I1861" s="290">
        <v>0.41458333333333336</v>
      </c>
      <c r="J1861" s="45" t="s">
        <v>6044</v>
      </c>
      <c r="K1861" s="102"/>
      <c r="L1861" s="13">
        <f ca="1">IFERROR(__xludf.DUMMYFUNCTION("if(K1913="""",0,counta(split(K1913,"","")))"),0)</f>
        <v>0</v>
      </c>
      <c r="M1861" s="102"/>
      <c r="N1861" s="102"/>
      <c r="O1861" s="102"/>
      <c r="P1861" s="102"/>
      <c r="Q1861" s="422" t="s">
        <v>690</v>
      </c>
      <c r="R1861" s="353" t="s">
        <v>5797</v>
      </c>
      <c r="S1861" s="102">
        <v>0</v>
      </c>
      <c r="T1861" s="435"/>
      <c r="U1861" s="165">
        <v>4</v>
      </c>
      <c r="V1861" s="165">
        <v>5</v>
      </c>
      <c r="W1861" s="165" t="s">
        <v>3127</v>
      </c>
      <c r="X1861" s="102" t="s">
        <v>2947</v>
      </c>
      <c r="Y1861" s="422">
        <f>J1861-I1861</f>
        <v>0.51180555555555562</v>
      </c>
      <c r="Z1861" s="422">
        <f>Y1861*60</f>
        <v>30.708333333333336</v>
      </c>
      <c r="AA1861" s="429">
        <v>3</v>
      </c>
      <c r="AB1861" s="165">
        <v>4</v>
      </c>
    </row>
    <row r="1862" spans="1:28" ht="14.25" customHeight="1" thickBot="1">
      <c r="A1862" s="7"/>
      <c r="B1862" s="7"/>
      <c r="C1862" s="50" t="s">
        <v>8978</v>
      </c>
      <c r="D1862" s="468">
        <v>3</v>
      </c>
      <c r="E1862" s="275" t="s">
        <v>9364</v>
      </c>
      <c r="F1862" s="272" t="s">
        <v>9371</v>
      </c>
      <c r="G1862" s="272" t="s">
        <v>9371</v>
      </c>
      <c r="H1862" s="272" t="s">
        <v>9372</v>
      </c>
      <c r="I1862" s="290">
        <v>0.41319444444444442</v>
      </c>
      <c r="J1862" s="45" t="s">
        <v>6046</v>
      </c>
      <c r="K1862" s="102" t="s">
        <v>6047</v>
      </c>
      <c r="L1862" s="13">
        <f ca="1">IFERROR(__xludf.DUMMYFUNCTION("if(K1914="""",0,counta(split(K1914,"","")))"),4)</f>
        <v>4</v>
      </c>
      <c r="M1862" s="102" t="s">
        <v>6047</v>
      </c>
      <c r="N1862" s="102"/>
      <c r="O1862" s="102"/>
      <c r="P1862" s="102"/>
      <c r="Q1862" s="445" t="s">
        <v>690</v>
      </c>
      <c r="R1862" s="353" t="s">
        <v>5797</v>
      </c>
      <c r="S1862" s="250">
        <v>0</v>
      </c>
      <c r="T1862" s="435"/>
      <c r="U1862" s="165">
        <v>4</v>
      </c>
      <c r="V1862" s="165">
        <v>5</v>
      </c>
      <c r="W1862" s="165" t="s">
        <v>4159</v>
      </c>
      <c r="X1862" s="102">
        <v>1</v>
      </c>
      <c r="Y1862" s="422">
        <f>J1862-I1862</f>
        <v>0.54027777777777775</v>
      </c>
      <c r="Z1862" s="422">
        <f>Y1862*60</f>
        <v>32.416666666666664</v>
      </c>
      <c r="AA1862" s="429">
        <v>3</v>
      </c>
      <c r="AB1862" s="165">
        <v>4</v>
      </c>
    </row>
    <row r="1863" spans="1:28" ht="14.25" customHeight="1" thickBot="1">
      <c r="A1863" s="7"/>
      <c r="B1863" s="7"/>
      <c r="C1863" s="50" t="s">
        <v>8978</v>
      </c>
      <c r="D1863" s="468">
        <v>3</v>
      </c>
      <c r="E1863" s="275" t="s">
        <v>9364</v>
      </c>
      <c r="F1863" s="289" t="s">
        <v>9367</v>
      </c>
      <c r="G1863" s="272" t="s">
        <v>9368</v>
      </c>
      <c r="H1863" s="272" t="s">
        <v>9369</v>
      </c>
      <c r="I1863" s="290">
        <v>0.41180555555555554</v>
      </c>
      <c r="J1863" s="45" t="s">
        <v>6051</v>
      </c>
      <c r="K1863" s="102"/>
      <c r="L1863" s="13">
        <f ca="1">IFERROR(__xludf.DUMMYFUNCTION("if(K1915="""",0,counta(split(K1915,"","")))"),0)</f>
        <v>0</v>
      </c>
      <c r="M1863" s="102"/>
      <c r="N1863" s="102"/>
      <c r="O1863" s="102"/>
      <c r="P1863" s="102"/>
      <c r="Q1863" s="445" t="s">
        <v>690</v>
      </c>
      <c r="R1863" s="353" t="s">
        <v>5797</v>
      </c>
      <c r="S1863" s="250">
        <v>0</v>
      </c>
      <c r="T1863" s="435"/>
      <c r="U1863" s="251">
        <v>3</v>
      </c>
      <c r="V1863" s="253">
        <v>4</v>
      </c>
      <c r="W1863" s="353" t="s">
        <v>3041</v>
      </c>
      <c r="X1863" s="353">
        <v>1</v>
      </c>
      <c r="Y1863" s="422">
        <f>J1863-I1863</f>
        <v>0.55069444444444449</v>
      </c>
      <c r="Z1863" s="422">
        <f>Y1863*60</f>
        <v>33.041666666666671</v>
      </c>
      <c r="AA1863" s="429">
        <v>3</v>
      </c>
      <c r="AB1863" s="76">
        <v>4</v>
      </c>
    </row>
    <row r="1864" spans="1:28" ht="14.25" customHeight="1" thickBot="1">
      <c r="A1864" s="7"/>
      <c r="B1864" s="7"/>
      <c r="C1864" s="434" t="s">
        <v>10180</v>
      </c>
      <c r="D1864" s="468">
        <v>3</v>
      </c>
      <c r="E1864" s="434" t="s">
        <v>10200</v>
      </c>
      <c r="F1864" s="434" t="s">
        <v>10207</v>
      </c>
      <c r="G1864" s="434" t="s">
        <v>10208</v>
      </c>
      <c r="H1864" s="434" t="s">
        <v>10209</v>
      </c>
      <c r="I1864" s="355">
        <v>0.40972222222222221</v>
      </c>
      <c r="J1864" s="45" t="s">
        <v>428</v>
      </c>
      <c r="K1864" s="102" t="s">
        <v>6054</v>
      </c>
      <c r="L1864" s="13">
        <f ca="1">IFERROR(__xludf.DUMMYFUNCTION("if(K1916="""",0,counta(split(K1916,"","")))"),4)</f>
        <v>4</v>
      </c>
      <c r="M1864" s="102" t="s">
        <v>6054</v>
      </c>
      <c r="N1864" s="102"/>
      <c r="O1864" s="102"/>
      <c r="P1864" s="102"/>
      <c r="Q1864" s="445" t="s">
        <v>690</v>
      </c>
      <c r="R1864" s="353" t="s">
        <v>5797</v>
      </c>
      <c r="S1864" s="250">
        <v>0</v>
      </c>
      <c r="T1864" s="435"/>
      <c r="U1864" s="280">
        <v>4</v>
      </c>
      <c r="V1864" s="280">
        <v>5</v>
      </c>
      <c r="W1864" s="286" t="s">
        <v>9052</v>
      </c>
      <c r="X1864" s="286" t="s">
        <v>2947</v>
      </c>
      <c r="Y1864" s="422">
        <f>J1864-I1864</f>
        <v>-0.25277777777777777</v>
      </c>
      <c r="Z1864" s="422">
        <f>Y1864*60</f>
        <v>-15.166666666666666</v>
      </c>
      <c r="AA1864" s="429">
        <v>3</v>
      </c>
      <c r="AB1864" s="165">
        <v>4</v>
      </c>
    </row>
    <row r="1865" spans="1:28" ht="14.25" customHeight="1" thickBot="1">
      <c r="A1865" s="7"/>
      <c r="B1865" s="7"/>
      <c r="C1865" s="329" t="s">
        <v>10118</v>
      </c>
      <c r="D1865" s="468">
        <v>3</v>
      </c>
      <c r="E1865" s="329" t="s">
        <v>10107</v>
      </c>
      <c r="F1865" s="53" t="s">
        <v>2980</v>
      </c>
      <c r="G1865" s="329" t="s">
        <v>10119</v>
      </c>
      <c r="H1865" s="329" t="s">
        <v>10120</v>
      </c>
      <c r="I1865" s="325">
        <v>0.40694444444444444</v>
      </c>
      <c r="J1865" s="45" t="s">
        <v>1504</v>
      </c>
      <c r="K1865" s="102"/>
      <c r="L1865" s="13">
        <f ca="1">IFERROR(__xludf.DUMMYFUNCTION("if(K1917="""",0,counta(split(K1917,"","")))"),0)</f>
        <v>0</v>
      </c>
      <c r="M1865" s="102"/>
      <c r="N1865" s="102" t="s">
        <v>181</v>
      </c>
      <c r="O1865" s="102" t="s">
        <v>181</v>
      </c>
      <c r="P1865" s="102" t="s">
        <v>181</v>
      </c>
      <c r="Q1865" s="445" t="s">
        <v>690</v>
      </c>
      <c r="R1865" s="353" t="s">
        <v>5797</v>
      </c>
      <c r="S1865" s="250">
        <v>0</v>
      </c>
      <c r="T1865" s="435"/>
      <c r="U1865" s="280">
        <v>5</v>
      </c>
      <c r="V1865" s="280">
        <v>5</v>
      </c>
      <c r="W1865" s="286" t="s">
        <v>7354</v>
      </c>
      <c r="X1865" s="286" t="s">
        <v>2947</v>
      </c>
      <c r="Y1865" s="422">
        <f>J1865-I1865</f>
        <v>-0.11319444444444443</v>
      </c>
      <c r="Z1865" s="422">
        <f>Y1865*60</f>
        <v>-6.7916666666666661</v>
      </c>
      <c r="AA1865" s="429">
        <v>3</v>
      </c>
      <c r="AB1865" s="165">
        <v>4</v>
      </c>
    </row>
    <row r="1866" spans="1:28" ht="14.25" customHeight="1" thickBot="1">
      <c r="A1866" s="7"/>
      <c r="B1866" s="7"/>
      <c r="C1866" s="50" t="s">
        <v>8978</v>
      </c>
      <c r="D1866" s="468">
        <v>3</v>
      </c>
      <c r="E1866" s="275" t="s">
        <v>8625</v>
      </c>
      <c r="F1866" s="289" t="s">
        <v>2390</v>
      </c>
      <c r="G1866" s="289" t="s">
        <v>2390</v>
      </c>
      <c r="H1866" s="272" t="s">
        <v>9457</v>
      </c>
      <c r="I1866" s="290">
        <v>0.40486111111111112</v>
      </c>
      <c r="J1866" s="45" t="s">
        <v>76</v>
      </c>
      <c r="K1866" s="102" t="s">
        <v>6061</v>
      </c>
      <c r="L1866" s="13">
        <f ca="1">IFERROR(__xludf.DUMMYFUNCTION("if(K1918="""",0,counta(split(K1918,"","")))"),4)</f>
        <v>4</v>
      </c>
      <c r="M1866" s="102" t="s">
        <v>6061</v>
      </c>
      <c r="N1866" s="102"/>
      <c r="O1866" s="102"/>
      <c r="P1866" s="102"/>
      <c r="Q1866" s="446" t="s">
        <v>690</v>
      </c>
      <c r="R1866" s="353" t="s">
        <v>5797</v>
      </c>
      <c r="S1866" s="280">
        <v>0</v>
      </c>
      <c r="T1866" s="435"/>
      <c r="U1866" s="165">
        <v>4</v>
      </c>
      <c r="V1866" s="165">
        <v>5</v>
      </c>
      <c r="W1866" s="165" t="s">
        <v>7098</v>
      </c>
      <c r="X1866" s="102">
        <v>1</v>
      </c>
      <c r="Y1866" s="422">
        <f>J1866-I1866</f>
        <v>-0.31944444444444448</v>
      </c>
      <c r="Z1866" s="422">
        <f>Y1866*60</f>
        <v>-19.166666666666668</v>
      </c>
      <c r="AA1866" s="429">
        <v>3</v>
      </c>
      <c r="AB1866" s="139">
        <v>4</v>
      </c>
    </row>
    <row r="1867" spans="1:28" ht="14.25" customHeight="1" thickBot="1">
      <c r="A1867" s="7"/>
      <c r="B1867" s="7"/>
      <c r="C1867" s="286" t="s">
        <v>9047</v>
      </c>
      <c r="D1867" s="468">
        <v>3</v>
      </c>
      <c r="E1867" s="286" t="s">
        <v>9118</v>
      </c>
      <c r="F1867" s="247" t="s">
        <v>9123</v>
      </c>
      <c r="G1867" s="286" t="s">
        <v>9124</v>
      </c>
      <c r="H1867" s="286" t="s">
        <v>2305</v>
      </c>
      <c r="I1867" s="281">
        <v>0.40277777777777779</v>
      </c>
      <c r="J1867" s="45" t="s">
        <v>810</v>
      </c>
      <c r="K1867" s="102" t="s">
        <v>6065</v>
      </c>
      <c r="L1867" s="13">
        <f ca="1">IFERROR(__xludf.DUMMYFUNCTION("if(K1919="""",0,counta(split(K1919,"","")))"),2)</f>
        <v>2</v>
      </c>
      <c r="M1867" s="102" t="s">
        <v>6065</v>
      </c>
      <c r="N1867" s="102"/>
      <c r="O1867" s="102"/>
      <c r="P1867" s="102"/>
      <c r="Q1867" s="446" t="s">
        <v>690</v>
      </c>
      <c r="R1867" s="353" t="s">
        <v>5797</v>
      </c>
      <c r="S1867" s="280">
        <v>0</v>
      </c>
      <c r="T1867" s="435"/>
      <c r="U1867" s="165">
        <v>4</v>
      </c>
      <c r="V1867" s="165">
        <v>4</v>
      </c>
      <c r="W1867" s="165" t="s">
        <v>5980</v>
      </c>
      <c r="X1867" s="102">
        <v>1</v>
      </c>
      <c r="Y1867" s="422">
        <f>J1867-I1867</f>
        <v>-0.25972222222222219</v>
      </c>
      <c r="Z1867" s="422">
        <f>Y1867*60</f>
        <v>-15.583333333333332</v>
      </c>
      <c r="AA1867" s="429">
        <v>3</v>
      </c>
      <c r="AB1867" s="333">
        <v>4</v>
      </c>
    </row>
    <row r="1868" spans="1:28" ht="14.25" customHeight="1" thickBot="1">
      <c r="A1868" s="7"/>
      <c r="B1868" s="7"/>
      <c r="C1868" s="286" t="s">
        <v>9047</v>
      </c>
      <c r="D1868" s="468">
        <v>3</v>
      </c>
      <c r="E1868" s="286" t="s">
        <v>9235</v>
      </c>
      <c r="F1868" s="247" t="s">
        <v>9242</v>
      </c>
      <c r="G1868" s="286"/>
      <c r="H1868" s="286"/>
      <c r="I1868" s="281">
        <v>0.40277777777777779</v>
      </c>
      <c r="J1868" s="45" t="s">
        <v>419</v>
      </c>
      <c r="K1868" s="102" t="s">
        <v>6069</v>
      </c>
      <c r="L1868" s="13">
        <f ca="1">IFERROR(__xludf.DUMMYFUNCTION("if(K1920="""",0,counta(split(K1920,"","")))"),5)</f>
        <v>5</v>
      </c>
      <c r="M1868" s="102" t="s">
        <v>6069</v>
      </c>
      <c r="N1868" s="102" t="s">
        <v>181</v>
      </c>
      <c r="O1868" s="102" t="s">
        <v>181</v>
      </c>
      <c r="P1868" s="102" t="s">
        <v>181</v>
      </c>
      <c r="Q1868" s="446" t="s">
        <v>690</v>
      </c>
      <c r="R1868" s="353" t="s">
        <v>5797</v>
      </c>
      <c r="S1868" s="280">
        <v>0</v>
      </c>
      <c r="T1868" s="435"/>
      <c r="U1868" s="165"/>
      <c r="V1868" s="165">
        <v>5</v>
      </c>
      <c r="W1868" s="165" t="s">
        <v>2111</v>
      </c>
      <c r="X1868" s="102"/>
      <c r="Y1868" s="422">
        <f>J1868-I1868</f>
        <v>-0.20416666666666669</v>
      </c>
      <c r="Z1868" s="422">
        <f>Y1868*60</f>
        <v>-12.250000000000002</v>
      </c>
      <c r="AA1868" s="428">
        <v>3</v>
      </c>
      <c r="AB1868" s="165">
        <v>4</v>
      </c>
    </row>
    <row r="1869" spans="1:28" ht="14.25" customHeight="1" thickBot="1">
      <c r="A1869" s="7"/>
      <c r="B1869" s="7"/>
      <c r="C1869" s="283" t="s">
        <v>9291</v>
      </c>
      <c r="D1869" s="468">
        <v>3</v>
      </c>
      <c r="E1869" s="286" t="s">
        <v>9321</v>
      </c>
      <c r="F1869" s="353" t="s">
        <v>9325</v>
      </c>
      <c r="G1869" s="353" t="s">
        <v>9325</v>
      </c>
      <c r="H1869" s="353" t="s">
        <v>1920</v>
      </c>
      <c r="I1869" s="287">
        <v>0.40277777777777779</v>
      </c>
      <c r="J1869" s="45" t="s">
        <v>1313</v>
      </c>
      <c r="K1869" s="102"/>
      <c r="L1869" s="13">
        <f ca="1">IFERROR(__xludf.DUMMYFUNCTION("if(K1921="""",0,counta(split(K1921,"","")))"),0)</f>
        <v>0</v>
      </c>
      <c r="M1869" s="102"/>
      <c r="N1869" s="102" t="s">
        <v>6014</v>
      </c>
      <c r="O1869" s="102" t="s">
        <v>6015</v>
      </c>
      <c r="P1869" s="102" t="s">
        <v>6015</v>
      </c>
      <c r="Q1869" s="446" t="s">
        <v>690</v>
      </c>
      <c r="R1869" s="353" t="s">
        <v>5797</v>
      </c>
      <c r="S1869" s="280">
        <v>0</v>
      </c>
      <c r="T1869" s="435"/>
      <c r="U1869" s="481"/>
      <c r="V1869" s="481">
        <v>4</v>
      </c>
      <c r="W1869" s="481" t="s">
        <v>1403</v>
      </c>
      <c r="X1869" s="480"/>
      <c r="Y1869" s="422">
        <f>J1869-I1869</f>
        <v>-0.12222222222222223</v>
      </c>
      <c r="Z1869" s="422">
        <f>Y1869*60</f>
        <v>-7.3333333333333339</v>
      </c>
      <c r="AA1869" s="429">
        <v>3</v>
      </c>
      <c r="AB1869" s="333">
        <v>4</v>
      </c>
    </row>
    <row r="1870" spans="1:28" ht="14.25" customHeight="1" thickBot="1">
      <c r="A1870" s="7"/>
      <c r="B1870" s="7"/>
      <c r="C1870" s="283" t="s">
        <v>9291</v>
      </c>
      <c r="D1870" s="468">
        <v>3</v>
      </c>
      <c r="E1870" s="286" t="s">
        <v>9345</v>
      </c>
      <c r="F1870" s="353" t="s">
        <v>75</v>
      </c>
      <c r="G1870" s="353" t="s">
        <v>75</v>
      </c>
      <c r="H1870" s="353" t="s">
        <v>295</v>
      </c>
      <c r="I1870" s="287">
        <v>0.40277777777777779</v>
      </c>
      <c r="J1870" s="45" t="s">
        <v>1042</v>
      </c>
      <c r="K1870" s="102" t="s">
        <v>6075</v>
      </c>
      <c r="L1870" s="13">
        <f ca="1">IFERROR(__xludf.DUMMYFUNCTION("if(K1922="""",0,counta(split(K1922,"","")))"),2)</f>
        <v>2</v>
      </c>
      <c r="M1870" s="102" t="s">
        <v>6075</v>
      </c>
      <c r="N1870" s="102" t="s">
        <v>6014</v>
      </c>
      <c r="O1870" s="102" t="s">
        <v>6015</v>
      </c>
      <c r="P1870" s="102" t="s">
        <v>6015</v>
      </c>
      <c r="Q1870" s="447" t="s">
        <v>690</v>
      </c>
      <c r="R1870" s="353" t="s">
        <v>5797</v>
      </c>
      <c r="S1870" s="297">
        <v>0</v>
      </c>
      <c r="T1870" s="435"/>
      <c r="U1870" s="165">
        <v>5</v>
      </c>
      <c r="V1870" s="165">
        <v>4</v>
      </c>
      <c r="W1870" s="165" t="s">
        <v>2111</v>
      </c>
      <c r="X1870" s="102" t="s">
        <v>2947</v>
      </c>
      <c r="Y1870" s="422">
        <f>J1870-I1870</f>
        <v>-3.472222222222221E-2</v>
      </c>
      <c r="Z1870" s="422">
        <f>Y1870*60</f>
        <v>-2.0833333333333326</v>
      </c>
      <c r="AA1870" s="429">
        <v>3</v>
      </c>
      <c r="AB1870" s="165">
        <v>4</v>
      </c>
    </row>
    <row r="1871" spans="1:28" ht="14.25" customHeight="1" thickBot="1">
      <c r="A1871" s="7"/>
      <c r="B1871" s="7"/>
      <c r="C1871" s="286" t="s">
        <v>9047</v>
      </c>
      <c r="D1871" s="468">
        <v>3</v>
      </c>
      <c r="E1871" s="286" t="s">
        <v>302</v>
      </c>
      <c r="F1871" s="247" t="s">
        <v>9231</v>
      </c>
      <c r="G1871" s="286"/>
      <c r="H1871" s="286"/>
      <c r="I1871" s="281">
        <v>0.39930555555555558</v>
      </c>
      <c r="J1871" s="45" t="s">
        <v>213</v>
      </c>
      <c r="K1871" s="102" t="s">
        <v>6078</v>
      </c>
      <c r="L1871" s="13">
        <f ca="1">IFERROR(__xludf.DUMMYFUNCTION("if(K1923="""",0,counta(split(K1923,"","")))"),5)</f>
        <v>5</v>
      </c>
      <c r="M1871" s="102" t="s">
        <v>6078</v>
      </c>
      <c r="N1871" s="102"/>
      <c r="O1871" s="102"/>
      <c r="P1871" s="102"/>
      <c r="Q1871" s="447" t="s">
        <v>690</v>
      </c>
      <c r="R1871" s="353" t="s">
        <v>5797</v>
      </c>
      <c r="S1871" s="297">
        <v>0</v>
      </c>
      <c r="T1871" s="435"/>
      <c r="U1871" s="165">
        <v>4</v>
      </c>
      <c r="V1871" s="165">
        <v>4</v>
      </c>
      <c r="W1871" s="165" t="s">
        <v>6545</v>
      </c>
      <c r="X1871" s="102" t="s">
        <v>2794</v>
      </c>
      <c r="Y1871" s="422">
        <f>J1871-I1871</f>
        <v>-0.27430555555555558</v>
      </c>
      <c r="Z1871" s="422">
        <f>Y1871*60</f>
        <v>-16.458333333333336</v>
      </c>
      <c r="AA1871" s="429">
        <v>3</v>
      </c>
      <c r="AB1871" s="165">
        <v>4</v>
      </c>
    </row>
    <row r="1872" spans="1:28" ht="14.25" customHeight="1" thickBot="1">
      <c r="A1872" s="469"/>
      <c r="B1872" s="470"/>
      <c r="C1872" s="471" t="s">
        <v>10752</v>
      </c>
      <c r="D1872" s="468">
        <v>3</v>
      </c>
      <c r="E1872" s="472" t="s">
        <v>10762</v>
      </c>
      <c r="F1872" s="237" t="s">
        <v>816</v>
      </c>
      <c r="G1872" s="464" t="s">
        <v>10765</v>
      </c>
      <c r="H1872" s="456" t="s">
        <v>852</v>
      </c>
      <c r="I1872" s="476">
        <v>0.39861111111111114</v>
      </c>
      <c r="J1872" s="45" t="s">
        <v>1090</v>
      </c>
      <c r="K1872" s="102" t="s">
        <v>2066</v>
      </c>
      <c r="L1872" s="13">
        <f ca="1">IFERROR(__xludf.DUMMYFUNCTION("if(K1924="""",0,counta(split(K1924,"","")))"),1)</f>
        <v>1</v>
      </c>
      <c r="M1872" s="102" t="s">
        <v>2066</v>
      </c>
      <c r="N1872" s="102"/>
      <c r="O1872" s="102"/>
      <c r="P1872" s="102"/>
      <c r="Q1872" s="357" t="s">
        <v>690</v>
      </c>
      <c r="R1872" s="353" t="s">
        <v>5797</v>
      </c>
      <c r="S1872" s="331">
        <v>0</v>
      </c>
      <c r="T1872" s="435"/>
      <c r="U1872" s="297">
        <v>4</v>
      </c>
      <c r="V1872" s="297">
        <v>4</v>
      </c>
      <c r="W1872" s="301" t="s">
        <v>3511</v>
      </c>
      <c r="X1872" s="301" t="s">
        <v>2794</v>
      </c>
      <c r="Y1872" s="422">
        <f>J1872-I1872</f>
        <v>-0.2305555555555556</v>
      </c>
      <c r="Z1872" s="422">
        <f>Y1872*60</f>
        <v>-13.833333333333336</v>
      </c>
      <c r="AA1872" s="429">
        <v>3</v>
      </c>
      <c r="AB1872" s="149">
        <v>4</v>
      </c>
    </row>
    <row r="1873" spans="1:28" ht="14.25" customHeight="1" thickBot="1">
      <c r="A1873" s="7"/>
      <c r="B1873" s="7"/>
      <c r="C1873" s="286" t="s">
        <v>9047</v>
      </c>
      <c r="D1873" s="468">
        <v>3</v>
      </c>
      <c r="E1873" s="286" t="s">
        <v>9118</v>
      </c>
      <c r="F1873" s="353" t="s">
        <v>6475</v>
      </c>
      <c r="G1873" s="286" t="s">
        <v>9122</v>
      </c>
      <c r="H1873" s="286" t="s">
        <v>2216</v>
      </c>
      <c r="I1873" s="281">
        <v>0.39513888888888887</v>
      </c>
      <c r="J1873" s="45" t="s">
        <v>1263</v>
      </c>
      <c r="K1873" s="102" t="s">
        <v>6083</v>
      </c>
      <c r="L1873" s="13">
        <f ca="1">IFERROR(__xludf.DUMMYFUNCTION("if(K1925="""",0,counta(split(K1925,"","")))"),3)</f>
        <v>3</v>
      </c>
      <c r="M1873" s="102" t="s">
        <v>6083</v>
      </c>
      <c r="N1873" s="102" t="s">
        <v>181</v>
      </c>
      <c r="O1873" s="102" t="s">
        <v>181</v>
      </c>
      <c r="P1873" s="102" t="s">
        <v>6084</v>
      </c>
      <c r="Q1873" s="357" t="s">
        <v>690</v>
      </c>
      <c r="R1873" s="353" t="s">
        <v>5797</v>
      </c>
      <c r="S1873" s="331">
        <v>0</v>
      </c>
      <c r="T1873" s="435"/>
      <c r="U1873" s="165"/>
      <c r="V1873" s="165">
        <v>3</v>
      </c>
      <c r="W1873" s="165" t="s">
        <v>1403</v>
      </c>
      <c r="X1873" s="102"/>
      <c r="Y1873" s="422">
        <f>J1873-I1873</f>
        <v>-0.21527777777777776</v>
      </c>
      <c r="Z1873" s="422">
        <f>Y1873*60</f>
        <v>-12.916666666666666</v>
      </c>
      <c r="AA1873" s="428">
        <v>3</v>
      </c>
      <c r="AB1873" s="165">
        <v>4</v>
      </c>
    </row>
    <row r="1874" spans="1:28" ht="14.25" customHeight="1" thickBot="1">
      <c r="A1874" s="7"/>
      <c r="B1874" s="7"/>
      <c r="C1874" s="50" t="s">
        <v>9038</v>
      </c>
      <c r="D1874" s="468">
        <v>3</v>
      </c>
      <c r="E1874" s="275" t="s">
        <v>246</v>
      </c>
      <c r="F1874" s="275" t="s">
        <v>1664</v>
      </c>
      <c r="G1874" s="275" t="s">
        <v>1665</v>
      </c>
      <c r="H1874" s="275" t="s">
        <v>7454</v>
      </c>
      <c r="I1874" s="279">
        <v>0.39374999999999999</v>
      </c>
      <c r="J1874" s="45" t="s">
        <v>423</v>
      </c>
      <c r="K1874" s="102"/>
      <c r="L1874" s="13">
        <f ca="1">IFERROR(__xludf.DUMMYFUNCTION("if(K1926="""",0,counta(split(K1926,"","")))"),0)</f>
        <v>0</v>
      </c>
      <c r="M1874" s="102"/>
      <c r="N1874" s="102"/>
      <c r="O1874" s="102"/>
      <c r="P1874" s="102"/>
      <c r="Q1874" s="357" t="s">
        <v>690</v>
      </c>
      <c r="R1874" s="353" t="s">
        <v>5797</v>
      </c>
      <c r="S1874" s="331">
        <v>0</v>
      </c>
      <c r="T1874" s="435"/>
      <c r="U1874" s="165"/>
      <c r="V1874" s="165">
        <v>5</v>
      </c>
      <c r="W1874" s="165" t="s">
        <v>1403</v>
      </c>
      <c r="X1874" s="102"/>
      <c r="Y1874" s="422">
        <f>J1874-I1874</f>
        <v>-0.31041666666666667</v>
      </c>
      <c r="Z1874" s="422">
        <f>Y1874*60</f>
        <v>-18.625</v>
      </c>
      <c r="AA1874" s="429">
        <v>3</v>
      </c>
      <c r="AB1874" s="165">
        <v>4</v>
      </c>
    </row>
    <row r="1875" spans="1:28" ht="14.25" customHeight="1" thickBot="1">
      <c r="A1875" s="7"/>
      <c r="B1875" s="7"/>
      <c r="C1875" s="286" t="s">
        <v>9047</v>
      </c>
      <c r="D1875" s="468">
        <v>3</v>
      </c>
      <c r="E1875" s="286" t="s">
        <v>9118</v>
      </c>
      <c r="F1875" s="102" t="s">
        <v>84</v>
      </c>
      <c r="G1875" s="286" t="s">
        <v>9121</v>
      </c>
      <c r="H1875" s="286" t="s">
        <v>1104</v>
      </c>
      <c r="I1875" s="281">
        <v>0.3923611111111111</v>
      </c>
      <c r="J1875" s="45" t="s">
        <v>2007</v>
      </c>
      <c r="K1875" s="102" t="s">
        <v>6088</v>
      </c>
      <c r="L1875" s="13">
        <f ca="1">IFERROR(__xludf.DUMMYFUNCTION("if(K1927="""",0,counta(split(K1927,"","")))"),4)</f>
        <v>4</v>
      </c>
      <c r="M1875" s="102" t="s">
        <v>6088</v>
      </c>
      <c r="N1875" s="102"/>
      <c r="O1875" s="102"/>
      <c r="P1875" s="102"/>
      <c r="Q1875" s="243" t="s">
        <v>690</v>
      </c>
      <c r="R1875" s="353" t="s">
        <v>5797</v>
      </c>
      <c r="S1875" s="354">
        <v>0</v>
      </c>
      <c r="T1875" s="435"/>
      <c r="U1875" s="149">
        <v>4</v>
      </c>
      <c r="V1875" s="149">
        <v>4</v>
      </c>
      <c r="W1875" s="155" t="s">
        <v>3548</v>
      </c>
      <c r="X1875" s="155" t="s">
        <v>2947</v>
      </c>
      <c r="Y1875" s="422">
        <f>J1875-I1875</f>
        <v>-0.28472222222222221</v>
      </c>
      <c r="Z1875" s="422">
        <f>Y1875*60</f>
        <v>-17.083333333333332</v>
      </c>
      <c r="AA1875" s="429">
        <v>3</v>
      </c>
      <c r="AB1875" s="165">
        <v>4</v>
      </c>
    </row>
    <row r="1876" spans="1:28" ht="14.25" customHeight="1" thickBot="1">
      <c r="A1876" s="324"/>
      <c r="B1876" s="324"/>
      <c r="C1876" s="329" t="s">
        <v>9773</v>
      </c>
      <c r="D1876" s="468">
        <v>3</v>
      </c>
      <c r="E1876" s="329" t="s">
        <v>9800</v>
      </c>
      <c r="F1876" s="329" t="s">
        <v>2358</v>
      </c>
      <c r="G1876" s="329" t="s">
        <v>2358</v>
      </c>
      <c r="H1876" s="329" t="s">
        <v>4751</v>
      </c>
      <c r="I1876" s="325">
        <v>0.39027777777777778</v>
      </c>
      <c r="J1876" s="45" t="s">
        <v>1589</v>
      </c>
      <c r="K1876" s="102" t="s">
        <v>6091</v>
      </c>
      <c r="L1876" s="13">
        <f ca="1">IFERROR(__xludf.DUMMYFUNCTION("if(K1928="""",0,counta(split(K1928,"","")))"),3)</f>
        <v>3</v>
      </c>
      <c r="M1876" s="102" t="s">
        <v>6091</v>
      </c>
      <c r="N1876" s="102"/>
      <c r="O1876" s="102"/>
      <c r="P1876" s="102"/>
      <c r="Q1876" s="452" t="s">
        <v>690</v>
      </c>
      <c r="R1876" s="353" t="s">
        <v>5797</v>
      </c>
      <c r="S1876" s="379">
        <v>0</v>
      </c>
      <c r="T1876" s="435"/>
      <c r="U1876" s="165">
        <v>3</v>
      </c>
      <c r="V1876" s="165">
        <v>4</v>
      </c>
      <c r="W1876" s="165" t="s">
        <v>3548</v>
      </c>
      <c r="X1876" s="102">
        <v>1</v>
      </c>
      <c r="Y1876" s="422">
        <f>J1876-I1876</f>
        <v>-0.21388888888888888</v>
      </c>
      <c r="Z1876" s="422">
        <f>Y1876*60</f>
        <v>-12.833333333333332</v>
      </c>
      <c r="AA1876" s="429">
        <v>3</v>
      </c>
      <c r="AB1876" s="165">
        <v>4</v>
      </c>
    </row>
    <row r="1877" spans="1:28" ht="14.25" customHeight="1" thickBot="1">
      <c r="A1877" s="324"/>
      <c r="B1877" s="324"/>
      <c r="C1877" s="329" t="s">
        <v>9773</v>
      </c>
      <c r="D1877" s="468">
        <v>3</v>
      </c>
      <c r="E1877" s="329" t="s">
        <v>9800</v>
      </c>
      <c r="F1877" s="329" t="s">
        <v>9808</v>
      </c>
      <c r="G1877" s="329" t="s">
        <v>350</v>
      </c>
      <c r="H1877" s="329" t="s">
        <v>9809</v>
      </c>
      <c r="I1877" s="325">
        <v>0.39027777777777778</v>
      </c>
      <c r="J1877" s="45" t="s">
        <v>1763</v>
      </c>
      <c r="K1877" s="102"/>
      <c r="L1877" s="13">
        <f ca="1">IFERROR(__xludf.DUMMYFUNCTION("if(K1929="""",0,counta(split(K1929,"","")))"),0)</f>
        <v>0</v>
      </c>
      <c r="M1877" s="102"/>
      <c r="N1877" s="102"/>
      <c r="O1877" s="102"/>
      <c r="P1877" s="102"/>
      <c r="Q1877" s="452" t="s">
        <v>690</v>
      </c>
      <c r="R1877" s="353" t="s">
        <v>5797</v>
      </c>
      <c r="S1877" s="379">
        <v>0</v>
      </c>
      <c r="T1877" s="435"/>
      <c r="U1877" s="280">
        <v>5</v>
      </c>
      <c r="V1877" s="280">
        <v>5</v>
      </c>
      <c r="W1877" s="286" t="s">
        <v>9052</v>
      </c>
      <c r="X1877" s="286" t="s">
        <v>3469</v>
      </c>
      <c r="Y1877" s="422">
        <f>J1877-I1877</f>
        <v>-0.18819444444444447</v>
      </c>
      <c r="Z1877" s="422">
        <f>Y1877*60</f>
        <v>-11.291666666666668</v>
      </c>
      <c r="AA1877" s="429">
        <v>3</v>
      </c>
      <c r="AB1877" s="165">
        <v>4</v>
      </c>
    </row>
    <row r="1878" spans="1:28" ht="14.25" customHeight="1" thickBot="1">
      <c r="A1878" s="7"/>
      <c r="B1878" s="7"/>
      <c r="C1878" s="286" t="s">
        <v>9047</v>
      </c>
      <c r="D1878" s="468">
        <v>3</v>
      </c>
      <c r="E1878" s="286" t="s">
        <v>9118</v>
      </c>
      <c r="F1878" s="237" t="s">
        <v>816</v>
      </c>
      <c r="G1878" s="286"/>
      <c r="H1878" s="286" t="s">
        <v>818</v>
      </c>
      <c r="I1878" s="281">
        <v>0.38958333333333334</v>
      </c>
      <c r="J1878" s="45" t="s">
        <v>2012</v>
      </c>
      <c r="K1878" s="102"/>
      <c r="L1878" s="13">
        <f ca="1">IFERROR(__xludf.DUMMYFUNCTION("if(K1930="""",0,counta(split(K1930,"","")))"),0)</f>
        <v>0</v>
      </c>
      <c r="M1878" s="102"/>
      <c r="N1878" s="102"/>
      <c r="O1878" s="102"/>
      <c r="P1878" s="102"/>
      <c r="Q1878" s="452" t="s">
        <v>690</v>
      </c>
      <c r="R1878" s="353" t="s">
        <v>5797</v>
      </c>
      <c r="S1878" s="379">
        <v>0</v>
      </c>
      <c r="T1878" s="435"/>
      <c r="U1878" s="165">
        <v>3</v>
      </c>
      <c r="V1878" s="165">
        <v>3</v>
      </c>
      <c r="W1878" s="165" t="s">
        <v>6836</v>
      </c>
      <c r="X1878" s="102" t="s">
        <v>2947</v>
      </c>
      <c r="Y1878" s="422">
        <f>J1878-I1878</f>
        <v>-0.13958333333333334</v>
      </c>
      <c r="Z1878" s="422">
        <f>Y1878*60</f>
        <v>-8.375</v>
      </c>
      <c r="AA1878" s="429">
        <v>3</v>
      </c>
      <c r="AB1878" s="490">
        <v>4</v>
      </c>
    </row>
    <row r="1879" spans="1:28" ht="14.25" customHeight="1" thickBot="1">
      <c r="A1879" s="7"/>
      <c r="B1879" s="7"/>
      <c r="C1879" s="286" t="s">
        <v>9047</v>
      </c>
      <c r="D1879" s="468">
        <v>3</v>
      </c>
      <c r="E1879" s="286" t="s">
        <v>9134</v>
      </c>
      <c r="F1879" s="247" t="s">
        <v>6512</v>
      </c>
      <c r="G1879" s="286" t="s">
        <v>9143</v>
      </c>
      <c r="H1879" s="286" t="s">
        <v>4759</v>
      </c>
      <c r="I1879" s="281">
        <v>0.38819444444444445</v>
      </c>
      <c r="J1879" s="45" t="s">
        <v>235</v>
      </c>
      <c r="K1879" s="102" t="s">
        <v>6098</v>
      </c>
      <c r="L1879" s="13">
        <f ca="1">IFERROR(__xludf.DUMMYFUNCTION("if(K1931="""",0,counta(split(K1931,"","")))"),2)</f>
        <v>2</v>
      </c>
      <c r="M1879" s="102" t="s">
        <v>6098</v>
      </c>
      <c r="N1879" s="102" t="s">
        <v>181</v>
      </c>
      <c r="O1879" s="102" t="s">
        <v>181</v>
      </c>
      <c r="P1879" s="102" t="s">
        <v>181</v>
      </c>
      <c r="Q1879" s="452" t="s">
        <v>690</v>
      </c>
      <c r="R1879" s="353" t="s">
        <v>5797</v>
      </c>
      <c r="S1879" s="379">
        <v>0</v>
      </c>
      <c r="T1879" s="435"/>
      <c r="U1879" s="165">
        <v>5</v>
      </c>
      <c r="V1879" s="165">
        <v>5</v>
      </c>
      <c r="W1879" s="165" t="s">
        <v>2111</v>
      </c>
      <c r="X1879" s="102">
        <v>1</v>
      </c>
      <c r="Y1879" s="422">
        <f>J1879-I1879</f>
        <v>-4.9999999999999989E-2</v>
      </c>
      <c r="Z1879" s="422">
        <f>Y1879*60</f>
        <v>-2.9999999999999991</v>
      </c>
      <c r="AA1879" s="429">
        <v>3</v>
      </c>
      <c r="AB1879" s="165">
        <v>5</v>
      </c>
    </row>
    <row r="1880" spans="1:28" ht="14.25" customHeight="1" thickBot="1">
      <c r="A1880" s="469"/>
      <c r="B1880" s="470"/>
      <c r="C1880" s="471" t="s">
        <v>10752</v>
      </c>
      <c r="D1880" s="468">
        <v>3</v>
      </c>
      <c r="E1880" s="472" t="s">
        <v>1029</v>
      </c>
      <c r="F1880" s="456" t="s">
        <v>79</v>
      </c>
      <c r="G1880" s="464" t="s">
        <v>10769</v>
      </c>
      <c r="H1880" s="456" t="s">
        <v>10770</v>
      </c>
      <c r="I1880" s="476">
        <v>0.38680555555555557</v>
      </c>
      <c r="J1880" s="45" t="s">
        <v>6100</v>
      </c>
      <c r="K1880" s="102" t="s">
        <v>6101</v>
      </c>
      <c r="L1880" s="13">
        <f ca="1">IFERROR(__xludf.DUMMYFUNCTION("if(K1932="""",0,counta(split(K1932,"","")))"),4)</f>
        <v>4</v>
      </c>
      <c r="M1880" s="102" t="s">
        <v>6101</v>
      </c>
      <c r="N1880" s="102"/>
      <c r="O1880" s="102"/>
      <c r="P1880" s="102"/>
      <c r="Q1880" s="452" t="s">
        <v>690</v>
      </c>
      <c r="R1880" s="353" t="s">
        <v>5797</v>
      </c>
      <c r="S1880" s="379">
        <v>0</v>
      </c>
      <c r="T1880" s="435"/>
      <c r="U1880" s="165">
        <v>4</v>
      </c>
      <c r="V1880" s="165">
        <v>4</v>
      </c>
      <c r="W1880" s="165" t="s">
        <v>2111</v>
      </c>
      <c r="X1880" s="102" t="s">
        <v>2794</v>
      </c>
      <c r="Y1880" s="422">
        <f>J1880-I1880</f>
        <v>4.3055555555555514E-2</v>
      </c>
      <c r="Z1880" s="422">
        <f>Y1880*60</f>
        <v>2.5833333333333308</v>
      </c>
      <c r="AA1880" s="429">
        <v>3</v>
      </c>
      <c r="AB1880" s="165">
        <v>5</v>
      </c>
    </row>
    <row r="1881" spans="1:28" ht="14.25" customHeight="1" thickBot="1">
      <c r="A1881" s="7"/>
      <c r="B1881" s="7"/>
      <c r="C1881" s="329" t="s">
        <v>10147</v>
      </c>
      <c r="D1881" s="468">
        <v>3</v>
      </c>
      <c r="E1881" s="329" t="s">
        <v>10131</v>
      </c>
      <c r="F1881" s="338" t="s">
        <v>10148</v>
      </c>
      <c r="G1881" s="338" t="s">
        <v>10148</v>
      </c>
      <c r="H1881" s="329" t="s">
        <v>2584</v>
      </c>
      <c r="I1881" s="325">
        <v>0.38472222222222224</v>
      </c>
      <c r="J1881" s="45" t="s">
        <v>6102</v>
      </c>
      <c r="K1881" s="102" t="s">
        <v>6103</v>
      </c>
      <c r="L1881" s="13">
        <f ca="1">IFERROR(__xludf.DUMMYFUNCTION("if(K1933="""",0,counta(split(K1933,"","")))"),2)</f>
        <v>2</v>
      </c>
      <c r="M1881" s="102" t="s">
        <v>6103</v>
      </c>
      <c r="N1881" s="102"/>
      <c r="O1881" s="102"/>
      <c r="P1881" s="102"/>
      <c r="Q1881" s="452" t="s">
        <v>690</v>
      </c>
      <c r="R1881" s="353" t="s">
        <v>5797</v>
      </c>
      <c r="S1881" s="379">
        <v>0</v>
      </c>
      <c r="T1881" s="435"/>
      <c r="U1881" s="165"/>
      <c r="V1881" s="165">
        <v>4</v>
      </c>
      <c r="W1881" s="165" t="s">
        <v>1403</v>
      </c>
      <c r="X1881" s="102"/>
      <c r="Y1881" s="422">
        <f>J1881-I1881</f>
        <v>0.10486111111111107</v>
      </c>
      <c r="Z1881" s="422">
        <f>Y1881*60</f>
        <v>6.2916666666666643</v>
      </c>
      <c r="AA1881" s="429">
        <v>3</v>
      </c>
      <c r="AB1881" s="165">
        <v>5</v>
      </c>
    </row>
    <row r="1882" spans="1:28" ht="14.25" customHeight="1" thickBot="1">
      <c r="A1882" s="7"/>
      <c r="B1882" s="7"/>
      <c r="C1882" s="50" t="s">
        <v>8978</v>
      </c>
      <c r="D1882" s="468">
        <v>3</v>
      </c>
      <c r="E1882" s="275" t="s">
        <v>9386</v>
      </c>
      <c r="F1882" s="289" t="s">
        <v>9401</v>
      </c>
      <c r="G1882" s="272" t="s">
        <v>9401</v>
      </c>
      <c r="H1882" s="272" t="s">
        <v>9402</v>
      </c>
      <c r="I1882" s="290">
        <v>0.38333333333333336</v>
      </c>
      <c r="J1882" s="45" t="s">
        <v>1956</v>
      </c>
      <c r="K1882" s="102"/>
      <c r="L1882" s="13">
        <f ca="1">IFERROR(__xludf.DUMMYFUNCTION("if(K1934="""",0,counta(split(K1934,"","")))"),0)</f>
        <v>0</v>
      </c>
      <c r="M1882" s="102"/>
      <c r="N1882" s="102"/>
      <c r="O1882" s="102"/>
      <c r="P1882" s="102"/>
      <c r="Q1882" s="452" t="s">
        <v>690</v>
      </c>
      <c r="R1882" s="353" t="s">
        <v>5797</v>
      </c>
      <c r="S1882" s="379">
        <v>0</v>
      </c>
      <c r="T1882" s="435"/>
      <c r="U1882" s="165">
        <v>5</v>
      </c>
      <c r="V1882" s="165">
        <v>5</v>
      </c>
      <c r="W1882" s="165" t="s">
        <v>3511</v>
      </c>
      <c r="X1882" s="102">
        <v>1</v>
      </c>
      <c r="Y1882" s="422">
        <f>J1882-I1882</f>
        <v>-0.29652777777777778</v>
      </c>
      <c r="Z1882" s="422">
        <f>Y1882*60</f>
        <v>-17.791666666666668</v>
      </c>
      <c r="AA1882" s="429">
        <v>3</v>
      </c>
      <c r="AB1882" s="481">
        <v>5</v>
      </c>
    </row>
    <row r="1883" spans="1:28" ht="14.25" customHeight="1" thickBot="1">
      <c r="A1883" s="294"/>
      <c r="B1883" s="294"/>
      <c r="C1883" s="295" t="s">
        <v>9494</v>
      </c>
      <c r="D1883" s="468">
        <v>3</v>
      </c>
      <c r="E1883" s="312" t="s">
        <v>9584</v>
      </c>
      <c r="F1883" s="308" t="s">
        <v>2017</v>
      </c>
      <c r="G1883" s="301" t="s">
        <v>9604</v>
      </c>
      <c r="H1883" s="301" t="s">
        <v>9605</v>
      </c>
      <c r="I1883" s="298">
        <v>0.38194444444444442</v>
      </c>
      <c r="J1883" s="45" t="s">
        <v>679</v>
      </c>
      <c r="K1883" s="102"/>
      <c r="L1883" s="13">
        <f ca="1">IFERROR(__xludf.DUMMYFUNCTION("if(K1935="""",0,counta(split(K1935,"","")))"),0)</f>
        <v>0</v>
      </c>
      <c r="M1883" s="102"/>
      <c r="N1883" s="102"/>
      <c r="O1883" s="102"/>
      <c r="P1883" s="102"/>
      <c r="Q1883" s="452" t="s">
        <v>690</v>
      </c>
      <c r="R1883" s="353" t="s">
        <v>5797</v>
      </c>
      <c r="S1883" s="379">
        <v>0</v>
      </c>
      <c r="T1883" s="435"/>
      <c r="U1883" s="165"/>
      <c r="V1883" s="165">
        <v>3</v>
      </c>
      <c r="W1883" s="165" t="s">
        <v>29</v>
      </c>
      <c r="X1883" s="15">
        <v>1</v>
      </c>
      <c r="Y1883" s="422">
        <f>J1883-I1883</f>
        <v>-0.28402777777777777</v>
      </c>
      <c r="Z1883" s="422">
        <f>Y1883*60</f>
        <v>-17.041666666666664</v>
      </c>
      <c r="AA1883" s="428">
        <v>3</v>
      </c>
      <c r="AB1883" s="165">
        <v>5</v>
      </c>
    </row>
    <row r="1884" spans="1:28" ht="14.25" customHeight="1" thickBot="1">
      <c r="A1884" s="7"/>
      <c r="B1884" s="7"/>
      <c r="C1884" s="286" t="s">
        <v>9047</v>
      </c>
      <c r="D1884" s="468">
        <v>3</v>
      </c>
      <c r="E1884" s="286" t="s">
        <v>302</v>
      </c>
      <c r="F1884" s="247" t="s">
        <v>9176</v>
      </c>
      <c r="G1884" s="286"/>
      <c r="H1884" s="286"/>
      <c r="I1884" s="281">
        <v>0.37986111111111109</v>
      </c>
      <c r="J1884" s="45" t="s">
        <v>1739</v>
      </c>
      <c r="K1884" s="102"/>
      <c r="L1884" s="13">
        <f ca="1">IFERROR(__xludf.DUMMYFUNCTION("if(K1936="""",0,counta(split(K1936,"","")))"),0)</f>
        <v>0</v>
      </c>
      <c r="M1884" s="102"/>
      <c r="N1884" s="102"/>
      <c r="O1884" s="102"/>
      <c r="P1884" s="102"/>
      <c r="Q1884" s="454" t="s">
        <v>690</v>
      </c>
      <c r="R1884" s="353" t="s">
        <v>5797</v>
      </c>
      <c r="S1884" s="459">
        <v>0</v>
      </c>
      <c r="T1884" s="435"/>
      <c r="U1884" s="481">
        <v>2</v>
      </c>
      <c r="V1884" s="481">
        <v>4</v>
      </c>
      <c r="W1884" s="481" t="s">
        <v>3511</v>
      </c>
      <c r="X1884" s="480">
        <v>1</v>
      </c>
      <c r="Y1884" s="422">
        <f>J1884-I1884</f>
        <v>-0.27708333333333329</v>
      </c>
      <c r="Z1884" s="422">
        <f>Y1884*60</f>
        <v>-16.624999999999996</v>
      </c>
      <c r="AA1884" s="429">
        <v>3</v>
      </c>
      <c r="AB1884" s="165">
        <v>5</v>
      </c>
    </row>
    <row r="1885" spans="1:28" ht="14.25" customHeight="1" thickBot="1">
      <c r="A1885" s="85"/>
      <c r="B1885" s="85"/>
      <c r="C1885" s="51" t="s">
        <v>7255</v>
      </c>
      <c r="D1885" s="468">
        <v>3</v>
      </c>
      <c r="E1885" s="51" t="s">
        <v>7357</v>
      </c>
      <c r="F1885" s="99" t="s">
        <v>7379</v>
      </c>
      <c r="G1885" s="51" t="s">
        <v>7379</v>
      </c>
      <c r="H1885" s="51" t="s">
        <v>7379</v>
      </c>
      <c r="I1885" s="113">
        <v>0.375</v>
      </c>
      <c r="J1885" s="45" t="s">
        <v>510</v>
      </c>
      <c r="K1885" s="102"/>
      <c r="L1885" s="13">
        <f ca="1">IFERROR(__xludf.DUMMYFUNCTION("if(K1937="""",0,counta(split(K1937,"","")))"),0)</f>
        <v>0</v>
      </c>
      <c r="M1885" s="102"/>
      <c r="N1885" s="102"/>
      <c r="O1885" s="102"/>
      <c r="P1885" s="102"/>
      <c r="Q1885" s="452" t="s">
        <v>690</v>
      </c>
      <c r="R1885" s="353" t="s">
        <v>5797</v>
      </c>
      <c r="S1885" s="379">
        <v>0</v>
      </c>
      <c r="T1885" s="435"/>
      <c r="U1885" s="165">
        <v>3</v>
      </c>
      <c r="V1885" s="165">
        <v>3</v>
      </c>
      <c r="W1885" s="165" t="s">
        <v>3437</v>
      </c>
      <c r="X1885" s="102">
        <v>1</v>
      </c>
      <c r="Y1885" s="422">
        <f>J1885-I1885</f>
        <v>-0.26944444444444443</v>
      </c>
      <c r="Z1885" s="422">
        <f>Y1885*60</f>
        <v>-16.166666666666664</v>
      </c>
      <c r="AA1885" s="429">
        <v>3</v>
      </c>
      <c r="AB1885" s="165">
        <v>5</v>
      </c>
    </row>
    <row r="1886" spans="1:28" ht="14.25" customHeight="1" thickBot="1">
      <c r="A1886" s="7"/>
      <c r="B1886" s="7"/>
      <c r="C1886" s="283" t="s">
        <v>9291</v>
      </c>
      <c r="D1886" s="468">
        <v>3</v>
      </c>
      <c r="E1886" s="286" t="s">
        <v>9334</v>
      </c>
      <c r="F1886" s="237" t="s">
        <v>816</v>
      </c>
      <c r="G1886" s="353" t="s">
        <v>2226</v>
      </c>
      <c r="H1886" s="353" t="s">
        <v>818</v>
      </c>
      <c r="I1886" s="287">
        <v>0.375</v>
      </c>
      <c r="J1886" s="45" t="s">
        <v>712</v>
      </c>
      <c r="K1886" s="102" t="s">
        <v>6109</v>
      </c>
      <c r="L1886" s="13">
        <f ca="1">IFERROR(__xludf.DUMMYFUNCTION("if(K1938="""",0,counta(split(K1938,"","")))"),4)</f>
        <v>4</v>
      </c>
      <c r="M1886" s="102" t="s">
        <v>6110</v>
      </c>
      <c r="N1886" s="102"/>
      <c r="O1886" s="102"/>
      <c r="P1886" s="102"/>
      <c r="Q1886" s="452" t="s">
        <v>690</v>
      </c>
      <c r="R1886" s="353" t="s">
        <v>5797</v>
      </c>
      <c r="S1886" s="379">
        <v>0</v>
      </c>
      <c r="T1886" s="435"/>
      <c r="U1886" s="297">
        <v>5</v>
      </c>
      <c r="V1886" s="297">
        <v>3</v>
      </c>
      <c r="W1886" s="301" t="s">
        <v>3044</v>
      </c>
      <c r="X1886" s="301" t="s">
        <v>2794</v>
      </c>
      <c r="Y1886" s="422">
        <f>J1886-I1886</f>
        <v>-0.3125</v>
      </c>
      <c r="Z1886" s="422">
        <f>Y1886*60</f>
        <v>-18.75</v>
      </c>
      <c r="AA1886" s="429">
        <v>3</v>
      </c>
      <c r="AB1886" s="481">
        <v>5</v>
      </c>
    </row>
    <row r="1887" spans="1:28" ht="14.25" customHeight="1" thickBot="1">
      <c r="A1887" s="294"/>
      <c r="B1887" s="294"/>
      <c r="C1887" s="295" t="s">
        <v>9494</v>
      </c>
      <c r="D1887" s="468">
        <v>3</v>
      </c>
      <c r="E1887" s="312" t="s">
        <v>1167</v>
      </c>
      <c r="F1887" s="296" t="s">
        <v>9568</v>
      </c>
      <c r="G1887" s="305" t="s">
        <v>9568</v>
      </c>
      <c r="H1887" s="301" t="s">
        <v>9569</v>
      </c>
      <c r="I1887" s="298">
        <v>0.375</v>
      </c>
      <c r="J1887" s="45" t="s">
        <v>286</v>
      </c>
      <c r="K1887" s="102" t="s">
        <v>6111</v>
      </c>
      <c r="L1887" s="13">
        <f ca="1">IFERROR(__xludf.DUMMYFUNCTION("if(K1939="""",0,counta(split(K1939,"","")))"),3)</f>
        <v>3</v>
      </c>
      <c r="M1887" s="102" t="s">
        <v>6111</v>
      </c>
      <c r="N1887" s="102"/>
      <c r="O1887" s="102"/>
      <c r="P1887" s="102"/>
      <c r="Q1887" s="452" t="s">
        <v>690</v>
      </c>
      <c r="R1887" s="353" t="s">
        <v>5797</v>
      </c>
      <c r="S1887" s="379">
        <v>0</v>
      </c>
      <c r="T1887" s="435"/>
      <c r="U1887" s="165">
        <v>4</v>
      </c>
      <c r="V1887" s="165">
        <v>4</v>
      </c>
      <c r="W1887" s="165" t="s">
        <v>3127</v>
      </c>
      <c r="X1887" s="102" t="s">
        <v>2794</v>
      </c>
      <c r="Y1887" s="422">
        <f>J1887-I1887</f>
        <v>-0.26111111111111113</v>
      </c>
      <c r="Z1887" s="422">
        <f>Y1887*60</f>
        <v>-15.666666666666668</v>
      </c>
      <c r="AA1887" s="429">
        <v>3</v>
      </c>
      <c r="AB1887" s="328">
        <v>5</v>
      </c>
    </row>
    <row r="1888" spans="1:28" ht="14.25" customHeight="1" thickBot="1">
      <c r="A1888" s="7"/>
      <c r="B1888" s="7"/>
      <c r="C1888" s="329" t="s">
        <v>10092</v>
      </c>
      <c r="D1888" s="468">
        <v>3</v>
      </c>
      <c r="E1888" s="329" t="s">
        <v>10086</v>
      </c>
      <c r="F1888" s="338" t="s">
        <v>79</v>
      </c>
      <c r="G1888" s="338" t="s">
        <v>79</v>
      </c>
      <c r="H1888" s="329" t="s">
        <v>2825</v>
      </c>
      <c r="I1888" s="325">
        <v>0.36944444444444446</v>
      </c>
      <c r="J1888" s="45" t="s">
        <v>1836</v>
      </c>
      <c r="K1888" s="102"/>
      <c r="L1888" s="13">
        <f ca="1">IFERROR(__xludf.DUMMYFUNCTION("if(K1940="""",0,counta(split(K1940,"","")))"),0)</f>
        <v>0</v>
      </c>
      <c r="M1888" s="102"/>
      <c r="N1888" s="102"/>
      <c r="O1888" s="102"/>
      <c r="P1888" s="102"/>
      <c r="Q1888" s="422" t="s">
        <v>690</v>
      </c>
      <c r="R1888" s="353" t="s">
        <v>5797</v>
      </c>
      <c r="S1888" s="102">
        <v>0</v>
      </c>
      <c r="T1888" s="435"/>
      <c r="U1888" s="297">
        <v>5</v>
      </c>
      <c r="V1888" s="297">
        <v>5</v>
      </c>
      <c r="W1888" s="301" t="s">
        <v>3602</v>
      </c>
      <c r="X1888" s="301" t="s">
        <v>2794</v>
      </c>
      <c r="Y1888" s="422">
        <f>J1888-I1888</f>
        <v>-0.21527777777777779</v>
      </c>
      <c r="Z1888" s="422">
        <f>Y1888*60</f>
        <v>-12.916666666666668</v>
      </c>
      <c r="AA1888" s="429">
        <v>3</v>
      </c>
      <c r="AB1888" s="165">
        <v>5</v>
      </c>
    </row>
    <row r="1889" spans="1:28" ht="14.25" customHeight="1" thickBot="1">
      <c r="A1889" s="7"/>
      <c r="B1889" s="7"/>
      <c r="C1889" s="286" t="s">
        <v>9047</v>
      </c>
      <c r="D1889" s="468">
        <v>3</v>
      </c>
      <c r="E1889" s="286" t="s">
        <v>9153</v>
      </c>
      <c r="F1889" s="247" t="s">
        <v>3695</v>
      </c>
      <c r="G1889" s="286" t="s">
        <v>9165</v>
      </c>
      <c r="H1889" s="286" t="s">
        <v>9165</v>
      </c>
      <c r="I1889" s="281">
        <v>0.36875000000000002</v>
      </c>
      <c r="J1889" s="45" t="s">
        <v>1808</v>
      </c>
      <c r="K1889" s="102" t="s">
        <v>6114</v>
      </c>
      <c r="L1889" s="13">
        <f ca="1">IFERROR(__xludf.DUMMYFUNCTION("if(K1941="""",0,counta(split(K1941,"","")))"),3)</f>
        <v>3</v>
      </c>
      <c r="M1889" s="102" t="s">
        <v>6114</v>
      </c>
      <c r="N1889" s="102"/>
      <c r="O1889" s="102"/>
      <c r="P1889" s="102"/>
      <c r="Q1889" s="422" t="s">
        <v>690</v>
      </c>
      <c r="R1889" s="353" t="s">
        <v>5797</v>
      </c>
      <c r="S1889" s="102">
        <v>0</v>
      </c>
      <c r="T1889" s="435"/>
      <c r="U1889" s="165">
        <v>4</v>
      </c>
      <c r="V1889" s="165">
        <v>4</v>
      </c>
      <c r="W1889" s="165" t="s">
        <v>5989</v>
      </c>
      <c r="X1889" s="102">
        <v>1</v>
      </c>
      <c r="Y1889" s="422">
        <f>J1889-I1889</f>
        <v>-0.19166666666666668</v>
      </c>
      <c r="Z1889" s="422">
        <f>Y1889*60</f>
        <v>-11.5</v>
      </c>
      <c r="AA1889" s="429">
        <v>3</v>
      </c>
      <c r="AB1889" s="165">
        <v>5</v>
      </c>
    </row>
    <row r="1890" spans="1:28" ht="14.25" customHeight="1" thickBot="1">
      <c r="A1890" s="7"/>
      <c r="B1890" s="7"/>
      <c r="C1890" s="329" t="s">
        <v>9973</v>
      </c>
      <c r="D1890" s="468">
        <v>3</v>
      </c>
      <c r="E1890" s="329" t="s">
        <v>9960</v>
      </c>
      <c r="F1890" s="338" t="s">
        <v>9974</v>
      </c>
      <c r="G1890" s="338" t="s">
        <v>9975</v>
      </c>
      <c r="H1890" s="329" t="s">
        <v>9976</v>
      </c>
      <c r="I1890" s="325">
        <v>0.36736111111111114</v>
      </c>
      <c r="J1890" s="45" t="s">
        <v>934</v>
      </c>
      <c r="K1890" s="102"/>
      <c r="L1890" s="13">
        <f ca="1">IFERROR(__xludf.DUMMYFUNCTION("if(K1942="""",0,counta(split(K1942,"","")))"),0)</f>
        <v>0</v>
      </c>
      <c r="M1890" s="102"/>
      <c r="N1890" s="102"/>
      <c r="O1890" s="102"/>
      <c r="P1890" s="102"/>
      <c r="Q1890" s="422" t="s">
        <v>690</v>
      </c>
      <c r="R1890" s="353" t="s">
        <v>5797</v>
      </c>
      <c r="S1890" s="102">
        <v>0</v>
      </c>
      <c r="T1890" s="435"/>
      <c r="U1890" s="165"/>
      <c r="V1890" s="165">
        <v>5</v>
      </c>
      <c r="W1890" s="165" t="s">
        <v>2111</v>
      </c>
      <c r="X1890" s="102"/>
      <c r="Y1890" s="422">
        <f>J1890-I1890</f>
        <v>-0.15347222222222223</v>
      </c>
      <c r="Z1890" s="422">
        <f>Y1890*60</f>
        <v>-9.2083333333333339</v>
      </c>
      <c r="AA1890" s="428">
        <v>3</v>
      </c>
      <c r="AB1890" s="481">
        <v>5</v>
      </c>
    </row>
    <row r="1891" spans="1:28" ht="14.25" customHeight="1" thickBot="1">
      <c r="A1891" s="7"/>
      <c r="B1891" s="7"/>
      <c r="C1891" s="329" t="s">
        <v>10169</v>
      </c>
      <c r="D1891" s="468">
        <v>3</v>
      </c>
      <c r="E1891" s="329" t="s">
        <v>10159</v>
      </c>
      <c r="F1891" s="346" t="s">
        <v>1497</v>
      </c>
      <c r="G1891" s="346" t="s">
        <v>1497</v>
      </c>
      <c r="H1891" s="352" t="s">
        <v>10170</v>
      </c>
      <c r="I1891" s="347">
        <v>0.36527777777777776</v>
      </c>
      <c r="J1891" s="45" t="s">
        <v>731</v>
      </c>
      <c r="K1891" s="102" t="s">
        <v>6117</v>
      </c>
      <c r="L1891" s="13">
        <f ca="1">IFERROR(__xludf.DUMMYFUNCTION("if(K1943="""",0,counta(split(K1943,"","")))"),3)</f>
        <v>3</v>
      </c>
      <c r="M1891" s="102" t="s">
        <v>6117</v>
      </c>
      <c r="N1891" s="102"/>
      <c r="O1891" s="102"/>
      <c r="P1891" s="102"/>
      <c r="Q1891" s="422" t="s">
        <v>690</v>
      </c>
      <c r="R1891" s="353" t="s">
        <v>5797</v>
      </c>
      <c r="S1891" s="102">
        <v>0</v>
      </c>
      <c r="T1891" s="435"/>
      <c r="U1891" s="277">
        <v>4</v>
      </c>
      <c r="V1891" s="277">
        <v>5</v>
      </c>
      <c r="W1891" s="275" t="s">
        <v>3548</v>
      </c>
      <c r="X1891" s="275" t="s">
        <v>2947</v>
      </c>
      <c r="Y1891" s="422">
        <f>J1891-I1891</f>
        <v>-0.12361111111111109</v>
      </c>
      <c r="Z1891" s="422">
        <f>Y1891*60</f>
        <v>-7.4166666666666652</v>
      </c>
      <c r="AA1891" s="429">
        <v>3</v>
      </c>
      <c r="AB1891" s="328">
        <v>5</v>
      </c>
    </row>
    <row r="1892" spans="1:28" ht="14.25" customHeight="1" thickBot="1">
      <c r="A1892" s="7"/>
      <c r="B1892" s="7"/>
      <c r="C1892" s="50" t="s">
        <v>8978</v>
      </c>
      <c r="D1892" s="468">
        <v>3</v>
      </c>
      <c r="E1892" s="275" t="s">
        <v>9377</v>
      </c>
      <c r="F1892" s="289" t="s">
        <v>94</v>
      </c>
      <c r="G1892" s="272" t="s">
        <v>9383</v>
      </c>
      <c r="H1892" s="272" t="s">
        <v>4306</v>
      </c>
      <c r="I1892" s="290">
        <v>0.36319444444444443</v>
      </c>
      <c r="J1892" s="45" t="s">
        <v>6120</v>
      </c>
      <c r="K1892" s="102" t="s">
        <v>6121</v>
      </c>
      <c r="L1892" s="13">
        <f ca="1">IFERROR(__xludf.DUMMYFUNCTION("if(K1944="""",0,counta(split(K1944,"","")))"),4)</f>
        <v>4</v>
      </c>
      <c r="M1892" s="102" t="s">
        <v>6121</v>
      </c>
      <c r="N1892" s="102"/>
      <c r="O1892" s="102"/>
      <c r="P1892" s="102"/>
      <c r="Q1892" s="422" t="s">
        <v>690</v>
      </c>
      <c r="R1892" s="353" t="s">
        <v>5797</v>
      </c>
      <c r="S1892" s="102">
        <v>0</v>
      </c>
      <c r="T1892" s="435"/>
      <c r="U1892" s="165">
        <v>3</v>
      </c>
      <c r="V1892" s="165">
        <v>3</v>
      </c>
      <c r="W1892" s="165" t="s">
        <v>3437</v>
      </c>
      <c r="X1892" s="102">
        <v>1</v>
      </c>
      <c r="Y1892" s="422">
        <f>J1892-I1892</f>
        <v>-8.6111111111111083E-2</v>
      </c>
      <c r="Z1892" s="422">
        <f>Y1892*60</f>
        <v>-5.1666666666666652</v>
      </c>
      <c r="AA1892" s="429">
        <v>3</v>
      </c>
      <c r="AB1892" s="165">
        <v>5</v>
      </c>
    </row>
    <row r="1893" spans="1:28" ht="14.25" customHeight="1" thickBot="1">
      <c r="A1893" s="7"/>
      <c r="B1893" s="7"/>
      <c r="C1893" s="286" t="s">
        <v>9047</v>
      </c>
      <c r="D1893" s="468">
        <v>3</v>
      </c>
      <c r="E1893" s="286" t="s">
        <v>9221</v>
      </c>
      <c r="F1893" s="237" t="s">
        <v>816</v>
      </c>
      <c r="G1893" s="286" t="s">
        <v>4081</v>
      </c>
      <c r="H1893" s="286" t="s">
        <v>818</v>
      </c>
      <c r="I1893" s="281">
        <v>0.3611111111111111</v>
      </c>
      <c r="J1893" s="45" t="s">
        <v>2386</v>
      </c>
      <c r="K1893" s="102"/>
      <c r="L1893" s="13">
        <f ca="1">IFERROR(__xludf.DUMMYFUNCTION("if(K1945="""",0,counta(split(K1945,"","")))"),0)</f>
        <v>0</v>
      </c>
      <c r="M1893" s="102"/>
      <c r="N1893" s="102"/>
      <c r="O1893" s="102"/>
      <c r="P1893" s="102"/>
      <c r="Q1893" s="422" t="s">
        <v>690</v>
      </c>
      <c r="R1893" s="353" t="s">
        <v>5797</v>
      </c>
      <c r="S1893" s="102">
        <v>0</v>
      </c>
      <c r="T1893" s="435"/>
      <c r="U1893" s="165"/>
      <c r="V1893" s="165">
        <v>4</v>
      </c>
      <c r="W1893" s="165" t="s">
        <v>29</v>
      </c>
      <c r="X1893" s="15">
        <v>1</v>
      </c>
      <c r="Y1893" s="422">
        <f>J1893-I1893</f>
        <v>-2.777777777777779E-2</v>
      </c>
      <c r="Z1893" s="422">
        <f>Y1893*60</f>
        <v>-1.6666666666666674</v>
      </c>
      <c r="AA1893" s="428">
        <v>3</v>
      </c>
      <c r="AB1893" s="165">
        <v>5</v>
      </c>
    </row>
    <row r="1894" spans="1:28" ht="14.25" customHeight="1" thickBot="1">
      <c r="A1894" s="7"/>
      <c r="B1894" s="7"/>
      <c r="C1894" s="283" t="s">
        <v>9291</v>
      </c>
      <c r="D1894" s="468">
        <v>3</v>
      </c>
      <c r="E1894" s="285" t="s">
        <v>9295</v>
      </c>
      <c r="F1894" s="353" t="s">
        <v>9301</v>
      </c>
      <c r="G1894" s="353" t="s">
        <v>9301</v>
      </c>
      <c r="H1894" s="353" t="s">
        <v>1929</v>
      </c>
      <c r="I1894" s="287">
        <v>0.35972222222222222</v>
      </c>
      <c r="J1894" s="45" t="s">
        <v>750</v>
      </c>
      <c r="K1894" s="102"/>
      <c r="L1894" s="13">
        <f ca="1">IFERROR(__xludf.DUMMYFUNCTION("if(K1946="""",0,counta(split(K1946,"","")))"),0)</f>
        <v>0</v>
      </c>
      <c r="M1894" s="102"/>
      <c r="N1894" s="102"/>
      <c r="O1894" s="102"/>
      <c r="P1894" s="102"/>
      <c r="Q1894" s="422" t="s">
        <v>690</v>
      </c>
      <c r="R1894" s="353" t="s">
        <v>5797</v>
      </c>
      <c r="S1894" s="102">
        <v>0</v>
      </c>
      <c r="T1894" s="435"/>
      <c r="U1894" s="481">
        <v>4</v>
      </c>
      <c r="V1894" s="481">
        <v>4</v>
      </c>
      <c r="W1894" s="481" t="s">
        <v>3044</v>
      </c>
      <c r="X1894" s="480" t="s">
        <v>2794</v>
      </c>
      <c r="Y1894" s="422">
        <f>J1894-I1894</f>
        <v>2.777777777777779E-2</v>
      </c>
      <c r="Z1894" s="422">
        <f>Y1894*60</f>
        <v>1.6666666666666674</v>
      </c>
      <c r="AA1894" s="429">
        <v>3</v>
      </c>
      <c r="AB1894" s="165">
        <v>5</v>
      </c>
    </row>
    <row r="1895" spans="1:28" ht="14.25" customHeight="1" thickBot="1">
      <c r="A1895" s="7"/>
      <c r="B1895" s="7"/>
      <c r="C1895" s="50" t="s">
        <v>8978</v>
      </c>
      <c r="D1895" s="468">
        <v>3</v>
      </c>
      <c r="E1895" s="275" t="s">
        <v>9386</v>
      </c>
      <c r="F1895" s="289" t="s">
        <v>9397</v>
      </c>
      <c r="G1895" s="272" t="s">
        <v>9397</v>
      </c>
      <c r="H1895" s="272" t="s">
        <v>9398</v>
      </c>
      <c r="I1895" s="290">
        <v>0.35902777777777778</v>
      </c>
      <c r="J1895" s="45" t="s">
        <v>629</v>
      </c>
      <c r="K1895" s="102"/>
      <c r="L1895" s="13">
        <f ca="1">IFERROR(__xludf.DUMMYFUNCTION("if(K1947="""",0,counta(split(K1947,"","")))"),0)</f>
        <v>0</v>
      </c>
      <c r="M1895" s="102"/>
      <c r="N1895" s="102"/>
      <c r="O1895" s="102"/>
      <c r="P1895" s="102"/>
      <c r="Q1895" s="422" t="s">
        <v>690</v>
      </c>
      <c r="R1895" s="353" t="s">
        <v>5797</v>
      </c>
      <c r="S1895" s="102">
        <v>0</v>
      </c>
      <c r="T1895" s="435"/>
      <c r="U1895" s="79">
        <v>5</v>
      </c>
      <c r="V1895" s="79">
        <v>5</v>
      </c>
      <c r="W1895" s="74" t="s">
        <v>29</v>
      </c>
      <c r="X1895" s="73">
        <v>1</v>
      </c>
      <c r="Y1895" s="422">
        <f>J1895-I1895</f>
        <v>8.5416666666666641E-2</v>
      </c>
      <c r="Z1895" s="422">
        <f>Y1895*60</f>
        <v>5.1249999999999982</v>
      </c>
      <c r="AA1895" s="429">
        <v>3</v>
      </c>
      <c r="AB1895" s="165">
        <v>5</v>
      </c>
    </row>
    <row r="1896" spans="1:28" ht="14.25" customHeight="1" thickBot="1">
      <c r="A1896" s="7"/>
      <c r="B1896" s="7"/>
      <c r="C1896" s="50" t="s">
        <v>8978</v>
      </c>
      <c r="D1896" s="468">
        <v>3</v>
      </c>
      <c r="E1896" s="275" t="s">
        <v>8593</v>
      </c>
      <c r="F1896" s="289" t="s">
        <v>9492</v>
      </c>
      <c r="G1896" s="272" t="s">
        <v>9492</v>
      </c>
      <c r="H1896" s="272" t="s">
        <v>8905</v>
      </c>
      <c r="I1896" s="290">
        <v>0.35902777777777778</v>
      </c>
      <c r="J1896" s="45" t="s">
        <v>305</v>
      </c>
      <c r="K1896" s="102" t="s">
        <v>6129</v>
      </c>
      <c r="L1896" s="13">
        <f ca="1">IFERROR(__xludf.DUMMYFUNCTION("if(K1948="""",0,counta(split(K1948,"","")))"),4)</f>
        <v>4</v>
      </c>
      <c r="M1896" s="102" t="s">
        <v>6129</v>
      </c>
      <c r="N1896" s="102"/>
      <c r="O1896" s="102"/>
      <c r="P1896" s="102"/>
      <c r="Q1896" s="422" t="s">
        <v>690</v>
      </c>
      <c r="R1896" s="353" t="s">
        <v>5797</v>
      </c>
      <c r="S1896" s="102">
        <v>0</v>
      </c>
      <c r="T1896" s="435"/>
      <c r="U1896" s="187">
        <v>2</v>
      </c>
      <c r="V1896" s="336">
        <v>3</v>
      </c>
      <c r="W1896" s="339" t="s">
        <v>29</v>
      </c>
      <c r="X1896" s="339" t="s">
        <v>3469</v>
      </c>
      <c r="Y1896" s="422">
        <f>J1896-I1896</f>
        <v>-0.31666666666666665</v>
      </c>
      <c r="Z1896" s="422">
        <f>Y1896*60</f>
        <v>-19</v>
      </c>
      <c r="AA1896" s="429">
        <v>3</v>
      </c>
      <c r="AB1896" s="481">
        <v>5</v>
      </c>
    </row>
    <row r="1897" spans="1:28" ht="14.25" customHeight="1" thickBot="1">
      <c r="A1897" s="7"/>
      <c r="B1897" s="7"/>
      <c r="C1897" s="50" t="s">
        <v>9029</v>
      </c>
      <c r="D1897" s="468">
        <v>3</v>
      </c>
      <c r="E1897" s="275" t="s">
        <v>9030</v>
      </c>
      <c r="F1897" s="275" t="s">
        <v>9031</v>
      </c>
      <c r="G1897" s="275" t="s">
        <v>9032</v>
      </c>
      <c r="H1897" s="275" t="s">
        <v>2320</v>
      </c>
      <c r="I1897" s="279">
        <v>0.35833333333333334</v>
      </c>
      <c r="J1897" s="45" t="s">
        <v>1804</v>
      </c>
      <c r="K1897" s="102" t="s">
        <v>6131</v>
      </c>
      <c r="L1897" s="13">
        <f ca="1">IFERROR(__xludf.DUMMYFUNCTION("if(K1949="""",0,counta(split(K1949,"","")))"),4)</f>
        <v>4</v>
      </c>
      <c r="M1897" s="102" t="s">
        <v>6131</v>
      </c>
      <c r="N1897" s="102" t="s">
        <v>6132</v>
      </c>
      <c r="O1897" s="102" t="s">
        <v>6133</v>
      </c>
      <c r="P1897" s="102" t="s">
        <v>6133</v>
      </c>
      <c r="Q1897" s="422" t="s">
        <v>690</v>
      </c>
      <c r="R1897" s="353" t="s">
        <v>5797</v>
      </c>
      <c r="S1897" s="102">
        <v>0</v>
      </c>
      <c r="T1897" s="435"/>
      <c r="U1897" s="332">
        <v>5</v>
      </c>
      <c r="V1897" s="332">
        <v>5</v>
      </c>
      <c r="W1897" s="339" t="s">
        <v>29</v>
      </c>
      <c r="X1897" s="339" t="s">
        <v>2947</v>
      </c>
      <c r="Y1897" s="422">
        <f>J1897-I1897</f>
        <v>-0.2590277777777778</v>
      </c>
      <c r="Z1897" s="422">
        <f>Y1897*60</f>
        <v>-15.541666666666668</v>
      </c>
      <c r="AA1897" s="429">
        <v>3</v>
      </c>
      <c r="AB1897" s="354">
        <v>5</v>
      </c>
    </row>
    <row r="1898" spans="1:28" ht="14.25" customHeight="1" thickBot="1">
      <c r="A1898" s="7"/>
      <c r="B1898" s="7"/>
      <c r="C1898" s="50" t="s">
        <v>10130</v>
      </c>
      <c r="D1898" s="468">
        <v>3</v>
      </c>
      <c r="E1898" s="381" t="s">
        <v>925</v>
      </c>
      <c r="F1898" s="388" t="s">
        <v>1150</v>
      </c>
      <c r="G1898" s="388" t="s">
        <v>10745</v>
      </c>
      <c r="H1898" s="388"/>
      <c r="I1898" s="387">
        <v>0.35416666666666669</v>
      </c>
      <c r="J1898" s="45" t="s">
        <v>1498</v>
      </c>
      <c r="K1898" s="102" t="s">
        <v>6134</v>
      </c>
      <c r="L1898" s="13">
        <f ca="1">IFERROR(__xludf.DUMMYFUNCTION("if(K1950="""",0,counta(split(K1950,"","")))"),4)</f>
        <v>4</v>
      </c>
      <c r="M1898" s="102" t="s">
        <v>6134</v>
      </c>
      <c r="N1898" s="102"/>
      <c r="O1898" s="102"/>
      <c r="P1898" s="102"/>
      <c r="Q1898" s="422" t="s">
        <v>690</v>
      </c>
      <c r="R1898" s="353" t="s">
        <v>5797</v>
      </c>
      <c r="S1898" s="102">
        <v>0</v>
      </c>
      <c r="T1898" s="435"/>
      <c r="U1898" s="485">
        <v>5</v>
      </c>
      <c r="V1898" s="485">
        <v>5</v>
      </c>
      <c r="W1898" s="482" t="s">
        <v>29</v>
      </c>
      <c r="X1898" s="482" t="s">
        <v>2947</v>
      </c>
      <c r="Y1898" s="422">
        <f>J1898-I1898</f>
        <v>-0.16875000000000001</v>
      </c>
      <c r="Z1898" s="422">
        <f>Y1898*60</f>
        <v>-10.125</v>
      </c>
      <c r="AA1898" s="429">
        <v>3</v>
      </c>
      <c r="AB1898" s="354">
        <v>5</v>
      </c>
    </row>
    <row r="1899" spans="1:28" ht="14.25" customHeight="1" thickBot="1">
      <c r="A1899" s="7"/>
      <c r="B1899" s="7"/>
      <c r="C1899" s="286" t="s">
        <v>9047</v>
      </c>
      <c r="D1899" s="468">
        <v>3</v>
      </c>
      <c r="E1899" s="286" t="s">
        <v>9258</v>
      </c>
      <c r="F1899" s="247" t="s">
        <v>9260</v>
      </c>
      <c r="G1899" s="286"/>
      <c r="H1899" s="286"/>
      <c r="I1899" s="281">
        <v>0.35347222222222224</v>
      </c>
      <c r="J1899" s="45" t="s">
        <v>174</v>
      </c>
      <c r="K1899" s="102"/>
      <c r="L1899" s="13">
        <f ca="1">IFERROR(__xludf.DUMMYFUNCTION("if(K1951="""",0,counta(split(K1951,"","")))"),0)</f>
        <v>0</v>
      </c>
      <c r="M1899" s="102"/>
      <c r="N1899" s="102"/>
      <c r="O1899" s="102"/>
      <c r="P1899" s="102"/>
      <c r="Q1899" s="422" t="s">
        <v>690</v>
      </c>
      <c r="R1899" s="353" t="s">
        <v>5797</v>
      </c>
      <c r="S1899" s="102">
        <v>0</v>
      </c>
      <c r="T1899" s="435"/>
      <c r="U1899" s="165">
        <v>3</v>
      </c>
      <c r="V1899" s="165">
        <v>4</v>
      </c>
      <c r="W1899" s="165" t="s">
        <v>2111</v>
      </c>
      <c r="X1899" s="102" t="s">
        <v>2794</v>
      </c>
      <c r="Y1899" s="422">
        <f>J1899-I1899</f>
        <v>-0.13263888888888892</v>
      </c>
      <c r="Z1899" s="422">
        <f>Y1899*60</f>
        <v>-7.9583333333333348</v>
      </c>
      <c r="AA1899" s="429">
        <v>3</v>
      </c>
      <c r="AB1899" s="79">
        <v>5</v>
      </c>
    </row>
    <row r="1900" spans="1:28" ht="14.25" customHeight="1" thickBot="1">
      <c r="A1900" s="85"/>
      <c r="B1900" s="85"/>
      <c r="C1900" s="51" t="s">
        <v>7255</v>
      </c>
      <c r="D1900" s="468">
        <v>3</v>
      </c>
      <c r="E1900" s="50" t="s">
        <v>7326</v>
      </c>
      <c r="F1900" s="99" t="s">
        <v>7339</v>
      </c>
      <c r="G1900" s="51" t="s">
        <v>7339</v>
      </c>
      <c r="H1900" s="51" t="s">
        <v>7340</v>
      </c>
      <c r="I1900" s="113">
        <v>0.35069444444444442</v>
      </c>
      <c r="J1900" s="45" t="s">
        <v>169</v>
      </c>
      <c r="K1900" s="102"/>
      <c r="L1900" s="13">
        <f ca="1">IFERROR(__xludf.DUMMYFUNCTION("if(K1952="""",0,counta(split(K1952,"","")))"),0)</f>
        <v>0</v>
      </c>
      <c r="M1900" s="102"/>
      <c r="N1900" s="102"/>
      <c r="O1900" s="102"/>
      <c r="P1900" s="102"/>
      <c r="Q1900" s="422" t="s">
        <v>690</v>
      </c>
      <c r="R1900" s="353" t="s">
        <v>5797</v>
      </c>
      <c r="S1900" s="102">
        <v>0</v>
      </c>
      <c r="T1900" s="435"/>
      <c r="U1900" s="196">
        <v>5</v>
      </c>
      <c r="V1900" s="196">
        <v>5</v>
      </c>
      <c r="W1900" s="196" t="s">
        <v>3511</v>
      </c>
      <c r="X1900" s="205">
        <v>1</v>
      </c>
      <c r="Y1900" s="422">
        <f>J1900-I1900</f>
        <v>-0.25069444444444444</v>
      </c>
      <c r="Z1900" s="422">
        <f>Y1900*60</f>
        <v>-15.041666666666666</v>
      </c>
      <c r="AA1900" s="429">
        <v>3</v>
      </c>
      <c r="AB1900" s="165">
        <v>5</v>
      </c>
    </row>
    <row r="1901" spans="1:28" ht="14.25" customHeight="1" thickBot="1">
      <c r="A1901" s="7"/>
      <c r="B1901" s="294"/>
      <c r="C1901" s="319" t="s">
        <v>9648</v>
      </c>
      <c r="D1901" s="468">
        <v>3</v>
      </c>
      <c r="E1901" s="301" t="s">
        <v>2064</v>
      </c>
      <c r="F1901" s="296" t="s">
        <v>9692</v>
      </c>
      <c r="G1901" s="301" t="s">
        <v>5294</v>
      </c>
      <c r="H1901" s="301" t="s">
        <v>5273</v>
      </c>
      <c r="I1901" s="298">
        <v>0.34861111111111109</v>
      </c>
      <c r="J1901" s="45" t="s">
        <v>2536</v>
      </c>
      <c r="K1901" s="102"/>
      <c r="L1901" s="13">
        <f ca="1">IFERROR(__xludf.DUMMYFUNCTION("if(K1953="""",0,counta(split(K1953,"","")))"),0)</f>
        <v>0</v>
      </c>
      <c r="M1901" s="102"/>
      <c r="N1901" s="102" t="s">
        <v>181</v>
      </c>
      <c r="O1901" s="102" t="s">
        <v>181</v>
      </c>
      <c r="P1901" s="102" t="s">
        <v>181</v>
      </c>
      <c r="Q1901" s="422" t="s">
        <v>690</v>
      </c>
      <c r="R1901" s="353" t="s">
        <v>5797</v>
      </c>
      <c r="S1901" s="102">
        <v>0</v>
      </c>
      <c r="T1901" s="435"/>
      <c r="U1901" s="333">
        <v>4</v>
      </c>
      <c r="V1901" s="333">
        <v>4</v>
      </c>
      <c r="W1901" s="339" t="s">
        <v>29</v>
      </c>
      <c r="X1901" s="339" t="s">
        <v>2947</v>
      </c>
      <c r="Y1901" s="422">
        <f>J1901-I1901</f>
        <v>-0.14791666666666667</v>
      </c>
      <c r="Z1901" s="422">
        <f>Y1901*60</f>
        <v>-8.875</v>
      </c>
      <c r="AA1901" s="429">
        <v>3</v>
      </c>
      <c r="AB1901" s="165">
        <v>5</v>
      </c>
    </row>
    <row r="1902" spans="1:28" ht="14.25" customHeight="1" thickBot="1">
      <c r="A1902" s="294"/>
      <c r="B1902" s="294"/>
      <c r="C1902" s="295" t="s">
        <v>9494</v>
      </c>
      <c r="D1902" s="468">
        <v>3</v>
      </c>
      <c r="E1902" s="301" t="s">
        <v>1299</v>
      </c>
      <c r="F1902" s="296" t="s">
        <v>9616</v>
      </c>
      <c r="G1902" s="296" t="s">
        <v>9616</v>
      </c>
      <c r="H1902" s="296" t="s">
        <v>9617</v>
      </c>
      <c r="I1902" s="298">
        <v>0.34652777777777777</v>
      </c>
      <c r="J1902" s="45" t="s">
        <v>6120</v>
      </c>
      <c r="K1902" s="102" t="s">
        <v>6144</v>
      </c>
      <c r="L1902" s="13">
        <f ca="1">IFERROR(__xludf.DUMMYFUNCTION("if(K1954="""",0,counta(split(K1954,"","")))"),3)</f>
        <v>3</v>
      </c>
      <c r="M1902" s="102" t="s">
        <v>6144</v>
      </c>
      <c r="N1902" s="102" t="s">
        <v>181</v>
      </c>
      <c r="O1902" s="102" t="s">
        <v>181</v>
      </c>
      <c r="P1902" s="102" t="s">
        <v>181</v>
      </c>
      <c r="Q1902" s="422" t="s">
        <v>690</v>
      </c>
      <c r="R1902" s="353" t="s">
        <v>5797</v>
      </c>
      <c r="S1902" s="102">
        <v>0</v>
      </c>
      <c r="T1902" s="435"/>
      <c r="U1902" s="165">
        <v>5</v>
      </c>
      <c r="V1902" s="165">
        <v>4</v>
      </c>
      <c r="W1902" s="165" t="s">
        <v>3044</v>
      </c>
      <c r="X1902" s="102">
        <v>1</v>
      </c>
      <c r="Y1902" s="422">
        <f>J1902-I1902</f>
        <v>-6.944444444444442E-2</v>
      </c>
      <c r="Z1902" s="422">
        <f>Y1902*60</f>
        <v>-4.1666666666666652</v>
      </c>
      <c r="AA1902" s="429">
        <v>3</v>
      </c>
      <c r="AB1902" s="328">
        <v>5</v>
      </c>
    </row>
    <row r="1903" spans="1:28" ht="14.25" customHeight="1" thickBot="1">
      <c r="A1903" s="294"/>
      <c r="B1903" s="294"/>
      <c r="C1903" s="295" t="s">
        <v>9494</v>
      </c>
      <c r="D1903" s="468">
        <v>3</v>
      </c>
      <c r="E1903" s="301" t="s">
        <v>9621</v>
      </c>
      <c r="F1903" s="296" t="s">
        <v>9628</v>
      </c>
      <c r="G1903" s="296" t="s">
        <v>9628</v>
      </c>
      <c r="H1903" s="296" t="s">
        <v>9629</v>
      </c>
      <c r="I1903" s="298">
        <v>0.34375</v>
      </c>
      <c r="J1903" s="45" t="s">
        <v>5398</v>
      </c>
      <c r="K1903" s="102" t="s">
        <v>6147</v>
      </c>
      <c r="L1903" s="13">
        <f ca="1">IFERROR(__xludf.DUMMYFUNCTION("if(K1955="""",0,counta(split(K1955,"","")))"),5)</f>
        <v>5</v>
      </c>
      <c r="M1903" s="102" t="s">
        <v>6147</v>
      </c>
      <c r="N1903" s="102"/>
      <c r="O1903" s="102" t="s">
        <v>181</v>
      </c>
      <c r="P1903" s="102" t="s">
        <v>181</v>
      </c>
      <c r="Q1903" s="422" t="s">
        <v>690</v>
      </c>
      <c r="R1903" s="353" t="s">
        <v>5797</v>
      </c>
      <c r="S1903" s="102">
        <v>0</v>
      </c>
      <c r="T1903" s="435"/>
      <c r="U1903" s="379">
        <v>4</v>
      </c>
      <c r="V1903" s="379">
        <v>5</v>
      </c>
      <c r="W1903" s="377" t="s">
        <v>3511</v>
      </c>
      <c r="X1903" s="377">
        <v>1</v>
      </c>
      <c r="Y1903" s="422">
        <f>J1903-I1903</f>
        <v>7.6388888888888895E-2</v>
      </c>
      <c r="Z1903" s="422">
        <f>Y1903*60</f>
        <v>4.5833333333333339</v>
      </c>
      <c r="AA1903" s="429">
        <v>3</v>
      </c>
      <c r="AB1903" s="165">
        <v>5</v>
      </c>
    </row>
    <row r="1904" spans="1:28" ht="14.25" customHeight="1" thickBot="1">
      <c r="A1904" s="7"/>
      <c r="B1904" s="7"/>
      <c r="C1904" s="353" t="s">
        <v>9291</v>
      </c>
      <c r="D1904" s="468">
        <v>3</v>
      </c>
      <c r="E1904" s="285" t="s">
        <v>9312</v>
      </c>
      <c r="F1904" s="353" t="s">
        <v>9315</v>
      </c>
      <c r="G1904" s="353" t="s">
        <v>9315</v>
      </c>
      <c r="H1904" s="353" t="s">
        <v>2642</v>
      </c>
      <c r="I1904" s="287">
        <v>0.34166666666666667</v>
      </c>
      <c r="J1904" s="45" t="s">
        <v>210</v>
      </c>
      <c r="K1904" s="102"/>
      <c r="L1904" s="13">
        <f ca="1">IFERROR(__xludf.DUMMYFUNCTION("if(K1956="""",0,counta(split(K1956,"","")))"),0)</f>
        <v>0</v>
      </c>
      <c r="M1904" s="102"/>
      <c r="N1904" s="102"/>
      <c r="O1904" s="102"/>
      <c r="P1904" s="102"/>
      <c r="Q1904" s="422" t="s">
        <v>690</v>
      </c>
      <c r="R1904" s="353" t="s">
        <v>5797</v>
      </c>
      <c r="S1904" s="102">
        <v>0</v>
      </c>
      <c r="T1904" s="435"/>
      <c r="U1904" s="165">
        <v>5</v>
      </c>
      <c r="V1904" s="165">
        <v>5</v>
      </c>
      <c r="W1904" s="165" t="s">
        <v>3223</v>
      </c>
      <c r="X1904" s="102" t="s">
        <v>2947</v>
      </c>
      <c r="Y1904" s="422">
        <f>J1904-I1904</f>
        <v>-0.23333333333333334</v>
      </c>
      <c r="Z1904" s="422">
        <f>Y1904*60</f>
        <v>-14</v>
      </c>
      <c r="AA1904" s="429">
        <v>3</v>
      </c>
      <c r="AB1904" s="165">
        <v>5</v>
      </c>
    </row>
    <row r="1905" spans="1:28" ht="14.25" customHeight="1" thickBot="1">
      <c r="A1905" s="7"/>
      <c r="B1905" s="294"/>
      <c r="C1905" s="319" t="s">
        <v>9648</v>
      </c>
      <c r="D1905" s="468">
        <v>3</v>
      </c>
      <c r="E1905" s="301" t="s">
        <v>9709</v>
      </c>
      <c r="F1905" s="296" t="s">
        <v>9716</v>
      </c>
      <c r="G1905" s="301" t="s">
        <v>9717</v>
      </c>
      <c r="H1905" s="301" t="s">
        <v>9718</v>
      </c>
      <c r="I1905" s="298">
        <v>0.34166666666666667</v>
      </c>
      <c r="J1905" s="45" t="s">
        <v>999</v>
      </c>
      <c r="K1905" s="102"/>
      <c r="L1905" s="13">
        <f ca="1">IFERROR(__xludf.DUMMYFUNCTION("if(K1957="""",0,counta(split(K1957,"","")))"),0)</f>
        <v>0</v>
      </c>
      <c r="M1905" s="102"/>
      <c r="N1905" s="102"/>
      <c r="O1905" s="102"/>
      <c r="P1905" s="102"/>
      <c r="Q1905" s="422" t="s">
        <v>690</v>
      </c>
      <c r="R1905" s="353" t="s">
        <v>5797</v>
      </c>
      <c r="S1905" s="102">
        <v>0</v>
      </c>
      <c r="T1905" s="435"/>
      <c r="U1905" s="165">
        <v>4</v>
      </c>
      <c r="V1905" s="165">
        <v>4</v>
      </c>
      <c r="W1905" s="165" t="s">
        <v>3548</v>
      </c>
      <c r="X1905" s="102">
        <v>1</v>
      </c>
      <c r="Y1905" s="422">
        <f>J1905-I1905</f>
        <v>-0.2326388888888889</v>
      </c>
      <c r="Z1905" s="422">
        <f>Y1905*60</f>
        <v>-13.958333333333334</v>
      </c>
      <c r="AA1905" s="429">
        <v>3</v>
      </c>
      <c r="AB1905" s="165">
        <v>5</v>
      </c>
    </row>
    <row r="1906" spans="1:28" ht="14.25" customHeight="1" thickBot="1">
      <c r="A1906" s="7"/>
      <c r="B1906" s="7"/>
      <c r="C1906" s="286" t="s">
        <v>9047</v>
      </c>
      <c r="D1906" s="468">
        <v>3</v>
      </c>
      <c r="E1906" s="286" t="s">
        <v>9197</v>
      </c>
      <c r="F1906" s="247" t="s">
        <v>9204</v>
      </c>
      <c r="G1906" s="247" t="s">
        <v>9204</v>
      </c>
      <c r="H1906" s="286" t="s">
        <v>3454</v>
      </c>
      <c r="I1906" s="281">
        <v>0.34097222222222223</v>
      </c>
      <c r="J1906" s="45" t="s">
        <v>2231</v>
      </c>
      <c r="K1906" s="102" t="s">
        <v>6152</v>
      </c>
      <c r="L1906" s="13">
        <f ca="1">IFERROR(__xludf.DUMMYFUNCTION("if(K1958="""",0,counta(split(K1958,"","")))"),2)</f>
        <v>2</v>
      </c>
      <c r="M1906" s="102" t="s">
        <v>6152</v>
      </c>
      <c r="N1906" s="102"/>
      <c r="O1906" s="102"/>
      <c r="P1906" s="102"/>
      <c r="Q1906" s="422" t="s">
        <v>690</v>
      </c>
      <c r="R1906" s="353" t="s">
        <v>5797</v>
      </c>
      <c r="S1906" s="102">
        <v>0</v>
      </c>
      <c r="T1906" s="435"/>
      <c r="U1906" s="186">
        <v>1</v>
      </c>
      <c r="V1906" s="333">
        <v>4</v>
      </c>
      <c r="W1906" s="339" t="s">
        <v>10478</v>
      </c>
      <c r="X1906" s="339" t="s">
        <v>3469</v>
      </c>
      <c r="Y1906" s="422">
        <f>J1906-I1906</f>
        <v>-0.20902777777777778</v>
      </c>
      <c r="Z1906" s="422">
        <f>Y1906*60</f>
        <v>-12.541666666666668</v>
      </c>
      <c r="AA1906" s="429">
        <v>3</v>
      </c>
      <c r="AB1906" s="274">
        <v>5</v>
      </c>
    </row>
    <row r="1907" spans="1:28" ht="13.5" customHeight="1" thickBot="1">
      <c r="A1907" s="85"/>
      <c r="B1907" s="85"/>
      <c r="C1907" s="51" t="s">
        <v>7255</v>
      </c>
      <c r="D1907" s="468">
        <v>3</v>
      </c>
      <c r="E1907" s="51" t="s">
        <v>7386</v>
      </c>
      <c r="F1907" s="99" t="s">
        <v>2848</v>
      </c>
      <c r="G1907" s="51" t="s">
        <v>2848</v>
      </c>
      <c r="H1907" s="51" t="s">
        <v>2849</v>
      </c>
      <c r="I1907" s="113">
        <v>0.33680555555555558</v>
      </c>
      <c r="J1907" s="45" t="s">
        <v>614</v>
      </c>
      <c r="K1907" s="102"/>
      <c r="L1907" s="13">
        <f ca="1">IFERROR(__xludf.DUMMYFUNCTION("if(K1959="""",0,counta(split(K1959,"","")))"),0)</f>
        <v>0</v>
      </c>
      <c r="M1907" s="102"/>
      <c r="N1907" s="102"/>
      <c r="O1907" s="102"/>
      <c r="P1907" s="102"/>
      <c r="Q1907" s="422" t="s">
        <v>690</v>
      </c>
      <c r="R1907" s="353" t="s">
        <v>5797</v>
      </c>
      <c r="S1907" s="102">
        <v>0</v>
      </c>
      <c r="T1907" s="435"/>
      <c r="U1907" s="379">
        <v>3</v>
      </c>
      <c r="V1907" s="379">
        <v>3</v>
      </c>
      <c r="W1907" s="377" t="s">
        <v>3044</v>
      </c>
      <c r="X1907" s="377">
        <v>1</v>
      </c>
      <c r="Y1907" s="422">
        <f>J1907-I1907</f>
        <v>-0.19305555555555556</v>
      </c>
      <c r="Z1907" s="422">
        <f>Y1907*60</f>
        <v>-11.583333333333334</v>
      </c>
      <c r="AA1907" s="429">
        <v>3</v>
      </c>
      <c r="AB1907" s="165">
        <v>5</v>
      </c>
    </row>
    <row r="1908" spans="1:28" ht="14.25" customHeight="1" thickBot="1">
      <c r="A1908" s="7"/>
      <c r="B1908" s="7"/>
      <c r="C1908" s="283" t="s">
        <v>9291</v>
      </c>
      <c r="D1908" s="468">
        <v>3</v>
      </c>
      <c r="E1908" s="285" t="s">
        <v>9328</v>
      </c>
      <c r="F1908" s="353" t="s">
        <v>9331</v>
      </c>
      <c r="G1908" s="353" t="s">
        <v>9331</v>
      </c>
      <c r="H1908" s="353" t="s">
        <v>9332</v>
      </c>
      <c r="I1908" s="287">
        <v>0.33680555555555558</v>
      </c>
      <c r="J1908" s="45" t="s">
        <v>1204</v>
      </c>
      <c r="K1908" s="102" t="s">
        <v>6157</v>
      </c>
      <c r="L1908" s="13">
        <f ca="1">IFERROR(__xludf.DUMMYFUNCTION("if(K1960="""",0,counta(split(K1960,"","")))"),2)</f>
        <v>2</v>
      </c>
      <c r="M1908" s="102" t="s">
        <v>6157</v>
      </c>
      <c r="N1908" s="102"/>
      <c r="O1908" s="102"/>
      <c r="P1908" s="102"/>
      <c r="Q1908" s="422" t="s">
        <v>690</v>
      </c>
      <c r="R1908" s="353" t="s">
        <v>5797</v>
      </c>
      <c r="S1908" s="102">
        <v>0</v>
      </c>
      <c r="T1908" s="435"/>
      <c r="U1908" s="481">
        <v>5</v>
      </c>
      <c r="V1908" s="481">
        <v>5</v>
      </c>
      <c r="W1908" s="481" t="s">
        <v>4903</v>
      </c>
      <c r="X1908" s="480">
        <v>1</v>
      </c>
      <c r="Y1908" s="422">
        <f>J1908-I1908</f>
        <v>-0.19166666666666668</v>
      </c>
      <c r="Z1908" s="422">
        <f>Y1908*60</f>
        <v>-11.5</v>
      </c>
      <c r="AA1908" s="429">
        <v>3</v>
      </c>
      <c r="AB1908" s="165">
        <v>5</v>
      </c>
    </row>
    <row r="1909" spans="1:28" ht="14.25" customHeight="1" thickBot="1">
      <c r="A1909" s="7"/>
      <c r="B1909" s="7"/>
      <c r="C1909" s="286" t="s">
        <v>9047</v>
      </c>
      <c r="D1909" s="468">
        <v>3</v>
      </c>
      <c r="E1909" s="286" t="s">
        <v>9048</v>
      </c>
      <c r="F1909" s="247" t="s">
        <v>7056</v>
      </c>
      <c r="G1909" s="286" t="s">
        <v>9058</v>
      </c>
      <c r="H1909" s="286" t="s">
        <v>7058</v>
      </c>
      <c r="I1909" s="281">
        <v>0.33333333333333331</v>
      </c>
      <c r="J1909" s="45" t="s">
        <v>770</v>
      </c>
      <c r="K1909" s="102" t="s">
        <v>6159</v>
      </c>
      <c r="L1909" s="13">
        <f ca="1">IFERROR(__xludf.DUMMYFUNCTION("if(K1961="""",0,counta(split(K1961,"","")))"),4)</f>
        <v>4</v>
      </c>
      <c r="M1909" s="102" t="s">
        <v>6159</v>
      </c>
      <c r="N1909" s="102"/>
      <c r="O1909" s="102"/>
      <c r="P1909" s="102"/>
      <c r="Q1909" s="422" t="s">
        <v>690</v>
      </c>
      <c r="R1909" s="353" t="s">
        <v>5797</v>
      </c>
      <c r="S1909" s="102">
        <v>0</v>
      </c>
      <c r="T1909" s="435"/>
      <c r="U1909" s="165">
        <v>5</v>
      </c>
      <c r="V1909" s="165">
        <v>5</v>
      </c>
      <c r="W1909" s="165" t="s">
        <v>3511</v>
      </c>
      <c r="X1909" s="102">
        <v>1</v>
      </c>
      <c r="Y1909" s="422">
        <f>J1909-I1909</f>
        <v>-0.18541666666666665</v>
      </c>
      <c r="Z1909" s="422">
        <f>Y1909*60</f>
        <v>-11.124999999999998</v>
      </c>
      <c r="AA1909" s="429">
        <v>3</v>
      </c>
      <c r="AB1909" s="481">
        <v>5</v>
      </c>
    </row>
    <row r="1910" spans="1:28" ht="14.25" customHeight="1" thickBot="1">
      <c r="A1910" s="7"/>
      <c r="B1910" s="7"/>
      <c r="C1910" s="50" t="s">
        <v>8978</v>
      </c>
      <c r="D1910" s="468">
        <v>3</v>
      </c>
      <c r="E1910" s="275" t="s">
        <v>8607</v>
      </c>
      <c r="F1910" s="272" t="s">
        <v>2754</v>
      </c>
      <c r="G1910" s="272" t="s">
        <v>2754</v>
      </c>
      <c r="H1910" s="272" t="s">
        <v>9446</v>
      </c>
      <c r="I1910" s="290">
        <v>0.33333333333333331</v>
      </c>
      <c r="J1910" s="45" t="s">
        <v>858</v>
      </c>
      <c r="K1910" s="102"/>
      <c r="L1910" s="13">
        <f ca="1">IFERROR(__xludf.DUMMYFUNCTION("if(K1962="""",0,counta(split(K1962,"","")))"),0)</f>
        <v>0</v>
      </c>
      <c r="M1910" s="102"/>
      <c r="N1910" s="102"/>
      <c r="O1910" s="102"/>
      <c r="P1910" s="102"/>
      <c r="Q1910" s="422" t="s">
        <v>690</v>
      </c>
      <c r="R1910" s="353" t="s">
        <v>5797</v>
      </c>
      <c r="S1910" s="102">
        <v>0</v>
      </c>
      <c r="T1910" s="435"/>
      <c r="U1910" s="165">
        <v>3</v>
      </c>
      <c r="V1910" s="165">
        <v>3</v>
      </c>
      <c r="W1910" s="165" t="s">
        <v>2793</v>
      </c>
      <c r="X1910" s="102">
        <v>1</v>
      </c>
      <c r="Y1910" s="422">
        <f>J1910-I1910</f>
        <v>-0.18402777777777776</v>
      </c>
      <c r="Z1910" s="422">
        <f>Y1910*60</f>
        <v>-11.041666666666666</v>
      </c>
      <c r="AA1910" s="429">
        <v>3</v>
      </c>
      <c r="AB1910" s="165">
        <v>5</v>
      </c>
    </row>
    <row r="1911" spans="1:28" ht="14.25" customHeight="1" thickBot="1">
      <c r="A1911" s="7"/>
      <c r="B1911" s="7"/>
      <c r="C1911" s="329" t="s">
        <v>10143</v>
      </c>
      <c r="D1911" s="468">
        <v>3</v>
      </c>
      <c r="E1911" s="329" t="s">
        <v>10131</v>
      </c>
      <c r="F1911" s="338" t="s">
        <v>10144</v>
      </c>
      <c r="G1911" s="338" t="s">
        <v>10144</v>
      </c>
      <c r="H1911" s="329" t="s">
        <v>10145</v>
      </c>
      <c r="I1911" s="325">
        <v>0.33333333333333331</v>
      </c>
      <c r="J1911" s="45" t="s">
        <v>308</v>
      </c>
      <c r="K1911" s="102" t="s">
        <v>6162</v>
      </c>
      <c r="L1911" s="13">
        <f ca="1">IFERROR(__xludf.DUMMYFUNCTION("if(K1963="""",0,counta(split(K1963,"","")))"),2)</f>
        <v>2</v>
      </c>
      <c r="M1911" s="102" t="s">
        <v>6162</v>
      </c>
      <c r="N1911" s="102"/>
      <c r="O1911" s="102"/>
      <c r="P1911" s="102"/>
      <c r="Q1911" s="422" t="s">
        <v>690</v>
      </c>
      <c r="R1911" s="353" t="s">
        <v>5797</v>
      </c>
      <c r="S1911" s="102">
        <v>0</v>
      </c>
      <c r="T1911" s="435"/>
      <c r="U1911" s="165">
        <v>3</v>
      </c>
      <c r="V1911" s="165">
        <v>3</v>
      </c>
      <c r="W1911" s="165" t="s">
        <v>7122</v>
      </c>
      <c r="X1911" s="102">
        <v>4</v>
      </c>
      <c r="Y1911" s="422">
        <f>J1911-I1911</f>
        <v>-9.652777777777774E-2</v>
      </c>
      <c r="Z1911" s="422">
        <f>Y1911*60</f>
        <v>-5.7916666666666643</v>
      </c>
      <c r="AA1911" s="429">
        <v>3</v>
      </c>
      <c r="AB1911" s="165">
        <v>5</v>
      </c>
    </row>
    <row r="1912" spans="1:28" ht="14.25" customHeight="1" thickBot="1">
      <c r="A1912" s="7"/>
      <c r="B1912" s="7"/>
      <c r="C1912" s="471" t="s">
        <v>10752</v>
      </c>
      <c r="D1912" s="468">
        <v>3</v>
      </c>
      <c r="E1912" s="87" t="s">
        <v>10828</v>
      </c>
      <c r="F1912" s="30" t="s">
        <v>10830</v>
      </c>
      <c r="G1912" s="30" t="s">
        <v>10830</v>
      </c>
      <c r="H1912" s="377" t="s">
        <v>10831</v>
      </c>
      <c r="I1912" s="378">
        <v>0.33333333333333331</v>
      </c>
      <c r="J1912" s="45" t="s">
        <v>1481</v>
      </c>
      <c r="K1912" s="102"/>
      <c r="L1912" s="13">
        <f ca="1">IFERROR(__xludf.DUMMYFUNCTION("if(K1964="""",0,counta(split(K1964,"","")))"),0)</f>
        <v>0</v>
      </c>
      <c r="M1912" s="102"/>
      <c r="N1912" s="102"/>
      <c r="O1912" s="102"/>
      <c r="P1912" s="102"/>
      <c r="Q1912" s="422" t="s">
        <v>690</v>
      </c>
      <c r="R1912" s="353" t="s">
        <v>5797</v>
      </c>
      <c r="S1912" s="102">
        <v>0</v>
      </c>
      <c r="T1912" s="435"/>
      <c r="U1912" s="187">
        <v>2</v>
      </c>
      <c r="V1912" s="187">
        <v>2</v>
      </c>
      <c r="W1912" s="339" t="s">
        <v>29</v>
      </c>
      <c r="X1912" s="339" t="s">
        <v>2947</v>
      </c>
      <c r="Y1912" s="422">
        <f>J1912-I1912</f>
        <v>-8.6805555555555525E-2</v>
      </c>
      <c r="Z1912" s="422">
        <f>Y1912*60</f>
        <v>-5.2083333333333313</v>
      </c>
      <c r="AA1912" s="429">
        <v>3</v>
      </c>
      <c r="AB1912" s="79">
        <v>5</v>
      </c>
    </row>
    <row r="1913" spans="1:28" ht="14.25" customHeight="1" thickBot="1">
      <c r="A1913" s="324"/>
      <c r="B1913" s="324"/>
      <c r="C1913" s="329" t="s">
        <v>9778</v>
      </c>
      <c r="D1913" s="468">
        <v>3</v>
      </c>
      <c r="E1913" s="329" t="s">
        <v>9800</v>
      </c>
      <c r="F1913" s="329" t="s">
        <v>2816</v>
      </c>
      <c r="G1913" s="329" t="s">
        <v>9806</v>
      </c>
      <c r="H1913" s="329" t="s">
        <v>2817</v>
      </c>
      <c r="I1913" s="325">
        <v>0.3298611111111111</v>
      </c>
      <c r="J1913" s="45" t="s">
        <v>555</v>
      </c>
      <c r="K1913" s="102" t="s">
        <v>6167</v>
      </c>
      <c r="L1913" s="13">
        <f ca="1">IFERROR(__xludf.DUMMYFUNCTION("if(K1965="""",0,counta(split(K1965,"","")))"),2)</f>
        <v>2</v>
      </c>
      <c r="M1913" s="102" t="s">
        <v>6167</v>
      </c>
      <c r="N1913" s="102"/>
      <c r="O1913" s="102"/>
      <c r="P1913" s="102"/>
      <c r="Q1913" s="422" t="s">
        <v>690</v>
      </c>
      <c r="R1913" s="353" t="s">
        <v>5797</v>
      </c>
      <c r="S1913" s="102">
        <v>0</v>
      </c>
      <c r="T1913" s="435"/>
      <c r="U1913" s="72">
        <v>3</v>
      </c>
      <c r="V1913" s="76">
        <v>4</v>
      </c>
      <c r="W1913" s="209" t="s">
        <v>3076</v>
      </c>
      <c r="X1913" s="84">
        <v>1</v>
      </c>
      <c r="Y1913" s="422">
        <f>J1913-I1913</f>
        <v>-8.0555555555555547E-2</v>
      </c>
      <c r="Z1913" s="422">
        <f>Y1913*60</f>
        <v>-4.833333333333333</v>
      </c>
      <c r="AA1913" s="429">
        <v>3</v>
      </c>
      <c r="AB1913" s="328">
        <v>5</v>
      </c>
    </row>
    <row r="1914" spans="1:28" ht="14.25" customHeight="1" thickBot="1">
      <c r="A1914" s="7"/>
      <c r="B1914" s="7"/>
      <c r="C1914" s="286" t="s">
        <v>9047</v>
      </c>
      <c r="D1914" s="468">
        <v>3</v>
      </c>
      <c r="E1914" s="286" t="s">
        <v>9153</v>
      </c>
      <c r="F1914" s="247" t="s">
        <v>9159</v>
      </c>
      <c r="G1914" s="286" t="s">
        <v>9160</v>
      </c>
      <c r="H1914" s="286" t="s">
        <v>9160</v>
      </c>
      <c r="I1914" s="281">
        <v>0.32708333333333334</v>
      </c>
      <c r="J1914" s="45" t="s">
        <v>316</v>
      </c>
      <c r="K1914" s="102" t="s">
        <v>6170</v>
      </c>
      <c r="L1914" s="13">
        <f ca="1">IFERROR(__xludf.DUMMYFUNCTION("if(K1966="""",0,counta(split(K1966,"","")))"),1)</f>
        <v>1</v>
      </c>
      <c r="M1914" s="102" t="s">
        <v>6170</v>
      </c>
      <c r="N1914" s="102"/>
      <c r="O1914" s="102"/>
      <c r="P1914" s="102"/>
      <c r="Q1914" s="422" t="s">
        <v>690</v>
      </c>
      <c r="R1914" s="353" t="s">
        <v>5797</v>
      </c>
      <c r="S1914" s="102">
        <v>0</v>
      </c>
      <c r="T1914" s="435"/>
      <c r="U1914" s="165">
        <v>4</v>
      </c>
      <c r="V1914" s="165">
        <v>4</v>
      </c>
      <c r="W1914" s="165" t="s">
        <v>6545</v>
      </c>
      <c r="X1914" s="102" t="s">
        <v>2794</v>
      </c>
      <c r="Y1914" s="422">
        <f>J1914-I1914</f>
        <v>-2.7083333333333348E-2</v>
      </c>
      <c r="Z1914" s="422">
        <f>Y1914*60</f>
        <v>-1.6250000000000009</v>
      </c>
      <c r="AA1914" s="429">
        <v>3</v>
      </c>
      <c r="AB1914" s="165">
        <v>5</v>
      </c>
    </row>
    <row r="1915" spans="1:28" ht="14.25" customHeight="1" thickBot="1">
      <c r="A1915" s="7"/>
      <c r="B1915" s="7"/>
      <c r="C1915" s="434" t="s">
        <v>10180</v>
      </c>
      <c r="D1915" s="468">
        <v>3</v>
      </c>
      <c r="E1915" s="434" t="s">
        <v>10181</v>
      </c>
      <c r="F1915" s="434" t="s">
        <v>2309</v>
      </c>
      <c r="G1915" s="434" t="s">
        <v>10187</v>
      </c>
      <c r="H1915" s="434" t="s">
        <v>3446</v>
      </c>
      <c r="I1915" s="355">
        <v>0.3263888888888889</v>
      </c>
      <c r="J1915" s="45" t="s">
        <v>882</v>
      </c>
      <c r="K1915" s="102" t="s">
        <v>6173</v>
      </c>
      <c r="L1915" s="13">
        <f ca="1">IFERROR(__xludf.DUMMYFUNCTION("if(K1967="""",0,counta(split(K1967,"","")))"),4)</f>
        <v>4</v>
      </c>
      <c r="M1915" s="102" t="s">
        <v>6173</v>
      </c>
      <c r="N1915" s="102"/>
      <c r="O1915" s="102"/>
      <c r="P1915" s="102"/>
      <c r="Q1915" s="422" t="s">
        <v>690</v>
      </c>
      <c r="R1915" s="353" t="s">
        <v>5797</v>
      </c>
      <c r="S1915" s="102">
        <v>0</v>
      </c>
      <c r="T1915" s="435"/>
      <c r="U1915" s="336">
        <v>3</v>
      </c>
      <c r="V1915" s="333">
        <v>4</v>
      </c>
      <c r="W1915" s="339" t="s">
        <v>3770</v>
      </c>
      <c r="X1915" s="339" t="s">
        <v>3469</v>
      </c>
      <c r="Y1915" s="422">
        <f>J1915-I1915</f>
        <v>-2.430555555555558E-2</v>
      </c>
      <c r="Z1915" s="422">
        <f>Y1915*60</f>
        <v>-1.4583333333333348</v>
      </c>
      <c r="AA1915" s="429">
        <v>3</v>
      </c>
      <c r="AB1915" s="328">
        <v>5</v>
      </c>
    </row>
    <row r="1916" spans="1:28" ht="14.25" customHeight="1" thickBot="1">
      <c r="A1916" s="7"/>
      <c r="B1916" s="294"/>
      <c r="C1916" s="319" t="s">
        <v>9648</v>
      </c>
      <c r="D1916" s="468">
        <v>3</v>
      </c>
      <c r="E1916" s="301" t="s">
        <v>9696</v>
      </c>
      <c r="F1916" s="296" t="s">
        <v>6360</v>
      </c>
      <c r="G1916" s="301" t="s">
        <v>9707</v>
      </c>
      <c r="H1916" s="301" t="s">
        <v>3289</v>
      </c>
      <c r="I1916" s="298">
        <v>0.32569444444444445</v>
      </c>
      <c r="J1916" s="45" t="s">
        <v>2031</v>
      </c>
      <c r="K1916" s="102"/>
      <c r="L1916" s="13">
        <f ca="1">IFERROR(__xludf.DUMMYFUNCTION("if(K1968="""",0,counta(split(K1968,"","")))"),0)</f>
        <v>0</v>
      </c>
      <c r="M1916" s="102"/>
      <c r="N1916" s="102"/>
      <c r="O1916" s="102"/>
      <c r="P1916" s="102"/>
      <c r="Q1916" s="422" t="s">
        <v>690</v>
      </c>
      <c r="R1916" s="353" t="s">
        <v>5797</v>
      </c>
      <c r="S1916" s="102">
        <v>0</v>
      </c>
      <c r="T1916" s="435"/>
      <c r="U1916" s="379">
        <v>4</v>
      </c>
      <c r="V1916" s="379">
        <v>5</v>
      </c>
      <c r="W1916" s="377" t="s">
        <v>3548</v>
      </c>
      <c r="X1916" s="377">
        <v>1</v>
      </c>
      <c r="Y1916" s="422">
        <f>J1916-I1916</f>
        <v>6.8749999999999978E-2</v>
      </c>
      <c r="Z1916" s="422">
        <f>Y1916*60</f>
        <v>4.1249999999999982</v>
      </c>
      <c r="AA1916" s="429">
        <v>3</v>
      </c>
      <c r="AB1916" s="350">
        <v>5</v>
      </c>
    </row>
    <row r="1917" spans="1:28" ht="14.25" customHeight="1" thickBot="1">
      <c r="A1917" s="7"/>
      <c r="B1917" s="7"/>
      <c r="C1917" s="286" t="s">
        <v>9047</v>
      </c>
      <c r="D1917" s="468">
        <v>3</v>
      </c>
      <c r="E1917" s="286" t="s">
        <v>9235</v>
      </c>
      <c r="F1917" s="282" t="s">
        <v>2737</v>
      </c>
      <c r="G1917" s="286" t="s">
        <v>9240</v>
      </c>
      <c r="H1917" s="286" t="s">
        <v>2573</v>
      </c>
      <c r="I1917" s="281">
        <v>0.32361111111111113</v>
      </c>
      <c r="J1917" s="45" t="s">
        <v>623</v>
      </c>
      <c r="K1917" s="102"/>
      <c r="L1917" s="13">
        <f ca="1">IFERROR(__xludf.DUMMYFUNCTION("if(K1969="""",0,counta(split(K1969,"","")))"),0)</f>
        <v>0</v>
      </c>
      <c r="M1917" s="102"/>
      <c r="N1917" s="102"/>
      <c r="O1917" s="102"/>
      <c r="P1917" s="102"/>
      <c r="Q1917" s="422" t="s">
        <v>690</v>
      </c>
      <c r="R1917" s="353" t="s">
        <v>5797</v>
      </c>
      <c r="S1917" s="102">
        <v>0</v>
      </c>
      <c r="T1917" s="435"/>
      <c r="U1917" s="313">
        <v>5</v>
      </c>
      <c r="V1917" s="311">
        <v>3</v>
      </c>
      <c r="W1917" s="312" t="s">
        <v>3044</v>
      </c>
      <c r="X1917" s="312" t="s">
        <v>2794</v>
      </c>
      <c r="Y1917" s="422">
        <f>J1917-I1917</f>
        <v>1.5277777777777724E-2</v>
      </c>
      <c r="Z1917" s="422">
        <f>Y1917*60</f>
        <v>0.91666666666666341</v>
      </c>
      <c r="AA1917" s="429">
        <v>3</v>
      </c>
      <c r="AB1917" s="328">
        <v>5</v>
      </c>
    </row>
    <row r="1918" spans="1:28" ht="14.25" customHeight="1" thickBot="1">
      <c r="A1918" s="7"/>
      <c r="B1918" s="7"/>
      <c r="C1918" s="50" t="s">
        <v>10130</v>
      </c>
      <c r="D1918" s="468">
        <v>3</v>
      </c>
      <c r="E1918" s="381" t="s">
        <v>10749</v>
      </c>
      <c r="F1918" s="388" t="s">
        <v>10750</v>
      </c>
      <c r="G1918" s="388" t="s">
        <v>10751</v>
      </c>
      <c r="H1918" s="388"/>
      <c r="I1918" s="387">
        <v>0.31805555555555554</v>
      </c>
      <c r="J1918" s="45" t="s">
        <v>4852</v>
      </c>
      <c r="K1918" s="102"/>
      <c r="L1918" s="13">
        <f ca="1">IFERROR(__xludf.DUMMYFUNCTION("if(K1970="""",0,counta(split(K1970,"","")))"),0)</f>
        <v>0</v>
      </c>
      <c r="M1918" s="102"/>
      <c r="N1918" s="102"/>
      <c r="O1918" s="102"/>
      <c r="P1918" s="102"/>
      <c r="Q1918" s="422" t="s">
        <v>690</v>
      </c>
      <c r="R1918" s="353" t="s">
        <v>5797</v>
      </c>
      <c r="S1918" s="102">
        <v>0</v>
      </c>
      <c r="T1918" s="435"/>
      <c r="U1918" s="165">
        <v>3</v>
      </c>
      <c r="V1918" s="165">
        <v>4</v>
      </c>
      <c r="W1918" s="165" t="s">
        <v>3338</v>
      </c>
      <c r="X1918" s="102" t="s">
        <v>2794</v>
      </c>
      <c r="Y1918" s="422">
        <f>J1918-I1918</f>
        <v>8.8194444444444464E-2</v>
      </c>
      <c r="Z1918" s="422">
        <f>Y1918*60</f>
        <v>5.2916666666666679</v>
      </c>
      <c r="AA1918" s="429">
        <v>3</v>
      </c>
      <c r="AB1918" s="165">
        <v>5</v>
      </c>
    </row>
    <row r="1919" spans="1:28" ht="14.25" customHeight="1" thickBot="1">
      <c r="A1919" s="7"/>
      <c r="B1919" s="7"/>
      <c r="C1919" s="50" t="s">
        <v>10130</v>
      </c>
      <c r="D1919" s="468">
        <v>3</v>
      </c>
      <c r="E1919" s="381" t="s">
        <v>10736</v>
      </c>
      <c r="F1919" s="388" t="s">
        <v>10742</v>
      </c>
      <c r="G1919" s="388" t="s">
        <v>10742</v>
      </c>
      <c r="H1919" s="377" t="s">
        <v>1405</v>
      </c>
      <c r="I1919" s="387">
        <v>0.31597222222222221</v>
      </c>
      <c r="J1919" s="45" t="s">
        <v>3063</v>
      </c>
      <c r="K1919" s="102"/>
      <c r="L1919" s="13">
        <f ca="1">IFERROR(__xludf.DUMMYFUNCTION("if(K1971="""",0,counta(split(K1971,"","")))"),0)</f>
        <v>0</v>
      </c>
      <c r="M1919" s="102"/>
      <c r="N1919" s="102"/>
      <c r="O1919" s="102"/>
      <c r="P1919" s="102"/>
      <c r="Q1919" s="422" t="s">
        <v>690</v>
      </c>
      <c r="R1919" s="353" t="s">
        <v>5797</v>
      </c>
      <c r="S1919" s="102">
        <v>0</v>
      </c>
      <c r="T1919" s="435"/>
      <c r="U1919" s="165">
        <v>2</v>
      </c>
      <c r="V1919" s="165">
        <v>4</v>
      </c>
      <c r="W1919" s="165" t="s">
        <v>29</v>
      </c>
      <c r="X1919" s="102">
        <v>1</v>
      </c>
      <c r="Y1919" s="422">
        <f>J1919-I1919</f>
        <v>-0.2583333333333333</v>
      </c>
      <c r="Z1919" s="422">
        <f>Y1919*60</f>
        <v>-15.499999999999998</v>
      </c>
      <c r="AA1919" s="429">
        <v>3</v>
      </c>
      <c r="AB1919" s="328">
        <v>5</v>
      </c>
    </row>
    <row r="1920" spans="1:28" ht="14.25" customHeight="1" thickBot="1">
      <c r="A1920" s="7"/>
      <c r="B1920" s="7"/>
      <c r="C1920" s="50" t="s">
        <v>10130</v>
      </c>
      <c r="D1920" s="468">
        <v>3</v>
      </c>
      <c r="E1920" s="381" t="s">
        <v>10736</v>
      </c>
      <c r="F1920" s="388" t="s">
        <v>10743</v>
      </c>
      <c r="G1920" s="388" t="s">
        <v>10743</v>
      </c>
      <c r="H1920" s="377" t="s">
        <v>10744</v>
      </c>
      <c r="I1920" s="387">
        <v>0.31597222222222221</v>
      </c>
      <c r="J1920" s="45" t="s">
        <v>688</v>
      </c>
      <c r="K1920" s="102" t="s">
        <v>6184</v>
      </c>
      <c r="L1920" s="13">
        <f ca="1">IFERROR(__xludf.DUMMYFUNCTION("if(K1972="""",0,counta(split(K1972,"","")))"),3)</f>
        <v>3</v>
      </c>
      <c r="M1920" s="102" t="s">
        <v>6184</v>
      </c>
      <c r="N1920" s="102"/>
      <c r="O1920" s="102"/>
      <c r="P1920" s="102"/>
      <c r="Q1920" s="422" t="s">
        <v>690</v>
      </c>
      <c r="R1920" s="353" t="s">
        <v>5797</v>
      </c>
      <c r="S1920" s="102">
        <v>0</v>
      </c>
      <c r="T1920" s="435"/>
      <c r="U1920" s="165">
        <v>4</v>
      </c>
      <c r="V1920" s="165">
        <v>3</v>
      </c>
      <c r="W1920" s="165" t="s">
        <v>3548</v>
      </c>
      <c r="X1920" s="102">
        <v>1</v>
      </c>
      <c r="Y1920" s="422">
        <f>J1920-I1920</f>
        <v>-8.3333333333333343E-2</v>
      </c>
      <c r="Z1920" s="422">
        <f>Y1920*60</f>
        <v>-5.0000000000000009</v>
      </c>
      <c r="AA1920" s="429">
        <v>3</v>
      </c>
      <c r="AB1920" s="165">
        <v>5</v>
      </c>
    </row>
    <row r="1921" spans="1:28" ht="14.25" customHeight="1" thickBot="1">
      <c r="A1921" s="7"/>
      <c r="B1921" s="7"/>
      <c r="C1921" s="329" t="s">
        <v>10139</v>
      </c>
      <c r="D1921" s="468">
        <v>3</v>
      </c>
      <c r="E1921" s="329" t="s">
        <v>10131</v>
      </c>
      <c r="F1921" s="338" t="s">
        <v>10140</v>
      </c>
      <c r="G1921" s="338" t="s">
        <v>10140</v>
      </c>
      <c r="H1921" s="329" t="s">
        <v>10141</v>
      </c>
      <c r="I1921" s="325">
        <v>0.31319444444444444</v>
      </c>
      <c r="J1921" s="64"/>
      <c r="K1921" s="66"/>
      <c r="L1921" s="65">
        <f ca="1">IFERROR(__xludf.DUMMYFUNCTION("if(K1973="""",0,counta(split(K1973,"","")))"),0)</f>
        <v>0</v>
      </c>
      <c r="M1921" s="66"/>
      <c r="N1921" s="66"/>
      <c r="O1921" s="66"/>
      <c r="P1921" s="66"/>
      <c r="Q1921" s="422" t="s">
        <v>690</v>
      </c>
      <c r="R1921" s="353" t="s">
        <v>5797</v>
      </c>
      <c r="S1921" s="102">
        <v>0</v>
      </c>
      <c r="T1921" s="435"/>
      <c r="U1921" s="165">
        <v>3</v>
      </c>
      <c r="V1921" s="165">
        <v>4</v>
      </c>
      <c r="W1921" s="165" t="s">
        <v>3076</v>
      </c>
      <c r="X1921" s="102">
        <v>1</v>
      </c>
      <c r="Y1921" s="422">
        <f>J1921-I1921</f>
        <v>-0.31319444444444444</v>
      </c>
      <c r="Z1921" s="422">
        <f>Y1921*60</f>
        <v>-18.791666666666668</v>
      </c>
      <c r="AA1921" s="429">
        <v>3</v>
      </c>
      <c r="AB1921" s="481">
        <v>5</v>
      </c>
    </row>
    <row r="1922" spans="1:28" ht="14.25" customHeight="1" thickBot="1">
      <c r="A1922" s="85"/>
      <c r="B1922" s="85"/>
      <c r="C1922" s="51" t="s">
        <v>7255</v>
      </c>
      <c r="D1922" s="468">
        <v>3</v>
      </c>
      <c r="E1922" s="51" t="s">
        <v>7350</v>
      </c>
      <c r="F1922" s="237" t="s">
        <v>816</v>
      </c>
      <c r="G1922" s="51" t="s">
        <v>7355</v>
      </c>
      <c r="H1922" s="51" t="s">
        <v>5892</v>
      </c>
      <c r="I1922" s="113">
        <v>0.3125</v>
      </c>
      <c r="J1922" s="45" t="s">
        <v>1864</v>
      </c>
      <c r="K1922" s="102" t="s">
        <v>6186</v>
      </c>
      <c r="L1922" s="13">
        <f ca="1">IFERROR(__xludf.DUMMYFUNCTION("if(K1974="""",0,counta(split(K1974,"","")))"),2)</f>
        <v>2</v>
      </c>
      <c r="M1922" s="102" t="s">
        <v>6186</v>
      </c>
      <c r="N1922" s="102"/>
      <c r="O1922" s="102"/>
      <c r="P1922" s="102"/>
      <c r="Q1922" s="422" t="s">
        <v>690</v>
      </c>
      <c r="R1922" s="353" t="s">
        <v>5797</v>
      </c>
      <c r="S1922" s="102">
        <v>0</v>
      </c>
      <c r="T1922" s="435"/>
      <c r="U1922" s="165">
        <v>3</v>
      </c>
      <c r="V1922" s="165">
        <v>4</v>
      </c>
      <c r="W1922" s="165" t="s">
        <v>2111</v>
      </c>
      <c r="X1922" s="102" t="s">
        <v>2794</v>
      </c>
      <c r="Y1922" s="422">
        <f>J1922-I1922</f>
        <v>1.0416666666666685E-2</v>
      </c>
      <c r="Z1922" s="422">
        <f>Y1922*60</f>
        <v>0.62500000000000111</v>
      </c>
      <c r="AA1922" s="429">
        <v>3</v>
      </c>
      <c r="AB1922" s="165">
        <v>5</v>
      </c>
    </row>
    <row r="1923" spans="1:28" ht="14.25" customHeight="1" thickBot="1">
      <c r="A1923" s="7"/>
      <c r="B1923" s="7"/>
      <c r="C1923" s="286" t="s">
        <v>9047</v>
      </c>
      <c r="D1923" s="468">
        <v>3</v>
      </c>
      <c r="E1923" s="286" t="s">
        <v>9153</v>
      </c>
      <c r="F1923" s="247" t="s">
        <v>9161</v>
      </c>
      <c r="G1923" s="286" t="s">
        <v>9162</v>
      </c>
      <c r="H1923" s="286" t="s">
        <v>9163</v>
      </c>
      <c r="I1923" s="281">
        <v>0.3125</v>
      </c>
      <c r="J1923" s="45" t="s">
        <v>1510</v>
      </c>
      <c r="K1923" s="102" t="s">
        <v>6188</v>
      </c>
      <c r="L1923" s="13">
        <f ca="1">IFERROR(__xludf.DUMMYFUNCTION("if(K1975="""",0,counta(split(K1975,"","")))"),3)</f>
        <v>3</v>
      </c>
      <c r="M1923" s="102" t="s">
        <v>6188</v>
      </c>
      <c r="N1923" s="102"/>
      <c r="O1923" s="102"/>
      <c r="P1923" s="102"/>
      <c r="Q1923" s="422" t="s">
        <v>690</v>
      </c>
      <c r="R1923" s="353" t="s">
        <v>5797</v>
      </c>
      <c r="S1923" s="102">
        <v>0</v>
      </c>
      <c r="T1923" s="435"/>
      <c r="U1923" s="336">
        <v>3</v>
      </c>
      <c r="V1923" s="336">
        <v>3</v>
      </c>
      <c r="W1923" s="339" t="s">
        <v>29</v>
      </c>
      <c r="X1923" s="339" t="s">
        <v>2947</v>
      </c>
      <c r="Y1923" s="422">
        <f>J1923-I1923</f>
        <v>-0.11944444444444446</v>
      </c>
      <c r="Z1923" s="422">
        <f>Y1923*60</f>
        <v>-7.1666666666666679</v>
      </c>
      <c r="AA1923" s="429">
        <v>3</v>
      </c>
      <c r="AB1923" s="165">
        <v>5</v>
      </c>
    </row>
    <row r="1924" spans="1:28" ht="14.25" customHeight="1" thickBot="1">
      <c r="A1924" s="7"/>
      <c r="B1924" s="294"/>
      <c r="C1924" s="319" t="s">
        <v>9648</v>
      </c>
      <c r="D1924" s="468">
        <v>3</v>
      </c>
      <c r="E1924" s="301" t="s">
        <v>9730</v>
      </c>
      <c r="F1924" s="296" t="s">
        <v>9740</v>
      </c>
      <c r="G1924" s="301" t="s">
        <v>9741</v>
      </c>
      <c r="H1924" s="301" t="s">
        <v>9742</v>
      </c>
      <c r="I1924" s="298">
        <v>0.31041666666666667</v>
      </c>
      <c r="J1924" s="45" t="s">
        <v>454</v>
      </c>
      <c r="K1924" s="102" t="s">
        <v>6189</v>
      </c>
      <c r="L1924" s="13">
        <f ca="1">IFERROR(__xludf.DUMMYFUNCTION("if(K1976="""",0,counta(split(K1976,"","")))"),1)</f>
        <v>1</v>
      </c>
      <c r="M1924" s="102" t="s">
        <v>6189</v>
      </c>
      <c r="N1924" s="102"/>
      <c r="O1924" s="102"/>
      <c r="P1924" s="102"/>
      <c r="Q1924" s="422" t="s">
        <v>690</v>
      </c>
      <c r="R1924" s="353" t="s">
        <v>5797</v>
      </c>
      <c r="S1924" s="102">
        <v>0</v>
      </c>
      <c r="T1924" s="435"/>
      <c r="U1924" s="481"/>
      <c r="V1924" s="481">
        <v>5</v>
      </c>
      <c r="W1924" s="481" t="s">
        <v>29</v>
      </c>
      <c r="X1924" s="503">
        <v>1</v>
      </c>
      <c r="Y1924" s="422">
        <f>J1924-I1924</f>
        <v>3.0555555555555558E-2</v>
      </c>
      <c r="Z1924" s="422">
        <f>Y1924*60</f>
        <v>1.8333333333333335</v>
      </c>
      <c r="AA1924" s="428">
        <v>3</v>
      </c>
      <c r="AB1924" s="165">
        <v>5</v>
      </c>
    </row>
    <row r="1925" spans="1:28" ht="14.25" customHeight="1" thickBot="1">
      <c r="A1925" s="7"/>
      <c r="B1925" s="7"/>
      <c r="C1925" s="50" t="s">
        <v>9035</v>
      </c>
      <c r="D1925" s="468">
        <v>3</v>
      </c>
      <c r="E1925" s="275" t="s">
        <v>246</v>
      </c>
      <c r="F1925" s="275" t="s">
        <v>9036</v>
      </c>
      <c r="G1925" s="275" t="s">
        <v>1753</v>
      </c>
      <c r="H1925" s="275" t="s">
        <v>9037</v>
      </c>
      <c r="I1925" s="279">
        <v>0.30902777777777779</v>
      </c>
      <c r="J1925" s="45" t="s">
        <v>2074</v>
      </c>
      <c r="K1925" s="102" t="s">
        <v>6192</v>
      </c>
      <c r="L1925" s="13">
        <f ca="1">IFERROR(__xludf.DUMMYFUNCTION("if(K1977="""",0,counta(split(K1977,"","")))"),2)</f>
        <v>2</v>
      </c>
      <c r="M1925" s="102" t="s">
        <v>6192</v>
      </c>
      <c r="N1925" s="102"/>
      <c r="O1925" s="102"/>
      <c r="P1925" s="102"/>
      <c r="Q1925" s="422" t="s">
        <v>690</v>
      </c>
      <c r="R1925" s="353" t="s">
        <v>5797</v>
      </c>
      <c r="S1925" s="102">
        <v>0</v>
      </c>
      <c r="T1925" s="435"/>
      <c r="U1925" s="165">
        <v>5</v>
      </c>
      <c r="V1925" s="165">
        <v>5</v>
      </c>
      <c r="W1925" s="165" t="s">
        <v>2793</v>
      </c>
      <c r="X1925" s="102">
        <v>1</v>
      </c>
      <c r="Y1925" s="422">
        <f>J1925-I1925</f>
        <v>4.0277777777777746E-2</v>
      </c>
      <c r="Z1925" s="422">
        <f>Y1925*60</f>
        <v>2.4166666666666647</v>
      </c>
      <c r="AA1925" s="429">
        <v>3</v>
      </c>
      <c r="AB1925" s="328">
        <v>5</v>
      </c>
    </row>
    <row r="1926" spans="1:28" ht="14.25" customHeight="1" thickBot="1">
      <c r="A1926" s="7"/>
      <c r="B1926" s="7"/>
      <c r="C1926" s="286" t="s">
        <v>9047</v>
      </c>
      <c r="D1926" s="468">
        <v>3</v>
      </c>
      <c r="E1926" s="286" t="s">
        <v>9134</v>
      </c>
      <c r="F1926" s="247" t="s">
        <v>9139</v>
      </c>
      <c r="G1926" s="247" t="s">
        <v>9139</v>
      </c>
      <c r="H1926" s="286" t="s">
        <v>9140</v>
      </c>
      <c r="I1926" s="281">
        <v>0.30902777777777779</v>
      </c>
      <c r="J1926" s="45" t="s">
        <v>1852</v>
      </c>
      <c r="K1926" s="102" t="s">
        <v>6117</v>
      </c>
      <c r="L1926" s="13">
        <f ca="1">IFERROR(__xludf.DUMMYFUNCTION("if(K1978="""",0,counta(split(K1978,"","")))"),3)</f>
        <v>3</v>
      </c>
      <c r="M1926" s="102" t="s">
        <v>6117</v>
      </c>
      <c r="N1926" s="102"/>
      <c r="O1926" s="102"/>
      <c r="P1926" s="102"/>
      <c r="Q1926" s="422" t="s">
        <v>690</v>
      </c>
      <c r="R1926" s="353" t="s">
        <v>5797</v>
      </c>
      <c r="S1926" s="102">
        <v>0</v>
      </c>
      <c r="T1926" s="435"/>
      <c r="U1926" s="165">
        <v>4</v>
      </c>
      <c r="V1926" s="165">
        <v>5</v>
      </c>
      <c r="W1926" s="165" t="s">
        <v>2111</v>
      </c>
      <c r="X1926" s="102" t="s">
        <v>2947</v>
      </c>
      <c r="Y1926" s="422">
        <f>J1926-I1926</f>
        <v>0.11944444444444441</v>
      </c>
      <c r="Z1926" s="422">
        <f>Y1926*60</f>
        <v>7.1666666666666643</v>
      </c>
      <c r="AA1926" s="429">
        <v>3</v>
      </c>
      <c r="AB1926" s="354">
        <v>5</v>
      </c>
    </row>
    <row r="1927" spans="1:28" ht="14.25" customHeight="1" thickBot="1">
      <c r="A1927" s="7"/>
      <c r="B1927" s="7"/>
      <c r="C1927" s="286" t="s">
        <v>9047</v>
      </c>
      <c r="D1927" s="468">
        <v>3</v>
      </c>
      <c r="E1927" s="286" t="s">
        <v>302</v>
      </c>
      <c r="F1927" s="247" t="s">
        <v>9227</v>
      </c>
      <c r="G1927" s="286"/>
      <c r="H1927" s="286" t="s">
        <v>320</v>
      </c>
      <c r="I1927" s="281">
        <v>0.30902777777777779</v>
      </c>
      <c r="J1927" s="45" t="s">
        <v>601</v>
      </c>
      <c r="K1927" s="102"/>
      <c r="L1927" s="13">
        <f ca="1">IFERROR(__xludf.DUMMYFUNCTION("if(K1979="""",0,counta(split(K1979,"","")))"),0)</f>
        <v>0</v>
      </c>
      <c r="M1927" s="102"/>
      <c r="N1927" s="102"/>
      <c r="O1927" s="102"/>
      <c r="P1927" s="102"/>
      <c r="Q1927" s="422" t="s">
        <v>690</v>
      </c>
      <c r="R1927" s="353" t="s">
        <v>5797</v>
      </c>
      <c r="S1927" s="102">
        <v>0</v>
      </c>
      <c r="T1927" s="435"/>
      <c r="U1927" s="379">
        <v>4</v>
      </c>
      <c r="V1927" s="379">
        <v>4</v>
      </c>
      <c r="W1927" s="377" t="s">
        <v>3895</v>
      </c>
      <c r="X1927" s="377" t="s">
        <v>2794</v>
      </c>
      <c r="Y1927" s="422">
        <f>J1927-I1927</f>
        <v>0.19652777777777775</v>
      </c>
      <c r="Z1927" s="422">
        <f>Y1927*60</f>
        <v>11.791666666666664</v>
      </c>
      <c r="AA1927" s="429">
        <v>3</v>
      </c>
      <c r="AB1927" s="481">
        <v>5</v>
      </c>
    </row>
    <row r="1928" spans="1:28" ht="14.25" customHeight="1" thickBot="1">
      <c r="A1928" s="7"/>
      <c r="B1928" s="7"/>
      <c r="C1928" s="283" t="s">
        <v>9291</v>
      </c>
      <c r="D1928" s="468">
        <v>3</v>
      </c>
      <c r="E1928" s="286" t="s">
        <v>9334</v>
      </c>
      <c r="F1928" s="353" t="s">
        <v>9340</v>
      </c>
      <c r="G1928" s="353" t="s">
        <v>9340</v>
      </c>
      <c r="H1928" s="353" t="s">
        <v>3750</v>
      </c>
      <c r="I1928" s="287">
        <v>0.30902777777777779</v>
      </c>
      <c r="J1928" s="543"/>
      <c r="K1928" s="483"/>
      <c r="L1928" s="65">
        <f ca="1">IFERROR(__xludf.DUMMYFUNCTION("if(K1980="""",0,counta(split(K1980,"","")))"),0)</f>
        <v>0</v>
      </c>
      <c r="M1928" s="483"/>
      <c r="N1928" s="483"/>
      <c r="O1928" s="483"/>
      <c r="P1928" s="483"/>
      <c r="Q1928" s="478" t="s">
        <v>690</v>
      </c>
      <c r="R1928" s="353" t="s">
        <v>5797</v>
      </c>
      <c r="S1928" s="480">
        <v>0</v>
      </c>
      <c r="T1928" s="435"/>
      <c r="U1928" s="481">
        <v>4</v>
      </c>
      <c r="V1928" s="481">
        <v>4</v>
      </c>
      <c r="W1928" s="481" t="s">
        <v>7084</v>
      </c>
      <c r="X1928" s="480">
        <v>4</v>
      </c>
      <c r="Y1928" s="422">
        <f>J1928-I1928</f>
        <v>-0.30902777777777779</v>
      </c>
      <c r="Z1928" s="422">
        <f>Y1928*60</f>
        <v>-18.541666666666668</v>
      </c>
      <c r="AA1928" s="429">
        <v>3</v>
      </c>
      <c r="AB1928" s="481">
        <v>5</v>
      </c>
    </row>
    <row r="1929" spans="1:28" ht="14.25" customHeight="1" thickBot="1">
      <c r="A1929" s="85"/>
      <c r="B1929" s="85"/>
      <c r="C1929" s="51" t="s">
        <v>7255</v>
      </c>
      <c r="D1929" s="468">
        <v>2</v>
      </c>
      <c r="E1929" s="51" t="s">
        <v>7357</v>
      </c>
      <c r="F1929" s="99" t="s">
        <v>7375</v>
      </c>
      <c r="G1929" s="51" t="s">
        <v>7376</v>
      </c>
      <c r="H1929" s="51" t="s">
        <v>7377</v>
      </c>
      <c r="I1929" s="113">
        <v>0.30763888888888891</v>
      </c>
      <c r="J1929" s="45"/>
      <c r="K1929" s="102"/>
      <c r="L1929" s="13">
        <f ca="1">IFERROR(__xludf.DUMMYFUNCTION("if(K1981="""",0,counta(split(K1981,"","")))"),0)</f>
        <v>0</v>
      </c>
      <c r="M1929" s="102"/>
      <c r="N1929" s="102"/>
      <c r="O1929" s="102"/>
      <c r="P1929" s="102"/>
      <c r="Q1929" s="422" t="s">
        <v>690</v>
      </c>
      <c r="R1929" s="353" t="s">
        <v>5797</v>
      </c>
      <c r="S1929" s="102">
        <v>0</v>
      </c>
      <c r="T1929" s="435"/>
      <c r="U1929" s="379">
        <v>3</v>
      </c>
      <c r="V1929" s="379">
        <v>4</v>
      </c>
      <c r="W1929" s="377" t="s">
        <v>3511</v>
      </c>
      <c r="X1929" s="377">
        <v>1</v>
      </c>
      <c r="Y1929" s="422">
        <f>J1929-I1929</f>
        <v>-0.30763888888888891</v>
      </c>
      <c r="Z1929" s="422">
        <f>Y1929*60</f>
        <v>-18.458333333333336</v>
      </c>
      <c r="AA1929" s="429">
        <v>3</v>
      </c>
      <c r="AB1929" s="280">
        <v>5</v>
      </c>
    </row>
    <row r="1930" spans="1:28" ht="14.25" customHeight="1" thickBot="1">
      <c r="A1930" s="85"/>
      <c r="B1930" s="85"/>
      <c r="C1930" s="51" t="s">
        <v>7431</v>
      </c>
      <c r="D1930" s="468">
        <v>2</v>
      </c>
      <c r="E1930" s="87" t="s">
        <v>7460</v>
      </c>
      <c r="F1930" s="99" t="s">
        <v>4813</v>
      </c>
      <c r="G1930" s="51" t="s">
        <v>7470</v>
      </c>
      <c r="H1930" s="51" t="s">
        <v>3303</v>
      </c>
      <c r="I1930" s="113">
        <v>0.30555555555555558</v>
      </c>
      <c r="J1930" s="45"/>
      <c r="K1930" s="102"/>
      <c r="L1930" s="13">
        <f ca="1">IFERROR(__xludf.DUMMYFUNCTION("if(K1982="""",0,counta(split(K1982,"","")))"),0)</f>
        <v>0</v>
      </c>
      <c r="M1930" s="102"/>
      <c r="N1930" s="102"/>
      <c r="O1930" s="102"/>
      <c r="P1930" s="102"/>
      <c r="Q1930" s="422" t="s">
        <v>690</v>
      </c>
      <c r="R1930" s="353" t="s">
        <v>5797</v>
      </c>
      <c r="S1930" s="102">
        <v>0</v>
      </c>
      <c r="T1930" s="435"/>
      <c r="U1930" s="280">
        <v>5</v>
      </c>
      <c r="V1930" s="280">
        <v>5</v>
      </c>
      <c r="W1930" s="286" t="s">
        <v>3409</v>
      </c>
      <c r="X1930" s="286" t="s">
        <v>2947</v>
      </c>
      <c r="Y1930" s="422">
        <f>J1930-I1930</f>
        <v>-0.30555555555555558</v>
      </c>
      <c r="Z1930" s="422">
        <f>Y1930*60</f>
        <v>-18.333333333333336</v>
      </c>
      <c r="AA1930" s="429">
        <v>3</v>
      </c>
      <c r="AB1930" s="165">
        <v>5</v>
      </c>
    </row>
    <row r="1931" spans="1:28" ht="14.25" customHeight="1" thickBot="1">
      <c r="A1931" s="7"/>
      <c r="B1931" s="7"/>
      <c r="C1931" s="286" t="s">
        <v>9047</v>
      </c>
      <c r="D1931" s="468">
        <v>2</v>
      </c>
      <c r="E1931" s="286" t="s">
        <v>9277</v>
      </c>
      <c r="F1931" s="94" t="s">
        <v>9289</v>
      </c>
      <c r="G1931" s="286"/>
      <c r="H1931" s="286" t="s">
        <v>9290</v>
      </c>
      <c r="I1931" s="281">
        <v>0.30555555555555558</v>
      </c>
      <c r="J1931" s="45" t="s">
        <v>370</v>
      </c>
      <c r="K1931" s="102" t="str">
        <f ca="1">IFERROR(__xludf.DUMMYFUNCTION("GOOGLETRANSLATE(M1983)"),"Dough, onion, shrimp, meat, ..")</f>
        <v>Dough, onion, shrimp, meat, ..</v>
      </c>
      <c r="L1931" s="13">
        <f ca="1">IFERROR(__xludf.DUMMYFUNCTION("if(K1983="""",0,counta(split(K1983,"","")))"),5)</f>
        <v>5</v>
      </c>
      <c r="M1931" s="102" t="s">
        <v>6200</v>
      </c>
      <c r="N1931" s="102"/>
      <c r="O1931" s="102"/>
      <c r="P1931" s="102" t="s">
        <v>6201</v>
      </c>
      <c r="Q1931" s="422" t="s">
        <v>690</v>
      </c>
      <c r="R1931" s="353" t="s">
        <v>5797</v>
      </c>
      <c r="S1931" s="102">
        <v>0</v>
      </c>
      <c r="T1931" s="435"/>
      <c r="U1931" s="165"/>
      <c r="V1931" s="165">
        <v>5</v>
      </c>
      <c r="W1931" s="165" t="s">
        <v>29</v>
      </c>
      <c r="X1931" s="15">
        <v>1</v>
      </c>
      <c r="Y1931" s="422">
        <f>J1931-I1931</f>
        <v>-0.24722222222222226</v>
      </c>
      <c r="Z1931" s="422">
        <f>Y1931*60</f>
        <v>-14.833333333333336</v>
      </c>
      <c r="AA1931" s="429">
        <v>3</v>
      </c>
      <c r="AB1931" s="165">
        <v>5</v>
      </c>
    </row>
    <row r="1932" spans="1:28" ht="14.25" customHeight="1" thickBot="1">
      <c r="A1932" s="294"/>
      <c r="B1932" s="294"/>
      <c r="C1932" s="295" t="s">
        <v>9494</v>
      </c>
      <c r="D1932" s="468">
        <v>2</v>
      </c>
      <c r="E1932" s="312" t="s">
        <v>9584</v>
      </c>
      <c r="F1932" s="302" t="s">
        <v>2715</v>
      </c>
      <c r="G1932" s="301" t="s">
        <v>9600</v>
      </c>
      <c r="H1932" s="301" t="s">
        <v>9601</v>
      </c>
      <c r="I1932" s="298">
        <v>0.30555555555555558</v>
      </c>
      <c r="J1932" s="45" t="s">
        <v>370</v>
      </c>
      <c r="K1932" s="102" t="str">
        <f ca="1">IFERROR(__xludf.DUMMYFUNCTION("GOOGLETRANSLATE(M1984)"),"Barley")</f>
        <v>Barley</v>
      </c>
      <c r="L1932" s="13">
        <f ca="1">IFERROR(__xludf.DUMMYFUNCTION("if(K1984="""",0,counta(split(K1984,"","")))"),1)</f>
        <v>1</v>
      </c>
      <c r="M1932" s="51" t="s">
        <v>6204</v>
      </c>
      <c r="N1932" s="102"/>
      <c r="O1932" s="102"/>
      <c r="P1932" s="102"/>
      <c r="Q1932" s="422" t="s">
        <v>690</v>
      </c>
      <c r="R1932" s="353" t="s">
        <v>5797</v>
      </c>
      <c r="S1932" s="102">
        <v>0</v>
      </c>
      <c r="T1932" s="435"/>
      <c r="U1932" s="165">
        <v>4</v>
      </c>
      <c r="V1932" s="354">
        <v>4</v>
      </c>
      <c r="W1932" s="353" t="s">
        <v>6755</v>
      </c>
      <c r="X1932" s="102">
        <v>1</v>
      </c>
      <c r="Y1932" s="422">
        <f>J1932-I1932</f>
        <v>-0.24722222222222226</v>
      </c>
      <c r="Z1932" s="422">
        <f>Y1932*60</f>
        <v>-14.833333333333336</v>
      </c>
      <c r="AA1932" s="429">
        <v>3</v>
      </c>
      <c r="AB1932" s="165">
        <v>5</v>
      </c>
    </row>
    <row r="1933" spans="1:28" ht="14.25" customHeight="1" thickBot="1">
      <c r="A1933" s="7"/>
      <c r="B1933" s="7"/>
      <c r="C1933" s="286" t="s">
        <v>9047</v>
      </c>
      <c r="D1933" s="468">
        <v>2</v>
      </c>
      <c r="E1933" s="286" t="s">
        <v>302</v>
      </c>
      <c r="F1933" s="247" t="s">
        <v>314</v>
      </c>
      <c r="G1933" s="286"/>
      <c r="H1933" s="286" t="s">
        <v>315</v>
      </c>
      <c r="I1933" s="281">
        <v>0.30486111111111114</v>
      </c>
      <c r="J1933" s="45" t="s">
        <v>370</v>
      </c>
      <c r="K1933" s="102" t="str">
        <f ca="1">IFERROR(__xludf.DUMMYFUNCTION("GOOGLETRANSLATE(M1985)"),"Raw vegetables, rice paper, shrimp")</f>
        <v>Raw vegetables, rice paper, shrimp</v>
      </c>
      <c r="L1933" s="13">
        <f ca="1">IFERROR(__xludf.DUMMYFUNCTION("if(K1985="""",0,counta(split(K1985,"","")))"),3)</f>
        <v>3</v>
      </c>
      <c r="M1933" s="102" t="s">
        <v>6206</v>
      </c>
      <c r="N1933" s="102"/>
      <c r="O1933" s="102"/>
      <c r="P1933" s="102" t="s">
        <v>6201</v>
      </c>
      <c r="Q1933" s="478" t="s">
        <v>690</v>
      </c>
      <c r="R1933" s="353" t="s">
        <v>5797</v>
      </c>
      <c r="S1933" s="480">
        <v>0</v>
      </c>
      <c r="T1933" s="435"/>
      <c r="U1933" s="165"/>
      <c r="V1933" s="165">
        <v>4</v>
      </c>
      <c r="W1933" s="165" t="s">
        <v>1403</v>
      </c>
      <c r="X1933" s="102"/>
      <c r="Y1933" s="422">
        <f>J1933-I1933</f>
        <v>-0.24652777777777782</v>
      </c>
      <c r="Z1933" s="422">
        <f>Y1933*60</f>
        <v>-14.79166666666667</v>
      </c>
      <c r="AA1933" s="428">
        <v>3</v>
      </c>
      <c r="AB1933" s="350">
        <v>5</v>
      </c>
    </row>
    <row r="1934" spans="1:28" ht="14.25" customHeight="1" thickBot="1">
      <c r="A1934" s="7"/>
      <c r="B1934" s="7"/>
      <c r="C1934" s="329" t="s">
        <v>10002</v>
      </c>
      <c r="D1934" s="468">
        <v>2</v>
      </c>
      <c r="E1934" s="329" t="s">
        <v>9988</v>
      </c>
      <c r="F1934" s="338" t="s">
        <v>10003</v>
      </c>
      <c r="G1934" s="338" t="s">
        <v>10003</v>
      </c>
      <c r="H1934" s="329" t="s">
        <v>10004</v>
      </c>
      <c r="I1934" s="325">
        <v>0.30486111111111114</v>
      </c>
      <c r="J1934" s="45" t="s">
        <v>527</v>
      </c>
      <c r="K1934" s="102" t="str">
        <f ca="1">IFERROR(__xludf.DUMMYFUNCTION("GOOGLETRANSLATE(M1986)"),"Rice flour, onion fat, pig skin,")</f>
        <v>Rice flour, onion fat, pig skin,</v>
      </c>
      <c r="L1934" s="13">
        <f ca="1">IFERROR(__xludf.DUMMYFUNCTION("if(K1986="""",0,counta(split(K1986,"","")))"),3)</f>
        <v>3</v>
      </c>
      <c r="M1934" s="102" t="s">
        <v>6207</v>
      </c>
      <c r="N1934" s="102"/>
      <c r="O1934" s="102"/>
      <c r="P1934" s="102" t="s">
        <v>6201</v>
      </c>
      <c r="Q1934" s="152" t="s">
        <v>690</v>
      </c>
      <c r="R1934" s="353" t="s">
        <v>5797</v>
      </c>
      <c r="S1934" s="147">
        <v>0</v>
      </c>
      <c r="T1934" s="435"/>
      <c r="U1934" s="277">
        <v>4</v>
      </c>
      <c r="V1934" s="277">
        <v>5</v>
      </c>
      <c r="W1934" s="275" t="s">
        <v>3409</v>
      </c>
      <c r="X1934" s="275" t="s">
        <v>2947</v>
      </c>
      <c r="Y1934" s="422">
        <f>J1934-I1934</f>
        <v>4.9305555555555547E-2</v>
      </c>
      <c r="Z1934" s="422">
        <f>Y1934*60</f>
        <v>2.958333333333333</v>
      </c>
      <c r="AA1934" s="429">
        <v>3</v>
      </c>
      <c r="AB1934" s="165">
        <v>5</v>
      </c>
    </row>
    <row r="1935" spans="1:28" ht="14.25" customHeight="1" thickBot="1">
      <c r="A1935" s="469"/>
      <c r="B1935" s="470"/>
      <c r="C1935" s="471" t="s">
        <v>10752</v>
      </c>
      <c r="D1935" s="468">
        <v>2</v>
      </c>
      <c r="E1935" s="472" t="s">
        <v>1029</v>
      </c>
      <c r="F1935" s="237" t="s">
        <v>816</v>
      </c>
      <c r="G1935" s="464" t="s">
        <v>10765</v>
      </c>
      <c r="H1935" s="456" t="s">
        <v>852</v>
      </c>
      <c r="I1935" s="476">
        <v>0.30416666666666664</v>
      </c>
      <c r="J1935" s="45" t="s">
        <v>700</v>
      </c>
      <c r="K1935" s="102" t="str">
        <f ca="1">IFERROR(__xludf.DUMMYFUNCTION("GOOGLETRANSLATE(M1987)"),"Rice, clams")</f>
        <v>Rice, clams</v>
      </c>
      <c r="L1935" s="13">
        <f ca="1">IFERROR(__xludf.DUMMYFUNCTION("if(K1987="""",0,counta(split(K1987,"","")))"),2)</f>
        <v>2</v>
      </c>
      <c r="M1935" s="102" t="s">
        <v>6210</v>
      </c>
      <c r="N1935" s="102"/>
      <c r="O1935" s="102"/>
      <c r="P1935" s="102" t="s">
        <v>6211</v>
      </c>
      <c r="Q1935" s="152" t="s">
        <v>690</v>
      </c>
      <c r="R1935" s="353" t="s">
        <v>5797</v>
      </c>
      <c r="S1935" s="147">
        <v>0</v>
      </c>
      <c r="T1935" s="435"/>
      <c r="U1935" s="165">
        <v>4</v>
      </c>
      <c r="V1935" s="165">
        <v>4</v>
      </c>
      <c r="W1935" s="165" t="s">
        <v>29</v>
      </c>
      <c r="X1935" s="102" t="s">
        <v>2794</v>
      </c>
      <c r="Y1935" s="422">
        <f>J1935-I1935</f>
        <v>0.16111111111111109</v>
      </c>
      <c r="Z1935" s="422">
        <f>Y1935*60</f>
        <v>9.6666666666666661</v>
      </c>
      <c r="AA1935" s="429">
        <v>3</v>
      </c>
      <c r="AB1935" s="165">
        <v>5</v>
      </c>
    </row>
    <row r="1936" spans="1:28" ht="14.25" customHeight="1" thickBot="1">
      <c r="A1936" s="469"/>
      <c r="B1936" s="470"/>
      <c r="C1936" s="472" t="s">
        <v>10758</v>
      </c>
      <c r="D1936" s="468">
        <v>2</v>
      </c>
      <c r="E1936" s="472" t="s">
        <v>10753</v>
      </c>
      <c r="F1936" s="456" t="s">
        <v>10759</v>
      </c>
      <c r="G1936" s="464" t="s">
        <v>10760</v>
      </c>
      <c r="H1936" s="456" t="s">
        <v>10761</v>
      </c>
      <c r="I1936" s="476">
        <v>0.3034722222222222</v>
      </c>
      <c r="J1936" s="45" t="s">
        <v>1835</v>
      </c>
      <c r="K1936" s="102" t="str">
        <f ca="1">IFERROR(__xludf.DUMMYFUNCTION("GOOGLETRANSLATE(M1988)"),"corn, cake flour, raw vegetables, pickles, boiled pork, vinegar, peanuts")</f>
        <v>corn, cake flour, raw vegetables, pickles, boiled pork, vinegar, peanuts</v>
      </c>
      <c r="L1936" s="13">
        <f ca="1">IFERROR(__xludf.DUMMYFUNCTION("if(K1988="""",0,counta(split(K1988,"","")))"),7)</f>
        <v>7</v>
      </c>
      <c r="M1936" s="102" t="s">
        <v>6215</v>
      </c>
      <c r="N1936" s="102"/>
      <c r="O1936" s="102"/>
      <c r="P1936" s="102"/>
      <c r="Q1936" s="152" t="s">
        <v>690</v>
      </c>
      <c r="R1936" s="353" t="s">
        <v>5797</v>
      </c>
      <c r="S1936" s="147">
        <v>0</v>
      </c>
      <c r="T1936" s="435"/>
      <c r="U1936" s="165">
        <v>4</v>
      </c>
      <c r="V1936" s="165">
        <v>4</v>
      </c>
      <c r="W1936" s="165" t="s">
        <v>3770</v>
      </c>
      <c r="X1936" s="102" t="s">
        <v>2947</v>
      </c>
      <c r="Y1936" s="422">
        <f>J1936-I1936</f>
        <v>-0.15763888888888886</v>
      </c>
      <c r="Z1936" s="422">
        <f>Y1936*60</f>
        <v>-9.4583333333333321</v>
      </c>
      <c r="AA1936" s="429">
        <v>3</v>
      </c>
      <c r="AB1936" s="165">
        <v>5</v>
      </c>
    </row>
    <row r="1937" spans="1:28" ht="14.25" customHeight="1" thickBot="1">
      <c r="A1937" s="7"/>
      <c r="B1937" s="7"/>
      <c r="C1937" s="471" t="s">
        <v>10752</v>
      </c>
      <c r="D1937" s="468">
        <v>2</v>
      </c>
      <c r="E1937" s="87" t="s">
        <v>10815</v>
      </c>
      <c r="F1937" s="30" t="s">
        <v>10817</v>
      </c>
      <c r="G1937" s="30" t="s">
        <v>10818</v>
      </c>
      <c r="H1937" s="377" t="s">
        <v>10793</v>
      </c>
      <c r="I1937" s="378">
        <v>0.30208333333333331</v>
      </c>
      <c r="J1937" s="45" t="s">
        <v>3385</v>
      </c>
      <c r="K1937" s="102" t="str">
        <f ca="1">IFERROR(__xludf.DUMMYFUNCTION("GOOGLETRANSLATE(M1989)"),"Rice, peanuts, banana leaves")</f>
        <v>Rice, peanuts, banana leaves</v>
      </c>
      <c r="L1937" s="13">
        <f ca="1">IFERROR(__xludf.DUMMYFUNCTION("if(K1989="""",0,counta(split(K1989,"","")))"),3)</f>
        <v>3</v>
      </c>
      <c r="M1937" s="102" t="s">
        <v>6216</v>
      </c>
      <c r="N1937" s="102"/>
      <c r="O1937" s="102"/>
      <c r="P1937" s="102"/>
      <c r="Q1937" s="422" t="s">
        <v>690</v>
      </c>
      <c r="R1937" s="353" t="s">
        <v>5797</v>
      </c>
      <c r="S1937" s="102">
        <v>0</v>
      </c>
      <c r="T1937" s="435"/>
      <c r="U1937" s="165"/>
      <c r="V1937" s="165">
        <v>5</v>
      </c>
      <c r="W1937" s="165" t="s">
        <v>2111</v>
      </c>
      <c r="X1937" s="102"/>
      <c r="Y1937" s="422">
        <f>J1937-I1937</f>
        <v>-3.7499999999999978E-2</v>
      </c>
      <c r="Z1937" s="422">
        <f>Y1937*60</f>
        <v>-2.2499999999999987</v>
      </c>
      <c r="AA1937" s="428">
        <v>3</v>
      </c>
      <c r="AB1937" s="165">
        <v>5</v>
      </c>
    </row>
    <row r="1938" spans="1:28" ht="14.25" customHeight="1" thickBot="1">
      <c r="A1938" s="85"/>
      <c r="B1938" s="85"/>
      <c r="C1938" s="51" t="s">
        <v>7431</v>
      </c>
      <c r="D1938" s="468">
        <v>2</v>
      </c>
      <c r="E1938" s="51" t="s">
        <v>7449</v>
      </c>
      <c r="F1938" s="99" t="s">
        <v>1664</v>
      </c>
      <c r="G1938" s="51" t="s">
        <v>1664</v>
      </c>
      <c r="H1938" s="51" t="s">
        <v>7454</v>
      </c>
      <c r="I1938" s="113">
        <v>0.3</v>
      </c>
      <c r="J1938" s="45" t="s">
        <v>6218</v>
      </c>
      <c r="K1938" s="102" t="str">
        <f ca="1">IFERROR(__xludf.DUMMYFUNCTION("GOOGLETRANSLATE(M1990)"),"Glutinous rice, green beans")</f>
        <v>Glutinous rice, green beans</v>
      </c>
      <c r="L1938" s="13">
        <f ca="1">IFERROR(__xludf.DUMMYFUNCTION("if(K1990="""",0,counta(split(K1990,"","")))"),2)</f>
        <v>2</v>
      </c>
      <c r="M1938" s="102" t="s">
        <v>6219</v>
      </c>
      <c r="N1938" s="102"/>
      <c r="O1938" s="102"/>
      <c r="P1938" s="102"/>
      <c r="Q1938" s="422" t="s">
        <v>690</v>
      </c>
      <c r="R1938" s="353" t="s">
        <v>5797</v>
      </c>
      <c r="S1938" s="102">
        <v>0</v>
      </c>
      <c r="T1938" s="435"/>
      <c r="U1938" s="165">
        <v>4</v>
      </c>
      <c r="V1938" s="165">
        <v>4</v>
      </c>
      <c r="W1938" s="165" t="s">
        <v>29</v>
      </c>
      <c r="X1938" s="102" t="s">
        <v>2794</v>
      </c>
      <c r="Y1938" s="422">
        <f>J1938-I1938</f>
        <v>6.0416666666666674E-2</v>
      </c>
      <c r="Z1938" s="422">
        <f>Y1938*60</f>
        <v>3.6250000000000004</v>
      </c>
      <c r="AA1938" s="429">
        <v>3</v>
      </c>
      <c r="AB1938" s="354">
        <v>5</v>
      </c>
    </row>
    <row r="1939" spans="1:28" ht="14.25" customHeight="1" thickBot="1">
      <c r="A1939" s="7"/>
      <c r="B1939" s="7"/>
      <c r="C1939" s="283" t="s">
        <v>9291</v>
      </c>
      <c r="D1939" s="468">
        <v>2</v>
      </c>
      <c r="E1939" s="285" t="s">
        <v>9292</v>
      </c>
      <c r="F1939" s="353" t="s">
        <v>75</v>
      </c>
      <c r="G1939" s="353" t="s">
        <v>75</v>
      </c>
      <c r="H1939" s="353" t="s">
        <v>295</v>
      </c>
      <c r="I1939" s="287">
        <v>0.29930555555555555</v>
      </c>
      <c r="J1939" s="45" t="s">
        <v>3390</v>
      </c>
      <c r="K1939" s="102"/>
      <c r="L1939" s="13">
        <f ca="1">IFERROR(__xludf.DUMMYFUNCTION("if(K1991="""",0,counta(split(K1991,"","")))"),0)</f>
        <v>0</v>
      </c>
      <c r="M1939" s="102"/>
      <c r="N1939" s="102"/>
      <c r="O1939" s="102"/>
      <c r="P1939" s="102"/>
      <c r="Q1939" s="414" t="s">
        <v>690</v>
      </c>
      <c r="R1939" s="353" t="s">
        <v>5797</v>
      </c>
      <c r="S1939" s="354">
        <v>0</v>
      </c>
      <c r="T1939" s="435"/>
      <c r="U1939" s="156"/>
      <c r="V1939" s="156"/>
      <c r="W1939" s="252" t="s">
        <v>3076</v>
      </c>
      <c r="X1939" s="252">
        <v>1</v>
      </c>
      <c r="Y1939" s="422">
        <f>J1939-I1939</f>
        <v>0.10347222222222219</v>
      </c>
      <c r="Z1939" s="422">
        <f>Y1939*60</f>
        <v>6.2083333333333313</v>
      </c>
      <c r="AA1939" s="429">
        <v>3</v>
      </c>
      <c r="AB1939" s="165">
        <v>5</v>
      </c>
    </row>
    <row r="1940" spans="1:28" ht="14.25" customHeight="1" thickBot="1">
      <c r="A1940" s="294"/>
      <c r="B1940" s="294"/>
      <c r="C1940" s="295" t="s">
        <v>9494</v>
      </c>
      <c r="D1940" s="468">
        <v>2</v>
      </c>
      <c r="E1940" s="301" t="s">
        <v>997</v>
      </c>
      <c r="F1940" s="303" t="s">
        <v>4640</v>
      </c>
      <c r="G1940" s="296" t="s">
        <v>9520</v>
      </c>
      <c r="H1940" s="301" t="s">
        <v>3062</v>
      </c>
      <c r="I1940" s="298">
        <v>0.2986111111111111</v>
      </c>
      <c r="J1940" s="45" t="s">
        <v>600</v>
      </c>
      <c r="K1940" s="102" t="str">
        <f ca="1">IFERROR(__xludf.DUMMYFUNCTION("GOOGLETRANSLATE(M1992)"),"Pho, meat")</f>
        <v>Pho, meat</v>
      </c>
      <c r="L1940" s="13">
        <f ca="1">IFERROR(__xludf.DUMMYFUNCTION("if(K1992="""",0,counta(split(K1992,"","")))"),2)</f>
        <v>2</v>
      </c>
      <c r="M1940" s="102" t="s">
        <v>6225</v>
      </c>
      <c r="N1940" s="102"/>
      <c r="O1940" s="102"/>
      <c r="P1940" s="102"/>
      <c r="Q1940" s="422" t="s">
        <v>690</v>
      </c>
      <c r="R1940" s="353" t="s">
        <v>5797</v>
      </c>
      <c r="S1940" s="102">
        <v>0</v>
      </c>
      <c r="T1940" s="435"/>
      <c r="U1940" s="165">
        <v>5</v>
      </c>
      <c r="V1940" s="165">
        <v>5</v>
      </c>
      <c r="W1940" s="165" t="s">
        <v>3127</v>
      </c>
      <c r="X1940" s="102">
        <v>1</v>
      </c>
      <c r="Y1940" s="422">
        <f>J1940-I1940</f>
        <v>0.19444444444444448</v>
      </c>
      <c r="Z1940" s="422">
        <f>Y1940*60</f>
        <v>11.666666666666668</v>
      </c>
      <c r="AA1940" s="429">
        <v>3</v>
      </c>
      <c r="AB1940" s="165">
        <v>5</v>
      </c>
    </row>
    <row r="1941" spans="1:28" ht="14.25" customHeight="1" thickBot="1">
      <c r="A1941" s="85"/>
      <c r="B1941" s="85"/>
      <c r="C1941" s="51" t="s">
        <v>7431</v>
      </c>
      <c r="D1941" s="468">
        <v>2</v>
      </c>
      <c r="E1941" s="51" t="s">
        <v>7449</v>
      </c>
      <c r="F1941" s="99" t="s">
        <v>7451</v>
      </c>
      <c r="G1941" s="51" t="s">
        <v>7451</v>
      </c>
      <c r="H1941" s="51" t="s">
        <v>7452</v>
      </c>
      <c r="I1941" s="113">
        <v>0.29791666666666666</v>
      </c>
      <c r="J1941" s="180" t="s">
        <v>1690</v>
      </c>
      <c r="K1941" s="102" t="str">
        <f ca="1">IFERROR(__xludf.DUMMYFUNCTION("GOOGLETRANSLATE(M2012)"),"Filter cake with green beans/ shrimp, onion")</f>
        <v>Filter cake with green beans/ shrimp, onion</v>
      </c>
      <c r="L1941" s="13">
        <f ca="1">IFERROR(__xludf.DUMMYFUNCTION("if(K2012="""",0,counta(split(K2012,"","")))"),2)</f>
        <v>2</v>
      </c>
      <c r="M1941" s="181" t="s">
        <v>6265</v>
      </c>
      <c r="N1941" s="178"/>
      <c r="O1941" s="156"/>
      <c r="P1941" s="252" t="s">
        <v>6201</v>
      </c>
      <c r="Q1941" s="422" t="s">
        <v>690</v>
      </c>
      <c r="R1941" s="353" t="s">
        <v>5797</v>
      </c>
      <c r="S1941" s="102">
        <v>0</v>
      </c>
      <c r="T1941" s="435"/>
      <c r="U1941" s="165"/>
      <c r="V1941" s="165">
        <v>4</v>
      </c>
      <c r="W1941" s="165" t="s">
        <v>2111</v>
      </c>
      <c r="X1941" s="102"/>
      <c r="Y1941" s="422">
        <f>J1941-I1941</f>
        <v>-0.17569444444444443</v>
      </c>
      <c r="Z1941" s="422">
        <f>Y1941*60</f>
        <v>-10.541666666666666</v>
      </c>
      <c r="AA1941" s="428">
        <v>3</v>
      </c>
      <c r="AB1941" s="165">
        <v>5</v>
      </c>
    </row>
    <row r="1942" spans="1:28" ht="14.25" customHeight="1" thickBot="1">
      <c r="A1942" s="7"/>
      <c r="B1942" s="7"/>
      <c r="C1942" s="286" t="s">
        <v>9047</v>
      </c>
      <c r="D1942" s="468">
        <v>2</v>
      </c>
      <c r="E1942" s="286" t="s">
        <v>9207</v>
      </c>
      <c r="F1942" s="247" t="s">
        <v>9212</v>
      </c>
      <c r="G1942" s="286" t="s">
        <v>9212</v>
      </c>
      <c r="H1942" s="286"/>
      <c r="I1942" s="281">
        <v>0.29722222222222222</v>
      </c>
      <c r="J1942" s="180" t="s">
        <v>527</v>
      </c>
      <c r="K1942" s="102" t="str">
        <f ca="1">IFERROR(__xludf.DUMMYFUNCTION("GOOGLETRANSLATE(M2013)"),"Quang noodles, silk rolls, spring rolls, herbs")</f>
        <v>Quang noodles, silk rolls, spring rolls, herbs</v>
      </c>
      <c r="L1942" s="13">
        <f ca="1">IFERROR(__xludf.DUMMYFUNCTION("if(K2013="""",0,counta(split(K2013,"","")))"),4)</f>
        <v>4</v>
      </c>
      <c r="M1942" s="181" t="s">
        <v>6267</v>
      </c>
      <c r="N1942" s="178"/>
      <c r="O1942" s="156"/>
      <c r="P1942" s="156"/>
      <c r="Q1942" s="422" t="s">
        <v>690</v>
      </c>
      <c r="R1942" s="353" t="s">
        <v>5797</v>
      </c>
      <c r="S1942" s="102">
        <v>0</v>
      </c>
      <c r="T1942" s="435"/>
      <c r="U1942" s="165">
        <v>4</v>
      </c>
      <c r="V1942" s="165">
        <v>4</v>
      </c>
      <c r="W1942" s="165" t="s">
        <v>3548</v>
      </c>
      <c r="X1942" s="102">
        <v>1</v>
      </c>
      <c r="Y1942" s="422">
        <f>J1942-I1942</f>
        <v>5.6944444444444464E-2</v>
      </c>
      <c r="Z1942" s="422">
        <f>Y1942*60</f>
        <v>3.4166666666666679</v>
      </c>
      <c r="AA1942" s="429">
        <v>3</v>
      </c>
      <c r="AB1942" s="354">
        <v>5</v>
      </c>
    </row>
    <row r="1943" spans="1:28" ht="14.25" customHeight="1" thickBot="1">
      <c r="A1943" s="85"/>
      <c r="B1943" s="85"/>
      <c r="C1943" s="51" t="s">
        <v>7431</v>
      </c>
      <c r="D1943" s="468">
        <v>2</v>
      </c>
      <c r="E1943" s="87" t="s">
        <v>7449</v>
      </c>
      <c r="F1943" s="99" t="s">
        <v>2207</v>
      </c>
      <c r="G1943" s="284" t="s">
        <v>2207</v>
      </c>
      <c r="H1943" s="51" t="s">
        <v>7450</v>
      </c>
      <c r="I1943" s="113">
        <v>0.29583333333333334</v>
      </c>
      <c r="J1943" s="180" t="s">
        <v>218</v>
      </c>
      <c r="K1943" s="102" t="str">
        <f ca="1">IFERROR(__xludf.DUMMYFUNCTION("GOOGLETRANSLATE(M2014)"),"Dumpling, shrimp")</f>
        <v>Dumpling, shrimp</v>
      </c>
      <c r="L1943" s="13">
        <f ca="1">IFERROR(__xludf.DUMMYFUNCTION("if(K2014="""",0,counta(split(K2014,"","")))"),2)</f>
        <v>2</v>
      </c>
      <c r="M1943" s="181" t="s">
        <v>6269</v>
      </c>
      <c r="N1943" s="178"/>
      <c r="O1943" s="156"/>
      <c r="P1943" s="252" t="s">
        <v>6201</v>
      </c>
      <c r="Q1943" s="414" t="s">
        <v>690</v>
      </c>
      <c r="R1943" s="353" t="s">
        <v>5797</v>
      </c>
      <c r="S1943" s="354">
        <v>0</v>
      </c>
      <c r="T1943" s="435"/>
      <c r="U1943" s="165">
        <v>5</v>
      </c>
      <c r="V1943" s="165">
        <v>5</v>
      </c>
      <c r="W1943" s="165" t="s">
        <v>2793</v>
      </c>
      <c r="X1943" s="102">
        <v>1</v>
      </c>
      <c r="Y1943" s="422">
        <f>J1943-I1943</f>
        <v>-9.8611111111111122E-2</v>
      </c>
      <c r="Z1943" s="422">
        <f>Y1943*60</f>
        <v>-5.916666666666667</v>
      </c>
      <c r="AA1943" s="429">
        <v>3</v>
      </c>
      <c r="AB1943" s="165">
        <v>5</v>
      </c>
    </row>
    <row r="1944" spans="1:28" ht="14.25" customHeight="1" thickBot="1">
      <c r="A1944" s="549"/>
      <c r="B1944" s="549"/>
      <c r="C1944" s="554" t="s">
        <v>9969</v>
      </c>
      <c r="D1944" s="468">
        <v>2</v>
      </c>
      <c r="E1944" s="554" t="s">
        <v>9960</v>
      </c>
      <c r="F1944" s="555" t="s">
        <v>2732</v>
      </c>
      <c r="G1944" s="554" t="s">
        <v>9970</v>
      </c>
      <c r="H1944" s="554" t="s">
        <v>4320</v>
      </c>
      <c r="I1944" s="556">
        <v>0.2951388888888889</v>
      </c>
      <c r="J1944" s="520" t="s">
        <v>306</v>
      </c>
      <c r="K1944" s="458" t="str">
        <f ca="1">IFERROR(__xludf.DUMMYFUNCTION("GOOGLETRANSLATE(M2040)"),"Rice paper, vegetables, rice, cucumber")</f>
        <v>Rice paper, vegetables, rice, cucumber</v>
      </c>
      <c r="L1944" s="13">
        <f ca="1">IFERROR(__xludf.DUMMYFUNCTION("if(K2040="""",0,counta(split(K2040,"","")))"),4)</f>
        <v>4</v>
      </c>
      <c r="M1944" s="458" t="s">
        <v>6312</v>
      </c>
      <c r="N1944" s="458"/>
      <c r="O1944" s="458"/>
      <c r="P1944" s="458" t="s">
        <v>6313</v>
      </c>
      <c r="Q1944" s="455" t="s">
        <v>690</v>
      </c>
      <c r="R1944" s="353" t="s">
        <v>5797</v>
      </c>
      <c r="S1944" s="458">
        <v>0</v>
      </c>
      <c r="T1944" s="435"/>
      <c r="U1944" s="466"/>
      <c r="V1944" s="466">
        <v>4</v>
      </c>
      <c r="W1944" s="466" t="s">
        <v>2111</v>
      </c>
      <c r="X1944" s="458"/>
      <c r="Y1944" s="422">
        <f>J1944-I1944</f>
        <v>-0.18333333333333335</v>
      </c>
      <c r="Z1944" s="422">
        <f>Y1944*60</f>
        <v>-11</v>
      </c>
      <c r="AA1944" s="429">
        <v>3</v>
      </c>
      <c r="AB1944" s="466">
        <v>5</v>
      </c>
    </row>
    <row r="1945" spans="1:28" ht="14.25" customHeight="1" thickBot="1">
      <c r="A1945" s="7"/>
      <c r="B1945" s="7"/>
      <c r="C1945" s="286" t="s">
        <v>9047</v>
      </c>
      <c r="D1945" s="468">
        <v>2</v>
      </c>
      <c r="E1945" s="286" t="s">
        <v>9207</v>
      </c>
      <c r="F1945" s="247" t="s">
        <v>9210</v>
      </c>
      <c r="G1945" s="286" t="s">
        <v>9211</v>
      </c>
      <c r="H1945" s="286"/>
      <c r="I1945" s="281">
        <v>0.29375000000000001</v>
      </c>
      <c r="J1945" s="45" t="s">
        <v>2324</v>
      </c>
      <c r="K1945" s="102" t="str">
        <f ca="1">IFERROR(__xludf.DUMMYFUNCTION("GOOGLETRANSLATE(M2041)"),"Baro onions, shrimp bulging, carrots, vegetables")</f>
        <v>Baro onions, shrimp bulging, carrots, vegetables</v>
      </c>
      <c r="L1945" s="13">
        <f ca="1">IFERROR(__xludf.DUMMYFUNCTION("if(K2041="""",0,counta(split(K2041,"","")))"),4)</f>
        <v>4</v>
      </c>
      <c r="M1945" s="102" t="s">
        <v>6316</v>
      </c>
      <c r="N1945" s="102"/>
      <c r="O1945" s="102"/>
      <c r="P1945" s="102"/>
      <c r="Q1945" s="422" t="s">
        <v>690</v>
      </c>
      <c r="R1945" s="353" t="s">
        <v>5797</v>
      </c>
      <c r="S1945" s="102">
        <v>0</v>
      </c>
      <c r="T1945" s="435"/>
      <c r="U1945" s="379">
        <v>4</v>
      </c>
      <c r="V1945" s="379">
        <v>5</v>
      </c>
      <c r="W1945" s="377" t="s">
        <v>3511</v>
      </c>
      <c r="X1945" s="377">
        <v>1</v>
      </c>
      <c r="Y1945" s="422">
        <f>J1945-I1945</f>
        <v>-0.17569444444444443</v>
      </c>
      <c r="Z1945" s="422">
        <f>Y1945*60</f>
        <v>-10.541666666666666</v>
      </c>
      <c r="AA1945" s="429">
        <v>3</v>
      </c>
      <c r="AB1945" s="165">
        <v>5</v>
      </c>
    </row>
    <row r="1946" spans="1:28" ht="14.25" customHeight="1" thickBot="1">
      <c r="A1946" s="7"/>
      <c r="B1946" s="7"/>
      <c r="C1946" s="286" t="s">
        <v>9047</v>
      </c>
      <c r="D1946" s="468">
        <v>2</v>
      </c>
      <c r="E1946" s="286" t="s">
        <v>9153</v>
      </c>
      <c r="F1946" s="247" t="s">
        <v>9154</v>
      </c>
      <c r="G1946" s="286" t="s">
        <v>9155</v>
      </c>
      <c r="H1946" s="286" t="s">
        <v>9156</v>
      </c>
      <c r="I1946" s="281">
        <v>0.29166666666666669</v>
      </c>
      <c r="J1946" s="45" t="s">
        <v>719</v>
      </c>
      <c r="K1946" s="102" t="str">
        <f ca="1">IFERROR(__xludf.DUMMYFUNCTION("GOOGLETRANSLATE(M2042)"),"Bun, raw vegetables, grilled pork")</f>
        <v>Bun, raw vegetables, grilled pork</v>
      </c>
      <c r="L1946" s="13">
        <f ca="1">IFERROR(__xludf.DUMMYFUNCTION("if(K2042="""",0,counta(split(K2042,"","")))"),3)</f>
        <v>3</v>
      </c>
      <c r="M1946" s="102" t="s">
        <v>6319</v>
      </c>
      <c r="N1946" s="102"/>
      <c r="O1946" s="102"/>
      <c r="P1946" s="102"/>
      <c r="Q1946" s="422" t="s">
        <v>690</v>
      </c>
      <c r="R1946" s="353" t="s">
        <v>5797</v>
      </c>
      <c r="S1946" s="102">
        <v>0</v>
      </c>
      <c r="T1946" s="435"/>
      <c r="U1946" s="327">
        <v>4</v>
      </c>
      <c r="V1946" s="328">
        <v>5</v>
      </c>
      <c r="W1946" s="340" t="s">
        <v>3548</v>
      </c>
      <c r="X1946" s="252" t="s">
        <v>2794</v>
      </c>
      <c r="Y1946" s="422">
        <f>J1946-I1946</f>
        <v>-0.16319444444444445</v>
      </c>
      <c r="Z1946" s="422">
        <f>Y1946*60</f>
        <v>-9.7916666666666661</v>
      </c>
      <c r="AA1946" s="429">
        <v>3</v>
      </c>
      <c r="AB1946" s="165">
        <v>5</v>
      </c>
    </row>
    <row r="1947" spans="1:28" ht="14.25" customHeight="1" thickBot="1">
      <c r="A1947" s="294"/>
      <c r="B1947" s="294"/>
      <c r="C1947" s="295" t="s">
        <v>9494</v>
      </c>
      <c r="D1947" s="468">
        <v>2</v>
      </c>
      <c r="E1947" s="301" t="s">
        <v>9621</v>
      </c>
      <c r="F1947" s="296" t="s">
        <v>9624</v>
      </c>
      <c r="G1947" s="296" t="s">
        <v>9624</v>
      </c>
      <c r="H1947" s="301" t="s">
        <v>9625</v>
      </c>
      <c r="I1947" s="298">
        <v>0.29166666666666669</v>
      </c>
      <c r="J1947" s="45" t="s">
        <v>289</v>
      </c>
      <c r="K1947" s="102" t="str">
        <f ca="1">IFERROR(__xludf.DUMMYFUNCTION("GOOGLETRANSLATE(M2043)"),"To")</f>
        <v>To</v>
      </c>
      <c r="L1947" s="13">
        <f ca="1">IFERROR(__xludf.DUMMYFUNCTION("if(K2043="""",0,counta(split(K2043,"","")))"),1)</f>
        <v>1</v>
      </c>
      <c r="M1947" s="102" t="s">
        <v>6322</v>
      </c>
      <c r="N1947" s="102"/>
      <c r="O1947" s="102"/>
      <c r="P1947" s="102" t="s">
        <v>6241</v>
      </c>
      <c r="Q1947" s="422" t="s">
        <v>690</v>
      </c>
      <c r="R1947" s="353" t="s">
        <v>5797</v>
      </c>
      <c r="S1947" s="102">
        <v>0</v>
      </c>
      <c r="T1947" s="435"/>
      <c r="U1947" s="165">
        <v>3</v>
      </c>
      <c r="V1947" s="165">
        <v>3</v>
      </c>
      <c r="W1947" s="165" t="s">
        <v>4867</v>
      </c>
      <c r="X1947" s="102" t="s">
        <v>2947</v>
      </c>
      <c r="Y1947" s="422">
        <f>J1947-I1947</f>
        <v>-0.14930555555555558</v>
      </c>
      <c r="Z1947" s="422">
        <f>Y1947*60</f>
        <v>-8.9583333333333357</v>
      </c>
      <c r="AA1947" s="429">
        <v>3</v>
      </c>
      <c r="AB1947" s="165">
        <v>5</v>
      </c>
    </row>
    <row r="1948" spans="1:28" ht="14.25" customHeight="1" thickBot="1">
      <c r="A1948" s="324"/>
      <c r="B1948" s="324"/>
      <c r="C1948" s="329" t="s">
        <v>9777</v>
      </c>
      <c r="D1948" s="468">
        <v>2</v>
      </c>
      <c r="E1948" s="329" t="s">
        <v>9800</v>
      </c>
      <c r="F1948" s="329" t="s">
        <v>9804</v>
      </c>
      <c r="G1948" s="329" t="s">
        <v>9804</v>
      </c>
      <c r="H1948" s="329" t="s">
        <v>9805</v>
      </c>
      <c r="I1948" s="325">
        <v>0.29166666666666669</v>
      </c>
      <c r="J1948" s="45" t="s">
        <v>6324</v>
      </c>
      <c r="K1948" s="102" t="str">
        <f ca="1">IFERROR(__xludf.DUMMYFUNCTION("GOOGLETRANSLATE(M2044)"),"cow, slice guise")</f>
        <v>cow, slice guise</v>
      </c>
      <c r="L1948" s="13">
        <f ca="1">IFERROR(__xludf.DUMMYFUNCTION("if(K2044="""",0,counta(split(K2044,"","")))"),2)</f>
        <v>2</v>
      </c>
      <c r="M1948" s="102" t="s">
        <v>6325</v>
      </c>
      <c r="N1948" s="102"/>
      <c r="O1948" s="102"/>
      <c r="P1948" s="102"/>
      <c r="Q1948" s="422" t="s">
        <v>690</v>
      </c>
      <c r="R1948" s="353" t="s">
        <v>5797</v>
      </c>
      <c r="S1948" s="102">
        <v>0</v>
      </c>
      <c r="T1948" s="435"/>
      <c r="U1948" s="481">
        <v>3</v>
      </c>
      <c r="V1948" s="481">
        <v>3</v>
      </c>
      <c r="W1948" s="481" t="s">
        <v>29</v>
      </c>
      <c r="X1948" s="480" t="s">
        <v>2947</v>
      </c>
      <c r="Y1948" s="422">
        <f>J1948-I1948</f>
        <v>-0.13819444444444445</v>
      </c>
      <c r="Z1948" s="422">
        <f>Y1948*60</f>
        <v>-8.2916666666666679</v>
      </c>
      <c r="AA1948" s="429">
        <v>3</v>
      </c>
      <c r="AB1948" s="165">
        <v>5</v>
      </c>
    </row>
    <row r="1949" spans="1:28" ht="14.25" customHeight="1" thickBot="1">
      <c r="A1949" s="7"/>
      <c r="B1949" s="7"/>
      <c r="C1949" s="286" t="s">
        <v>9047</v>
      </c>
      <c r="D1949" s="468">
        <v>2</v>
      </c>
      <c r="E1949" s="286" t="s">
        <v>9269</v>
      </c>
      <c r="F1949" s="247" t="s">
        <v>9270</v>
      </c>
      <c r="G1949" s="286"/>
      <c r="H1949" s="286"/>
      <c r="I1949" s="281">
        <v>0.29097222222222224</v>
      </c>
      <c r="J1949" s="45" t="s">
        <v>511</v>
      </c>
      <c r="K1949" s="102" t="str">
        <f ca="1">IFERROR(__xludf.DUMMYFUNCTION("GOOGLETRANSLATE(M2045)"),"Pancakes, shrimp, pork")</f>
        <v>Pancakes, shrimp, pork</v>
      </c>
      <c r="L1949" s="13">
        <f ca="1">IFERROR(__xludf.DUMMYFUNCTION("if(K2045="""",0,counta(split(K2045,"","")))"),3)</f>
        <v>3</v>
      </c>
      <c r="M1949" s="102" t="s">
        <v>6328</v>
      </c>
      <c r="N1949" s="102"/>
      <c r="O1949" s="102"/>
      <c r="P1949" s="102" t="s">
        <v>6241</v>
      </c>
      <c r="Q1949" s="422" t="s">
        <v>690</v>
      </c>
      <c r="R1949" s="353" t="s">
        <v>5797</v>
      </c>
      <c r="S1949" s="102">
        <v>0</v>
      </c>
      <c r="T1949" s="435"/>
      <c r="U1949" s="165">
        <v>4</v>
      </c>
      <c r="V1949" s="165">
        <v>4</v>
      </c>
      <c r="W1949" s="165" t="s">
        <v>2793</v>
      </c>
      <c r="X1949" s="102">
        <v>1</v>
      </c>
      <c r="Y1949" s="422">
        <f>J1949-I1949</f>
        <v>-0.10694444444444445</v>
      </c>
      <c r="Z1949" s="422">
        <f>Y1949*60</f>
        <v>-6.416666666666667</v>
      </c>
      <c r="AA1949" s="429">
        <v>3</v>
      </c>
      <c r="AB1949" s="350">
        <v>5</v>
      </c>
    </row>
    <row r="1950" spans="1:28" ht="14.25" customHeight="1" thickBot="1">
      <c r="A1950" s="7"/>
      <c r="B1950" s="7"/>
      <c r="C1950" s="50" t="s">
        <v>8978</v>
      </c>
      <c r="D1950" s="468">
        <v>2</v>
      </c>
      <c r="E1950" s="275" t="s">
        <v>8607</v>
      </c>
      <c r="F1950" s="289" t="s">
        <v>1280</v>
      </c>
      <c r="G1950" s="272" t="s">
        <v>9445</v>
      </c>
      <c r="H1950" s="272" t="s">
        <v>2575</v>
      </c>
      <c r="I1950" s="290">
        <v>0.2902777777777778</v>
      </c>
      <c r="J1950" s="45" t="s">
        <v>4852</v>
      </c>
      <c r="K1950" s="102" t="str">
        <f ca="1">IFERROR(__xludf.DUMMYFUNCTION("GOOGLETRANSLATE(M2046)"),"Wet cakes, grilled pork, raw vegetables served")</f>
        <v>Wet cakes, grilled pork, raw vegetables served</v>
      </c>
      <c r="L1950" s="13">
        <f ca="1">IFERROR(__xludf.DUMMYFUNCTION("if(K2046="""",0,counta(split(K2046,"","")))"),3)</f>
        <v>3</v>
      </c>
      <c r="M1950" s="102" t="s">
        <v>6331</v>
      </c>
      <c r="N1950" s="102"/>
      <c r="O1950" s="102"/>
      <c r="P1950" s="102" t="s">
        <v>6241</v>
      </c>
      <c r="Q1950" s="422" t="s">
        <v>690</v>
      </c>
      <c r="R1950" s="353" t="s">
        <v>5797</v>
      </c>
      <c r="S1950" s="102">
        <v>0</v>
      </c>
      <c r="T1950" s="435"/>
      <c r="U1950" s="165">
        <v>4</v>
      </c>
      <c r="V1950" s="165">
        <v>4</v>
      </c>
      <c r="W1950" s="165" t="s">
        <v>2968</v>
      </c>
      <c r="X1950" s="102" t="s">
        <v>2794</v>
      </c>
      <c r="Y1950" s="422">
        <f>J1950-I1950</f>
        <v>0.1159722222222222</v>
      </c>
      <c r="Z1950" s="422">
        <f>Y1950*60</f>
        <v>6.9583333333333321</v>
      </c>
      <c r="AA1950" s="429">
        <v>3</v>
      </c>
      <c r="AB1950" s="481">
        <v>5</v>
      </c>
    </row>
    <row r="1951" spans="1:28" ht="14.25" customHeight="1" thickBot="1">
      <c r="A1951" s="7"/>
      <c r="B1951" s="7"/>
      <c r="C1951" s="50" t="s">
        <v>8978</v>
      </c>
      <c r="D1951" s="468">
        <v>2</v>
      </c>
      <c r="E1951" s="275" t="s">
        <v>9413</v>
      </c>
      <c r="F1951" s="289" t="s">
        <v>8166</v>
      </c>
      <c r="G1951" s="272" t="s">
        <v>8068</v>
      </c>
      <c r="H1951" s="272" t="s">
        <v>4452</v>
      </c>
      <c r="I1951" s="290">
        <v>0.28819444444444442</v>
      </c>
      <c r="J1951" s="45" t="s">
        <v>828</v>
      </c>
      <c r="K1951" s="102" t="str">
        <f ca="1">IFERROR(__xludf.DUMMYFUNCTION("GOOGLETRANSLATE(M2047)"),"Bun Bo, beef, pork bones, raw vegetables, Hue rolls")</f>
        <v>Bun Bo, beef, pork bones, raw vegetables, Hue rolls</v>
      </c>
      <c r="L1951" s="13">
        <f ca="1">IFERROR(__xludf.DUMMYFUNCTION("if(K2047="""",0,counta(split(K2047,"","")))"),5)</f>
        <v>5</v>
      </c>
      <c r="M1951" s="102" t="s">
        <v>6332</v>
      </c>
      <c r="N1951" s="102"/>
      <c r="O1951" s="102"/>
      <c r="P1951" s="102"/>
      <c r="Q1951" s="440" t="s">
        <v>690</v>
      </c>
      <c r="R1951" s="353" t="s">
        <v>5797</v>
      </c>
      <c r="S1951" s="164">
        <v>0</v>
      </c>
      <c r="T1951" s="435"/>
      <c r="U1951" s="165"/>
      <c r="V1951" s="165">
        <v>5</v>
      </c>
      <c r="W1951" s="165" t="s">
        <v>2111</v>
      </c>
      <c r="X1951" s="102"/>
      <c r="Y1951" s="422">
        <f>J1951-I1951</f>
        <v>0.17986111111111108</v>
      </c>
      <c r="Z1951" s="422">
        <f>Y1951*60</f>
        <v>10.791666666666664</v>
      </c>
      <c r="AA1951" s="429">
        <v>3</v>
      </c>
      <c r="AB1951" s="280">
        <v>5</v>
      </c>
    </row>
    <row r="1952" spans="1:28" ht="14.25" customHeight="1" thickBot="1">
      <c r="A1952" s="7"/>
      <c r="B1952" s="7"/>
      <c r="C1952" s="286" t="s">
        <v>9047</v>
      </c>
      <c r="D1952" s="468">
        <v>2</v>
      </c>
      <c r="E1952" s="286" t="s">
        <v>9081</v>
      </c>
      <c r="F1952" s="247" t="s">
        <v>9093</v>
      </c>
      <c r="G1952" s="286" t="s">
        <v>7257</v>
      </c>
      <c r="H1952" s="286" t="s">
        <v>561</v>
      </c>
      <c r="I1952" s="281">
        <v>0.28749999999999998</v>
      </c>
      <c r="J1952" s="45" t="s">
        <v>1589</v>
      </c>
      <c r="K1952" s="102"/>
      <c r="L1952" s="13">
        <f ca="1">IFERROR(__xludf.DUMMYFUNCTION("if(K2048="""",0,counta(split(K2048,"","")))"),0)</f>
        <v>0</v>
      </c>
      <c r="M1952" s="102"/>
      <c r="N1952" s="102"/>
      <c r="O1952" s="102"/>
      <c r="P1952" s="102"/>
      <c r="Q1952" s="422" t="s">
        <v>690</v>
      </c>
      <c r="R1952" s="353" t="s">
        <v>5797</v>
      </c>
      <c r="S1952" s="102">
        <v>0</v>
      </c>
      <c r="T1952" s="435"/>
      <c r="U1952" s="481">
        <v>2</v>
      </c>
      <c r="V1952" s="481">
        <v>4</v>
      </c>
      <c r="W1952" s="501" t="s">
        <v>29</v>
      </c>
      <c r="X1952" s="480" t="s">
        <v>2794</v>
      </c>
      <c r="Y1952" s="422">
        <f>J1952-I1952</f>
        <v>-0.11111111111111108</v>
      </c>
      <c r="Z1952" s="422">
        <f>Y1952*60</f>
        <v>-6.6666666666666643</v>
      </c>
      <c r="AA1952" s="429">
        <v>3</v>
      </c>
      <c r="AB1952" s="165">
        <v>5</v>
      </c>
    </row>
    <row r="1953" spans="1:28" ht="14.25" customHeight="1" thickBot="1">
      <c r="A1953" s="469"/>
      <c r="B1953" s="470"/>
      <c r="C1953" s="472" t="s">
        <v>10752</v>
      </c>
      <c r="D1953" s="468">
        <v>2</v>
      </c>
      <c r="E1953" s="474" t="s">
        <v>10786</v>
      </c>
      <c r="F1953" s="456" t="s">
        <v>6401</v>
      </c>
      <c r="G1953" s="456" t="s">
        <v>6401</v>
      </c>
      <c r="H1953" s="456" t="s">
        <v>6402</v>
      </c>
      <c r="I1953" s="476">
        <v>0.28749999999999998</v>
      </c>
      <c r="J1953" s="45" t="s">
        <v>1589</v>
      </c>
      <c r="K1953" s="102"/>
      <c r="L1953" s="13">
        <f ca="1">IFERROR(__xludf.DUMMYFUNCTION("if(K2049="""",0,counta(split(K2049,"","")))"),0)</f>
        <v>0</v>
      </c>
      <c r="M1953" s="102"/>
      <c r="N1953" s="102"/>
      <c r="O1953" s="102"/>
      <c r="P1953" s="102"/>
      <c r="Q1953" s="441" t="s">
        <v>690</v>
      </c>
      <c r="R1953" s="353" t="s">
        <v>5797</v>
      </c>
      <c r="S1953" s="331">
        <v>0</v>
      </c>
      <c r="T1953" s="435"/>
      <c r="U1953" s="165">
        <v>5</v>
      </c>
      <c r="V1953" s="165">
        <v>5</v>
      </c>
      <c r="W1953" s="165" t="s">
        <v>2111</v>
      </c>
      <c r="X1953" s="102" t="s">
        <v>2976</v>
      </c>
      <c r="Y1953" s="422">
        <f>J1953-I1953</f>
        <v>-0.11111111111111108</v>
      </c>
      <c r="Z1953" s="422">
        <f>Y1953*60</f>
        <v>-6.6666666666666643</v>
      </c>
      <c r="AA1953" s="429">
        <v>3</v>
      </c>
      <c r="AB1953" s="328">
        <v>5</v>
      </c>
    </row>
    <row r="1954" spans="1:28" ht="14.25" customHeight="1" thickBot="1">
      <c r="A1954" s="7"/>
      <c r="B1954" s="7"/>
      <c r="C1954" s="50" t="s">
        <v>8978</v>
      </c>
      <c r="D1954" s="468">
        <v>2</v>
      </c>
      <c r="E1954" s="275" t="s">
        <v>9422</v>
      </c>
      <c r="F1954" s="289" t="s">
        <v>9423</v>
      </c>
      <c r="G1954" s="272" t="s">
        <v>9424</v>
      </c>
      <c r="H1954" s="272" t="s">
        <v>9425</v>
      </c>
      <c r="I1954" s="290">
        <v>0.28680555555555554</v>
      </c>
      <c r="J1954" s="45" t="s">
        <v>1589</v>
      </c>
      <c r="K1954" s="102"/>
      <c r="L1954" s="13">
        <f ca="1">IFERROR(__xludf.DUMMYFUNCTION("if(K2050="""",0,counta(split(K2050,"","")))"),0)</f>
        <v>0</v>
      </c>
      <c r="M1954" s="102"/>
      <c r="N1954" s="102"/>
      <c r="O1954" s="102"/>
      <c r="P1954" s="102"/>
      <c r="Q1954" s="441" t="s">
        <v>690</v>
      </c>
      <c r="R1954" s="353" t="s">
        <v>5797</v>
      </c>
      <c r="S1954" s="331">
        <v>0</v>
      </c>
      <c r="T1954" s="435"/>
      <c r="U1954" s="280">
        <v>4</v>
      </c>
      <c r="V1954" s="280">
        <v>4</v>
      </c>
      <c r="W1954" s="286" t="s">
        <v>9052</v>
      </c>
      <c r="X1954" s="286" t="s">
        <v>2947</v>
      </c>
      <c r="Y1954" s="422">
        <f>J1954-I1954</f>
        <v>-0.11041666666666664</v>
      </c>
      <c r="Z1954" s="422">
        <f>Y1954*60</f>
        <v>-6.6249999999999982</v>
      </c>
      <c r="AA1954" s="429">
        <v>3</v>
      </c>
      <c r="AB1954" s="481">
        <v>5</v>
      </c>
    </row>
    <row r="1955" spans="1:28" ht="14.25" customHeight="1" thickBot="1">
      <c r="A1955" s="7"/>
      <c r="B1955" s="7"/>
      <c r="C1955" s="329" t="s">
        <v>10027</v>
      </c>
      <c r="D1955" s="468">
        <v>2</v>
      </c>
      <c r="E1955" s="329" t="s">
        <v>10025</v>
      </c>
      <c r="F1955" s="338" t="s">
        <v>2732</v>
      </c>
      <c r="G1955" s="329" t="s">
        <v>10028</v>
      </c>
      <c r="H1955" s="329" t="s">
        <v>4320</v>
      </c>
      <c r="I1955" s="325">
        <v>0.28055555555555556</v>
      </c>
      <c r="J1955" s="45" t="s">
        <v>1589</v>
      </c>
      <c r="K1955" s="102"/>
      <c r="L1955" s="13">
        <f ca="1">IFERROR(__xludf.DUMMYFUNCTION("if(K2051="""",0,counta(split(K2051,"","")))"),0)</f>
        <v>0</v>
      </c>
      <c r="M1955" s="102"/>
      <c r="N1955" s="102"/>
      <c r="O1955" s="102"/>
      <c r="P1955" s="102"/>
      <c r="Q1955" s="454" t="s">
        <v>690</v>
      </c>
      <c r="R1955" s="353" t="s">
        <v>5797</v>
      </c>
      <c r="S1955" s="459">
        <v>0</v>
      </c>
      <c r="T1955" s="435"/>
      <c r="U1955" s="165">
        <v>5</v>
      </c>
      <c r="V1955" s="165">
        <v>5</v>
      </c>
      <c r="W1955" s="165" t="s">
        <v>6873</v>
      </c>
      <c r="X1955" s="102">
        <v>1</v>
      </c>
      <c r="Y1955" s="422">
        <f>J1955-I1955</f>
        <v>-0.10416666666666666</v>
      </c>
      <c r="Z1955" s="422">
        <f>Y1955*60</f>
        <v>-6.2499999999999991</v>
      </c>
      <c r="AA1955" s="429">
        <v>3</v>
      </c>
      <c r="AB1955" s="165">
        <v>5</v>
      </c>
    </row>
    <row r="1956" spans="1:28" ht="14.25" customHeight="1" thickBot="1">
      <c r="A1956" s="85"/>
      <c r="B1956" s="85"/>
      <c r="C1956" s="51" t="s">
        <v>7255</v>
      </c>
      <c r="D1956" s="468">
        <v>2</v>
      </c>
      <c r="E1956" s="51" t="s">
        <v>1378</v>
      </c>
      <c r="F1956" s="99" t="s">
        <v>2824</v>
      </c>
      <c r="G1956" s="51" t="s">
        <v>6659</v>
      </c>
      <c r="H1956" s="51" t="s">
        <v>6660</v>
      </c>
      <c r="I1956" s="113">
        <v>0.27777777777777779</v>
      </c>
      <c r="J1956" s="45" t="s">
        <v>681</v>
      </c>
      <c r="K1956" s="102" t="str">
        <f ca="1">IFERROR(__xludf.DUMMYFUNCTION("GOOGLETRANSLATE(M2063)"),"Potato, chicken, tomato, bell peppers")</f>
        <v>Potato, chicken, tomato, bell peppers</v>
      </c>
      <c r="L1956" s="13">
        <f ca="1">IFERROR(__xludf.DUMMYFUNCTION("if(K2063="""",0,counta(split(K2063,"","")))"),4)</f>
        <v>4</v>
      </c>
      <c r="M1956" s="102" t="s">
        <v>6367</v>
      </c>
      <c r="N1956" s="102"/>
      <c r="O1956" s="102"/>
      <c r="P1956" s="102"/>
      <c r="Q1956" s="422" t="s">
        <v>690</v>
      </c>
      <c r="R1956" s="353" t="s">
        <v>5797</v>
      </c>
      <c r="S1956" s="480">
        <v>0</v>
      </c>
      <c r="T1956" s="435"/>
      <c r="U1956" s="165">
        <v>5</v>
      </c>
      <c r="V1956" s="165">
        <v>5</v>
      </c>
      <c r="W1956" s="165" t="s">
        <v>2111</v>
      </c>
      <c r="X1956" s="102" t="s">
        <v>2947</v>
      </c>
      <c r="Y1956" s="422">
        <f>J1956-I1956</f>
        <v>-0.16666666666666669</v>
      </c>
      <c r="Z1956" s="422">
        <f>Y1956*60</f>
        <v>-10.000000000000002</v>
      </c>
      <c r="AA1956" s="429">
        <v>3</v>
      </c>
      <c r="AB1956" s="165">
        <v>5</v>
      </c>
    </row>
    <row r="1957" spans="1:28" ht="14.25" customHeight="1" thickBot="1">
      <c r="A1957" s="7"/>
      <c r="B1957" s="7"/>
      <c r="C1957" s="329" t="s">
        <v>10090</v>
      </c>
      <c r="D1957" s="468">
        <v>2</v>
      </c>
      <c r="E1957" s="329" t="s">
        <v>10086</v>
      </c>
      <c r="F1957" s="329" t="s">
        <v>816</v>
      </c>
      <c r="G1957" s="329" t="s">
        <v>852</v>
      </c>
      <c r="H1957" s="329" t="s">
        <v>818</v>
      </c>
      <c r="I1957" s="325">
        <v>0.27430555555555558</v>
      </c>
      <c r="J1957" s="45" t="s">
        <v>689</v>
      </c>
      <c r="K1957" s="102"/>
      <c r="L1957" s="13">
        <f ca="1">IFERROR(__xludf.DUMMYFUNCTION("if(K2064="""",0,counta(split(K2064,"","")))"),0)</f>
        <v>0</v>
      </c>
      <c r="M1957" s="102"/>
      <c r="N1957" s="102"/>
      <c r="O1957" s="102"/>
      <c r="P1957" s="102"/>
      <c r="Q1957" s="454" t="s">
        <v>62</v>
      </c>
      <c r="R1957" s="353" t="s">
        <v>5797</v>
      </c>
      <c r="S1957" s="460">
        <v>1</v>
      </c>
      <c r="T1957" s="435"/>
      <c r="U1957" s="274">
        <v>5</v>
      </c>
      <c r="V1957" s="274">
        <v>5</v>
      </c>
      <c r="W1957" s="272" t="s">
        <v>3511</v>
      </c>
      <c r="X1957" s="274">
        <v>1</v>
      </c>
      <c r="Y1957" s="422">
        <f>J1957-I1957</f>
        <v>-3.1250000000000028E-2</v>
      </c>
      <c r="Z1957" s="422">
        <f>Y1957*60</f>
        <v>-1.8750000000000018</v>
      </c>
      <c r="AA1957" s="429">
        <v>3</v>
      </c>
      <c r="AB1957" s="165">
        <v>5</v>
      </c>
    </row>
    <row r="1958" spans="1:28" ht="14.25" customHeight="1" thickBot="1">
      <c r="A1958" s="7"/>
      <c r="B1958" s="7"/>
      <c r="C1958" s="286" t="s">
        <v>9047</v>
      </c>
      <c r="D1958" s="468">
        <v>2</v>
      </c>
      <c r="E1958" s="286" t="s">
        <v>9277</v>
      </c>
      <c r="F1958" s="247" t="s">
        <v>9286</v>
      </c>
      <c r="G1958" s="286"/>
      <c r="H1958" s="286" t="s">
        <v>9287</v>
      </c>
      <c r="I1958" s="281">
        <v>0.26944444444444443</v>
      </c>
      <c r="J1958" s="45" t="s">
        <v>689</v>
      </c>
      <c r="K1958" s="102" t="str">
        <f ca="1">IFERROR(__xludf.DUMMYFUNCTION("GOOGLETRANSLATE(M2065)"),"Bread")</f>
        <v>Bread</v>
      </c>
      <c r="L1958" s="13">
        <f ca="1">IFERROR(__xludf.DUMMYFUNCTION("if(K2065="""",0,counta(split(K2065,"","")))"),1)</f>
        <v>1</v>
      </c>
      <c r="M1958" s="102" t="s">
        <v>6371</v>
      </c>
      <c r="N1958" s="102"/>
      <c r="O1958" s="102"/>
      <c r="P1958" s="102"/>
      <c r="Q1958" s="422" t="s">
        <v>62</v>
      </c>
      <c r="R1958" s="353" t="s">
        <v>5797</v>
      </c>
      <c r="S1958" s="102">
        <v>1</v>
      </c>
      <c r="T1958" s="435"/>
      <c r="U1958" s="165">
        <v>3</v>
      </c>
      <c r="V1958" s="354">
        <v>5</v>
      </c>
      <c r="W1958" s="353" t="s">
        <v>3092</v>
      </c>
      <c r="X1958" s="102">
        <v>1</v>
      </c>
      <c r="Y1958" s="422">
        <f>J1958-I1958</f>
        <v>-2.6388888888888878E-2</v>
      </c>
      <c r="Z1958" s="422">
        <f>Y1958*60</f>
        <v>-1.5833333333333326</v>
      </c>
      <c r="AA1958" s="429">
        <v>3</v>
      </c>
      <c r="AB1958" s="165">
        <v>5</v>
      </c>
    </row>
    <row r="1959" spans="1:28" ht="14.25" customHeight="1" thickBot="1">
      <c r="A1959" s="469"/>
      <c r="B1959" s="470"/>
      <c r="C1959" s="472" t="s">
        <v>10752</v>
      </c>
      <c r="D1959" s="468">
        <v>2</v>
      </c>
      <c r="E1959" s="472" t="s">
        <v>10790</v>
      </c>
      <c r="F1959" s="472" t="s">
        <v>10792</v>
      </c>
      <c r="G1959" s="456" t="s">
        <v>10793</v>
      </c>
      <c r="H1959" s="456" t="s">
        <v>10793</v>
      </c>
      <c r="I1959" s="476">
        <v>0.2673611111111111</v>
      </c>
      <c r="J1959" s="45" t="s">
        <v>689</v>
      </c>
      <c r="K1959" s="102" t="str">
        <f ca="1">IFERROR(__xludf.DUMMYFUNCTION("GOOGLETRANSLATE(M2066)"),"Rice, ostriches, vegetables")</f>
        <v>Rice, ostriches, vegetables</v>
      </c>
      <c r="L1959" s="13">
        <f ca="1">IFERROR(__xludf.DUMMYFUNCTION("if(K2066="""",0,counta(split(K2066,"","")))"),3)</f>
        <v>3</v>
      </c>
      <c r="M1959" s="102" t="s">
        <v>6374</v>
      </c>
      <c r="N1959" s="102"/>
      <c r="O1959" s="102"/>
      <c r="P1959" s="102"/>
      <c r="Q1959" s="422" t="s">
        <v>62</v>
      </c>
      <c r="R1959" s="353" t="s">
        <v>5797</v>
      </c>
      <c r="S1959" s="102">
        <v>1</v>
      </c>
      <c r="T1959" s="435"/>
      <c r="U1959" s="251">
        <v>3</v>
      </c>
      <c r="V1959" s="253">
        <v>4</v>
      </c>
      <c r="W1959" s="353" t="s">
        <v>3770</v>
      </c>
      <c r="X1959" s="353">
        <v>1</v>
      </c>
      <c r="Y1959" s="422">
        <f>J1959-I1959</f>
        <v>-2.4305555555555552E-2</v>
      </c>
      <c r="Z1959" s="422">
        <f>Y1959*60</f>
        <v>-1.458333333333333</v>
      </c>
      <c r="AA1959" s="429">
        <v>3</v>
      </c>
      <c r="AB1959" s="332">
        <v>5</v>
      </c>
    </row>
    <row r="1960" spans="1:28" ht="14.25" customHeight="1" thickBot="1">
      <c r="A1960" s="7"/>
      <c r="B1960" s="7"/>
      <c r="C1960" s="50" t="s">
        <v>8085</v>
      </c>
      <c r="D1960" s="468">
        <v>2</v>
      </c>
      <c r="E1960" s="87" t="s">
        <v>1237</v>
      </c>
      <c r="F1960" s="102" t="s">
        <v>8195</v>
      </c>
      <c r="G1960" s="102" t="s">
        <v>8195</v>
      </c>
      <c r="H1960" s="102" t="s">
        <v>8196</v>
      </c>
      <c r="I1960" s="246">
        <v>0.2638888888888889</v>
      </c>
      <c r="J1960" s="45" t="s">
        <v>1451</v>
      </c>
      <c r="K1960" s="102" t="str">
        <f ca="1">IFERROR(__xludf.DUMMYFUNCTION("GOOGLETRANSLATE(M2067)"),"French fries")</f>
        <v>French fries</v>
      </c>
      <c r="L1960" s="13">
        <f ca="1">IFERROR(__xludf.DUMMYFUNCTION("if(K2067="""",0,counta(split(K2067,"","")))"),1)</f>
        <v>1</v>
      </c>
      <c r="M1960" s="102" t="s">
        <v>6377</v>
      </c>
      <c r="N1960" s="102"/>
      <c r="O1960" s="102"/>
      <c r="P1960" s="102"/>
      <c r="Q1960" s="422" t="s">
        <v>62</v>
      </c>
      <c r="R1960" s="353" t="s">
        <v>5797</v>
      </c>
      <c r="S1960" s="102">
        <v>1</v>
      </c>
      <c r="T1960" s="435"/>
      <c r="U1960" s="165"/>
      <c r="V1960" s="165">
        <v>4</v>
      </c>
      <c r="W1960" s="165" t="s">
        <v>2111</v>
      </c>
      <c r="X1960" s="102"/>
      <c r="Y1960" s="422">
        <f>J1960-I1960</f>
        <v>1.3888888888888895E-2</v>
      </c>
      <c r="Z1960" s="422">
        <f>Y1960*60</f>
        <v>0.8333333333333337</v>
      </c>
      <c r="AA1960" s="428">
        <v>3</v>
      </c>
      <c r="AB1960" s="328">
        <v>5</v>
      </c>
    </row>
    <row r="1961" spans="1:28" ht="14.25" customHeight="1" thickBot="1">
      <c r="A1961" s="7"/>
      <c r="B1961" s="7"/>
      <c r="C1961" s="50" t="s">
        <v>8085</v>
      </c>
      <c r="D1961" s="468">
        <v>2</v>
      </c>
      <c r="E1961" s="87" t="s">
        <v>1237</v>
      </c>
      <c r="F1961" s="102" t="s">
        <v>1248</v>
      </c>
      <c r="G1961" s="102" t="s">
        <v>1248</v>
      </c>
      <c r="H1961" s="102" t="s">
        <v>8198</v>
      </c>
      <c r="I1961" s="246">
        <v>0.2638888888888889</v>
      </c>
      <c r="J1961" s="45" t="s">
        <v>76</v>
      </c>
      <c r="K1961" s="102" t="str">
        <f ca="1">IFERROR(__xludf.DUMMYFUNCTION("GOOGLETRANSLATE(M2068)"),"Bun, fish cake, tomato, onion")</f>
        <v>Bun, fish cake, tomato, onion</v>
      </c>
      <c r="L1961" s="13">
        <f ca="1">IFERROR(__xludf.DUMMYFUNCTION("if(K2068="""",0,counta(split(K2068,"","")))"),4)</f>
        <v>4</v>
      </c>
      <c r="M1961" s="102" t="s">
        <v>6380</v>
      </c>
      <c r="N1961" s="102"/>
      <c r="O1961" s="102"/>
      <c r="P1961" s="102"/>
      <c r="Q1961" s="422" t="s">
        <v>62</v>
      </c>
      <c r="R1961" s="353" t="s">
        <v>5797</v>
      </c>
      <c r="S1961" s="102">
        <v>1</v>
      </c>
      <c r="T1961" s="435"/>
      <c r="U1961" s="251">
        <v>3</v>
      </c>
      <c r="V1961" s="253">
        <v>4</v>
      </c>
      <c r="W1961" s="353" t="s">
        <v>7965</v>
      </c>
      <c r="X1961" s="353">
        <v>1</v>
      </c>
      <c r="Y1961" s="422">
        <f>J1961-I1961</f>
        <v>-0.17847222222222225</v>
      </c>
      <c r="Z1961" s="422">
        <f>Y1961*60</f>
        <v>-10.708333333333336</v>
      </c>
      <c r="AA1961" s="429">
        <v>3</v>
      </c>
      <c r="AB1961" s="165">
        <v>5</v>
      </c>
    </row>
    <row r="1962" spans="1:28" ht="14.25" customHeight="1" thickBot="1">
      <c r="A1962" s="7"/>
      <c r="B1962" s="7"/>
      <c r="C1962" s="283" t="s">
        <v>9291</v>
      </c>
      <c r="D1962" s="468">
        <v>2</v>
      </c>
      <c r="E1962" s="285" t="s">
        <v>9295</v>
      </c>
      <c r="F1962" s="353" t="s">
        <v>2816</v>
      </c>
      <c r="G1962" s="353" t="s">
        <v>2816</v>
      </c>
      <c r="H1962" s="353" t="s">
        <v>9299</v>
      </c>
      <c r="I1962" s="287">
        <v>0.2638888888888889</v>
      </c>
      <c r="J1962" s="45" t="s">
        <v>780</v>
      </c>
      <c r="K1962" s="102" t="str">
        <f ca="1">IFERROR(__xludf.DUMMYFUNCTION("GOOGLETRANSLATE(M2069)"),"Mango, cucumber, raw vegetables, carrots, grilled spring rolls, Nha Trang spring rolls")</f>
        <v>Mango, cucumber, raw vegetables, carrots, grilled spring rolls, Nha Trang spring rolls</v>
      </c>
      <c r="L1962" s="13">
        <f ca="1">IFERROR(__xludf.DUMMYFUNCTION("if(K2069="""",0,counta(split(K2069,"","")))"),6)</f>
        <v>6</v>
      </c>
      <c r="M1962" s="102" t="s">
        <v>6351</v>
      </c>
      <c r="N1962" s="102"/>
      <c r="O1962" s="102"/>
      <c r="P1962" s="102" t="s">
        <v>6352</v>
      </c>
      <c r="Q1962" s="422" t="s">
        <v>62</v>
      </c>
      <c r="R1962" s="353" t="s">
        <v>5797</v>
      </c>
      <c r="S1962" s="102">
        <v>1</v>
      </c>
      <c r="T1962" s="435"/>
      <c r="U1962" s="481"/>
      <c r="V1962" s="481">
        <v>3</v>
      </c>
      <c r="W1962" s="481" t="s">
        <v>2111</v>
      </c>
      <c r="X1962" s="480"/>
      <c r="Y1962" s="422">
        <f>J1962-I1962</f>
        <v>2.777777777777779E-2</v>
      </c>
      <c r="Z1962" s="422">
        <f>Y1962*60</f>
        <v>1.6666666666666674</v>
      </c>
      <c r="AA1962" s="428">
        <v>3</v>
      </c>
      <c r="AB1962" s="165">
        <v>5</v>
      </c>
    </row>
    <row r="1963" spans="1:28" ht="14.25" customHeight="1" thickBot="1">
      <c r="A1963" s="7"/>
      <c r="B1963" s="7"/>
      <c r="C1963" s="283" t="s">
        <v>9291</v>
      </c>
      <c r="D1963" s="468">
        <v>2</v>
      </c>
      <c r="E1963" s="285" t="s">
        <v>508</v>
      </c>
      <c r="F1963" s="27" t="s">
        <v>517</v>
      </c>
      <c r="G1963" s="353" t="s">
        <v>518</v>
      </c>
      <c r="H1963" s="353" t="s">
        <v>9304</v>
      </c>
      <c r="I1963" s="287">
        <v>0.2638888888888889</v>
      </c>
      <c r="J1963" s="45" t="s">
        <v>3429</v>
      </c>
      <c r="K1963" s="102" t="str">
        <f ca="1">IFERROR(__xludf.DUMMYFUNCTION("GOOGLETRANSLATE(M2070)"),"Fish, foil, herbs, rice paper")</f>
        <v>Fish, foil, herbs, rice paper</v>
      </c>
      <c r="L1963" s="13">
        <f ca="1">IFERROR(__xludf.DUMMYFUNCTION("if(K2070="""",0,counta(split(K2070,"","")))"),4)</f>
        <v>4</v>
      </c>
      <c r="M1963" s="102" t="s">
        <v>6383</v>
      </c>
      <c r="N1963" s="102"/>
      <c r="O1963" s="102"/>
      <c r="P1963" s="102" t="s">
        <v>6241</v>
      </c>
      <c r="Q1963" s="422" t="s">
        <v>62</v>
      </c>
      <c r="R1963" s="353" t="s">
        <v>5797</v>
      </c>
      <c r="S1963" s="102">
        <v>1</v>
      </c>
      <c r="T1963" s="435"/>
      <c r="U1963" s="274">
        <v>5</v>
      </c>
      <c r="V1963" s="274">
        <v>5</v>
      </c>
      <c r="W1963" s="272" t="s">
        <v>2793</v>
      </c>
      <c r="X1963" s="274">
        <v>1</v>
      </c>
      <c r="Y1963" s="422">
        <f>J1963-I1963</f>
        <v>0.14583333333333337</v>
      </c>
      <c r="Z1963" s="422">
        <f>Y1963*60</f>
        <v>8.7500000000000018</v>
      </c>
      <c r="AA1963" s="429">
        <v>3</v>
      </c>
      <c r="AB1963" s="481">
        <v>5</v>
      </c>
    </row>
    <row r="1964" spans="1:28" ht="14.25" customHeight="1" thickBot="1">
      <c r="A1964" s="7"/>
      <c r="B1964" s="294"/>
      <c r="C1964" s="312" t="s">
        <v>9648</v>
      </c>
      <c r="D1964" s="468">
        <v>2</v>
      </c>
      <c r="E1964" s="312" t="s">
        <v>9672</v>
      </c>
      <c r="F1964" s="296" t="s">
        <v>2803</v>
      </c>
      <c r="G1964" s="312" t="s">
        <v>9678</v>
      </c>
      <c r="H1964" s="312" t="s">
        <v>9679</v>
      </c>
      <c r="I1964" s="315">
        <v>0.2638888888888889</v>
      </c>
      <c r="J1964" s="45" t="s">
        <v>1498</v>
      </c>
      <c r="K1964" s="102" t="str">
        <f ca="1">IFERROR(__xludf.DUMMYFUNCTION("GOOGLETRANSLATE(M2071)"),"White radish, vegetables, dimsum")</f>
        <v>White radish, vegetables, dimsum</v>
      </c>
      <c r="L1964" s="13">
        <f ca="1">IFERROR(__xludf.DUMMYFUNCTION("if(K2071="""",0,counta(split(K2071,"","")))"),3)</f>
        <v>3</v>
      </c>
      <c r="M1964" s="102" t="s">
        <v>6386</v>
      </c>
      <c r="N1964" s="102"/>
      <c r="O1964" s="102"/>
      <c r="P1964" s="102"/>
      <c r="Q1964" s="422" t="s">
        <v>62</v>
      </c>
      <c r="R1964" s="353" t="s">
        <v>5797</v>
      </c>
      <c r="S1964" s="102">
        <v>1</v>
      </c>
      <c r="T1964" s="435"/>
      <c r="U1964" s="165">
        <v>3</v>
      </c>
      <c r="V1964" s="165">
        <v>5</v>
      </c>
      <c r="W1964" s="165" t="s">
        <v>4818</v>
      </c>
      <c r="X1964" s="102" t="s">
        <v>2947</v>
      </c>
      <c r="Y1964" s="422">
        <f>J1964-I1964</f>
        <v>-7.8472222222222221E-2</v>
      </c>
      <c r="Z1964" s="422">
        <f>Y1964*60</f>
        <v>-4.708333333333333</v>
      </c>
      <c r="AA1964" s="429">
        <v>3</v>
      </c>
      <c r="AB1964" s="165">
        <v>5</v>
      </c>
    </row>
    <row r="1965" spans="1:28" ht="14.25" customHeight="1" thickBot="1">
      <c r="A1965" s="7"/>
      <c r="B1965" s="7"/>
      <c r="C1965" s="329" t="s">
        <v>10136</v>
      </c>
      <c r="D1965" s="468">
        <v>2</v>
      </c>
      <c r="E1965" s="329" t="s">
        <v>10131</v>
      </c>
      <c r="F1965" s="338" t="s">
        <v>10137</v>
      </c>
      <c r="G1965" s="338" t="s">
        <v>10137</v>
      </c>
      <c r="H1965" s="329" t="s">
        <v>10138</v>
      </c>
      <c r="I1965" s="325">
        <v>0.2638888888888889</v>
      </c>
      <c r="J1965" s="45" t="s">
        <v>1401</v>
      </c>
      <c r="K1965" s="102" t="str">
        <f ca="1">IFERROR(__xludf.DUMMYFUNCTION("GOOGLETRANSLATE(M2072)"),"Meat, baro, cucumber, coriander")</f>
        <v>Meat, baro, cucumber, coriander</v>
      </c>
      <c r="L1965" s="13">
        <f ca="1">IFERROR(__xludf.DUMMYFUNCTION("if(K2072="""",0,counta(split(K2072,"","")))"),4)</f>
        <v>4</v>
      </c>
      <c r="M1965" s="102" t="s">
        <v>6388</v>
      </c>
      <c r="N1965" s="102"/>
      <c r="O1965" s="102"/>
      <c r="P1965" s="102"/>
      <c r="Q1965" s="422" t="s">
        <v>62</v>
      </c>
      <c r="R1965" s="353" t="s">
        <v>5797</v>
      </c>
      <c r="S1965" s="102">
        <v>1</v>
      </c>
      <c r="T1965" s="435"/>
      <c r="U1965" s="196">
        <v>5</v>
      </c>
      <c r="V1965" s="196">
        <v>5</v>
      </c>
      <c r="W1965" s="196" t="s">
        <v>3511</v>
      </c>
      <c r="X1965" s="205">
        <v>1</v>
      </c>
      <c r="Y1965" s="422">
        <f>J1965-I1965</f>
        <v>-0.11944444444444444</v>
      </c>
      <c r="Z1965" s="422">
        <f>Y1965*60</f>
        <v>-7.1666666666666661</v>
      </c>
      <c r="AA1965" s="429">
        <v>3</v>
      </c>
      <c r="AB1965" s="165">
        <v>5</v>
      </c>
    </row>
    <row r="1966" spans="1:28" ht="14.25" customHeight="1" thickBot="1">
      <c r="A1966" s="469"/>
      <c r="B1966" s="470"/>
      <c r="C1966" s="471" t="s">
        <v>10752</v>
      </c>
      <c r="D1966" s="468">
        <v>2</v>
      </c>
      <c r="E1966" s="472" t="s">
        <v>10762</v>
      </c>
      <c r="F1966" s="456" t="s">
        <v>10763</v>
      </c>
      <c r="G1966" s="464" t="s">
        <v>10764</v>
      </c>
      <c r="H1966" s="456" t="s">
        <v>2885</v>
      </c>
      <c r="I1966" s="476">
        <v>0.26111111111111113</v>
      </c>
      <c r="J1966" s="45" t="s">
        <v>749</v>
      </c>
      <c r="K1966" s="102" t="str">
        <f ca="1">IFERROR(__xludf.DUMMYFUNCTION("GOOGLETRANSLATE(M2073)"),"Price, tomatoes, fish")</f>
        <v>Price, tomatoes, fish</v>
      </c>
      <c r="L1966" s="13">
        <f ca="1">IFERROR(__xludf.DUMMYFUNCTION("if(K2073="""",0,counta(split(K2073,"","")))"),3)</f>
        <v>3</v>
      </c>
      <c r="M1966" s="102" t="s">
        <v>6390</v>
      </c>
      <c r="N1966" s="102"/>
      <c r="O1966" s="102"/>
      <c r="P1966" s="102"/>
      <c r="Q1966" s="422" t="s">
        <v>62</v>
      </c>
      <c r="R1966" s="353" t="s">
        <v>5797</v>
      </c>
      <c r="S1966" s="102">
        <v>1</v>
      </c>
      <c r="T1966" s="435"/>
      <c r="U1966" s="297">
        <v>4</v>
      </c>
      <c r="V1966" s="297">
        <v>4</v>
      </c>
      <c r="W1966" s="301" t="s">
        <v>3437</v>
      </c>
      <c r="X1966" s="301" t="s">
        <v>2976</v>
      </c>
      <c r="Y1966" s="422">
        <f>J1966-I1966</f>
        <v>-6.666666666666668E-2</v>
      </c>
      <c r="Z1966" s="422">
        <f>Y1966*60</f>
        <v>-4.0000000000000009</v>
      </c>
      <c r="AA1966" s="429">
        <v>3</v>
      </c>
      <c r="AB1966" s="165">
        <v>5</v>
      </c>
    </row>
    <row r="1967" spans="1:28" ht="14.25" customHeight="1" thickBot="1">
      <c r="A1967" s="85"/>
      <c r="B1967" s="85"/>
      <c r="C1967" s="51" t="s">
        <v>7255</v>
      </c>
      <c r="D1967" s="468">
        <v>2</v>
      </c>
      <c r="E1967" s="51" t="s">
        <v>7357</v>
      </c>
      <c r="F1967" s="99" t="s">
        <v>7372</v>
      </c>
      <c r="G1967" s="51" t="s">
        <v>7372</v>
      </c>
      <c r="H1967" s="51" t="s">
        <v>7373</v>
      </c>
      <c r="I1967" s="113">
        <v>0.25833333333333336</v>
      </c>
      <c r="J1967" s="45"/>
      <c r="K1967" s="102"/>
      <c r="L1967" s="13">
        <f ca="1">IFERROR(__xludf.DUMMYFUNCTION("if(K2074="""",0,counta(split(K2074,"","")))"),0)</f>
        <v>0</v>
      </c>
      <c r="M1967" s="102"/>
      <c r="N1967" s="102"/>
      <c r="O1967" s="102"/>
      <c r="P1967" s="102"/>
      <c r="Q1967" s="422" t="s">
        <v>62</v>
      </c>
      <c r="R1967" s="353" t="s">
        <v>5797</v>
      </c>
      <c r="S1967" s="102">
        <v>1</v>
      </c>
      <c r="T1967" s="435"/>
      <c r="U1967" s="187">
        <v>2</v>
      </c>
      <c r="V1967" s="336">
        <v>3</v>
      </c>
      <c r="W1967" s="339" t="s">
        <v>29</v>
      </c>
      <c r="X1967" s="339" t="s">
        <v>3469</v>
      </c>
      <c r="Y1967" s="422">
        <f>J1967-I1967</f>
        <v>-0.25833333333333336</v>
      </c>
      <c r="Z1967" s="422">
        <f>Y1967*60</f>
        <v>-15.500000000000002</v>
      </c>
      <c r="AA1967" s="429">
        <v>3</v>
      </c>
      <c r="AB1967" s="165">
        <v>5</v>
      </c>
    </row>
    <row r="1968" spans="1:28" ht="14.25" customHeight="1" thickBot="1">
      <c r="A1968" s="7"/>
      <c r="B1968" s="7"/>
      <c r="C1968" s="329" t="s">
        <v>10049</v>
      </c>
      <c r="D1968" s="468">
        <v>2</v>
      </c>
      <c r="E1968" s="329" t="s">
        <v>10047</v>
      </c>
      <c r="F1968" s="338" t="s">
        <v>4549</v>
      </c>
      <c r="G1968" s="329" t="s">
        <v>447</v>
      </c>
      <c r="H1968" s="329" t="s">
        <v>2216</v>
      </c>
      <c r="I1968" s="325">
        <v>0.25833333333333336</v>
      </c>
      <c r="J1968" s="184" t="s">
        <v>1434</v>
      </c>
      <c r="K1968" s="252" t="s">
        <v>6393</v>
      </c>
      <c r="L1968" s="13">
        <f ca="1">IFERROR(__xludf.DUMMYFUNCTION("if(K2075="""",0,counta(split(K2075,"","")))"),4)</f>
        <v>4</v>
      </c>
      <c r="M1968" s="252" t="s">
        <v>6393</v>
      </c>
      <c r="N1968" s="156"/>
      <c r="O1968" s="252" t="s">
        <v>6394</v>
      </c>
      <c r="P1968" s="252" t="s">
        <v>6394</v>
      </c>
      <c r="Q1968" s="422" t="s">
        <v>62</v>
      </c>
      <c r="R1968" s="353" t="s">
        <v>5797</v>
      </c>
      <c r="S1968" s="102">
        <v>1</v>
      </c>
      <c r="T1968" s="435"/>
      <c r="U1968" s="336">
        <v>3</v>
      </c>
      <c r="V1968" s="333">
        <v>4</v>
      </c>
      <c r="W1968" s="339" t="s">
        <v>29</v>
      </c>
      <c r="X1968" s="339" t="s">
        <v>3469</v>
      </c>
      <c r="Y1968" s="422">
        <f>J1968-I1968</f>
        <v>-0.19305555555555559</v>
      </c>
      <c r="Z1968" s="422">
        <f>Y1968*60</f>
        <v>-11.583333333333336</v>
      </c>
      <c r="AA1968" s="429">
        <v>3</v>
      </c>
      <c r="AB1968" s="165">
        <v>5</v>
      </c>
    </row>
    <row r="1969" spans="1:28" ht="14.25" customHeight="1" thickBot="1">
      <c r="A1969" s="7"/>
      <c r="B1969" s="7"/>
      <c r="C1969" s="50" t="s">
        <v>8978</v>
      </c>
      <c r="D1969" s="468">
        <v>2</v>
      </c>
      <c r="E1969" s="275" t="s">
        <v>9386</v>
      </c>
      <c r="F1969" s="289" t="s">
        <v>9392</v>
      </c>
      <c r="G1969" s="272" t="s">
        <v>9393</v>
      </c>
      <c r="H1969" s="272" t="s">
        <v>9394</v>
      </c>
      <c r="I1969" s="290">
        <v>0.25624999999999998</v>
      </c>
      <c r="J1969" s="184" t="s">
        <v>694</v>
      </c>
      <c r="K1969" s="339" t="s">
        <v>6395</v>
      </c>
      <c r="L1969" s="13">
        <f ca="1">IFERROR(__xludf.DUMMYFUNCTION("if(K2076="""",0,counta(split(K2076,"","")))"),6)</f>
        <v>6</v>
      </c>
      <c r="M1969" s="339" t="s">
        <v>6395</v>
      </c>
      <c r="N1969" s="156"/>
      <c r="O1969" s="156"/>
      <c r="P1969" s="156"/>
      <c r="Q1969" s="422" t="s">
        <v>62</v>
      </c>
      <c r="R1969" s="353" t="s">
        <v>5797</v>
      </c>
      <c r="S1969" s="102">
        <v>1</v>
      </c>
      <c r="T1969" s="435"/>
      <c r="U1969" s="165"/>
      <c r="V1969" s="165">
        <v>5</v>
      </c>
      <c r="W1969" s="165" t="s">
        <v>1403</v>
      </c>
      <c r="X1969" s="102" t="s">
        <v>1867</v>
      </c>
      <c r="Y1969" s="422">
        <f>J1969-I1969</f>
        <v>-0.15555555555555556</v>
      </c>
      <c r="Z1969" s="422">
        <f>Y1969*60</f>
        <v>-9.3333333333333339</v>
      </c>
      <c r="AA1969" s="428">
        <v>3</v>
      </c>
      <c r="AB1969" s="165">
        <v>5</v>
      </c>
    </row>
    <row r="1970" spans="1:28" ht="14.25" customHeight="1" thickBot="1">
      <c r="A1970" s="294"/>
      <c r="B1970" s="294"/>
      <c r="C1970" s="295" t="s">
        <v>9494</v>
      </c>
      <c r="D1970" s="468">
        <v>2</v>
      </c>
      <c r="E1970" s="312" t="s">
        <v>9584</v>
      </c>
      <c r="F1970" s="307" t="s">
        <v>9595</v>
      </c>
      <c r="G1970" s="301" t="s">
        <v>9596</v>
      </c>
      <c r="H1970" s="301" t="s">
        <v>9597</v>
      </c>
      <c r="I1970" s="298">
        <v>0.25555555555555554</v>
      </c>
      <c r="J1970" s="184" t="s">
        <v>770</v>
      </c>
      <c r="K1970" s="339" t="s">
        <v>6398</v>
      </c>
      <c r="L1970" s="13">
        <f ca="1">IFERROR(__xludf.DUMMYFUNCTION("if(K2077="""",0,counta(split(K2077,"","")))"),7)</f>
        <v>7</v>
      </c>
      <c r="M1970" s="339" t="s">
        <v>6398</v>
      </c>
      <c r="N1970" s="156"/>
      <c r="O1970" s="156"/>
      <c r="P1970" s="156"/>
      <c r="Q1970" s="422" t="s">
        <v>62</v>
      </c>
      <c r="R1970" s="353" t="s">
        <v>5797</v>
      </c>
      <c r="S1970" s="102">
        <v>1</v>
      </c>
      <c r="T1970" s="435"/>
      <c r="U1970" s="165">
        <v>3</v>
      </c>
      <c r="V1970" s="165">
        <v>4</v>
      </c>
      <c r="W1970" s="165" t="s">
        <v>2111</v>
      </c>
      <c r="X1970" s="102" t="s">
        <v>2794</v>
      </c>
      <c r="Y1970" s="422">
        <f>J1970-I1970</f>
        <v>-0.10763888888888887</v>
      </c>
      <c r="Z1970" s="422">
        <f>Y1970*60</f>
        <v>-6.4583333333333321</v>
      </c>
      <c r="AA1970" s="429">
        <v>3</v>
      </c>
      <c r="AB1970" s="165">
        <v>5</v>
      </c>
    </row>
    <row r="1971" spans="1:28" ht="14.25" customHeight="1" thickBot="1">
      <c r="A1971" s="7"/>
      <c r="B1971" s="7"/>
      <c r="C1971" s="329" t="s">
        <v>9999</v>
      </c>
      <c r="D1971" s="468">
        <v>2</v>
      </c>
      <c r="E1971" s="329" t="s">
        <v>9988</v>
      </c>
      <c r="F1971" s="338" t="s">
        <v>10000</v>
      </c>
      <c r="G1971" s="338" t="s">
        <v>10000</v>
      </c>
      <c r="H1971" s="329" t="s">
        <v>3191</v>
      </c>
      <c r="I1971" s="325">
        <v>0.25555555555555554</v>
      </c>
      <c r="J1971" s="184" t="s">
        <v>696</v>
      </c>
      <c r="K1971" s="339" t="s">
        <v>6399</v>
      </c>
      <c r="L1971" s="13">
        <f ca="1">IFERROR(__xludf.DUMMYFUNCTION("if(K2078="""",0,counta(split(K2078,"","")))"),2)</f>
        <v>2</v>
      </c>
      <c r="M1971" s="339" t="s">
        <v>6399</v>
      </c>
      <c r="N1971" s="156"/>
      <c r="O1971" s="156"/>
      <c r="P1971" s="156"/>
      <c r="Q1971" s="422" t="s">
        <v>62</v>
      </c>
      <c r="R1971" s="353" t="s">
        <v>5797</v>
      </c>
      <c r="S1971" s="102">
        <v>1</v>
      </c>
      <c r="T1971" s="435"/>
      <c r="U1971" s="354">
        <v>3</v>
      </c>
      <c r="V1971" s="354">
        <v>3</v>
      </c>
      <c r="W1971" s="434" t="s">
        <v>10195</v>
      </c>
      <c r="X1971" s="354">
        <v>1</v>
      </c>
      <c r="Y1971" s="422">
        <f>J1971-I1971</f>
        <v>-7.3611111111111099E-2</v>
      </c>
      <c r="Z1971" s="422">
        <f>Y1971*60</f>
        <v>-4.4166666666666661</v>
      </c>
      <c r="AA1971" s="429">
        <v>3</v>
      </c>
      <c r="AB1971" s="165">
        <v>5</v>
      </c>
    </row>
    <row r="1972" spans="1:28" ht="14.25" customHeight="1" thickBot="1">
      <c r="A1972" s="7"/>
      <c r="B1972" s="7"/>
      <c r="C1972" s="286" t="s">
        <v>9047</v>
      </c>
      <c r="D1972" s="468">
        <v>2</v>
      </c>
      <c r="E1972" s="286" t="s">
        <v>302</v>
      </c>
      <c r="F1972" s="247" t="s">
        <v>9225</v>
      </c>
      <c r="G1972" s="247" t="s">
        <v>9225</v>
      </c>
      <c r="H1972" s="286" t="s">
        <v>9226</v>
      </c>
      <c r="I1972" s="281">
        <v>0.25208333333333333</v>
      </c>
      <c r="J1972" s="184" t="s">
        <v>3541</v>
      </c>
      <c r="K1972" s="178"/>
      <c r="L1972" s="13">
        <f ca="1">IFERROR(__xludf.DUMMYFUNCTION("if(K2079="""",0,counta(split(K2079,"","")))"),0)</f>
        <v>0</v>
      </c>
      <c r="M1972" s="178"/>
      <c r="N1972" s="156"/>
      <c r="O1972" s="156"/>
      <c r="P1972" s="156"/>
      <c r="Q1972" s="422" t="s">
        <v>62</v>
      </c>
      <c r="R1972" s="353" t="s">
        <v>5797</v>
      </c>
      <c r="S1972" s="102">
        <v>1</v>
      </c>
      <c r="T1972" s="435"/>
      <c r="U1972" s="165">
        <v>5</v>
      </c>
      <c r="V1972" s="165">
        <v>5</v>
      </c>
      <c r="W1972" s="165" t="s">
        <v>3092</v>
      </c>
      <c r="X1972" s="102" t="s">
        <v>2947</v>
      </c>
      <c r="Y1972" s="422">
        <f>J1972-I1972</f>
        <v>-6.8749999999999978E-2</v>
      </c>
      <c r="Z1972" s="422">
        <f>Y1972*60</f>
        <v>-4.1249999999999982</v>
      </c>
      <c r="AA1972" s="429">
        <v>3</v>
      </c>
      <c r="AB1972" s="165">
        <v>5</v>
      </c>
    </row>
    <row r="1973" spans="1:28" ht="14.25" customHeight="1" thickBot="1">
      <c r="A1973" s="294"/>
      <c r="B1973" s="294"/>
      <c r="C1973" s="295" t="s">
        <v>9494</v>
      </c>
      <c r="D1973" s="468">
        <v>2</v>
      </c>
      <c r="E1973" s="312" t="s">
        <v>9544</v>
      </c>
      <c r="F1973" s="302" t="s">
        <v>84</v>
      </c>
      <c r="G1973" s="296" t="s">
        <v>9545</v>
      </c>
      <c r="H1973" s="301" t="s">
        <v>7273</v>
      </c>
      <c r="I1973" s="298">
        <v>0.25</v>
      </c>
      <c r="J1973" s="184" t="s">
        <v>228</v>
      </c>
      <c r="K1973" s="178"/>
      <c r="L1973" s="13">
        <f ca="1">IFERROR(__xludf.DUMMYFUNCTION("if(K2080="""",0,counta(split(K2080,"","")))"),0)</f>
        <v>0</v>
      </c>
      <c r="M1973" s="178"/>
      <c r="N1973" s="156"/>
      <c r="O1973" s="156"/>
      <c r="P1973" s="156"/>
      <c r="Q1973" s="422" t="s">
        <v>62</v>
      </c>
      <c r="R1973" s="353" t="s">
        <v>5797</v>
      </c>
      <c r="S1973" s="102">
        <v>1</v>
      </c>
      <c r="T1973" s="435"/>
      <c r="U1973" s="165">
        <v>5</v>
      </c>
      <c r="V1973" s="165">
        <v>5</v>
      </c>
      <c r="W1973" s="165" t="s">
        <v>2858</v>
      </c>
      <c r="X1973" s="102" t="s">
        <v>3469</v>
      </c>
      <c r="Y1973" s="422">
        <f>J1973-I1973</f>
        <v>-6.5277777777777768E-2</v>
      </c>
      <c r="Z1973" s="422">
        <f>Y1973*60</f>
        <v>-3.9166666666666661</v>
      </c>
      <c r="AA1973" s="429">
        <v>3</v>
      </c>
      <c r="AB1973" s="481">
        <v>5</v>
      </c>
    </row>
    <row r="1974" spans="1:28" ht="14.25" customHeight="1" thickBot="1">
      <c r="A1974" s="469"/>
      <c r="B1974" s="470"/>
      <c r="C1974" s="471" t="s">
        <v>10752</v>
      </c>
      <c r="D1974" s="468">
        <v>2</v>
      </c>
      <c r="E1974" s="472" t="s">
        <v>10778</v>
      </c>
      <c r="F1974" s="237" t="s">
        <v>816</v>
      </c>
      <c r="G1974" s="456" t="s">
        <v>852</v>
      </c>
      <c r="H1974" s="456" t="s">
        <v>852</v>
      </c>
      <c r="I1974" s="476">
        <v>0.24583333333333332</v>
      </c>
      <c r="J1974" s="184" t="s">
        <v>2801</v>
      </c>
      <c r="K1974" s="252" t="s">
        <v>6403</v>
      </c>
      <c r="L1974" s="13">
        <f ca="1">IFERROR(__xludf.DUMMYFUNCTION("if(K2081="""",0,counta(split(K2081,"","")))"),2)</f>
        <v>2</v>
      </c>
      <c r="M1974" s="252" t="s">
        <v>6403</v>
      </c>
      <c r="N1974" s="156"/>
      <c r="O1974" s="156"/>
      <c r="P1974" s="156"/>
      <c r="Q1974" s="422" t="s">
        <v>62</v>
      </c>
      <c r="R1974" s="353" t="s">
        <v>5797</v>
      </c>
      <c r="S1974" s="102">
        <v>1</v>
      </c>
      <c r="T1974" s="435"/>
      <c r="U1974" s="165">
        <v>5</v>
      </c>
      <c r="V1974" s="165">
        <v>5</v>
      </c>
      <c r="W1974" s="165" t="s">
        <v>7102</v>
      </c>
      <c r="X1974" s="102">
        <v>4</v>
      </c>
      <c r="Y1974" s="422">
        <f>J1974-I1974</f>
        <v>-5.833333333333332E-2</v>
      </c>
      <c r="Z1974" s="422">
        <f>Y1974*60</f>
        <v>-3.4999999999999991</v>
      </c>
      <c r="AA1974" s="429">
        <v>3</v>
      </c>
      <c r="AB1974" s="165">
        <v>5</v>
      </c>
    </row>
    <row r="1975" spans="1:28" ht="14.25" customHeight="1" thickBot="1">
      <c r="A1975" s="7"/>
      <c r="B1975" s="7"/>
      <c r="C1975" s="319" t="s">
        <v>9648</v>
      </c>
      <c r="D1975" s="468">
        <v>2</v>
      </c>
      <c r="E1975" s="301" t="s">
        <v>9752</v>
      </c>
      <c r="F1975" s="301" t="s">
        <v>9771</v>
      </c>
      <c r="G1975" s="301" t="s">
        <v>9771</v>
      </c>
      <c r="H1975" s="301" t="s">
        <v>9772</v>
      </c>
      <c r="I1975" s="298">
        <v>0.24374999999999999</v>
      </c>
      <c r="J1975" s="184" t="s">
        <v>1510</v>
      </c>
      <c r="K1975" s="339" t="s">
        <v>6405</v>
      </c>
      <c r="L1975" s="13">
        <f ca="1">IFERROR(__xludf.DUMMYFUNCTION("if(K2082="""",0,counta(split(K2082,"","")))"),2)</f>
        <v>2</v>
      </c>
      <c r="M1975" s="339" t="s">
        <v>6405</v>
      </c>
      <c r="N1975" s="156"/>
      <c r="O1975" s="156"/>
      <c r="P1975" s="156"/>
      <c r="Q1975" s="422" t="s">
        <v>62</v>
      </c>
      <c r="R1975" s="353" t="s">
        <v>5797</v>
      </c>
      <c r="S1975" s="102">
        <v>1</v>
      </c>
      <c r="T1975" s="435"/>
      <c r="U1975" s="165">
        <v>5</v>
      </c>
      <c r="V1975" s="165">
        <v>5</v>
      </c>
      <c r="W1975" s="237" t="s">
        <v>29</v>
      </c>
      <c r="X1975" s="102" t="s">
        <v>2976</v>
      </c>
      <c r="Y1975" s="422">
        <f>J1975-I1975</f>
        <v>-5.0694444444444459E-2</v>
      </c>
      <c r="Z1975" s="422">
        <f>Y1975*60</f>
        <v>-3.0416666666666674</v>
      </c>
      <c r="AA1975" s="429">
        <v>3</v>
      </c>
      <c r="AB1975" s="297">
        <v>5</v>
      </c>
    </row>
    <row r="1976" spans="1:28" ht="14.25" customHeight="1" thickBot="1">
      <c r="A1976" s="7"/>
      <c r="B1976" s="7"/>
      <c r="C1976" s="329" t="s">
        <v>9953</v>
      </c>
      <c r="D1976" s="468">
        <v>2</v>
      </c>
      <c r="E1976" s="329" t="s">
        <v>9950</v>
      </c>
      <c r="F1976" s="329" t="s">
        <v>816</v>
      </c>
      <c r="G1976" s="329" t="s">
        <v>5401</v>
      </c>
      <c r="H1976" s="329" t="s">
        <v>818</v>
      </c>
      <c r="I1976" s="325">
        <v>0.24374999999999999</v>
      </c>
      <c r="J1976" s="184" t="s">
        <v>618</v>
      </c>
      <c r="K1976" s="178"/>
      <c r="L1976" s="13">
        <f ca="1">IFERROR(__xludf.DUMMYFUNCTION("if(K2083="""",0,counta(split(K2083,"","")))"),0)</f>
        <v>0</v>
      </c>
      <c r="M1976" s="178"/>
      <c r="N1976" s="252"/>
      <c r="O1976" s="252"/>
      <c r="P1976" s="156"/>
      <c r="Q1976" s="422" t="s">
        <v>62</v>
      </c>
      <c r="R1976" s="353" t="s">
        <v>5797</v>
      </c>
      <c r="S1976" s="102">
        <v>1</v>
      </c>
      <c r="T1976" s="435"/>
      <c r="U1976" s="354">
        <v>4</v>
      </c>
      <c r="V1976" s="354">
        <v>4</v>
      </c>
      <c r="W1976" s="434" t="s">
        <v>3127</v>
      </c>
      <c r="X1976" s="354">
        <v>2</v>
      </c>
      <c r="Y1976" s="422">
        <f>J1976-I1976</f>
        <v>-2.1527777777777785E-2</v>
      </c>
      <c r="Z1976" s="422">
        <f>Y1976*60</f>
        <v>-1.291666666666667</v>
      </c>
      <c r="AA1976" s="429">
        <v>3</v>
      </c>
      <c r="AB1976" s="165">
        <v>5</v>
      </c>
    </row>
    <row r="1977" spans="1:28" ht="14.25" customHeight="1" thickBot="1">
      <c r="A1977" s="85"/>
      <c r="B1977" s="85"/>
      <c r="C1977" s="51" t="s">
        <v>7255</v>
      </c>
      <c r="D1977" s="468">
        <v>2</v>
      </c>
      <c r="E1977" s="51" t="s">
        <v>7357</v>
      </c>
      <c r="F1977" s="99" t="s">
        <v>7371</v>
      </c>
      <c r="G1977" s="51" t="s">
        <v>7371</v>
      </c>
      <c r="H1977" s="51" t="s">
        <v>7371</v>
      </c>
      <c r="I1977" s="113">
        <v>0.23958333333333334</v>
      </c>
      <c r="J1977" s="184" t="s">
        <v>1395</v>
      </c>
      <c r="K1977" s="178"/>
      <c r="L1977" s="13">
        <f ca="1">IFERROR(__xludf.DUMMYFUNCTION("if(K2084="""",0,counta(split(K2084,"","")))"),0)</f>
        <v>0</v>
      </c>
      <c r="M1977" s="178"/>
      <c r="N1977" s="339" t="s">
        <v>1280</v>
      </c>
      <c r="O1977" s="252" t="s">
        <v>6411</v>
      </c>
      <c r="P1977" s="252" t="s">
        <v>6411</v>
      </c>
      <c r="Q1977" s="422" t="s">
        <v>62</v>
      </c>
      <c r="R1977" s="353" t="s">
        <v>5797</v>
      </c>
      <c r="S1977" s="102">
        <v>1</v>
      </c>
      <c r="T1977" s="435"/>
      <c r="U1977" s="484"/>
      <c r="V1977" s="484"/>
      <c r="W1977" s="481" t="s">
        <v>3044</v>
      </c>
      <c r="X1977" s="500">
        <v>1</v>
      </c>
      <c r="Y1977" s="422">
        <f>J1977-I1977</f>
        <v>-1.2500000000000011E-2</v>
      </c>
      <c r="Z1977" s="422">
        <f>Y1977*60</f>
        <v>-0.75000000000000067</v>
      </c>
      <c r="AA1977" s="429">
        <v>3</v>
      </c>
      <c r="AB1977" s="328">
        <v>5</v>
      </c>
    </row>
    <row r="1978" spans="1:28" ht="14.25" customHeight="1" thickBot="1">
      <c r="A1978" s="7"/>
      <c r="B1978" s="7"/>
      <c r="C1978" s="329" t="s">
        <v>10164</v>
      </c>
      <c r="D1978" s="468">
        <v>2</v>
      </c>
      <c r="E1978" s="329" t="s">
        <v>10159</v>
      </c>
      <c r="F1978" s="346" t="s">
        <v>10165</v>
      </c>
      <c r="G1978" s="346" t="s">
        <v>10166</v>
      </c>
      <c r="H1978" s="352" t="s">
        <v>10167</v>
      </c>
      <c r="I1978" s="347">
        <v>0.2388888888888889</v>
      </c>
      <c r="J1978" s="184" t="s">
        <v>1627</v>
      </c>
      <c r="K1978" s="178"/>
      <c r="L1978" s="13">
        <f ca="1">IFERROR(__xludf.DUMMYFUNCTION("if(K2085="""",0,counta(split(K2085,"","")))"),0)</f>
        <v>0</v>
      </c>
      <c r="M1978" s="178"/>
      <c r="N1978" s="339" t="s">
        <v>6414</v>
      </c>
      <c r="O1978" s="339" t="s">
        <v>6415</v>
      </c>
      <c r="P1978" s="339" t="s">
        <v>6415</v>
      </c>
      <c r="Q1978" s="422" t="s">
        <v>62</v>
      </c>
      <c r="R1978" s="353" t="s">
        <v>5797</v>
      </c>
      <c r="S1978" s="102">
        <v>1</v>
      </c>
      <c r="T1978" s="435"/>
      <c r="U1978" s="165"/>
      <c r="V1978" s="165">
        <v>5</v>
      </c>
      <c r="W1978" s="165" t="s">
        <v>1403</v>
      </c>
      <c r="X1978" s="102"/>
      <c r="Y1978" s="422">
        <f>J1978-I1978</f>
        <v>-9.0277777777778012E-3</v>
      </c>
      <c r="Z1978" s="422">
        <f>Y1978*60</f>
        <v>-0.54166666666666807</v>
      </c>
      <c r="AA1978" s="429">
        <v>3</v>
      </c>
      <c r="AB1978" s="165">
        <v>5</v>
      </c>
    </row>
    <row r="1979" spans="1:28" ht="15" customHeight="1" thickBot="1">
      <c r="A1979" s="85"/>
      <c r="B1979" s="85"/>
      <c r="C1979" s="51" t="s">
        <v>7255</v>
      </c>
      <c r="D1979" s="468">
        <v>2</v>
      </c>
      <c r="E1979" s="51" t="s">
        <v>7386</v>
      </c>
      <c r="F1979" s="99" t="s">
        <v>7398</v>
      </c>
      <c r="G1979" s="51" t="s">
        <v>7398</v>
      </c>
      <c r="H1979" s="51" t="s">
        <v>7399</v>
      </c>
      <c r="I1979" s="113">
        <v>0.23749999999999999</v>
      </c>
      <c r="J1979" s="184" t="s">
        <v>1033</v>
      </c>
      <c r="K1979" s="252" t="s">
        <v>6416</v>
      </c>
      <c r="L1979" s="13">
        <f ca="1">IFERROR(__xludf.DUMMYFUNCTION("if(K2086="""",0,counta(split(K2086,"","")))"),2)</f>
        <v>2</v>
      </c>
      <c r="M1979" s="252" t="s">
        <v>6416</v>
      </c>
      <c r="N1979" s="156"/>
      <c r="O1979" s="156"/>
      <c r="P1979" s="156"/>
      <c r="Q1979" s="422" t="s">
        <v>62</v>
      </c>
      <c r="R1979" s="353" t="s">
        <v>5797</v>
      </c>
      <c r="S1979" s="102">
        <v>1</v>
      </c>
      <c r="T1979" s="435"/>
      <c r="U1979" s="72">
        <v>3</v>
      </c>
      <c r="V1979" s="72">
        <v>3</v>
      </c>
      <c r="W1979" s="74" t="s">
        <v>3007</v>
      </c>
      <c r="X1979" s="73">
        <v>1</v>
      </c>
      <c r="Y1979" s="422">
        <f>J1979-I1979</f>
        <v>3.472222222222221E-2</v>
      </c>
      <c r="Z1979" s="422">
        <f>Y1979*60</f>
        <v>2.0833333333333326</v>
      </c>
      <c r="AA1979" s="429">
        <v>3</v>
      </c>
      <c r="AB1979" s="165">
        <v>5</v>
      </c>
    </row>
    <row r="1980" spans="1:28" ht="14.25" customHeight="1" thickBot="1">
      <c r="A1980" s="85"/>
      <c r="B1980" s="85"/>
      <c r="C1980" s="51" t="s">
        <v>7431</v>
      </c>
      <c r="D1980" s="468">
        <v>2</v>
      </c>
      <c r="E1980" s="87" t="s">
        <v>7460</v>
      </c>
      <c r="F1980" s="99" t="s">
        <v>7466</v>
      </c>
      <c r="G1980" s="51" t="s">
        <v>7467</v>
      </c>
      <c r="H1980" s="51" t="s">
        <v>7468</v>
      </c>
      <c r="I1980" s="113">
        <v>0.23680555555555555</v>
      </c>
      <c r="J1980" s="184" t="s">
        <v>1268</v>
      </c>
      <c r="K1980" s="339" t="s">
        <v>6418</v>
      </c>
      <c r="L1980" s="13">
        <f ca="1">IFERROR(__xludf.DUMMYFUNCTION("if(K2087="""",0,counta(split(K2087,"","")))"),7)</f>
        <v>7</v>
      </c>
      <c r="M1980" s="339" t="s">
        <v>6418</v>
      </c>
      <c r="N1980" s="156"/>
      <c r="O1980" s="156"/>
      <c r="P1980" s="156"/>
      <c r="Q1980" s="422" t="s">
        <v>62</v>
      </c>
      <c r="R1980" s="353" t="s">
        <v>5797</v>
      </c>
      <c r="S1980" s="102">
        <v>1</v>
      </c>
      <c r="T1980" s="435"/>
      <c r="U1980" s="165">
        <v>4</v>
      </c>
      <c r="V1980" s="165">
        <v>4</v>
      </c>
      <c r="W1980" s="165" t="s">
        <v>8427</v>
      </c>
      <c r="X1980" s="102">
        <v>1</v>
      </c>
      <c r="Y1980" s="422">
        <f>J1980-I1980</f>
        <v>7.3611111111111127E-2</v>
      </c>
      <c r="Z1980" s="422">
        <f>Y1980*60</f>
        <v>4.4166666666666679</v>
      </c>
      <c r="AA1980" s="429">
        <v>3</v>
      </c>
      <c r="AB1980" s="328">
        <v>5</v>
      </c>
    </row>
    <row r="1981" spans="1:28" ht="14.25" customHeight="1" thickBot="1">
      <c r="A1981" s="7"/>
      <c r="B1981" s="7"/>
      <c r="C1981" s="283" t="s">
        <v>9291</v>
      </c>
      <c r="D1981" s="468">
        <v>2</v>
      </c>
      <c r="E1981" s="286" t="s">
        <v>9321</v>
      </c>
      <c r="F1981" s="353" t="s">
        <v>1330</v>
      </c>
      <c r="G1981" s="353" t="s">
        <v>1330</v>
      </c>
      <c r="H1981" s="353" t="s">
        <v>4340</v>
      </c>
      <c r="I1981" s="287">
        <v>0.2361111111111111</v>
      </c>
      <c r="J1981" s="184" t="s">
        <v>523</v>
      </c>
      <c r="K1981" s="339" t="s">
        <v>6421</v>
      </c>
      <c r="L1981" s="13">
        <f ca="1">IFERROR(__xludf.DUMMYFUNCTION("if(K2088="""",0,counta(split(K2088,"","")))"),3)</f>
        <v>3</v>
      </c>
      <c r="M1981" s="339" t="s">
        <v>6421</v>
      </c>
      <c r="N1981" s="156"/>
      <c r="O1981" s="156"/>
      <c r="P1981" s="156"/>
      <c r="Q1981" s="422" t="s">
        <v>62</v>
      </c>
      <c r="R1981" s="353" t="s">
        <v>5797</v>
      </c>
      <c r="S1981" s="102">
        <v>1</v>
      </c>
      <c r="T1981" s="435"/>
      <c r="U1981" s="165">
        <v>3</v>
      </c>
      <c r="V1981" s="165">
        <v>5</v>
      </c>
      <c r="W1981" s="165" t="s">
        <v>3548</v>
      </c>
      <c r="X1981" s="102">
        <v>0</v>
      </c>
      <c r="Y1981" s="422">
        <f>J1981-I1981</f>
        <v>0.1159722222222222</v>
      </c>
      <c r="Z1981" s="422">
        <f>Y1981*60</f>
        <v>6.9583333333333321</v>
      </c>
      <c r="AA1981" s="429">
        <v>3</v>
      </c>
      <c r="AB1981" s="165">
        <v>5</v>
      </c>
    </row>
    <row r="1982" spans="1:28" ht="14.25" customHeight="1" thickBot="1">
      <c r="A1982" s="324"/>
      <c r="B1982" s="324"/>
      <c r="C1982" s="329" t="s">
        <v>9773</v>
      </c>
      <c r="D1982" s="468">
        <v>2</v>
      </c>
      <c r="E1982" s="329" t="s">
        <v>9800</v>
      </c>
      <c r="F1982" s="329" t="s">
        <v>514</v>
      </c>
      <c r="G1982" s="329" t="s">
        <v>9803</v>
      </c>
      <c r="H1982" s="329" t="s">
        <v>9290</v>
      </c>
      <c r="I1982" s="325">
        <v>0.23541666666666666</v>
      </c>
      <c r="J1982" s="184" t="s">
        <v>3621</v>
      </c>
      <c r="K1982" s="339" t="s">
        <v>6422</v>
      </c>
      <c r="L1982" s="13">
        <f ca="1">IFERROR(__xludf.DUMMYFUNCTION("if(K2089="""",0,counta(split(K2089,"","")))"),4)</f>
        <v>4</v>
      </c>
      <c r="M1982" s="339" t="s">
        <v>6422</v>
      </c>
      <c r="N1982" s="156"/>
      <c r="O1982" s="339" t="s">
        <v>6423</v>
      </c>
      <c r="P1982" s="339" t="s">
        <v>6423</v>
      </c>
      <c r="Q1982" s="422" t="s">
        <v>62</v>
      </c>
      <c r="R1982" s="205" t="s">
        <v>110</v>
      </c>
      <c r="S1982" s="102">
        <v>1</v>
      </c>
      <c r="T1982" s="435"/>
      <c r="U1982" s="165">
        <v>4</v>
      </c>
      <c r="V1982" s="165">
        <v>4</v>
      </c>
      <c r="W1982" s="165" t="s">
        <v>3770</v>
      </c>
      <c r="X1982" s="102">
        <v>1</v>
      </c>
      <c r="Y1982" s="422">
        <f>J1982-I1982</f>
        <v>0.13194444444444442</v>
      </c>
      <c r="Z1982" s="422">
        <f>Y1982*60</f>
        <v>7.9166666666666652</v>
      </c>
      <c r="AA1982" s="429">
        <v>3</v>
      </c>
      <c r="AB1982" s="165">
        <v>5</v>
      </c>
    </row>
    <row r="1983" spans="1:28" ht="14.25" customHeight="1" thickBot="1">
      <c r="A1983" s="85"/>
      <c r="B1983" s="85"/>
      <c r="C1983" s="51" t="s">
        <v>7255</v>
      </c>
      <c r="D1983" s="468">
        <v>2</v>
      </c>
      <c r="E1983" s="51" t="s">
        <v>1378</v>
      </c>
      <c r="F1983" s="99" t="s">
        <v>7359</v>
      </c>
      <c r="G1983" s="51" t="s">
        <v>7428</v>
      </c>
      <c r="H1983" s="51" t="s">
        <v>7361</v>
      </c>
      <c r="I1983" s="113">
        <v>0.23402777777777778</v>
      </c>
      <c r="J1983" s="184" t="s">
        <v>786</v>
      </c>
      <c r="K1983" s="339" t="s">
        <v>6426</v>
      </c>
      <c r="L1983" s="13">
        <f ca="1">IFERROR(__xludf.DUMMYFUNCTION("if(K2090="""",0,counta(split(K2090,"","")))"),2)</f>
        <v>2</v>
      </c>
      <c r="M1983" s="339" t="s">
        <v>6426</v>
      </c>
      <c r="N1983" s="156"/>
      <c r="O1983" s="156"/>
      <c r="P1983" s="156"/>
      <c r="Q1983" s="422" t="s">
        <v>62</v>
      </c>
      <c r="R1983" s="205" t="s">
        <v>110</v>
      </c>
      <c r="S1983" s="102">
        <v>1</v>
      </c>
      <c r="T1983" s="435"/>
      <c r="U1983" s="165"/>
      <c r="V1983" s="165">
        <v>4</v>
      </c>
      <c r="W1983" s="165" t="s">
        <v>1403</v>
      </c>
      <c r="X1983" s="102"/>
      <c r="Y1983" s="422">
        <f>J1983-I1983</f>
        <v>0.14027777777777772</v>
      </c>
      <c r="Z1983" s="422">
        <f>Y1983*60</f>
        <v>8.4166666666666643</v>
      </c>
      <c r="AA1983" s="428">
        <v>3</v>
      </c>
      <c r="AB1983" s="165">
        <v>5</v>
      </c>
    </row>
    <row r="1984" spans="1:28" ht="14.25" customHeight="1" thickBot="1">
      <c r="A1984" s="7"/>
      <c r="B1984" s="7"/>
      <c r="C1984" s="286" t="s">
        <v>9047</v>
      </c>
      <c r="D1984" s="468">
        <v>2</v>
      </c>
      <c r="E1984" s="286" t="s">
        <v>9197</v>
      </c>
      <c r="F1984" s="247" t="s">
        <v>2091</v>
      </c>
      <c r="G1984" s="247" t="s">
        <v>2091</v>
      </c>
      <c r="H1984" s="286" t="s">
        <v>9203</v>
      </c>
      <c r="I1984" s="281">
        <v>0.2326388888888889</v>
      </c>
      <c r="J1984" s="184" t="s">
        <v>1551</v>
      </c>
      <c r="K1984" s="339" t="s">
        <v>6428</v>
      </c>
      <c r="L1984" s="13">
        <f ca="1">IFERROR(__xludf.DUMMYFUNCTION("if(K2091="""",0,counta(split(K2091,"","")))"),5)</f>
        <v>5</v>
      </c>
      <c r="M1984" s="339" t="s">
        <v>6428</v>
      </c>
      <c r="N1984" s="156"/>
      <c r="O1984" s="252"/>
      <c r="P1984" s="156"/>
      <c r="Q1984" s="422" t="s">
        <v>62</v>
      </c>
      <c r="R1984" s="205" t="s">
        <v>110</v>
      </c>
      <c r="S1984" s="102">
        <v>1</v>
      </c>
      <c r="T1984" s="435"/>
      <c r="U1984" s="165">
        <v>4</v>
      </c>
      <c r="V1984" s="165">
        <v>4</v>
      </c>
      <c r="W1984" s="165" t="s">
        <v>2793</v>
      </c>
      <c r="X1984" s="102">
        <v>1</v>
      </c>
      <c r="Y1984" s="422">
        <f>J1984-I1984</f>
        <v>0.16041666666666665</v>
      </c>
      <c r="Z1984" s="422">
        <f>Y1984*60</f>
        <v>9.625</v>
      </c>
      <c r="AA1984" s="429">
        <v>3</v>
      </c>
      <c r="AB1984" s="328">
        <v>5</v>
      </c>
    </row>
    <row r="1985" spans="1:28" ht="14.25" customHeight="1" thickBot="1">
      <c r="A1985" s="7"/>
      <c r="B1985" s="7"/>
      <c r="C1985" s="50" t="s">
        <v>8978</v>
      </c>
      <c r="D1985" s="468">
        <v>2</v>
      </c>
      <c r="E1985" s="275" t="s">
        <v>8593</v>
      </c>
      <c r="F1985" s="293" t="s">
        <v>9487</v>
      </c>
      <c r="G1985" s="272" t="s">
        <v>9488</v>
      </c>
      <c r="H1985" s="272" t="s">
        <v>2862</v>
      </c>
      <c r="I1985" s="290">
        <v>0.2326388888888889</v>
      </c>
      <c r="J1985" s="184" t="s">
        <v>1122</v>
      </c>
      <c r="K1985" s="339" t="s">
        <v>6431</v>
      </c>
      <c r="L1985" s="13">
        <f ca="1">IFERROR(__xludf.DUMMYFUNCTION("if(K2092="""",0,counta(split(K2092,"","")))"),2)</f>
        <v>2</v>
      </c>
      <c r="M1985" s="339" t="s">
        <v>6431</v>
      </c>
      <c r="N1985" s="156"/>
      <c r="O1985" s="156"/>
      <c r="P1985" s="156"/>
      <c r="Q1985" s="422" t="s">
        <v>62</v>
      </c>
      <c r="R1985" s="205" t="s">
        <v>110</v>
      </c>
      <c r="S1985" s="102">
        <v>1</v>
      </c>
      <c r="T1985" s="435"/>
      <c r="U1985" s="148">
        <v>3</v>
      </c>
      <c r="V1985" s="149">
        <v>4</v>
      </c>
      <c r="W1985" s="155" t="s">
        <v>29</v>
      </c>
      <c r="X1985" s="155" t="s">
        <v>2947</v>
      </c>
      <c r="Y1985" s="422">
        <f>J1985-I1985</f>
        <v>0.18819444444444444</v>
      </c>
      <c r="Z1985" s="422">
        <f>Y1985*60</f>
        <v>11.291666666666666</v>
      </c>
      <c r="AA1985" s="429">
        <v>3</v>
      </c>
      <c r="AB1985" s="165">
        <v>5</v>
      </c>
    </row>
    <row r="1986" spans="1:28" ht="14.25" customHeight="1" thickBot="1">
      <c r="A1986" s="7"/>
      <c r="B1986" s="7"/>
      <c r="C1986" s="286" t="s">
        <v>9047</v>
      </c>
      <c r="D1986" s="468">
        <v>2</v>
      </c>
      <c r="E1986" s="286" t="s">
        <v>9081</v>
      </c>
      <c r="F1986" s="247" t="s">
        <v>2358</v>
      </c>
      <c r="G1986" s="286"/>
      <c r="H1986" s="286" t="s">
        <v>4751</v>
      </c>
      <c r="I1986" s="281">
        <v>0.23125000000000001</v>
      </c>
      <c r="J1986" s="184" t="s">
        <v>4968</v>
      </c>
      <c r="K1986" s="339" t="s">
        <v>6434</v>
      </c>
      <c r="L1986" s="13">
        <f ca="1">IFERROR(__xludf.DUMMYFUNCTION("if(K2093="""",0,counta(split(K2093,"","")))"),2)</f>
        <v>2</v>
      </c>
      <c r="M1986" s="339" t="s">
        <v>6434</v>
      </c>
      <c r="N1986" s="156"/>
      <c r="O1986" s="339" t="s">
        <v>6435</v>
      </c>
      <c r="P1986" s="339" t="s">
        <v>6435</v>
      </c>
      <c r="Q1986" s="422" t="s">
        <v>62</v>
      </c>
      <c r="R1986" s="205" t="s">
        <v>110</v>
      </c>
      <c r="S1986" s="102">
        <v>1</v>
      </c>
      <c r="T1986" s="435"/>
      <c r="U1986" s="165">
        <v>3</v>
      </c>
      <c r="V1986" s="165">
        <v>5</v>
      </c>
      <c r="W1986" s="165" t="s">
        <v>3041</v>
      </c>
      <c r="X1986" s="102" t="s">
        <v>2947</v>
      </c>
      <c r="Y1986" s="422">
        <f>J1986-I1986</f>
        <v>0.20069444444444445</v>
      </c>
      <c r="Z1986" s="422">
        <f>Y1986*60</f>
        <v>12.041666666666668</v>
      </c>
      <c r="AA1986" s="429">
        <v>3</v>
      </c>
      <c r="AB1986" s="165">
        <v>5</v>
      </c>
    </row>
    <row r="1987" spans="1:28" ht="14.25" customHeight="1" thickBot="1">
      <c r="A1987" s="85"/>
      <c r="B1987" s="85"/>
      <c r="C1987" s="51" t="s">
        <v>7431</v>
      </c>
      <c r="D1987" s="468">
        <v>2</v>
      </c>
      <c r="E1987" s="51" t="s">
        <v>7472</v>
      </c>
      <c r="F1987" s="99" t="s">
        <v>7473</v>
      </c>
      <c r="G1987" s="51" t="s">
        <v>7474</v>
      </c>
      <c r="H1987" s="51" t="s">
        <v>5362</v>
      </c>
      <c r="I1987" s="113">
        <v>0.23055555555555557</v>
      </c>
      <c r="J1987" s="184" t="s">
        <v>1622</v>
      </c>
      <c r="K1987" s="339" t="s">
        <v>547</v>
      </c>
      <c r="L1987" s="13">
        <f ca="1">IFERROR(__xludf.DUMMYFUNCTION("if(K2094="""",0,counta(split(K2094,"","")))"),1)</f>
        <v>1</v>
      </c>
      <c r="M1987" s="339" t="s">
        <v>547</v>
      </c>
      <c r="N1987" s="156"/>
      <c r="O1987" s="156"/>
      <c r="P1987" s="156"/>
      <c r="Q1987" s="422" t="s">
        <v>62</v>
      </c>
      <c r="R1987" s="205" t="s">
        <v>110</v>
      </c>
      <c r="S1987" s="102">
        <v>1</v>
      </c>
      <c r="T1987" s="435"/>
      <c r="U1987" s="165">
        <v>4</v>
      </c>
      <c r="V1987" s="165">
        <v>4</v>
      </c>
      <c r="W1987" s="165" t="s">
        <v>6545</v>
      </c>
      <c r="X1987" s="102" t="s">
        <v>2794</v>
      </c>
      <c r="Y1987" s="422">
        <f>J1987-I1987</f>
        <v>0.21111111111111108</v>
      </c>
      <c r="Z1987" s="422">
        <f>Y1987*60</f>
        <v>12.666666666666664</v>
      </c>
      <c r="AA1987" s="429">
        <v>3</v>
      </c>
      <c r="AB1987" s="481">
        <v>5</v>
      </c>
    </row>
    <row r="1988" spans="1:28" ht="14.25" customHeight="1" thickBot="1">
      <c r="A1988" s="7"/>
      <c r="B1988" s="7"/>
      <c r="C1988" s="50" t="s">
        <v>8978</v>
      </c>
      <c r="D1988" s="468">
        <v>2</v>
      </c>
      <c r="E1988" s="275" t="s">
        <v>9377</v>
      </c>
      <c r="F1988" s="272" t="s">
        <v>2332</v>
      </c>
      <c r="G1988" s="272" t="s">
        <v>9380</v>
      </c>
      <c r="H1988" s="272" t="s">
        <v>9381</v>
      </c>
      <c r="I1988" s="290">
        <v>0.2298611111111111</v>
      </c>
      <c r="J1988" s="184" t="s">
        <v>1018</v>
      </c>
      <c r="K1988" s="252" t="s">
        <v>6436</v>
      </c>
      <c r="L1988" s="13">
        <f ca="1">IFERROR(__xludf.DUMMYFUNCTION("if(K2095="""",0,counta(split(K2095,"","")))"),6)</f>
        <v>6</v>
      </c>
      <c r="M1988" s="252" t="s">
        <v>6436</v>
      </c>
      <c r="N1988" s="156"/>
      <c r="O1988" s="156"/>
      <c r="P1988" s="156"/>
      <c r="Q1988" s="422" t="s">
        <v>62</v>
      </c>
      <c r="R1988" s="205" t="s">
        <v>110</v>
      </c>
      <c r="S1988" s="102">
        <v>1</v>
      </c>
      <c r="T1988" s="435"/>
      <c r="U1988" s="165"/>
      <c r="V1988" s="165">
        <v>5</v>
      </c>
      <c r="W1988" s="165" t="s">
        <v>29</v>
      </c>
      <c r="X1988" s="15">
        <v>1</v>
      </c>
      <c r="Y1988" s="422">
        <f>J1988-I1988</f>
        <v>0.27013888888888893</v>
      </c>
      <c r="Z1988" s="422">
        <f>Y1988*60</f>
        <v>16.208333333333336</v>
      </c>
      <c r="AA1988" s="429">
        <v>3</v>
      </c>
      <c r="AB1988" s="165">
        <v>5</v>
      </c>
    </row>
    <row r="1989" spans="1:28" ht="14.25" customHeight="1" thickBot="1">
      <c r="A1989" s="7"/>
      <c r="B1989" s="294"/>
      <c r="C1989" s="319" t="s">
        <v>9648</v>
      </c>
      <c r="D1989" s="468">
        <v>2</v>
      </c>
      <c r="E1989" s="301" t="s">
        <v>9752</v>
      </c>
      <c r="F1989" s="301" t="s">
        <v>9769</v>
      </c>
      <c r="G1989" s="301" t="s">
        <v>9769</v>
      </c>
      <c r="H1989" s="301" t="s">
        <v>9770</v>
      </c>
      <c r="I1989" s="298">
        <v>0.2298611111111111</v>
      </c>
      <c r="J1989" s="184" t="s">
        <v>2427</v>
      </c>
      <c r="K1989" s="178"/>
      <c r="L1989" s="13">
        <f ca="1">IFERROR(__xludf.DUMMYFUNCTION("if(K2096="""",0,counta(split(K2096,"","")))"),0)</f>
        <v>0</v>
      </c>
      <c r="M1989" s="178"/>
      <c r="N1989" s="156"/>
      <c r="O1989" s="156"/>
      <c r="P1989" s="156"/>
      <c r="Q1989" s="422" t="s">
        <v>62</v>
      </c>
      <c r="R1989" s="205" t="s">
        <v>110</v>
      </c>
      <c r="S1989" s="102">
        <v>1</v>
      </c>
      <c r="T1989" s="435"/>
      <c r="U1989" s="165">
        <v>5</v>
      </c>
      <c r="V1989" s="165">
        <v>5</v>
      </c>
      <c r="W1989" s="165" t="s">
        <v>6873</v>
      </c>
      <c r="X1989" s="102">
        <v>1</v>
      </c>
      <c r="Y1989" s="422">
        <f>J1989-I1989</f>
        <v>0.21805555555555559</v>
      </c>
      <c r="Z1989" s="422">
        <f>Y1989*60</f>
        <v>13.083333333333336</v>
      </c>
      <c r="AA1989" s="429">
        <v>3</v>
      </c>
      <c r="AB1989" s="196">
        <v>5</v>
      </c>
    </row>
    <row r="1990" spans="1:28" ht="14.25" customHeight="1" thickBot="1">
      <c r="A1990" s="7"/>
      <c r="B1990" s="7"/>
      <c r="C1990" s="50" t="s">
        <v>8978</v>
      </c>
      <c r="D1990" s="468">
        <v>2</v>
      </c>
      <c r="E1990" s="275" t="s">
        <v>9359</v>
      </c>
      <c r="F1990" s="289" t="s">
        <v>75</v>
      </c>
      <c r="G1990" s="272" t="s">
        <v>9363</v>
      </c>
      <c r="H1990" s="272" t="s">
        <v>295</v>
      </c>
      <c r="I1990" s="290">
        <v>0.22916666666666666</v>
      </c>
      <c r="J1990" s="184" t="s">
        <v>352</v>
      </c>
      <c r="K1990" s="339" t="s">
        <v>4451</v>
      </c>
      <c r="L1990" s="13">
        <f ca="1">IFERROR(__xludf.DUMMYFUNCTION("if(K2097="""",0,counta(split(K2097,"","")))"),1)</f>
        <v>1</v>
      </c>
      <c r="M1990" s="339" t="s">
        <v>4451</v>
      </c>
      <c r="N1990" s="156"/>
      <c r="O1990" s="156"/>
      <c r="P1990" s="156"/>
      <c r="Q1990" s="422" t="s">
        <v>62</v>
      </c>
      <c r="R1990" s="205" t="s">
        <v>110</v>
      </c>
      <c r="S1990" s="102">
        <v>1</v>
      </c>
      <c r="T1990" s="435"/>
      <c r="U1990" s="165">
        <v>3</v>
      </c>
      <c r="V1990" s="165">
        <v>3</v>
      </c>
      <c r="W1990" s="165" t="s">
        <v>3437</v>
      </c>
      <c r="X1990" s="51">
        <v>1</v>
      </c>
      <c r="Y1990" s="422">
        <f>J1990-I1990</f>
        <v>0.22430555555555556</v>
      </c>
      <c r="Z1990" s="422">
        <f>Y1990*60</f>
        <v>13.458333333333334</v>
      </c>
      <c r="AA1990" s="429">
        <v>3</v>
      </c>
      <c r="AB1990" s="165">
        <v>5</v>
      </c>
    </row>
    <row r="1991" spans="1:28" ht="14.25" customHeight="1" thickBot="1">
      <c r="A1991" s="294"/>
      <c r="B1991" s="294"/>
      <c r="C1991" s="295" t="s">
        <v>9494</v>
      </c>
      <c r="D1991" s="468">
        <v>2</v>
      </c>
      <c r="E1991" s="312" t="s">
        <v>1663</v>
      </c>
      <c r="F1991" s="310" t="s">
        <v>6761</v>
      </c>
      <c r="G1991" s="301" t="s">
        <v>9577</v>
      </c>
      <c r="H1991" s="301" t="s">
        <v>9578</v>
      </c>
      <c r="I1991" s="298">
        <v>0.22916666666666666</v>
      </c>
      <c r="J1991" s="184" t="s">
        <v>952</v>
      </c>
      <c r="K1991" s="178"/>
      <c r="L1991" s="13">
        <f ca="1">IFERROR(__xludf.DUMMYFUNCTION("if(K2098="""",0,counta(split(K2098,"","")))"),0)</f>
        <v>0</v>
      </c>
      <c r="M1991" s="178"/>
      <c r="N1991" s="156"/>
      <c r="O1991" s="156"/>
      <c r="P1991" s="156"/>
      <c r="Q1991" s="422" t="s">
        <v>62</v>
      </c>
      <c r="R1991" s="205" t="s">
        <v>110</v>
      </c>
      <c r="S1991" s="102">
        <v>1</v>
      </c>
      <c r="T1991" s="435"/>
      <c r="U1991" s="165">
        <v>4</v>
      </c>
      <c r="V1991" s="165">
        <v>5</v>
      </c>
      <c r="W1991" s="165" t="s">
        <v>5989</v>
      </c>
      <c r="X1991" s="102">
        <v>1</v>
      </c>
      <c r="Y1991" s="422">
        <f>J1991-I1991</f>
        <v>0.35347222222222219</v>
      </c>
      <c r="Z1991" s="422">
        <f>Y1991*60</f>
        <v>21.208333333333332</v>
      </c>
      <c r="AA1991" s="429">
        <v>3</v>
      </c>
      <c r="AB1991" s="165">
        <v>5</v>
      </c>
    </row>
    <row r="1992" spans="1:28" ht="14.25" customHeight="1" thickBot="1">
      <c r="A1992" s="294"/>
      <c r="B1992" s="294"/>
      <c r="C1992" s="295" t="s">
        <v>9494</v>
      </c>
      <c r="D1992" s="468">
        <v>2</v>
      </c>
      <c r="E1992" s="312" t="s">
        <v>1663</v>
      </c>
      <c r="F1992" s="296" t="s">
        <v>9581</v>
      </c>
      <c r="G1992" s="301" t="s">
        <v>4734</v>
      </c>
      <c r="H1992" s="301" t="s">
        <v>9582</v>
      </c>
      <c r="I1992" s="298">
        <v>0.22916666666666666</v>
      </c>
      <c r="J1992" s="184" t="s">
        <v>6443</v>
      </c>
      <c r="K1992" s="178"/>
      <c r="L1992" s="13">
        <f ca="1">IFERROR(__xludf.DUMMYFUNCTION("if(K2099="""",0,counta(split(K2099,"","")))"),0)</f>
        <v>0</v>
      </c>
      <c r="M1992" s="178"/>
      <c r="N1992" s="156"/>
      <c r="O1992" s="156"/>
      <c r="P1992" s="156"/>
      <c r="Q1992" s="422" t="s">
        <v>62</v>
      </c>
      <c r="R1992" s="205" t="s">
        <v>110</v>
      </c>
      <c r="S1992" s="102">
        <v>1</v>
      </c>
      <c r="T1992" s="435"/>
      <c r="U1992" s="165"/>
      <c r="V1992" s="165">
        <v>4</v>
      </c>
      <c r="W1992" s="165" t="s">
        <v>29</v>
      </c>
      <c r="X1992" s="15">
        <v>1</v>
      </c>
      <c r="Y1992" s="422">
        <f>J1992-I1992</f>
        <v>0.6875</v>
      </c>
      <c r="Z1992" s="422">
        <f>Y1992*60</f>
        <v>41.25</v>
      </c>
      <c r="AA1992" s="429">
        <v>3</v>
      </c>
      <c r="AB1992" s="165">
        <v>5</v>
      </c>
    </row>
    <row r="1993" spans="1:28" ht="16.2" thickBot="1">
      <c r="A1993" s="469"/>
      <c r="B1993" s="470"/>
      <c r="C1993" s="471" t="s">
        <v>10752</v>
      </c>
      <c r="D1993" s="468">
        <v>2</v>
      </c>
      <c r="E1993" s="472" t="s">
        <v>10766</v>
      </c>
      <c r="F1993" s="62" t="s">
        <v>10768</v>
      </c>
      <c r="G1993" s="456" t="s">
        <v>75</v>
      </c>
      <c r="H1993" s="456" t="s">
        <v>75</v>
      </c>
      <c r="I1993" s="476">
        <v>0.22916666666666666</v>
      </c>
      <c r="J1993" s="184" t="s">
        <v>651</v>
      </c>
      <c r="K1993" s="339" t="s">
        <v>6446</v>
      </c>
      <c r="L1993" s="13">
        <f ca="1">IFERROR(__xludf.DUMMYFUNCTION("if(K2100="""",0,counta(split(K2100,"","")))"),6)</f>
        <v>6</v>
      </c>
      <c r="M1993" s="339" t="s">
        <v>6446</v>
      </c>
      <c r="N1993" s="156"/>
      <c r="O1993" s="156"/>
      <c r="P1993" s="156"/>
      <c r="Q1993" s="422" t="s">
        <v>62</v>
      </c>
      <c r="R1993" s="205" t="s">
        <v>110</v>
      </c>
      <c r="S1993" s="102">
        <v>1</v>
      </c>
      <c r="T1993" s="435"/>
      <c r="U1993" s="186">
        <v>1</v>
      </c>
      <c r="V1993" s="336">
        <v>3</v>
      </c>
      <c r="W1993" s="339" t="s">
        <v>29</v>
      </c>
      <c r="X1993" s="339" t="s">
        <v>3469</v>
      </c>
      <c r="Y1993" s="422">
        <f>J1993-I1993</f>
        <v>2.7777777777777679E-3</v>
      </c>
      <c r="Z1993" s="422">
        <f>Y1993*60</f>
        <v>0.16666666666666607</v>
      </c>
      <c r="AA1993" s="429">
        <v>3</v>
      </c>
      <c r="AB1993" s="165">
        <v>5</v>
      </c>
    </row>
    <row r="1994" spans="1:28" ht="14.25" customHeight="1" thickBot="1">
      <c r="A1994" s="7"/>
      <c r="B1994" s="7"/>
      <c r="C1994" s="50" t="s">
        <v>8978</v>
      </c>
      <c r="D1994" s="468">
        <v>2</v>
      </c>
      <c r="E1994" s="275" t="s">
        <v>9384</v>
      </c>
      <c r="F1994" s="289" t="s">
        <v>75</v>
      </c>
      <c r="G1994" s="272" t="s">
        <v>9363</v>
      </c>
      <c r="H1994" s="272" t="s">
        <v>295</v>
      </c>
      <c r="I1994" s="290">
        <v>0.22847222222222222</v>
      </c>
      <c r="J1994" s="184" t="s">
        <v>738</v>
      </c>
      <c r="K1994" s="339" t="s">
        <v>6447</v>
      </c>
      <c r="L1994" s="13">
        <f ca="1">IFERROR(__xludf.DUMMYFUNCTION("if(K2101="""",0,counta(split(K2101,"","")))"),2)</f>
        <v>2</v>
      </c>
      <c r="M1994" s="339" t="s">
        <v>6447</v>
      </c>
      <c r="N1994" s="252" t="s">
        <v>6448</v>
      </c>
      <c r="O1994" s="339" t="s">
        <v>1198</v>
      </c>
      <c r="P1994" s="339" t="s">
        <v>1198</v>
      </c>
      <c r="Q1994" s="422" t="s">
        <v>62</v>
      </c>
      <c r="R1994" s="205" t="s">
        <v>110</v>
      </c>
      <c r="S1994" s="102">
        <v>1</v>
      </c>
      <c r="T1994" s="435"/>
      <c r="U1994" s="165">
        <v>3</v>
      </c>
      <c r="V1994" s="165">
        <v>3</v>
      </c>
      <c r="W1994" s="165" t="s">
        <v>2111</v>
      </c>
      <c r="X1994" s="102" t="s">
        <v>2947</v>
      </c>
      <c r="Y1994" s="422">
        <f>J1994-I1994</f>
        <v>0.17152777777777775</v>
      </c>
      <c r="Z1994" s="422">
        <f>Y1994*60</f>
        <v>10.291666666666664</v>
      </c>
      <c r="AA1994" s="429">
        <v>3</v>
      </c>
      <c r="AB1994" s="165">
        <v>5</v>
      </c>
    </row>
    <row r="1995" spans="1:28" ht="14.25" customHeight="1" thickBot="1">
      <c r="A1995" s="7"/>
      <c r="B1995" s="7"/>
      <c r="C1995" s="329" t="s">
        <v>10082</v>
      </c>
      <c r="D1995" s="468">
        <v>2</v>
      </c>
      <c r="E1995" s="329" t="s">
        <v>10080</v>
      </c>
      <c r="F1995" s="338" t="s">
        <v>10083</v>
      </c>
      <c r="G1995" s="329" t="s">
        <v>10084</v>
      </c>
      <c r="H1995" s="329" t="s">
        <v>2305</v>
      </c>
      <c r="I1995" s="325">
        <v>0.22638888888888889</v>
      </c>
      <c r="J1995" s="184" t="s">
        <v>6449</v>
      </c>
      <c r="K1995" s="339" t="s">
        <v>6450</v>
      </c>
      <c r="L1995" s="13">
        <f ca="1">IFERROR(__xludf.DUMMYFUNCTION("if(K2102="""",0,counta(split(K2102,"","")))"),3)</f>
        <v>3</v>
      </c>
      <c r="M1995" s="339" t="s">
        <v>6450</v>
      </c>
      <c r="N1995" s="156"/>
      <c r="O1995" s="156"/>
      <c r="P1995" s="156"/>
      <c r="Q1995" s="438" t="s">
        <v>62</v>
      </c>
      <c r="R1995" s="205" t="s">
        <v>110</v>
      </c>
      <c r="S1995" s="83">
        <v>1</v>
      </c>
      <c r="T1995" s="435"/>
      <c r="U1995" s="165"/>
      <c r="V1995" s="165">
        <v>4</v>
      </c>
      <c r="W1995" s="165" t="s">
        <v>2111</v>
      </c>
      <c r="X1995" s="102"/>
      <c r="Y1995" s="422">
        <f>J1995-I1995</f>
        <v>0.3798611111111112</v>
      </c>
      <c r="Z1995" s="422">
        <f>Y1995*60</f>
        <v>22.791666666666671</v>
      </c>
      <c r="AA1995" s="428">
        <v>3</v>
      </c>
      <c r="AB1995" s="165">
        <v>5</v>
      </c>
    </row>
    <row r="1996" spans="1:28" ht="14.25" customHeight="1" thickBot="1">
      <c r="A1996" s="7"/>
      <c r="B1996" s="294"/>
      <c r="C1996" s="319" t="s">
        <v>9648</v>
      </c>
      <c r="D1996" s="468">
        <v>2</v>
      </c>
      <c r="E1996" s="301" t="s">
        <v>9752</v>
      </c>
      <c r="F1996" s="301" t="s">
        <v>9767</v>
      </c>
      <c r="G1996" s="301" t="s">
        <v>9767</v>
      </c>
      <c r="H1996" s="301" t="s">
        <v>9768</v>
      </c>
      <c r="I1996" s="298">
        <v>0.22083333333333333</v>
      </c>
      <c r="J1996" s="184" t="s">
        <v>2966</v>
      </c>
      <c r="K1996" s="178"/>
      <c r="L1996" s="13">
        <f ca="1">IFERROR(__xludf.DUMMYFUNCTION("if(K2103="""",0,counta(split(K2103,"","")))"),0)</f>
        <v>0</v>
      </c>
      <c r="M1996" s="178"/>
      <c r="N1996" s="156"/>
      <c r="O1996" s="339" t="s">
        <v>181</v>
      </c>
      <c r="P1996" s="339" t="s">
        <v>181</v>
      </c>
      <c r="Q1996" s="437" t="s">
        <v>62</v>
      </c>
      <c r="R1996" s="205" t="s">
        <v>110</v>
      </c>
      <c r="S1996" s="71">
        <v>1</v>
      </c>
      <c r="T1996" s="435"/>
      <c r="U1996" s="165"/>
      <c r="V1996" s="165">
        <v>3</v>
      </c>
      <c r="W1996" s="165" t="s">
        <v>29</v>
      </c>
      <c r="X1996" s="15">
        <v>1</v>
      </c>
      <c r="Y1996" s="422">
        <f>J1996-I1996</f>
        <v>0.52222222222222214</v>
      </c>
      <c r="Z1996" s="422">
        <f>Y1996*60</f>
        <v>31.333333333333329</v>
      </c>
      <c r="AA1996" s="429">
        <v>3</v>
      </c>
      <c r="AB1996" s="165">
        <v>5</v>
      </c>
    </row>
    <row r="1997" spans="1:28" ht="14.25" customHeight="1" thickBot="1">
      <c r="A1997" s="7"/>
      <c r="B1997" s="7"/>
      <c r="C1997" s="434" t="s">
        <v>10180</v>
      </c>
      <c r="D1997" s="468">
        <v>2</v>
      </c>
      <c r="E1997" s="434" t="s">
        <v>10181</v>
      </c>
      <c r="F1997" s="434" t="s">
        <v>2842</v>
      </c>
      <c r="G1997" s="434" t="s">
        <v>1701</v>
      </c>
      <c r="H1997" s="434" t="s">
        <v>6599</v>
      </c>
      <c r="I1997" s="355">
        <v>0.21875</v>
      </c>
      <c r="J1997" s="184" t="s">
        <v>3628</v>
      </c>
      <c r="K1997" s="339" t="s">
        <v>6454</v>
      </c>
      <c r="L1997" s="13">
        <f ca="1">IFERROR(__xludf.DUMMYFUNCTION("if(K2104="""",0,counta(split(K2104,"","")))"),8)</f>
        <v>8</v>
      </c>
      <c r="M1997" s="339" t="s">
        <v>6454</v>
      </c>
      <c r="N1997" s="156"/>
      <c r="O1997" s="339"/>
      <c r="P1997" s="339"/>
      <c r="Q1997" s="422" t="s">
        <v>62</v>
      </c>
      <c r="R1997" s="205" t="s">
        <v>110</v>
      </c>
      <c r="S1997" s="102">
        <v>1</v>
      </c>
      <c r="T1997" s="435"/>
      <c r="U1997" s="379">
        <v>4</v>
      </c>
      <c r="V1997" s="379">
        <v>4</v>
      </c>
      <c r="W1997" s="388" t="s">
        <v>2111</v>
      </c>
      <c r="X1997" s="377">
        <v>0</v>
      </c>
      <c r="Y1997" s="422">
        <f>J1997-I1997</f>
        <v>-7.7083333333333337E-2</v>
      </c>
      <c r="Z1997" s="422">
        <f>Y1997*60</f>
        <v>-4.625</v>
      </c>
      <c r="AA1997" s="429">
        <v>3</v>
      </c>
      <c r="AB1997" s="280">
        <v>5</v>
      </c>
    </row>
    <row r="1998" spans="1:28" ht="14.25" customHeight="1" thickBot="1">
      <c r="A1998" s="7"/>
      <c r="B1998" s="7"/>
      <c r="C1998" s="283" t="s">
        <v>9291</v>
      </c>
      <c r="D1998" s="468">
        <v>2</v>
      </c>
      <c r="E1998" s="286" t="s">
        <v>9334</v>
      </c>
      <c r="F1998" s="353" t="s">
        <v>9338</v>
      </c>
      <c r="G1998" s="353" t="s">
        <v>9338</v>
      </c>
      <c r="H1998" s="353" t="s">
        <v>1843</v>
      </c>
      <c r="I1998" s="287">
        <v>0.21805555555555556</v>
      </c>
      <c r="J1998" s="184" t="s">
        <v>917</v>
      </c>
      <c r="K1998" s="339" t="s">
        <v>6456</v>
      </c>
      <c r="L1998" s="13">
        <f ca="1">IFERROR(__xludf.DUMMYFUNCTION("if(K2105="""",0,counta(split(K2105,"","")))"),4)</f>
        <v>4</v>
      </c>
      <c r="M1998" s="339" t="s">
        <v>6456</v>
      </c>
      <c r="N1998" s="156"/>
      <c r="O1998" s="339" t="s">
        <v>6457</v>
      </c>
      <c r="P1998" s="339" t="s">
        <v>6457</v>
      </c>
      <c r="Q1998" s="422" t="s">
        <v>62</v>
      </c>
      <c r="R1998" s="205" t="s">
        <v>110</v>
      </c>
      <c r="S1998" s="102">
        <v>1</v>
      </c>
      <c r="T1998" s="435"/>
      <c r="U1998" s="481">
        <v>5</v>
      </c>
      <c r="V1998" s="481">
        <v>5</v>
      </c>
      <c r="W1998" s="481" t="s">
        <v>7102</v>
      </c>
      <c r="X1998" s="480">
        <v>4</v>
      </c>
      <c r="Y1998" s="422">
        <f>J1998-I1998</f>
        <v>4.0277777777777801E-2</v>
      </c>
      <c r="Z1998" s="422">
        <f>Y1998*60</f>
        <v>2.4166666666666679</v>
      </c>
      <c r="AA1998" s="429">
        <v>3</v>
      </c>
      <c r="AB1998" s="165">
        <v>5</v>
      </c>
    </row>
    <row r="1999" spans="1:28" ht="14.25" customHeight="1" thickBot="1">
      <c r="A1999" s="7"/>
      <c r="B1999" s="7"/>
      <c r="C1999" s="286" t="s">
        <v>9047</v>
      </c>
      <c r="D1999" s="468">
        <v>2</v>
      </c>
      <c r="E1999" s="286" t="s">
        <v>9207</v>
      </c>
      <c r="F1999" s="247" t="s">
        <v>38</v>
      </c>
      <c r="G1999" s="286" t="s">
        <v>9209</v>
      </c>
      <c r="H1999" s="286"/>
      <c r="I1999" s="281">
        <v>0.21666666666666667</v>
      </c>
      <c r="J1999" s="184" t="s">
        <v>268</v>
      </c>
      <c r="K1999" s="339" t="s">
        <v>6459</v>
      </c>
      <c r="L1999" s="13">
        <f ca="1">IFERROR(__xludf.DUMMYFUNCTION("if(K2106="""",0,counta(split(K2106,"","")))"),5)</f>
        <v>5</v>
      </c>
      <c r="M1999" s="339" t="s">
        <v>6459</v>
      </c>
      <c r="N1999" s="156"/>
      <c r="O1999" s="339" t="s">
        <v>181</v>
      </c>
      <c r="P1999" s="339" t="s">
        <v>181</v>
      </c>
      <c r="Q1999" s="422" t="s">
        <v>62</v>
      </c>
      <c r="R1999" s="205" t="s">
        <v>110</v>
      </c>
      <c r="S1999" s="102">
        <v>1</v>
      </c>
      <c r="T1999" s="435"/>
      <c r="U1999" s="165">
        <v>5</v>
      </c>
      <c r="V1999" s="165">
        <v>5</v>
      </c>
      <c r="W1999" s="165" t="s">
        <v>3127</v>
      </c>
      <c r="X1999" s="102">
        <v>1</v>
      </c>
      <c r="Y1999" s="422">
        <f>J1999-I1999</f>
        <v>0.16527777777777775</v>
      </c>
      <c r="Z1999" s="422">
        <f>Y1999*60</f>
        <v>9.9166666666666643</v>
      </c>
      <c r="AA1999" s="429">
        <v>3</v>
      </c>
      <c r="AB1999" s="354">
        <v>5</v>
      </c>
    </row>
    <row r="2000" spans="1:28" ht="14.25" customHeight="1" thickBot="1">
      <c r="A2000" s="7"/>
      <c r="B2000" s="7"/>
      <c r="C2000" s="329" t="s">
        <v>9967</v>
      </c>
      <c r="D2000" s="468">
        <v>2</v>
      </c>
      <c r="E2000" s="329" t="s">
        <v>9960</v>
      </c>
      <c r="F2000" s="338" t="s">
        <v>557</v>
      </c>
      <c r="G2000" s="338" t="s">
        <v>557</v>
      </c>
      <c r="H2000" s="329" t="s">
        <v>1562</v>
      </c>
      <c r="I2000" s="325">
        <v>0.21666666666666667</v>
      </c>
      <c r="J2000" s="184" t="s">
        <v>600</v>
      </c>
      <c r="K2000" s="339" t="s">
        <v>6460</v>
      </c>
      <c r="L2000" s="13">
        <f ca="1">IFERROR(__xludf.DUMMYFUNCTION("if(K2107="""",0,counta(split(K2107,"","")))"),3)</f>
        <v>3</v>
      </c>
      <c r="M2000" s="339" t="s">
        <v>6460</v>
      </c>
      <c r="N2000" s="156"/>
      <c r="O2000" s="339" t="s">
        <v>4874</v>
      </c>
      <c r="P2000" s="339" t="s">
        <v>4874</v>
      </c>
      <c r="Q2000" s="422" t="s">
        <v>62</v>
      </c>
      <c r="R2000" s="205" t="s">
        <v>110</v>
      </c>
      <c r="S2000" s="102">
        <v>1</v>
      </c>
      <c r="T2000" s="435"/>
      <c r="U2000" s="165">
        <v>4</v>
      </c>
      <c r="V2000" s="165">
        <v>4</v>
      </c>
      <c r="W2000" s="165" t="s">
        <v>29</v>
      </c>
      <c r="X2000" s="102">
        <v>1</v>
      </c>
      <c r="Y2000" s="422">
        <f>J2000-I2000</f>
        <v>0.27638888888888891</v>
      </c>
      <c r="Z2000" s="422">
        <f>Y2000*60</f>
        <v>16.583333333333336</v>
      </c>
      <c r="AA2000" s="429">
        <v>3</v>
      </c>
      <c r="AB2000" s="379">
        <v>5</v>
      </c>
    </row>
    <row r="2001" spans="1:28" ht="14.25" customHeight="1" thickBot="1">
      <c r="A2001" s="85"/>
      <c r="B2001" s="85"/>
      <c r="C2001" s="51" t="s">
        <v>7255</v>
      </c>
      <c r="D2001" s="468">
        <v>2</v>
      </c>
      <c r="E2001" s="51" t="s">
        <v>7357</v>
      </c>
      <c r="F2001" s="99" t="s">
        <v>7367</v>
      </c>
      <c r="G2001" s="51" t="s">
        <v>7368</v>
      </c>
      <c r="H2001" s="51" t="s">
        <v>7369</v>
      </c>
      <c r="I2001" s="113">
        <v>0.21527777777777779</v>
      </c>
      <c r="J2001" s="184" t="s">
        <v>2175</v>
      </c>
      <c r="K2001" s="339" t="s">
        <v>6461</v>
      </c>
      <c r="L2001" s="13">
        <f ca="1">IFERROR(__xludf.DUMMYFUNCTION("if(K2108="""",0,counta(split(K2108,"","")))"),4)</f>
        <v>4</v>
      </c>
      <c r="M2001" s="339" t="s">
        <v>6461</v>
      </c>
      <c r="N2001" s="156"/>
      <c r="O2001" s="339" t="s">
        <v>181</v>
      </c>
      <c r="P2001" s="339" t="s">
        <v>181</v>
      </c>
      <c r="Q2001" s="422" t="s">
        <v>62</v>
      </c>
      <c r="R2001" s="205" t="s">
        <v>110</v>
      </c>
      <c r="S2001" s="102">
        <v>1</v>
      </c>
      <c r="T2001" s="435"/>
      <c r="U2001" s="481">
        <v>5</v>
      </c>
      <c r="V2001" s="481">
        <v>5</v>
      </c>
      <c r="W2001" s="481" t="s">
        <v>29</v>
      </c>
      <c r="X2001" s="480" t="s">
        <v>2794</v>
      </c>
      <c r="Y2001" s="422">
        <f>J2001-I2001</f>
        <v>0.38194444444444442</v>
      </c>
      <c r="Z2001" s="422">
        <f>Y2001*60</f>
        <v>22.916666666666664</v>
      </c>
      <c r="AA2001" s="429">
        <v>3</v>
      </c>
      <c r="AB2001" s="196">
        <v>5</v>
      </c>
    </row>
    <row r="2002" spans="1:28" ht="14.25" customHeight="1" thickBot="1">
      <c r="A2002" s="85"/>
      <c r="B2002" s="85"/>
      <c r="C2002" s="51" t="s">
        <v>7255</v>
      </c>
      <c r="D2002" s="468">
        <v>2</v>
      </c>
      <c r="E2002" s="51" t="s">
        <v>1378</v>
      </c>
      <c r="F2002" s="99" t="s">
        <v>7424</v>
      </c>
      <c r="G2002" s="51" t="s">
        <v>7425</v>
      </c>
      <c r="H2002" s="51" t="s">
        <v>7426</v>
      </c>
      <c r="I2002" s="113">
        <v>0.21527777777777779</v>
      </c>
      <c r="J2002" s="184" t="s">
        <v>6462</v>
      </c>
      <c r="K2002" s="339" t="s">
        <v>6463</v>
      </c>
      <c r="L2002" s="13">
        <f ca="1">IFERROR(__xludf.DUMMYFUNCTION("if(K2109="""",0,counta(split(K2109,"","")))"),6)</f>
        <v>6</v>
      </c>
      <c r="M2002" s="339" t="s">
        <v>6463</v>
      </c>
      <c r="N2002" s="156"/>
      <c r="O2002" s="339" t="s">
        <v>181</v>
      </c>
      <c r="P2002" s="339" t="s">
        <v>181</v>
      </c>
      <c r="Q2002" s="422" t="s">
        <v>62</v>
      </c>
      <c r="R2002" s="205" t="s">
        <v>110</v>
      </c>
      <c r="S2002" s="102">
        <v>1</v>
      </c>
      <c r="T2002" s="435"/>
      <c r="U2002" s="481">
        <v>2</v>
      </c>
      <c r="V2002" s="481">
        <v>4</v>
      </c>
      <c r="W2002" s="481" t="s">
        <v>29</v>
      </c>
      <c r="X2002" s="480">
        <v>1</v>
      </c>
      <c r="Y2002" s="422">
        <f>J2002-I2002</f>
        <v>0.54861111111111105</v>
      </c>
      <c r="Z2002" s="422">
        <f>Y2002*60</f>
        <v>32.916666666666664</v>
      </c>
      <c r="AA2002" s="429">
        <v>3</v>
      </c>
      <c r="AB2002" s="165">
        <v>5</v>
      </c>
    </row>
    <row r="2003" spans="1:28" ht="14.25" customHeight="1" thickBot="1">
      <c r="A2003" s="294"/>
      <c r="B2003" s="294"/>
      <c r="C2003" s="295" t="s">
        <v>9494</v>
      </c>
      <c r="D2003" s="468">
        <v>2</v>
      </c>
      <c r="E2003" s="301" t="s">
        <v>9643</v>
      </c>
      <c r="F2003" s="302" t="s">
        <v>4936</v>
      </c>
      <c r="G2003" s="296" t="s">
        <v>9646</v>
      </c>
      <c r="H2003" s="301" t="s">
        <v>9647</v>
      </c>
      <c r="I2003" s="298">
        <v>0.21527777777777779</v>
      </c>
      <c r="J2003" s="184" t="s">
        <v>3258</v>
      </c>
      <c r="K2003" s="339" t="s">
        <v>6465</v>
      </c>
      <c r="L2003" s="13">
        <f ca="1">IFERROR(__xludf.DUMMYFUNCTION("if(K2110="""",0,counta(split(K2110,"","")))"),7)</f>
        <v>7</v>
      </c>
      <c r="M2003" s="339" t="s">
        <v>6465</v>
      </c>
      <c r="N2003" s="156"/>
      <c r="O2003" s="339" t="s">
        <v>6466</v>
      </c>
      <c r="P2003" s="339" t="s">
        <v>6466</v>
      </c>
      <c r="Q2003" s="422" t="s">
        <v>62</v>
      </c>
      <c r="R2003" s="205" t="s">
        <v>110</v>
      </c>
      <c r="S2003" s="102">
        <v>1</v>
      </c>
      <c r="T2003" s="435"/>
      <c r="U2003" s="481">
        <v>3</v>
      </c>
      <c r="V2003" s="481">
        <v>3</v>
      </c>
      <c r="W2003" s="481" t="s">
        <v>2793</v>
      </c>
      <c r="X2003" s="480">
        <v>1</v>
      </c>
      <c r="Y2003" s="422">
        <f>J2003-I2003</f>
        <v>0.71527777777777768</v>
      </c>
      <c r="Z2003" s="422">
        <f>Y2003*60</f>
        <v>42.916666666666657</v>
      </c>
      <c r="AA2003" s="429">
        <v>3</v>
      </c>
      <c r="AB2003" s="255">
        <v>5</v>
      </c>
    </row>
    <row r="2004" spans="1:28" ht="14.25" customHeight="1" thickBot="1">
      <c r="A2004" s="324"/>
      <c r="B2004" s="324"/>
      <c r="C2004" s="329" t="s">
        <v>9773</v>
      </c>
      <c r="D2004" s="468">
        <v>2</v>
      </c>
      <c r="E2004" s="329" t="s">
        <v>9785</v>
      </c>
      <c r="F2004" s="329" t="s">
        <v>9787</v>
      </c>
      <c r="G2004" s="329" t="s">
        <v>3413</v>
      </c>
      <c r="H2004" s="329" t="s">
        <v>3415</v>
      </c>
      <c r="I2004" s="325">
        <v>0.21319444444444444</v>
      </c>
      <c r="J2004" s="184" t="s">
        <v>681</v>
      </c>
      <c r="K2004" s="339" t="s">
        <v>6469</v>
      </c>
      <c r="L2004" s="13">
        <f ca="1">IFERROR(__xludf.DUMMYFUNCTION("if(K2111="""",0,counta(split(K2111,"","")))"),5)</f>
        <v>5</v>
      </c>
      <c r="M2004" s="339" t="s">
        <v>6469</v>
      </c>
      <c r="N2004" s="156"/>
      <c r="O2004" s="156"/>
      <c r="P2004" s="156"/>
      <c r="Q2004" s="422" t="s">
        <v>62</v>
      </c>
      <c r="R2004" s="205" t="s">
        <v>110</v>
      </c>
      <c r="S2004" s="102">
        <v>1</v>
      </c>
      <c r="T2004" s="435"/>
      <c r="U2004" s="481"/>
      <c r="V2004" s="481"/>
      <c r="W2004" s="481" t="s">
        <v>6545</v>
      </c>
      <c r="X2004" s="480" t="s">
        <v>2947</v>
      </c>
      <c r="Y2004" s="422">
        <f>J2004-I2004</f>
        <v>-0.10208333333333333</v>
      </c>
      <c r="Z2004" s="422">
        <f>Y2004*60</f>
        <v>-6.125</v>
      </c>
      <c r="AA2004" s="429">
        <v>3</v>
      </c>
      <c r="AB2004" s="165">
        <v>5</v>
      </c>
    </row>
    <row r="2005" spans="1:28" ht="14.25" customHeight="1" thickBot="1">
      <c r="A2005" s="7"/>
      <c r="B2005" s="7"/>
      <c r="C2005" s="283" t="s">
        <v>9291</v>
      </c>
      <c r="D2005" s="468">
        <v>2</v>
      </c>
      <c r="E2005" s="286" t="s">
        <v>9349</v>
      </c>
      <c r="F2005" s="284" t="s">
        <v>2842</v>
      </c>
      <c r="G2005" s="353" t="s">
        <v>38</v>
      </c>
      <c r="H2005" s="353" t="s">
        <v>561</v>
      </c>
      <c r="I2005" s="287">
        <v>0.21180555555555555</v>
      </c>
      <c r="J2005" s="184" t="s">
        <v>720</v>
      </c>
      <c r="K2005" s="339" t="s">
        <v>6471</v>
      </c>
      <c r="L2005" s="13">
        <f ca="1">IFERROR(__xludf.DUMMYFUNCTION("if(K2112="""",0,counta(split(K2112,"","")))"),2)</f>
        <v>2</v>
      </c>
      <c r="M2005" s="339" t="s">
        <v>6471</v>
      </c>
      <c r="N2005" s="156"/>
      <c r="O2005" s="339" t="s">
        <v>6472</v>
      </c>
      <c r="P2005" s="339" t="s">
        <v>6472</v>
      </c>
      <c r="Q2005" s="422" t="s">
        <v>62</v>
      </c>
      <c r="R2005" s="205" t="s">
        <v>110</v>
      </c>
      <c r="S2005" s="102">
        <v>1</v>
      </c>
      <c r="T2005" s="435"/>
      <c r="U2005" s="481"/>
      <c r="V2005" s="481">
        <v>5</v>
      </c>
      <c r="W2005" s="481" t="s">
        <v>2111</v>
      </c>
      <c r="X2005" s="480"/>
      <c r="Y2005" s="422">
        <f>J2005-I2005</f>
        <v>-3.819444444444442E-2</v>
      </c>
      <c r="Z2005" s="422">
        <f>Y2005*60</f>
        <v>-2.2916666666666652</v>
      </c>
      <c r="AA2005" s="428">
        <v>3</v>
      </c>
      <c r="AB2005" s="165">
        <v>5</v>
      </c>
    </row>
    <row r="2006" spans="1:28" ht="14.25" customHeight="1" thickBot="1">
      <c r="A2006" s="294"/>
      <c r="B2006" s="294"/>
      <c r="C2006" s="295" t="s">
        <v>9494</v>
      </c>
      <c r="D2006" s="468">
        <v>2</v>
      </c>
      <c r="E2006" s="301" t="s">
        <v>9527</v>
      </c>
      <c r="F2006" s="312" t="s">
        <v>2190</v>
      </c>
      <c r="G2006" s="301" t="s">
        <v>5800</v>
      </c>
      <c r="H2006" s="301" t="s">
        <v>3976</v>
      </c>
      <c r="I2006" s="298">
        <v>0.21180555555555555</v>
      </c>
      <c r="J2006" s="184" t="s">
        <v>562</v>
      </c>
      <c r="K2006" s="339" t="s">
        <v>6473</v>
      </c>
      <c r="L2006" s="13">
        <f ca="1">IFERROR(__xludf.DUMMYFUNCTION("if(K2113="""",0,counta(split(K2113,"","")))"),7)</f>
        <v>7</v>
      </c>
      <c r="M2006" s="339" t="s">
        <v>6473</v>
      </c>
      <c r="N2006" s="156"/>
      <c r="O2006" s="339" t="s">
        <v>6474</v>
      </c>
      <c r="P2006" s="339" t="s">
        <v>6474</v>
      </c>
      <c r="Q2006" s="422" t="s">
        <v>62</v>
      </c>
      <c r="R2006" s="205" t="s">
        <v>110</v>
      </c>
      <c r="S2006" s="102">
        <v>1</v>
      </c>
      <c r="T2006" s="435"/>
      <c r="U2006" s="165">
        <v>4</v>
      </c>
      <c r="V2006" s="165">
        <v>4</v>
      </c>
      <c r="W2006" s="353" t="s">
        <v>4159</v>
      </c>
      <c r="X2006" s="102" t="s">
        <v>2794</v>
      </c>
      <c r="Y2006" s="422">
        <f>J2006-I2006</f>
        <v>5.2083333333333343E-2</v>
      </c>
      <c r="Z2006" s="422">
        <f>Y2006*60</f>
        <v>3.1250000000000004</v>
      </c>
      <c r="AA2006" s="429">
        <v>3</v>
      </c>
      <c r="AB2006" s="332">
        <v>5</v>
      </c>
    </row>
    <row r="2007" spans="1:28" ht="14.25" customHeight="1" thickBot="1">
      <c r="A2007" s="7"/>
      <c r="B2007" s="7"/>
      <c r="C2007" s="312" t="s">
        <v>9648</v>
      </c>
      <c r="D2007" s="468">
        <v>2</v>
      </c>
      <c r="E2007" s="312" t="s">
        <v>1453</v>
      </c>
      <c r="F2007" s="310" t="s">
        <v>3020</v>
      </c>
      <c r="G2007" s="312" t="s">
        <v>9658</v>
      </c>
      <c r="H2007" s="312" t="s">
        <v>3472</v>
      </c>
      <c r="I2007" s="315">
        <v>0.21041666666666667</v>
      </c>
      <c r="J2007" s="184" t="s">
        <v>1353</v>
      </c>
      <c r="K2007" s="339" t="s">
        <v>6478</v>
      </c>
      <c r="L2007" s="13">
        <f ca="1">IFERROR(__xludf.DUMMYFUNCTION("if(K2114="""",0,counta(split(K2114,"","")))"),3)</f>
        <v>3</v>
      </c>
      <c r="M2007" s="339" t="s">
        <v>6478</v>
      </c>
      <c r="N2007" s="156"/>
      <c r="O2007" s="339" t="s">
        <v>6479</v>
      </c>
      <c r="P2007" s="339" t="s">
        <v>6479</v>
      </c>
      <c r="Q2007" s="422" t="s">
        <v>62</v>
      </c>
      <c r="R2007" s="205" t="s">
        <v>110</v>
      </c>
      <c r="S2007" s="102">
        <v>1</v>
      </c>
      <c r="T2007" s="435"/>
      <c r="U2007" s="165"/>
      <c r="V2007" s="165">
        <v>5</v>
      </c>
      <c r="W2007" s="165" t="s">
        <v>1403</v>
      </c>
      <c r="X2007" s="102"/>
      <c r="Y2007" s="422">
        <f>J2007-I2007</f>
        <v>0.33124999999999993</v>
      </c>
      <c r="Z2007" s="422">
        <f>Y2007*60</f>
        <v>19.874999999999996</v>
      </c>
      <c r="AA2007" s="428">
        <v>3</v>
      </c>
      <c r="AB2007" s="165">
        <v>5</v>
      </c>
    </row>
    <row r="2008" spans="1:28" ht="14.25" customHeight="1" thickBot="1">
      <c r="A2008" s="7"/>
      <c r="B2008" s="7"/>
      <c r="C2008" s="434" t="s">
        <v>10180</v>
      </c>
      <c r="D2008" s="468">
        <v>2</v>
      </c>
      <c r="E2008" s="434" t="s">
        <v>132</v>
      </c>
      <c r="F2008" s="434" t="s">
        <v>10220</v>
      </c>
      <c r="G2008" s="434" t="s">
        <v>10220</v>
      </c>
      <c r="H2008" s="434" t="s">
        <v>10221</v>
      </c>
      <c r="I2008" s="355">
        <v>0.20902777777777778</v>
      </c>
      <c r="J2008" s="184" t="s">
        <v>65</v>
      </c>
      <c r="K2008" s="339" t="s">
        <v>6481</v>
      </c>
      <c r="L2008" s="13">
        <f ca="1">IFERROR(__xludf.DUMMYFUNCTION("if(K2115="""",0,counta(split(K2115,"","")))"),6)</f>
        <v>6</v>
      </c>
      <c r="M2008" s="339" t="s">
        <v>6481</v>
      </c>
      <c r="N2008" s="156"/>
      <c r="O2008" s="339" t="s">
        <v>6482</v>
      </c>
      <c r="P2008" s="339" t="s">
        <v>6482</v>
      </c>
      <c r="Q2008" s="422" t="s">
        <v>62</v>
      </c>
      <c r="R2008" s="205" t="s">
        <v>110</v>
      </c>
      <c r="S2008" s="102">
        <v>1</v>
      </c>
      <c r="T2008" s="435"/>
      <c r="U2008" s="481"/>
      <c r="V2008" s="481">
        <v>5</v>
      </c>
      <c r="W2008" s="481" t="s">
        <v>2111</v>
      </c>
      <c r="X2008" s="480" t="s">
        <v>2593</v>
      </c>
      <c r="Y2008" s="422">
        <f>J2008-I2008</f>
        <v>0.42986111111111114</v>
      </c>
      <c r="Z2008" s="422">
        <f>Y2008*60</f>
        <v>25.791666666666668</v>
      </c>
      <c r="AA2008" s="429">
        <v>2</v>
      </c>
      <c r="AB2008" s="196">
        <v>5</v>
      </c>
    </row>
    <row r="2009" spans="1:28" ht="14.25" customHeight="1" thickBot="1">
      <c r="A2009" s="469"/>
      <c r="B2009" s="470"/>
      <c r="C2009" s="472" t="s">
        <v>10752</v>
      </c>
      <c r="D2009" s="468">
        <v>2</v>
      </c>
      <c r="E2009" s="474" t="s">
        <v>10786</v>
      </c>
      <c r="F2009" s="456" t="s">
        <v>10774</v>
      </c>
      <c r="G2009" s="456" t="s">
        <v>10774</v>
      </c>
      <c r="H2009" s="456" t="s">
        <v>10774</v>
      </c>
      <c r="I2009" s="476">
        <v>0.20833333333333334</v>
      </c>
      <c r="J2009" s="184" t="s">
        <v>388</v>
      </c>
      <c r="K2009" s="339" t="s">
        <v>6486</v>
      </c>
      <c r="L2009" s="13">
        <f ca="1">IFERROR(__xludf.DUMMYFUNCTION("if(K2116="""",0,counta(split(K2116,"","")))"),2)</f>
        <v>2</v>
      </c>
      <c r="M2009" s="339" t="s">
        <v>6486</v>
      </c>
      <c r="N2009" s="156"/>
      <c r="O2009" s="156"/>
      <c r="P2009" s="156"/>
      <c r="Q2009" s="422" t="s">
        <v>62</v>
      </c>
      <c r="R2009" s="205" t="s">
        <v>110</v>
      </c>
      <c r="S2009" s="102">
        <v>1</v>
      </c>
      <c r="T2009" s="435"/>
      <c r="U2009" s="165">
        <v>4</v>
      </c>
      <c r="V2009" s="165">
        <v>4</v>
      </c>
      <c r="W2009" s="165" t="s">
        <v>3511</v>
      </c>
      <c r="X2009" s="102">
        <v>1</v>
      </c>
      <c r="Y2009" s="422">
        <f>J2009-I2009</f>
        <v>-6.9444444444444753E-3</v>
      </c>
      <c r="Z2009" s="422">
        <f>Y2009*60</f>
        <v>-0.41666666666666852</v>
      </c>
      <c r="AA2009" s="429">
        <v>2</v>
      </c>
      <c r="AB2009" s="165">
        <v>5</v>
      </c>
    </row>
    <row r="2010" spans="1:28" ht="14.25" customHeight="1" thickBot="1">
      <c r="A2010" s="7"/>
      <c r="B2010" s="7"/>
      <c r="C2010" s="434" t="s">
        <v>10180</v>
      </c>
      <c r="D2010" s="468">
        <v>2</v>
      </c>
      <c r="E2010" s="434" t="s">
        <v>10200</v>
      </c>
      <c r="F2010" s="434" t="s">
        <v>10203</v>
      </c>
      <c r="G2010" s="434" t="s">
        <v>10204</v>
      </c>
      <c r="H2010" s="434" t="s">
        <v>10205</v>
      </c>
      <c r="I2010" s="355">
        <v>0.2076388888888889</v>
      </c>
      <c r="J2010" s="184" t="s">
        <v>341</v>
      </c>
      <c r="K2010" s="339" t="s">
        <v>6491</v>
      </c>
      <c r="L2010" s="13">
        <f ca="1">IFERROR(__xludf.DUMMYFUNCTION("if(K2117="""",0,counta(split(K2117,"","")))"),7)</f>
        <v>7</v>
      </c>
      <c r="M2010" s="339" t="s">
        <v>6491</v>
      </c>
      <c r="N2010" s="156"/>
      <c r="O2010" s="339" t="s">
        <v>181</v>
      </c>
      <c r="P2010" s="339" t="s">
        <v>181</v>
      </c>
      <c r="Q2010" s="422" t="s">
        <v>62</v>
      </c>
      <c r="R2010" s="205" t="s">
        <v>110</v>
      </c>
      <c r="S2010" s="102">
        <v>1</v>
      </c>
      <c r="T2010" s="435"/>
      <c r="U2010" s="165">
        <v>3</v>
      </c>
      <c r="V2010" s="165">
        <v>4</v>
      </c>
      <c r="W2010" s="165" t="s">
        <v>3548</v>
      </c>
      <c r="X2010" s="102">
        <v>1</v>
      </c>
      <c r="Y2010" s="422">
        <f>J2010-I2010</f>
        <v>-4.0972222222222243E-2</v>
      </c>
      <c r="Z2010" s="422">
        <f>Y2010*60</f>
        <v>-2.4583333333333348</v>
      </c>
      <c r="AA2010" s="429">
        <v>2</v>
      </c>
      <c r="AB2010" s="165">
        <v>5</v>
      </c>
    </row>
    <row r="2011" spans="1:28" ht="14.25" customHeight="1" thickBot="1">
      <c r="A2011" s="7"/>
      <c r="B2011" s="7"/>
      <c r="C2011" s="329" t="s">
        <v>10112</v>
      </c>
      <c r="D2011" s="468">
        <v>2</v>
      </c>
      <c r="E2011" s="329" t="s">
        <v>10107</v>
      </c>
      <c r="F2011" s="338" t="s">
        <v>10113</v>
      </c>
      <c r="G2011" s="344" t="s">
        <v>10114</v>
      </c>
      <c r="H2011" s="329" t="s">
        <v>10115</v>
      </c>
      <c r="I2011" s="325">
        <v>0.20694444444444443</v>
      </c>
      <c r="J2011" s="184" t="s">
        <v>338</v>
      </c>
      <c r="K2011" s="339" t="s">
        <v>6494</v>
      </c>
      <c r="L2011" s="13">
        <f ca="1">IFERROR(__xludf.DUMMYFUNCTION("if(K2118="""",0,counta(split(K2118,"","")))"),6)</f>
        <v>6</v>
      </c>
      <c r="M2011" s="339" t="s">
        <v>6494</v>
      </c>
      <c r="N2011" s="156"/>
      <c r="O2011" s="339" t="s">
        <v>6474</v>
      </c>
      <c r="P2011" s="339" t="s">
        <v>6474</v>
      </c>
      <c r="Q2011" s="422" t="s">
        <v>62</v>
      </c>
      <c r="R2011" s="205" t="s">
        <v>110</v>
      </c>
      <c r="S2011" s="102">
        <v>1</v>
      </c>
      <c r="T2011" s="435"/>
      <c r="U2011" s="461">
        <v>4</v>
      </c>
      <c r="V2011" s="461">
        <v>4</v>
      </c>
      <c r="W2011" s="456" t="s">
        <v>3511</v>
      </c>
      <c r="X2011" s="456" t="s">
        <v>2794</v>
      </c>
      <c r="Y2011" s="422">
        <f>J2011-I2011</f>
        <v>-0.11666666666666665</v>
      </c>
      <c r="Z2011" s="422">
        <f>Y2011*60</f>
        <v>-6.9999999999999991</v>
      </c>
      <c r="AA2011" s="429">
        <v>2</v>
      </c>
      <c r="AB2011" s="165">
        <v>5</v>
      </c>
    </row>
    <row r="2012" spans="1:28" ht="14.25" customHeight="1" thickBot="1">
      <c r="A2012" s="7"/>
      <c r="B2012" s="7"/>
      <c r="C2012" s="50" t="s">
        <v>8085</v>
      </c>
      <c r="D2012" s="468">
        <v>2</v>
      </c>
      <c r="E2012" s="87" t="s">
        <v>1237</v>
      </c>
      <c r="F2012" s="102" t="s">
        <v>1243</v>
      </c>
      <c r="G2012" s="102" t="s">
        <v>1243</v>
      </c>
      <c r="H2012" s="102" t="s">
        <v>8193</v>
      </c>
      <c r="I2012" s="246">
        <v>0.2048611111111111</v>
      </c>
      <c r="J2012" s="184" t="s">
        <v>3283</v>
      </c>
      <c r="K2012" s="339" t="s">
        <v>6498</v>
      </c>
      <c r="L2012" s="13">
        <f ca="1">IFERROR(__xludf.DUMMYFUNCTION("if(K2119="""",0,counta(split(K2119,"","")))"),5)</f>
        <v>5</v>
      </c>
      <c r="M2012" s="339" t="s">
        <v>6498</v>
      </c>
      <c r="N2012" s="156"/>
      <c r="O2012" s="339" t="s">
        <v>6499</v>
      </c>
      <c r="P2012" s="339" t="s">
        <v>6499</v>
      </c>
      <c r="Q2012" s="422" t="s">
        <v>62</v>
      </c>
      <c r="R2012" s="205" t="s">
        <v>110</v>
      </c>
      <c r="S2012" s="102">
        <v>1</v>
      </c>
      <c r="T2012" s="435"/>
      <c r="U2012" s="165">
        <v>4</v>
      </c>
      <c r="V2012" s="165">
        <v>4</v>
      </c>
      <c r="W2012" s="353" t="s">
        <v>29</v>
      </c>
      <c r="X2012" s="102" t="s">
        <v>2794</v>
      </c>
      <c r="Y2012" s="422">
        <f>J2012-I2012</f>
        <v>3.1250000000000028E-2</v>
      </c>
      <c r="Z2012" s="422">
        <f>Y2012*60</f>
        <v>1.8750000000000018</v>
      </c>
      <c r="AA2012" s="429">
        <v>2</v>
      </c>
      <c r="AB2012" s="297">
        <v>5</v>
      </c>
    </row>
    <row r="2013" spans="1:28" ht="14.25" customHeight="1" thickBot="1">
      <c r="A2013" s="7"/>
      <c r="B2013" s="7"/>
      <c r="C2013" s="329" t="s">
        <v>10069</v>
      </c>
      <c r="D2013" s="468">
        <v>2</v>
      </c>
      <c r="E2013" s="329" t="s">
        <v>10063</v>
      </c>
      <c r="F2013" s="329" t="s">
        <v>816</v>
      </c>
      <c r="G2013" s="329" t="s">
        <v>10070</v>
      </c>
      <c r="H2013" s="329" t="s">
        <v>818</v>
      </c>
      <c r="I2013" s="325">
        <v>0.2048611111111111</v>
      </c>
      <c r="J2013" s="184" t="s">
        <v>4132</v>
      </c>
      <c r="K2013" s="339" t="s">
        <v>6503</v>
      </c>
      <c r="L2013" s="13">
        <f ca="1">IFERROR(__xludf.DUMMYFUNCTION("if(K2120="""",0,counta(split(K2120,"","")))"),8)</f>
        <v>8</v>
      </c>
      <c r="M2013" s="339" t="s">
        <v>6503</v>
      </c>
      <c r="N2013" s="156"/>
      <c r="O2013" s="339" t="s">
        <v>6499</v>
      </c>
      <c r="P2013" s="339" t="s">
        <v>6499</v>
      </c>
      <c r="Q2013" s="422" t="s">
        <v>62</v>
      </c>
      <c r="R2013" s="205" t="s">
        <v>110</v>
      </c>
      <c r="S2013" s="102">
        <v>1</v>
      </c>
      <c r="T2013" s="435"/>
      <c r="U2013" s="165">
        <v>4</v>
      </c>
      <c r="V2013" s="165">
        <v>4</v>
      </c>
      <c r="W2013" s="165" t="s">
        <v>3548</v>
      </c>
      <c r="X2013" s="102">
        <v>1</v>
      </c>
      <c r="Y2013" s="422">
        <f>J2013-I2013</f>
        <v>0.17777777777777781</v>
      </c>
      <c r="Z2013" s="422">
        <f>Y2013*60</f>
        <v>10.666666666666668</v>
      </c>
      <c r="AA2013" s="429">
        <v>2</v>
      </c>
      <c r="AB2013" s="165">
        <v>5</v>
      </c>
    </row>
    <row r="2014" spans="1:28" ht="14.25" customHeight="1" thickBot="1">
      <c r="A2014" s="7"/>
      <c r="B2014" s="7"/>
      <c r="C2014" s="286" t="s">
        <v>9047</v>
      </c>
      <c r="D2014" s="468">
        <v>2</v>
      </c>
      <c r="E2014" s="286" t="s">
        <v>9153</v>
      </c>
      <c r="F2014" s="247" t="s">
        <v>9157</v>
      </c>
      <c r="G2014" s="286" t="s">
        <v>9158</v>
      </c>
      <c r="H2014" s="286" t="s">
        <v>4606</v>
      </c>
      <c r="I2014" s="281">
        <v>0.20416666666666666</v>
      </c>
      <c r="J2014" s="184" t="s">
        <v>96</v>
      </c>
      <c r="K2014" s="339" t="s">
        <v>6508</v>
      </c>
      <c r="L2014" s="13">
        <f ca="1">IFERROR(__xludf.DUMMYFUNCTION("if(K2121="""",0,counta(split(K2121,"","")))"),1)</f>
        <v>1</v>
      </c>
      <c r="M2014" s="339" t="s">
        <v>6508</v>
      </c>
      <c r="N2014" s="156"/>
      <c r="O2014" s="339" t="s">
        <v>6499</v>
      </c>
      <c r="P2014" s="339" t="s">
        <v>6499</v>
      </c>
      <c r="Q2014" s="422" t="s">
        <v>62</v>
      </c>
      <c r="R2014" s="205" t="s">
        <v>110</v>
      </c>
      <c r="S2014" s="102">
        <v>1</v>
      </c>
      <c r="T2014" s="435"/>
      <c r="U2014" s="165">
        <v>3</v>
      </c>
      <c r="V2014" s="165">
        <v>4</v>
      </c>
      <c r="W2014" s="165" t="s">
        <v>2111</v>
      </c>
      <c r="X2014" s="102" t="s">
        <v>2947</v>
      </c>
      <c r="Y2014" s="422">
        <f>J2014-I2014</f>
        <v>0.16041666666666665</v>
      </c>
      <c r="Z2014" s="422">
        <f>Y2014*60</f>
        <v>9.625</v>
      </c>
      <c r="AA2014" s="429">
        <v>2</v>
      </c>
      <c r="AB2014" s="196">
        <v>5</v>
      </c>
    </row>
    <row r="2015" spans="1:28" ht="14.25" customHeight="1" thickBot="1">
      <c r="A2015" s="469"/>
      <c r="B2015" s="470"/>
      <c r="C2015" s="471" t="s">
        <v>10752</v>
      </c>
      <c r="D2015" s="468">
        <v>2</v>
      </c>
      <c r="E2015" s="474" t="s">
        <v>420</v>
      </c>
      <c r="F2015" s="456" t="s">
        <v>10771</v>
      </c>
      <c r="G2015" s="464" t="s">
        <v>10772</v>
      </c>
      <c r="H2015" s="456" t="s">
        <v>10773</v>
      </c>
      <c r="I2015" s="476">
        <v>0.20277777777777778</v>
      </c>
      <c r="J2015" s="184" t="s">
        <v>601</v>
      </c>
      <c r="K2015" s="339" t="s">
        <v>6510</v>
      </c>
      <c r="L2015" s="13">
        <f ca="1">IFERROR(__xludf.DUMMYFUNCTION("if(K2122="""",0,counta(split(K2122,"","")))"),4)</f>
        <v>4</v>
      </c>
      <c r="M2015" s="339" t="s">
        <v>6510</v>
      </c>
      <c r="N2015" s="156"/>
      <c r="O2015" s="339" t="s">
        <v>6511</v>
      </c>
      <c r="P2015" s="339" t="s">
        <v>6511</v>
      </c>
      <c r="Q2015" s="422" t="s">
        <v>62</v>
      </c>
      <c r="R2015" s="205" t="s">
        <v>110</v>
      </c>
      <c r="S2015" s="102">
        <v>1</v>
      </c>
      <c r="T2015" s="435"/>
      <c r="U2015" s="165">
        <v>4</v>
      </c>
      <c r="V2015" s="165"/>
      <c r="W2015" s="165" t="s">
        <v>5989</v>
      </c>
      <c r="X2015" s="102">
        <v>1</v>
      </c>
      <c r="Y2015" s="422">
        <f>J2015-I2015</f>
        <v>0.30277777777777776</v>
      </c>
      <c r="Z2015" s="422">
        <f>Y2015*60</f>
        <v>18.166666666666664</v>
      </c>
      <c r="AA2015" s="429">
        <v>2</v>
      </c>
      <c r="AB2015" s="165">
        <v>5</v>
      </c>
    </row>
    <row r="2016" spans="1:28" ht="14.25" customHeight="1" thickBot="1">
      <c r="A2016" s="7"/>
      <c r="B2016" s="7"/>
      <c r="C2016" s="286" t="s">
        <v>9047</v>
      </c>
      <c r="D2016" s="468">
        <v>2</v>
      </c>
      <c r="E2016" s="286" t="s">
        <v>9207</v>
      </c>
      <c r="F2016" s="247" t="s">
        <v>5759</v>
      </c>
      <c r="G2016" s="286"/>
      <c r="H2016" s="286" t="s">
        <v>3346</v>
      </c>
      <c r="I2016" s="281">
        <v>0.20208333333333334</v>
      </c>
      <c r="J2016" s="184" t="s">
        <v>6514</v>
      </c>
      <c r="K2016" s="339" t="s">
        <v>6515</v>
      </c>
      <c r="L2016" s="13">
        <f ca="1">IFERROR(__xludf.DUMMYFUNCTION("if(K2123="""",0,counta(split(K2123,"","")))"),4)</f>
        <v>4</v>
      </c>
      <c r="M2016" s="339" t="s">
        <v>6515</v>
      </c>
      <c r="N2016" s="156"/>
      <c r="O2016" s="339" t="s">
        <v>6516</v>
      </c>
      <c r="P2016" s="339" t="s">
        <v>6516</v>
      </c>
      <c r="Q2016" s="422" t="s">
        <v>62</v>
      </c>
      <c r="R2016" s="205" t="s">
        <v>110</v>
      </c>
      <c r="S2016" s="102">
        <v>1</v>
      </c>
      <c r="T2016" s="435"/>
      <c r="U2016" s="354">
        <v>5</v>
      </c>
      <c r="V2016" s="354">
        <v>4</v>
      </c>
      <c r="W2016" s="434" t="s">
        <v>3127</v>
      </c>
      <c r="X2016" s="354">
        <v>2</v>
      </c>
      <c r="Y2016" s="422">
        <f>J2016-I2016</f>
        <v>0.50625000000000009</v>
      </c>
      <c r="Z2016" s="422">
        <f>Y2016*60</f>
        <v>30.375000000000007</v>
      </c>
      <c r="AA2016" s="429">
        <v>2</v>
      </c>
      <c r="AB2016" s="332">
        <v>5</v>
      </c>
    </row>
    <row r="2017" spans="1:28" ht="14.25" customHeight="1" thickBot="1">
      <c r="A2017" s="7"/>
      <c r="B2017" s="7"/>
      <c r="C2017" s="286" t="s">
        <v>9047</v>
      </c>
      <c r="D2017" s="468">
        <v>2</v>
      </c>
      <c r="E2017" s="286" t="s">
        <v>9221</v>
      </c>
      <c r="F2017" s="247" t="s">
        <v>2824</v>
      </c>
      <c r="G2017" s="286"/>
      <c r="H2017" s="286"/>
      <c r="I2017" s="281">
        <v>0.20208333333333334</v>
      </c>
      <c r="J2017" s="184" t="s">
        <v>6518</v>
      </c>
      <c r="K2017" s="339" t="s">
        <v>6519</v>
      </c>
      <c r="L2017" s="13">
        <f ca="1">IFERROR(__xludf.DUMMYFUNCTION("if(K2124="""",0,counta(split(K2124,"","")))"),5)</f>
        <v>5</v>
      </c>
      <c r="M2017" s="339" t="s">
        <v>6519</v>
      </c>
      <c r="N2017" s="156"/>
      <c r="O2017" s="156"/>
      <c r="P2017" s="156"/>
      <c r="Q2017" s="422" t="s">
        <v>62</v>
      </c>
      <c r="R2017" s="205" t="s">
        <v>110</v>
      </c>
      <c r="S2017" s="102">
        <v>1</v>
      </c>
      <c r="T2017" s="435"/>
      <c r="U2017" s="165">
        <v>3</v>
      </c>
      <c r="V2017" s="165">
        <v>3</v>
      </c>
      <c r="W2017" s="165" t="s">
        <v>2111</v>
      </c>
      <c r="X2017" s="102" t="s">
        <v>2794</v>
      </c>
      <c r="Y2017" s="422">
        <f>J2017-I2017</f>
        <v>0.60833333333333339</v>
      </c>
      <c r="Z2017" s="422">
        <f>Y2017*60</f>
        <v>36.5</v>
      </c>
      <c r="AA2017" s="429">
        <v>2</v>
      </c>
      <c r="AB2017" s="255">
        <v>5</v>
      </c>
    </row>
    <row r="2018" spans="1:28" ht="14.25" customHeight="1" thickBot="1">
      <c r="A2018" s="7"/>
      <c r="B2018" s="294"/>
      <c r="C2018" s="312" t="s">
        <v>9648</v>
      </c>
      <c r="D2018" s="468">
        <v>2</v>
      </c>
      <c r="E2018" s="312" t="s">
        <v>9664</v>
      </c>
      <c r="F2018" s="314" t="s">
        <v>9670</v>
      </c>
      <c r="G2018" s="314" t="s">
        <v>9670</v>
      </c>
      <c r="H2018" s="312" t="s">
        <v>9671</v>
      </c>
      <c r="I2018" s="315">
        <v>0.2013888888888889</v>
      </c>
      <c r="J2018" s="184" t="s">
        <v>2951</v>
      </c>
      <c r="K2018" s="339" t="s">
        <v>6522</v>
      </c>
      <c r="L2018" s="13">
        <f ca="1">IFERROR(__xludf.DUMMYFUNCTION("if(K2125="""",0,counta(split(K2125,"","")))"),4)</f>
        <v>4</v>
      </c>
      <c r="M2018" s="339" t="s">
        <v>6522</v>
      </c>
      <c r="N2018" s="156"/>
      <c r="O2018" s="339" t="s">
        <v>6516</v>
      </c>
      <c r="P2018" s="339" t="s">
        <v>6516</v>
      </c>
      <c r="Q2018" s="422" t="s">
        <v>62</v>
      </c>
      <c r="R2018" s="205" t="s">
        <v>110</v>
      </c>
      <c r="S2018" s="102">
        <v>1</v>
      </c>
      <c r="T2018" s="435"/>
      <c r="U2018" s="165"/>
      <c r="V2018" s="165">
        <v>5</v>
      </c>
      <c r="W2018" s="165" t="s">
        <v>2111</v>
      </c>
      <c r="X2018" s="102"/>
      <c r="Y2018" s="422">
        <f>J2018-I2018</f>
        <v>0.34375000000000006</v>
      </c>
      <c r="Z2018" s="422">
        <f>Y2018*60</f>
        <v>20.625000000000004</v>
      </c>
      <c r="AA2018" s="428">
        <v>2</v>
      </c>
      <c r="AB2018" s="165">
        <v>5</v>
      </c>
    </row>
    <row r="2019" spans="1:28" ht="14.25" customHeight="1" thickBot="1">
      <c r="A2019" s="7"/>
      <c r="B2019" s="7"/>
      <c r="C2019" s="471" t="s">
        <v>10752</v>
      </c>
      <c r="D2019" s="468">
        <v>2</v>
      </c>
      <c r="E2019" s="87" t="s">
        <v>1872</v>
      </c>
      <c r="F2019" s="30" t="s">
        <v>1882</v>
      </c>
      <c r="G2019" s="377" t="s">
        <v>10809</v>
      </c>
      <c r="H2019" s="377" t="s">
        <v>10810</v>
      </c>
      <c r="I2019" s="378">
        <v>0.1986111111111111</v>
      </c>
      <c r="J2019" s="184" t="s">
        <v>673</v>
      </c>
      <c r="K2019" s="178"/>
      <c r="L2019" s="13">
        <f ca="1">IFERROR(__xludf.DUMMYFUNCTION("if(K2126="""",0,counta(split(K2126,"","")))"),0)</f>
        <v>0</v>
      </c>
      <c r="M2019" s="178"/>
      <c r="N2019" s="156"/>
      <c r="O2019" s="156"/>
      <c r="P2019" s="156"/>
      <c r="Q2019" s="414" t="s">
        <v>62</v>
      </c>
      <c r="R2019" s="205" t="s">
        <v>110</v>
      </c>
      <c r="S2019" s="354">
        <v>1</v>
      </c>
      <c r="T2019" s="435"/>
      <c r="U2019" s="165"/>
      <c r="V2019" s="165">
        <v>4</v>
      </c>
      <c r="W2019" s="165" t="s">
        <v>29</v>
      </c>
      <c r="X2019" s="15">
        <v>1</v>
      </c>
      <c r="Y2019" s="422">
        <f>J2019-I2019</f>
        <v>-0.13958333333333331</v>
      </c>
      <c r="Z2019" s="422">
        <f>Y2019*60</f>
        <v>-8.3749999999999982</v>
      </c>
      <c r="AA2019" s="428">
        <v>2</v>
      </c>
      <c r="AB2019" s="354">
        <v>5</v>
      </c>
    </row>
    <row r="2020" spans="1:28" ht="14.25" customHeight="1" thickBot="1">
      <c r="A2020" s="7"/>
      <c r="B2020" s="7"/>
      <c r="C2020" s="286" t="s">
        <v>9047</v>
      </c>
      <c r="D2020" s="468">
        <v>2</v>
      </c>
      <c r="E2020" s="286" t="s">
        <v>9258</v>
      </c>
      <c r="F2020" s="247" t="s">
        <v>2985</v>
      </c>
      <c r="G2020" s="286"/>
      <c r="H2020" s="286"/>
      <c r="I2020" s="281">
        <v>0.19791666666666666</v>
      </c>
      <c r="J2020" s="184" t="s">
        <v>336</v>
      </c>
      <c r="K2020" s="178"/>
      <c r="L2020" s="13">
        <f ca="1">IFERROR(__xludf.DUMMYFUNCTION("if(K2127="""",0,counta(split(K2127,"","")))"),0)</f>
        <v>0</v>
      </c>
      <c r="M2020" s="178"/>
      <c r="N2020" s="156"/>
      <c r="O2020" s="156"/>
      <c r="P2020" s="156"/>
      <c r="Q2020" s="414" t="s">
        <v>62</v>
      </c>
      <c r="R2020" s="205" t="s">
        <v>110</v>
      </c>
      <c r="S2020" s="354">
        <v>1</v>
      </c>
      <c r="T2020" s="435"/>
      <c r="U2020" s="165">
        <v>3</v>
      </c>
      <c r="V2020" s="165">
        <v>3</v>
      </c>
      <c r="W2020" s="165" t="s">
        <v>3409</v>
      </c>
      <c r="X2020" s="102">
        <v>1</v>
      </c>
      <c r="Y2020" s="422">
        <f>J2020-I2020</f>
        <v>-0.11944444444444444</v>
      </c>
      <c r="Z2020" s="422">
        <f>Y2020*60</f>
        <v>-7.1666666666666661</v>
      </c>
      <c r="AA2020" s="429">
        <v>2</v>
      </c>
      <c r="AB2020" s="255">
        <v>5</v>
      </c>
    </row>
    <row r="2021" spans="1:28" ht="14.25" customHeight="1" thickBot="1">
      <c r="A2021" s="7"/>
      <c r="B2021" s="294"/>
      <c r="C2021" s="319" t="s">
        <v>9648</v>
      </c>
      <c r="D2021" s="468">
        <v>2</v>
      </c>
      <c r="E2021" s="301" t="s">
        <v>1491</v>
      </c>
      <c r="F2021" s="296" t="s">
        <v>2803</v>
      </c>
      <c r="G2021" s="301" t="s">
        <v>9687</v>
      </c>
      <c r="H2021" s="301" t="s">
        <v>9688</v>
      </c>
      <c r="I2021" s="298">
        <v>0.19513888888888889</v>
      </c>
      <c r="J2021" s="184" t="s">
        <v>1875</v>
      </c>
      <c r="K2021" s="339" t="s">
        <v>6527</v>
      </c>
      <c r="L2021" s="13">
        <f ca="1">IFERROR(__xludf.DUMMYFUNCTION("if(K2128="""",0,counta(split(K2128,"","")))"),6)</f>
        <v>6</v>
      </c>
      <c r="M2021" s="339" t="s">
        <v>6527</v>
      </c>
      <c r="N2021" s="156"/>
      <c r="O2021" s="156"/>
      <c r="P2021" s="156"/>
      <c r="Q2021" s="414" t="s">
        <v>62</v>
      </c>
      <c r="R2021" s="205" t="s">
        <v>110</v>
      </c>
      <c r="S2021" s="354">
        <v>1</v>
      </c>
      <c r="T2021" s="435"/>
      <c r="U2021" s="165"/>
      <c r="V2021" s="165">
        <v>4</v>
      </c>
      <c r="W2021" s="165" t="s">
        <v>1403</v>
      </c>
      <c r="X2021" s="102"/>
      <c r="Y2021" s="422">
        <f>J2021-I2021</f>
        <v>-0.12708333333333333</v>
      </c>
      <c r="Z2021" s="422">
        <f>Y2021*60</f>
        <v>-7.625</v>
      </c>
      <c r="AA2021" s="428">
        <v>2</v>
      </c>
      <c r="AB2021" s="165">
        <v>5</v>
      </c>
    </row>
    <row r="2022" spans="1:28" ht="14.25" customHeight="1" thickBot="1">
      <c r="A2022" s="7"/>
      <c r="B2022" s="7"/>
      <c r="C2022" s="50" t="s">
        <v>8978</v>
      </c>
      <c r="D2022" s="468">
        <v>2</v>
      </c>
      <c r="E2022" s="275" t="s">
        <v>8632</v>
      </c>
      <c r="F2022" s="289" t="s">
        <v>9462</v>
      </c>
      <c r="G2022" s="272" t="s">
        <v>9462</v>
      </c>
      <c r="H2022" s="272" t="s">
        <v>9463</v>
      </c>
      <c r="I2022" s="290">
        <v>0.19305555555555556</v>
      </c>
      <c r="J2022" s="184" t="s">
        <v>1171</v>
      </c>
      <c r="K2022" s="178"/>
      <c r="L2022" s="13">
        <f ca="1">IFERROR(__xludf.DUMMYFUNCTION("if(K2129="""",0,counta(split(K2129,"","")))"),0)</f>
        <v>0</v>
      </c>
      <c r="M2022" s="178"/>
      <c r="N2022" s="156"/>
      <c r="O2022" s="156"/>
      <c r="P2022" s="156"/>
      <c r="Q2022" s="414" t="s">
        <v>62</v>
      </c>
      <c r="R2022" s="205" t="s">
        <v>110</v>
      </c>
      <c r="S2022" s="354">
        <v>1</v>
      </c>
      <c r="T2022" s="435"/>
      <c r="U2022" s="336">
        <v>3</v>
      </c>
      <c r="V2022" s="333">
        <v>4</v>
      </c>
      <c r="W2022" s="339" t="s">
        <v>3548</v>
      </c>
      <c r="X2022" s="339" t="s">
        <v>2794</v>
      </c>
      <c r="Y2022" s="422">
        <f>J2022-I2022</f>
        <v>-6.1805555555555558E-2</v>
      </c>
      <c r="Z2022" s="422">
        <f>Y2022*60</f>
        <v>-3.7083333333333335</v>
      </c>
      <c r="AA2022" s="429">
        <v>2</v>
      </c>
      <c r="AB2022" s="165">
        <v>5</v>
      </c>
    </row>
    <row r="2023" spans="1:28" ht="14.25" customHeight="1" thickBot="1">
      <c r="A2023" s="7"/>
      <c r="B2023" s="7"/>
      <c r="C2023" s="329" t="s">
        <v>9996</v>
      </c>
      <c r="D2023" s="468">
        <v>2</v>
      </c>
      <c r="E2023" s="329" t="s">
        <v>9988</v>
      </c>
      <c r="F2023" s="338" t="s">
        <v>2161</v>
      </c>
      <c r="G2023" s="338" t="s">
        <v>2161</v>
      </c>
      <c r="H2023" s="329" t="s">
        <v>9997</v>
      </c>
      <c r="I2023" s="325">
        <v>0.19305555555555556</v>
      </c>
      <c r="J2023" s="184" t="s">
        <v>865</v>
      </c>
      <c r="K2023" s="339" t="s">
        <v>6532</v>
      </c>
      <c r="L2023" s="13">
        <f ca="1">IFERROR(__xludf.DUMMYFUNCTION("if(K2130="""",0,counta(split(K2130,"","")))"),1)</f>
        <v>1</v>
      </c>
      <c r="M2023" s="339" t="s">
        <v>6532</v>
      </c>
      <c r="N2023" s="156"/>
      <c r="O2023" s="156"/>
      <c r="P2023" s="156"/>
      <c r="Q2023" s="357" t="s">
        <v>62</v>
      </c>
      <c r="R2023" s="205" t="s">
        <v>110</v>
      </c>
      <c r="S2023" s="252">
        <v>1</v>
      </c>
      <c r="T2023" s="435"/>
      <c r="U2023" s="165"/>
      <c r="V2023" s="165">
        <v>3</v>
      </c>
      <c r="W2023" s="165" t="s">
        <v>2111</v>
      </c>
      <c r="X2023" s="102"/>
      <c r="Y2023" s="422">
        <f>J2023-I2023</f>
        <v>-3.4722222222222376E-3</v>
      </c>
      <c r="Z2023" s="422">
        <f>Y2023*60</f>
        <v>-0.20833333333333426</v>
      </c>
      <c r="AA2023" s="428">
        <v>2</v>
      </c>
      <c r="AB2023" s="165">
        <v>5</v>
      </c>
    </row>
    <row r="2024" spans="1:28" ht="14.25" customHeight="1" thickBot="1">
      <c r="A2024" s="7"/>
      <c r="B2024" s="7"/>
      <c r="C2024" s="286" t="s">
        <v>9047</v>
      </c>
      <c r="D2024" s="468">
        <v>2</v>
      </c>
      <c r="E2024" s="286" t="s">
        <v>9277</v>
      </c>
      <c r="F2024" s="247" t="s">
        <v>3149</v>
      </c>
      <c r="G2024" s="286"/>
      <c r="H2024" s="286" t="s">
        <v>3763</v>
      </c>
      <c r="I2024" s="281">
        <v>0.19236111111111112</v>
      </c>
      <c r="J2024" s="184" t="s">
        <v>1720</v>
      </c>
      <c r="K2024" s="178"/>
      <c r="L2024" s="13">
        <f ca="1">IFERROR(__xludf.DUMMYFUNCTION("if(K2131="""",0,counta(split(K2131,"","")))"),0)</f>
        <v>0</v>
      </c>
      <c r="M2024" s="178"/>
      <c r="N2024" s="156"/>
      <c r="O2024" s="156"/>
      <c r="P2024" s="156"/>
      <c r="Q2024" s="357" t="s">
        <v>62</v>
      </c>
      <c r="R2024" s="205" t="s">
        <v>110</v>
      </c>
      <c r="S2024" s="252">
        <v>1</v>
      </c>
      <c r="T2024" s="435"/>
      <c r="U2024" s="165">
        <v>4</v>
      </c>
      <c r="V2024" s="165">
        <v>4</v>
      </c>
      <c r="W2024" s="165" t="s">
        <v>2111</v>
      </c>
      <c r="X2024" s="102" t="s">
        <v>2794</v>
      </c>
      <c r="Y2024" s="422">
        <f>J2024-I2024</f>
        <v>1.2500000000000011E-2</v>
      </c>
      <c r="Z2024" s="422">
        <f>Y2024*60</f>
        <v>0.75000000000000067</v>
      </c>
      <c r="AA2024" s="429">
        <v>2</v>
      </c>
      <c r="AB2024" s="481">
        <v>5</v>
      </c>
    </row>
    <row r="2025" spans="1:28" ht="14.25" customHeight="1" thickBot="1">
      <c r="A2025" s="7"/>
      <c r="B2025" s="7"/>
      <c r="C2025" s="286" t="s">
        <v>9047</v>
      </c>
      <c r="D2025" s="468">
        <v>2</v>
      </c>
      <c r="E2025" s="286" t="s">
        <v>9081</v>
      </c>
      <c r="F2025" s="247" t="s">
        <v>9090</v>
      </c>
      <c r="G2025" s="286"/>
      <c r="H2025" s="286" t="s">
        <v>9091</v>
      </c>
      <c r="I2025" s="281">
        <v>0.19166666666666668</v>
      </c>
      <c r="J2025" s="184" t="s">
        <v>1013</v>
      </c>
      <c r="K2025" s="178"/>
      <c r="L2025" s="13">
        <f ca="1">IFERROR(__xludf.DUMMYFUNCTION("if(K2132="""",0,counta(split(K2132,"","")))"),0)</f>
        <v>0</v>
      </c>
      <c r="M2025" s="178"/>
      <c r="N2025" s="156"/>
      <c r="O2025" s="156"/>
      <c r="P2025" s="156"/>
      <c r="Q2025" s="441" t="s">
        <v>62</v>
      </c>
      <c r="R2025" s="205" t="s">
        <v>110</v>
      </c>
      <c r="S2025" s="331">
        <v>1</v>
      </c>
      <c r="T2025" s="435"/>
      <c r="U2025" s="196">
        <v>5</v>
      </c>
      <c r="V2025" s="196">
        <v>5</v>
      </c>
      <c r="W2025" s="193" t="s">
        <v>6755</v>
      </c>
      <c r="X2025" s="205">
        <v>1</v>
      </c>
      <c r="Y2025" s="422">
        <f>J2025-I2025</f>
        <v>0.1986111111111111</v>
      </c>
      <c r="Z2025" s="422">
        <f>Y2025*60</f>
        <v>11.916666666666666</v>
      </c>
      <c r="AA2025" s="429">
        <v>2</v>
      </c>
      <c r="AB2025" s="354">
        <v>5</v>
      </c>
    </row>
    <row r="2026" spans="1:28" ht="14.25" customHeight="1" thickBot="1">
      <c r="A2026" s="294"/>
      <c r="B2026" s="294"/>
      <c r="C2026" s="295" t="s">
        <v>9494</v>
      </c>
      <c r="D2026" s="468">
        <v>2</v>
      </c>
      <c r="E2026" s="301" t="s">
        <v>9527</v>
      </c>
      <c r="F2026" s="296" t="s">
        <v>2803</v>
      </c>
      <c r="G2026" s="301" t="s">
        <v>9539</v>
      </c>
      <c r="H2026" s="301" t="s">
        <v>3052</v>
      </c>
      <c r="I2026" s="298">
        <v>0.19166666666666668</v>
      </c>
      <c r="J2026" s="184" t="s">
        <v>6539</v>
      </c>
      <c r="K2026" s="339" t="s">
        <v>6540</v>
      </c>
      <c r="L2026" s="13">
        <f ca="1">IFERROR(__xludf.DUMMYFUNCTION("if(K2133="""",0,counta(split(K2133,"","")))"),2)</f>
        <v>2</v>
      </c>
      <c r="M2026" s="339" t="s">
        <v>6540</v>
      </c>
      <c r="N2026" s="156"/>
      <c r="O2026" s="156"/>
      <c r="P2026" s="156"/>
      <c r="Q2026" s="441" t="s">
        <v>62</v>
      </c>
      <c r="R2026" s="205" t="s">
        <v>110</v>
      </c>
      <c r="S2026" s="331">
        <v>1</v>
      </c>
      <c r="T2026" s="435"/>
      <c r="U2026" s="165">
        <v>3</v>
      </c>
      <c r="V2026" s="165">
        <v>4</v>
      </c>
      <c r="W2026" s="165" t="s">
        <v>3548</v>
      </c>
      <c r="X2026" s="102">
        <v>1</v>
      </c>
      <c r="Y2026" s="422">
        <f>J2026-I2026</f>
        <v>0.25555555555555554</v>
      </c>
      <c r="Z2026" s="422">
        <f>Y2026*60</f>
        <v>15.333333333333332</v>
      </c>
      <c r="AA2026" s="429">
        <v>2</v>
      </c>
      <c r="AB2026" s="495">
        <v>5</v>
      </c>
    </row>
    <row r="2027" spans="1:28" ht="14.25" customHeight="1" thickBot="1">
      <c r="A2027" s="7"/>
      <c r="B2027" s="294"/>
      <c r="C2027" s="319" t="s">
        <v>9648</v>
      </c>
      <c r="D2027" s="468">
        <v>2</v>
      </c>
      <c r="E2027" s="301" t="s">
        <v>9730</v>
      </c>
      <c r="F2027" s="296" t="s">
        <v>9736</v>
      </c>
      <c r="G2027" s="301" t="s">
        <v>9737</v>
      </c>
      <c r="H2027" s="301" t="s">
        <v>9738</v>
      </c>
      <c r="I2027" s="298">
        <v>0.19097222222222221</v>
      </c>
      <c r="J2027" s="184" t="s">
        <v>3058</v>
      </c>
      <c r="K2027" s="339" t="s">
        <v>6542</v>
      </c>
      <c r="L2027" s="13">
        <f ca="1">IFERROR(__xludf.DUMMYFUNCTION("if(K2134="""",0,counta(split(K2134,"","")))"),5)</f>
        <v>5</v>
      </c>
      <c r="M2027" s="339" t="s">
        <v>6542</v>
      </c>
      <c r="N2027" s="156"/>
      <c r="O2027" s="156"/>
      <c r="P2027" s="156"/>
      <c r="Q2027" s="422" t="s">
        <v>62</v>
      </c>
      <c r="R2027" s="205" t="s">
        <v>110</v>
      </c>
      <c r="S2027" s="102">
        <v>1</v>
      </c>
      <c r="T2027" s="435"/>
      <c r="U2027" s="332">
        <v>5</v>
      </c>
      <c r="V2027" s="332">
        <v>5</v>
      </c>
      <c r="W2027" s="339" t="s">
        <v>3548</v>
      </c>
      <c r="X2027" s="339" t="s">
        <v>2794</v>
      </c>
      <c r="Y2027" s="422">
        <f>J2027-I2027</f>
        <v>0.31597222222222221</v>
      </c>
      <c r="Z2027" s="422">
        <f>Y2027*60</f>
        <v>18.958333333333332</v>
      </c>
      <c r="AA2027" s="429">
        <v>2</v>
      </c>
      <c r="AB2027" s="165">
        <v>5</v>
      </c>
    </row>
    <row r="2028" spans="1:28" ht="14.25" customHeight="1" thickBot="1">
      <c r="A2028" s="7"/>
      <c r="B2028" s="7"/>
      <c r="C2028" s="50" t="s">
        <v>8978</v>
      </c>
      <c r="D2028" s="468">
        <v>2</v>
      </c>
      <c r="E2028" s="275" t="s">
        <v>8632</v>
      </c>
      <c r="F2028" s="289" t="s">
        <v>9459</v>
      </c>
      <c r="G2028" s="272" t="s">
        <v>9460</v>
      </c>
      <c r="H2028" s="272" t="s">
        <v>9461</v>
      </c>
      <c r="I2028" s="290">
        <v>0.1875</v>
      </c>
      <c r="J2028" s="184" t="s">
        <v>218</v>
      </c>
      <c r="K2028" s="339" t="s">
        <v>6544</v>
      </c>
      <c r="L2028" s="13">
        <f ca="1">IFERROR(__xludf.DUMMYFUNCTION("if(K2135="""",0,counta(split(K2135,"","")))"),4)</f>
        <v>4</v>
      </c>
      <c r="M2028" s="339" t="s">
        <v>6544</v>
      </c>
      <c r="N2028" s="156"/>
      <c r="O2028" s="339" t="s">
        <v>181</v>
      </c>
      <c r="P2028" s="339" t="s">
        <v>181</v>
      </c>
      <c r="Q2028" s="422" t="s">
        <v>62</v>
      </c>
      <c r="R2028" s="205" t="s">
        <v>110</v>
      </c>
      <c r="S2028" s="102">
        <v>1</v>
      </c>
      <c r="T2028" s="435"/>
      <c r="U2028" s="165">
        <v>4</v>
      </c>
      <c r="V2028" s="165">
        <v>4</v>
      </c>
      <c r="W2028" s="165" t="s">
        <v>3437</v>
      </c>
      <c r="X2028" s="102" t="s">
        <v>2794</v>
      </c>
      <c r="Y2028" s="422">
        <f>J2028-I2028</f>
        <v>9.7222222222222154E-3</v>
      </c>
      <c r="Z2028" s="422">
        <f>Y2028*60</f>
        <v>0.58333333333333293</v>
      </c>
      <c r="AA2028" s="429">
        <v>2</v>
      </c>
      <c r="AB2028" s="165">
        <v>5</v>
      </c>
    </row>
    <row r="2029" spans="1:28" ht="14.25" customHeight="1" thickBot="1">
      <c r="A2029" s="469"/>
      <c r="B2029" s="470"/>
      <c r="C2029" s="471" t="s">
        <v>10752</v>
      </c>
      <c r="D2029" s="468">
        <v>2</v>
      </c>
      <c r="E2029" s="472" t="s">
        <v>1029</v>
      </c>
      <c r="F2029" s="464" t="s">
        <v>9270</v>
      </c>
      <c r="G2029" s="456" t="s">
        <v>85</v>
      </c>
      <c r="H2029" s="456" t="s">
        <v>85</v>
      </c>
      <c r="I2029" s="476">
        <v>0.1875</v>
      </c>
      <c r="J2029" s="184" t="s">
        <v>152</v>
      </c>
      <c r="K2029" s="339" t="s">
        <v>6546</v>
      </c>
      <c r="L2029" s="13">
        <f ca="1">IFERROR(__xludf.DUMMYFUNCTION("if(K2136="""",0,counta(split(K2136,"","")))"),5)</f>
        <v>5</v>
      </c>
      <c r="M2029" s="339" t="s">
        <v>6546</v>
      </c>
      <c r="N2029" s="156"/>
      <c r="O2029" s="156"/>
      <c r="P2029" s="156"/>
      <c r="Q2029" s="422" t="s">
        <v>62</v>
      </c>
      <c r="R2029" s="205" t="s">
        <v>110</v>
      </c>
      <c r="S2029" s="102">
        <v>1</v>
      </c>
      <c r="T2029" s="435"/>
      <c r="U2029" s="165"/>
      <c r="V2029" s="165">
        <v>5</v>
      </c>
      <c r="W2029" s="165" t="s">
        <v>2111</v>
      </c>
      <c r="X2029" s="102"/>
      <c r="Y2029" s="422">
        <f>J2029-I2029</f>
        <v>0.19305555555555554</v>
      </c>
      <c r="Z2029" s="422">
        <f>Y2029*60</f>
        <v>11.583333333333332</v>
      </c>
      <c r="AA2029" s="429">
        <v>2</v>
      </c>
      <c r="AB2029" s="165">
        <v>5</v>
      </c>
    </row>
    <row r="2030" spans="1:28" ht="14.25" customHeight="1" thickBot="1">
      <c r="A2030" s="85"/>
      <c r="B2030" s="85"/>
      <c r="C2030" s="51" t="s">
        <v>7431</v>
      </c>
      <c r="D2030" s="468">
        <v>2</v>
      </c>
      <c r="E2030" s="87" t="s">
        <v>7460</v>
      </c>
      <c r="F2030" s="99" t="s">
        <v>7463</v>
      </c>
      <c r="G2030" s="51" t="s">
        <v>4287</v>
      </c>
      <c r="H2030" s="51" t="s">
        <v>7464</v>
      </c>
      <c r="I2030" s="113">
        <v>0.18680555555555556</v>
      </c>
      <c r="J2030" s="184" t="s">
        <v>6548</v>
      </c>
      <c r="K2030" s="339" t="s">
        <v>6549</v>
      </c>
      <c r="L2030" s="13">
        <f ca="1">IFERROR(__xludf.DUMMYFUNCTION("if(K2137="""",0,counta(split(K2137,"","")))"),2)</f>
        <v>2</v>
      </c>
      <c r="M2030" s="339" t="s">
        <v>6549</v>
      </c>
      <c r="N2030" s="156"/>
      <c r="O2030" s="156"/>
      <c r="P2030" s="156"/>
      <c r="Q2030" s="422" t="s">
        <v>62</v>
      </c>
      <c r="R2030" s="205" t="s">
        <v>110</v>
      </c>
      <c r="S2030" s="102">
        <v>1</v>
      </c>
      <c r="T2030" s="435"/>
      <c r="U2030" s="165">
        <v>4</v>
      </c>
      <c r="V2030" s="165">
        <v>5</v>
      </c>
      <c r="W2030" s="165" t="s">
        <v>4867</v>
      </c>
      <c r="X2030" s="102" t="s">
        <v>2947</v>
      </c>
      <c r="Y2030" s="422">
        <f>J2030-I2030</f>
        <v>0.25138888888888894</v>
      </c>
      <c r="Z2030" s="422">
        <f>Y2030*60</f>
        <v>15.083333333333336</v>
      </c>
      <c r="AA2030" s="429">
        <v>2</v>
      </c>
      <c r="AB2030" s="332">
        <v>5</v>
      </c>
    </row>
    <row r="2031" spans="1:28" ht="14.25" customHeight="1" thickBot="1">
      <c r="A2031" s="7"/>
      <c r="B2031" s="7"/>
      <c r="C2031" s="329" t="s">
        <v>10110</v>
      </c>
      <c r="D2031" s="468">
        <v>2</v>
      </c>
      <c r="E2031" s="329" t="s">
        <v>10107</v>
      </c>
      <c r="F2031" s="338" t="s">
        <v>10083</v>
      </c>
      <c r="G2031" s="338" t="s">
        <v>10083</v>
      </c>
      <c r="H2031" s="329" t="s">
        <v>2305</v>
      </c>
      <c r="I2031" s="325">
        <v>0.18472222222222223</v>
      </c>
      <c r="J2031" s="184" t="s">
        <v>530</v>
      </c>
      <c r="K2031" s="339" t="s">
        <v>6551</v>
      </c>
      <c r="L2031" s="13">
        <f ca="1">IFERROR(__xludf.DUMMYFUNCTION("if(K2138="""",0,counta(split(K2138,"","")))"),2)</f>
        <v>2</v>
      </c>
      <c r="M2031" s="339" t="s">
        <v>6552</v>
      </c>
      <c r="N2031" s="156"/>
      <c r="O2031" s="156"/>
      <c r="P2031" s="156"/>
      <c r="Q2031" s="438" t="s">
        <v>62</v>
      </c>
      <c r="R2031" s="205" t="s">
        <v>110</v>
      </c>
      <c r="S2031" s="205">
        <v>1</v>
      </c>
      <c r="T2031" s="435"/>
      <c r="U2031" s="333">
        <v>4</v>
      </c>
      <c r="V2031" s="332">
        <v>5</v>
      </c>
      <c r="W2031" s="339" t="s">
        <v>3548</v>
      </c>
      <c r="X2031" s="339" t="s">
        <v>2794</v>
      </c>
      <c r="Y2031" s="422">
        <f>J2031-I2031</f>
        <v>0.28263888888888888</v>
      </c>
      <c r="Z2031" s="422">
        <f>Y2031*60</f>
        <v>16.958333333333332</v>
      </c>
      <c r="AA2031" s="429">
        <v>2</v>
      </c>
      <c r="AB2031" s="165">
        <v>5</v>
      </c>
    </row>
    <row r="2032" spans="1:28" ht="14.25" customHeight="1" thickBot="1">
      <c r="A2032" s="7"/>
      <c r="B2032" s="7"/>
      <c r="C2032" s="286" t="s">
        <v>9047</v>
      </c>
      <c r="D2032" s="468">
        <v>2</v>
      </c>
      <c r="E2032" s="286" t="s">
        <v>9134</v>
      </c>
      <c r="F2032" s="247" t="s">
        <v>9136</v>
      </c>
      <c r="G2032" s="286" t="s">
        <v>9137</v>
      </c>
      <c r="H2032" s="286" t="s">
        <v>4756</v>
      </c>
      <c r="I2032" s="281">
        <v>0.18333333333333332</v>
      </c>
      <c r="J2032" s="183"/>
      <c r="K2032" s="178"/>
      <c r="L2032" s="13">
        <f ca="1">IFERROR(__xludf.DUMMYFUNCTION("if(K2139="""",0,counta(split(K2139,"","")))"),0)</f>
        <v>0</v>
      </c>
      <c r="M2032" s="178"/>
      <c r="N2032" s="156"/>
      <c r="O2032" s="156"/>
      <c r="P2032" s="156"/>
      <c r="Q2032" s="442" t="s">
        <v>62</v>
      </c>
      <c r="R2032" s="205" t="s">
        <v>110</v>
      </c>
      <c r="S2032" s="205">
        <v>1</v>
      </c>
      <c r="T2032" s="435"/>
      <c r="U2032" s="274">
        <v>5</v>
      </c>
      <c r="V2032" s="274">
        <v>5</v>
      </c>
      <c r="W2032" s="272" t="s">
        <v>3511</v>
      </c>
      <c r="X2032" s="274">
        <v>1</v>
      </c>
      <c r="Y2032" s="422">
        <f>J2032-I2032</f>
        <v>-0.18333333333333332</v>
      </c>
      <c r="Z2032" s="422">
        <f>Y2032*60</f>
        <v>-11</v>
      </c>
      <c r="AA2032" s="429">
        <v>2</v>
      </c>
      <c r="AB2032" s="165">
        <v>5</v>
      </c>
    </row>
    <row r="2033" spans="1:28" ht="14.25" customHeight="1" thickBot="1">
      <c r="A2033" s="7"/>
      <c r="B2033" s="7"/>
      <c r="C2033" s="329" t="s">
        <v>10088</v>
      </c>
      <c r="D2033" s="468">
        <v>2</v>
      </c>
      <c r="E2033" s="329" t="s">
        <v>10086</v>
      </c>
      <c r="F2033" s="338" t="s">
        <v>84</v>
      </c>
      <c r="G2033" s="329" t="s">
        <v>85</v>
      </c>
      <c r="H2033" s="329" t="s">
        <v>1104</v>
      </c>
      <c r="I2033" s="325">
        <v>0.18333333333333332</v>
      </c>
      <c r="J2033" s="184" t="s">
        <v>6554</v>
      </c>
      <c r="K2033" s="178"/>
      <c r="L2033" s="13">
        <f ca="1">IFERROR(__xludf.DUMMYFUNCTION("if(K2140="""",0,counta(split(K2140,"","")))"),0)</f>
        <v>0</v>
      </c>
      <c r="M2033" s="178"/>
      <c r="N2033" s="156"/>
      <c r="O2033" s="156"/>
      <c r="P2033" s="156"/>
      <c r="Q2033" s="442" t="s">
        <v>62</v>
      </c>
      <c r="R2033" s="205" t="s">
        <v>110</v>
      </c>
      <c r="S2033" s="205">
        <v>1</v>
      </c>
      <c r="T2033" s="435"/>
      <c r="U2033" s="165">
        <v>4</v>
      </c>
      <c r="V2033" s="165">
        <v>4</v>
      </c>
      <c r="W2033" s="165" t="s">
        <v>6545</v>
      </c>
      <c r="X2033" s="102" t="s">
        <v>2794</v>
      </c>
      <c r="Y2033" s="422">
        <f>J2033-I2033</f>
        <v>0.53611111111111109</v>
      </c>
      <c r="Z2033" s="422">
        <f>Y2033*60</f>
        <v>32.166666666666664</v>
      </c>
      <c r="AA2033" s="429">
        <v>2</v>
      </c>
      <c r="AB2033" s="165">
        <v>5</v>
      </c>
    </row>
    <row r="2034" spans="1:28" ht="14.25" customHeight="1" thickBot="1">
      <c r="A2034" s="7"/>
      <c r="B2034" s="7"/>
      <c r="C2034" s="50" t="s">
        <v>8978</v>
      </c>
      <c r="D2034" s="468">
        <v>2</v>
      </c>
      <c r="E2034" s="275" t="s">
        <v>9359</v>
      </c>
      <c r="F2034" s="289" t="s">
        <v>79</v>
      </c>
      <c r="G2034" s="272" t="s">
        <v>9360</v>
      </c>
      <c r="H2034" s="272" t="s">
        <v>2825</v>
      </c>
      <c r="I2034" s="290">
        <v>0.18194444444444444</v>
      </c>
      <c r="J2034" s="184" t="s">
        <v>1835</v>
      </c>
      <c r="K2034" s="339" t="s">
        <v>6558</v>
      </c>
      <c r="L2034" s="13">
        <f ca="1">IFERROR(__xludf.DUMMYFUNCTION("if(K2141="""",0,counta(split(K2141,"","")))"),5)</f>
        <v>5</v>
      </c>
      <c r="M2034" s="339" t="s">
        <v>6558</v>
      </c>
      <c r="N2034" s="156"/>
      <c r="O2034" s="156"/>
      <c r="P2034" s="156"/>
      <c r="Q2034" s="442" t="s">
        <v>62</v>
      </c>
      <c r="R2034" s="205" t="s">
        <v>110</v>
      </c>
      <c r="S2034" s="205">
        <v>1</v>
      </c>
      <c r="T2034" s="435"/>
      <c r="U2034" s="165"/>
      <c r="V2034" s="165">
        <v>4</v>
      </c>
      <c r="W2034" s="165" t="s">
        <v>2111</v>
      </c>
      <c r="X2034" s="102"/>
      <c r="Y2034" s="422">
        <f>J2034-I2034</f>
        <v>-3.6111111111111094E-2</v>
      </c>
      <c r="Z2034" s="422">
        <f>Y2034*60</f>
        <v>-2.1666666666666656</v>
      </c>
      <c r="AA2034" s="429">
        <v>2</v>
      </c>
      <c r="AB2034" s="143">
        <v>5</v>
      </c>
    </row>
    <row r="2035" spans="1:28" ht="14.25" customHeight="1" thickBot="1">
      <c r="A2035" s="7"/>
      <c r="B2035" s="7"/>
      <c r="C2035" s="50" t="s">
        <v>8978</v>
      </c>
      <c r="D2035" s="468">
        <v>2</v>
      </c>
      <c r="E2035" s="275" t="s">
        <v>8625</v>
      </c>
      <c r="F2035" s="289" t="s">
        <v>1817</v>
      </c>
      <c r="G2035" s="272" t="s">
        <v>1817</v>
      </c>
      <c r="H2035" s="272" t="s">
        <v>3431</v>
      </c>
      <c r="I2035" s="290">
        <v>0.18194444444444444</v>
      </c>
      <c r="J2035" s="184" t="s">
        <v>774</v>
      </c>
      <c r="K2035" s="339" t="s">
        <v>6563</v>
      </c>
      <c r="L2035" s="13">
        <f ca="1">IFERROR(__xludf.DUMMYFUNCTION("if(K2142="""",0,counta(split(K2142,"","")))"),4)</f>
        <v>4</v>
      </c>
      <c r="M2035" s="339" t="s">
        <v>6564</v>
      </c>
      <c r="N2035" s="156"/>
      <c r="O2035" s="156"/>
      <c r="P2035" s="156"/>
      <c r="Q2035" s="438" t="s">
        <v>62</v>
      </c>
      <c r="R2035" s="205" t="s">
        <v>110</v>
      </c>
      <c r="S2035" s="205">
        <v>1</v>
      </c>
      <c r="T2035" s="435"/>
      <c r="U2035" s="274">
        <v>5</v>
      </c>
      <c r="V2035" s="274">
        <v>5</v>
      </c>
      <c r="W2035" s="272" t="s">
        <v>3437</v>
      </c>
      <c r="X2035" s="274">
        <v>1</v>
      </c>
      <c r="Y2035" s="422">
        <f>J2035-I2035</f>
        <v>-2.9166666666666674E-2</v>
      </c>
      <c r="Z2035" s="422">
        <f>Y2035*60</f>
        <v>-1.7500000000000004</v>
      </c>
      <c r="AA2035" s="429">
        <v>2</v>
      </c>
      <c r="AB2035" s="332">
        <v>5</v>
      </c>
    </row>
    <row r="2036" spans="1:28" ht="14.25" customHeight="1" thickBot="1">
      <c r="A2036" s="469"/>
      <c r="B2036" s="470"/>
      <c r="C2036" s="472" t="s">
        <v>10752</v>
      </c>
      <c r="D2036" s="468">
        <v>2</v>
      </c>
      <c r="E2036" s="472" t="s">
        <v>10782</v>
      </c>
      <c r="F2036" s="472" t="s">
        <v>10788</v>
      </c>
      <c r="G2036" s="456" t="s">
        <v>10789</v>
      </c>
      <c r="H2036" s="456" t="s">
        <v>10789</v>
      </c>
      <c r="I2036" s="476">
        <v>0.18194444444444444</v>
      </c>
      <c r="J2036" s="184" t="s">
        <v>3208</v>
      </c>
      <c r="K2036" s="178"/>
      <c r="L2036" s="13">
        <f ca="1">IFERROR(__xludf.DUMMYFUNCTION("if(K2143="""",0,counta(split(K2143,"","")))"),0)</f>
        <v>0</v>
      </c>
      <c r="M2036" s="178"/>
      <c r="N2036" s="156"/>
      <c r="O2036" s="156"/>
      <c r="P2036" s="156"/>
      <c r="Q2036" s="442" t="s">
        <v>62</v>
      </c>
      <c r="R2036" s="205" t="s">
        <v>110</v>
      </c>
      <c r="S2036" s="205">
        <v>1</v>
      </c>
      <c r="T2036" s="435"/>
      <c r="U2036" s="165">
        <v>3</v>
      </c>
      <c r="V2036" s="165">
        <v>4</v>
      </c>
      <c r="W2036" s="165" t="s">
        <v>2793</v>
      </c>
      <c r="X2036" s="102" t="s">
        <v>2947</v>
      </c>
      <c r="Y2036" s="422">
        <f>J2036-I2036</f>
        <v>0.14444444444444446</v>
      </c>
      <c r="Z2036" s="422">
        <f>Y2036*60</f>
        <v>8.6666666666666679</v>
      </c>
      <c r="AA2036" s="429">
        <v>2</v>
      </c>
      <c r="AB2036" s="165">
        <v>5</v>
      </c>
    </row>
    <row r="2037" spans="1:28" ht="14.25" customHeight="1" thickBot="1">
      <c r="A2037" s="7"/>
      <c r="B2037" s="7"/>
      <c r="C2037" s="50" t="s">
        <v>8978</v>
      </c>
      <c r="D2037" s="468">
        <v>2</v>
      </c>
      <c r="E2037" s="275" t="s">
        <v>8613</v>
      </c>
      <c r="F2037" s="289" t="s">
        <v>9392</v>
      </c>
      <c r="G2037" s="272" t="s">
        <v>9392</v>
      </c>
      <c r="H2037" s="272" t="s">
        <v>9394</v>
      </c>
      <c r="I2037" s="290">
        <v>0.18055555555555555</v>
      </c>
      <c r="J2037" s="185" t="s">
        <v>1645</v>
      </c>
      <c r="K2037" s="181" t="s">
        <v>6568</v>
      </c>
      <c r="L2037" s="13">
        <f ca="1">IFERROR(__xludf.DUMMYFUNCTION("if(K2144="""",0,counta(split(K2144,"","")))"),3)</f>
        <v>3</v>
      </c>
      <c r="M2037" s="181" t="s">
        <v>6569</v>
      </c>
      <c r="N2037" s="156"/>
      <c r="O2037" s="156"/>
      <c r="P2037" s="252"/>
      <c r="Q2037" s="442" t="s">
        <v>62</v>
      </c>
      <c r="R2037" s="205" t="s">
        <v>110</v>
      </c>
      <c r="S2037" s="205">
        <v>1</v>
      </c>
      <c r="T2037" s="435"/>
      <c r="U2037" s="165">
        <v>3</v>
      </c>
      <c r="V2037" s="165">
        <v>3</v>
      </c>
      <c r="W2037" s="165" t="s">
        <v>3092</v>
      </c>
      <c r="X2037" s="102" t="s">
        <v>2947</v>
      </c>
      <c r="Y2037" s="422">
        <f>J2037-I2037</f>
        <v>-0.15138888888888888</v>
      </c>
      <c r="Z2037" s="422">
        <f>Y2037*60</f>
        <v>-9.0833333333333321</v>
      </c>
      <c r="AA2037" s="429">
        <v>2</v>
      </c>
      <c r="AB2037" s="165">
        <v>5</v>
      </c>
    </row>
    <row r="2038" spans="1:28" ht="14.25" customHeight="1" thickBot="1">
      <c r="A2038" s="294"/>
      <c r="B2038" s="294"/>
      <c r="C2038" s="295" t="s">
        <v>9494</v>
      </c>
      <c r="D2038" s="468">
        <v>2</v>
      </c>
      <c r="E2038" s="301" t="s">
        <v>997</v>
      </c>
      <c r="F2038" s="296" t="s">
        <v>2835</v>
      </c>
      <c r="G2038" s="301" t="s">
        <v>9515</v>
      </c>
      <c r="H2038" s="301" t="s">
        <v>9516</v>
      </c>
      <c r="I2038" s="298">
        <v>0.18055555555555555</v>
      </c>
      <c r="J2038" s="184" t="s">
        <v>24</v>
      </c>
      <c r="K2038" s="178"/>
      <c r="L2038" s="13">
        <f ca="1">IFERROR(__xludf.DUMMYFUNCTION("if(K2145="""",0,counta(split(K2145,"","")))"),0)</f>
        <v>0</v>
      </c>
      <c r="M2038" s="178"/>
      <c r="N2038" s="156"/>
      <c r="O2038" s="156"/>
      <c r="P2038" s="156"/>
      <c r="Q2038" s="442" t="s">
        <v>62</v>
      </c>
      <c r="R2038" s="205" t="s">
        <v>110</v>
      </c>
      <c r="S2038" s="205">
        <v>1</v>
      </c>
      <c r="T2038" s="435"/>
      <c r="U2038" s="165">
        <v>4</v>
      </c>
      <c r="V2038" s="165">
        <v>5</v>
      </c>
      <c r="W2038" s="165" t="s">
        <v>3511</v>
      </c>
      <c r="X2038" s="102">
        <v>4</v>
      </c>
      <c r="Y2038" s="422">
        <f>J2038-I2038</f>
        <v>-0.13541666666666666</v>
      </c>
      <c r="Z2038" s="422">
        <f>Y2038*60</f>
        <v>-8.125</v>
      </c>
      <c r="AA2038" s="429">
        <v>2</v>
      </c>
      <c r="AB2038" s="165">
        <v>5</v>
      </c>
    </row>
    <row r="2039" spans="1:28" ht="14.25" customHeight="1" thickBot="1">
      <c r="A2039" s="7"/>
      <c r="B2039" s="7"/>
      <c r="C2039" s="286" t="s">
        <v>9047</v>
      </c>
      <c r="D2039" s="468">
        <v>2</v>
      </c>
      <c r="E2039" s="286" t="s">
        <v>9235</v>
      </c>
      <c r="F2039" s="247" t="s">
        <v>2985</v>
      </c>
      <c r="G2039" s="286"/>
      <c r="H2039" s="286"/>
      <c r="I2039" s="281">
        <v>0.17847222222222223</v>
      </c>
      <c r="J2039" s="184" t="s">
        <v>1171</v>
      </c>
      <c r="K2039" s="178"/>
      <c r="L2039" s="13">
        <f ca="1">IFERROR(__xludf.DUMMYFUNCTION("if(K2146="""",0,counta(split(K2146,"","")))"),0)</f>
        <v>0</v>
      </c>
      <c r="M2039" s="178"/>
      <c r="N2039" s="156"/>
      <c r="O2039" s="156"/>
      <c r="P2039" s="156"/>
      <c r="Q2039" s="422" t="s">
        <v>62</v>
      </c>
      <c r="R2039" s="205" t="s">
        <v>110</v>
      </c>
      <c r="S2039" s="102">
        <v>1</v>
      </c>
      <c r="T2039" s="435"/>
      <c r="U2039" s="165">
        <v>3</v>
      </c>
      <c r="V2039" s="165">
        <v>4</v>
      </c>
      <c r="W2039" s="165" t="s">
        <v>2111</v>
      </c>
      <c r="X2039" s="102" t="s">
        <v>2947</v>
      </c>
      <c r="Y2039" s="422">
        <f>J2039-I2039</f>
        <v>-4.7222222222222221E-2</v>
      </c>
      <c r="Z2039" s="422">
        <f>Y2039*60</f>
        <v>-2.833333333333333</v>
      </c>
      <c r="AA2039" s="429">
        <v>2</v>
      </c>
      <c r="AB2039" s="165">
        <v>5</v>
      </c>
    </row>
    <row r="2040" spans="1:28" ht="14.25" customHeight="1" thickBot="1">
      <c r="A2040" s="7"/>
      <c r="B2040" s="7"/>
      <c r="C2040" s="50" t="s">
        <v>8978</v>
      </c>
      <c r="D2040" s="468">
        <v>2</v>
      </c>
      <c r="E2040" s="275" t="s">
        <v>8613</v>
      </c>
      <c r="F2040" s="289" t="s">
        <v>9455</v>
      </c>
      <c r="G2040" s="273" t="s">
        <v>9455</v>
      </c>
      <c r="H2040" s="272" t="s">
        <v>4544</v>
      </c>
      <c r="I2040" s="290">
        <v>0.17430555555555555</v>
      </c>
      <c r="J2040" s="184" t="s">
        <v>2113</v>
      </c>
      <c r="K2040" s="178"/>
      <c r="L2040" s="13">
        <f ca="1">IFERROR(__xludf.DUMMYFUNCTION("if(K2147="""",0,counta(split(K2147,"","")))"),0)</f>
        <v>0</v>
      </c>
      <c r="M2040" s="178"/>
      <c r="N2040" s="156"/>
      <c r="O2040" s="156"/>
      <c r="P2040" s="156"/>
      <c r="Q2040" s="422" t="s">
        <v>62</v>
      </c>
      <c r="R2040" s="205" t="s">
        <v>110</v>
      </c>
      <c r="S2040" s="102">
        <v>1</v>
      </c>
      <c r="T2040" s="435"/>
      <c r="U2040" s="165"/>
      <c r="V2040" s="165">
        <v>5</v>
      </c>
      <c r="W2040" s="165" t="s">
        <v>2111</v>
      </c>
      <c r="X2040" s="102"/>
      <c r="Y2040" s="422">
        <f>J2040-I2040</f>
        <v>-1.4583333333333309E-2</v>
      </c>
      <c r="Z2040" s="422">
        <f>Y2040*60</f>
        <v>-0.87499999999999856</v>
      </c>
      <c r="AA2040" s="429">
        <v>2</v>
      </c>
      <c r="AB2040" s="165">
        <v>5</v>
      </c>
    </row>
    <row r="2041" spans="1:28" ht="14.25" customHeight="1" thickBot="1">
      <c r="A2041" s="85"/>
      <c r="B2041" s="85"/>
      <c r="C2041" s="51" t="s">
        <v>7255</v>
      </c>
      <c r="D2041" s="468">
        <v>2</v>
      </c>
      <c r="E2041" s="51" t="s">
        <v>1378</v>
      </c>
      <c r="F2041" s="99" t="s">
        <v>7415</v>
      </c>
      <c r="G2041" s="51" t="s">
        <v>7416</v>
      </c>
      <c r="H2041" s="51" t="s">
        <v>7417</v>
      </c>
      <c r="I2041" s="113">
        <v>0.1736111111111111</v>
      </c>
      <c r="J2041" s="184" t="s">
        <v>1883</v>
      </c>
      <c r="K2041" s="178"/>
      <c r="L2041" s="13">
        <f ca="1">IFERROR(__xludf.DUMMYFUNCTION("if(K2148="""",0,counta(split(K2148,"","")))"),0)</f>
        <v>0</v>
      </c>
      <c r="M2041" s="178"/>
      <c r="N2041" s="156"/>
      <c r="O2041" s="156"/>
      <c r="P2041" s="156"/>
      <c r="Q2041" s="422" t="s">
        <v>62</v>
      </c>
      <c r="R2041" s="205" t="s">
        <v>110</v>
      </c>
      <c r="S2041" s="102">
        <v>1</v>
      </c>
      <c r="T2041" s="435"/>
      <c r="U2041" s="165">
        <v>4</v>
      </c>
      <c r="V2041" s="165">
        <v>4</v>
      </c>
      <c r="W2041" s="165" t="s">
        <v>3602</v>
      </c>
      <c r="X2041" s="102">
        <v>1</v>
      </c>
      <c r="Y2041" s="422">
        <f>J2041-I2041</f>
        <v>1.7361111111111105E-2</v>
      </c>
      <c r="Z2041" s="422">
        <f>Y2041*60</f>
        <v>1.0416666666666663</v>
      </c>
      <c r="AA2041" s="429">
        <v>2</v>
      </c>
      <c r="AB2041" s="165">
        <v>5</v>
      </c>
    </row>
    <row r="2042" spans="1:28" ht="14.25" customHeight="1" thickBot="1">
      <c r="A2042" s="85"/>
      <c r="B2042" s="85"/>
      <c r="C2042" s="51" t="s">
        <v>7255</v>
      </c>
      <c r="D2042" s="468">
        <v>2</v>
      </c>
      <c r="E2042" s="51" t="s">
        <v>1378</v>
      </c>
      <c r="F2042" s="99" t="s">
        <v>7420</v>
      </c>
      <c r="G2042" s="51" t="s">
        <v>7421</v>
      </c>
      <c r="H2042" s="51" t="s">
        <v>7422</v>
      </c>
      <c r="I2042" s="113">
        <v>0.1736111111111111</v>
      </c>
      <c r="J2042" s="184" t="s">
        <v>720</v>
      </c>
      <c r="K2042" s="178"/>
      <c r="L2042" s="13">
        <f ca="1">IFERROR(__xludf.DUMMYFUNCTION("if(K2149="""",0,counta(split(K2149,"","")))"),0)</f>
        <v>0</v>
      </c>
      <c r="M2042" s="178"/>
      <c r="N2042" s="156"/>
      <c r="O2042" s="156"/>
      <c r="P2042" s="156"/>
      <c r="Q2042" s="422" t="s">
        <v>62</v>
      </c>
      <c r="R2042" s="205" t="s">
        <v>110</v>
      </c>
      <c r="S2042" s="102">
        <v>1</v>
      </c>
      <c r="T2042" s="435"/>
      <c r="U2042" s="165">
        <v>3</v>
      </c>
      <c r="V2042" s="354">
        <v>5</v>
      </c>
      <c r="W2042" s="353" t="s">
        <v>2111</v>
      </c>
      <c r="X2042" s="102">
        <v>1</v>
      </c>
      <c r="Y2042" s="422">
        <f>J2042-I2042</f>
        <v>0</v>
      </c>
      <c r="Z2042" s="422">
        <f>Y2042*60</f>
        <v>0</v>
      </c>
      <c r="AA2042" s="429">
        <v>2</v>
      </c>
      <c r="AB2042" s="354">
        <v>5</v>
      </c>
    </row>
    <row r="2043" spans="1:28" ht="14.25" customHeight="1" thickBot="1">
      <c r="A2043" s="7"/>
      <c r="B2043" s="7"/>
      <c r="C2043" s="286" t="s">
        <v>9047</v>
      </c>
      <c r="D2043" s="468">
        <v>2</v>
      </c>
      <c r="E2043" s="286" t="s">
        <v>9069</v>
      </c>
      <c r="F2043" s="247" t="s">
        <v>9079</v>
      </c>
      <c r="G2043" s="286"/>
      <c r="H2043" s="286" t="s">
        <v>9080</v>
      </c>
      <c r="I2043" s="281">
        <v>0.1736111111111111</v>
      </c>
      <c r="J2043" s="184" t="s">
        <v>3670</v>
      </c>
      <c r="K2043" s="339" t="s">
        <v>6579</v>
      </c>
      <c r="L2043" s="13">
        <f ca="1">IFERROR(__xludf.DUMMYFUNCTION("if(K2150="""",0,counta(split(K2150,"","")))"),6)</f>
        <v>6</v>
      </c>
      <c r="M2043" s="339" t="s">
        <v>6579</v>
      </c>
      <c r="N2043" s="156"/>
      <c r="O2043" s="339" t="s">
        <v>6580</v>
      </c>
      <c r="P2043" s="339" t="s">
        <v>6580</v>
      </c>
      <c r="Q2043" s="422" t="s">
        <v>62</v>
      </c>
      <c r="R2043" s="205" t="s">
        <v>110</v>
      </c>
      <c r="S2043" s="102">
        <v>1</v>
      </c>
      <c r="T2043" s="435"/>
      <c r="U2043" s="165">
        <v>5</v>
      </c>
      <c r="V2043" s="165">
        <v>5</v>
      </c>
      <c r="W2043" s="165" t="s">
        <v>6873</v>
      </c>
      <c r="X2043" s="102">
        <v>1</v>
      </c>
      <c r="Y2043" s="422">
        <f>J2043-I2043</f>
        <v>0.34722222222222227</v>
      </c>
      <c r="Z2043" s="422">
        <f>Y2043*60</f>
        <v>20.833333333333336</v>
      </c>
      <c r="AA2043" s="429">
        <v>2</v>
      </c>
      <c r="AB2043" s="379">
        <v>5</v>
      </c>
    </row>
    <row r="2044" spans="1:28" ht="14.25" customHeight="1" thickBot="1">
      <c r="A2044" s="294"/>
      <c r="B2044" s="294"/>
      <c r="C2044" s="295" t="s">
        <v>9494</v>
      </c>
      <c r="D2044" s="468">
        <v>2</v>
      </c>
      <c r="E2044" s="312" t="s">
        <v>1167</v>
      </c>
      <c r="F2044" s="296" t="s">
        <v>9563</v>
      </c>
      <c r="G2044" s="301" t="s">
        <v>9563</v>
      </c>
      <c r="H2044" s="301" t="s">
        <v>9564</v>
      </c>
      <c r="I2044" s="298">
        <v>0.17222222222222222</v>
      </c>
      <c r="J2044" s="184" t="s">
        <v>120</v>
      </c>
      <c r="K2044" s="339" t="s">
        <v>6581</v>
      </c>
      <c r="L2044" s="13">
        <f ca="1">IFERROR(__xludf.DUMMYFUNCTION("if(K2151="""",0,counta(split(K2151,"","")))"),4)</f>
        <v>4</v>
      </c>
      <c r="M2044" s="339" t="s">
        <v>6581</v>
      </c>
      <c r="N2044" s="156"/>
      <c r="O2044" s="156"/>
      <c r="P2044" s="156"/>
      <c r="Q2044" s="422" t="s">
        <v>62</v>
      </c>
      <c r="R2044" s="205" t="s">
        <v>110</v>
      </c>
      <c r="S2044" s="102">
        <v>1</v>
      </c>
      <c r="T2044" s="435"/>
      <c r="U2044" s="165"/>
      <c r="V2044" s="165">
        <v>4</v>
      </c>
      <c r="W2044" s="165" t="s">
        <v>29</v>
      </c>
      <c r="X2044" s="15">
        <v>1</v>
      </c>
      <c r="Y2044" s="422">
        <f>J2044-I2044</f>
        <v>-3.6805555555555564E-2</v>
      </c>
      <c r="Z2044" s="422">
        <f>Y2044*60</f>
        <v>-2.2083333333333339</v>
      </c>
      <c r="AA2044" s="429">
        <v>2</v>
      </c>
      <c r="AB2044" s="165">
        <v>5</v>
      </c>
    </row>
    <row r="2045" spans="1:28" ht="14.25" customHeight="1" thickBot="1">
      <c r="A2045" s="7"/>
      <c r="B2045" s="7"/>
      <c r="C2045" s="283" t="s">
        <v>9291</v>
      </c>
      <c r="D2045" s="468">
        <v>2</v>
      </c>
      <c r="E2045" s="285" t="s">
        <v>9295</v>
      </c>
      <c r="F2045" s="353" t="s">
        <v>594</v>
      </c>
      <c r="G2045" s="353" t="s">
        <v>594</v>
      </c>
      <c r="H2045" s="353" t="s">
        <v>3163</v>
      </c>
      <c r="I2045" s="287">
        <v>0.17083333333333334</v>
      </c>
      <c r="J2045" s="184" t="s">
        <v>786</v>
      </c>
      <c r="K2045" s="339" t="s">
        <v>6584</v>
      </c>
      <c r="L2045" s="13">
        <f ca="1">IFERROR(__xludf.DUMMYFUNCTION("if(K2152="""",0,counta(split(K2152,"","")))"),5)</f>
        <v>5</v>
      </c>
      <c r="M2045" s="339" t="s">
        <v>6584</v>
      </c>
      <c r="N2045" s="156"/>
      <c r="O2045" s="156"/>
      <c r="P2045" s="156"/>
      <c r="Q2045" s="422" t="s">
        <v>62</v>
      </c>
      <c r="R2045" s="205" t="s">
        <v>110</v>
      </c>
      <c r="S2045" s="102">
        <v>1</v>
      </c>
      <c r="T2045" s="435"/>
      <c r="U2045" s="165">
        <v>4</v>
      </c>
      <c r="V2045" s="165">
        <v>4</v>
      </c>
      <c r="W2045" s="165" t="s">
        <v>6545</v>
      </c>
      <c r="X2045" s="102" t="s">
        <v>2794</v>
      </c>
      <c r="Y2045" s="422">
        <f>J2045-I2045</f>
        <v>0.20347222222222217</v>
      </c>
      <c r="Z2045" s="422">
        <f>Y2045*60</f>
        <v>12.20833333333333</v>
      </c>
      <c r="AA2045" s="429">
        <v>2</v>
      </c>
      <c r="AB2045" s="165">
        <v>5</v>
      </c>
    </row>
    <row r="2046" spans="1:28" ht="14.25" customHeight="1" thickBot="1">
      <c r="A2046" s="85"/>
      <c r="B2046" s="85"/>
      <c r="C2046" s="51" t="s">
        <v>7255</v>
      </c>
      <c r="D2046" s="468">
        <v>2</v>
      </c>
      <c r="E2046" s="51" t="s">
        <v>7386</v>
      </c>
      <c r="F2046" s="99" t="s">
        <v>7395</v>
      </c>
      <c r="G2046" s="51" t="s">
        <v>7395</v>
      </c>
      <c r="H2046" s="51" t="s">
        <v>7396</v>
      </c>
      <c r="I2046" s="113">
        <v>0.1701388888888889</v>
      </c>
      <c r="J2046" s="184" t="s">
        <v>1050</v>
      </c>
      <c r="K2046" s="339" t="s">
        <v>6587</v>
      </c>
      <c r="L2046" s="13">
        <f ca="1">IFERROR(__xludf.DUMMYFUNCTION("if(K2153="""",0,counta(split(K2153,"","")))"),6)</f>
        <v>6</v>
      </c>
      <c r="M2046" s="339" t="s">
        <v>6587</v>
      </c>
      <c r="N2046" s="156"/>
      <c r="O2046" s="339" t="s">
        <v>181</v>
      </c>
      <c r="P2046" s="339" t="s">
        <v>181</v>
      </c>
      <c r="Q2046" s="422" t="s">
        <v>62</v>
      </c>
      <c r="R2046" s="205" t="s">
        <v>110</v>
      </c>
      <c r="S2046" s="102">
        <v>1</v>
      </c>
      <c r="T2046" s="435"/>
      <c r="U2046" s="165"/>
      <c r="V2046" s="165">
        <v>4</v>
      </c>
      <c r="W2046" s="165" t="s">
        <v>29</v>
      </c>
      <c r="X2046" s="15">
        <v>1</v>
      </c>
      <c r="Y2046" s="422">
        <f>J2046-I2046</f>
        <v>0.49999999999999994</v>
      </c>
      <c r="Z2046" s="422">
        <f>Y2046*60</f>
        <v>29.999999999999996</v>
      </c>
      <c r="AA2046" s="428">
        <v>2</v>
      </c>
      <c r="AB2046" s="165">
        <v>5</v>
      </c>
    </row>
    <row r="2047" spans="1:28" ht="14.25" customHeight="1" thickBot="1">
      <c r="A2047" s="7"/>
      <c r="B2047" s="7"/>
      <c r="C2047" s="286" t="s">
        <v>9047</v>
      </c>
      <c r="D2047" s="468">
        <v>2</v>
      </c>
      <c r="E2047" s="286" t="s">
        <v>9197</v>
      </c>
      <c r="F2047" s="247" t="s">
        <v>9199</v>
      </c>
      <c r="G2047" s="286" t="s">
        <v>9200</v>
      </c>
      <c r="H2047" s="286" t="s">
        <v>9201</v>
      </c>
      <c r="I2047" s="281">
        <v>0.16875000000000001</v>
      </c>
      <c r="J2047" s="184" t="s">
        <v>6592</v>
      </c>
      <c r="K2047" s="178"/>
      <c r="L2047" s="13">
        <f ca="1">IFERROR(__xludf.DUMMYFUNCTION("if(K2154="""",0,counta(split(K2154,"","")))"),0)</f>
        <v>0</v>
      </c>
      <c r="M2047" s="178"/>
      <c r="N2047" s="156"/>
      <c r="O2047" s="156"/>
      <c r="P2047" s="156"/>
      <c r="Q2047" s="422" t="s">
        <v>62</v>
      </c>
      <c r="R2047" s="205" t="s">
        <v>110</v>
      </c>
      <c r="S2047" s="102">
        <v>1</v>
      </c>
      <c r="T2047" s="435"/>
      <c r="U2047" s="51">
        <v>3</v>
      </c>
      <c r="V2047" s="354">
        <v>3</v>
      </c>
      <c r="W2047" s="102" t="s">
        <v>5798</v>
      </c>
      <c r="X2047" s="435"/>
      <c r="Y2047" s="422">
        <f>J2047-I2047</f>
        <v>0.71319444444444446</v>
      </c>
      <c r="Z2047" s="422">
        <f>Y2047*60</f>
        <v>42.791666666666671</v>
      </c>
      <c r="AA2047" s="429">
        <v>2</v>
      </c>
      <c r="AB2047" s="165">
        <v>5</v>
      </c>
    </row>
    <row r="2048" spans="1:28" ht="14.25" customHeight="1" thickBot="1">
      <c r="A2048" s="85"/>
      <c r="B2048" s="85"/>
      <c r="C2048" s="51" t="s">
        <v>7431</v>
      </c>
      <c r="D2048" s="468">
        <v>2</v>
      </c>
      <c r="E2048" s="51" t="s">
        <v>7436</v>
      </c>
      <c r="F2048" s="99" t="s">
        <v>7444</v>
      </c>
      <c r="G2048" s="51"/>
      <c r="H2048" s="51" t="s">
        <v>7445</v>
      </c>
      <c r="I2048" s="113">
        <v>0.16805555555555557</v>
      </c>
      <c r="J2048" s="184" t="s">
        <v>443</v>
      </c>
      <c r="K2048" s="339" t="s">
        <v>6595</v>
      </c>
      <c r="L2048" s="13">
        <f ca="1">IFERROR(__xludf.DUMMYFUNCTION("if(K2155="""",0,counta(split(K2155,"","")))"),3)</f>
        <v>3</v>
      </c>
      <c r="M2048" s="339" t="s">
        <v>6595</v>
      </c>
      <c r="N2048" s="156"/>
      <c r="O2048" s="156"/>
      <c r="P2048" s="156"/>
      <c r="Q2048" s="422" t="s">
        <v>62</v>
      </c>
      <c r="R2048" s="205" t="s">
        <v>110</v>
      </c>
      <c r="S2048" s="102">
        <v>1</v>
      </c>
      <c r="T2048" s="435"/>
      <c r="U2048" s="354">
        <v>5</v>
      </c>
      <c r="V2048" s="354">
        <v>5</v>
      </c>
      <c r="W2048" s="434" t="s">
        <v>3223</v>
      </c>
      <c r="X2048" s="354">
        <v>1</v>
      </c>
      <c r="Y2048" s="422">
        <f>J2048-I2048</f>
        <v>0.12708333333333333</v>
      </c>
      <c r="Z2048" s="422">
        <f>Y2048*60</f>
        <v>7.625</v>
      </c>
      <c r="AA2048" s="429">
        <v>2</v>
      </c>
      <c r="AB2048" s="332">
        <v>5</v>
      </c>
    </row>
    <row r="2049" spans="1:28" ht="14.25" customHeight="1" thickBot="1">
      <c r="A2049" s="7"/>
      <c r="B2049" s="7"/>
      <c r="C2049" s="286" t="s">
        <v>9047</v>
      </c>
      <c r="D2049" s="468">
        <v>2</v>
      </c>
      <c r="E2049" s="286" t="s">
        <v>9048</v>
      </c>
      <c r="F2049" s="247" t="s">
        <v>9053</v>
      </c>
      <c r="G2049" s="286" t="s">
        <v>9054</v>
      </c>
      <c r="H2049" s="286" t="s">
        <v>9055</v>
      </c>
      <c r="I2049" s="281">
        <v>0.16666666666666666</v>
      </c>
      <c r="J2049" s="184" t="s">
        <v>1835</v>
      </c>
      <c r="K2049" s="339" t="s">
        <v>6600</v>
      </c>
      <c r="L2049" s="13">
        <f ca="1">IFERROR(__xludf.DUMMYFUNCTION("if(K2156="""",0,counta(split(K2156,"","")))"),5)</f>
        <v>5</v>
      </c>
      <c r="M2049" s="339" t="s">
        <v>6600</v>
      </c>
      <c r="N2049" s="156"/>
      <c r="O2049" s="156"/>
      <c r="P2049" s="156"/>
      <c r="Q2049" s="422" t="s">
        <v>62</v>
      </c>
      <c r="R2049" s="205" t="s">
        <v>110</v>
      </c>
      <c r="S2049" s="102">
        <v>1</v>
      </c>
      <c r="T2049" s="435"/>
      <c r="U2049" s="297">
        <v>4</v>
      </c>
      <c r="V2049" s="297">
        <v>4</v>
      </c>
      <c r="W2049" s="301" t="s">
        <v>3437</v>
      </c>
      <c r="X2049" s="301" t="s">
        <v>2976</v>
      </c>
      <c r="Y2049" s="422">
        <f>J2049-I2049</f>
        <v>-2.0833333333333315E-2</v>
      </c>
      <c r="Z2049" s="422">
        <f>Y2049*60</f>
        <v>-1.2499999999999989</v>
      </c>
      <c r="AA2049" s="429">
        <v>2</v>
      </c>
      <c r="AB2049" s="165">
        <v>5</v>
      </c>
    </row>
    <row r="2050" spans="1:28" ht="14.25" customHeight="1" thickBot="1">
      <c r="A2050" s="7"/>
      <c r="B2050" s="7"/>
      <c r="C2050" s="286" t="s">
        <v>9047</v>
      </c>
      <c r="D2050" s="468">
        <v>2</v>
      </c>
      <c r="E2050" s="286" t="s">
        <v>9118</v>
      </c>
      <c r="F2050" s="247" t="s">
        <v>9119</v>
      </c>
      <c r="G2050" s="286" t="s">
        <v>9120</v>
      </c>
      <c r="H2050" s="286" t="s">
        <v>1579</v>
      </c>
      <c r="I2050" s="281">
        <v>0.16666666666666666</v>
      </c>
      <c r="J2050" s="184" t="s">
        <v>6605</v>
      </c>
      <c r="K2050" s="339" t="s">
        <v>6606</v>
      </c>
      <c r="L2050" s="13">
        <f ca="1">IFERROR(__xludf.DUMMYFUNCTION("if(K2157="""",0,counta(split(K2157,"","")))"),1)</f>
        <v>1</v>
      </c>
      <c r="M2050" s="339" t="s">
        <v>6606</v>
      </c>
      <c r="N2050" s="156"/>
      <c r="O2050" s="156"/>
      <c r="P2050" s="156"/>
      <c r="Q2050" s="422" t="s">
        <v>62</v>
      </c>
      <c r="R2050" s="205" t="s">
        <v>110</v>
      </c>
      <c r="S2050" s="102">
        <v>1</v>
      </c>
      <c r="T2050" s="435"/>
      <c r="U2050" s="165">
        <v>4</v>
      </c>
      <c r="V2050" s="165">
        <v>4</v>
      </c>
      <c r="W2050" s="165" t="s">
        <v>6545</v>
      </c>
      <c r="X2050" s="102" t="s">
        <v>2794</v>
      </c>
      <c r="Y2050" s="422">
        <f>J2050-I2050</f>
        <v>0.89374999999999993</v>
      </c>
      <c r="Z2050" s="422">
        <f>Y2050*60</f>
        <v>53.624999999999993</v>
      </c>
      <c r="AA2050" s="429">
        <v>2</v>
      </c>
      <c r="AB2050" s="481">
        <v>5</v>
      </c>
    </row>
    <row r="2051" spans="1:28" ht="14.25" customHeight="1" thickBot="1">
      <c r="A2051" s="7"/>
      <c r="B2051" s="7"/>
      <c r="C2051" s="50" t="s">
        <v>8978</v>
      </c>
      <c r="D2051" s="468">
        <v>2</v>
      </c>
      <c r="E2051" s="275" t="s">
        <v>9377</v>
      </c>
      <c r="F2051" s="289" t="s">
        <v>622</v>
      </c>
      <c r="G2051" s="272" t="s">
        <v>2059</v>
      </c>
      <c r="H2051" s="272" t="s">
        <v>9378</v>
      </c>
      <c r="I2051" s="290">
        <v>0.16388888888888889</v>
      </c>
      <c r="J2051" s="184" t="s">
        <v>6608</v>
      </c>
      <c r="K2051" s="178"/>
      <c r="L2051" s="13">
        <f ca="1">IFERROR(__xludf.DUMMYFUNCTION("if(K2158="""",0,counta(split(K2158,"","")))"),0)</f>
        <v>0</v>
      </c>
      <c r="M2051" s="178"/>
      <c r="N2051" s="156"/>
      <c r="O2051" s="156"/>
      <c r="P2051" s="156"/>
      <c r="Q2051" s="422" t="s">
        <v>62</v>
      </c>
      <c r="R2051" s="205" t="s">
        <v>110</v>
      </c>
      <c r="S2051" s="102">
        <v>1</v>
      </c>
      <c r="T2051" s="435"/>
      <c r="U2051" s="165">
        <v>3</v>
      </c>
      <c r="V2051" s="354">
        <v>5</v>
      </c>
      <c r="W2051" s="353" t="s">
        <v>2111</v>
      </c>
      <c r="X2051" s="102">
        <v>1</v>
      </c>
      <c r="Y2051" s="422">
        <f>J2051-I2051</f>
        <v>1.2979166666666666</v>
      </c>
      <c r="Z2051" s="422">
        <f>Y2051*60</f>
        <v>77.875</v>
      </c>
      <c r="AA2051" s="429">
        <v>2</v>
      </c>
      <c r="AB2051" s="537">
        <v>5</v>
      </c>
    </row>
    <row r="2052" spans="1:28" ht="14.25" customHeight="1" thickBot="1">
      <c r="A2052" s="7"/>
      <c r="B2052" s="7"/>
      <c r="C2052" s="286" t="s">
        <v>9047</v>
      </c>
      <c r="D2052" s="468">
        <v>2</v>
      </c>
      <c r="E2052" s="286" t="s">
        <v>9081</v>
      </c>
      <c r="F2052" s="247" t="s">
        <v>9089</v>
      </c>
      <c r="G2052" s="286"/>
      <c r="H2052" s="286" t="s">
        <v>4085</v>
      </c>
      <c r="I2052" s="281">
        <v>0.16319444444444445</v>
      </c>
      <c r="J2052" s="184" t="s">
        <v>1739</v>
      </c>
      <c r="K2052" s="178"/>
      <c r="L2052" s="13">
        <f ca="1">IFERROR(__xludf.DUMMYFUNCTION("if(K2159="""",0,counta(split(K2159,"","")))"),0)</f>
        <v>0</v>
      </c>
      <c r="M2052" s="178"/>
      <c r="N2052" s="156"/>
      <c r="O2052" s="339"/>
      <c r="P2052" s="339"/>
      <c r="Q2052" s="422" t="s">
        <v>62</v>
      </c>
      <c r="R2052" s="205" t="s">
        <v>110</v>
      </c>
      <c r="S2052" s="102">
        <v>1</v>
      </c>
      <c r="T2052" s="435"/>
      <c r="U2052" s="332">
        <v>5</v>
      </c>
      <c r="V2052" s="332">
        <v>5</v>
      </c>
      <c r="W2052" s="339" t="s">
        <v>3041</v>
      </c>
      <c r="X2052" s="339" t="s">
        <v>2794</v>
      </c>
      <c r="Y2052" s="422">
        <f>J2052-I2052</f>
        <v>-6.041666666666666E-2</v>
      </c>
      <c r="Z2052" s="422">
        <f>Y2052*60</f>
        <v>-3.6249999999999996</v>
      </c>
      <c r="AA2052" s="429">
        <v>2</v>
      </c>
      <c r="AB2052" s="165">
        <v>5</v>
      </c>
    </row>
    <row r="2053" spans="1:28" ht="14.25" customHeight="1" thickBot="1">
      <c r="A2053" s="7"/>
      <c r="B2053" s="7"/>
      <c r="C2053" s="50" t="s">
        <v>8978</v>
      </c>
      <c r="D2053" s="468">
        <v>2</v>
      </c>
      <c r="E2053" s="275" t="s">
        <v>8632</v>
      </c>
      <c r="F2053" s="289" t="s">
        <v>1568</v>
      </c>
      <c r="G2053" s="272" t="s">
        <v>1568</v>
      </c>
      <c r="H2053" s="272" t="s">
        <v>2305</v>
      </c>
      <c r="I2053" s="290">
        <v>0.16319444444444445</v>
      </c>
      <c r="J2053" s="184" t="s">
        <v>618</v>
      </c>
      <c r="K2053" s="178"/>
      <c r="L2053" s="13">
        <f ca="1">IFERROR(__xludf.DUMMYFUNCTION("if(K2160="""",0,counta(split(K2160,"","")))"),0)</f>
        <v>0</v>
      </c>
      <c r="M2053" s="178"/>
      <c r="N2053" s="156"/>
      <c r="O2053" s="156"/>
      <c r="P2053" s="156"/>
      <c r="Q2053" s="422" t="s">
        <v>62</v>
      </c>
      <c r="R2053" s="205" t="s">
        <v>110</v>
      </c>
      <c r="S2053" s="102">
        <v>1</v>
      </c>
      <c r="T2053" s="435"/>
      <c r="U2053" s="51">
        <v>4</v>
      </c>
      <c r="V2053" s="51">
        <v>4</v>
      </c>
      <c r="W2053" s="51" t="s">
        <v>3511</v>
      </c>
      <c r="X2053" s="51">
        <v>1</v>
      </c>
      <c r="Y2053" s="422">
        <f>J2053-I2053</f>
        <v>5.9027777777777762E-2</v>
      </c>
      <c r="Z2053" s="422">
        <f>Y2053*60</f>
        <v>3.5416666666666656</v>
      </c>
      <c r="AA2053" s="429">
        <v>2</v>
      </c>
      <c r="AB2053" s="165">
        <v>5</v>
      </c>
    </row>
    <row r="2054" spans="1:28" ht="14.25" customHeight="1" thickBot="1">
      <c r="A2054" s="469"/>
      <c r="B2054" s="470"/>
      <c r="C2054" s="472" t="s">
        <v>10752</v>
      </c>
      <c r="D2054" s="468">
        <v>2</v>
      </c>
      <c r="E2054" s="472" t="s">
        <v>10782</v>
      </c>
      <c r="F2054" s="472" t="s">
        <v>10785</v>
      </c>
      <c r="G2054" s="456" t="s">
        <v>45</v>
      </c>
      <c r="H2054" s="456" t="s">
        <v>45</v>
      </c>
      <c r="I2054" s="476">
        <v>0.16041666666666668</v>
      </c>
      <c r="J2054" s="184" t="s">
        <v>4004</v>
      </c>
      <c r="K2054" s="178"/>
      <c r="L2054" s="13">
        <f ca="1">IFERROR(__xludf.DUMMYFUNCTION("if(K2161="""",0,counta(split(K2161,"","")))"),0)</f>
        <v>0</v>
      </c>
      <c r="M2054" s="178"/>
      <c r="N2054" s="156"/>
      <c r="O2054" s="156"/>
      <c r="P2054" s="156"/>
      <c r="Q2054" s="422" t="s">
        <v>62</v>
      </c>
      <c r="R2054" s="205" t="s">
        <v>110</v>
      </c>
      <c r="S2054" s="102">
        <v>1</v>
      </c>
      <c r="T2054" s="435"/>
      <c r="U2054" s="165"/>
      <c r="V2054" s="165">
        <v>4</v>
      </c>
      <c r="W2054" s="165" t="s">
        <v>29</v>
      </c>
      <c r="X2054" s="15">
        <v>1</v>
      </c>
      <c r="Y2054" s="422">
        <f>J2054-I2054</f>
        <v>9.5833333333333354E-2</v>
      </c>
      <c r="Z2054" s="422">
        <f>Y2054*60</f>
        <v>5.7500000000000009</v>
      </c>
      <c r="AA2054" s="428">
        <v>2</v>
      </c>
      <c r="AB2054" s="165">
        <v>5</v>
      </c>
    </row>
    <row r="2055" spans="1:28" ht="14.25" customHeight="1" thickBot="1">
      <c r="A2055" s="7"/>
      <c r="B2055" s="7"/>
      <c r="C2055" s="471" t="s">
        <v>10752</v>
      </c>
      <c r="D2055" s="468">
        <v>2</v>
      </c>
      <c r="E2055" s="87" t="s">
        <v>10832</v>
      </c>
      <c r="F2055" s="30" t="s">
        <v>622</v>
      </c>
      <c r="G2055" s="377" t="s">
        <v>622</v>
      </c>
      <c r="H2055" s="377" t="s">
        <v>1621</v>
      </c>
      <c r="I2055" s="378">
        <v>0.15833333333333333</v>
      </c>
      <c r="J2055" s="184" t="s">
        <v>972</v>
      </c>
      <c r="K2055" s="339" t="s">
        <v>6617</v>
      </c>
      <c r="L2055" s="13">
        <f ca="1">IFERROR(__xludf.DUMMYFUNCTION("if(K2162="""",0,counta(split(K2162,"","")))"),4)</f>
        <v>4</v>
      </c>
      <c r="M2055" s="339" t="s">
        <v>6617</v>
      </c>
      <c r="N2055" s="156"/>
      <c r="O2055" s="339" t="s">
        <v>6618</v>
      </c>
      <c r="P2055" s="339" t="s">
        <v>6618</v>
      </c>
      <c r="Q2055" s="422" t="s">
        <v>62</v>
      </c>
      <c r="R2055" s="205" t="s">
        <v>110</v>
      </c>
      <c r="S2055" s="102">
        <v>1</v>
      </c>
      <c r="T2055" s="435"/>
      <c r="U2055" s="333">
        <v>4</v>
      </c>
      <c r="V2055" s="332">
        <v>5</v>
      </c>
      <c r="W2055" s="339" t="s">
        <v>6545</v>
      </c>
      <c r="X2055" s="339" t="s">
        <v>2794</v>
      </c>
      <c r="Y2055" s="422">
        <f>J2055-I2055</f>
        <v>0.38819444444444451</v>
      </c>
      <c r="Z2055" s="422">
        <f>Y2055*60</f>
        <v>23.291666666666671</v>
      </c>
      <c r="AA2055" s="429">
        <v>2</v>
      </c>
      <c r="AB2055" s="165">
        <v>5</v>
      </c>
    </row>
    <row r="2056" spans="1:28" ht="14.25" customHeight="1" thickBot="1">
      <c r="A2056" s="7"/>
      <c r="B2056" s="7"/>
      <c r="C2056" s="312" t="s">
        <v>9648</v>
      </c>
      <c r="D2056" s="468">
        <v>2</v>
      </c>
      <c r="E2056" s="312" t="s">
        <v>1453</v>
      </c>
      <c r="F2056" s="310" t="s">
        <v>9653</v>
      </c>
      <c r="G2056" s="312" t="s">
        <v>9654</v>
      </c>
      <c r="H2056" s="312" t="s">
        <v>9655</v>
      </c>
      <c r="I2056" s="315">
        <v>0.15625</v>
      </c>
      <c r="J2056" s="45"/>
      <c r="K2056" s="102"/>
      <c r="L2056" s="13">
        <f ca="1">IFERROR(__xludf.DUMMYFUNCTION("if(K2163="""",0,counta(split(K2163,"","")))"),0)</f>
        <v>0</v>
      </c>
      <c r="M2056" s="102"/>
      <c r="N2056" s="102"/>
      <c r="O2056" s="102"/>
      <c r="P2056" s="102"/>
      <c r="Q2056" s="422" t="s">
        <v>62</v>
      </c>
      <c r="R2056" s="205" t="s">
        <v>110</v>
      </c>
      <c r="S2056" s="102">
        <v>1</v>
      </c>
      <c r="T2056" s="435"/>
      <c r="U2056" s="379">
        <v>4</v>
      </c>
      <c r="V2056" s="379">
        <v>5</v>
      </c>
      <c r="W2056" s="377" t="s">
        <v>3511</v>
      </c>
      <c r="X2056" s="377">
        <v>1</v>
      </c>
      <c r="Y2056" s="422">
        <f>J2056-I2056</f>
        <v>-0.15625</v>
      </c>
      <c r="Z2056" s="422">
        <f>Y2056*60</f>
        <v>-9.375</v>
      </c>
      <c r="AA2056" s="429">
        <v>2</v>
      </c>
      <c r="AB2056" s="165">
        <v>5</v>
      </c>
    </row>
    <row r="2057" spans="1:28" ht="14.25" customHeight="1" thickBot="1">
      <c r="A2057" s="469"/>
      <c r="B2057" s="470"/>
      <c r="C2057" s="472" t="s">
        <v>10755</v>
      </c>
      <c r="D2057" s="468">
        <v>2</v>
      </c>
      <c r="E2057" s="472" t="s">
        <v>10753</v>
      </c>
      <c r="F2057" s="456" t="s">
        <v>10756</v>
      </c>
      <c r="G2057" s="464" t="s">
        <v>10757</v>
      </c>
      <c r="H2057" s="456" t="s">
        <v>10757</v>
      </c>
      <c r="I2057" s="476">
        <v>0.15416666666666667</v>
      </c>
      <c r="J2057" s="45" t="s">
        <v>290</v>
      </c>
      <c r="K2057" s="102" t="s">
        <v>6622</v>
      </c>
      <c r="L2057" s="13">
        <f ca="1">IFERROR(__xludf.DUMMYFUNCTION("if(K2164="""",0,counta(split(K2164,"","")))"),8)</f>
        <v>8</v>
      </c>
      <c r="M2057" s="102" t="s">
        <v>6622</v>
      </c>
      <c r="N2057" s="102"/>
      <c r="O2057" s="102"/>
      <c r="P2057" s="102"/>
      <c r="Q2057" s="422" t="s">
        <v>62</v>
      </c>
      <c r="R2057" s="205" t="s">
        <v>110</v>
      </c>
      <c r="S2057" s="102">
        <v>1</v>
      </c>
      <c r="T2057" s="435"/>
      <c r="U2057" s="165">
        <v>4</v>
      </c>
      <c r="V2057" s="165">
        <v>4</v>
      </c>
      <c r="W2057" s="165" t="s">
        <v>2111</v>
      </c>
      <c r="X2057" s="102" t="s">
        <v>2794</v>
      </c>
      <c r="Y2057" s="422">
        <f>J2057-I2057</f>
        <v>8.5416666666666669E-2</v>
      </c>
      <c r="Z2057" s="422">
        <f>Y2057*60</f>
        <v>5.125</v>
      </c>
      <c r="AA2057" s="429">
        <v>2</v>
      </c>
      <c r="AB2057" s="165">
        <v>5</v>
      </c>
    </row>
    <row r="2058" spans="1:28" ht="14.25" customHeight="1" thickBot="1">
      <c r="A2058" s="7"/>
      <c r="B2058" s="7"/>
      <c r="C2058" s="286" t="s">
        <v>9047</v>
      </c>
      <c r="D2058" s="468">
        <v>2</v>
      </c>
      <c r="E2058" s="286" t="s">
        <v>9273</v>
      </c>
      <c r="F2058" s="247" t="s">
        <v>9274</v>
      </c>
      <c r="G2058" s="286"/>
      <c r="H2058" s="286"/>
      <c r="I2058" s="281">
        <v>0.15347222222222223</v>
      </c>
      <c r="J2058" s="45" t="s">
        <v>1548</v>
      </c>
      <c r="K2058" s="102" t="s">
        <v>6626</v>
      </c>
      <c r="L2058" s="13">
        <f ca="1">IFERROR(__xludf.DUMMYFUNCTION("if(K2165="""",0,counta(split(K2165,"","")))"),1)</f>
        <v>1</v>
      </c>
      <c r="M2058" s="102" t="s">
        <v>6626</v>
      </c>
      <c r="N2058" s="102" t="s">
        <v>6627</v>
      </c>
      <c r="O2058" s="102" t="s">
        <v>6627</v>
      </c>
      <c r="P2058" s="102" t="s">
        <v>6627</v>
      </c>
      <c r="Q2058" s="422" t="s">
        <v>62</v>
      </c>
      <c r="R2058" s="205" t="s">
        <v>110</v>
      </c>
      <c r="S2058" s="102">
        <v>1</v>
      </c>
      <c r="T2058" s="435"/>
      <c r="U2058" s="251">
        <v>3</v>
      </c>
      <c r="V2058" s="251">
        <v>3</v>
      </c>
      <c r="W2058" s="283" t="s">
        <v>2793</v>
      </c>
      <c r="X2058" s="250">
        <v>1</v>
      </c>
      <c r="Y2058" s="422">
        <f>J2058-I2058</f>
        <v>0.18333333333333335</v>
      </c>
      <c r="Z2058" s="422">
        <f>Y2058*60</f>
        <v>11</v>
      </c>
      <c r="AA2058" s="429">
        <v>2</v>
      </c>
      <c r="AB2058" s="165">
        <v>5</v>
      </c>
    </row>
    <row r="2059" spans="1:28" ht="14.25" customHeight="1" thickBot="1">
      <c r="A2059" s="294"/>
      <c r="B2059" s="294"/>
      <c r="C2059" s="295" t="s">
        <v>9494</v>
      </c>
      <c r="D2059" s="468">
        <v>2</v>
      </c>
      <c r="E2059" s="312" t="s">
        <v>9584</v>
      </c>
      <c r="F2059" s="302" t="s">
        <v>5996</v>
      </c>
      <c r="G2059" s="296" t="s">
        <v>9590</v>
      </c>
      <c r="H2059" s="301" t="s">
        <v>9591</v>
      </c>
      <c r="I2059" s="298">
        <v>0.15347222222222223</v>
      </c>
      <c r="J2059" s="45" t="s">
        <v>1356</v>
      </c>
      <c r="K2059" s="102" t="s">
        <v>6630</v>
      </c>
      <c r="L2059" s="13">
        <f ca="1">IFERROR(__xludf.DUMMYFUNCTION("if(K2166="""",0,counta(split(K2166,"","")))"),6)</f>
        <v>6</v>
      </c>
      <c r="M2059" s="102" t="s">
        <v>6630</v>
      </c>
      <c r="N2059" s="102"/>
      <c r="O2059" s="102"/>
      <c r="P2059" s="102"/>
      <c r="Q2059" s="422" t="s">
        <v>62</v>
      </c>
      <c r="R2059" s="205" t="s">
        <v>110</v>
      </c>
      <c r="S2059" s="102">
        <v>1</v>
      </c>
      <c r="T2059" s="435"/>
      <c r="U2059" s="165">
        <v>5</v>
      </c>
      <c r="V2059" s="165">
        <v>4</v>
      </c>
      <c r="W2059" s="165" t="s">
        <v>3076</v>
      </c>
      <c r="X2059" s="102">
        <v>1</v>
      </c>
      <c r="Y2059" s="422">
        <f>J2059-I2059</f>
        <v>0.41527777777777775</v>
      </c>
      <c r="Z2059" s="422">
        <f>Y2059*60</f>
        <v>24.916666666666664</v>
      </c>
      <c r="AA2059" s="429">
        <v>2</v>
      </c>
      <c r="AB2059" s="328">
        <v>5</v>
      </c>
    </row>
    <row r="2060" spans="1:28" ht="14.25" customHeight="1" thickBot="1">
      <c r="A2060" s="7"/>
      <c r="B2060" s="7"/>
      <c r="C2060" s="283" t="s">
        <v>9291</v>
      </c>
      <c r="D2060" s="468">
        <v>2</v>
      </c>
      <c r="E2060" s="286" t="s">
        <v>9345</v>
      </c>
      <c r="F2060" s="353" t="s">
        <v>2842</v>
      </c>
      <c r="G2060" s="353" t="s">
        <v>9346</v>
      </c>
      <c r="H2060" s="353" t="s">
        <v>561</v>
      </c>
      <c r="I2060" s="287">
        <v>0.15277777777777779</v>
      </c>
      <c r="J2060" s="45" t="s">
        <v>1938</v>
      </c>
      <c r="K2060" s="102" t="s">
        <v>6631</v>
      </c>
      <c r="L2060" s="13">
        <f ca="1">IFERROR(__xludf.DUMMYFUNCTION("if(K2167="""",0,counta(split(K2167,"","")))"),4)</f>
        <v>4</v>
      </c>
      <c r="M2060" s="102" t="s">
        <v>6631</v>
      </c>
      <c r="N2060" s="102"/>
      <c r="O2060" s="102"/>
      <c r="P2060" s="102"/>
      <c r="Q2060" s="422" t="s">
        <v>62</v>
      </c>
      <c r="R2060" s="205" t="s">
        <v>110</v>
      </c>
      <c r="S2060" s="102">
        <v>1</v>
      </c>
      <c r="T2060" s="435"/>
      <c r="U2060" s="165">
        <v>3</v>
      </c>
      <c r="V2060" s="165">
        <v>3</v>
      </c>
      <c r="W2060" s="165" t="s">
        <v>2793</v>
      </c>
      <c r="X2060" s="102">
        <v>1</v>
      </c>
      <c r="Y2060" s="422">
        <f>J2060-I2060</f>
        <v>-1.3888888888888895E-2</v>
      </c>
      <c r="Z2060" s="422">
        <f>Y2060*60</f>
        <v>-0.8333333333333337</v>
      </c>
      <c r="AA2060" s="429">
        <v>2</v>
      </c>
      <c r="AB2060" s="481">
        <v>5</v>
      </c>
    </row>
    <row r="2061" spans="1:28" ht="14.25" customHeight="1" thickBot="1">
      <c r="A2061" s="294"/>
      <c r="B2061" s="294"/>
      <c r="C2061" s="295" t="s">
        <v>9494</v>
      </c>
      <c r="D2061" s="468">
        <v>2</v>
      </c>
      <c r="E2061" s="301" t="s">
        <v>9527</v>
      </c>
      <c r="F2061" s="296" t="s">
        <v>9535</v>
      </c>
      <c r="G2061" s="304" t="s">
        <v>9535</v>
      </c>
      <c r="H2061" s="301" t="s">
        <v>9536</v>
      </c>
      <c r="I2061" s="298">
        <v>0.15277777777777779</v>
      </c>
      <c r="J2061" s="45" t="s">
        <v>1018</v>
      </c>
      <c r="K2061" s="102" t="s">
        <v>6632</v>
      </c>
      <c r="L2061" s="13">
        <f ca="1">IFERROR(__xludf.DUMMYFUNCTION("if(K2168="""",0,counta(split(K2168,"","")))"),2)</f>
        <v>2</v>
      </c>
      <c r="M2061" s="102" t="s">
        <v>6632</v>
      </c>
      <c r="N2061" s="102"/>
      <c r="O2061" s="102"/>
      <c r="P2061" s="102"/>
      <c r="Q2061" s="422" t="s">
        <v>62</v>
      </c>
      <c r="R2061" s="205" t="s">
        <v>110</v>
      </c>
      <c r="S2061" s="102">
        <v>1</v>
      </c>
      <c r="T2061" s="435"/>
      <c r="U2061" s="253">
        <v>4</v>
      </c>
      <c r="V2061" s="255">
        <v>5</v>
      </c>
      <c r="W2061" s="353" t="s">
        <v>7965</v>
      </c>
      <c r="X2061" s="353">
        <v>1</v>
      </c>
      <c r="Y2061" s="422">
        <f>J2061-I2061</f>
        <v>0.34722222222222221</v>
      </c>
      <c r="Z2061" s="422">
        <f>Y2061*60</f>
        <v>20.833333333333332</v>
      </c>
      <c r="AA2061" s="429">
        <v>2</v>
      </c>
      <c r="AB2061" s="165">
        <v>5</v>
      </c>
    </row>
    <row r="2062" spans="1:28" ht="14.25" customHeight="1" thickBot="1">
      <c r="A2062" s="7"/>
      <c r="B2062" s="294"/>
      <c r="C2062" s="312" t="s">
        <v>9648</v>
      </c>
      <c r="D2062" s="468">
        <v>2</v>
      </c>
      <c r="E2062" s="312" t="s">
        <v>9672</v>
      </c>
      <c r="F2062" s="296" t="s">
        <v>2803</v>
      </c>
      <c r="G2062" s="310" t="s">
        <v>9674</v>
      </c>
      <c r="H2062" s="312" t="s">
        <v>9675</v>
      </c>
      <c r="I2062" s="315">
        <v>0.15277777777777779</v>
      </c>
      <c r="J2062" s="45" t="s">
        <v>719</v>
      </c>
      <c r="K2062" s="102" t="s">
        <v>6635</v>
      </c>
      <c r="L2062" s="13">
        <f ca="1">IFERROR(__xludf.DUMMYFUNCTION("if(K2169="""",0,counta(split(K2169,"","")))"),6)</f>
        <v>6</v>
      </c>
      <c r="M2062" s="102" t="s">
        <v>6635</v>
      </c>
      <c r="N2062" s="102"/>
      <c r="O2062" s="102"/>
      <c r="P2062" s="102"/>
      <c r="Q2062" s="414" t="s">
        <v>62</v>
      </c>
      <c r="R2062" s="205" t="s">
        <v>110</v>
      </c>
      <c r="S2062" s="354">
        <v>1</v>
      </c>
      <c r="T2062" s="435"/>
      <c r="U2062" s="165">
        <v>4</v>
      </c>
      <c r="V2062" s="165">
        <v>5</v>
      </c>
      <c r="W2062" s="165" t="s">
        <v>29</v>
      </c>
      <c r="X2062" s="102" t="s">
        <v>2976</v>
      </c>
      <c r="Y2062" s="422">
        <f>J2062-I2062</f>
        <v>-2.4305555555555552E-2</v>
      </c>
      <c r="Z2062" s="422">
        <f>Y2062*60</f>
        <v>-1.458333333333333</v>
      </c>
      <c r="AA2062" s="429">
        <v>2</v>
      </c>
      <c r="AB2062" s="165">
        <v>5</v>
      </c>
    </row>
    <row r="2063" spans="1:28" ht="14.25" customHeight="1" thickBot="1">
      <c r="A2063" s="7"/>
      <c r="B2063" s="294"/>
      <c r="C2063" s="319" t="s">
        <v>9648</v>
      </c>
      <c r="D2063" s="468">
        <v>2</v>
      </c>
      <c r="E2063" s="301" t="s">
        <v>9709</v>
      </c>
      <c r="F2063" s="296" t="s">
        <v>2842</v>
      </c>
      <c r="G2063" s="296" t="s">
        <v>2887</v>
      </c>
      <c r="H2063" s="301" t="s">
        <v>2844</v>
      </c>
      <c r="I2063" s="298">
        <v>0.14791666666666667</v>
      </c>
      <c r="J2063" s="45" t="s">
        <v>2801</v>
      </c>
      <c r="K2063" s="102" t="s">
        <v>6639</v>
      </c>
      <c r="L2063" s="13">
        <f ca="1">IFERROR(__xludf.DUMMYFUNCTION("if(K2170="""",0,counta(split(K2170,"","")))"),8)</f>
        <v>8</v>
      </c>
      <c r="M2063" s="102" t="s">
        <v>6639</v>
      </c>
      <c r="N2063" s="102"/>
      <c r="O2063" s="102"/>
      <c r="P2063" s="102"/>
      <c r="Q2063" s="414" t="s">
        <v>62</v>
      </c>
      <c r="R2063" s="205" t="s">
        <v>110</v>
      </c>
      <c r="S2063" s="354">
        <v>1</v>
      </c>
      <c r="T2063" s="435"/>
      <c r="U2063" s="165">
        <v>4</v>
      </c>
      <c r="V2063" s="165">
        <v>5</v>
      </c>
      <c r="W2063" s="165" t="s">
        <v>7570</v>
      </c>
      <c r="X2063" s="102">
        <v>1</v>
      </c>
      <c r="Y2063" s="422">
        <f>J2063-I2063</f>
        <v>3.9583333333333331E-2</v>
      </c>
      <c r="Z2063" s="422">
        <f>Y2063*60</f>
        <v>2.375</v>
      </c>
      <c r="AA2063" s="429">
        <v>2</v>
      </c>
      <c r="AB2063" s="165">
        <v>5</v>
      </c>
    </row>
    <row r="2064" spans="1:28" ht="14.25" customHeight="1" thickBot="1">
      <c r="A2064" s="324"/>
      <c r="B2064" s="324"/>
      <c r="C2064" s="329" t="s">
        <v>9773</v>
      </c>
      <c r="D2064" s="468">
        <v>2</v>
      </c>
      <c r="E2064" s="329" t="s">
        <v>9774</v>
      </c>
      <c r="F2064" s="338" t="s">
        <v>497</v>
      </c>
      <c r="G2064" s="338" t="s">
        <v>9783</v>
      </c>
      <c r="H2064" s="329" t="s">
        <v>2687</v>
      </c>
      <c r="I2064" s="325">
        <v>0.14722222222222223</v>
      </c>
      <c r="J2064" s="45" t="s">
        <v>1235</v>
      </c>
      <c r="K2064" s="102" t="s">
        <v>6642</v>
      </c>
      <c r="L2064" s="13">
        <f ca="1">IFERROR(__xludf.DUMMYFUNCTION("if(K2171="""",0,counta(split(K2171,"","")))"),3)</f>
        <v>3</v>
      </c>
      <c r="M2064" s="102" t="s">
        <v>6642</v>
      </c>
      <c r="N2064" s="102"/>
      <c r="O2064" s="102"/>
      <c r="P2064" s="102"/>
      <c r="Q2064" s="414" t="s">
        <v>62</v>
      </c>
      <c r="R2064" s="205" t="s">
        <v>110</v>
      </c>
      <c r="S2064" s="354">
        <v>1</v>
      </c>
      <c r="T2064" s="435"/>
      <c r="U2064" s="165">
        <v>4</v>
      </c>
      <c r="V2064" s="165">
        <v>4</v>
      </c>
      <c r="W2064" s="165" t="s">
        <v>29</v>
      </c>
      <c r="X2064" s="102" t="s">
        <v>2794</v>
      </c>
      <c r="Y2064" s="422">
        <f>J2064-I2064</f>
        <v>0.12013888888888888</v>
      </c>
      <c r="Z2064" s="422">
        <f>Y2064*60</f>
        <v>7.208333333333333</v>
      </c>
      <c r="AA2064" s="429">
        <v>2</v>
      </c>
      <c r="AB2064" s="165">
        <v>5</v>
      </c>
    </row>
    <row r="2065" spans="1:28" ht="14.25" customHeight="1" thickBot="1">
      <c r="A2065" s="7"/>
      <c r="B2065" s="294"/>
      <c r="C2065" s="319" t="s">
        <v>9648</v>
      </c>
      <c r="D2065" s="468">
        <v>2</v>
      </c>
      <c r="E2065" s="301" t="s">
        <v>1083</v>
      </c>
      <c r="F2065" s="296" t="s">
        <v>2803</v>
      </c>
      <c r="G2065" s="301" t="s">
        <v>2985</v>
      </c>
      <c r="H2065" s="301" t="s">
        <v>9683</v>
      </c>
      <c r="I2065" s="298">
        <v>0.14652777777777778</v>
      </c>
      <c r="J2065" s="45" t="s">
        <v>349</v>
      </c>
      <c r="K2065" s="102" t="s">
        <v>6643</v>
      </c>
      <c r="L2065" s="13">
        <f ca="1">IFERROR(__xludf.DUMMYFUNCTION("if(K2172="""",0,counta(split(K2172,"","")))"),6)</f>
        <v>6</v>
      </c>
      <c r="M2065" s="102" t="s">
        <v>6643</v>
      </c>
      <c r="N2065" s="102"/>
      <c r="O2065" s="102"/>
      <c r="P2065" s="102"/>
      <c r="Q2065" s="414" t="s">
        <v>62</v>
      </c>
      <c r="R2065" s="205" t="s">
        <v>110</v>
      </c>
      <c r="S2065" s="354">
        <v>1</v>
      </c>
      <c r="T2065" s="435"/>
      <c r="U2065" s="165">
        <v>3</v>
      </c>
      <c r="V2065" s="354">
        <v>5</v>
      </c>
      <c r="W2065" s="353" t="s">
        <v>3092</v>
      </c>
      <c r="X2065" s="102">
        <v>1</v>
      </c>
      <c r="Y2065" s="422">
        <f>J2065-I2065</f>
        <v>0.18541666666666665</v>
      </c>
      <c r="Z2065" s="422">
        <f>Y2065*60</f>
        <v>11.124999999999998</v>
      </c>
      <c r="AA2065" s="429">
        <v>2</v>
      </c>
      <c r="AB2065" s="332">
        <v>5</v>
      </c>
    </row>
    <row r="2066" spans="1:28" ht="14.25" customHeight="1" thickBot="1">
      <c r="A2066" s="7"/>
      <c r="B2066" s="7"/>
      <c r="C2066" s="329" t="s">
        <v>9852</v>
      </c>
      <c r="D2066" s="468">
        <v>2</v>
      </c>
      <c r="E2066" s="329" t="s">
        <v>9950</v>
      </c>
      <c r="F2066" s="329" t="s">
        <v>1928</v>
      </c>
      <c r="G2066" s="329" t="s">
        <v>1928</v>
      </c>
      <c r="H2066" s="329" t="s">
        <v>267</v>
      </c>
      <c r="I2066" s="325">
        <v>0.14652777777777778</v>
      </c>
      <c r="J2066" s="45" t="s">
        <v>6647</v>
      </c>
      <c r="K2066" s="102" t="s">
        <v>6648</v>
      </c>
      <c r="L2066" s="13">
        <f ca="1">IFERROR(__xludf.DUMMYFUNCTION("if(K2173="""",0,counta(split(K2173,"","")))"),8)</f>
        <v>8</v>
      </c>
      <c r="M2066" s="102" t="s">
        <v>6648</v>
      </c>
      <c r="N2066" s="102" t="s">
        <v>586</v>
      </c>
      <c r="O2066" s="102" t="s">
        <v>586</v>
      </c>
      <c r="P2066" s="102" t="s">
        <v>586</v>
      </c>
      <c r="Q2066" s="414" t="s">
        <v>62</v>
      </c>
      <c r="R2066" s="205" t="s">
        <v>110</v>
      </c>
      <c r="S2066" s="354">
        <v>1</v>
      </c>
      <c r="T2066" s="435"/>
      <c r="U2066" s="462">
        <v>2</v>
      </c>
      <c r="V2066" s="463">
        <v>3</v>
      </c>
      <c r="W2066" s="456" t="s">
        <v>3511</v>
      </c>
      <c r="X2066" s="456" t="s">
        <v>2794</v>
      </c>
      <c r="Y2066" s="422">
        <f>J2066-I2066</f>
        <v>0.26597222222222228</v>
      </c>
      <c r="Z2066" s="422">
        <f>Y2066*60</f>
        <v>15.958333333333336</v>
      </c>
      <c r="AA2066" s="429">
        <v>2</v>
      </c>
      <c r="AB2066" s="165">
        <v>5</v>
      </c>
    </row>
    <row r="2067" spans="1:28" ht="14.25" customHeight="1" thickBot="1">
      <c r="A2067" s="7"/>
      <c r="B2067" s="7"/>
      <c r="C2067" s="329" t="s">
        <v>10162</v>
      </c>
      <c r="D2067" s="468">
        <v>2</v>
      </c>
      <c r="E2067" s="329" t="s">
        <v>10159</v>
      </c>
      <c r="F2067" s="345" t="s">
        <v>1552</v>
      </c>
      <c r="G2067" s="329" t="s">
        <v>1553</v>
      </c>
      <c r="H2067" s="329" t="s">
        <v>3757</v>
      </c>
      <c r="I2067" s="325">
        <v>0.14305555555555555</v>
      </c>
      <c r="J2067" s="45" t="s">
        <v>4108</v>
      </c>
      <c r="K2067" s="102" t="s">
        <v>6651</v>
      </c>
      <c r="L2067" s="13">
        <f ca="1">IFERROR(__xludf.DUMMYFUNCTION("if(K2174="""",0,counta(split(K2174,"","")))"),4)</f>
        <v>4</v>
      </c>
      <c r="M2067" s="102" t="s">
        <v>6651</v>
      </c>
      <c r="N2067" s="102"/>
      <c r="O2067" s="102"/>
      <c r="P2067" s="102"/>
      <c r="Q2067" s="414" t="s">
        <v>62</v>
      </c>
      <c r="R2067" s="205" t="s">
        <v>110</v>
      </c>
      <c r="S2067" s="354">
        <v>1</v>
      </c>
      <c r="T2067" s="435"/>
      <c r="U2067" s="165">
        <v>4</v>
      </c>
      <c r="V2067" s="165">
        <v>5</v>
      </c>
      <c r="W2067" s="165" t="s">
        <v>29</v>
      </c>
      <c r="X2067" s="102" t="s">
        <v>2947</v>
      </c>
      <c r="Y2067" s="422">
        <f>J2067-I2067</f>
        <v>0.35138888888888892</v>
      </c>
      <c r="Z2067" s="422">
        <f>Y2067*60</f>
        <v>21.083333333333336</v>
      </c>
      <c r="AA2067" s="429">
        <v>2</v>
      </c>
      <c r="AB2067" s="165">
        <v>5</v>
      </c>
    </row>
    <row r="2068" spans="1:28" ht="14.25" customHeight="1" thickBot="1">
      <c r="A2068" s="85"/>
      <c r="B2068" s="85"/>
      <c r="C2068" s="51" t="s">
        <v>7255</v>
      </c>
      <c r="D2068" s="468">
        <v>2</v>
      </c>
      <c r="E2068" s="51" t="s">
        <v>7347</v>
      </c>
      <c r="F2068" s="99" t="s">
        <v>84</v>
      </c>
      <c r="G2068" s="51" t="s">
        <v>7348</v>
      </c>
      <c r="H2068" s="51" t="s">
        <v>7273</v>
      </c>
      <c r="I2068" s="113">
        <v>0.1423611111111111</v>
      </c>
      <c r="J2068" s="45"/>
      <c r="K2068" s="102"/>
      <c r="L2068" s="13">
        <f ca="1">IFERROR(__xludf.DUMMYFUNCTION("if(K2175="""",0,counta(split(K2175,"","")))"),0)</f>
        <v>0</v>
      </c>
      <c r="M2068" s="102"/>
      <c r="N2068" s="102"/>
      <c r="O2068" s="102"/>
      <c r="P2068" s="102"/>
      <c r="Q2068" s="414" t="s">
        <v>62</v>
      </c>
      <c r="R2068" s="205" t="s">
        <v>110</v>
      </c>
      <c r="S2068" s="354">
        <v>1</v>
      </c>
      <c r="T2068" s="435"/>
      <c r="U2068" s="143">
        <v>3</v>
      </c>
      <c r="V2068" s="143">
        <v>3</v>
      </c>
      <c r="W2068" s="143" t="s">
        <v>1403</v>
      </c>
      <c r="X2068" s="137"/>
      <c r="Y2068" s="422">
        <f>J2068-I2068</f>
        <v>-0.1423611111111111</v>
      </c>
      <c r="Z2068" s="422">
        <f>Y2068*60</f>
        <v>-8.5416666666666661</v>
      </c>
      <c r="AA2068" s="429">
        <v>2</v>
      </c>
      <c r="AB2068" s="255">
        <v>5</v>
      </c>
    </row>
    <row r="2069" spans="1:28" ht="14.25" customHeight="1" thickBot="1">
      <c r="A2069" s="7"/>
      <c r="B2069" s="7"/>
      <c r="C2069" s="286" t="s">
        <v>9047</v>
      </c>
      <c r="D2069" s="468">
        <v>2</v>
      </c>
      <c r="E2069" s="286" t="s">
        <v>9065</v>
      </c>
      <c r="F2069" s="247" t="s">
        <v>9068</v>
      </c>
      <c r="G2069" s="286" t="s">
        <v>3591</v>
      </c>
      <c r="H2069" s="286" t="s">
        <v>3591</v>
      </c>
      <c r="I2069" s="281">
        <v>0.14166666666666666</v>
      </c>
      <c r="J2069" s="45" t="s">
        <v>558</v>
      </c>
      <c r="K2069" s="102" t="s">
        <v>6653</v>
      </c>
      <c r="L2069" s="13">
        <f ca="1">IFERROR(__xludf.DUMMYFUNCTION("if(K2176="""",0,counta(split(K2176,"","")))"),3)</f>
        <v>3</v>
      </c>
      <c r="M2069" s="102" t="s">
        <v>6653</v>
      </c>
      <c r="N2069" s="102"/>
      <c r="O2069" s="102"/>
      <c r="P2069" s="102"/>
      <c r="Q2069" s="414" t="s">
        <v>62</v>
      </c>
      <c r="R2069" s="205" t="s">
        <v>110</v>
      </c>
      <c r="S2069" s="354">
        <v>1</v>
      </c>
      <c r="T2069" s="435"/>
      <c r="U2069" s="165"/>
      <c r="V2069" s="165">
        <v>4</v>
      </c>
      <c r="W2069" s="165" t="s">
        <v>1403</v>
      </c>
      <c r="X2069" s="102"/>
      <c r="Y2069" s="422">
        <f>J2069-I2069</f>
        <v>0.11041666666666666</v>
      </c>
      <c r="Z2069" s="422">
        <f>Y2069*60</f>
        <v>6.625</v>
      </c>
      <c r="AA2069" s="428">
        <v>2</v>
      </c>
      <c r="AB2069" s="165">
        <v>5</v>
      </c>
    </row>
    <row r="2070" spans="1:28" ht="14.25" customHeight="1" thickBot="1">
      <c r="A2070" s="85"/>
      <c r="B2070" s="85"/>
      <c r="C2070" s="51" t="s">
        <v>7255</v>
      </c>
      <c r="D2070" s="468">
        <v>2</v>
      </c>
      <c r="E2070" s="51" t="s">
        <v>7357</v>
      </c>
      <c r="F2070" s="99" t="s">
        <v>7363</v>
      </c>
      <c r="G2070" s="51" t="s">
        <v>7364</v>
      </c>
      <c r="H2070" s="51" t="s">
        <v>7365</v>
      </c>
      <c r="I2070" s="113">
        <v>0.1388888888888889</v>
      </c>
      <c r="J2070" s="45" t="s">
        <v>499</v>
      </c>
      <c r="K2070" s="102" t="s">
        <v>6655</v>
      </c>
      <c r="L2070" s="13">
        <f ca="1">IFERROR(__xludf.DUMMYFUNCTION("if(K2177="""",0,counta(split(K2177,"","")))"),6)</f>
        <v>6</v>
      </c>
      <c r="M2070" s="102" t="s">
        <v>6655</v>
      </c>
      <c r="N2070" s="102" t="s">
        <v>220</v>
      </c>
      <c r="O2070" s="102" t="s">
        <v>220</v>
      </c>
      <c r="P2070" s="102" t="s">
        <v>220</v>
      </c>
      <c r="Q2070" s="414" t="s">
        <v>62</v>
      </c>
      <c r="R2070" s="205" t="s">
        <v>110</v>
      </c>
      <c r="S2070" s="354">
        <v>1</v>
      </c>
      <c r="T2070" s="435"/>
      <c r="U2070" s="165"/>
      <c r="V2070" s="165">
        <v>4</v>
      </c>
      <c r="W2070" s="165" t="s">
        <v>29</v>
      </c>
      <c r="X2070" s="15">
        <v>1</v>
      </c>
      <c r="Y2070" s="422">
        <f>J2070-I2070</f>
        <v>0.23958333333333337</v>
      </c>
      <c r="Z2070" s="422">
        <f>Y2070*60</f>
        <v>14.375000000000002</v>
      </c>
      <c r="AA2070" s="428">
        <v>2</v>
      </c>
      <c r="AB2070" s="165">
        <v>5</v>
      </c>
    </row>
    <row r="2071" spans="1:28" ht="13.5" customHeight="1" thickBot="1">
      <c r="A2071" s="294"/>
      <c r="B2071" s="294"/>
      <c r="C2071" s="295" t="s">
        <v>9494</v>
      </c>
      <c r="D2071" s="468">
        <v>2</v>
      </c>
      <c r="E2071" s="301" t="s">
        <v>997</v>
      </c>
      <c r="F2071" s="296" t="s">
        <v>6659</v>
      </c>
      <c r="G2071" s="301" t="s">
        <v>6659</v>
      </c>
      <c r="H2071" s="301" t="s">
        <v>6660</v>
      </c>
      <c r="I2071" s="298">
        <v>0.1388888888888889</v>
      </c>
      <c r="J2071" s="45" t="s">
        <v>6658</v>
      </c>
      <c r="K2071" s="102" t="s">
        <v>4533</v>
      </c>
      <c r="L2071" s="13">
        <f ca="1">IFERROR(__xludf.DUMMYFUNCTION("if(K2178="""",0,counta(split(K2178,"","")))"),1)</f>
        <v>1</v>
      </c>
      <c r="M2071" s="102" t="s">
        <v>4533</v>
      </c>
      <c r="N2071" s="102"/>
      <c r="O2071" s="102"/>
      <c r="P2071" s="102"/>
      <c r="Q2071" s="414" t="s">
        <v>62</v>
      </c>
      <c r="R2071" s="205" t="s">
        <v>110</v>
      </c>
      <c r="S2071" s="354">
        <v>1</v>
      </c>
      <c r="T2071" s="435"/>
      <c r="U2071" s="165">
        <v>4</v>
      </c>
      <c r="V2071" s="165">
        <v>4</v>
      </c>
      <c r="W2071" s="165" t="s">
        <v>6873</v>
      </c>
      <c r="X2071" s="102">
        <v>1</v>
      </c>
      <c r="Y2071" s="422">
        <f>J2071-I2071</f>
        <v>0.52222222222222214</v>
      </c>
      <c r="Z2071" s="422">
        <f>Y2071*60</f>
        <v>31.333333333333329</v>
      </c>
      <c r="AA2071" s="429">
        <v>2</v>
      </c>
      <c r="AB2071" s="165">
        <v>5</v>
      </c>
    </row>
    <row r="2072" spans="1:28" ht="14.25" customHeight="1" thickBot="1">
      <c r="A2072" s="7"/>
      <c r="B2072" s="294"/>
      <c r="C2072" s="319" t="s">
        <v>9648</v>
      </c>
      <c r="D2072" s="468">
        <v>2</v>
      </c>
      <c r="E2072" s="301" t="s">
        <v>9752</v>
      </c>
      <c r="F2072" s="322" t="s">
        <v>9764</v>
      </c>
      <c r="G2072" s="323" t="s">
        <v>9765</v>
      </c>
      <c r="H2072" s="301" t="s">
        <v>9766</v>
      </c>
      <c r="I2072" s="298">
        <v>0.1388888888888889</v>
      </c>
      <c r="J2072" s="45" t="s">
        <v>6662</v>
      </c>
      <c r="K2072" s="102" t="s">
        <v>6663</v>
      </c>
      <c r="L2072" s="13">
        <f ca="1">IFERROR(__xludf.DUMMYFUNCTION("if(K2179="""",0,counta(split(K2179,"","")))"),2)</f>
        <v>2</v>
      </c>
      <c r="M2072" s="102" t="s">
        <v>6663</v>
      </c>
      <c r="N2072" s="102"/>
      <c r="O2072" s="102"/>
      <c r="P2072" s="102"/>
      <c r="Q2072" s="414" t="s">
        <v>62</v>
      </c>
      <c r="R2072" s="205" t="s">
        <v>110</v>
      </c>
      <c r="S2072" s="354">
        <v>1</v>
      </c>
      <c r="T2072" s="435"/>
      <c r="U2072" s="165">
        <v>3</v>
      </c>
      <c r="V2072" s="354">
        <v>3</v>
      </c>
      <c r="W2072" s="353" t="s">
        <v>3092</v>
      </c>
      <c r="X2072" s="102">
        <v>1</v>
      </c>
      <c r="Y2072" s="422">
        <f>J2072-I2072</f>
        <v>0.56388888888888888</v>
      </c>
      <c r="Z2072" s="422">
        <f>Y2072*60</f>
        <v>33.833333333333336</v>
      </c>
      <c r="AA2072" s="429">
        <v>2</v>
      </c>
      <c r="AB2072" s="165">
        <v>5</v>
      </c>
    </row>
    <row r="2073" spans="1:28" ht="14.25" customHeight="1" thickBot="1">
      <c r="A2073" s="7"/>
      <c r="B2073" s="7"/>
      <c r="C2073" s="329" t="s">
        <v>9991</v>
      </c>
      <c r="D2073" s="468">
        <v>2</v>
      </c>
      <c r="E2073" s="329" t="s">
        <v>9988</v>
      </c>
      <c r="F2073" s="338" t="s">
        <v>9992</v>
      </c>
      <c r="G2073" s="338" t="s">
        <v>9993</v>
      </c>
      <c r="H2073" s="329" t="s">
        <v>9994</v>
      </c>
      <c r="I2073" s="325">
        <v>0.1388888888888889</v>
      </c>
      <c r="J2073" s="45" t="s">
        <v>3283</v>
      </c>
      <c r="K2073" s="102" t="s">
        <v>6667</v>
      </c>
      <c r="L2073" s="13">
        <f ca="1">IFERROR(__xludf.DUMMYFUNCTION("if(K2180="""",0,counta(split(K2180,"","")))"),5)</f>
        <v>5</v>
      </c>
      <c r="M2073" s="102" t="s">
        <v>6667</v>
      </c>
      <c r="N2073" s="102" t="s">
        <v>6668</v>
      </c>
      <c r="O2073" s="102" t="s">
        <v>6668</v>
      </c>
      <c r="P2073" s="102" t="s">
        <v>6668</v>
      </c>
      <c r="Q2073" s="414" t="s">
        <v>62</v>
      </c>
      <c r="R2073" s="205" t="s">
        <v>110</v>
      </c>
      <c r="S2073" s="354">
        <v>1</v>
      </c>
      <c r="T2073" s="435"/>
      <c r="U2073" s="149">
        <v>4</v>
      </c>
      <c r="V2073" s="150">
        <v>5</v>
      </c>
      <c r="W2073" s="155" t="s">
        <v>3548</v>
      </c>
      <c r="X2073" s="155" t="s">
        <v>2947</v>
      </c>
      <c r="Y2073" s="422">
        <f>J2073-I2073</f>
        <v>9.7222222222222238E-2</v>
      </c>
      <c r="Z2073" s="422">
        <f>Y2073*60</f>
        <v>5.8333333333333339</v>
      </c>
      <c r="AA2073" s="429">
        <v>2</v>
      </c>
      <c r="AB2073" s="165">
        <v>5</v>
      </c>
    </row>
    <row r="2074" spans="1:28" ht="14.25" customHeight="1" thickBot="1">
      <c r="A2074" s="469"/>
      <c r="B2074" s="470"/>
      <c r="C2074" s="471" t="s">
        <v>10752</v>
      </c>
      <c r="D2074" s="468">
        <v>2</v>
      </c>
      <c r="E2074" s="472" t="s">
        <v>10782</v>
      </c>
      <c r="F2074" s="472" t="s">
        <v>10784</v>
      </c>
      <c r="G2074" s="456" t="s">
        <v>674</v>
      </c>
      <c r="H2074" s="456" t="s">
        <v>674</v>
      </c>
      <c r="I2074" s="476">
        <v>0.13819444444444445</v>
      </c>
      <c r="J2074" s="45" t="s">
        <v>5398</v>
      </c>
      <c r="K2074" s="102" t="s">
        <v>6669</v>
      </c>
      <c r="L2074" s="13">
        <f ca="1">IFERROR(__xludf.DUMMYFUNCTION("if(K2181="""",0,counta(split(K2181,"","")))"),7)</f>
        <v>7</v>
      </c>
      <c r="M2074" s="102" t="s">
        <v>6669</v>
      </c>
      <c r="N2074" s="102" t="s">
        <v>6670</v>
      </c>
      <c r="O2074" s="102" t="s">
        <v>6670</v>
      </c>
      <c r="P2074" s="102" t="s">
        <v>6670</v>
      </c>
      <c r="Q2074" s="422" t="s">
        <v>62</v>
      </c>
      <c r="R2074" s="205" t="s">
        <v>110</v>
      </c>
      <c r="S2074" s="102">
        <v>1</v>
      </c>
      <c r="T2074" s="435"/>
      <c r="U2074" s="165">
        <v>4</v>
      </c>
      <c r="V2074" s="165">
        <v>4</v>
      </c>
      <c r="W2074" s="165" t="s">
        <v>5989</v>
      </c>
      <c r="X2074" s="102">
        <v>1</v>
      </c>
      <c r="Y2074" s="422">
        <f>J2074-I2074</f>
        <v>0.28194444444444444</v>
      </c>
      <c r="Z2074" s="422">
        <f>Y2074*60</f>
        <v>16.916666666666668</v>
      </c>
      <c r="AA2074" s="429">
        <v>2</v>
      </c>
      <c r="AB2074" s="165">
        <v>5</v>
      </c>
    </row>
    <row r="2075" spans="1:28" ht="14.25" customHeight="1" thickBot="1">
      <c r="A2075" s="7"/>
      <c r="B2075" s="7"/>
      <c r="C2075" s="50" t="s">
        <v>10130</v>
      </c>
      <c r="D2075" s="468">
        <v>2</v>
      </c>
      <c r="E2075" s="381" t="s">
        <v>10746</v>
      </c>
      <c r="F2075" s="388" t="s">
        <v>10740</v>
      </c>
      <c r="G2075" s="388" t="s">
        <v>10748</v>
      </c>
      <c r="H2075" s="388"/>
      <c r="I2075" s="387">
        <v>0.13541666666666666</v>
      </c>
      <c r="J2075" s="45" t="s">
        <v>5694</v>
      </c>
      <c r="K2075" s="102" t="s">
        <v>6671</v>
      </c>
      <c r="L2075" s="13">
        <f ca="1">IFERROR(__xludf.DUMMYFUNCTION("if(K2182="""",0,counta(split(K2182,"","")))"),3)</f>
        <v>3</v>
      </c>
      <c r="M2075" s="102" t="s">
        <v>6671</v>
      </c>
      <c r="N2075" s="102" t="s">
        <v>586</v>
      </c>
      <c r="O2075" s="102" t="s">
        <v>586</v>
      </c>
      <c r="P2075" s="102" t="s">
        <v>586</v>
      </c>
      <c r="Q2075" s="422" t="s">
        <v>62</v>
      </c>
      <c r="R2075" s="205" t="s">
        <v>110</v>
      </c>
      <c r="S2075" s="102">
        <v>1</v>
      </c>
      <c r="T2075" s="435"/>
      <c r="U2075" s="165"/>
      <c r="V2075" s="165">
        <v>5</v>
      </c>
      <c r="W2075" s="165" t="s">
        <v>29</v>
      </c>
      <c r="X2075" s="15">
        <v>1</v>
      </c>
      <c r="Y2075" s="422">
        <f>J2075-I2075</f>
        <v>0.50208333333333344</v>
      </c>
      <c r="Z2075" s="422">
        <f>Y2075*60</f>
        <v>30.125000000000007</v>
      </c>
      <c r="AA2075" s="429">
        <v>2</v>
      </c>
      <c r="AB2075" s="79">
        <v>5</v>
      </c>
    </row>
    <row r="2076" spans="1:28" ht="14.25" customHeight="1" thickBot="1">
      <c r="A2076" s="469"/>
      <c r="B2076" s="470"/>
      <c r="C2076" s="471" t="s">
        <v>10752</v>
      </c>
      <c r="D2076" s="468">
        <v>2</v>
      </c>
      <c r="E2076" s="474" t="s">
        <v>1225</v>
      </c>
      <c r="F2076" s="456" t="s">
        <v>10779</v>
      </c>
      <c r="G2076" s="456" t="s">
        <v>10780</v>
      </c>
      <c r="H2076" s="464" t="s">
        <v>10781</v>
      </c>
      <c r="I2076" s="476">
        <v>0.13541666666666666</v>
      </c>
      <c r="J2076" s="45" t="s">
        <v>6675</v>
      </c>
      <c r="K2076" s="102" t="s">
        <v>6676</v>
      </c>
      <c r="L2076" s="13">
        <f ca="1">IFERROR(__xludf.DUMMYFUNCTION("if(K2183="""",0,counta(split(K2183,"","")))"),5)</f>
        <v>5</v>
      </c>
      <c r="M2076" s="102" t="s">
        <v>6676</v>
      </c>
      <c r="N2076" s="102" t="s">
        <v>586</v>
      </c>
      <c r="O2076" s="102" t="s">
        <v>586</v>
      </c>
      <c r="P2076" s="102" t="s">
        <v>586</v>
      </c>
      <c r="Q2076" s="422" t="s">
        <v>62</v>
      </c>
      <c r="R2076" s="205" t="s">
        <v>110</v>
      </c>
      <c r="S2076" s="102">
        <v>1</v>
      </c>
      <c r="T2076" s="435"/>
      <c r="U2076" s="165"/>
      <c r="V2076" s="165">
        <v>5</v>
      </c>
      <c r="W2076" s="165" t="s">
        <v>29</v>
      </c>
      <c r="X2076" s="15">
        <v>1</v>
      </c>
      <c r="Y2076" s="422">
        <f>J2076-I2076</f>
        <v>0.67361111111111116</v>
      </c>
      <c r="Z2076" s="422">
        <f>Y2076*60</f>
        <v>40.416666666666671</v>
      </c>
      <c r="AA2076" s="429">
        <v>2</v>
      </c>
      <c r="AB2076" s="328">
        <v>5</v>
      </c>
    </row>
    <row r="2077" spans="1:28" ht="14.25" customHeight="1" thickBot="1">
      <c r="A2077" s="7"/>
      <c r="B2077" s="7"/>
      <c r="C2077" s="286" t="s">
        <v>9047</v>
      </c>
      <c r="D2077" s="468">
        <v>2</v>
      </c>
      <c r="E2077" s="286" t="s">
        <v>104</v>
      </c>
      <c r="F2077" s="247" t="s">
        <v>2824</v>
      </c>
      <c r="G2077" s="286" t="s">
        <v>9266</v>
      </c>
      <c r="H2077" s="286"/>
      <c r="I2077" s="281">
        <v>0.13472222222222222</v>
      </c>
      <c r="J2077" s="45" t="s">
        <v>388</v>
      </c>
      <c r="K2077" s="102" t="s">
        <v>6681</v>
      </c>
      <c r="L2077" s="13">
        <f ca="1">IFERROR(__xludf.DUMMYFUNCTION("if(K2184="""",0,counta(split(K2184,"","")))"),3)</f>
        <v>3</v>
      </c>
      <c r="M2077" s="102" t="s">
        <v>6681</v>
      </c>
      <c r="N2077" s="102"/>
      <c r="O2077" s="102"/>
      <c r="P2077" s="102"/>
      <c r="Q2077" s="422" t="s">
        <v>62</v>
      </c>
      <c r="R2077" s="205" t="s">
        <v>110</v>
      </c>
      <c r="S2077" s="102">
        <v>1</v>
      </c>
      <c r="T2077" s="435"/>
      <c r="U2077" s="165"/>
      <c r="V2077" s="165">
        <v>5</v>
      </c>
      <c r="W2077" s="165" t="s">
        <v>29</v>
      </c>
      <c r="X2077" s="15">
        <v>1</v>
      </c>
      <c r="Y2077" s="422">
        <f>J2077-I2077</f>
        <v>6.6666666666666652E-2</v>
      </c>
      <c r="Z2077" s="422">
        <f>Y2077*60</f>
        <v>3.9999999999999991</v>
      </c>
      <c r="AA2077" s="428">
        <v>2</v>
      </c>
      <c r="AB2077" s="165">
        <v>5</v>
      </c>
    </row>
    <row r="2078" spans="1:28" ht="14.25" customHeight="1" thickBot="1">
      <c r="A2078" s="7"/>
      <c r="B2078" s="7"/>
      <c r="C2078" s="286" t="s">
        <v>9047</v>
      </c>
      <c r="D2078" s="468">
        <v>2</v>
      </c>
      <c r="E2078" s="286" t="s">
        <v>302</v>
      </c>
      <c r="F2078" s="247" t="s">
        <v>2824</v>
      </c>
      <c r="G2078" s="286"/>
      <c r="H2078" s="286" t="s">
        <v>2825</v>
      </c>
      <c r="I2078" s="281">
        <v>0.13263888888888889</v>
      </c>
      <c r="J2078" s="45" t="s">
        <v>699</v>
      </c>
      <c r="K2078" s="102" t="s">
        <v>6684</v>
      </c>
      <c r="L2078" s="13">
        <f ca="1">IFERROR(__xludf.DUMMYFUNCTION("if(K2185="""",0,counta(split(K2185,"","")))"),9)</f>
        <v>9</v>
      </c>
      <c r="M2078" s="102" t="s">
        <v>6684</v>
      </c>
      <c r="N2078" s="102"/>
      <c r="O2078" s="102"/>
      <c r="P2078" s="102"/>
      <c r="Q2078" s="422" t="s">
        <v>62</v>
      </c>
      <c r="R2078" s="205" t="s">
        <v>110</v>
      </c>
      <c r="S2078" s="102">
        <v>1</v>
      </c>
      <c r="T2078" s="435"/>
      <c r="U2078" s="165">
        <v>5</v>
      </c>
      <c r="V2078" s="165">
        <v>4</v>
      </c>
      <c r="W2078" s="85"/>
      <c r="X2078" s="102" t="s">
        <v>2794</v>
      </c>
      <c r="Y2078" s="422">
        <f>J2078-I2078</f>
        <v>0.28402777777777777</v>
      </c>
      <c r="Z2078" s="422">
        <f>Y2078*60</f>
        <v>17.041666666666664</v>
      </c>
      <c r="AA2078" s="429">
        <v>2</v>
      </c>
      <c r="AB2078" s="79">
        <v>5</v>
      </c>
    </row>
    <row r="2079" spans="1:28" ht="14.25" customHeight="1" thickBot="1">
      <c r="A2079" s="7"/>
      <c r="B2079" s="294"/>
      <c r="C2079" s="319" t="s">
        <v>9648</v>
      </c>
      <c r="D2079" s="468">
        <v>2</v>
      </c>
      <c r="E2079" s="301" t="s">
        <v>9723</v>
      </c>
      <c r="F2079" s="296" t="s">
        <v>9726</v>
      </c>
      <c r="G2079" s="301" t="s">
        <v>9727</v>
      </c>
      <c r="H2079" s="301" t="s">
        <v>6096</v>
      </c>
      <c r="I2079" s="298">
        <v>0.13263888888888889</v>
      </c>
      <c r="J2079" s="45" t="s">
        <v>2337</v>
      </c>
      <c r="K2079" s="102" t="s">
        <v>5178</v>
      </c>
      <c r="L2079" s="13">
        <f ca="1">IFERROR(__xludf.DUMMYFUNCTION("if(K2186="""",0,counta(split(K2186,"","")))"),1)</f>
        <v>1</v>
      </c>
      <c r="M2079" s="102" t="s">
        <v>5178</v>
      </c>
      <c r="N2079" s="102"/>
      <c r="O2079" s="102"/>
      <c r="P2079" s="102"/>
      <c r="Q2079" s="422" t="s">
        <v>62</v>
      </c>
      <c r="R2079" s="205" t="s">
        <v>110</v>
      </c>
      <c r="S2079" s="102">
        <v>1</v>
      </c>
      <c r="T2079" s="435"/>
      <c r="U2079" s="165">
        <v>4</v>
      </c>
      <c r="V2079" s="165">
        <v>5</v>
      </c>
      <c r="W2079" s="165" t="s">
        <v>2858</v>
      </c>
      <c r="X2079" s="102" t="s">
        <v>2794</v>
      </c>
      <c r="Y2079" s="422">
        <f>J2079-I2079</f>
        <v>-0.12222222222222222</v>
      </c>
      <c r="Z2079" s="422">
        <f>Y2079*60</f>
        <v>-7.333333333333333</v>
      </c>
      <c r="AA2079" s="429">
        <v>2</v>
      </c>
      <c r="AB2079" s="165">
        <v>5</v>
      </c>
    </row>
    <row r="2080" spans="1:28" ht="14.25" customHeight="1" thickBot="1">
      <c r="A2080" s="7"/>
      <c r="B2080" s="7"/>
      <c r="C2080" s="329" t="s">
        <v>10133</v>
      </c>
      <c r="D2080" s="468">
        <v>2</v>
      </c>
      <c r="E2080" s="329" t="s">
        <v>10131</v>
      </c>
      <c r="F2080" s="338" t="s">
        <v>1753</v>
      </c>
      <c r="G2080" s="329" t="s">
        <v>1753</v>
      </c>
      <c r="H2080" s="329" t="s">
        <v>10134</v>
      </c>
      <c r="I2080" s="325">
        <v>0.13194444444444445</v>
      </c>
      <c r="J2080" s="45" t="s">
        <v>222</v>
      </c>
      <c r="K2080" s="102" t="s">
        <v>6692</v>
      </c>
      <c r="L2080" s="13">
        <f ca="1">IFERROR(__xludf.DUMMYFUNCTION("if(K2187="""",0,counta(split(K2187,"","")))"),5)</f>
        <v>5</v>
      </c>
      <c r="M2080" s="102" t="s">
        <v>6692</v>
      </c>
      <c r="N2080" s="102"/>
      <c r="O2080" s="102"/>
      <c r="P2080" s="102"/>
      <c r="Q2080" s="422" t="s">
        <v>62</v>
      </c>
      <c r="R2080" s="205" t="s">
        <v>110</v>
      </c>
      <c r="S2080" s="102">
        <v>1</v>
      </c>
      <c r="T2080" s="435"/>
      <c r="U2080" s="489">
        <v>4</v>
      </c>
      <c r="V2080" s="495">
        <v>5</v>
      </c>
      <c r="W2080" s="500" t="s">
        <v>3770</v>
      </c>
      <c r="X2080" s="504" t="s">
        <v>2947</v>
      </c>
      <c r="Y2080" s="422">
        <f>J2080-I2080</f>
        <v>-8.3333333333333343E-2</v>
      </c>
      <c r="Z2080" s="422">
        <f>Y2080*60</f>
        <v>-5.0000000000000009</v>
      </c>
      <c r="AA2080" s="429">
        <v>2</v>
      </c>
      <c r="AB2080" s="481">
        <v>5</v>
      </c>
    </row>
    <row r="2081" spans="1:28" ht="14.25" customHeight="1" thickBot="1">
      <c r="A2081" s="294"/>
      <c r="B2081" s="294"/>
      <c r="C2081" s="295" t="s">
        <v>9494</v>
      </c>
      <c r="D2081" s="468">
        <v>2</v>
      </c>
      <c r="E2081" s="312" t="s">
        <v>1167</v>
      </c>
      <c r="F2081" s="296" t="s">
        <v>9559</v>
      </c>
      <c r="G2081" s="301" t="s">
        <v>9559</v>
      </c>
      <c r="H2081" s="301" t="s">
        <v>9560</v>
      </c>
      <c r="I2081" s="298">
        <v>0.13125000000000001</v>
      </c>
      <c r="J2081" s="45" t="s">
        <v>2007</v>
      </c>
      <c r="K2081" s="102" t="s">
        <v>6694</v>
      </c>
      <c r="L2081" s="13">
        <f ca="1">IFERROR(__xludf.DUMMYFUNCTION("if(K2188="""",0,counta(split(K2188,"","")))"),4)</f>
        <v>4</v>
      </c>
      <c r="M2081" s="102" t="s">
        <v>6694</v>
      </c>
      <c r="N2081" s="102" t="s">
        <v>586</v>
      </c>
      <c r="O2081" s="102" t="s">
        <v>586</v>
      </c>
      <c r="P2081" s="102" t="s">
        <v>586</v>
      </c>
      <c r="Q2081" s="422" t="s">
        <v>62</v>
      </c>
      <c r="R2081" s="205" t="s">
        <v>110</v>
      </c>
      <c r="S2081" s="102">
        <v>1</v>
      </c>
      <c r="T2081" s="435"/>
      <c r="U2081" s="485">
        <v>5</v>
      </c>
      <c r="V2081" s="485">
        <v>5</v>
      </c>
      <c r="W2081" s="482" t="s">
        <v>3548</v>
      </c>
      <c r="X2081" s="482" t="s">
        <v>2794</v>
      </c>
      <c r="Y2081" s="422">
        <f>J2081-I2081</f>
        <v>-2.361111111111111E-2</v>
      </c>
      <c r="Z2081" s="422">
        <f>Y2081*60</f>
        <v>-1.4166666666666665</v>
      </c>
      <c r="AA2081" s="429">
        <v>2</v>
      </c>
      <c r="AB2081" s="165">
        <v>5</v>
      </c>
    </row>
    <row r="2082" spans="1:28" ht="14.25" customHeight="1" thickBot="1">
      <c r="A2082" s="294"/>
      <c r="B2082" s="294"/>
      <c r="C2082" s="295" t="s">
        <v>9494</v>
      </c>
      <c r="D2082" s="468">
        <v>2</v>
      </c>
      <c r="E2082" s="301" t="s">
        <v>1299</v>
      </c>
      <c r="F2082" s="296" t="s">
        <v>3688</v>
      </c>
      <c r="G2082" s="296" t="s">
        <v>3688</v>
      </c>
      <c r="H2082" s="296" t="s">
        <v>3688</v>
      </c>
      <c r="I2082" s="298">
        <v>0.13055555555555556</v>
      </c>
      <c r="J2082" s="45" t="s">
        <v>749</v>
      </c>
      <c r="K2082" s="102" t="s">
        <v>6698</v>
      </c>
      <c r="L2082" s="13">
        <f ca="1">IFERROR(__xludf.DUMMYFUNCTION("if(K2189="""",0,counta(split(K2189,"","")))"),3)</f>
        <v>3</v>
      </c>
      <c r="M2082" s="102" t="s">
        <v>6699</v>
      </c>
      <c r="N2082" s="102" t="s">
        <v>6700</v>
      </c>
      <c r="O2082" s="102" t="s">
        <v>6701</v>
      </c>
      <c r="P2082" s="102" t="s">
        <v>6702</v>
      </c>
      <c r="Q2082" s="422" t="s">
        <v>62</v>
      </c>
      <c r="R2082" s="205" t="s">
        <v>110</v>
      </c>
      <c r="S2082" s="102">
        <v>1</v>
      </c>
      <c r="T2082" s="435"/>
      <c r="U2082" s="354">
        <v>4</v>
      </c>
      <c r="V2082" s="354">
        <v>4</v>
      </c>
      <c r="W2082" s="434" t="s">
        <v>4159</v>
      </c>
      <c r="X2082" s="354">
        <v>1</v>
      </c>
      <c r="Y2082" s="422">
        <f>J2082-I2082</f>
        <v>6.3888888888888884E-2</v>
      </c>
      <c r="Z2082" s="422">
        <f>Y2082*60</f>
        <v>3.833333333333333</v>
      </c>
      <c r="AA2082" s="429">
        <v>2</v>
      </c>
      <c r="AB2082" s="165">
        <v>5</v>
      </c>
    </row>
    <row r="2083" spans="1:28" ht="14.25" customHeight="1" thickBot="1">
      <c r="A2083" s="85"/>
      <c r="B2083" s="85"/>
      <c r="C2083" s="51" t="s">
        <v>7255</v>
      </c>
      <c r="D2083" s="468">
        <v>2</v>
      </c>
      <c r="E2083" s="51" t="s">
        <v>1378</v>
      </c>
      <c r="F2083" s="99" t="s">
        <v>557</v>
      </c>
      <c r="G2083" s="51" t="s">
        <v>7412</v>
      </c>
      <c r="H2083" s="51" t="s">
        <v>7413</v>
      </c>
      <c r="I2083" s="113">
        <v>0.12986111111111112</v>
      </c>
      <c r="J2083" s="45" t="s">
        <v>268</v>
      </c>
      <c r="K2083" s="102" t="s">
        <v>6705</v>
      </c>
      <c r="L2083" s="13">
        <f ca="1">IFERROR(__xludf.DUMMYFUNCTION("if(K2190="""",0,counta(split(K2190,"","")))"),10)</f>
        <v>10</v>
      </c>
      <c r="M2083" s="102" t="s">
        <v>6706</v>
      </c>
      <c r="N2083" s="102" t="s">
        <v>2127</v>
      </c>
      <c r="O2083" s="102" t="s">
        <v>6707</v>
      </c>
      <c r="P2083" s="102" t="s">
        <v>6707</v>
      </c>
      <c r="Q2083" s="422" t="s">
        <v>62</v>
      </c>
      <c r="R2083" s="205" t="s">
        <v>110</v>
      </c>
      <c r="S2083" s="102">
        <v>1</v>
      </c>
      <c r="T2083" s="435"/>
      <c r="U2083" s="165"/>
      <c r="V2083" s="165">
        <v>3</v>
      </c>
      <c r="W2083" s="165" t="s">
        <v>29</v>
      </c>
      <c r="X2083" s="15">
        <v>1</v>
      </c>
      <c r="Y2083" s="422">
        <f>J2083-I2083</f>
        <v>0.25208333333333333</v>
      </c>
      <c r="Z2083" s="422">
        <f>Y2083*60</f>
        <v>15.125</v>
      </c>
      <c r="AA2083" s="429">
        <v>2</v>
      </c>
      <c r="AB2083" s="165">
        <v>5</v>
      </c>
    </row>
    <row r="2084" spans="1:28" ht="14.25" customHeight="1" thickBot="1">
      <c r="A2084" s="7"/>
      <c r="B2084" s="7"/>
      <c r="C2084" s="471" t="s">
        <v>10752</v>
      </c>
      <c r="D2084" s="468">
        <v>2</v>
      </c>
      <c r="E2084" s="87" t="s">
        <v>1872</v>
      </c>
      <c r="F2084" s="30" t="s">
        <v>784</v>
      </c>
      <c r="G2084" s="377" t="s">
        <v>10808</v>
      </c>
      <c r="H2084" s="377" t="s">
        <v>10688</v>
      </c>
      <c r="I2084" s="378">
        <v>0.12986111111111112</v>
      </c>
      <c r="J2084" s="45" t="s">
        <v>58</v>
      </c>
      <c r="K2084" s="102" t="s">
        <v>6711</v>
      </c>
      <c r="L2084" s="13">
        <f ca="1">IFERROR(__xludf.DUMMYFUNCTION("if(K2191="""",0,counta(split(K2191,"","")))"),6)</f>
        <v>6</v>
      </c>
      <c r="M2084" s="102" t="s">
        <v>6711</v>
      </c>
      <c r="N2084" s="102"/>
      <c r="O2084" s="102"/>
      <c r="P2084" s="102"/>
      <c r="Q2084" s="422" t="s">
        <v>62</v>
      </c>
      <c r="R2084" s="205" t="s">
        <v>110</v>
      </c>
      <c r="S2084" s="102">
        <v>1</v>
      </c>
      <c r="T2084" s="435"/>
      <c r="U2084" s="379">
        <v>2</v>
      </c>
      <c r="V2084" s="379">
        <v>2</v>
      </c>
      <c r="W2084" s="377" t="s">
        <v>5242</v>
      </c>
      <c r="X2084" s="377" t="s">
        <v>2794</v>
      </c>
      <c r="Y2084" s="422">
        <f>J2084-I2084</f>
        <v>0.50694444444444442</v>
      </c>
      <c r="Z2084" s="422">
        <f>Y2084*60</f>
        <v>30.416666666666664</v>
      </c>
      <c r="AA2084" s="429">
        <v>2</v>
      </c>
      <c r="AB2084" s="150">
        <v>5</v>
      </c>
    </row>
    <row r="2085" spans="1:28" ht="14.25" customHeight="1" thickBot="1">
      <c r="A2085" s="7"/>
      <c r="B2085" s="7"/>
      <c r="C2085" s="434" t="s">
        <v>10180</v>
      </c>
      <c r="D2085" s="468">
        <v>2</v>
      </c>
      <c r="E2085" s="434" t="s">
        <v>10181</v>
      </c>
      <c r="F2085" s="434" t="s">
        <v>594</v>
      </c>
      <c r="G2085" s="434" t="s">
        <v>594</v>
      </c>
      <c r="H2085" s="434" t="s">
        <v>3163</v>
      </c>
      <c r="I2085" s="355">
        <v>0.12708333333333333</v>
      </c>
      <c r="J2085" s="45" t="s">
        <v>6714</v>
      </c>
      <c r="K2085" s="102" t="s">
        <v>6715</v>
      </c>
      <c r="L2085" s="13">
        <f ca="1">IFERROR(__xludf.DUMMYFUNCTION("if(K2192="""",0,counta(split(K2192,"","")))"),8)</f>
        <v>8</v>
      </c>
      <c r="M2085" s="102" t="s">
        <v>6715</v>
      </c>
      <c r="N2085" s="102" t="s">
        <v>2127</v>
      </c>
      <c r="O2085" s="102" t="s">
        <v>2127</v>
      </c>
      <c r="P2085" s="102" t="s">
        <v>2127</v>
      </c>
      <c r="Q2085" s="422" t="s">
        <v>62</v>
      </c>
      <c r="R2085" s="205" t="s">
        <v>110</v>
      </c>
      <c r="S2085" s="102">
        <v>1</v>
      </c>
      <c r="T2085" s="435"/>
      <c r="U2085" s="379">
        <v>3</v>
      </c>
      <c r="V2085" s="379">
        <v>5</v>
      </c>
      <c r="W2085" s="377" t="s">
        <v>3044</v>
      </c>
      <c r="X2085" s="377">
        <v>1</v>
      </c>
      <c r="Y2085" s="422">
        <f>J2085-I2085</f>
        <v>0.62013888888888891</v>
      </c>
      <c r="Z2085" s="422">
        <f>Y2085*60</f>
        <v>37.208333333333336</v>
      </c>
      <c r="AA2085" s="429">
        <v>2</v>
      </c>
      <c r="AB2085" s="274">
        <v>5</v>
      </c>
    </row>
    <row r="2086" spans="1:28" ht="14.25" customHeight="1" thickBot="1">
      <c r="A2086" s="469"/>
      <c r="B2086" s="470"/>
      <c r="C2086" s="471" t="s">
        <v>10752</v>
      </c>
      <c r="D2086" s="468">
        <v>2</v>
      </c>
      <c r="E2086" s="474" t="s">
        <v>1029</v>
      </c>
      <c r="F2086" s="456" t="s">
        <v>68</v>
      </c>
      <c r="G2086" s="456" t="s">
        <v>68</v>
      </c>
      <c r="H2086" s="456" t="s">
        <v>68</v>
      </c>
      <c r="I2086" s="476">
        <v>0.12708333333333333</v>
      </c>
      <c r="J2086" s="45"/>
      <c r="K2086" s="102"/>
      <c r="L2086" s="13">
        <f ca="1">IFERROR(__xludf.DUMMYFUNCTION("if(K2193="""",0,counta(split(K2193,"","")))"),0)</f>
        <v>0</v>
      </c>
      <c r="M2086" s="102"/>
      <c r="N2086" s="102"/>
      <c r="O2086" s="102"/>
      <c r="P2086" s="102"/>
      <c r="Q2086" s="422" t="s">
        <v>62</v>
      </c>
      <c r="R2086" s="205" t="s">
        <v>110</v>
      </c>
      <c r="S2086" s="102">
        <v>1</v>
      </c>
      <c r="T2086" s="435"/>
      <c r="U2086" s="187">
        <v>2</v>
      </c>
      <c r="V2086" s="336">
        <v>3</v>
      </c>
      <c r="W2086" s="339" t="s">
        <v>29</v>
      </c>
      <c r="X2086" s="339" t="s">
        <v>2947</v>
      </c>
      <c r="Y2086" s="422">
        <f>J2086-I2086</f>
        <v>-0.12708333333333333</v>
      </c>
      <c r="Z2086" s="422">
        <f>Y2086*60</f>
        <v>-7.625</v>
      </c>
      <c r="AA2086" s="429">
        <v>2</v>
      </c>
      <c r="AB2086" s="165">
        <v>5</v>
      </c>
    </row>
    <row r="2087" spans="1:28" ht="14.25" customHeight="1" thickBot="1">
      <c r="A2087" s="7"/>
      <c r="B2087" s="7"/>
      <c r="C2087" s="329" t="s">
        <v>9963</v>
      </c>
      <c r="D2087" s="468">
        <v>2</v>
      </c>
      <c r="E2087" s="329" t="s">
        <v>9960</v>
      </c>
      <c r="F2087" s="338" t="s">
        <v>9964</v>
      </c>
      <c r="G2087" s="338" t="s">
        <v>9964</v>
      </c>
      <c r="H2087" s="329" t="s">
        <v>9965</v>
      </c>
      <c r="I2087" s="325">
        <v>0.12638888888888888</v>
      </c>
      <c r="J2087" s="45" t="s">
        <v>488</v>
      </c>
      <c r="K2087" s="102" t="s">
        <v>6720</v>
      </c>
      <c r="L2087" s="13">
        <f ca="1">IFERROR(__xludf.DUMMYFUNCTION("if(K2194="""",0,counta(split(K2194,"","")))"),4)</f>
        <v>4</v>
      </c>
      <c r="M2087" s="102" t="s">
        <v>6721</v>
      </c>
      <c r="N2087" s="102"/>
      <c r="O2087" s="102"/>
      <c r="P2087" s="102"/>
      <c r="Q2087" s="422" t="s">
        <v>62</v>
      </c>
      <c r="R2087" s="205" t="s">
        <v>110</v>
      </c>
      <c r="S2087" s="102">
        <v>1</v>
      </c>
      <c r="T2087" s="435"/>
      <c r="U2087" s="165">
        <v>4</v>
      </c>
      <c r="V2087" s="165">
        <v>4</v>
      </c>
      <c r="W2087" s="165" t="s">
        <v>2111</v>
      </c>
      <c r="X2087" s="102">
        <v>1</v>
      </c>
      <c r="Y2087" s="422">
        <f>J2087-I2087</f>
        <v>7.2916666666666657E-2</v>
      </c>
      <c r="Z2087" s="422">
        <f>Y2087*60</f>
        <v>4.3749999999999991</v>
      </c>
      <c r="AA2087" s="429">
        <v>2</v>
      </c>
      <c r="AB2087" s="354">
        <v>5</v>
      </c>
    </row>
    <row r="2088" spans="1:28" ht="14.25" customHeight="1" thickBot="1">
      <c r="A2088" s="7"/>
      <c r="B2088" s="7"/>
      <c r="C2088" s="286" t="s">
        <v>9047</v>
      </c>
      <c r="D2088" s="468">
        <v>2</v>
      </c>
      <c r="E2088" s="286" t="s">
        <v>104</v>
      </c>
      <c r="F2088" s="247" t="s">
        <v>2985</v>
      </c>
      <c r="G2088" s="286"/>
      <c r="H2088" s="286"/>
      <c r="I2088" s="281">
        <v>0.12569444444444444</v>
      </c>
      <c r="J2088" s="45" t="s">
        <v>6218</v>
      </c>
      <c r="K2088" s="102" t="s">
        <v>6725</v>
      </c>
      <c r="L2088" s="13">
        <f ca="1">IFERROR(__xludf.DUMMYFUNCTION("if(K2195="""",0,counta(split(K2195,"","")))"),5)</f>
        <v>5</v>
      </c>
      <c r="M2088" s="102" t="s">
        <v>6726</v>
      </c>
      <c r="N2088" s="102" t="s">
        <v>6727</v>
      </c>
      <c r="O2088" s="102" t="s">
        <v>6727</v>
      </c>
      <c r="P2088" s="102" t="s">
        <v>6728</v>
      </c>
      <c r="Q2088" s="422" t="s">
        <v>62</v>
      </c>
      <c r="R2088" s="205" t="s">
        <v>110</v>
      </c>
      <c r="S2088" s="102">
        <v>1</v>
      </c>
      <c r="T2088" s="435"/>
      <c r="U2088" s="165"/>
      <c r="V2088" s="165"/>
      <c r="W2088" s="165" t="s">
        <v>3044</v>
      </c>
      <c r="X2088" s="102">
        <v>1</v>
      </c>
      <c r="Y2088" s="422">
        <f>J2088-I2088</f>
        <v>0.23472222222222222</v>
      </c>
      <c r="Z2088" s="422">
        <f>Y2088*60</f>
        <v>14.083333333333334</v>
      </c>
      <c r="AA2088" s="429">
        <v>2</v>
      </c>
      <c r="AB2088" s="165">
        <v>5</v>
      </c>
    </row>
    <row r="2089" spans="1:28" ht="14.25" customHeight="1" thickBot="1">
      <c r="A2089" s="7"/>
      <c r="B2089" s="7"/>
      <c r="C2089" s="283" t="s">
        <v>9291</v>
      </c>
      <c r="D2089" s="468">
        <v>2</v>
      </c>
      <c r="E2089" s="286" t="s">
        <v>9334</v>
      </c>
      <c r="F2089" s="353" t="s">
        <v>3020</v>
      </c>
      <c r="G2089" s="353" t="s">
        <v>1998</v>
      </c>
      <c r="H2089" s="353" t="s">
        <v>3428</v>
      </c>
      <c r="I2089" s="287">
        <v>0.12569444444444444</v>
      </c>
      <c r="J2089" s="45" t="s">
        <v>6729</v>
      </c>
      <c r="K2089" s="102" t="s">
        <v>6730</v>
      </c>
      <c r="L2089" s="13">
        <f ca="1">IFERROR(__xludf.DUMMYFUNCTION("if(K2196="""",0,counta(split(K2196,"","")))"),6)</f>
        <v>6</v>
      </c>
      <c r="M2089" s="102" t="s">
        <v>6730</v>
      </c>
      <c r="N2089" s="102" t="s">
        <v>586</v>
      </c>
      <c r="O2089" s="102" t="s">
        <v>586</v>
      </c>
      <c r="P2089" s="102" t="s">
        <v>586</v>
      </c>
      <c r="Q2089" s="422" t="s">
        <v>62</v>
      </c>
      <c r="R2089" s="205" t="s">
        <v>110</v>
      </c>
      <c r="S2089" s="102">
        <v>1</v>
      </c>
      <c r="T2089" s="435"/>
      <c r="U2089" s="149">
        <v>4</v>
      </c>
      <c r="V2089" s="149">
        <v>4</v>
      </c>
      <c r="W2089" s="155" t="s">
        <v>5242</v>
      </c>
      <c r="X2089" s="155" t="s">
        <v>2947</v>
      </c>
      <c r="Y2089" s="422">
        <f>J2089-I2089</f>
        <v>0.44166666666666665</v>
      </c>
      <c r="Z2089" s="422">
        <f>Y2089*60</f>
        <v>26.5</v>
      </c>
      <c r="AA2089" s="429">
        <v>2</v>
      </c>
      <c r="AB2089" s="165">
        <v>5</v>
      </c>
    </row>
    <row r="2090" spans="1:28" ht="14.25" customHeight="1" thickBot="1">
      <c r="A2090" s="7"/>
      <c r="B2090" s="294"/>
      <c r="C2090" s="319" t="s">
        <v>9648</v>
      </c>
      <c r="D2090" s="468">
        <v>2</v>
      </c>
      <c r="E2090" s="301" t="s">
        <v>9730</v>
      </c>
      <c r="F2090" s="296" t="s">
        <v>9731</v>
      </c>
      <c r="G2090" s="301" t="s">
        <v>9732</v>
      </c>
      <c r="H2090" s="301" t="s">
        <v>9733</v>
      </c>
      <c r="I2090" s="298">
        <v>0.12569444444444444</v>
      </c>
      <c r="J2090" s="45" t="s">
        <v>2801</v>
      </c>
      <c r="K2090" s="102" t="s">
        <v>6734</v>
      </c>
      <c r="L2090" s="13">
        <f ca="1">IFERROR(__xludf.DUMMYFUNCTION("if(K2197="""",0,counta(split(K2197,"","")))"),1)</f>
        <v>1</v>
      </c>
      <c r="M2090" s="102"/>
      <c r="N2090" s="102"/>
      <c r="O2090" s="102"/>
      <c r="P2090" s="102"/>
      <c r="Q2090" s="422" t="s">
        <v>62</v>
      </c>
      <c r="R2090" s="205" t="s">
        <v>110</v>
      </c>
      <c r="S2090" s="102">
        <v>1</v>
      </c>
      <c r="T2090" s="435"/>
      <c r="U2090" s="165">
        <v>3</v>
      </c>
      <c r="V2090" s="165">
        <v>3</v>
      </c>
      <c r="W2090" s="165" t="s">
        <v>3409</v>
      </c>
      <c r="X2090" s="102">
        <v>1</v>
      </c>
      <c r="Y2090" s="422">
        <f>J2090-I2090</f>
        <v>6.1805555555555558E-2</v>
      </c>
      <c r="Z2090" s="422">
        <f>Y2090*60</f>
        <v>3.7083333333333335</v>
      </c>
      <c r="AA2090" s="429">
        <v>2</v>
      </c>
      <c r="AB2090" s="165">
        <v>5</v>
      </c>
    </row>
    <row r="2091" spans="1:28" ht="14.25" customHeight="1" thickBot="1">
      <c r="A2091" s="7"/>
      <c r="B2091" s="7"/>
      <c r="C2091" s="50" t="s">
        <v>8978</v>
      </c>
      <c r="D2091" s="468">
        <v>2</v>
      </c>
      <c r="E2091" s="275" t="s">
        <v>9386</v>
      </c>
      <c r="F2091" s="289" t="s">
        <v>9387</v>
      </c>
      <c r="G2091" s="272" t="s">
        <v>9388</v>
      </c>
      <c r="H2091" s="272" t="s">
        <v>9389</v>
      </c>
      <c r="I2091" s="290">
        <v>0.125</v>
      </c>
      <c r="J2091" s="45" t="s">
        <v>46</v>
      </c>
      <c r="K2091" s="102" t="s">
        <v>4274</v>
      </c>
      <c r="L2091" s="13">
        <f ca="1">IFERROR(__xludf.DUMMYFUNCTION("if(K2198="""",0,counta(split(K2198,"","")))"),1)</f>
        <v>1</v>
      </c>
      <c r="M2091" s="102"/>
      <c r="N2091" s="102"/>
      <c r="O2091" s="102"/>
      <c r="P2091" s="102"/>
      <c r="Q2091" s="422" t="s">
        <v>62</v>
      </c>
      <c r="R2091" s="205" t="s">
        <v>110</v>
      </c>
      <c r="S2091" s="102">
        <v>1</v>
      </c>
      <c r="T2091" s="435"/>
      <c r="U2091" s="165">
        <v>2</v>
      </c>
      <c r="V2091" s="165">
        <v>3</v>
      </c>
      <c r="W2091" s="165" t="s">
        <v>3770</v>
      </c>
      <c r="X2091" s="102">
        <v>1</v>
      </c>
      <c r="Y2091" s="422">
        <f>J2091-I2091</f>
        <v>0.14027777777777778</v>
      </c>
      <c r="Z2091" s="422">
        <f>Y2091*60</f>
        <v>8.4166666666666661</v>
      </c>
      <c r="AA2091" s="429">
        <v>2</v>
      </c>
      <c r="AB2091" s="165">
        <v>5</v>
      </c>
    </row>
    <row r="2092" spans="1:28" ht="14.25" customHeight="1" thickBot="1">
      <c r="A2092" s="7"/>
      <c r="B2092" s="7"/>
      <c r="C2092" s="434" t="s">
        <v>10180</v>
      </c>
      <c r="D2092" s="468">
        <v>2</v>
      </c>
      <c r="E2092" s="434" t="s">
        <v>132</v>
      </c>
      <c r="F2092" s="434" t="s">
        <v>10215</v>
      </c>
      <c r="G2092" s="434" t="s">
        <v>10215</v>
      </c>
      <c r="H2092" s="434" t="s">
        <v>10216</v>
      </c>
      <c r="I2092" s="355">
        <v>0.125</v>
      </c>
      <c r="J2092" s="45" t="s">
        <v>2386</v>
      </c>
      <c r="K2092" s="102" t="s">
        <v>6740</v>
      </c>
      <c r="L2092" s="13">
        <f ca="1">IFERROR(__xludf.DUMMYFUNCTION("if(K2199="""",0,counta(split(K2199,"","")))"),5)</f>
        <v>5</v>
      </c>
      <c r="M2092" s="102"/>
      <c r="N2092" s="102"/>
      <c r="O2092" s="102"/>
      <c r="P2092" s="102"/>
      <c r="Q2092" s="422" t="s">
        <v>62</v>
      </c>
      <c r="R2092" s="205" t="s">
        <v>110</v>
      </c>
      <c r="S2092" s="102">
        <v>1</v>
      </c>
      <c r="T2092" s="435"/>
      <c r="U2092" s="165"/>
      <c r="V2092" s="165">
        <v>3</v>
      </c>
      <c r="W2092" s="165" t="s">
        <v>29</v>
      </c>
      <c r="X2092" s="15">
        <v>1</v>
      </c>
      <c r="Y2092" s="422">
        <f>J2092-I2092</f>
        <v>0.20833333333333331</v>
      </c>
      <c r="Z2092" s="422">
        <f>Y2092*60</f>
        <v>12.499999999999998</v>
      </c>
      <c r="AA2092" s="428">
        <v>2</v>
      </c>
      <c r="AB2092" s="165">
        <v>5</v>
      </c>
    </row>
    <row r="2093" spans="1:28" ht="14.25" customHeight="1" thickBot="1">
      <c r="A2093" s="7"/>
      <c r="B2093" s="7"/>
      <c r="C2093" s="286" t="s">
        <v>9047</v>
      </c>
      <c r="D2093" s="468">
        <v>2</v>
      </c>
      <c r="E2093" s="286" t="s">
        <v>9213</v>
      </c>
      <c r="F2093" s="247" t="s">
        <v>9218</v>
      </c>
      <c r="G2093" s="286"/>
      <c r="H2093" s="286" t="s">
        <v>9219</v>
      </c>
      <c r="I2093" s="281">
        <v>0.12430555555555556</v>
      </c>
      <c r="J2093" s="45" t="s">
        <v>51</v>
      </c>
      <c r="K2093" s="102" t="s">
        <v>6667</v>
      </c>
      <c r="L2093" s="13">
        <f ca="1">IFERROR(__xludf.DUMMYFUNCTION("if(K2200="""",0,counta(split(K2200,"","")))"),5)</f>
        <v>5</v>
      </c>
      <c r="M2093" s="102"/>
      <c r="N2093" s="102"/>
      <c r="O2093" s="102"/>
      <c r="P2093" s="102"/>
      <c r="Q2093" s="422" t="s">
        <v>62</v>
      </c>
      <c r="R2093" s="205" t="s">
        <v>110</v>
      </c>
      <c r="S2093" s="102">
        <v>1</v>
      </c>
      <c r="T2093" s="435"/>
      <c r="U2093" s="165">
        <v>4</v>
      </c>
      <c r="V2093" s="165">
        <v>5</v>
      </c>
      <c r="W2093" s="165" t="s">
        <v>5989</v>
      </c>
      <c r="X2093" s="102">
        <v>1</v>
      </c>
      <c r="Y2093" s="422">
        <f>J2093-I2093</f>
        <v>0.37222222222222218</v>
      </c>
      <c r="Z2093" s="422">
        <f>Y2093*60</f>
        <v>22.333333333333332</v>
      </c>
      <c r="AA2093" s="429">
        <v>2</v>
      </c>
      <c r="AB2093" s="328">
        <v>5</v>
      </c>
    </row>
    <row r="2094" spans="1:28" ht="14.25" customHeight="1" thickBot="1">
      <c r="A2094" s="7"/>
      <c r="B2094" s="7"/>
      <c r="C2094" s="286" t="s">
        <v>9047</v>
      </c>
      <c r="D2094" s="468">
        <v>2</v>
      </c>
      <c r="E2094" s="286" t="s">
        <v>9277</v>
      </c>
      <c r="F2094" s="247" t="s">
        <v>9281</v>
      </c>
      <c r="G2094" s="286" t="s">
        <v>9282</v>
      </c>
      <c r="H2094" s="286" t="s">
        <v>3428</v>
      </c>
      <c r="I2094" s="281">
        <v>0.12430555555555556</v>
      </c>
      <c r="J2094" s="45" t="s">
        <v>51</v>
      </c>
      <c r="K2094" s="102" t="s">
        <v>6744</v>
      </c>
      <c r="L2094" s="13">
        <f ca="1">IFERROR(__xludf.DUMMYFUNCTION("if(K2201="""",0,counta(split(K2201,"","")))"),1)</f>
        <v>1</v>
      </c>
      <c r="M2094" s="102"/>
      <c r="N2094" s="102"/>
      <c r="O2094" s="102"/>
      <c r="P2094" s="102"/>
      <c r="Q2094" s="422" t="s">
        <v>62</v>
      </c>
      <c r="R2094" s="205" t="s">
        <v>110</v>
      </c>
      <c r="S2094" s="102">
        <v>1</v>
      </c>
      <c r="T2094" s="435"/>
      <c r="U2094" s="165">
        <v>3</v>
      </c>
      <c r="V2094" s="165">
        <v>5</v>
      </c>
      <c r="W2094" s="165"/>
      <c r="X2094" s="102" t="s">
        <v>2794</v>
      </c>
      <c r="Y2094" s="422">
        <f>J2094-I2094</f>
        <v>0.37222222222222218</v>
      </c>
      <c r="Z2094" s="422">
        <f>Y2094*60</f>
        <v>22.333333333333332</v>
      </c>
      <c r="AA2094" s="429">
        <v>2</v>
      </c>
      <c r="AB2094" s="165">
        <v>5</v>
      </c>
    </row>
    <row r="2095" spans="1:28" ht="14.25" customHeight="1" thickBot="1">
      <c r="A2095" s="7"/>
      <c r="B2095" s="7"/>
      <c r="C2095" s="434" t="s">
        <v>10180</v>
      </c>
      <c r="D2095" s="468">
        <v>2</v>
      </c>
      <c r="E2095" s="434" t="s">
        <v>10191</v>
      </c>
      <c r="F2095" s="434" t="s">
        <v>10192</v>
      </c>
      <c r="G2095" s="434"/>
      <c r="H2095" s="434" t="s">
        <v>3315</v>
      </c>
      <c r="I2095" s="355">
        <v>0.12361111111111112</v>
      </c>
      <c r="J2095" s="45" t="s">
        <v>51</v>
      </c>
      <c r="K2095" s="102" t="s">
        <v>6655</v>
      </c>
      <c r="L2095" s="13">
        <f ca="1">IFERROR(__xludf.DUMMYFUNCTION("if(K2202="""",0,counta(split(K2202,"","")))"),6)</f>
        <v>6</v>
      </c>
      <c r="M2095" s="102"/>
      <c r="N2095" s="102" t="s">
        <v>181</v>
      </c>
      <c r="O2095" s="102" t="s">
        <v>181</v>
      </c>
      <c r="P2095" s="102" t="s">
        <v>181</v>
      </c>
      <c r="Q2095" s="422" t="s">
        <v>62</v>
      </c>
      <c r="R2095" s="205" t="s">
        <v>110</v>
      </c>
      <c r="S2095" s="102">
        <v>1</v>
      </c>
      <c r="T2095" s="435"/>
      <c r="U2095" s="51">
        <v>4</v>
      </c>
      <c r="V2095" s="354">
        <v>3</v>
      </c>
      <c r="W2095" s="102" t="s">
        <v>5813</v>
      </c>
      <c r="X2095" s="435"/>
      <c r="Y2095" s="422">
        <f>J2095-I2095</f>
        <v>0.37291666666666662</v>
      </c>
      <c r="Z2095" s="422">
        <f>Y2095*60</f>
        <v>22.374999999999996</v>
      </c>
      <c r="AA2095" s="429">
        <v>2</v>
      </c>
      <c r="AB2095" s="165">
        <v>5</v>
      </c>
    </row>
    <row r="2096" spans="1:28" ht="14.25" customHeight="1" thickBot="1">
      <c r="A2096" s="7"/>
      <c r="B2096" s="7"/>
      <c r="C2096" s="50" t="s">
        <v>8978</v>
      </c>
      <c r="D2096" s="468">
        <v>2</v>
      </c>
      <c r="E2096" s="275" t="s">
        <v>9384</v>
      </c>
      <c r="F2096" s="289" t="s">
        <v>3413</v>
      </c>
      <c r="G2096" s="272" t="s">
        <v>3413</v>
      </c>
      <c r="H2096" s="272" t="s">
        <v>3415</v>
      </c>
      <c r="I2096" s="290">
        <v>0.12291666666666666</v>
      </c>
      <c r="J2096" s="45" t="s">
        <v>51</v>
      </c>
      <c r="K2096" s="102" t="s">
        <v>6748</v>
      </c>
      <c r="L2096" s="13">
        <f ca="1">IFERROR(__xludf.DUMMYFUNCTION("if(K2203="""",0,counta(split(K2203,"","")))"),6)</f>
        <v>6</v>
      </c>
      <c r="M2096" s="102"/>
      <c r="N2096" s="102"/>
      <c r="O2096" s="102"/>
      <c r="P2096" s="102"/>
      <c r="Q2096" s="445" t="s">
        <v>62</v>
      </c>
      <c r="R2096" s="205" t="s">
        <v>110</v>
      </c>
      <c r="S2096" s="250">
        <v>1</v>
      </c>
      <c r="T2096" s="435"/>
      <c r="U2096" s="332">
        <v>5</v>
      </c>
      <c r="V2096" s="332">
        <v>5</v>
      </c>
      <c r="W2096" s="252" t="s">
        <v>3770</v>
      </c>
      <c r="X2096" s="339" t="s">
        <v>2794</v>
      </c>
      <c r="Y2096" s="422">
        <f>J2096-I2096</f>
        <v>0.37361111111111106</v>
      </c>
      <c r="Z2096" s="422">
        <f>Y2096*60</f>
        <v>22.416666666666664</v>
      </c>
      <c r="AA2096" s="429">
        <v>2</v>
      </c>
      <c r="AB2096" s="165">
        <v>5</v>
      </c>
    </row>
    <row r="2097" spans="1:28" ht="14.25" customHeight="1" thickBot="1">
      <c r="A2097" s="7"/>
      <c r="B2097" s="7"/>
      <c r="C2097" s="50" t="s">
        <v>8978</v>
      </c>
      <c r="D2097" s="468">
        <v>2</v>
      </c>
      <c r="E2097" s="275" t="s">
        <v>9413</v>
      </c>
      <c r="F2097" s="289" t="s">
        <v>9414</v>
      </c>
      <c r="G2097" s="272" t="s">
        <v>9415</v>
      </c>
      <c r="H2097" s="272" t="s">
        <v>9416</v>
      </c>
      <c r="I2097" s="290">
        <v>0.12291666666666666</v>
      </c>
      <c r="J2097" s="45" t="s">
        <v>51</v>
      </c>
      <c r="K2097" s="102" t="s">
        <v>6752</v>
      </c>
      <c r="L2097" s="13">
        <f ca="1">IFERROR(__xludf.DUMMYFUNCTION("if(K2204="""",0,counta(split(K2204,"","")))"),2)</f>
        <v>2</v>
      </c>
      <c r="M2097" s="102"/>
      <c r="N2097" s="102"/>
      <c r="O2097" s="102"/>
      <c r="P2097" s="102"/>
      <c r="Q2097" s="422" t="s">
        <v>62</v>
      </c>
      <c r="R2097" s="205" t="s">
        <v>110</v>
      </c>
      <c r="S2097" s="102">
        <v>1</v>
      </c>
      <c r="T2097" s="435"/>
      <c r="U2097" s="271">
        <v>4</v>
      </c>
      <c r="V2097" s="271">
        <v>4</v>
      </c>
      <c r="W2097" s="269" t="s">
        <v>4980</v>
      </c>
      <c r="X2097" s="269" t="s">
        <v>2947</v>
      </c>
      <c r="Y2097" s="422">
        <f>J2097-I2097</f>
        <v>0.37361111111111106</v>
      </c>
      <c r="Z2097" s="422">
        <f>Y2097*60</f>
        <v>22.416666666666664</v>
      </c>
      <c r="AA2097" s="429">
        <v>2</v>
      </c>
      <c r="AB2097" s="332">
        <v>5</v>
      </c>
    </row>
    <row r="2098" spans="1:28" ht="14.25" customHeight="1" thickBot="1">
      <c r="A2098" s="7"/>
      <c r="B2098" s="7"/>
      <c r="C2098" s="286" t="s">
        <v>9047</v>
      </c>
      <c r="D2098" s="468">
        <v>2</v>
      </c>
      <c r="E2098" s="286" t="s">
        <v>9207</v>
      </c>
      <c r="F2098" s="247" t="s">
        <v>2803</v>
      </c>
      <c r="G2098" s="286"/>
      <c r="H2098" s="286"/>
      <c r="I2098" s="281">
        <v>0.12222222222222222</v>
      </c>
      <c r="J2098" s="192" t="s">
        <v>719</v>
      </c>
      <c r="K2098" s="74" t="s">
        <v>1952</v>
      </c>
      <c r="L2098" s="13">
        <f ca="1">IFERROR(__xludf.DUMMYFUNCTION("if(K2205="""",0,counta(split(K2205,"","")))"),11)</f>
        <v>11</v>
      </c>
      <c r="M2098" s="74" t="s">
        <v>1952</v>
      </c>
      <c r="N2098" s="74"/>
      <c r="O2098" s="191" t="s">
        <v>586</v>
      </c>
      <c r="P2098" s="74" t="s">
        <v>586</v>
      </c>
      <c r="Q2098" s="276" t="s">
        <v>62</v>
      </c>
      <c r="R2098" s="205" t="s">
        <v>110</v>
      </c>
      <c r="S2098" s="277">
        <v>1</v>
      </c>
      <c r="T2098" s="435"/>
      <c r="U2098" s="51">
        <v>4</v>
      </c>
      <c r="V2098" s="354">
        <v>3</v>
      </c>
      <c r="W2098" s="102" t="s">
        <v>2793</v>
      </c>
      <c r="X2098" s="435"/>
      <c r="Y2098" s="422">
        <f>J2098-I2098</f>
        <v>6.2500000000000194E-3</v>
      </c>
      <c r="Z2098" s="422">
        <f>Y2098*60</f>
        <v>0.37500000000000117</v>
      </c>
      <c r="AA2098" s="429">
        <v>2</v>
      </c>
      <c r="AB2098" s="297">
        <v>5</v>
      </c>
    </row>
    <row r="2099" spans="1:28" ht="14.25" customHeight="1" thickBot="1">
      <c r="A2099" s="7"/>
      <c r="B2099" s="7"/>
      <c r="C2099" s="286" t="s">
        <v>9047</v>
      </c>
      <c r="D2099" s="468">
        <v>2</v>
      </c>
      <c r="E2099" s="286" t="s">
        <v>9267</v>
      </c>
      <c r="F2099" s="247" t="s">
        <v>2848</v>
      </c>
      <c r="G2099" s="286"/>
      <c r="H2099" s="286"/>
      <c r="I2099" s="281">
        <v>0.12152777777777778</v>
      </c>
      <c r="J2099" s="195" t="s">
        <v>1478</v>
      </c>
      <c r="K2099" s="191" t="s">
        <v>6757</v>
      </c>
      <c r="L2099" s="13">
        <f ca="1">IFERROR(__xludf.DUMMYFUNCTION("if(K2206="""",0,counta(split(K2206,"","")))"),4)</f>
        <v>4</v>
      </c>
      <c r="M2099" s="191" t="s">
        <v>6757</v>
      </c>
      <c r="N2099" s="205"/>
      <c r="O2099" s="191" t="s">
        <v>586</v>
      </c>
      <c r="P2099" s="191" t="s">
        <v>586</v>
      </c>
      <c r="Q2099" s="276" t="s">
        <v>62</v>
      </c>
      <c r="R2099" s="205" t="s">
        <v>110</v>
      </c>
      <c r="S2099" s="277">
        <v>1</v>
      </c>
      <c r="T2099" s="435"/>
      <c r="U2099" s="165"/>
      <c r="V2099" s="165">
        <v>5</v>
      </c>
      <c r="W2099" s="165" t="s">
        <v>2111</v>
      </c>
      <c r="X2099" s="102"/>
      <c r="Y2099" s="422">
        <f>J2099-I2099</f>
        <v>3.9583333333333345E-2</v>
      </c>
      <c r="Z2099" s="422">
        <f>Y2099*60</f>
        <v>2.3750000000000009</v>
      </c>
      <c r="AA2099" s="428">
        <v>2</v>
      </c>
      <c r="AB2099" s="165">
        <v>5</v>
      </c>
    </row>
    <row r="2100" spans="1:28" ht="14.25" customHeight="1" thickBot="1">
      <c r="A2100" s="7"/>
      <c r="B2100" s="294"/>
      <c r="C2100" s="319" t="s">
        <v>9648</v>
      </c>
      <c r="D2100" s="468">
        <v>2</v>
      </c>
      <c r="E2100" s="301" t="s">
        <v>9696</v>
      </c>
      <c r="F2100" s="296" t="s">
        <v>9702</v>
      </c>
      <c r="G2100" s="301" t="s">
        <v>9702</v>
      </c>
      <c r="H2100" s="301" t="s">
        <v>9703</v>
      </c>
      <c r="I2100" s="298">
        <v>0.12083333333333333</v>
      </c>
      <c r="J2100" s="208" t="s">
        <v>2536</v>
      </c>
      <c r="K2100" s="209" t="s">
        <v>6758</v>
      </c>
      <c r="L2100" s="13">
        <f ca="1">IFERROR(__xludf.DUMMYFUNCTION("if(K2207="""",0,counta(split(K2207,"","")))"),2)</f>
        <v>2</v>
      </c>
      <c r="M2100" s="209" t="s">
        <v>6758</v>
      </c>
      <c r="N2100" s="209" t="s">
        <v>991</v>
      </c>
      <c r="O2100" s="209" t="s">
        <v>991</v>
      </c>
      <c r="P2100" s="209" t="s">
        <v>991</v>
      </c>
      <c r="Q2100" s="276" t="s">
        <v>62</v>
      </c>
      <c r="R2100" s="205" t="s">
        <v>110</v>
      </c>
      <c r="S2100" s="277">
        <v>1</v>
      </c>
      <c r="T2100" s="435"/>
      <c r="U2100" s="327">
        <v>4</v>
      </c>
      <c r="V2100" s="328">
        <v>5</v>
      </c>
      <c r="W2100" s="340" t="s">
        <v>3548</v>
      </c>
      <c r="X2100" s="252" t="s">
        <v>2794</v>
      </c>
      <c r="Y2100" s="422">
        <f>J2100-I2100</f>
        <v>7.9861111111111091E-2</v>
      </c>
      <c r="Z2100" s="422">
        <f>Y2100*60</f>
        <v>4.7916666666666652</v>
      </c>
      <c r="AA2100" s="429">
        <v>2</v>
      </c>
      <c r="AB2100" s="51">
        <v>5</v>
      </c>
    </row>
    <row r="2101" spans="1:28" ht="14.25" customHeight="1" thickBot="1">
      <c r="A2101" s="7"/>
      <c r="B2101" s="294"/>
      <c r="C2101" s="319" t="s">
        <v>9648</v>
      </c>
      <c r="D2101" s="468">
        <v>2</v>
      </c>
      <c r="E2101" s="301" t="s">
        <v>9752</v>
      </c>
      <c r="F2101" s="94" t="s">
        <v>9763</v>
      </c>
      <c r="G2101" s="301" t="s">
        <v>9763</v>
      </c>
      <c r="H2101" s="301" t="s">
        <v>5326</v>
      </c>
      <c r="I2101" s="298">
        <v>0.11874999999999999</v>
      </c>
      <c r="J2101" s="208" t="s">
        <v>1364</v>
      </c>
      <c r="K2101" s="209" t="s">
        <v>6760</v>
      </c>
      <c r="L2101" s="13">
        <f ca="1">IFERROR(__xludf.DUMMYFUNCTION("if(K2208="""",0,counta(split(K2208,"","")))"),2)</f>
        <v>2</v>
      </c>
      <c r="M2101" s="191" t="s">
        <v>6760</v>
      </c>
      <c r="N2101" s="197"/>
      <c r="O2101" s="197"/>
      <c r="P2101" s="197"/>
      <c r="Q2101" s="276" t="s">
        <v>62</v>
      </c>
      <c r="R2101" s="205" t="s">
        <v>110</v>
      </c>
      <c r="S2101" s="277">
        <v>1</v>
      </c>
      <c r="T2101" s="435"/>
      <c r="U2101" s="156"/>
      <c r="V2101" s="156"/>
      <c r="W2101" s="252" t="s">
        <v>5242</v>
      </c>
      <c r="X2101" s="252">
        <v>1</v>
      </c>
      <c r="Y2101" s="422">
        <f>J2101-I2101</f>
        <v>9.4444444444444442E-2</v>
      </c>
      <c r="Z2101" s="422">
        <f>Y2101*60</f>
        <v>5.6666666666666661</v>
      </c>
      <c r="AA2101" s="429">
        <v>2</v>
      </c>
      <c r="AB2101" s="165">
        <v>5</v>
      </c>
    </row>
    <row r="2102" spans="1:28" ht="14.25" customHeight="1" thickBot="1">
      <c r="A2102" s="7"/>
      <c r="B2102" s="7"/>
      <c r="C2102" s="434" t="s">
        <v>10180</v>
      </c>
      <c r="D2102" s="468">
        <v>2</v>
      </c>
      <c r="E2102" s="434" t="s">
        <v>10212</v>
      </c>
      <c r="F2102" s="434" t="s">
        <v>616</v>
      </c>
      <c r="G2102" s="434"/>
      <c r="H2102" s="434" t="s">
        <v>4076</v>
      </c>
      <c r="I2102" s="355">
        <v>0.11805555555555555</v>
      </c>
      <c r="J2102" s="208" t="s">
        <v>395</v>
      </c>
      <c r="K2102" s="209" t="s">
        <v>648</v>
      </c>
      <c r="L2102" s="13">
        <f ca="1">IFERROR(__xludf.DUMMYFUNCTION("if(K2209="""",0,counta(split(K2209,"","")))"),1)</f>
        <v>1</v>
      </c>
      <c r="M2102" s="209" t="s">
        <v>648</v>
      </c>
      <c r="N2102" s="209"/>
      <c r="O2102" s="191" t="s">
        <v>586</v>
      </c>
      <c r="P2102" s="191" t="s">
        <v>586</v>
      </c>
      <c r="Q2102" s="446" t="s">
        <v>62</v>
      </c>
      <c r="R2102" s="205" t="s">
        <v>110</v>
      </c>
      <c r="S2102" s="280">
        <v>1</v>
      </c>
      <c r="T2102" s="435"/>
      <c r="U2102" s="165">
        <v>4</v>
      </c>
      <c r="V2102" s="165">
        <v>4</v>
      </c>
      <c r="W2102" s="165" t="s">
        <v>5556</v>
      </c>
      <c r="X2102" s="164" t="s">
        <v>2947</v>
      </c>
      <c r="Y2102" s="422">
        <f>J2102-I2102</f>
        <v>0.17847222222222223</v>
      </c>
      <c r="Z2102" s="422">
        <f>Y2102*60</f>
        <v>10.708333333333334</v>
      </c>
      <c r="AA2102" s="429">
        <v>2</v>
      </c>
      <c r="AB2102" s="165">
        <v>5</v>
      </c>
    </row>
    <row r="2103" spans="1:28" ht="14.25" customHeight="1" thickBot="1">
      <c r="A2103" s="7"/>
      <c r="B2103" s="7"/>
      <c r="C2103" s="286" t="s">
        <v>9047</v>
      </c>
      <c r="D2103" s="468">
        <v>2</v>
      </c>
      <c r="E2103" s="286" t="s">
        <v>9145</v>
      </c>
      <c r="F2103" s="247" t="s">
        <v>9147</v>
      </c>
      <c r="G2103" s="286" t="s">
        <v>9148</v>
      </c>
      <c r="H2103" s="286" t="s">
        <v>9149</v>
      </c>
      <c r="I2103" s="281">
        <v>0.11736111111111111</v>
      </c>
      <c r="J2103" s="208" t="s">
        <v>1995</v>
      </c>
      <c r="K2103" s="209" t="s">
        <v>6764</v>
      </c>
      <c r="L2103" s="13">
        <f ca="1">IFERROR(__xludf.DUMMYFUNCTION("if(K2210="""",0,counta(split(K2210,"","")))"),2)</f>
        <v>2</v>
      </c>
      <c r="M2103" s="209" t="s">
        <v>6764</v>
      </c>
      <c r="N2103" s="197"/>
      <c r="O2103" s="197"/>
      <c r="P2103" s="197"/>
      <c r="Q2103" s="446" t="s">
        <v>62</v>
      </c>
      <c r="R2103" s="205" t="s">
        <v>110</v>
      </c>
      <c r="S2103" s="280">
        <v>1</v>
      </c>
      <c r="T2103" s="435"/>
      <c r="U2103" s="165">
        <v>5</v>
      </c>
      <c r="V2103" s="165">
        <v>5</v>
      </c>
      <c r="W2103" s="165" t="s">
        <v>2858</v>
      </c>
      <c r="X2103" s="102" t="s">
        <v>3469</v>
      </c>
      <c r="Y2103" s="422">
        <f>J2103-I2103</f>
        <v>0.25416666666666665</v>
      </c>
      <c r="Z2103" s="422">
        <f>Y2103*60</f>
        <v>15.25</v>
      </c>
      <c r="AA2103" s="429">
        <v>2</v>
      </c>
      <c r="AB2103" s="165">
        <v>5</v>
      </c>
    </row>
    <row r="2104" spans="1:28" ht="14.25" customHeight="1" thickBot="1">
      <c r="A2104" s="7"/>
      <c r="B2104" s="7"/>
      <c r="C2104" s="283" t="s">
        <v>9291</v>
      </c>
      <c r="D2104" s="468">
        <v>2</v>
      </c>
      <c r="E2104" s="285" t="s">
        <v>9305</v>
      </c>
      <c r="F2104" s="353" t="s">
        <v>615</v>
      </c>
      <c r="G2104" s="353" t="s">
        <v>615</v>
      </c>
      <c r="H2104" s="353" t="s">
        <v>4732</v>
      </c>
      <c r="I2104" s="287">
        <v>0.11736111111111111</v>
      </c>
      <c r="J2104" s="208" t="s">
        <v>699</v>
      </c>
      <c r="K2104" s="209" t="s">
        <v>2669</v>
      </c>
      <c r="L2104" s="13">
        <f ca="1">IFERROR(__xludf.DUMMYFUNCTION("if(K2211="""",0,counta(split(K2211,"","")))"),5)</f>
        <v>5</v>
      </c>
      <c r="M2104" s="209" t="s">
        <v>2669</v>
      </c>
      <c r="N2104" s="197"/>
      <c r="O2104" s="197"/>
      <c r="P2104" s="197"/>
      <c r="Q2104" s="446" t="s">
        <v>62</v>
      </c>
      <c r="R2104" s="205" t="s">
        <v>110</v>
      </c>
      <c r="S2104" s="280">
        <v>1</v>
      </c>
      <c r="T2104" s="435"/>
      <c r="U2104" s="327">
        <v>4</v>
      </c>
      <c r="V2104" s="330">
        <v>3</v>
      </c>
      <c r="W2104" s="252" t="s">
        <v>3770</v>
      </c>
      <c r="X2104" s="326" t="s">
        <v>2947</v>
      </c>
      <c r="Y2104" s="422">
        <f>J2104-I2104</f>
        <v>0.2993055555555556</v>
      </c>
      <c r="Z2104" s="422">
        <f>Y2104*60</f>
        <v>17.958333333333336</v>
      </c>
      <c r="AA2104" s="429">
        <v>2</v>
      </c>
      <c r="AB2104" s="165">
        <v>5</v>
      </c>
    </row>
    <row r="2105" spans="1:28" ht="14.25" customHeight="1" thickBot="1">
      <c r="A2105" s="7"/>
      <c r="B2105" s="294"/>
      <c r="C2105" s="319" t="s">
        <v>9648</v>
      </c>
      <c r="D2105" s="468">
        <v>2</v>
      </c>
      <c r="E2105" s="301" t="s">
        <v>9709</v>
      </c>
      <c r="F2105" s="94" t="s">
        <v>816</v>
      </c>
      <c r="G2105" s="301" t="s">
        <v>6068</v>
      </c>
      <c r="H2105" s="296" t="s">
        <v>2839</v>
      </c>
      <c r="I2105" s="298">
        <v>0.11597222222222223</v>
      </c>
      <c r="J2105" s="208" t="s">
        <v>5443</v>
      </c>
      <c r="K2105" s="209" t="s">
        <v>4102</v>
      </c>
      <c r="L2105" s="13">
        <f ca="1">IFERROR(__xludf.DUMMYFUNCTION("if(K2212="""",0,counta(split(K2212,"","")))"),2)</f>
        <v>2</v>
      </c>
      <c r="M2105" s="209" t="s">
        <v>4102</v>
      </c>
      <c r="N2105" s="197"/>
      <c r="O2105" s="209" t="s">
        <v>181</v>
      </c>
      <c r="P2105" s="209" t="s">
        <v>181</v>
      </c>
      <c r="Q2105" s="446" t="s">
        <v>62</v>
      </c>
      <c r="R2105" s="205" t="s">
        <v>110</v>
      </c>
      <c r="S2105" s="280">
        <v>1</v>
      </c>
      <c r="T2105" s="435"/>
      <c r="U2105" s="332">
        <v>5</v>
      </c>
      <c r="V2105" s="332">
        <v>5</v>
      </c>
      <c r="W2105" s="339" t="s">
        <v>3511</v>
      </c>
      <c r="X2105" s="339" t="s">
        <v>2947</v>
      </c>
      <c r="Y2105" s="422">
        <f>J2105-I2105</f>
        <v>0.3833333333333333</v>
      </c>
      <c r="Z2105" s="422">
        <f>Y2105*60</f>
        <v>23</v>
      </c>
      <c r="AA2105" s="429">
        <v>2</v>
      </c>
      <c r="AB2105" s="165">
        <v>5</v>
      </c>
    </row>
    <row r="2106" spans="1:28" ht="14.25" customHeight="1" thickBot="1">
      <c r="A2106" s="324"/>
      <c r="B2106" s="324"/>
      <c r="C2106" s="329" t="s">
        <v>9778</v>
      </c>
      <c r="D2106" s="468">
        <v>2</v>
      </c>
      <c r="E2106" s="329" t="s">
        <v>9774</v>
      </c>
      <c r="F2106" s="338" t="s">
        <v>9779</v>
      </c>
      <c r="G2106" s="338" t="s">
        <v>9780</v>
      </c>
      <c r="H2106" s="329" t="s">
        <v>9781</v>
      </c>
      <c r="I2106" s="325">
        <v>0.11527777777777778</v>
      </c>
      <c r="J2106" s="192" t="s">
        <v>1331</v>
      </c>
      <c r="K2106" s="74" t="s">
        <v>5733</v>
      </c>
      <c r="L2106" s="13">
        <f ca="1">IFERROR(__xludf.DUMMYFUNCTION("if(K2213="""",0,counta(split(K2213,"","")))"),4)</f>
        <v>4</v>
      </c>
      <c r="M2106" s="74" t="s">
        <v>5733</v>
      </c>
      <c r="N2106" s="194"/>
      <c r="O2106" s="191" t="s">
        <v>586</v>
      </c>
      <c r="P2106" s="191" t="s">
        <v>586</v>
      </c>
      <c r="Q2106" s="446" t="s">
        <v>62</v>
      </c>
      <c r="R2106" s="205" t="s">
        <v>110</v>
      </c>
      <c r="S2106" s="280">
        <v>1</v>
      </c>
      <c r="T2106" s="435"/>
      <c r="U2106" s="255">
        <v>5</v>
      </c>
      <c r="V2106" s="255">
        <v>5</v>
      </c>
      <c r="W2106" s="353" t="s">
        <v>3770</v>
      </c>
      <c r="X2106" s="353" t="s">
        <v>2976</v>
      </c>
      <c r="Y2106" s="422">
        <f>J2106-I2106</f>
        <v>0.47847222222222219</v>
      </c>
      <c r="Z2106" s="422">
        <f>Y2106*60</f>
        <v>28.708333333333332</v>
      </c>
      <c r="AA2106" s="429">
        <v>2</v>
      </c>
      <c r="AB2106" s="165">
        <v>5</v>
      </c>
    </row>
    <row r="2107" spans="1:28" ht="14.25" customHeight="1" thickBot="1">
      <c r="A2107" s="7"/>
      <c r="B2107" s="7"/>
      <c r="C2107" s="471" t="s">
        <v>10752</v>
      </c>
      <c r="D2107" s="468">
        <v>2</v>
      </c>
      <c r="E2107" s="87" t="s">
        <v>10811</v>
      </c>
      <c r="F2107" s="30" t="s">
        <v>622</v>
      </c>
      <c r="G2107" s="377" t="s">
        <v>1621</v>
      </c>
      <c r="H2107" s="377" t="s">
        <v>1621</v>
      </c>
      <c r="I2107" s="378">
        <v>0.11319444444444444</v>
      </c>
      <c r="J2107" s="208" t="s">
        <v>6766</v>
      </c>
      <c r="K2107" s="209" t="s">
        <v>5255</v>
      </c>
      <c r="L2107" s="13">
        <f ca="1">IFERROR(__xludf.DUMMYFUNCTION("if(K2214="""",0,counta(split(K2214,"","")))"),1)</f>
        <v>1</v>
      </c>
      <c r="M2107" s="209" t="s">
        <v>5255</v>
      </c>
      <c r="N2107" s="210" t="s">
        <v>6767</v>
      </c>
      <c r="O2107" s="210" t="s">
        <v>6767</v>
      </c>
      <c r="P2107" s="209" t="s">
        <v>6767</v>
      </c>
      <c r="Q2107" s="446" t="s">
        <v>62</v>
      </c>
      <c r="R2107" s="205" t="s">
        <v>110</v>
      </c>
      <c r="S2107" s="280">
        <v>1</v>
      </c>
      <c r="T2107" s="435"/>
      <c r="U2107" s="333">
        <v>4</v>
      </c>
      <c r="V2107" s="333">
        <v>4</v>
      </c>
      <c r="W2107" s="252" t="s">
        <v>3770</v>
      </c>
      <c r="X2107" s="339" t="s">
        <v>2794</v>
      </c>
      <c r="Y2107" s="422">
        <f>J2107-I2107</f>
        <v>0.80416666666666659</v>
      </c>
      <c r="Z2107" s="422">
        <f>Y2107*60</f>
        <v>48.249999999999993</v>
      </c>
      <c r="AA2107" s="429">
        <v>2</v>
      </c>
      <c r="AB2107" s="379">
        <v>5</v>
      </c>
    </row>
    <row r="2108" spans="1:28" ht="14.25" customHeight="1" thickBot="1">
      <c r="A2108" s="469"/>
      <c r="B2108" s="470"/>
      <c r="C2108" s="471" t="s">
        <v>10752</v>
      </c>
      <c r="D2108" s="468">
        <v>2</v>
      </c>
      <c r="E2108" s="472" t="s">
        <v>10782</v>
      </c>
      <c r="F2108" s="456" t="s">
        <v>10783</v>
      </c>
      <c r="G2108" s="464" t="s">
        <v>75</v>
      </c>
      <c r="H2108" s="456" t="s">
        <v>75</v>
      </c>
      <c r="I2108" s="476">
        <v>0.1125</v>
      </c>
      <c r="J2108" s="208" t="s">
        <v>3385</v>
      </c>
      <c r="K2108" s="209" t="s">
        <v>6770</v>
      </c>
      <c r="L2108" s="13">
        <f ca="1">IFERROR(__xludf.DUMMYFUNCTION("if(K2215="""",0,counta(split(K2215,"","")))"),1)</f>
        <v>1</v>
      </c>
      <c r="M2108" s="209" t="s">
        <v>6770</v>
      </c>
      <c r="N2108" s="197"/>
      <c r="O2108" s="209" t="s">
        <v>6499</v>
      </c>
      <c r="P2108" s="191" t="s">
        <v>6499</v>
      </c>
      <c r="Q2108" s="414" t="s">
        <v>62</v>
      </c>
      <c r="R2108" s="205" t="s">
        <v>110</v>
      </c>
      <c r="S2108" s="354">
        <v>1</v>
      </c>
      <c r="T2108" s="435"/>
      <c r="U2108" s="148">
        <v>3</v>
      </c>
      <c r="V2108" s="149">
        <v>4</v>
      </c>
      <c r="W2108" s="155" t="s">
        <v>29</v>
      </c>
      <c r="X2108" s="155" t="s">
        <v>2947</v>
      </c>
      <c r="Y2108" s="422">
        <f>J2108-I2108</f>
        <v>0.15208333333333335</v>
      </c>
      <c r="Z2108" s="422">
        <f>Y2108*60</f>
        <v>9.125</v>
      </c>
      <c r="AA2108" s="429">
        <v>2</v>
      </c>
      <c r="AB2108" s="255">
        <v>5</v>
      </c>
    </row>
    <row r="2109" spans="1:28" ht="14.25" customHeight="1" thickBot="1">
      <c r="A2109" s="294"/>
      <c r="B2109" s="294"/>
      <c r="C2109" s="295" t="s">
        <v>9494</v>
      </c>
      <c r="D2109" s="468">
        <v>2</v>
      </c>
      <c r="E2109" s="301" t="s">
        <v>997</v>
      </c>
      <c r="F2109" s="302" t="s">
        <v>5099</v>
      </c>
      <c r="G2109" s="301" t="s">
        <v>9509</v>
      </c>
      <c r="H2109" s="301" t="s">
        <v>7273</v>
      </c>
      <c r="I2109" s="298">
        <v>0.1111111111111111</v>
      </c>
      <c r="J2109" s="192" t="s">
        <v>6771</v>
      </c>
      <c r="K2109" s="74" t="s">
        <v>6772</v>
      </c>
      <c r="L2109" s="13">
        <f ca="1">IFERROR(__xludf.DUMMYFUNCTION("if(K2216="""",0,counta(split(K2216,"","")))"),9)</f>
        <v>9</v>
      </c>
      <c r="M2109" s="74" t="s">
        <v>6772</v>
      </c>
      <c r="N2109" s="74"/>
      <c r="O2109" s="191" t="s">
        <v>586</v>
      </c>
      <c r="P2109" s="74" t="s">
        <v>586</v>
      </c>
      <c r="Q2109" s="414" t="s">
        <v>62</v>
      </c>
      <c r="R2109" s="205" t="s">
        <v>110</v>
      </c>
      <c r="S2109" s="354">
        <v>1</v>
      </c>
      <c r="T2109" s="435"/>
      <c r="U2109" s="462">
        <v>2</v>
      </c>
      <c r="V2109" s="462">
        <v>2</v>
      </c>
      <c r="W2109" s="456" t="s">
        <v>3511</v>
      </c>
      <c r="X2109" s="456" t="s">
        <v>2794</v>
      </c>
      <c r="Y2109" s="422">
        <f>J2109-I2109</f>
        <v>0.37430555555555556</v>
      </c>
      <c r="Z2109" s="422">
        <f>Y2109*60</f>
        <v>22.458333333333332</v>
      </c>
      <c r="AA2109" s="429">
        <v>2</v>
      </c>
      <c r="AB2109" s="332">
        <v>5</v>
      </c>
    </row>
    <row r="2110" spans="1:28" ht="14.25" customHeight="1" thickBot="1">
      <c r="A2110" s="7"/>
      <c r="B2110" s="294"/>
      <c r="C2110" s="319" t="s">
        <v>9648</v>
      </c>
      <c r="D2110" s="468">
        <v>2</v>
      </c>
      <c r="E2110" s="301" t="s">
        <v>9752</v>
      </c>
      <c r="F2110" s="94" t="s">
        <v>9759</v>
      </c>
      <c r="G2110" s="301" t="s">
        <v>9759</v>
      </c>
      <c r="H2110" s="301" t="s">
        <v>9760</v>
      </c>
      <c r="I2110" s="298">
        <v>0.1111111111111111</v>
      </c>
      <c r="J2110" s="192" t="s">
        <v>2101</v>
      </c>
      <c r="K2110" s="74" t="s">
        <v>2630</v>
      </c>
      <c r="L2110" s="13">
        <f ca="1">IFERROR(__xludf.DUMMYFUNCTION("if(K2217="""",0,counta(split(K2217,"","")))"),2)</f>
        <v>2</v>
      </c>
      <c r="M2110" s="74" t="s">
        <v>2631</v>
      </c>
      <c r="N2110" s="194"/>
      <c r="O2110" s="194"/>
      <c r="P2110" s="194"/>
      <c r="Q2110" s="414" t="s">
        <v>62</v>
      </c>
      <c r="R2110" s="205" t="s">
        <v>110</v>
      </c>
      <c r="S2110" s="354">
        <v>1</v>
      </c>
      <c r="T2110" s="435"/>
      <c r="U2110" s="165"/>
      <c r="V2110" s="165">
        <v>5</v>
      </c>
      <c r="W2110" s="165" t="s">
        <v>1403</v>
      </c>
      <c r="X2110" s="102"/>
      <c r="Y2110" s="422">
        <f>J2110-I2110</f>
        <v>-7.013888888888889E-2</v>
      </c>
      <c r="Z2110" s="422">
        <f>Y2110*60</f>
        <v>-4.208333333333333</v>
      </c>
      <c r="AA2110" s="429">
        <v>2</v>
      </c>
      <c r="AB2110" s="165">
        <v>5</v>
      </c>
    </row>
    <row r="2111" spans="1:28" ht="14.25" customHeight="1" thickBot="1">
      <c r="A2111" s="7"/>
      <c r="B2111" s="7"/>
      <c r="C2111" s="471" t="s">
        <v>10752</v>
      </c>
      <c r="D2111" s="468">
        <v>2</v>
      </c>
      <c r="E2111" s="87" t="s">
        <v>10815</v>
      </c>
      <c r="F2111" s="30" t="s">
        <v>68</v>
      </c>
      <c r="G2111" s="377" t="s">
        <v>10816</v>
      </c>
      <c r="H2111" s="377" t="s">
        <v>68</v>
      </c>
      <c r="I2111" s="378">
        <v>0.1111111111111111</v>
      </c>
      <c r="J2111" s="208" t="s">
        <v>709</v>
      </c>
      <c r="K2111" s="209" t="s">
        <v>191</v>
      </c>
      <c r="L2111" s="13">
        <f ca="1">IFERROR(__xludf.DUMMYFUNCTION("if(K2218="""",0,counta(split(K2218,"","")))"),3)</f>
        <v>3</v>
      </c>
      <c r="M2111" s="209" t="s">
        <v>192</v>
      </c>
      <c r="N2111" s="209"/>
      <c r="O2111" s="209" t="s">
        <v>181</v>
      </c>
      <c r="P2111" s="209" t="s">
        <v>181</v>
      </c>
      <c r="Q2111" s="414" t="s">
        <v>62</v>
      </c>
      <c r="R2111" s="205" t="s">
        <v>110</v>
      </c>
      <c r="S2111" s="354">
        <v>1</v>
      </c>
      <c r="T2111" s="435"/>
      <c r="U2111" s="51">
        <v>3</v>
      </c>
      <c r="V2111" s="51">
        <v>4</v>
      </c>
      <c r="W2111" s="51" t="s">
        <v>3511</v>
      </c>
      <c r="X2111" s="51">
        <v>1</v>
      </c>
      <c r="Y2111" s="422">
        <f>J2111-I2111</f>
        <v>-5.5555555555555552E-2</v>
      </c>
      <c r="Z2111" s="422">
        <f>Y2111*60</f>
        <v>-3.333333333333333</v>
      </c>
      <c r="AA2111" s="429">
        <v>2</v>
      </c>
      <c r="AB2111" s="485">
        <v>5</v>
      </c>
    </row>
    <row r="2112" spans="1:28" ht="14.25" customHeight="1" thickBot="1">
      <c r="A2112" s="7"/>
      <c r="B2112" s="7"/>
      <c r="C2112" s="471" t="s">
        <v>10752</v>
      </c>
      <c r="D2112" s="468">
        <v>2</v>
      </c>
      <c r="E2112" s="87" t="s">
        <v>10822</v>
      </c>
      <c r="F2112" s="30" t="s">
        <v>10823</v>
      </c>
      <c r="G2112" s="30" t="s">
        <v>10823</v>
      </c>
      <c r="H2112" s="377" t="s">
        <v>10824</v>
      </c>
      <c r="I2112" s="378">
        <v>0.10972222222222222</v>
      </c>
      <c r="J2112" s="208" t="s">
        <v>387</v>
      </c>
      <c r="K2112" s="209" t="s">
        <v>6775</v>
      </c>
      <c r="L2112" s="13">
        <f ca="1">IFERROR(__xludf.DUMMYFUNCTION("if(K2219="""",0,counta(split(K2219,"","")))"),2)</f>
        <v>2</v>
      </c>
      <c r="M2112" s="209" t="s">
        <v>6775</v>
      </c>
      <c r="N2112" s="197"/>
      <c r="O2112" s="191" t="s">
        <v>586</v>
      </c>
      <c r="P2112" s="191" t="s">
        <v>586</v>
      </c>
      <c r="Q2112" s="278" t="s">
        <v>62</v>
      </c>
      <c r="R2112" s="205" t="s">
        <v>110</v>
      </c>
      <c r="S2112" s="274">
        <v>1</v>
      </c>
      <c r="T2112" s="435"/>
      <c r="U2112" s="328">
        <v>5</v>
      </c>
      <c r="V2112" s="328">
        <v>5</v>
      </c>
      <c r="W2112" s="343" t="s">
        <v>3548</v>
      </c>
      <c r="X2112" s="252" t="s">
        <v>2794</v>
      </c>
      <c r="Y2112" s="422">
        <f>J2112-I2112</f>
        <v>-2.569444444444445E-2</v>
      </c>
      <c r="Z2112" s="422">
        <f>Y2112*60</f>
        <v>-1.541666666666667</v>
      </c>
      <c r="AA2112" s="429">
        <v>2</v>
      </c>
      <c r="AB2112" s="165">
        <v>5</v>
      </c>
    </row>
    <row r="2113" spans="1:28" ht="14.25" customHeight="1" thickBot="1">
      <c r="A2113" s="85"/>
      <c r="B2113" s="85"/>
      <c r="C2113" s="51" t="s">
        <v>7255</v>
      </c>
      <c r="D2113" s="468">
        <v>2</v>
      </c>
      <c r="E2113" s="51" t="s">
        <v>1378</v>
      </c>
      <c r="F2113" s="99" t="s">
        <v>7408</v>
      </c>
      <c r="G2113" s="51" t="s">
        <v>7409</v>
      </c>
      <c r="H2113" s="51" t="s">
        <v>7410</v>
      </c>
      <c r="I2113" s="113">
        <v>0.10833333333333334</v>
      </c>
      <c r="J2113" s="195" t="s">
        <v>984</v>
      </c>
      <c r="K2113" s="545" t="s">
        <v>3295</v>
      </c>
      <c r="L2113" s="13">
        <f ca="1">IFERROR(__xludf.DUMMYFUNCTION("if(K2220="""",0,counta(split(K2220,"","")))"),5)</f>
        <v>5</v>
      </c>
      <c r="M2113" s="545" t="s">
        <v>3295</v>
      </c>
      <c r="N2113" s="197"/>
      <c r="O2113" s="191" t="s">
        <v>586</v>
      </c>
      <c r="P2113" s="191" t="s">
        <v>586</v>
      </c>
      <c r="Q2113" s="278" t="s">
        <v>62</v>
      </c>
      <c r="R2113" s="205" t="s">
        <v>110</v>
      </c>
      <c r="S2113" s="274">
        <v>1</v>
      </c>
      <c r="T2113" s="435"/>
      <c r="U2113" s="165">
        <v>4</v>
      </c>
      <c r="V2113" s="165">
        <v>4</v>
      </c>
      <c r="W2113" s="165" t="s">
        <v>3127</v>
      </c>
      <c r="X2113" s="102">
        <v>1</v>
      </c>
      <c r="Y2113" s="422">
        <f>J2113-I2113</f>
        <v>-4.1666666666666657E-3</v>
      </c>
      <c r="Z2113" s="422">
        <f>Y2113*60</f>
        <v>-0.24999999999999994</v>
      </c>
      <c r="AA2113" s="429">
        <v>2</v>
      </c>
      <c r="AB2113" s="165">
        <v>5</v>
      </c>
    </row>
    <row r="2114" spans="1:28" ht="14.25" customHeight="1" thickBot="1">
      <c r="A2114" s="7"/>
      <c r="B2114" s="7"/>
      <c r="C2114" s="286" t="s">
        <v>9047</v>
      </c>
      <c r="D2114" s="468">
        <v>2</v>
      </c>
      <c r="E2114" s="286" t="s">
        <v>9069</v>
      </c>
      <c r="F2114" s="247" t="s">
        <v>7088</v>
      </c>
      <c r="G2114" s="286"/>
      <c r="H2114" s="286" t="s">
        <v>4609</v>
      </c>
      <c r="I2114" s="281">
        <v>0.10833333333333334</v>
      </c>
      <c r="J2114" s="195" t="s">
        <v>120</v>
      </c>
      <c r="K2114" s="209" t="s">
        <v>6778</v>
      </c>
      <c r="L2114" s="13">
        <f ca="1">IFERROR(__xludf.DUMMYFUNCTION("if(K2221="""",0,counta(split(K2221,"","")))"),4)</f>
        <v>4</v>
      </c>
      <c r="M2114" s="209" t="s">
        <v>6778</v>
      </c>
      <c r="N2114" s="197"/>
      <c r="O2114" s="210" t="s">
        <v>6779</v>
      </c>
      <c r="P2114" s="210" t="s">
        <v>6779</v>
      </c>
      <c r="Q2114" s="278" t="s">
        <v>62</v>
      </c>
      <c r="R2114" s="205" t="s">
        <v>110</v>
      </c>
      <c r="S2114" s="274">
        <v>1</v>
      </c>
      <c r="T2114" s="435"/>
      <c r="U2114" s="280">
        <v>5</v>
      </c>
      <c r="V2114" s="280">
        <v>3</v>
      </c>
      <c r="W2114" s="286" t="s">
        <v>9052</v>
      </c>
      <c r="X2114" s="286" t="s">
        <v>2947</v>
      </c>
      <c r="Y2114" s="422">
        <f>J2114-I2114</f>
        <v>2.708333333333332E-2</v>
      </c>
      <c r="Z2114" s="422">
        <f>Y2114*60</f>
        <v>1.6249999999999991</v>
      </c>
      <c r="AA2114" s="429">
        <v>2</v>
      </c>
      <c r="AB2114" s="165">
        <v>5</v>
      </c>
    </row>
    <row r="2115" spans="1:28" ht="14.25" customHeight="1" thickBot="1">
      <c r="A2115" s="7"/>
      <c r="B2115" s="7"/>
      <c r="C2115" s="286" t="s">
        <v>9047</v>
      </c>
      <c r="D2115" s="468">
        <v>2</v>
      </c>
      <c r="E2115" s="286" t="s">
        <v>9145</v>
      </c>
      <c r="F2115" s="247" t="s">
        <v>7109</v>
      </c>
      <c r="G2115" s="286"/>
      <c r="H2115" s="286" t="s">
        <v>9146</v>
      </c>
      <c r="I2115" s="281">
        <v>0.10833333333333334</v>
      </c>
      <c r="J2115" s="195" t="s">
        <v>408</v>
      </c>
      <c r="K2115" s="209" t="s">
        <v>3173</v>
      </c>
      <c r="L2115" s="13">
        <f ca="1">IFERROR(__xludf.DUMMYFUNCTION("if(K2222="""",0,counta(split(K2222,"","")))"),4)</f>
        <v>4</v>
      </c>
      <c r="M2115" s="209" t="s">
        <v>3173</v>
      </c>
      <c r="N2115" s="205"/>
      <c r="O2115" s="205"/>
      <c r="P2115" s="205"/>
      <c r="Q2115" s="278" t="s">
        <v>62</v>
      </c>
      <c r="R2115" s="205" t="s">
        <v>110</v>
      </c>
      <c r="S2115" s="274">
        <v>1</v>
      </c>
      <c r="T2115" s="435"/>
      <c r="U2115" s="165">
        <v>3</v>
      </c>
      <c r="V2115" s="165">
        <v>5</v>
      </c>
      <c r="W2115" s="165" t="s">
        <v>3044</v>
      </c>
      <c r="X2115" s="102" t="s">
        <v>2947</v>
      </c>
      <c r="Y2115" s="422">
        <f>J2115-I2115</f>
        <v>5.486111111111111E-2</v>
      </c>
      <c r="Z2115" s="422">
        <f>Y2115*60</f>
        <v>3.2916666666666665</v>
      </c>
      <c r="AA2115" s="429">
        <v>2</v>
      </c>
      <c r="AB2115" s="280">
        <v>5</v>
      </c>
    </row>
    <row r="2116" spans="1:28" ht="14.25" customHeight="1" thickBot="1">
      <c r="A2116" s="7"/>
      <c r="B2116" s="7"/>
      <c r="C2116" s="286" t="s">
        <v>9047</v>
      </c>
      <c r="D2116" s="468">
        <v>2</v>
      </c>
      <c r="E2116" s="286" t="s">
        <v>9213</v>
      </c>
      <c r="F2116" s="247" t="s">
        <v>6445</v>
      </c>
      <c r="G2116" s="247" t="s">
        <v>6445</v>
      </c>
      <c r="H2116" s="286"/>
      <c r="I2116" s="281">
        <v>0.1076388888888889</v>
      </c>
      <c r="J2116" s="195" t="s">
        <v>2801</v>
      </c>
      <c r="K2116" s="209" t="s">
        <v>4065</v>
      </c>
      <c r="L2116" s="13">
        <f ca="1">IFERROR(__xludf.DUMMYFUNCTION("if(K2223="""",0,counta(split(K2223,"","")))"),3)</f>
        <v>3</v>
      </c>
      <c r="M2116" s="209" t="s">
        <v>4065</v>
      </c>
      <c r="N2116" s="209" t="s">
        <v>4066</v>
      </c>
      <c r="O2116" s="197"/>
      <c r="P2116" s="197"/>
      <c r="Q2116" s="278" t="s">
        <v>62</v>
      </c>
      <c r="R2116" s="205" t="s">
        <v>110</v>
      </c>
      <c r="S2116" s="274">
        <v>1</v>
      </c>
      <c r="T2116" s="435"/>
      <c r="U2116" s="379">
        <v>5</v>
      </c>
      <c r="V2116" s="379">
        <v>4</v>
      </c>
      <c r="W2116" s="388" t="s">
        <v>2111</v>
      </c>
      <c r="X2116" s="377">
        <v>0</v>
      </c>
      <c r="Y2116" s="422">
        <f>J2116-I2116</f>
        <v>7.9861111111111105E-2</v>
      </c>
      <c r="Z2116" s="422">
        <f>Y2116*60</f>
        <v>4.7916666666666661</v>
      </c>
      <c r="AA2116" s="429">
        <v>2</v>
      </c>
      <c r="AB2116" s="165">
        <v>5</v>
      </c>
    </row>
    <row r="2117" spans="1:28" ht="14.25" customHeight="1" thickBot="1">
      <c r="A2117" s="294"/>
      <c r="B2117" s="294"/>
      <c r="C2117" s="295" t="s">
        <v>9494</v>
      </c>
      <c r="D2117" s="468">
        <v>2</v>
      </c>
      <c r="E2117" s="312" t="s">
        <v>1167</v>
      </c>
      <c r="F2117" s="296" t="s">
        <v>9555</v>
      </c>
      <c r="G2117" s="301" t="s">
        <v>9555</v>
      </c>
      <c r="H2117" s="301" t="s">
        <v>9556</v>
      </c>
      <c r="I2117" s="298">
        <v>0.1076388888888889</v>
      </c>
      <c r="J2117" s="195" t="s">
        <v>688</v>
      </c>
      <c r="K2117" s="205" t="s">
        <v>94</v>
      </c>
      <c r="L2117" s="13">
        <f ca="1">IFERROR(__xludf.DUMMYFUNCTION("if(K2224="""",0,counta(split(K2224,"","")))"),1)</f>
        <v>1</v>
      </c>
      <c r="M2117" s="205" t="s">
        <v>94</v>
      </c>
      <c r="N2117" s="205"/>
      <c r="O2117" s="205"/>
      <c r="P2117" s="205"/>
      <c r="Q2117" s="278" t="s">
        <v>62</v>
      </c>
      <c r="R2117" s="205" t="s">
        <v>110</v>
      </c>
      <c r="S2117" s="274">
        <v>1</v>
      </c>
      <c r="T2117" s="435"/>
      <c r="U2117" s="165">
        <v>4</v>
      </c>
      <c r="V2117" s="165">
        <v>4</v>
      </c>
      <c r="W2117" s="165" t="s">
        <v>7102</v>
      </c>
      <c r="X2117" s="102">
        <v>4</v>
      </c>
      <c r="Y2117" s="422">
        <f>J2117-I2117</f>
        <v>0.12499999999999997</v>
      </c>
      <c r="Z2117" s="422">
        <f>Y2117*60</f>
        <v>7.4999999999999982</v>
      </c>
      <c r="AA2117" s="429">
        <v>2</v>
      </c>
      <c r="AB2117" s="165">
        <v>5</v>
      </c>
    </row>
    <row r="2118" spans="1:28" ht="14.25" customHeight="1" thickBot="1">
      <c r="A2118" s="7"/>
      <c r="B2118" s="7"/>
      <c r="C2118" s="286" t="s">
        <v>9047</v>
      </c>
      <c r="D2118" s="468">
        <v>2</v>
      </c>
      <c r="E2118" s="286" t="s">
        <v>104</v>
      </c>
      <c r="F2118" s="247" t="s">
        <v>5492</v>
      </c>
      <c r="G2118" s="286" t="s">
        <v>4803</v>
      </c>
      <c r="H2118" s="286" t="s">
        <v>112</v>
      </c>
      <c r="I2118" s="281">
        <v>0.10694444444444444</v>
      </c>
      <c r="J2118" s="195" t="s">
        <v>1183</v>
      </c>
      <c r="K2118" s="209" t="s">
        <v>4062</v>
      </c>
      <c r="L2118" s="13">
        <f ca="1">IFERROR(__xludf.DUMMYFUNCTION("if(K2225="""",0,counta(split(K2225,"","")))"),4)</f>
        <v>4</v>
      </c>
      <c r="M2118" s="209" t="s">
        <v>4062</v>
      </c>
      <c r="N2118" s="205"/>
      <c r="O2118" s="205" t="s">
        <v>1198</v>
      </c>
      <c r="P2118" s="204" t="s">
        <v>1198</v>
      </c>
      <c r="Q2118" s="278" t="s">
        <v>62</v>
      </c>
      <c r="R2118" s="205" t="s">
        <v>110</v>
      </c>
      <c r="S2118" s="274">
        <v>1</v>
      </c>
      <c r="T2118" s="435"/>
      <c r="U2118" s="165"/>
      <c r="V2118" s="165">
        <v>5</v>
      </c>
      <c r="W2118" s="165" t="s">
        <v>2111</v>
      </c>
      <c r="X2118" s="102"/>
      <c r="Y2118" s="422">
        <f>J2118-I2118</f>
        <v>0.19166666666666665</v>
      </c>
      <c r="Z2118" s="422">
        <f>Y2118*60</f>
        <v>11.5</v>
      </c>
      <c r="AA2118" s="429">
        <v>2</v>
      </c>
      <c r="AB2118" s="354">
        <v>5</v>
      </c>
    </row>
    <row r="2119" spans="1:28" ht="14.25" customHeight="1" thickBot="1">
      <c r="A2119" s="7"/>
      <c r="B2119" s="7"/>
      <c r="C2119" s="471" t="s">
        <v>10752</v>
      </c>
      <c r="D2119" s="468">
        <v>2</v>
      </c>
      <c r="E2119" s="87" t="s">
        <v>10802</v>
      </c>
      <c r="F2119" s="237" t="s">
        <v>816</v>
      </c>
      <c r="G2119" s="377"/>
      <c r="H2119" s="377" t="s">
        <v>852</v>
      </c>
      <c r="I2119" s="378">
        <v>0.10625</v>
      </c>
      <c r="J2119" s="208" t="s">
        <v>1286</v>
      </c>
      <c r="K2119" s="209" t="s">
        <v>6784</v>
      </c>
      <c r="L2119" s="13">
        <f ca="1">IFERROR(__xludf.DUMMYFUNCTION("if(K2226="""",0,counta(split(K2226,"","")))"),9)</f>
        <v>9</v>
      </c>
      <c r="M2119" s="209" t="s">
        <v>6785</v>
      </c>
      <c r="N2119" s="209" t="s">
        <v>5543</v>
      </c>
      <c r="O2119" s="209" t="s">
        <v>5543</v>
      </c>
      <c r="P2119" s="209" t="s">
        <v>5543</v>
      </c>
      <c r="Q2119" s="278" t="s">
        <v>62</v>
      </c>
      <c r="R2119" s="205" t="s">
        <v>110</v>
      </c>
      <c r="S2119" s="274">
        <v>1</v>
      </c>
      <c r="T2119" s="435"/>
      <c r="U2119" s="253">
        <v>4</v>
      </c>
      <c r="V2119" s="255">
        <v>5</v>
      </c>
      <c r="W2119" s="353" t="s">
        <v>9317</v>
      </c>
      <c r="X2119" s="353" t="s">
        <v>2794</v>
      </c>
      <c r="Y2119" s="422">
        <f>J2119-I2119</f>
        <v>0.42499999999999999</v>
      </c>
      <c r="Z2119" s="422">
        <f>Y2119*60</f>
        <v>25.5</v>
      </c>
      <c r="AA2119" s="429">
        <v>2</v>
      </c>
      <c r="AB2119" s="280">
        <v>5</v>
      </c>
    </row>
    <row r="2120" spans="1:28" ht="14.25" customHeight="1" thickBot="1">
      <c r="A2120" s="7"/>
      <c r="B2120" s="7"/>
      <c r="C2120" s="50" t="s">
        <v>8978</v>
      </c>
      <c r="D2120" s="468">
        <v>2</v>
      </c>
      <c r="E2120" s="275" t="s">
        <v>9384</v>
      </c>
      <c r="F2120" s="289" t="s">
        <v>79</v>
      </c>
      <c r="G2120" s="272" t="s">
        <v>79</v>
      </c>
      <c r="H2120" s="272" t="s">
        <v>2825</v>
      </c>
      <c r="I2120" s="290">
        <v>0.10486111111111111</v>
      </c>
      <c r="J2120" s="192" t="s">
        <v>6786</v>
      </c>
      <c r="K2120" s="74" t="s">
        <v>2470</v>
      </c>
      <c r="L2120" s="13">
        <f ca="1">IFERROR(__xludf.DUMMYFUNCTION("if(K2227="""",0,counta(split(K2227,"","")))"),5)</f>
        <v>5</v>
      </c>
      <c r="M2120" s="74" t="s">
        <v>2470</v>
      </c>
      <c r="N2120" s="74" t="s">
        <v>586</v>
      </c>
      <c r="O2120" s="74" t="s">
        <v>252</v>
      </c>
      <c r="P2120" s="74" t="s">
        <v>586</v>
      </c>
      <c r="Q2120" s="278" t="s">
        <v>62</v>
      </c>
      <c r="R2120" s="205" t="s">
        <v>110</v>
      </c>
      <c r="S2120" s="274">
        <v>1</v>
      </c>
      <c r="T2120" s="435"/>
      <c r="U2120" s="165">
        <v>4</v>
      </c>
      <c r="V2120" s="165">
        <v>5</v>
      </c>
      <c r="W2120" s="165" t="s">
        <v>3044</v>
      </c>
      <c r="X2120" s="102" t="s">
        <v>2947</v>
      </c>
      <c r="Y2120" s="422">
        <f>J2120-I2120</f>
        <v>0.59305555555555556</v>
      </c>
      <c r="Z2120" s="422">
        <f>Y2120*60</f>
        <v>35.583333333333336</v>
      </c>
      <c r="AA2120" s="429">
        <v>2</v>
      </c>
      <c r="AB2120" s="165">
        <v>5</v>
      </c>
    </row>
    <row r="2121" spans="1:28" ht="14.25" customHeight="1" thickBot="1">
      <c r="A2121" s="7"/>
      <c r="B2121" s="7"/>
      <c r="C2121" s="286" t="s">
        <v>9047</v>
      </c>
      <c r="D2121" s="468">
        <v>2</v>
      </c>
      <c r="E2121" s="286" t="s">
        <v>9081</v>
      </c>
      <c r="F2121" s="247" t="s">
        <v>5986</v>
      </c>
      <c r="G2121" s="286" t="s">
        <v>9086</v>
      </c>
      <c r="H2121" s="286" t="s">
        <v>1929</v>
      </c>
      <c r="I2121" s="281">
        <v>0.10416666666666667</v>
      </c>
      <c r="J2121" s="195" t="s">
        <v>6604</v>
      </c>
      <c r="K2121" s="209" t="s">
        <v>6791</v>
      </c>
      <c r="L2121" s="13">
        <f ca="1">IFERROR(__xludf.DUMMYFUNCTION("if(K2228="""",0,counta(split(K2228,"","")))"),6)</f>
        <v>6</v>
      </c>
      <c r="M2121" s="209" t="s">
        <v>6791</v>
      </c>
      <c r="N2121" s="205"/>
      <c r="O2121" s="205"/>
      <c r="P2121" s="205"/>
      <c r="Q2121" s="278" t="s">
        <v>62</v>
      </c>
      <c r="R2121" s="205" t="s">
        <v>110</v>
      </c>
      <c r="S2121" s="274">
        <v>1</v>
      </c>
      <c r="T2121" s="435"/>
      <c r="U2121" s="165">
        <v>3</v>
      </c>
      <c r="V2121" s="165">
        <v>3</v>
      </c>
      <c r="W2121" s="165" t="s">
        <v>3548</v>
      </c>
      <c r="X2121" s="102">
        <v>1</v>
      </c>
      <c r="Y2121" s="422">
        <f>J2121-I2121</f>
        <v>0.71180555555555558</v>
      </c>
      <c r="Z2121" s="422">
        <f>Y2121*60</f>
        <v>42.708333333333336</v>
      </c>
      <c r="AA2121" s="429">
        <v>2</v>
      </c>
      <c r="AB2121" s="165">
        <v>5</v>
      </c>
    </row>
    <row r="2122" spans="1:28" ht="14.25" customHeight="1" thickBot="1">
      <c r="A2122" s="7"/>
      <c r="B2122" s="7"/>
      <c r="C2122" s="283" t="s">
        <v>9291</v>
      </c>
      <c r="D2122" s="468">
        <v>2</v>
      </c>
      <c r="E2122" s="285" t="s">
        <v>508</v>
      </c>
      <c r="F2122" s="353" t="s">
        <v>350</v>
      </c>
      <c r="G2122" s="353" t="s">
        <v>350</v>
      </c>
      <c r="H2122" s="353" t="s">
        <v>3200</v>
      </c>
      <c r="I2122" s="287">
        <v>0.10416666666666667</v>
      </c>
      <c r="J2122" s="195" t="s">
        <v>2376</v>
      </c>
      <c r="K2122" s="74" t="s">
        <v>6793</v>
      </c>
      <c r="L2122" s="13">
        <f ca="1">IFERROR(__xludf.DUMMYFUNCTION("if(K2229="""",0,counta(split(K2229,"","")))"),13)</f>
        <v>13</v>
      </c>
      <c r="M2122" s="74" t="s">
        <v>6793</v>
      </c>
      <c r="N2122" s="194"/>
      <c r="O2122" s="194"/>
      <c r="P2122" s="194"/>
      <c r="Q2122" s="278" t="s">
        <v>62</v>
      </c>
      <c r="R2122" s="102" t="s">
        <v>43</v>
      </c>
      <c r="S2122" s="274">
        <v>1</v>
      </c>
      <c r="T2122" s="435"/>
      <c r="U2122" s="165"/>
      <c r="V2122" s="165">
        <v>4</v>
      </c>
      <c r="W2122" s="165" t="s">
        <v>1403</v>
      </c>
      <c r="X2122" s="102"/>
      <c r="Y2122" s="422">
        <f>J2122-I2122</f>
        <v>7.3611111111111113E-2</v>
      </c>
      <c r="Z2122" s="422">
        <f>Y2122*60</f>
        <v>4.416666666666667</v>
      </c>
      <c r="AA2122" s="428">
        <v>2</v>
      </c>
      <c r="AB2122" s="481">
        <v>5</v>
      </c>
    </row>
    <row r="2123" spans="1:28" ht="14.25" customHeight="1" thickBot="1">
      <c r="A2123" s="7"/>
      <c r="B2123" s="7"/>
      <c r="C2123" s="353" t="s">
        <v>9291</v>
      </c>
      <c r="D2123" s="468">
        <v>2</v>
      </c>
      <c r="E2123" s="285" t="s">
        <v>9312</v>
      </c>
      <c r="F2123" s="102" t="s">
        <v>1414</v>
      </c>
      <c r="G2123" s="353" t="s">
        <v>9313</v>
      </c>
      <c r="H2123" s="353" t="s">
        <v>3377</v>
      </c>
      <c r="I2123" s="287">
        <v>0.10416666666666667</v>
      </c>
      <c r="J2123" s="195" t="s">
        <v>228</v>
      </c>
      <c r="K2123" s="209" t="s">
        <v>6794</v>
      </c>
      <c r="L2123" s="13">
        <f ca="1">IFERROR(__xludf.DUMMYFUNCTION("if(K2230="""",0,counta(split(K2230,"","")))"),8)</f>
        <v>8</v>
      </c>
      <c r="M2123" s="209" t="s">
        <v>6794</v>
      </c>
      <c r="N2123" s="197"/>
      <c r="O2123" s="197"/>
      <c r="P2123" s="197"/>
      <c r="Q2123" s="278" t="s">
        <v>62</v>
      </c>
      <c r="R2123" s="102" t="s">
        <v>43</v>
      </c>
      <c r="S2123" s="274">
        <v>1</v>
      </c>
      <c r="T2123" s="435"/>
      <c r="U2123" s="280">
        <v>5</v>
      </c>
      <c r="V2123" s="280">
        <v>5</v>
      </c>
      <c r="W2123" s="286" t="s">
        <v>3409</v>
      </c>
      <c r="X2123" s="286" t="s">
        <v>2947</v>
      </c>
      <c r="Y2123" s="422">
        <f>J2123-I2123</f>
        <v>8.0555555555555561E-2</v>
      </c>
      <c r="Z2123" s="422">
        <f>Y2123*60</f>
        <v>4.8333333333333339</v>
      </c>
      <c r="AA2123" s="429">
        <v>2</v>
      </c>
      <c r="AB2123" s="196">
        <v>5</v>
      </c>
    </row>
    <row r="2124" spans="1:28" ht="14.25" customHeight="1" thickBot="1">
      <c r="A2124" s="7"/>
      <c r="B2124" s="7"/>
      <c r="C2124" s="50" t="s">
        <v>10130</v>
      </c>
      <c r="D2124" s="468">
        <v>2</v>
      </c>
      <c r="E2124" s="381" t="s">
        <v>10749</v>
      </c>
      <c r="F2124" s="388" t="s">
        <v>10742</v>
      </c>
      <c r="G2124" s="388" t="s">
        <v>1405</v>
      </c>
      <c r="H2124" s="388"/>
      <c r="I2124" s="387">
        <v>0.1</v>
      </c>
      <c r="J2124" s="195" t="s">
        <v>301</v>
      </c>
      <c r="K2124" s="209" t="s">
        <v>5255</v>
      </c>
      <c r="L2124" s="13">
        <f ca="1">IFERROR(__xludf.DUMMYFUNCTION("if(K2231="""",0,counta(split(K2231,"","")))"),1)</f>
        <v>1</v>
      </c>
      <c r="M2124" s="191" t="s">
        <v>6795</v>
      </c>
      <c r="N2124" s="194"/>
      <c r="O2124" s="191" t="s">
        <v>586</v>
      </c>
      <c r="P2124" s="191" t="s">
        <v>586</v>
      </c>
      <c r="Q2124" s="447" t="s">
        <v>62</v>
      </c>
      <c r="R2124" s="102" t="s">
        <v>43</v>
      </c>
      <c r="S2124" s="297">
        <v>1</v>
      </c>
      <c r="T2124" s="435"/>
      <c r="U2124" s="165"/>
      <c r="V2124" s="165">
        <v>4</v>
      </c>
      <c r="W2124" s="165" t="s">
        <v>1403</v>
      </c>
      <c r="X2124" s="102"/>
      <c r="Y2124" s="422">
        <f>J2124-I2124</f>
        <v>0.1076388888888889</v>
      </c>
      <c r="Z2124" s="422">
        <f>Y2124*60</f>
        <v>6.4583333333333339</v>
      </c>
      <c r="AA2124" s="428">
        <v>2</v>
      </c>
      <c r="AB2124" s="328">
        <v>5</v>
      </c>
    </row>
    <row r="2125" spans="1:28" ht="14.25" customHeight="1" thickBot="1">
      <c r="A2125" s="7"/>
      <c r="B2125" s="7"/>
      <c r="C2125" s="283" t="s">
        <v>9291</v>
      </c>
      <c r="D2125" s="468">
        <v>2</v>
      </c>
      <c r="E2125" s="286" t="s">
        <v>9349</v>
      </c>
      <c r="F2125" s="353" t="s">
        <v>2842</v>
      </c>
      <c r="G2125" s="353" t="s">
        <v>38</v>
      </c>
      <c r="H2125" s="353" t="s">
        <v>561</v>
      </c>
      <c r="I2125" s="287">
        <v>9.930555555555555E-2</v>
      </c>
      <c r="J2125" s="195" t="s">
        <v>876</v>
      </c>
      <c r="K2125" s="209"/>
      <c r="L2125" s="13">
        <f ca="1">IFERROR(__xludf.DUMMYFUNCTION("if(K2232="""",0,counta(split(K2232,"","")))"),0)</f>
        <v>0</v>
      </c>
      <c r="M2125" s="209"/>
      <c r="N2125" s="197"/>
      <c r="O2125" s="197"/>
      <c r="P2125" s="197"/>
      <c r="Q2125" s="447" t="s">
        <v>62</v>
      </c>
      <c r="R2125" s="102" t="s">
        <v>43</v>
      </c>
      <c r="S2125" s="297">
        <v>1</v>
      </c>
      <c r="T2125" s="435"/>
      <c r="U2125" s="297">
        <v>4</v>
      </c>
      <c r="V2125" s="297">
        <v>3</v>
      </c>
      <c r="W2125" s="301" t="s">
        <v>3044</v>
      </c>
      <c r="X2125" s="301" t="s">
        <v>2794</v>
      </c>
      <c r="Y2125" s="422">
        <f>J2125-I2125</f>
        <v>0.11666666666666668</v>
      </c>
      <c r="Z2125" s="422">
        <f>Y2125*60</f>
        <v>7.0000000000000009</v>
      </c>
      <c r="AA2125" s="429">
        <v>2</v>
      </c>
      <c r="AB2125" s="485">
        <v>5</v>
      </c>
    </row>
    <row r="2126" spans="1:28" ht="14.25" customHeight="1" thickBot="1">
      <c r="A2126" s="85"/>
      <c r="B2126" s="85"/>
      <c r="C2126" s="51" t="s">
        <v>7255</v>
      </c>
      <c r="D2126" s="468">
        <v>2</v>
      </c>
      <c r="E2126" s="51" t="s">
        <v>7350</v>
      </c>
      <c r="F2126" s="99" t="s">
        <v>6981</v>
      </c>
      <c r="G2126" s="51" t="s">
        <v>622</v>
      </c>
      <c r="H2126" s="51" t="s">
        <v>7351</v>
      </c>
      <c r="I2126" s="113">
        <v>9.8611111111111108E-2</v>
      </c>
      <c r="J2126" s="208" t="s">
        <v>377</v>
      </c>
      <c r="K2126" s="209" t="s">
        <v>1623</v>
      </c>
      <c r="L2126" s="13">
        <f ca="1">IFERROR(__xludf.DUMMYFUNCTION("if(K2233="""",0,counta(split(K2233,"","")))"),6)</f>
        <v>6</v>
      </c>
      <c r="M2126" s="209" t="s">
        <v>1623</v>
      </c>
      <c r="N2126" s="209" t="s">
        <v>1625</v>
      </c>
      <c r="O2126" s="209" t="s">
        <v>1625</v>
      </c>
      <c r="P2126" s="209" t="s">
        <v>1625</v>
      </c>
      <c r="Q2126" s="448" t="s">
        <v>62</v>
      </c>
      <c r="R2126" s="102" t="s">
        <v>43</v>
      </c>
      <c r="S2126" s="318">
        <v>1</v>
      </c>
      <c r="T2126" s="435"/>
      <c r="U2126" s="379">
        <v>3</v>
      </c>
      <c r="V2126" s="379">
        <v>5</v>
      </c>
      <c r="W2126" s="377" t="s">
        <v>3044</v>
      </c>
      <c r="X2126" s="377">
        <v>1</v>
      </c>
      <c r="Y2126" s="422">
        <f>J2126-I2126</f>
        <v>0.16944444444444445</v>
      </c>
      <c r="Z2126" s="422">
        <f>Y2126*60</f>
        <v>10.166666666666668</v>
      </c>
      <c r="AA2126" s="429">
        <v>2</v>
      </c>
      <c r="AB2126" s="165">
        <v>5</v>
      </c>
    </row>
    <row r="2127" spans="1:28" ht="14.25" customHeight="1" thickBot="1">
      <c r="A2127" s="7"/>
      <c r="B2127" s="7"/>
      <c r="C2127" s="283" t="s">
        <v>9291</v>
      </c>
      <c r="D2127" s="468">
        <v>2</v>
      </c>
      <c r="E2127" s="285" t="s">
        <v>9328</v>
      </c>
      <c r="F2127" s="353" t="s">
        <v>9329</v>
      </c>
      <c r="G2127" s="353" t="s">
        <v>9329</v>
      </c>
      <c r="H2127" s="353" t="s">
        <v>4076</v>
      </c>
      <c r="I2127" s="287">
        <v>9.7222222222222224E-2</v>
      </c>
      <c r="J2127" s="208" t="s">
        <v>2706</v>
      </c>
      <c r="K2127" s="209" t="s">
        <v>6796</v>
      </c>
      <c r="L2127" s="13">
        <f ca="1">IFERROR(__xludf.DUMMYFUNCTION("if(K2234="""",0,counta(split(K2234,"","")))"),8)</f>
        <v>8</v>
      </c>
      <c r="M2127" s="209" t="s">
        <v>6796</v>
      </c>
      <c r="N2127" s="210"/>
      <c r="O2127" s="211" t="s">
        <v>586</v>
      </c>
      <c r="P2127" s="210" t="s">
        <v>586</v>
      </c>
      <c r="Q2127" s="449" t="s">
        <v>62</v>
      </c>
      <c r="R2127" s="102" t="s">
        <v>43</v>
      </c>
      <c r="S2127" s="317">
        <v>1</v>
      </c>
      <c r="T2127" s="435"/>
      <c r="U2127" s="253">
        <v>4</v>
      </c>
      <c r="V2127" s="253">
        <v>4</v>
      </c>
      <c r="W2127" s="353" t="s">
        <v>3044</v>
      </c>
      <c r="X2127" s="353">
        <v>1</v>
      </c>
      <c r="Y2127" s="422">
        <f>J2127-I2127</f>
        <v>0.19375000000000003</v>
      </c>
      <c r="Z2127" s="422">
        <f>Y2127*60</f>
        <v>11.625000000000002</v>
      </c>
      <c r="AA2127" s="429">
        <v>2</v>
      </c>
      <c r="AB2127" s="481">
        <v>5</v>
      </c>
    </row>
    <row r="2128" spans="1:28" ht="14.25" customHeight="1" thickBot="1">
      <c r="A2128" s="7"/>
      <c r="B2128" s="7"/>
      <c r="C2128" s="50" t="s">
        <v>8978</v>
      </c>
      <c r="D2128" s="468">
        <v>2</v>
      </c>
      <c r="E2128" s="275" t="s">
        <v>8613</v>
      </c>
      <c r="F2128" s="289" t="s">
        <v>9452</v>
      </c>
      <c r="G2128" s="272" t="s">
        <v>2443</v>
      </c>
      <c r="H2128" s="272" t="s">
        <v>8433</v>
      </c>
      <c r="I2128" s="290">
        <v>9.583333333333334E-2</v>
      </c>
      <c r="J2128" s="192" t="s">
        <v>6797</v>
      </c>
      <c r="K2128" s="74" t="s">
        <v>2469</v>
      </c>
      <c r="L2128" s="13">
        <f ca="1">IFERROR(__xludf.DUMMYFUNCTION("if(K2235="""",0,counta(split(K2235,"","")))"),7)</f>
        <v>7</v>
      </c>
      <c r="M2128" s="74" t="s">
        <v>2470</v>
      </c>
      <c r="N2128" s="74" t="s">
        <v>586</v>
      </c>
      <c r="O2128" s="74" t="s">
        <v>252</v>
      </c>
      <c r="P2128" s="74" t="s">
        <v>586</v>
      </c>
      <c r="Q2128" s="449" t="s">
        <v>62</v>
      </c>
      <c r="R2128" s="102" t="s">
        <v>43</v>
      </c>
      <c r="S2128" s="317">
        <v>1</v>
      </c>
      <c r="T2128" s="435"/>
      <c r="U2128" s="280">
        <v>5</v>
      </c>
      <c r="V2128" s="280">
        <v>5</v>
      </c>
      <c r="W2128" s="286"/>
      <c r="X2128" s="286" t="s">
        <v>2947</v>
      </c>
      <c r="Y2128" s="422">
        <f>J2128-I2128</f>
        <v>0.25138888888888894</v>
      </c>
      <c r="Z2128" s="422">
        <f>Y2128*60</f>
        <v>15.083333333333336</v>
      </c>
      <c r="AA2128" s="429">
        <v>2</v>
      </c>
      <c r="AB2128" s="165">
        <v>5</v>
      </c>
    </row>
    <row r="2129" spans="1:28" ht="14.25" customHeight="1" thickBot="1">
      <c r="A2129" s="469"/>
      <c r="B2129" s="470"/>
      <c r="C2129" s="471" t="s">
        <v>10752</v>
      </c>
      <c r="D2129" s="468">
        <v>2</v>
      </c>
      <c r="E2129" s="472" t="s">
        <v>1029</v>
      </c>
      <c r="F2129" s="456" t="s">
        <v>68</v>
      </c>
      <c r="G2129" s="456" t="s">
        <v>68</v>
      </c>
      <c r="H2129" s="456" t="s">
        <v>68</v>
      </c>
      <c r="I2129" s="476">
        <v>9.375E-2</v>
      </c>
      <c r="J2129" s="195" t="s">
        <v>341</v>
      </c>
      <c r="K2129" s="205" t="s">
        <v>6799</v>
      </c>
      <c r="L2129" s="13">
        <f ca="1">IFERROR(__xludf.DUMMYFUNCTION("if(K2236="""",0,counta(split(K2236,"","")))"),3)</f>
        <v>3</v>
      </c>
      <c r="M2129" s="205" t="s">
        <v>6799</v>
      </c>
      <c r="N2129" s="205"/>
      <c r="O2129" s="205" t="s">
        <v>6800</v>
      </c>
      <c r="P2129" s="205" t="s">
        <v>6800</v>
      </c>
      <c r="Q2129" s="447" t="s">
        <v>62</v>
      </c>
      <c r="R2129" s="102" t="s">
        <v>43</v>
      </c>
      <c r="S2129" s="297">
        <v>1</v>
      </c>
      <c r="T2129" s="435"/>
      <c r="U2129" s="165"/>
      <c r="V2129" s="165">
        <v>5</v>
      </c>
      <c r="W2129" s="165" t="s">
        <v>2111</v>
      </c>
      <c r="X2129" s="102"/>
      <c r="Y2129" s="422">
        <f>J2129-I2129</f>
        <v>7.2916666666666657E-2</v>
      </c>
      <c r="Z2129" s="422">
        <f>Y2129*60</f>
        <v>4.3749999999999991</v>
      </c>
      <c r="AA2129" s="429">
        <v>2</v>
      </c>
      <c r="AB2129" s="332">
        <v>5</v>
      </c>
    </row>
    <row r="2130" spans="1:28" ht="14.25" customHeight="1" thickBot="1">
      <c r="A2130" s="7"/>
      <c r="B2130" s="294"/>
      <c r="C2130" s="319" t="s">
        <v>9648</v>
      </c>
      <c r="D2130" s="468">
        <v>2</v>
      </c>
      <c r="E2130" s="301" t="s">
        <v>9696</v>
      </c>
      <c r="F2130" s="296" t="s">
        <v>9698</v>
      </c>
      <c r="G2130" s="301" t="s">
        <v>9699</v>
      </c>
      <c r="H2130" s="301" t="s">
        <v>9700</v>
      </c>
      <c r="I2130" s="298">
        <v>9.2361111111111116E-2</v>
      </c>
      <c r="J2130" s="195" t="s">
        <v>422</v>
      </c>
      <c r="K2130" s="74" t="s">
        <v>6793</v>
      </c>
      <c r="L2130" s="13">
        <f ca="1">IFERROR(__xludf.DUMMYFUNCTION("if(K2258="""",0,counta(split(K2258,"","")))"),13)</f>
        <v>13</v>
      </c>
      <c r="M2130" s="74" t="s">
        <v>6793</v>
      </c>
      <c r="N2130" s="194"/>
      <c r="O2130" s="194"/>
      <c r="P2130" s="194"/>
      <c r="Q2130" s="452" t="s">
        <v>62</v>
      </c>
      <c r="R2130" s="102" t="s">
        <v>43</v>
      </c>
      <c r="S2130" s="379">
        <v>1</v>
      </c>
      <c r="T2130" s="435"/>
      <c r="U2130" s="165">
        <v>5</v>
      </c>
      <c r="V2130" s="165">
        <v>5</v>
      </c>
      <c r="W2130" s="165" t="s">
        <v>2111</v>
      </c>
      <c r="X2130" s="102" t="s">
        <v>2947</v>
      </c>
      <c r="Y2130" s="422">
        <f>J2130-I2130</f>
        <v>-6.7361111111111122E-2</v>
      </c>
      <c r="Z2130" s="422">
        <f>Y2130*60</f>
        <v>-4.041666666666667</v>
      </c>
      <c r="AA2130" s="429">
        <v>2</v>
      </c>
      <c r="AB2130" s="165">
        <v>5</v>
      </c>
    </row>
    <row r="2131" spans="1:28" ht="14.25" customHeight="1" thickBot="1">
      <c r="A2131" s="7"/>
      <c r="B2131" s="7"/>
      <c r="C2131" s="286" t="s">
        <v>9047</v>
      </c>
      <c r="D2131" s="468">
        <v>2</v>
      </c>
      <c r="E2131" s="286" t="s">
        <v>9065</v>
      </c>
      <c r="F2131" s="247" t="s">
        <v>7109</v>
      </c>
      <c r="G2131" s="286" t="s">
        <v>2104</v>
      </c>
      <c r="H2131" s="286" t="s">
        <v>9066</v>
      </c>
      <c r="I2131" s="281">
        <v>9.166666666666666E-2</v>
      </c>
      <c r="J2131" s="195" t="s">
        <v>2306</v>
      </c>
      <c r="K2131" s="209" t="s">
        <v>6825</v>
      </c>
      <c r="L2131" s="13">
        <f ca="1">IFERROR(__xludf.DUMMYFUNCTION("if(K2259="""",0,counta(split(K2259,"","")))"),8)</f>
        <v>8</v>
      </c>
      <c r="M2131" s="209" t="s">
        <v>6825</v>
      </c>
      <c r="N2131" s="197"/>
      <c r="O2131" s="197"/>
      <c r="P2131" s="197"/>
      <c r="Q2131" s="452" t="s">
        <v>62</v>
      </c>
      <c r="R2131" s="102" t="s">
        <v>43</v>
      </c>
      <c r="S2131" s="379">
        <v>1</v>
      </c>
      <c r="T2131" s="435"/>
      <c r="U2131" s="165">
        <v>3</v>
      </c>
      <c r="V2131" s="354">
        <v>5</v>
      </c>
      <c r="W2131" s="353" t="s">
        <v>3127</v>
      </c>
      <c r="X2131" s="102">
        <v>1</v>
      </c>
      <c r="Y2131" s="422">
        <f>J2131-I2131</f>
        <v>-5.6944444444444436E-2</v>
      </c>
      <c r="Z2131" s="422">
        <f>Y2131*60</f>
        <v>-3.4166666666666661</v>
      </c>
      <c r="AA2131" s="429">
        <v>2</v>
      </c>
      <c r="AB2131" s="510">
        <v>5</v>
      </c>
    </row>
    <row r="2132" spans="1:28" ht="14.25" customHeight="1" thickBot="1">
      <c r="A2132" s="85"/>
      <c r="B2132" s="85"/>
      <c r="C2132" s="51" t="s">
        <v>7431</v>
      </c>
      <c r="D2132" s="468">
        <v>2</v>
      </c>
      <c r="E2132" s="51" t="s">
        <v>7436</v>
      </c>
      <c r="F2132" s="99" t="s">
        <v>4813</v>
      </c>
      <c r="G2132" s="51" t="s">
        <v>1928</v>
      </c>
      <c r="H2132" s="51" t="s">
        <v>3303</v>
      </c>
      <c r="I2132" s="113">
        <v>9.0972222222222218E-2</v>
      </c>
      <c r="J2132" s="195" t="s">
        <v>839</v>
      </c>
      <c r="K2132" s="209" t="s">
        <v>5255</v>
      </c>
      <c r="L2132" s="13">
        <f ca="1">IFERROR(__xludf.DUMMYFUNCTION("if(K2260="""",0,counta(split(K2260,"","")))"),1)</f>
        <v>1</v>
      </c>
      <c r="M2132" s="209" t="s">
        <v>5255</v>
      </c>
      <c r="N2132" s="194"/>
      <c r="O2132" s="191" t="s">
        <v>586</v>
      </c>
      <c r="P2132" s="191" t="s">
        <v>586</v>
      </c>
      <c r="Q2132" s="452" t="s">
        <v>62</v>
      </c>
      <c r="R2132" s="102" t="s">
        <v>43</v>
      </c>
      <c r="S2132" s="379">
        <v>1</v>
      </c>
      <c r="T2132" s="435"/>
      <c r="U2132" s="486">
        <v>5</v>
      </c>
      <c r="V2132" s="486">
        <v>5</v>
      </c>
      <c r="W2132" s="498" t="s">
        <v>2793</v>
      </c>
      <c r="X2132" s="486">
        <v>1</v>
      </c>
      <c r="Y2132" s="422">
        <f>J2132-I2132</f>
        <v>-4.7916666666666656E-2</v>
      </c>
      <c r="Z2132" s="422">
        <f>Y2132*60</f>
        <v>-2.8749999999999996</v>
      </c>
      <c r="AA2132" s="429">
        <v>2</v>
      </c>
      <c r="AB2132" s="165">
        <v>5</v>
      </c>
    </row>
    <row r="2133" spans="1:28" ht="14.25" customHeight="1" thickBot="1">
      <c r="A2133" s="7"/>
      <c r="B2133" s="7"/>
      <c r="C2133" s="286" t="s">
        <v>9047</v>
      </c>
      <c r="D2133" s="468">
        <v>2</v>
      </c>
      <c r="E2133" s="286" t="s">
        <v>9069</v>
      </c>
      <c r="F2133" s="247" t="s">
        <v>1160</v>
      </c>
      <c r="G2133" s="286"/>
      <c r="H2133" s="286" t="s">
        <v>9078</v>
      </c>
      <c r="I2133" s="281">
        <v>9.0277777777777776E-2</v>
      </c>
      <c r="J2133" s="195" t="s">
        <v>3795</v>
      </c>
      <c r="K2133" s="209"/>
      <c r="L2133" s="13">
        <f ca="1">IFERROR(__xludf.DUMMYFUNCTION("if(K2261="""",0,counta(split(K2261,"","")))"),0)</f>
        <v>0</v>
      </c>
      <c r="M2133" s="209"/>
      <c r="N2133" s="197"/>
      <c r="O2133" s="197"/>
      <c r="P2133" s="197"/>
      <c r="Q2133" s="422" t="s">
        <v>62</v>
      </c>
      <c r="R2133" s="102" t="s">
        <v>43</v>
      </c>
      <c r="S2133" s="102">
        <v>1</v>
      </c>
      <c r="T2133" s="435"/>
      <c r="U2133" s="328">
        <v>5</v>
      </c>
      <c r="V2133" s="327">
        <v>4</v>
      </c>
      <c r="W2133" s="252" t="s">
        <v>3770</v>
      </c>
      <c r="X2133" s="326" t="s">
        <v>2794</v>
      </c>
      <c r="Y2133" s="422">
        <f>J2133-I2133</f>
        <v>-1.9444444444444445E-2</v>
      </c>
      <c r="Z2133" s="422">
        <f>Y2133*60</f>
        <v>-1.1666666666666667</v>
      </c>
      <c r="AA2133" s="429">
        <v>2</v>
      </c>
      <c r="AB2133" s="274">
        <v>5</v>
      </c>
    </row>
    <row r="2134" spans="1:28" ht="14.25" customHeight="1" thickBot="1">
      <c r="A2134" s="294"/>
      <c r="B2134" s="294"/>
      <c r="C2134" s="295" t="s">
        <v>9494</v>
      </c>
      <c r="D2134" s="468">
        <v>2</v>
      </c>
      <c r="E2134" s="301" t="s">
        <v>9527</v>
      </c>
      <c r="F2134" s="296" t="s">
        <v>9530</v>
      </c>
      <c r="G2134" s="304" t="s">
        <v>9530</v>
      </c>
      <c r="H2134" s="301" t="s">
        <v>9531</v>
      </c>
      <c r="I2134" s="298">
        <v>9.0277777777777776E-2</v>
      </c>
      <c r="J2134" s="208" t="s">
        <v>131</v>
      </c>
      <c r="K2134" s="209" t="s">
        <v>1623</v>
      </c>
      <c r="L2134" s="13">
        <f ca="1">IFERROR(__xludf.DUMMYFUNCTION("if(K2262="""",0,counta(split(K2262,"","")))"),6)</f>
        <v>6</v>
      </c>
      <c r="M2134" s="209" t="s">
        <v>1623</v>
      </c>
      <c r="N2134" s="209" t="s">
        <v>1625</v>
      </c>
      <c r="O2134" s="209" t="s">
        <v>1626</v>
      </c>
      <c r="P2134" s="209" t="s">
        <v>1625</v>
      </c>
      <c r="Q2134" s="422" t="s">
        <v>62</v>
      </c>
      <c r="R2134" s="102" t="s">
        <v>43</v>
      </c>
      <c r="S2134" s="102">
        <v>1</v>
      </c>
      <c r="T2134" s="435"/>
      <c r="U2134" s="239">
        <v>2</v>
      </c>
      <c r="V2134" s="253">
        <v>4</v>
      </c>
      <c r="W2134" s="353" t="s">
        <v>7965</v>
      </c>
      <c r="X2134" s="353">
        <v>1</v>
      </c>
      <c r="Y2134" s="422">
        <f>J2134-I2134</f>
        <v>3.5416666666666666E-2</v>
      </c>
      <c r="Z2134" s="422">
        <f>Y2134*60</f>
        <v>2.125</v>
      </c>
      <c r="AA2134" s="429">
        <v>2</v>
      </c>
      <c r="AB2134" s="143">
        <v>5</v>
      </c>
    </row>
    <row r="2135" spans="1:28" ht="14.25" customHeight="1" thickBot="1">
      <c r="A2135" s="7"/>
      <c r="B2135" s="7"/>
      <c r="C2135" s="286" t="s">
        <v>9047</v>
      </c>
      <c r="D2135" s="468">
        <v>2</v>
      </c>
      <c r="E2135" s="286" t="s">
        <v>9151</v>
      </c>
      <c r="F2135" s="247" t="s">
        <v>3402</v>
      </c>
      <c r="G2135" s="286" t="s">
        <v>9152</v>
      </c>
      <c r="H2135" s="286" t="s">
        <v>2230</v>
      </c>
      <c r="I2135" s="281">
        <v>8.9583333333333334E-2</v>
      </c>
      <c r="J2135" s="208" t="s">
        <v>614</v>
      </c>
      <c r="K2135" s="209"/>
      <c r="L2135" s="13">
        <f ca="1">IFERROR(__xludf.DUMMYFUNCTION("if(K2263="""",0,counta(split(K2263,"","")))"),0)</f>
        <v>0</v>
      </c>
      <c r="M2135" s="209"/>
      <c r="N2135" s="210"/>
      <c r="O2135" s="211" t="s">
        <v>586</v>
      </c>
      <c r="P2135" s="210" t="s">
        <v>586</v>
      </c>
      <c r="Q2135" s="422" t="s">
        <v>62</v>
      </c>
      <c r="R2135" s="102" t="s">
        <v>43</v>
      </c>
      <c r="S2135" s="102">
        <v>1</v>
      </c>
      <c r="T2135" s="435"/>
      <c r="U2135" s="165">
        <v>2</v>
      </c>
      <c r="V2135" s="165">
        <v>4</v>
      </c>
      <c r="W2135" s="165" t="s">
        <v>2793</v>
      </c>
      <c r="X2135" s="102">
        <v>1</v>
      </c>
      <c r="Y2135" s="422">
        <f>J2135-I2135</f>
        <v>5.4166666666666682E-2</v>
      </c>
      <c r="Z2135" s="422">
        <f>Y2135*60</f>
        <v>3.2500000000000009</v>
      </c>
      <c r="AA2135" s="429">
        <v>2</v>
      </c>
      <c r="AB2135" s="354">
        <v>5</v>
      </c>
    </row>
    <row r="2136" spans="1:28" ht="14.25" customHeight="1" thickBot="1">
      <c r="A2136" s="7"/>
      <c r="B2136" s="7"/>
      <c r="C2136" s="286" t="s">
        <v>9047</v>
      </c>
      <c r="D2136" s="468">
        <v>2</v>
      </c>
      <c r="E2136" s="286" t="s">
        <v>9069</v>
      </c>
      <c r="F2136" s="247" t="s">
        <v>9076</v>
      </c>
      <c r="G2136" s="286"/>
      <c r="H2136" s="286" t="s">
        <v>9077</v>
      </c>
      <c r="I2136" s="281">
        <v>8.819444444444445E-2</v>
      </c>
      <c r="J2136" s="192" t="s">
        <v>414</v>
      </c>
      <c r="K2136" s="74" t="s">
        <v>2469</v>
      </c>
      <c r="L2136" s="13">
        <f ca="1">IFERROR(__xludf.DUMMYFUNCTION("if(K2264="""",0,counta(split(K2264,"","")))"),7)</f>
        <v>7</v>
      </c>
      <c r="M2136" s="74" t="s">
        <v>2469</v>
      </c>
      <c r="N2136" s="74" t="s">
        <v>252</v>
      </c>
      <c r="O2136" s="74" t="s">
        <v>252</v>
      </c>
      <c r="P2136" s="74" t="s">
        <v>252</v>
      </c>
      <c r="Q2136" s="422" t="s">
        <v>62</v>
      </c>
      <c r="R2136" s="102" t="s">
        <v>43</v>
      </c>
      <c r="S2136" s="102">
        <v>1</v>
      </c>
      <c r="T2136" s="435"/>
      <c r="U2136" s="165"/>
      <c r="V2136" s="165">
        <v>4</v>
      </c>
      <c r="W2136" s="165" t="s">
        <v>2111</v>
      </c>
      <c r="X2136" s="102"/>
      <c r="Y2136" s="422">
        <f>J2136-I2136</f>
        <v>0.10416666666666667</v>
      </c>
      <c r="Z2136" s="422">
        <f>Y2136*60</f>
        <v>6.25</v>
      </c>
      <c r="AA2136" s="428">
        <v>2</v>
      </c>
      <c r="AB2136" s="165">
        <v>5</v>
      </c>
    </row>
    <row r="2137" spans="1:28" ht="14.25" customHeight="1" thickBot="1">
      <c r="A2137" s="7"/>
      <c r="B2137" s="7"/>
      <c r="C2137" s="283" t="s">
        <v>9291</v>
      </c>
      <c r="D2137" s="468">
        <v>2</v>
      </c>
      <c r="E2137" s="285" t="s">
        <v>9292</v>
      </c>
      <c r="F2137" s="353" t="s">
        <v>75</v>
      </c>
      <c r="G2137" s="353" t="s">
        <v>75</v>
      </c>
      <c r="H2137" s="353" t="s">
        <v>295</v>
      </c>
      <c r="I2137" s="287">
        <v>8.819444444444445E-2</v>
      </c>
      <c r="J2137" s="195" t="s">
        <v>1844</v>
      </c>
      <c r="K2137" s="205"/>
      <c r="L2137" s="13">
        <f ca="1">IFERROR(__xludf.DUMMYFUNCTION("if(K2265="""",0,counta(split(K2265,"","")))"),0)</f>
        <v>0</v>
      </c>
      <c r="M2137" s="205"/>
      <c r="N2137" s="205"/>
      <c r="O2137" s="205" t="s">
        <v>6819</v>
      </c>
      <c r="P2137" s="205" t="s">
        <v>6819</v>
      </c>
      <c r="Q2137" s="422" t="s">
        <v>62</v>
      </c>
      <c r="R2137" s="102" t="s">
        <v>43</v>
      </c>
      <c r="S2137" s="102">
        <v>1</v>
      </c>
      <c r="T2137" s="435"/>
      <c r="U2137" s="165">
        <v>4</v>
      </c>
      <c r="V2137" s="165">
        <v>4</v>
      </c>
      <c r="W2137" s="165" t="s">
        <v>3437</v>
      </c>
      <c r="X2137" s="51" t="s">
        <v>2947</v>
      </c>
      <c r="Y2137" s="422">
        <f>J2137-I2137</f>
        <v>0.25138888888888888</v>
      </c>
      <c r="Z2137" s="422">
        <f>Y2137*60</f>
        <v>15.083333333333332</v>
      </c>
      <c r="AA2137" s="429">
        <v>2</v>
      </c>
      <c r="AB2137" s="196">
        <v>5</v>
      </c>
    </row>
    <row r="2138" spans="1:28" ht="14.25" customHeight="1" thickBot="1">
      <c r="A2138" s="7"/>
      <c r="B2138" s="7"/>
      <c r="C2138" s="283" t="s">
        <v>9291</v>
      </c>
      <c r="D2138" s="468">
        <v>2</v>
      </c>
      <c r="E2138" s="286" t="s">
        <v>9356</v>
      </c>
      <c r="F2138" s="353" t="s">
        <v>9357</v>
      </c>
      <c r="G2138" s="353" t="s">
        <v>9357</v>
      </c>
      <c r="H2138" s="353" t="s">
        <v>3763</v>
      </c>
      <c r="I2138" s="287">
        <v>8.819444444444445E-2</v>
      </c>
      <c r="J2138" s="243" t="s">
        <v>25</v>
      </c>
      <c r="K2138" s="353" t="s">
        <v>6829</v>
      </c>
      <c r="L2138" s="13">
        <f ca="1">IFERROR(__xludf.DUMMYFUNCTION("if(K2266="""",0,counta(split(K2266,"","")))"),3)</f>
        <v>3</v>
      </c>
      <c r="M2138" s="353" t="s">
        <v>6829</v>
      </c>
      <c r="N2138" s="59" t="s">
        <v>6830</v>
      </c>
      <c r="O2138" s="59" t="s">
        <v>6830</v>
      </c>
      <c r="P2138" s="59" t="s">
        <v>6830</v>
      </c>
      <c r="Q2138" s="422" t="s">
        <v>62</v>
      </c>
      <c r="R2138" s="102" t="s">
        <v>43</v>
      </c>
      <c r="S2138" s="102">
        <v>1</v>
      </c>
      <c r="T2138" s="435"/>
      <c r="U2138" s="165">
        <v>5</v>
      </c>
      <c r="V2138" s="165">
        <v>4</v>
      </c>
      <c r="W2138" s="165" t="s">
        <v>2111</v>
      </c>
      <c r="X2138" s="102" t="s">
        <v>2947</v>
      </c>
      <c r="Y2138" s="422">
        <f>J2138-I2138</f>
        <v>5.1388888888888887E-2</v>
      </c>
      <c r="Z2138" s="422">
        <f>Y2138*60</f>
        <v>3.083333333333333</v>
      </c>
      <c r="AA2138" s="429">
        <v>2</v>
      </c>
      <c r="AB2138" s="165">
        <v>5</v>
      </c>
    </row>
    <row r="2139" spans="1:28" ht="14.25" customHeight="1" thickBot="1">
      <c r="A2139" s="85"/>
      <c r="B2139" s="85"/>
      <c r="C2139" s="51" t="s">
        <v>7255</v>
      </c>
      <c r="D2139" s="468">
        <v>2</v>
      </c>
      <c r="E2139" s="51" t="s">
        <v>7357</v>
      </c>
      <c r="F2139" s="99" t="s">
        <v>7359</v>
      </c>
      <c r="G2139" s="51" t="s">
        <v>7360</v>
      </c>
      <c r="H2139" s="51" t="s">
        <v>7361</v>
      </c>
      <c r="I2139" s="113">
        <v>8.6805555555555552E-2</v>
      </c>
      <c r="J2139" s="243" t="s">
        <v>1956</v>
      </c>
      <c r="K2139" s="353" t="s">
        <v>3898</v>
      </c>
      <c r="L2139" s="13">
        <f ca="1">IFERROR(__xludf.DUMMYFUNCTION("if(K2267="""",0,counta(split(K2267,"","")))"),1)</f>
        <v>1</v>
      </c>
      <c r="M2139" s="353" t="s">
        <v>3898</v>
      </c>
      <c r="N2139" s="353"/>
      <c r="O2139" s="353"/>
      <c r="P2139" s="353"/>
      <c r="Q2139" s="422" t="s">
        <v>62</v>
      </c>
      <c r="R2139" s="102" t="s">
        <v>43</v>
      </c>
      <c r="S2139" s="102">
        <v>1</v>
      </c>
      <c r="T2139" s="435"/>
      <c r="U2139" s="165"/>
      <c r="V2139" s="165">
        <v>4</v>
      </c>
      <c r="W2139" s="165" t="s">
        <v>2111</v>
      </c>
      <c r="X2139" s="102"/>
      <c r="Y2139" s="422">
        <f>J2139-I2139</f>
        <v>0</v>
      </c>
      <c r="Z2139" s="422">
        <f>Y2139*60</f>
        <v>0</v>
      </c>
      <c r="AA2139" s="429">
        <v>2</v>
      </c>
      <c r="AB2139" s="165">
        <v>5</v>
      </c>
    </row>
    <row r="2140" spans="1:28" ht="14.25" customHeight="1" thickBot="1">
      <c r="A2140" s="469"/>
      <c r="B2140" s="470"/>
      <c r="C2140" s="471" t="s">
        <v>10752</v>
      </c>
      <c r="D2140" s="468">
        <v>2</v>
      </c>
      <c r="E2140" s="472" t="s">
        <v>10766</v>
      </c>
      <c r="F2140" s="456" t="s">
        <v>10767</v>
      </c>
      <c r="G2140" s="464" t="s">
        <v>23</v>
      </c>
      <c r="H2140" s="456" t="s">
        <v>1303</v>
      </c>
      <c r="I2140" s="476">
        <v>8.6805555555555552E-2</v>
      </c>
      <c r="J2140" s="243" t="s">
        <v>682</v>
      </c>
      <c r="K2140" s="353" t="s">
        <v>6835</v>
      </c>
      <c r="L2140" s="13">
        <f ca="1">IFERROR(__xludf.DUMMYFUNCTION("if(K2268="""",0,counta(split(K2268,"","")))"),3)</f>
        <v>3</v>
      </c>
      <c r="M2140" s="353" t="s">
        <v>6835</v>
      </c>
      <c r="N2140" s="353"/>
      <c r="O2140" s="353"/>
      <c r="P2140" s="353"/>
      <c r="Q2140" s="422" t="s">
        <v>62</v>
      </c>
      <c r="R2140" s="102" t="s">
        <v>43</v>
      </c>
      <c r="S2140" s="102">
        <v>1</v>
      </c>
      <c r="T2140" s="435"/>
      <c r="U2140" s="85"/>
      <c r="V2140" s="85"/>
      <c r="W2140" s="165" t="s">
        <v>3513</v>
      </c>
      <c r="X2140" s="51">
        <v>1</v>
      </c>
      <c r="Y2140" s="422">
        <f>J2140-I2140</f>
        <v>4.3055555555555569E-2</v>
      </c>
      <c r="Z2140" s="422">
        <f>Y2140*60</f>
        <v>2.5833333333333339</v>
      </c>
      <c r="AA2140" s="429">
        <v>2</v>
      </c>
      <c r="AB2140" s="328">
        <v>5</v>
      </c>
    </row>
    <row r="2141" spans="1:28" ht="14.25" customHeight="1" thickBot="1">
      <c r="A2141" s="294"/>
      <c r="B2141" s="294"/>
      <c r="C2141" s="295" t="s">
        <v>9494</v>
      </c>
      <c r="D2141" s="468">
        <v>2</v>
      </c>
      <c r="E2141" s="312" t="s">
        <v>9584</v>
      </c>
      <c r="F2141" s="296" t="s">
        <v>9585</v>
      </c>
      <c r="G2141" s="301" t="s">
        <v>9586</v>
      </c>
      <c r="H2141" s="301" t="s">
        <v>9587</v>
      </c>
      <c r="I2141" s="298">
        <v>8.3333333333333329E-2</v>
      </c>
      <c r="J2141" s="243" t="s">
        <v>1658</v>
      </c>
      <c r="K2141" s="353" t="s">
        <v>6838</v>
      </c>
      <c r="L2141" s="13">
        <f ca="1">IFERROR(__xludf.DUMMYFUNCTION("if(K2269="""",0,counta(split(K2269,"","")))"),7)</f>
        <v>7</v>
      </c>
      <c r="M2141" s="353" t="s">
        <v>6838</v>
      </c>
      <c r="N2141" s="353" t="s">
        <v>6839</v>
      </c>
      <c r="O2141" s="353" t="s">
        <v>6839</v>
      </c>
      <c r="P2141" s="353" t="s">
        <v>6839</v>
      </c>
      <c r="Q2141" s="422" t="s">
        <v>62</v>
      </c>
      <c r="R2141" s="102" t="s">
        <v>43</v>
      </c>
      <c r="S2141" s="102">
        <v>1</v>
      </c>
      <c r="T2141" s="435"/>
      <c r="U2141" s="277">
        <v>3</v>
      </c>
      <c r="V2141" s="277">
        <v>4</v>
      </c>
      <c r="W2141" s="275" t="s">
        <v>3044</v>
      </c>
      <c r="X2141" s="275" t="s">
        <v>2947</v>
      </c>
      <c r="Y2141" s="422">
        <f>J2141-I2141</f>
        <v>0.4333333333333334</v>
      </c>
      <c r="Z2141" s="422">
        <f>Y2141*60</f>
        <v>26.000000000000004</v>
      </c>
      <c r="AA2141" s="429">
        <v>2</v>
      </c>
      <c r="AB2141" s="165">
        <v>5</v>
      </c>
    </row>
    <row r="2142" spans="1:28" ht="14.25" customHeight="1" thickBot="1">
      <c r="A2142" s="469"/>
      <c r="B2142" s="470"/>
      <c r="C2142" s="471" t="s">
        <v>10752</v>
      </c>
      <c r="D2142" s="468">
        <v>2</v>
      </c>
      <c r="E2142" s="472" t="s">
        <v>10782</v>
      </c>
      <c r="F2142" s="464" t="s">
        <v>9270</v>
      </c>
      <c r="G2142" s="456" t="s">
        <v>85</v>
      </c>
      <c r="H2142" s="456" t="s">
        <v>85</v>
      </c>
      <c r="I2142" s="476">
        <v>8.3333333333333329E-2</v>
      </c>
      <c r="J2142" s="45"/>
      <c r="K2142" s="102"/>
      <c r="L2142" s="13">
        <f ca="1">IFERROR(__xludf.DUMMYFUNCTION("if(K2270="""",0,counta(split(K2270,"","")))"),0)</f>
        <v>0</v>
      </c>
      <c r="M2142" s="102"/>
      <c r="N2142" s="102"/>
      <c r="O2142" s="102"/>
      <c r="P2142" s="102"/>
      <c r="Q2142" s="422" t="s">
        <v>62</v>
      </c>
      <c r="R2142" s="102" t="s">
        <v>43</v>
      </c>
      <c r="S2142" s="102">
        <v>1</v>
      </c>
      <c r="T2142" s="435"/>
      <c r="U2142" s="165"/>
      <c r="V2142" s="165">
        <v>4</v>
      </c>
      <c r="W2142" s="165" t="s">
        <v>2111</v>
      </c>
      <c r="X2142" s="102"/>
      <c r="Y2142" s="422">
        <f>J2142-I2142</f>
        <v>-8.3333333333333329E-2</v>
      </c>
      <c r="Z2142" s="422">
        <f>Y2142*60</f>
        <v>-5</v>
      </c>
      <c r="AA2142" s="428">
        <v>2</v>
      </c>
      <c r="AB2142" s="165">
        <v>5</v>
      </c>
    </row>
    <row r="2143" spans="1:28" ht="14.25" customHeight="1" thickBot="1">
      <c r="A2143" s="7"/>
      <c r="B2143" s="7"/>
      <c r="C2143" s="286" t="s">
        <v>9047</v>
      </c>
      <c r="D2143" s="468">
        <v>2</v>
      </c>
      <c r="E2143" s="286" t="s">
        <v>9069</v>
      </c>
      <c r="F2143" s="247" t="s">
        <v>9074</v>
      </c>
      <c r="G2143" s="286"/>
      <c r="H2143" s="286" t="s">
        <v>9075</v>
      </c>
      <c r="I2143" s="281">
        <v>8.2638888888888887E-2</v>
      </c>
      <c r="J2143" s="45"/>
      <c r="K2143" s="102"/>
      <c r="L2143" s="13">
        <f ca="1">IFERROR(__xludf.DUMMYFUNCTION("if(K2271="""",0,counta(split(K2271,"","")))"),0)</f>
        <v>0</v>
      </c>
      <c r="M2143" s="102"/>
      <c r="N2143" s="102"/>
      <c r="O2143" s="102"/>
      <c r="P2143" s="102"/>
      <c r="Q2143" s="422" t="s">
        <v>62</v>
      </c>
      <c r="R2143" s="102" t="s">
        <v>43</v>
      </c>
      <c r="S2143" s="102">
        <v>1</v>
      </c>
      <c r="T2143" s="435"/>
      <c r="U2143" s="253">
        <v>4</v>
      </c>
      <c r="V2143" s="253">
        <v>4</v>
      </c>
      <c r="W2143" s="283" t="s">
        <v>8627</v>
      </c>
      <c r="X2143" s="250">
        <v>0</v>
      </c>
      <c r="Y2143" s="422">
        <f>J2143-I2143</f>
        <v>-8.2638888888888887E-2</v>
      </c>
      <c r="Z2143" s="422">
        <f>Y2143*60</f>
        <v>-4.958333333333333</v>
      </c>
      <c r="AA2143" s="429">
        <v>2</v>
      </c>
      <c r="AB2143" s="328">
        <v>5</v>
      </c>
    </row>
    <row r="2144" spans="1:28" ht="14.25" customHeight="1" thickBot="1">
      <c r="A2144" s="7"/>
      <c r="B2144" s="7"/>
      <c r="C2144" s="50" t="s">
        <v>8978</v>
      </c>
      <c r="D2144" s="468">
        <v>2</v>
      </c>
      <c r="E2144" s="275" t="s">
        <v>8568</v>
      </c>
      <c r="F2144" s="289" t="s">
        <v>9434</v>
      </c>
      <c r="G2144" s="289" t="s">
        <v>9434</v>
      </c>
      <c r="H2144" s="272" t="s">
        <v>9435</v>
      </c>
      <c r="I2144" s="290">
        <v>8.1944444444444445E-2</v>
      </c>
      <c r="J2144" s="45" t="s">
        <v>1627</v>
      </c>
      <c r="K2144" s="102" t="s">
        <v>6841</v>
      </c>
      <c r="L2144" s="13">
        <f ca="1">IFERROR(__xludf.DUMMYFUNCTION("if(K2272="""",0,counta(split(K2272,"","")))"),4)</f>
        <v>4</v>
      </c>
      <c r="M2144" s="102" t="s">
        <v>6841</v>
      </c>
      <c r="N2144" s="102" t="s">
        <v>181</v>
      </c>
      <c r="O2144" s="102" t="s">
        <v>181</v>
      </c>
      <c r="P2144" s="102" t="s">
        <v>181</v>
      </c>
      <c r="Q2144" s="422" t="s">
        <v>62</v>
      </c>
      <c r="R2144" s="102" t="s">
        <v>43</v>
      </c>
      <c r="S2144" s="102">
        <v>1</v>
      </c>
      <c r="T2144" s="435"/>
      <c r="U2144" s="280">
        <v>5</v>
      </c>
      <c r="V2144" s="280">
        <v>3</v>
      </c>
      <c r="W2144" s="286" t="s">
        <v>9052</v>
      </c>
      <c r="X2144" s="286" t="s">
        <v>2947</v>
      </c>
      <c r="Y2144" s="422">
        <f>J2144-I2144</f>
        <v>0.14791666666666664</v>
      </c>
      <c r="Z2144" s="422">
        <f>Y2144*60</f>
        <v>8.8749999999999982</v>
      </c>
      <c r="AA2144" s="429">
        <v>2</v>
      </c>
      <c r="AB2144" s="328">
        <v>5</v>
      </c>
    </row>
    <row r="2145" spans="1:28" ht="14.25" customHeight="1" thickBot="1">
      <c r="A2145" s="7"/>
      <c r="B2145" s="7"/>
      <c r="C2145" s="50" t="s">
        <v>8978</v>
      </c>
      <c r="D2145" s="468">
        <v>2</v>
      </c>
      <c r="E2145" s="275" t="s">
        <v>8636</v>
      </c>
      <c r="F2145" s="289" t="s">
        <v>753</v>
      </c>
      <c r="G2145" s="272" t="s">
        <v>753</v>
      </c>
      <c r="H2145" s="272" t="s">
        <v>9465</v>
      </c>
      <c r="I2145" s="290">
        <v>8.1944444444444445E-2</v>
      </c>
      <c r="J2145" s="45"/>
      <c r="K2145" s="102"/>
      <c r="L2145" s="13">
        <f ca="1">IFERROR(__xludf.DUMMYFUNCTION("if(K2273="""",0,counta(split(K2273,"","")))"),0)</f>
        <v>0</v>
      </c>
      <c r="M2145" s="102"/>
      <c r="N2145" s="102"/>
      <c r="O2145" s="102"/>
      <c r="P2145" s="102"/>
      <c r="Q2145" s="422" t="s">
        <v>62</v>
      </c>
      <c r="R2145" s="102" t="s">
        <v>43</v>
      </c>
      <c r="S2145" s="102">
        <v>1</v>
      </c>
      <c r="T2145" s="435"/>
      <c r="U2145" s="165">
        <v>4</v>
      </c>
      <c r="V2145" s="165">
        <v>5</v>
      </c>
      <c r="W2145" s="165" t="s">
        <v>6873</v>
      </c>
      <c r="X2145" s="102">
        <v>1</v>
      </c>
      <c r="Y2145" s="422">
        <f>J2145-I2145</f>
        <v>-8.1944444444444445E-2</v>
      </c>
      <c r="Z2145" s="422">
        <f>Y2145*60</f>
        <v>-4.916666666666667</v>
      </c>
      <c r="AA2145" s="429">
        <v>2</v>
      </c>
      <c r="AB2145" s="165">
        <v>5</v>
      </c>
    </row>
    <row r="2146" spans="1:28" ht="14.25" customHeight="1" thickBot="1">
      <c r="A2146" s="7"/>
      <c r="B2146" s="7"/>
      <c r="C2146" s="286" t="s">
        <v>9047</v>
      </c>
      <c r="D2146" s="468">
        <v>2</v>
      </c>
      <c r="E2146" s="286" t="s">
        <v>9069</v>
      </c>
      <c r="F2146" s="247" t="s">
        <v>9070</v>
      </c>
      <c r="G2146" s="286" t="s">
        <v>9071</v>
      </c>
      <c r="H2146" s="286" t="s">
        <v>9072</v>
      </c>
      <c r="I2146" s="281">
        <v>8.0555555555555561E-2</v>
      </c>
      <c r="J2146" s="45" t="s">
        <v>2231</v>
      </c>
      <c r="K2146" s="102" t="s">
        <v>6844</v>
      </c>
      <c r="L2146" s="13">
        <f ca="1">IFERROR(__xludf.DUMMYFUNCTION("if(K2274="""",0,counta(split(K2274,"","")))"),5)</f>
        <v>5</v>
      </c>
      <c r="M2146" s="102" t="s">
        <v>273</v>
      </c>
      <c r="N2146" s="102"/>
      <c r="O2146" s="102"/>
      <c r="P2146" s="102"/>
      <c r="Q2146" s="422" t="s">
        <v>62</v>
      </c>
      <c r="R2146" s="102" t="s">
        <v>43</v>
      </c>
      <c r="S2146" s="102">
        <v>1</v>
      </c>
      <c r="T2146" s="435"/>
      <c r="U2146" s="51">
        <v>5</v>
      </c>
      <c r="V2146" s="51">
        <v>5</v>
      </c>
      <c r="W2146" s="165"/>
      <c r="X2146" s="102" t="s">
        <v>2794</v>
      </c>
      <c r="Y2146" s="422">
        <f>J2146-I2146</f>
        <v>5.1388888888888887E-2</v>
      </c>
      <c r="Z2146" s="422">
        <f>Y2146*60</f>
        <v>3.083333333333333</v>
      </c>
      <c r="AA2146" s="429">
        <v>2</v>
      </c>
      <c r="AB2146" s="255">
        <v>5</v>
      </c>
    </row>
    <row r="2147" spans="1:28" ht="14.25" customHeight="1" thickBot="1">
      <c r="A2147" s="7"/>
      <c r="B2147" s="7"/>
      <c r="C2147" s="286" t="s">
        <v>9047</v>
      </c>
      <c r="D2147" s="468">
        <v>2</v>
      </c>
      <c r="E2147" s="286" t="s">
        <v>9277</v>
      </c>
      <c r="F2147" s="247" t="s">
        <v>3919</v>
      </c>
      <c r="G2147" s="286" t="s">
        <v>9279</v>
      </c>
      <c r="H2147" s="286" t="s">
        <v>1843</v>
      </c>
      <c r="I2147" s="281">
        <v>7.6388888888888895E-2</v>
      </c>
      <c r="J2147" s="45" t="s">
        <v>749</v>
      </c>
      <c r="K2147" s="102" t="s">
        <v>6847</v>
      </c>
      <c r="L2147" s="13">
        <f ca="1">IFERROR(__xludf.DUMMYFUNCTION("if(K2275="""",0,counta(split(K2275,"","")))"),6)</f>
        <v>6</v>
      </c>
      <c r="M2147" s="102"/>
      <c r="N2147" s="102"/>
      <c r="O2147" s="102"/>
      <c r="P2147" s="102"/>
      <c r="Q2147" s="422" t="s">
        <v>62</v>
      </c>
      <c r="R2147" s="102" t="s">
        <v>43</v>
      </c>
      <c r="S2147" s="102">
        <v>1</v>
      </c>
      <c r="T2147" s="435"/>
      <c r="U2147" s="165">
        <v>4</v>
      </c>
      <c r="V2147" s="165">
        <v>5</v>
      </c>
      <c r="W2147" s="165" t="s">
        <v>4795</v>
      </c>
      <c r="X2147" s="102" t="s">
        <v>2947</v>
      </c>
      <c r="Y2147" s="422">
        <f>J2147-I2147</f>
        <v>0.11805555555555555</v>
      </c>
      <c r="Z2147" s="422">
        <f>Y2147*60</f>
        <v>7.083333333333333</v>
      </c>
      <c r="AA2147" s="429">
        <v>2</v>
      </c>
      <c r="AB2147" s="150">
        <v>5</v>
      </c>
    </row>
    <row r="2148" spans="1:28" ht="14.25" customHeight="1" thickBot="1">
      <c r="A2148" s="7"/>
      <c r="B2148" s="7"/>
      <c r="C2148" s="283" t="s">
        <v>9291</v>
      </c>
      <c r="D2148" s="468">
        <v>2</v>
      </c>
      <c r="E2148" s="286" t="s">
        <v>9352</v>
      </c>
      <c r="F2148" s="353" t="s">
        <v>594</v>
      </c>
      <c r="G2148" s="353" t="s">
        <v>594</v>
      </c>
      <c r="H2148" s="353" t="s">
        <v>3163</v>
      </c>
      <c r="I2148" s="287">
        <v>7.6388888888888895E-2</v>
      </c>
      <c r="J2148" s="45" t="s">
        <v>1042</v>
      </c>
      <c r="K2148" s="215" t="s">
        <v>6849</v>
      </c>
      <c r="L2148" s="13">
        <f ca="1">IFERROR(__xludf.DUMMYFUNCTION("if(K2276="""",0,counta(split(K2276,"","")))"),18)</f>
        <v>18</v>
      </c>
      <c r="M2148" s="17" t="s">
        <v>6850</v>
      </c>
      <c r="N2148" s="102" t="s">
        <v>6851</v>
      </c>
      <c r="O2148" s="102" t="s">
        <v>6852</v>
      </c>
      <c r="P2148" s="102" t="s">
        <v>2127</v>
      </c>
      <c r="Q2148" s="422" t="s">
        <v>62</v>
      </c>
      <c r="R2148" s="102" t="s">
        <v>43</v>
      </c>
      <c r="S2148" s="102">
        <v>1</v>
      </c>
      <c r="T2148" s="435"/>
      <c r="U2148" s="187">
        <v>2</v>
      </c>
      <c r="V2148" s="333">
        <v>4</v>
      </c>
      <c r="W2148" s="339" t="s">
        <v>29</v>
      </c>
      <c r="X2148" s="339" t="s">
        <v>3469</v>
      </c>
      <c r="Y2148" s="422">
        <f>J2148-I2148</f>
        <v>0.29166666666666669</v>
      </c>
      <c r="Z2148" s="422">
        <f>Y2148*60</f>
        <v>17.5</v>
      </c>
      <c r="AA2148" s="429">
        <v>2</v>
      </c>
      <c r="AB2148" s="165">
        <v>5</v>
      </c>
    </row>
    <row r="2149" spans="1:28" ht="14.25" customHeight="1" thickBot="1">
      <c r="A2149" s="469"/>
      <c r="B2149" s="470"/>
      <c r="C2149" s="472" t="s">
        <v>10752</v>
      </c>
      <c r="D2149" s="468">
        <v>2</v>
      </c>
      <c r="E2149" s="472" t="s">
        <v>10790</v>
      </c>
      <c r="F2149" s="472" t="s">
        <v>10791</v>
      </c>
      <c r="G2149" s="456" t="s">
        <v>10754</v>
      </c>
      <c r="H2149" s="456" t="s">
        <v>10754</v>
      </c>
      <c r="I2149" s="476">
        <v>7.6388888888888895E-2</v>
      </c>
      <c r="J2149" s="45" t="s">
        <v>1956</v>
      </c>
      <c r="K2149" s="102" t="s">
        <v>6857</v>
      </c>
      <c r="L2149" s="13">
        <f ca="1">IFERROR(__xludf.DUMMYFUNCTION("if(K2277="""",0,counta(split(K2277,"","")))"),3)</f>
        <v>3</v>
      </c>
      <c r="M2149" s="102"/>
      <c r="N2149" s="102"/>
      <c r="O2149" s="102"/>
      <c r="P2149" s="102"/>
      <c r="Q2149" s="422" t="s">
        <v>62</v>
      </c>
      <c r="R2149" s="102" t="s">
        <v>43</v>
      </c>
      <c r="S2149" s="102">
        <v>1</v>
      </c>
      <c r="T2149" s="435"/>
      <c r="U2149" s="165">
        <v>2</v>
      </c>
      <c r="V2149" s="165">
        <v>3</v>
      </c>
      <c r="W2149" s="165" t="s">
        <v>6545</v>
      </c>
      <c r="X2149" s="102" t="s">
        <v>2794</v>
      </c>
      <c r="Y2149" s="422">
        <f>J2149-I2149</f>
        <v>1.0416666666666671E-2</v>
      </c>
      <c r="Z2149" s="422">
        <f>Y2149*60</f>
        <v>0.62500000000000022</v>
      </c>
      <c r="AA2149" s="429">
        <v>2</v>
      </c>
      <c r="AB2149" s="255">
        <v>5</v>
      </c>
    </row>
    <row r="2150" spans="1:28" ht="14.25" customHeight="1" thickBot="1">
      <c r="A2150" s="7"/>
      <c r="B2150" s="7"/>
      <c r="C2150" s="471" t="s">
        <v>10752</v>
      </c>
      <c r="D2150" s="468">
        <v>2</v>
      </c>
      <c r="E2150" s="87" t="s">
        <v>1872</v>
      </c>
      <c r="F2150" s="30" t="s">
        <v>10805</v>
      </c>
      <c r="G2150" s="377" t="s">
        <v>10806</v>
      </c>
      <c r="H2150" s="377" t="s">
        <v>10807</v>
      </c>
      <c r="I2150" s="378">
        <v>7.4999999999999997E-2</v>
      </c>
      <c r="J2150" s="45" t="s">
        <v>1235</v>
      </c>
      <c r="K2150" s="102" t="s">
        <v>6861</v>
      </c>
      <c r="L2150" s="13">
        <f ca="1">IFERROR(__xludf.DUMMYFUNCTION("if(K2278="""",0,counta(split(K2278,"","")))"),2)</f>
        <v>2</v>
      </c>
      <c r="M2150" s="102" t="s">
        <v>6861</v>
      </c>
      <c r="N2150" s="102"/>
      <c r="O2150" s="102"/>
      <c r="P2150" s="102"/>
      <c r="Q2150" s="422" t="s">
        <v>62</v>
      </c>
      <c r="R2150" s="102" t="s">
        <v>43</v>
      </c>
      <c r="S2150" s="102">
        <v>1</v>
      </c>
      <c r="T2150" s="435"/>
      <c r="U2150" s="165">
        <v>4</v>
      </c>
      <c r="V2150" s="165">
        <v>4</v>
      </c>
      <c r="W2150" s="165" t="s">
        <v>2111</v>
      </c>
      <c r="X2150" s="102" t="s">
        <v>2947</v>
      </c>
      <c r="Y2150" s="422">
        <f>J2150-I2150</f>
        <v>0.19236111111111109</v>
      </c>
      <c r="Z2150" s="422">
        <f>Y2150*60</f>
        <v>11.541666666666666</v>
      </c>
      <c r="AA2150" s="429">
        <v>2</v>
      </c>
      <c r="AB2150" s="165">
        <v>5</v>
      </c>
    </row>
    <row r="2151" spans="1:28" ht="14.25" customHeight="1" thickBot="1">
      <c r="A2151" s="7"/>
      <c r="B2151" s="7"/>
      <c r="C2151" s="286" t="s">
        <v>9047</v>
      </c>
      <c r="D2151" s="468">
        <v>2</v>
      </c>
      <c r="E2151" s="286" t="s">
        <v>9213</v>
      </c>
      <c r="F2151" s="247" t="s">
        <v>9214</v>
      </c>
      <c r="G2151" s="286" t="s">
        <v>9215</v>
      </c>
      <c r="H2151" s="286"/>
      <c r="I2151" s="281">
        <v>7.4305555555555555E-2</v>
      </c>
      <c r="J2151" s="45" t="s">
        <v>2246</v>
      </c>
      <c r="K2151" s="102" t="s">
        <v>6863</v>
      </c>
      <c r="L2151" s="13">
        <f ca="1">IFERROR(__xludf.DUMMYFUNCTION("if(K2279="""",0,counta(split(K2279,"","")))"),9)</f>
        <v>9</v>
      </c>
      <c r="M2151" s="102"/>
      <c r="N2151" s="102"/>
      <c r="O2151" s="102" t="s">
        <v>5119</v>
      </c>
      <c r="P2151" s="102" t="s">
        <v>1431</v>
      </c>
      <c r="Q2151" s="422" t="s">
        <v>62</v>
      </c>
      <c r="R2151" s="102" t="s">
        <v>43</v>
      </c>
      <c r="S2151" s="102">
        <v>1</v>
      </c>
      <c r="T2151" s="435"/>
      <c r="U2151" s="239">
        <v>2</v>
      </c>
      <c r="V2151" s="253">
        <v>4</v>
      </c>
      <c r="W2151" s="353" t="s">
        <v>3044</v>
      </c>
      <c r="X2151" s="353">
        <v>0</v>
      </c>
      <c r="Y2151" s="422">
        <f>J2151-I2151</f>
        <v>0.24930555555555556</v>
      </c>
      <c r="Z2151" s="422">
        <f>Y2151*60</f>
        <v>14.958333333333334</v>
      </c>
      <c r="AA2151" s="429">
        <v>2</v>
      </c>
      <c r="AB2151" s="165">
        <v>5</v>
      </c>
    </row>
    <row r="2152" spans="1:28" ht="14.25" customHeight="1" thickBot="1">
      <c r="A2152" s="294"/>
      <c r="B2152" s="294"/>
      <c r="C2152" s="295" t="s">
        <v>9494</v>
      </c>
      <c r="D2152" s="468">
        <v>2</v>
      </c>
      <c r="E2152" s="312" t="s">
        <v>9549</v>
      </c>
      <c r="F2152" s="303" t="s">
        <v>1701</v>
      </c>
      <c r="G2152" s="301" t="s">
        <v>9520</v>
      </c>
      <c r="H2152" s="301" t="s">
        <v>3062</v>
      </c>
      <c r="I2152" s="298">
        <v>7.3611111111111113E-2</v>
      </c>
      <c r="J2152" s="45" t="s">
        <v>895</v>
      </c>
      <c r="K2152" s="102" t="s">
        <v>6866</v>
      </c>
      <c r="L2152" s="13">
        <f ca="1">IFERROR(__xludf.DUMMYFUNCTION("if(K2280="""",0,counta(split(K2280,"","")))"),3)</f>
        <v>3</v>
      </c>
      <c r="M2152" s="102"/>
      <c r="N2152" s="102"/>
      <c r="O2152" s="102"/>
      <c r="P2152" s="102"/>
      <c r="Q2152" s="422" t="s">
        <v>62</v>
      </c>
      <c r="R2152" s="102" t="s">
        <v>43</v>
      </c>
      <c r="S2152" s="102">
        <v>1</v>
      </c>
      <c r="T2152" s="435"/>
      <c r="U2152" s="253">
        <v>4</v>
      </c>
      <c r="V2152" s="255">
        <v>5</v>
      </c>
      <c r="W2152" s="353" t="s">
        <v>7965</v>
      </c>
      <c r="X2152" s="353">
        <v>1</v>
      </c>
      <c r="Y2152" s="422">
        <f>J2152-I2152</f>
        <v>0.46111111111111108</v>
      </c>
      <c r="Z2152" s="422">
        <f>Y2152*60</f>
        <v>27.666666666666664</v>
      </c>
      <c r="AA2152" s="429">
        <v>2</v>
      </c>
      <c r="AB2152" s="332">
        <v>5</v>
      </c>
    </row>
    <row r="2153" spans="1:28" ht="14.25" customHeight="1" thickBot="1">
      <c r="A2153" s="7"/>
      <c r="B2153" s="294"/>
      <c r="C2153" s="319" t="s">
        <v>9648</v>
      </c>
      <c r="D2153" s="468">
        <v>2</v>
      </c>
      <c r="E2153" s="301" t="s">
        <v>9709</v>
      </c>
      <c r="F2153" s="306" t="s">
        <v>4035</v>
      </c>
      <c r="G2153" s="301" t="s">
        <v>9710</v>
      </c>
      <c r="H2153" s="301" t="s">
        <v>9711</v>
      </c>
      <c r="I2153" s="298">
        <v>7.3611111111111113E-2</v>
      </c>
      <c r="J2153" s="45" t="s">
        <v>3432</v>
      </c>
      <c r="K2153" s="102" t="s">
        <v>6870</v>
      </c>
      <c r="L2153" s="13">
        <f ca="1">IFERROR(__xludf.DUMMYFUNCTION("if(K2281="""",0,counta(split(K2281,"","")))"),7)</f>
        <v>7</v>
      </c>
      <c r="M2153" s="102"/>
      <c r="N2153" s="102"/>
      <c r="O2153" s="102"/>
      <c r="P2153" s="102"/>
      <c r="Q2153" s="422" t="s">
        <v>62</v>
      </c>
      <c r="R2153" s="102" t="s">
        <v>43</v>
      </c>
      <c r="S2153" s="102">
        <v>1</v>
      </c>
      <c r="T2153" s="435"/>
      <c r="U2153" s="165">
        <v>4</v>
      </c>
      <c r="V2153" s="165">
        <v>4</v>
      </c>
      <c r="W2153" s="165" t="s">
        <v>29</v>
      </c>
      <c r="X2153" s="102" t="s">
        <v>2794</v>
      </c>
      <c r="Y2153" s="422">
        <f>J2153-I2153</f>
        <v>0.55138888888888893</v>
      </c>
      <c r="Z2153" s="422">
        <f>Y2153*60</f>
        <v>33.083333333333336</v>
      </c>
      <c r="AA2153" s="429">
        <v>2</v>
      </c>
      <c r="AB2153" s="165">
        <v>5</v>
      </c>
    </row>
    <row r="2154" spans="1:28" ht="14.25" customHeight="1" thickBot="1">
      <c r="A2154" s="7"/>
      <c r="B2154" s="7"/>
      <c r="C2154" s="283" t="s">
        <v>9291</v>
      </c>
      <c r="D2154" s="468">
        <v>2</v>
      </c>
      <c r="E2154" s="286" t="s">
        <v>9334</v>
      </c>
      <c r="F2154" s="353" t="s">
        <v>9335</v>
      </c>
      <c r="G2154" s="353" t="s">
        <v>9335</v>
      </c>
      <c r="H2154" s="353" t="s">
        <v>4556</v>
      </c>
      <c r="I2154" s="287">
        <v>7.2916666666666671E-2</v>
      </c>
      <c r="J2154" s="45" t="s">
        <v>423</v>
      </c>
      <c r="K2154" s="102" t="s">
        <v>6872</v>
      </c>
      <c r="L2154" s="13">
        <f ca="1">IFERROR(__xludf.DUMMYFUNCTION("if(K2282="""",0,counta(split(K2282,"","")))"),7)</f>
        <v>7</v>
      </c>
      <c r="M2154" s="102" t="s">
        <v>6872</v>
      </c>
      <c r="N2154" s="102"/>
      <c r="O2154" s="102" t="s">
        <v>5179</v>
      </c>
      <c r="P2154" s="102" t="s">
        <v>1439</v>
      </c>
      <c r="Q2154" s="422" t="s">
        <v>62</v>
      </c>
      <c r="R2154" s="102" t="s">
        <v>43</v>
      </c>
      <c r="S2154" s="102">
        <v>1</v>
      </c>
      <c r="T2154" s="435"/>
      <c r="U2154" s="165">
        <v>3</v>
      </c>
      <c r="V2154" s="165">
        <v>4</v>
      </c>
      <c r="W2154" s="165" t="s">
        <v>2111</v>
      </c>
      <c r="X2154" s="102" t="s">
        <v>2794</v>
      </c>
      <c r="Y2154" s="422">
        <f>J2154-I2154</f>
        <v>1.0416666666666657E-2</v>
      </c>
      <c r="Z2154" s="422">
        <f>Y2154*60</f>
        <v>0.62499999999999944</v>
      </c>
      <c r="AA2154" s="429">
        <v>2</v>
      </c>
      <c r="AB2154" s="165">
        <v>5</v>
      </c>
    </row>
    <row r="2155" spans="1:28" ht="14.25" customHeight="1" thickBot="1">
      <c r="A2155" s="7"/>
      <c r="B2155" s="7"/>
      <c r="C2155" s="50" t="s">
        <v>8978</v>
      </c>
      <c r="D2155" s="468">
        <v>2</v>
      </c>
      <c r="E2155" s="275" t="s">
        <v>8587</v>
      </c>
      <c r="F2155" s="272" t="s">
        <v>9438</v>
      </c>
      <c r="G2155" s="272" t="s">
        <v>9438</v>
      </c>
      <c r="H2155" s="272" t="s">
        <v>1920</v>
      </c>
      <c r="I2155" s="290">
        <v>7.1527777777777773E-2</v>
      </c>
      <c r="J2155" s="45" t="s">
        <v>2231</v>
      </c>
      <c r="K2155" s="102" t="s">
        <v>6874</v>
      </c>
      <c r="L2155" s="13">
        <f ca="1">IFERROR(__xludf.DUMMYFUNCTION("if(K2283="""",0,counta(split(K2283,"","")))"),8)</f>
        <v>8</v>
      </c>
      <c r="M2155" s="102" t="s">
        <v>6875</v>
      </c>
      <c r="N2155" s="102"/>
      <c r="O2155" s="102"/>
      <c r="P2155" s="102"/>
      <c r="Q2155" s="422" t="s">
        <v>62</v>
      </c>
      <c r="R2155" s="102" t="s">
        <v>43</v>
      </c>
      <c r="S2155" s="102">
        <v>1</v>
      </c>
      <c r="T2155" s="435"/>
      <c r="U2155" s="165"/>
      <c r="V2155" s="165">
        <v>4</v>
      </c>
      <c r="W2155" s="165" t="s">
        <v>29</v>
      </c>
      <c r="X2155" s="15">
        <v>1</v>
      </c>
      <c r="Y2155" s="422">
        <f>J2155-I2155</f>
        <v>6.0416666666666674E-2</v>
      </c>
      <c r="Z2155" s="422">
        <f>Y2155*60</f>
        <v>3.6250000000000004</v>
      </c>
      <c r="AA2155" s="429">
        <v>2</v>
      </c>
      <c r="AB2155" s="165">
        <v>5</v>
      </c>
    </row>
    <row r="2156" spans="1:28" ht="14.25" customHeight="1" thickBot="1">
      <c r="A2156" s="7"/>
      <c r="B2156" s="7"/>
      <c r="C2156" s="50" t="s">
        <v>8978</v>
      </c>
      <c r="D2156" s="468">
        <v>2</v>
      </c>
      <c r="E2156" s="275" t="s">
        <v>9364</v>
      </c>
      <c r="F2156" s="289" t="s">
        <v>9365</v>
      </c>
      <c r="G2156" s="272" t="s">
        <v>9365</v>
      </c>
      <c r="H2156" s="272" t="s">
        <v>9366</v>
      </c>
      <c r="I2156" s="290">
        <v>7.0833333333333331E-2</v>
      </c>
      <c r="J2156" s="45" t="s">
        <v>2801</v>
      </c>
      <c r="K2156" s="102" t="s">
        <v>6877</v>
      </c>
      <c r="L2156" s="13">
        <f ca="1">IFERROR(__xludf.DUMMYFUNCTION("if(K2284="""",0,counta(split(K2284,"","")))"),9)</f>
        <v>9</v>
      </c>
      <c r="M2156" s="102" t="s">
        <v>6878</v>
      </c>
      <c r="N2156" s="102"/>
      <c r="O2156" s="102"/>
      <c r="P2156" s="102"/>
      <c r="Q2156" s="422" t="s">
        <v>62</v>
      </c>
      <c r="R2156" s="102" t="s">
        <v>43</v>
      </c>
      <c r="S2156" s="102">
        <v>1</v>
      </c>
      <c r="T2156" s="435"/>
      <c r="U2156" s="251">
        <v>3</v>
      </c>
      <c r="V2156" s="253">
        <v>4</v>
      </c>
      <c r="W2156" s="353" t="s">
        <v>7965</v>
      </c>
      <c r="X2156" s="353">
        <v>1</v>
      </c>
      <c r="Y2156" s="422">
        <f>J2156-I2156</f>
        <v>0.11666666666666667</v>
      </c>
      <c r="Z2156" s="422">
        <f>Y2156*60</f>
        <v>7</v>
      </c>
      <c r="AA2156" s="429">
        <v>2</v>
      </c>
      <c r="AB2156" s="481">
        <v>5</v>
      </c>
    </row>
    <row r="2157" spans="1:28" ht="14.25" customHeight="1" thickBot="1">
      <c r="A2157" s="7"/>
      <c r="B2157" s="7"/>
      <c r="C2157" s="286" t="s">
        <v>9047</v>
      </c>
      <c r="D2157" s="468">
        <v>2</v>
      </c>
      <c r="E2157" s="286" t="s">
        <v>9099</v>
      </c>
      <c r="F2157" s="247" t="s">
        <v>9100</v>
      </c>
      <c r="G2157" s="286" t="s">
        <v>9101</v>
      </c>
      <c r="H2157" s="286" t="s">
        <v>3757</v>
      </c>
      <c r="I2157" s="281">
        <v>7.013888888888889E-2</v>
      </c>
      <c r="J2157" s="45" t="s">
        <v>1395</v>
      </c>
      <c r="K2157" s="102" t="s">
        <v>6881</v>
      </c>
      <c r="L2157" s="13">
        <f ca="1">IFERROR(__xludf.DUMMYFUNCTION("if(K2285="""",0,counta(split(K2285,"","")))"),5)</f>
        <v>5</v>
      </c>
      <c r="M2157" s="102" t="s">
        <v>6881</v>
      </c>
      <c r="N2157" s="102"/>
      <c r="O2157" s="102"/>
      <c r="P2157" s="102"/>
      <c r="Q2157" s="422" t="s">
        <v>62</v>
      </c>
      <c r="R2157" s="102" t="s">
        <v>43</v>
      </c>
      <c r="S2157" s="102">
        <v>1</v>
      </c>
      <c r="T2157" s="435"/>
      <c r="U2157" s="465">
        <v>1</v>
      </c>
      <c r="V2157" s="465">
        <v>1</v>
      </c>
      <c r="W2157" s="456" t="s">
        <v>3511</v>
      </c>
      <c r="X2157" s="456" t="s">
        <v>2794</v>
      </c>
      <c r="Y2157" s="422">
        <f>J2157-I2157</f>
        <v>0.15694444444444444</v>
      </c>
      <c r="Z2157" s="422">
        <f>Y2157*60</f>
        <v>9.4166666666666661</v>
      </c>
      <c r="AA2157" s="429">
        <v>2</v>
      </c>
      <c r="AB2157" s="255">
        <v>5</v>
      </c>
    </row>
    <row r="2158" spans="1:28" ht="14.25" customHeight="1" thickBot="1">
      <c r="A2158" s="7"/>
      <c r="B2158" s="7"/>
      <c r="C2158" s="50" t="s">
        <v>8978</v>
      </c>
      <c r="D2158" s="468">
        <v>2</v>
      </c>
      <c r="E2158" s="275" t="s">
        <v>8593</v>
      </c>
      <c r="F2158" s="289" t="s">
        <v>9482</v>
      </c>
      <c r="G2158" s="272" t="s">
        <v>9483</v>
      </c>
      <c r="H2158" s="272" t="s">
        <v>1936</v>
      </c>
      <c r="I2158" s="290">
        <v>7.013888888888889E-2</v>
      </c>
      <c r="J2158" s="45" t="s">
        <v>1235</v>
      </c>
      <c r="K2158" s="102" t="s">
        <v>6883</v>
      </c>
      <c r="L2158" s="13">
        <f ca="1">IFERROR(__xludf.DUMMYFUNCTION("if(K2286="""",0,counta(split(K2286,"","")))"),4)</f>
        <v>4</v>
      </c>
      <c r="M2158" s="102" t="s">
        <v>6883</v>
      </c>
      <c r="N2158" s="102"/>
      <c r="O2158" s="102" t="s">
        <v>6884</v>
      </c>
      <c r="P2158" s="102" t="s">
        <v>6884</v>
      </c>
      <c r="Q2158" s="422" t="s">
        <v>62</v>
      </c>
      <c r="R2158" s="102" t="s">
        <v>43</v>
      </c>
      <c r="S2158" s="102">
        <v>1</v>
      </c>
      <c r="T2158" s="435"/>
      <c r="U2158" s="354">
        <v>4</v>
      </c>
      <c r="V2158" s="354">
        <v>4</v>
      </c>
      <c r="W2158" s="434" t="s">
        <v>3223</v>
      </c>
      <c r="X2158" s="354">
        <v>1</v>
      </c>
      <c r="Y2158" s="422">
        <f>J2158-I2158</f>
        <v>0.19722222222222222</v>
      </c>
      <c r="Z2158" s="422">
        <f>Y2158*60</f>
        <v>11.833333333333332</v>
      </c>
      <c r="AA2158" s="429">
        <v>2</v>
      </c>
      <c r="AB2158" s="165">
        <v>5</v>
      </c>
    </row>
    <row r="2159" spans="1:28" ht="14.25" customHeight="1" thickBot="1">
      <c r="A2159" s="85"/>
      <c r="B2159" s="85"/>
      <c r="C2159" s="51" t="s">
        <v>7255</v>
      </c>
      <c r="D2159" s="468">
        <v>2</v>
      </c>
      <c r="E2159" s="51" t="s">
        <v>7386</v>
      </c>
      <c r="F2159" s="99" t="s">
        <v>7392</v>
      </c>
      <c r="G2159" s="51" t="s">
        <v>7392</v>
      </c>
      <c r="H2159" s="51" t="s">
        <v>7393</v>
      </c>
      <c r="I2159" s="113">
        <v>6.9444444444444448E-2</v>
      </c>
      <c r="J2159" s="45" t="s">
        <v>870</v>
      </c>
      <c r="K2159" s="102" t="s">
        <v>6888</v>
      </c>
      <c r="L2159" s="13">
        <f ca="1">IFERROR(__xludf.DUMMYFUNCTION("if(K2287="""",0,counta(split(K2287,"","")))"),6)</f>
        <v>6</v>
      </c>
      <c r="M2159" s="102" t="s">
        <v>6888</v>
      </c>
      <c r="N2159" s="102"/>
      <c r="O2159" s="102" t="s">
        <v>6889</v>
      </c>
      <c r="P2159" s="102" t="s">
        <v>6889</v>
      </c>
      <c r="Q2159" s="422" t="s">
        <v>62</v>
      </c>
      <c r="R2159" s="102" t="s">
        <v>43</v>
      </c>
      <c r="S2159" s="102">
        <v>1</v>
      </c>
      <c r="T2159" s="435"/>
      <c r="U2159" s="165"/>
      <c r="V2159" s="165">
        <v>3</v>
      </c>
      <c r="W2159" s="165" t="s">
        <v>29</v>
      </c>
      <c r="X2159" s="15">
        <v>1</v>
      </c>
      <c r="Y2159" s="422">
        <f>J2159-I2159</f>
        <v>0.28055555555555556</v>
      </c>
      <c r="Z2159" s="422">
        <f>Y2159*60</f>
        <v>16.833333333333332</v>
      </c>
      <c r="AA2159" s="429">
        <v>2</v>
      </c>
      <c r="AB2159" s="354">
        <v>5</v>
      </c>
    </row>
    <row r="2160" spans="1:28" ht="14.25" customHeight="1" thickBot="1">
      <c r="A2160" s="7"/>
      <c r="B2160" s="7"/>
      <c r="C2160" s="286" t="s">
        <v>9047</v>
      </c>
      <c r="D2160" s="468">
        <v>2</v>
      </c>
      <c r="E2160" s="286" t="s">
        <v>9145</v>
      </c>
      <c r="F2160" s="247" t="s">
        <v>9117</v>
      </c>
      <c r="G2160" s="286"/>
      <c r="H2160" s="286" t="s">
        <v>3763</v>
      </c>
      <c r="I2160" s="281">
        <v>6.805555555555555E-2</v>
      </c>
      <c r="J2160" s="45" t="s">
        <v>268</v>
      </c>
      <c r="K2160" s="102" t="s">
        <v>6892</v>
      </c>
      <c r="L2160" s="13">
        <f ca="1">IFERROR(__xludf.DUMMYFUNCTION("if(K2288="""",0,counta(split(K2288,"","")))"),3)</f>
        <v>3</v>
      </c>
      <c r="M2160" s="102" t="s">
        <v>6892</v>
      </c>
      <c r="N2160" s="102"/>
      <c r="O2160" s="102" t="s">
        <v>6893</v>
      </c>
      <c r="P2160" s="102" t="s">
        <v>6893</v>
      </c>
      <c r="Q2160" s="422" t="s">
        <v>62</v>
      </c>
      <c r="R2160" s="102" t="s">
        <v>43</v>
      </c>
      <c r="S2160" s="102">
        <v>1</v>
      </c>
      <c r="T2160" s="435"/>
      <c r="U2160" s="463">
        <v>3</v>
      </c>
      <c r="V2160" s="463">
        <v>3</v>
      </c>
      <c r="W2160" s="456" t="s">
        <v>3511</v>
      </c>
      <c r="X2160" s="456" t="s">
        <v>2794</v>
      </c>
      <c r="Y2160" s="422">
        <f>J2160-I2160</f>
        <v>0.31388888888888888</v>
      </c>
      <c r="Z2160" s="422">
        <f>Y2160*60</f>
        <v>18.833333333333332</v>
      </c>
      <c r="AA2160" s="429">
        <v>2</v>
      </c>
      <c r="AB2160" s="165">
        <v>5</v>
      </c>
    </row>
    <row r="2161" spans="1:28" ht="14.25" customHeight="1" thickBot="1">
      <c r="A2161" s="85"/>
      <c r="B2161" s="85"/>
      <c r="C2161" s="51" t="s">
        <v>7431</v>
      </c>
      <c r="D2161" s="468">
        <v>2</v>
      </c>
      <c r="E2161" s="51" t="s">
        <v>7436</v>
      </c>
      <c r="F2161" s="99" t="s">
        <v>7438</v>
      </c>
      <c r="G2161" s="51" t="s">
        <v>648</v>
      </c>
      <c r="H2161" s="51" t="s">
        <v>7439</v>
      </c>
      <c r="I2161" s="113">
        <v>6.7361111111111108E-2</v>
      </c>
      <c r="J2161" s="45" t="s">
        <v>500</v>
      </c>
      <c r="K2161" s="102" t="s">
        <v>6896</v>
      </c>
      <c r="L2161" s="13">
        <f ca="1">IFERROR(__xludf.DUMMYFUNCTION("if(K2289="""",0,counta(split(K2289,"","")))"),3)</f>
        <v>3</v>
      </c>
      <c r="M2161" s="102" t="s">
        <v>6896</v>
      </c>
      <c r="N2161" s="102"/>
      <c r="O2161" s="102" t="s">
        <v>6897</v>
      </c>
      <c r="P2161" s="102" t="s">
        <v>6897</v>
      </c>
      <c r="Q2161" s="422" t="s">
        <v>62</v>
      </c>
      <c r="R2161" s="102" t="s">
        <v>43</v>
      </c>
      <c r="S2161" s="102">
        <v>1</v>
      </c>
      <c r="T2161" s="435"/>
      <c r="U2161" s="165">
        <v>5</v>
      </c>
      <c r="V2161" s="165">
        <v>5</v>
      </c>
      <c r="W2161" s="165" t="s">
        <v>4903</v>
      </c>
      <c r="X2161" s="102">
        <v>1</v>
      </c>
      <c r="Y2161" s="422">
        <f>J2161-I2161</f>
        <v>0.3840277777777778</v>
      </c>
      <c r="Z2161" s="422">
        <f>Y2161*60</f>
        <v>23.041666666666668</v>
      </c>
      <c r="AA2161" s="429">
        <v>2</v>
      </c>
      <c r="AB2161" s="165">
        <v>5</v>
      </c>
    </row>
    <row r="2162" spans="1:28" ht="14.25" customHeight="1" thickBot="1">
      <c r="A2162" s="85"/>
      <c r="B2162" s="85"/>
      <c r="C2162" s="51" t="s">
        <v>7431</v>
      </c>
      <c r="D2162" s="468">
        <v>2</v>
      </c>
      <c r="E2162" s="51" t="s">
        <v>7436</v>
      </c>
      <c r="F2162" s="99" t="s">
        <v>7440</v>
      </c>
      <c r="G2162" s="51" t="s">
        <v>273</v>
      </c>
      <c r="H2162" s="51" t="s">
        <v>7441</v>
      </c>
      <c r="I2162" s="113">
        <v>6.7361111111111108E-2</v>
      </c>
      <c r="J2162" s="45" t="s">
        <v>6898</v>
      </c>
      <c r="K2162" s="102" t="s">
        <v>6899</v>
      </c>
      <c r="L2162" s="13">
        <f ca="1">IFERROR(__xludf.DUMMYFUNCTION("if(K2290="""",0,counta(split(K2290,"","")))"),4)</f>
        <v>4</v>
      </c>
      <c r="M2162" s="102" t="s">
        <v>6899</v>
      </c>
      <c r="N2162" s="102"/>
      <c r="O2162" s="102"/>
      <c r="P2162" s="102"/>
      <c r="Q2162" s="422" t="s">
        <v>62</v>
      </c>
      <c r="R2162" s="102" t="s">
        <v>43</v>
      </c>
      <c r="S2162" s="102">
        <v>1</v>
      </c>
      <c r="T2162" s="435"/>
      <c r="U2162" s="251">
        <v>3</v>
      </c>
      <c r="V2162" s="255">
        <v>5</v>
      </c>
      <c r="W2162" s="353" t="s">
        <v>7965</v>
      </c>
      <c r="X2162" s="353">
        <v>1</v>
      </c>
      <c r="Y2162" s="422">
        <f>J2162-I2162</f>
        <v>0.42986111111111114</v>
      </c>
      <c r="Z2162" s="422">
        <f>Y2162*60</f>
        <v>25.791666666666668</v>
      </c>
      <c r="AA2162" s="429">
        <v>2</v>
      </c>
      <c r="AB2162" s="332">
        <v>5</v>
      </c>
    </row>
    <row r="2163" spans="1:28" ht="14.25" customHeight="1" thickBot="1">
      <c r="A2163" s="7"/>
      <c r="B2163" s="7"/>
      <c r="C2163" s="286" t="s">
        <v>9047</v>
      </c>
      <c r="D2163" s="468">
        <v>2</v>
      </c>
      <c r="E2163" s="286" t="s">
        <v>9235</v>
      </c>
      <c r="F2163" s="247" t="s">
        <v>2169</v>
      </c>
      <c r="G2163" s="286" t="s">
        <v>1483</v>
      </c>
      <c r="H2163" s="286" t="s">
        <v>9237</v>
      </c>
      <c r="I2163" s="281">
        <v>6.7361111111111108E-2</v>
      </c>
      <c r="J2163" s="45" t="s">
        <v>5051</v>
      </c>
      <c r="K2163" s="102" t="s">
        <v>6902</v>
      </c>
      <c r="L2163" s="13">
        <f ca="1">IFERROR(__xludf.DUMMYFUNCTION("if(K2291="""",0,counta(split(K2291,"","")))"),9)</f>
        <v>9</v>
      </c>
      <c r="M2163" s="102" t="s">
        <v>6902</v>
      </c>
      <c r="N2163" s="102"/>
      <c r="O2163" s="102" t="s">
        <v>6897</v>
      </c>
      <c r="P2163" s="102" t="s">
        <v>6897</v>
      </c>
      <c r="Q2163" s="422" t="s">
        <v>62</v>
      </c>
      <c r="R2163" s="102" t="s">
        <v>43</v>
      </c>
      <c r="S2163" s="102">
        <v>1</v>
      </c>
      <c r="T2163" s="435"/>
      <c r="U2163" s="379">
        <v>4</v>
      </c>
      <c r="V2163" s="379">
        <v>5</v>
      </c>
      <c r="W2163" s="377" t="s">
        <v>10718</v>
      </c>
      <c r="X2163" s="377">
        <v>0</v>
      </c>
      <c r="Y2163" s="422">
        <f>J2163-I2163</f>
        <v>0.47083333333333333</v>
      </c>
      <c r="Z2163" s="422">
        <f>Y2163*60</f>
        <v>28.25</v>
      </c>
      <c r="AA2163" s="429">
        <v>2</v>
      </c>
      <c r="AB2163" s="196">
        <v>5</v>
      </c>
    </row>
    <row r="2164" spans="1:28" ht="14.25" customHeight="1" thickBot="1">
      <c r="A2164" s="7"/>
      <c r="B2164" s="7"/>
      <c r="C2164" s="50" t="s">
        <v>8978</v>
      </c>
      <c r="D2164" s="468">
        <v>2</v>
      </c>
      <c r="E2164" s="275" t="s">
        <v>8568</v>
      </c>
      <c r="F2164" s="289" t="s">
        <v>4521</v>
      </c>
      <c r="G2164" s="272" t="s">
        <v>9432</v>
      </c>
      <c r="H2164" s="272" t="s">
        <v>9433</v>
      </c>
      <c r="I2164" s="290">
        <v>6.7361111111111108E-2</v>
      </c>
      <c r="J2164" s="45" t="s">
        <v>2343</v>
      </c>
      <c r="K2164" s="102" t="s">
        <v>6907</v>
      </c>
      <c r="L2164" s="13">
        <f ca="1">IFERROR(__xludf.DUMMYFUNCTION("if(K2292="""",0,counta(split(K2292,"","")))"),6)</f>
        <v>6</v>
      </c>
      <c r="M2164" s="102"/>
      <c r="N2164" s="102"/>
      <c r="O2164" s="102"/>
      <c r="P2164" s="102"/>
      <c r="Q2164" s="422" t="s">
        <v>62</v>
      </c>
      <c r="R2164" s="102" t="s">
        <v>43</v>
      </c>
      <c r="S2164" s="102">
        <v>1</v>
      </c>
      <c r="T2164" s="435"/>
      <c r="U2164" s="196">
        <v>5</v>
      </c>
      <c r="V2164" s="196">
        <v>5</v>
      </c>
      <c r="W2164" s="196" t="s">
        <v>3511</v>
      </c>
      <c r="X2164" s="205">
        <v>1</v>
      </c>
      <c r="Y2164" s="422">
        <f>J2164-I2164</f>
        <v>-1.2499999999999997E-2</v>
      </c>
      <c r="Z2164" s="422">
        <f>Y2164*60</f>
        <v>-0.74999999999999978</v>
      </c>
      <c r="AA2164" s="429">
        <v>2</v>
      </c>
      <c r="AB2164" s="486">
        <v>5</v>
      </c>
    </row>
    <row r="2165" spans="1:28" ht="14.25" customHeight="1" thickBot="1">
      <c r="A2165" s="469"/>
      <c r="B2165" s="470"/>
      <c r="C2165" s="472" t="s">
        <v>10752</v>
      </c>
      <c r="D2165" s="468">
        <v>2</v>
      </c>
      <c r="E2165" s="474" t="s">
        <v>10786</v>
      </c>
      <c r="F2165" s="456" t="s">
        <v>68</v>
      </c>
      <c r="G2165" s="456" t="s">
        <v>68</v>
      </c>
      <c r="H2165" s="456" t="s">
        <v>68</v>
      </c>
      <c r="I2165" s="476">
        <v>6.7361111111111108E-2</v>
      </c>
      <c r="J2165" s="45" t="s">
        <v>1481</v>
      </c>
      <c r="K2165" s="102" t="s">
        <v>6863</v>
      </c>
      <c r="L2165" s="13">
        <f ca="1">IFERROR(__xludf.DUMMYFUNCTION("if(K2293="""",0,counta(split(K2293,"","")))"),9)</f>
        <v>9</v>
      </c>
      <c r="M2165" s="102"/>
      <c r="N2165" s="102"/>
      <c r="O2165" s="102" t="s">
        <v>5179</v>
      </c>
      <c r="P2165" s="102" t="s">
        <v>5179</v>
      </c>
      <c r="Q2165" s="422" t="s">
        <v>62</v>
      </c>
      <c r="R2165" s="102" t="s">
        <v>43</v>
      </c>
      <c r="S2165" s="102">
        <v>1</v>
      </c>
      <c r="T2165" s="435"/>
      <c r="U2165" s="165"/>
      <c r="V2165" s="165">
        <v>3</v>
      </c>
      <c r="W2165" s="165" t="s">
        <v>29</v>
      </c>
      <c r="X2165" s="15">
        <v>1</v>
      </c>
      <c r="Y2165" s="422">
        <f>J2165-I2165</f>
        <v>0.1791666666666667</v>
      </c>
      <c r="Z2165" s="422">
        <f>Y2165*60</f>
        <v>10.750000000000002</v>
      </c>
      <c r="AA2165" s="428">
        <v>2</v>
      </c>
      <c r="AB2165" s="150">
        <v>5</v>
      </c>
    </row>
    <row r="2166" spans="1:28" ht="14.25" customHeight="1" thickBot="1">
      <c r="A2166" s="7"/>
      <c r="B2166" s="7"/>
      <c r="C2166" s="50" t="s">
        <v>8978</v>
      </c>
      <c r="D2166" s="468">
        <v>2</v>
      </c>
      <c r="E2166" s="275" t="s">
        <v>9364</v>
      </c>
      <c r="F2166" s="289" t="s">
        <v>79</v>
      </c>
      <c r="G2166" s="272" t="s">
        <v>79</v>
      </c>
      <c r="H2166" s="272" t="s">
        <v>2825</v>
      </c>
      <c r="I2166" s="290">
        <v>6.6666666666666666E-2</v>
      </c>
      <c r="J2166" s="45" t="s">
        <v>50</v>
      </c>
      <c r="K2166" s="102" t="s">
        <v>6909</v>
      </c>
      <c r="L2166" s="13">
        <f ca="1">IFERROR(__xludf.DUMMYFUNCTION("if(K2294="""",0,counta(split(K2294,"","")))"),5)</f>
        <v>5</v>
      </c>
      <c r="M2166" s="102" t="s">
        <v>6909</v>
      </c>
      <c r="N2166" s="102"/>
      <c r="O2166" s="102" t="s">
        <v>5250</v>
      </c>
      <c r="P2166" s="102" t="s">
        <v>5250</v>
      </c>
      <c r="Q2166" s="422" t="s">
        <v>62</v>
      </c>
      <c r="R2166" s="102" t="s">
        <v>43</v>
      </c>
      <c r="S2166" s="102">
        <v>1</v>
      </c>
      <c r="T2166" s="435"/>
      <c r="U2166" s="485">
        <v>5</v>
      </c>
      <c r="V2166" s="485">
        <v>5</v>
      </c>
      <c r="W2166" s="482" t="s">
        <v>29</v>
      </c>
      <c r="X2166" s="482" t="s">
        <v>2947</v>
      </c>
      <c r="Y2166" s="422">
        <f>J2166-I2166</f>
        <v>0.33749999999999997</v>
      </c>
      <c r="Z2166" s="422">
        <f>Y2166*60</f>
        <v>20.249999999999996</v>
      </c>
      <c r="AA2166" s="429">
        <v>2</v>
      </c>
      <c r="AB2166" s="165">
        <v>5</v>
      </c>
    </row>
    <row r="2167" spans="1:28" ht="14.25" customHeight="1" thickBot="1">
      <c r="A2167" s="294"/>
      <c r="B2167" s="294"/>
      <c r="C2167" s="295" t="s">
        <v>9494</v>
      </c>
      <c r="D2167" s="468">
        <v>2</v>
      </c>
      <c r="E2167" s="312" t="s">
        <v>9549</v>
      </c>
      <c r="F2167" s="304" t="s">
        <v>5986</v>
      </c>
      <c r="G2167" s="301" t="s">
        <v>9550</v>
      </c>
      <c r="H2167" s="301" t="s">
        <v>3303</v>
      </c>
      <c r="I2167" s="298">
        <v>6.5972222222222224E-2</v>
      </c>
      <c r="J2167" s="45" t="s">
        <v>630</v>
      </c>
      <c r="K2167" s="102" t="s">
        <v>6912</v>
      </c>
      <c r="L2167" s="13">
        <f ca="1">IFERROR(__xludf.DUMMYFUNCTION("if(K2295="""",0,counta(split(K2295,"","")))"),5)</f>
        <v>5</v>
      </c>
      <c r="M2167" s="102" t="s">
        <v>6912</v>
      </c>
      <c r="N2167" s="102"/>
      <c r="O2167" s="102"/>
      <c r="P2167" s="102"/>
      <c r="Q2167" s="422" t="s">
        <v>62</v>
      </c>
      <c r="R2167" s="102" t="s">
        <v>43</v>
      </c>
      <c r="S2167" s="102">
        <v>1</v>
      </c>
      <c r="T2167" s="435"/>
      <c r="U2167" s="165">
        <v>2</v>
      </c>
      <c r="V2167" s="165">
        <v>4</v>
      </c>
      <c r="W2167" s="165" t="s">
        <v>29</v>
      </c>
      <c r="X2167" s="102">
        <v>1</v>
      </c>
      <c r="Y2167" s="422">
        <f>J2167-I2167</f>
        <v>0.40277777777777779</v>
      </c>
      <c r="Z2167" s="422">
        <f>Y2167*60</f>
        <v>24.166666666666668</v>
      </c>
      <c r="AA2167" s="429">
        <v>2</v>
      </c>
      <c r="AB2167" s="165">
        <v>5</v>
      </c>
    </row>
    <row r="2168" spans="1:28" ht="14.25" customHeight="1" thickBot="1">
      <c r="A2168" s="7"/>
      <c r="B2168" s="294"/>
      <c r="C2168" s="319" t="s">
        <v>9648</v>
      </c>
      <c r="D2168" s="468">
        <v>2</v>
      </c>
      <c r="E2168" s="301" t="s">
        <v>9752</v>
      </c>
      <c r="F2168" s="296" t="s">
        <v>9756</v>
      </c>
      <c r="G2168" s="301" t="s">
        <v>9757</v>
      </c>
      <c r="H2168" s="301" t="s">
        <v>9758</v>
      </c>
      <c r="I2168" s="298">
        <v>6.5972222222222224E-2</v>
      </c>
      <c r="J2168" s="45" t="s">
        <v>934</v>
      </c>
      <c r="K2168" s="102" t="s">
        <v>6939</v>
      </c>
      <c r="L2168" s="13">
        <f ca="1">IFERROR(__xludf.DUMMYFUNCTION("if(K2313="""",0,counta(split(K2313,"","")))"),4)</f>
        <v>4</v>
      </c>
      <c r="M2168" s="102"/>
      <c r="N2168" s="102"/>
      <c r="O2168" s="102" t="s">
        <v>5204</v>
      </c>
      <c r="P2168" s="102" t="s">
        <v>5204</v>
      </c>
      <c r="Q2168" s="422" t="s">
        <v>62</v>
      </c>
      <c r="R2168" s="102" t="s">
        <v>43</v>
      </c>
      <c r="S2168" s="102">
        <v>1</v>
      </c>
      <c r="T2168" s="435"/>
      <c r="U2168" s="165"/>
      <c r="V2168" s="165">
        <v>4</v>
      </c>
      <c r="W2168" s="165" t="s">
        <v>1403</v>
      </c>
      <c r="X2168" s="102"/>
      <c r="Y2168" s="422">
        <f>J2168-I2168</f>
        <v>0.1479166666666667</v>
      </c>
      <c r="Z2168" s="422">
        <f>Y2168*60</f>
        <v>8.8750000000000018</v>
      </c>
      <c r="AA2168" s="429">
        <v>2</v>
      </c>
      <c r="AB2168" s="165">
        <v>5</v>
      </c>
    </row>
    <row r="2169" spans="1:28" ht="14.25" customHeight="1" thickBot="1">
      <c r="A2169" s="7"/>
      <c r="B2169" s="7"/>
      <c r="C2169" s="329" t="s">
        <v>10062</v>
      </c>
      <c r="D2169" s="468">
        <v>2</v>
      </c>
      <c r="E2169" s="329" t="s">
        <v>10063</v>
      </c>
      <c r="F2169" s="338" t="s">
        <v>10064</v>
      </c>
      <c r="G2169" s="338" t="s">
        <v>10065</v>
      </c>
      <c r="H2169" s="329" t="s">
        <v>10066</v>
      </c>
      <c r="I2169" s="325">
        <v>6.5972222222222224E-2</v>
      </c>
      <c r="J2169" s="45" t="s">
        <v>770</v>
      </c>
      <c r="K2169" s="102" t="s">
        <v>6944</v>
      </c>
      <c r="L2169" s="13">
        <f ca="1">IFERROR(__xludf.DUMMYFUNCTION("if(K2314="""",0,counta(split(K2314,"","")))"),3)</f>
        <v>3</v>
      </c>
      <c r="M2169" s="102" t="s">
        <v>6945</v>
      </c>
      <c r="N2169" s="102"/>
      <c r="O2169" s="224"/>
      <c r="P2169" s="102" t="s">
        <v>6946</v>
      </c>
      <c r="Q2169" s="422" t="s">
        <v>62</v>
      </c>
      <c r="R2169" s="102" t="s">
        <v>43</v>
      </c>
      <c r="S2169" s="102">
        <v>1</v>
      </c>
      <c r="T2169" s="435"/>
      <c r="U2169" s="51">
        <v>5</v>
      </c>
      <c r="V2169" s="354">
        <v>5</v>
      </c>
      <c r="W2169" s="102" t="s">
        <v>2111</v>
      </c>
      <c r="X2169" s="435"/>
      <c r="Y2169" s="422">
        <f>J2169-I2169</f>
        <v>8.1944444444444445E-2</v>
      </c>
      <c r="Z2169" s="422">
        <f>Y2169*60</f>
        <v>4.916666666666667</v>
      </c>
      <c r="AA2169" s="429">
        <v>2</v>
      </c>
      <c r="AB2169" s="165">
        <v>5</v>
      </c>
    </row>
    <row r="2170" spans="1:28" ht="14.25" customHeight="1" thickBot="1">
      <c r="A2170" s="7"/>
      <c r="B2170" s="7"/>
      <c r="C2170" s="329" t="s">
        <v>10106</v>
      </c>
      <c r="D2170" s="468">
        <v>2</v>
      </c>
      <c r="E2170" s="329" t="s">
        <v>10107</v>
      </c>
      <c r="F2170" s="329" t="s">
        <v>816</v>
      </c>
      <c r="G2170" s="329" t="s">
        <v>5401</v>
      </c>
      <c r="H2170" s="329" t="s">
        <v>818</v>
      </c>
      <c r="I2170" s="325">
        <v>6.3888888888888884E-2</v>
      </c>
      <c r="J2170" s="45" t="s">
        <v>1395</v>
      </c>
      <c r="K2170" s="102" t="s">
        <v>6948</v>
      </c>
      <c r="L2170" s="13">
        <f ca="1">IFERROR(__xludf.DUMMYFUNCTION("if(K2315="""",0,counta(split(K2315,"","")))"),6)</f>
        <v>6</v>
      </c>
      <c r="M2170" s="102" t="s">
        <v>6948</v>
      </c>
      <c r="N2170" s="102"/>
      <c r="O2170" s="102" t="s">
        <v>6949</v>
      </c>
      <c r="P2170" s="102" t="s">
        <v>6950</v>
      </c>
      <c r="Q2170" s="422" t="s">
        <v>62</v>
      </c>
      <c r="R2170" s="102" t="s">
        <v>43</v>
      </c>
      <c r="S2170" s="102">
        <v>1</v>
      </c>
      <c r="T2170" s="435"/>
      <c r="U2170" s="280">
        <v>4</v>
      </c>
      <c r="V2170" s="280">
        <v>5</v>
      </c>
      <c r="W2170" s="286" t="s">
        <v>2793</v>
      </c>
      <c r="X2170" s="286" t="s">
        <v>2947</v>
      </c>
      <c r="Y2170" s="422">
        <f>J2170-I2170</f>
        <v>0.16319444444444445</v>
      </c>
      <c r="Z2170" s="422">
        <f>Y2170*60</f>
        <v>9.7916666666666661</v>
      </c>
      <c r="AA2170" s="429">
        <v>2</v>
      </c>
      <c r="AB2170" s="165">
        <v>5</v>
      </c>
    </row>
    <row r="2171" spans="1:28" ht="14.25" customHeight="1" thickBot="1">
      <c r="A2171" s="7"/>
      <c r="B2171" s="7"/>
      <c r="C2171" s="286" t="s">
        <v>9047</v>
      </c>
      <c r="D2171" s="468">
        <v>2</v>
      </c>
      <c r="E2171" s="286" t="s">
        <v>9153</v>
      </c>
      <c r="F2171" s="247" t="s">
        <v>9154</v>
      </c>
      <c r="G2171" s="286"/>
      <c r="H2171" s="286" t="s">
        <v>9195</v>
      </c>
      <c r="I2171" s="281">
        <v>6.3298611111111111E-2</v>
      </c>
      <c r="J2171" s="45" t="s">
        <v>569</v>
      </c>
      <c r="K2171" s="102" t="s">
        <v>257</v>
      </c>
      <c r="L2171" s="13">
        <f ca="1">IFERROR(__xludf.DUMMYFUNCTION("if(K2316="""",0,counta(split(K2316,"","")))"),1)</f>
        <v>1</v>
      </c>
      <c r="M2171" s="102" t="s">
        <v>257</v>
      </c>
      <c r="N2171" s="102"/>
      <c r="O2171" s="102"/>
      <c r="P2171" s="102"/>
      <c r="Q2171" s="422" t="s">
        <v>62</v>
      </c>
      <c r="R2171" s="102" t="s">
        <v>43</v>
      </c>
      <c r="S2171" s="102">
        <v>1</v>
      </c>
      <c r="T2171" s="435"/>
      <c r="U2171" s="280">
        <v>5</v>
      </c>
      <c r="V2171" s="280">
        <v>5</v>
      </c>
      <c r="W2171" s="286" t="s">
        <v>9052</v>
      </c>
      <c r="X2171" s="286" t="s">
        <v>3469</v>
      </c>
      <c r="Y2171" s="422">
        <f>J2171-I2171</f>
        <v>0.3589236111111111</v>
      </c>
      <c r="Z2171" s="422">
        <f>Y2171*60</f>
        <v>21.535416666666666</v>
      </c>
      <c r="AA2171" s="429">
        <v>2</v>
      </c>
      <c r="AB2171" s="328">
        <v>5</v>
      </c>
    </row>
    <row r="2172" spans="1:28" ht="14.25" customHeight="1" thickBot="1">
      <c r="A2172" s="294"/>
      <c r="B2172" s="294"/>
      <c r="C2172" s="295" t="s">
        <v>9494</v>
      </c>
      <c r="D2172" s="468">
        <v>2</v>
      </c>
      <c r="E2172" s="301" t="s">
        <v>9621</v>
      </c>
      <c r="F2172" s="296" t="s">
        <v>284</v>
      </c>
      <c r="G2172" s="296" t="s">
        <v>284</v>
      </c>
      <c r="H2172" s="296" t="s">
        <v>9622</v>
      </c>
      <c r="I2172" s="298">
        <v>6.25E-2</v>
      </c>
      <c r="J2172" s="45" t="s">
        <v>1300</v>
      </c>
      <c r="K2172" s="102" t="s">
        <v>6957</v>
      </c>
      <c r="L2172" s="13">
        <f ca="1">IFERROR(__xludf.DUMMYFUNCTION("if(K2317="""",0,counta(split(K2317,"","")))"),3)</f>
        <v>3</v>
      </c>
      <c r="M2172" s="102" t="s">
        <v>6957</v>
      </c>
      <c r="N2172" s="102"/>
      <c r="O2172" s="102"/>
      <c r="P2172" s="102"/>
      <c r="Q2172" s="422" t="s">
        <v>62</v>
      </c>
      <c r="R2172" s="102" t="s">
        <v>43</v>
      </c>
      <c r="S2172" s="102">
        <v>1</v>
      </c>
      <c r="T2172" s="435"/>
      <c r="U2172" s="463">
        <v>3</v>
      </c>
      <c r="V2172" s="463">
        <v>3</v>
      </c>
      <c r="W2172" s="456" t="s">
        <v>3511</v>
      </c>
      <c r="X2172" s="456" t="s">
        <v>2976</v>
      </c>
      <c r="Y2172" s="422">
        <f>J2172-I2172</f>
        <v>0.40208333333333335</v>
      </c>
      <c r="Z2172" s="422">
        <f>Y2172*60</f>
        <v>24.125</v>
      </c>
      <c r="AA2172" s="429">
        <v>2</v>
      </c>
      <c r="AB2172" s="255">
        <v>5</v>
      </c>
    </row>
    <row r="2173" spans="1:28" ht="14.25" customHeight="1" thickBot="1">
      <c r="A2173" s="7"/>
      <c r="B2173" s="7"/>
      <c r="C2173" s="471" t="s">
        <v>10752</v>
      </c>
      <c r="D2173" s="468">
        <v>2</v>
      </c>
      <c r="E2173" s="87" t="s">
        <v>10828</v>
      </c>
      <c r="F2173" s="30" t="s">
        <v>622</v>
      </c>
      <c r="G2173" s="377" t="s">
        <v>10829</v>
      </c>
      <c r="H2173" s="377" t="s">
        <v>1621</v>
      </c>
      <c r="I2173" s="378">
        <v>6.25E-2</v>
      </c>
      <c r="J2173" s="45" t="s">
        <v>5051</v>
      </c>
      <c r="K2173" s="102" t="s">
        <v>6959</v>
      </c>
      <c r="L2173" s="13">
        <f ca="1">IFERROR(__xludf.DUMMYFUNCTION("if(K2318="""",0,counta(split(K2318,"","")))"),6)</f>
        <v>6</v>
      </c>
      <c r="M2173" s="102" t="s">
        <v>6959</v>
      </c>
      <c r="N2173" s="102"/>
      <c r="O2173" s="102"/>
      <c r="P2173" s="102"/>
      <c r="Q2173" s="422" t="s">
        <v>62</v>
      </c>
      <c r="R2173" s="102" t="s">
        <v>43</v>
      </c>
      <c r="S2173" s="102">
        <v>1</v>
      </c>
      <c r="T2173" s="435"/>
      <c r="U2173" s="165"/>
      <c r="V2173" s="165">
        <v>4</v>
      </c>
      <c r="W2173" s="165" t="s">
        <v>1403</v>
      </c>
      <c r="X2173" s="102"/>
      <c r="Y2173" s="422">
        <f>J2173-I2173</f>
        <v>0.47569444444444442</v>
      </c>
      <c r="Z2173" s="422">
        <f>Y2173*60</f>
        <v>28.541666666666664</v>
      </c>
      <c r="AA2173" s="429">
        <v>2</v>
      </c>
      <c r="AB2173" s="150">
        <v>5</v>
      </c>
    </row>
    <row r="2174" spans="1:28" ht="14.25" customHeight="1" thickBot="1">
      <c r="A2174" s="7"/>
      <c r="B2174" s="7"/>
      <c r="C2174" s="434" t="s">
        <v>10180</v>
      </c>
      <c r="D2174" s="468">
        <v>2</v>
      </c>
      <c r="E2174" s="434" t="s">
        <v>10181</v>
      </c>
      <c r="F2174" s="434" t="s">
        <v>75</v>
      </c>
      <c r="G2174" s="434" t="s">
        <v>75</v>
      </c>
      <c r="H2174" s="434" t="s">
        <v>295</v>
      </c>
      <c r="I2174" s="355">
        <v>6.1805555555555558E-2</v>
      </c>
      <c r="J2174" s="45" t="s">
        <v>6960</v>
      </c>
      <c r="K2174" s="102" t="s">
        <v>6961</v>
      </c>
      <c r="L2174" s="13">
        <f ca="1">IFERROR(__xludf.DUMMYFUNCTION("if(K2319="""",0,counta(split(K2319,"","")))"),9)</f>
        <v>9</v>
      </c>
      <c r="M2174" s="102" t="s">
        <v>6961</v>
      </c>
      <c r="N2174" s="102"/>
      <c r="O2174" s="102"/>
      <c r="P2174" s="102"/>
      <c r="Q2174" s="422" t="s">
        <v>62</v>
      </c>
      <c r="R2174" s="102" t="s">
        <v>43</v>
      </c>
      <c r="S2174" s="102">
        <v>1</v>
      </c>
      <c r="T2174" s="435"/>
      <c r="U2174" s="165"/>
      <c r="V2174" s="165">
        <v>5</v>
      </c>
      <c r="W2174" s="165" t="s">
        <v>1403</v>
      </c>
      <c r="X2174" s="102"/>
      <c r="Y2174" s="422">
        <f>J2174-I2174</f>
        <v>0.59722222222222221</v>
      </c>
      <c r="Z2174" s="422">
        <f>Y2174*60</f>
        <v>35.833333333333336</v>
      </c>
      <c r="AA2174" s="429">
        <v>2</v>
      </c>
      <c r="AB2174" s="165">
        <v>5</v>
      </c>
    </row>
    <row r="2175" spans="1:28" ht="14.25" customHeight="1" thickBot="1">
      <c r="A2175" s="85"/>
      <c r="B2175" s="85"/>
      <c r="C2175" s="51" t="s">
        <v>7255</v>
      </c>
      <c r="D2175" s="468">
        <v>2</v>
      </c>
      <c r="E2175" s="63" t="s">
        <v>1378</v>
      </c>
      <c r="F2175" s="102" t="s">
        <v>84</v>
      </c>
      <c r="G2175" s="51" t="s">
        <v>7405</v>
      </c>
      <c r="H2175" s="51" t="s">
        <v>7273</v>
      </c>
      <c r="I2175" s="113">
        <v>6.1111111111111109E-2</v>
      </c>
      <c r="J2175" s="45" t="s">
        <v>6964</v>
      </c>
      <c r="K2175" s="102" t="s">
        <v>6965</v>
      </c>
      <c r="L2175" s="13">
        <f ca="1">IFERROR(__xludf.DUMMYFUNCTION("if(K2320="""",0,counta(split(K2320,"","")))"),6)</f>
        <v>6</v>
      </c>
      <c r="M2175" s="102" t="s">
        <v>6965</v>
      </c>
      <c r="N2175" s="102"/>
      <c r="O2175" s="102"/>
      <c r="P2175" s="102"/>
      <c r="Q2175" s="422" t="s">
        <v>62</v>
      </c>
      <c r="R2175" s="102" t="s">
        <v>43</v>
      </c>
      <c r="S2175" s="102">
        <v>1</v>
      </c>
      <c r="T2175" s="435"/>
      <c r="U2175" s="165">
        <v>2</v>
      </c>
      <c r="V2175" s="165">
        <v>4</v>
      </c>
      <c r="W2175" s="165" t="s">
        <v>8427</v>
      </c>
      <c r="X2175" s="102">
        <v>1</v>
      </c>
      <c r="Y2175" s="422">
        <f>J2175-I2175</f>
        <v>0.67083333333333328</v>
      </c>
      <c r="Z2175" s="422">
        <f>Y2175*60</f>
        <v>40.25</v>
      </c>
      <c r="AA2175" s="429">
        <v>2</v>
      </c>
      <c r="AB2175" s="255">
        <v>5</v>
      </c>
    </row>
    <row r="2176" spans="1:28" ht="14.25" customHeight="1" thickBot="1">
      <c r="A2176" s="7"/>
      <c r="B2176" s="7"/>
      <c r="C2176" s="312" t="s">
        <v>9648</v>
      </c>
      <c r="D2176" s="468">
        <v>2</v>
      </c>
      <c r="E2176" s="312" t="s">
        <v>9664</v>
      </c>
      <c r="F2176" s="312" t="s">
        <v>9665</v>
      </c>
      <c r="G2176" s="312" t="s">
        <v>9665</v>
      </c>
      <c r="H2176" s="312" t="s">
        <v>9666</v>
      </c>
      <c r="I2176" s="315">
        <v>6.1111111111111109E-2</v>
      </c>
      <c r="J2176" s="45" t="s">
        <v>6968</v>
      </c>
      <c r="K2176" s="102" t="s">
        <v>6969</v>
      </c>
      <c r="L2176" s="13">
        <f ca="1">IFERROR(__xludf.DUMMYFUNCTION("if(K2321="""",0,counta(split(K2321,"","")))"),10)</f>
        <v>10</v>
      </c>
      <c r="M2176" s="102" t="s">
        <v>6970</v>
      </c>
      <c r="N2176" s="102"/>
      <c r="O2176" s="102"/>
      <c r="P2176" s="102"/>
      <c r="Q2176" s="422" t="s">
        <v>62</v>
      </c>
      <c r="R2176" s="102" t="s">
        <v>43</v>
      </c>
      <c r="S2176" s="102">
        <v>1</v>
      </c>
      <c r="T2176" s="435"/>
      <c r="U2176" s="196">
        <v>5</v>
      </c>
      <c r="V2176" s="196">
        <v>5</v>
      </c>
      <c r="W2176" s="193" t="s">
        <v>6755</v>
      </c>
      <c r="X2176" s="205">
        <v>1</v>
      </c>
      <c r="Y2176" s="422">
        <f>J2176-I2176</f>
        <v>0.74097222222222225</v>
      </c>
      <c r="Z2176" s="422">
        <f>Y2176*60</f>
        <v>44.458333333333336</v>
      </c>
      <c r="AA2176" s="429">
        <v>2</v>
      </c>
      <c r="AB2176" s="165">
        <v>5</v>
      </c>
    </row>
    <row r="2177" spans="1:28" ht="14.25" customHeight="1" thickBot="1">
      <c r="A2177" s="7"/>
      <c r="B2177" s="294"/>
      <c r="C2177" s="319" t="s">
        <v>9648</v>
      </c>
      <c r="D2177" s="468">
        <v>2</v>
      </c>
      <c r="E2177" s="301" t="s">
        <v>9720</v>
      </c>
      <c r="F2177" s="301" t="s">
        <v>8619</v>
      </c>
      <c r="G2177" s="301" t="s">
        <v>8619</v>
      </c>
      <c r="H2177" s="301" t="s">
        <v>7437</v>
      </c>
      <c r="I2177" s="298">
        <v>6.1111111111111109E-2</v>
      </c>
      <c r="J2177" s="45" t="s">
        <v>1536</v>
      </c>
      <c r="K2177" s="102" t="s">
        <v>6863</v>
      </c>
      <c r="L2177" s="13">
        <f ca="1">IFERROR(__xludf.DUMMYFUNCTION("if(K2322="""",0,counta(split(K2322,"","")))"),9)</f>
        <v>9</v>
      </c>
      <c r="M2177" s="102" t="s">
        <v>6863</v>
      </c>
      <c r="N2177" s="102"/>
      <c r="O2177" s="102" t="s">
        <v>5179</v>
      </c>
      <c r="P2177" s="102" t="s">
        <v>5179</v>
      </c>
      <c r="Q2177" s="422" t="s">
        <v>62</v>
      </c>
      <c r="R2177" s="102" t="s">
        <v>43</v>
      </c>
      <c r="S2177" s="102">
        <v>1</v>
      </c>
      <c r="T2177" s="435"/>
      <c r="U2177" s="165">
        <v>4</v>
      </c>
      <c r="V2177" s="165">
        <v>4</v>
      </c>
      <c r="W2177" s="165" t="s">
        <v>2111</v>
      </c>
      <c r="X2177" s="102" t="s">
        <v>2947</v>
      </c>
      <c r="Y2177" s="422">
        <f>J2177-I2177</f>
        <v>9.5138888888888884E-2</v>
      </c>
      <c r="Z2177" s="422">
        <f>Y2177*60</f>
        <v>5.708333333333333</v>
      </c>
      <c r="AA2177" s="429">
        <v>2</v>
      </c>
      <c r="AB2177" s="332">
        <v>5</v>
      </c>
    </row>
    <row r="2178" spans="1:28" ht="14.25" customHeight="1" thickBot="1">
      <c r="A2178" s="7"/>
      <c r="B2178" s="7"/>
      <c r="C2178" s="329" t="s">
        <v>9959</v>
      </c>
      <c r="D2178" s="468">
        <v>2</v>
      </c>
      <c r="E2178" s="329" t="s">
        <v>9960</v>
      </c>
      <c r="F2178" s="27" t="s">
        <v>262</v>
      </c>
      <c r="G2178" s="329" t="s">
        <v>9961</v>
      </c>
      <c r="H2178" s="329" t="s">
        <v>4391</v>
      </c>
      <c r="I2178" s="325">
        <v>5.9722222222222225E-2</v>
      </c>
      <c r="J2178" s="45" t="s">
        <v>749</v>
      </c>
      <c r="K2178" s="102" t="s">
        <v>6973</v>
      </c>
      <c r="L2178" s="13">
        <f ca="1">IFERROR(__xludf.DUMMYFUNCTION("if(K2323="""",0,counta(split(K2323,"","")))"),7)</f>
        <v>7</v>
      </c>
      <c r="M2178" s="102" t="s">
        <v>6973</v>
      </c>
      <c r="N2178" s="102"/>
      <c r="O2178" s="102"/>
      <c r="P2178" s="102"/>
      <c r="Q2178" s="422" t="s">
        <v>62</v>
      </c>
      <c r="R2178" s="102" t="s">
        <v>43</v>
      </c>
      <c r="S2178" s="102">
        <v>1</v>
      </c>
      <c r="T2178" s="435"/>
      <c r="U2178" s="165">
        <v>5</v>
      </c>
      <c r="V2178" s="354">
        <v>3</v>
      </c>
      <c r="W2178" s="353" t="s">
        <v>2858</v>
      </c>
      <c r="X2178" s="102">
        <v>1</v>
      </c>
      <c r="Y2178" s="422">
        <f>J2178-I2178</f>
        <v>0.13472222222222222</v>
      </c>
      <c r="Z2178" s="422">
        <f>Y2178*60</f>
        <v>8.0833333333333321</v>
      </c>
      <c r="AA2178" s="429">
        <v>2</v>
      </c>
      <c r="AB2178" s="165">
        <v>5</v>
      </c>
    </row>
    <row r="2179" spans="1:28" ht="14.25" customHeight="1" thickBot="1">
      <c r="A2179" s="7"/>
      <c r="B2179" s="7"/>
      <c r="C2179" s="50" t="s">
        <v>10130</v>
      </c>
      <c r="D2179" s="468">
        <v>2</v>
      </c>
      <c r="E2179" s="381" t="s">
        <v>10746</v>
      </c>
      <c r="F2179" s="388" t="s">
        <v>10747</v>
      </c>
      <c r="G2179" s="388" t="s">
        <v>4110</v>
      </c>
      <c r="H2179" s="388"/>
      <c r="I2179" s="387">
        <v>5.9722222222222225E-2</v>
      </c>
      <c r="J2179" s="45" t="s">
        <v>712</v>
      </c>
      <c r="K2179" s="129" t="s">
        <v>6849</v>
      </c>
      <c r="L2179" s="13">
        <f ca="1">IFERROR(__xludf.DUMMYFUNCTION("if(K2324="""",0,counta(split(K2324,"","")))"),18)</f>
        <v>18</v>
      </c>
      <c r="M2179" s="129"/>
      <c r="N2179" s="102"/>
      <c r="O2179" s="102"/>
      <c r="P2179" s="102"/>
      <c r="Q2179" s="422" t="s">
        <v>62</v>
      </c>
      <c r="R2179" s="102" t="s">
        <v>43</v>
      </c>
      <c r="S2179" s="102">
        <v>1</v>
      </c>
      <c r="T2179" s="435"/>
      <c r="U2179" s="165">
        <v>4</v>
      </c>
      <c r="V2179" s="165">
        <v>5</v>
      </c>
      <c r="W2179" s="165" t="s">
        <v>4948</v>
      </c>
      <c r="X2179" s="102" t="s">
        <v>2947</v>
      </c>
      <c r="Y2179" s="422">
        <f>J2179-I2179</f>
        <v>2.7777777777777748E-3</v>
      </c>
      <c r="Z2179" s="422">
        <f>Y2179*60</f>
        <v>0.16666666666666649</v>
      </c>
      <c r="AA2179" s="429">
        <v>2</v>
      </c>
      <c r="AB2179" s="165">
        <v>5</v>
      </c>
    </row>
    <row r="2180" spans="1:28" ht="14.25" customHeight="1" thickBot="1">
      <c r="A2180" s="85"/>
      <c r="B2180" s="85"/>
      <c r="C2180" s="51" t="s">
        <v>7255</v>
      </c>
      <c r="D2180" s="468">
        <v>2</v>
      </c>
      <c r="E2180" s="237" t="s">
        <v>7386</v>
      </c>
      <c r="F2180" s="99" t="s">
        <v>7387</v>
      </c>
      <c r="G2180" s="51" t="s">
        <v>7387</v>
      </c>
      <c r="H2180" s="51" t="s">
        <v>7388</v>
      </c>
      <c r="I2180" s="113">
        <v>5.9027777777777776E-2</v>
      </c>
      <c r="J2180" s="45" t="s">
        <v>338</v>
      </c>
      <c r="K2180" s="102" t="s">
        <v>6975</v>
      </c>
      <c r="L2180" s="13">
        <f ca="1">IFERROR(__xludf.DUMMYFUNCTION("if(K2325="""",0,counta(split(K2325,"","")))"),2)</f>
        <v>2</v>
      </c>
      <c r="M2180" s="102" t="s">
        <v>648</v>
      </c>
      <c r="N2180" s="102"/>
      <c r="O2180" s="102"/>
      <c r="P2180" s="102"/>
      <c r="Q2180" s="422" t="s">
        <v>62</v>
      </c>
      <c r="R2180" s="102" t="s">
        <v>43</v>
      </c>
      <c r="S2180" s="102">
        <v>1</v>
      </c>
      <c r="T2180" s="435"/>
      <c r="U2180" s="165">
        <v>4</v>
      </c>
      <c r="V2180" s="165">
        <v>5</v>
      </c>
      <c r="W2180" s="165" t="s">
        <v>4795</v>
      </c>
      <c r="X2180" s="102" t="s">
        <v>2947</v>
      </c>
      <c r="Y2180" s="422">
        <f>J2180-I2180</f>
        <v>3.125E-2</v>
      </c>
      <c r="Z2180" s="422">
        <f>Y2180*60</f>
        <v>1.875</v>
      </c>
      <c r="AA2180" s="429">
        <v>2</v>
      </c>
      <c r="AB2180" s="196">
        <v>5</v>
      </c>
    </row>
    <row r="2181" spans="1:28" ht="14.25" customHeight="1" thickBot="1">
      <c r="A2181" s="7"/>
      <c r="B2181" s="7"/>
      <c r="C2181" s="286" t="s">
        <v>9047</v>
      </c>
      <c r="D2181" s="468">
        <v>2</v>
      </c>
      <c r="E2181" s="286" t="s">
        <v>9134</v>
      </c>
      <c r="F2181" s="247" t="s">
        <v>2136</v>
      </c>
      <c r="G2181" s="286" t="s">
        <v>2136</v>
      </c>
      <c r="H2181" s="286" t="s">
        <v>8356</v>
      </c>
      <c r="I2181" s="281">
        <v>5.9027777777777776E-2</v>
      </c>
      <c r="J2181" s="45" t="s">
        <v>388</v>
      </c>
      <c r="K2181" s="102" t="s">
        <v>6927</v>
      </c>
      <c r="L2181" s="13">
        <f ca="1">IFERROR(__xludf.DUMMYFUNCTION("if(K2326="""",0,counta(split(K2326,"","")))"),6)</f>
        <v>6</v>
      </c>
      <c r="M2181" s="102"/>
      <c r="N2181" s="102"/>
      <c r="O2181" s="102"/>
      <c r="P2181" s="102"/>
      <c r="Q2181" s="422" t="s">
        <v>62</v>
      </c>
      <c r="R2181" s="102" t="s">
        <v>43</v>
      </c>
      <c r="S2181" s="102">
        <v>1</v>
      </c>
      <c r="T2181" s="435"/>
      <c r="U2181" s="379">
        <v>2</v>
      </c>
      <c r="V2181" s="379">
        <v>3</v>
      </c>
      <c r="W2181" s="377" t="s">
        <v>3044</v>
      </c>
      <c r="X2181" s="377" t="s">
        <v>2947</v>
      </c>
      <c r="Y2181" s="422">
        <f>J2181-I2181</f>
        <v>0.1423611111111111</v>
      </c>
      <c r="Z2181" s="422">
        <f>Y2181*60</f>
        <v>8.5416666666666661</v>
      </c>
      <c r="AA2181" s="429">
        <v>2</v>
      </c>
      <c r="AB2181" s="165">
        <v>5</v>
      </c>
    </row>
    <row r="2182" spans="1:28" ht="14.25" customHeight="1" thickBot="1">
      <c r="A2182" s="7"/>
      <c r="B2182" s="7"/>
      <c r="C2182" s="329" t="s">
        <v>9979</v>
      </c>
      <c r="D2182" s="468">
        <v>2</v>
      </c>
      <c r="E2182" s="329" t="s">
        <v>9988</v>
      </c>
      <c r="F2182" s="338" t="s">
        <v>1330</v>
      </c>
      <c r="G2182" s="329" t="s">
        <v>9989</v>
      </c>
      <c r="H2182" s="329" t="s">
        <v>4340</v>
      </c>
      <c r="I2182" s="325">
        <v>5.9027777777777776E-2</v>
      </c>
      <c r="J2182" s="45" t="s">
        <v>338</v>
      </c>
      <c r="K2182" s="102" t="s">
        <v>6980</v>
      </c>
      <c r="L2182" s="13">
        <f ca="1">IFERROR(__xludf.DUMMYFUNCTION("if(K2327="""",0,counta(split(K2327,"","")))"),4)</f>
        <v>4</v>
      </c>
      <c r="M2182" s="102"/>
      <c r="N2182" s="102"/>
      <c r="O2182" s="102" t="s">
        <v>5119</v>
      </c>
      <c r="P2182" s="102" t="s">
        <v>5119</v>
      </c>
      <c r="Q2182" s="422" t="s">
        <v>62</v>
      </c>
      <c r="R2182" s="102" t="s">
        <v>43</v>
      </c>
      <c r="S2182" s="102">
        <v>1</v>
      </c>
      <c r="T2182" s="435"/>
      <c r="U2182" s="51">
        <v>3</v>
      </c>
      <c r="V2182" s="51">
        <v>4</v>
      </c>
      <c r="W2182" s="51" t="s">
        <v>3044</v>
      </c>
      <c r="X2182" s="51" t="s">
        <v>2794</v>
      </c>
      <c r="Y2182" s="422">
        <f>J2182-I2182</f>
        <v>3.125E-2</v>
      </c>
      <c r="Z2182" s="422">
        <f>Y2182*60</f>
        <v>1.875</v>
      </c>
      <c r="AA2182" s="429">
        <v>2</v>
      </c>
      <c r="AB2182" s="165">
        <v>5</v>
      </c>
    </row>
    <row r="2183" spans="1:28" ht="14.25" customHeight="1" thickBot="1">
      <c r="A2183" s="7"/>
      <c r="B2183" s="294"/>
      <c r="C2183" s="319" t="s">
        <v>9648</v>
      </c>
      <c r="D2183" s="468">
        <v>2</v>
      </c>
      <c r="E2183" s="301" t="s">
        <v>9752</v>
      </c>
      <c r="F2183" s="301" t="s">
        <v>9753</v>
      </c>
      <c r="G2183" s="301" t="s">
        <v>9753</v>
      </c>
      <c r="H2183" s="301" t="s">
        <v>9754</v>
      </c>
      <c r="I2183" s="298">
        <v>5.8333333333333334E-2</v>
      </c>
      <c r="J2183" s="45" t="s">
        <v>1864</v>
      </c>
      <c r="K2183" s="102" t="s">
        <v>6982</v>
      </c>
      <c r="L2183" s="13">
        <f ca="1">IFERROR(__xludf.DUMMYFUNCTION("if(K2328="""",0,counta(split(K2328,"","")))"),5)</f>
        <v>5</v>
      </c>
      <c r="M2183" s="102" t="s">
        <v>6982</v>
      </c>
      <c r="N2183" s="102"/>
      <c r="O2183" s="102" t="s">
        <v>6983</v>
      </c>
      <c r="P2183" s="102" t="s">
        <v>6983</v>
      </c>
      <c r="Q2183" s="422" t="s">
        <v>62</v>
      </c>
      <c r="R2183" s="102" t="s">
        <v>43</v>
      </c>
      <c r="S2183" s="102">
        <v>1</v>
      </c>
      <c r="T2183" s="435"/>
      <c r="U2183" s="333">
        <v>4</v>
      </c>
      <c r="V2183" s="332">
        <v>5</v>
      </c>
      <c r="W2183" s="339" t="s">
        <v>3548</v>
      </c>
      <c r="X2183" s="339" t="s">
        <v>2794</v>
      </c>
      <c r="Y2183" s="422">
        <f>J2183-I2183</f>
        <v>0.26458333333333334</v>
      </c>
      <c r="Z2183" s="422">
        <f>Y2183*60</f>
        <v>15.875</v>
      </c>
      <c r="AA2183" s="429">
        <v>2</v>
      </c>
      <c r="AB2183" s="79">
        <v>5</v>
      </c>
    </row>
    <row r="2184" spans="1:28" ht="14.25" customHeight="1" thickBot="1">
      <c r="A2184" s="7"/>
      <c r="B2184" s="7"/>
      <c r="C2184" s="50" t="s">
        <v>8978</v>
      </c>
      <c r="D2184" s="468">
        <v>2</v>
      </c>
      <c r="E2184" s="275" t="s">
        <v>8568</v>
      </c>
      <c r="F2184" s="289" t="s">
        <v>9429</v>
      </c>
      <c r="G2184" s="289" t="s">
        <v>9429</v>
      </c>
      <c r="H2184" s="272" t="s">
        <v>5022</v>
      </c>
      <c r="I2184" s="290">
        <v>5.6944444444444443E-2</v>
      </c>
      <c r="J2184" s="45" t="s">
        <v>3670</v>
      </c>
      <c r="K2184" s="457" t="s">
        <v>6877</v>
      </c>
      <c r="L2184" s="13">
        <f ca="1">IFERROR(__xludf.DUMMYFUNCTION("if(K2329="""",0,counta(split(K2329,"","")))"),9)</f>
        <v>9</v>
      </c>
      <c r="M2184" s="457" t="s">
        <v>6985</v>
      </c>
      <c r="N2184" s="102"/>
      <c r="O2184" s="102" t="s">
        <v>6986</v>
      </c>
      <c r="P2184" s="102" t="s">
        <v>6987</v>
      </c>
      <c r="Q2184" s="422" t="s">
        <v>62</v>
      </c>
      <c r="R2184" s="102" t="s">
        <v>43</v>
      </c>
      <c r="S2184" s="102">
        <v>1</v>
      </c>
      <c r="T2184" s="435"/>
      <c r="U2184" s="165">
        <v>2</v>
      </c>
      <c r="V2184" s="165">
        <v>3</v>
      </c>
      <c r="W2184" s="165" t="s">
        <v>29</v>
      </c>
      <c r="X2184" s="102">
        <v>1</v>
      </c>
      <c r="Y2184" s="422">
        <f>J2184-I2184</f>
        <v>0.46388888888888891</v>
      </c>
      <c r="Z2184" s="422">
        <f>Y2184*60</f>
        <v>27.833333333333336</v>
      </c>
      <c r="AA2184" s="431">
        <v>2</v>
      </c>
      <c r="AB2184" s="165">
        <v>5</v>
      </c>
    </row>
    <row r="2185" spans="1:28" ht="14.25" customHeight="1" thickBot="1">
      <c r="A2185" s="7"/>
      <c r="B2185" s="7"/>
      <c r="C2185" s="50" t="s">
        <v>8978</v>
      </c>
      <c r="D2185" s="468">
        <v>2</v>
      </c>
      <c r="E2185" s="275" t="s">
        <v>9439</v>
      </c>
      <c r="F2185" s="289" t="s">
        <v>9442</v>
      </c>
      <c r="G2185" s="272" t="s">
        <v>9443</v>
      </c>
      <c r="H2185" s="272" t="s">
        <v>9444</v>
      </c>
      <c r="I2185" s="290">
        <v>5.6944444444444443E-2</v>
      </c>
      <c r="J2185" s="45" t="s">
        <v>3188</v>
      </c>
      <c r="K2185" s="102" t="s">
        <v>6990</v>
      </c>
      <c r="L2185" s="13">
        <f ca="1">IFERROR(__xludf.DUMMYFUNCTION("if(K2331="""",0,counta(split(K2331,"","")))"),6)</f>
        <v>6</v>
      </c>
      <c r="M2185" s="102" t="s">
        <v>6990</v>
      </c>
      <c r="N2185" s="102"/>
      <c r="O2185" s="102" t="s">
        <v>5179</v>
      </c>
      <c r="P2185" s="102" t="s">
        <v>5179</v>
      </c>
      <c r="Q2185" s="422" t="s">
        <v>62</v>
      </c>
      <c r="R2185" s="102" t="s">
        <v>43</v>
      </c>
      <c r="S2185" s="102">
        <v>1</v>
      </c>
      <c r="T2185" s="435"/>
      <c r="U2185" s="165">
        <v>3</v>
      </c>
      <c r="V2185" s="165">
        <v>4</v>
      </c>
      <c r="W2185" s="165" t="s">
        <v>3127</v>
      </c>
      <c r="X2185" s="102" t="s">
        <v>2794</v>
      </c>
      <c r="Y2185" s="422">
        <f>J2185-I2185</f>
        <v>0.32638888888888884</v>
      </c>
      <c r="Z2185" s="422">
        <f>Y2185*60</f>
        <v>19.583333333333329</v>
      </c>
      <c r="AA2185" s="429">
        <v>2</v>
      </c>
      <c r="AB2185" s="297">
        <v>5</v>
      </c>
    </row>
    <row r="2186" spans="1:28" ht="14.25" customHeight="1" thickBot="1">
      <c r="A2186" s="324"/>
      <c r="B2186" s="324"/>
      <c r="C2186" s="329" t="s">
        <v>9777</v>
      </c>
      <c r="D2186" s="468">
        <v>2</v>
      </c>
      <c r="E2186" s="329" t="s">
        <v>983</v>
      </c>
      <c r="F2186" s="329" t="s">
        <v>75</v>
      </c>
      <c r="G2186" s="329" t="s">
        <v>1089</v>
      </c>
      <c r="H2186" s="329" t="s">
        <v>295</v>
      </c>
      <c r="I2186" s="325">
        <v>5.6944444444444443E-2</v>
      </c>
      <c r="J2186" s="45" t="s">
        <v>725</v>
      </c>
      <c r="K2186" s="102" t="s">
        <v>6994</v>
      </c>
      <c r="L2186" s="13">
        <f ca="1">IFERROR(__xludf.DUMMYFUNCTION("if(K2332="""",0,counta(split(K2332,"","")))"),4)</f>
        <v>4</v>
      </c>
      <c r="M2186" s="102" t="s">
        <v>6994</v>
      </c>
      <c r="N2186" s="102"/>
      <c r="O2186" s="102" t="s">
        <v>5119</v>
      </c>
      <c r="P2186" s="102" t="s">
        <v>5119</v>
      </c>
      <c r="Q2186" s="422" t="s">
        <v>62</v>
      </c>
      <c r="R2186" s="102" t="s">
        <v>43</v>
      </c>
      <c r="S2186" s="102">
        <v>1</v>
      </c>
      <c r="T2186" s="435"/>
      <c r="U2186" s="336">
        <v>3</v>
      </c>
      <c r="V2186" s="336">
        <v>3</v>
      </c>
      <c r="W2186" s="339" t="s">
        <v>29</v>
      </c>
      <c r="X2186" s="339" t="s">
        <v>2947</v>
      </c>
      <c r="Y2186" s="422">
        <f>J2186-I2186</f>
        <v>0.21388888888888888</v>
      </c>
      <c r="Z2186" s="422">
        <f>Y2186*60</f>
        <v>12.833333333333332</v>
      </c>
      <c r="AA2186" s="429">
        <v>2</v>
      </c>
      <c r="AB2186" s="165">
        <v>5</v>
      </c>
    </row>
    <row r="2187" spans="1:28" ht="14.25" customHeight="1" thickBot="1">
      <c r="A2187" s="7"/>
      <c r="B2187" s="7"/>
      <c r="C2187" s="286" t="s">
        <v>9047</v>
      </c>
      <c r="D2187" s="468">
        <v>2</v>
      </c>
      <c r="E2187" s="286" t="s">
        <v>9213</v>
      </c>
      <c r="F2187" s="247" t="s">
        <v>2803</v>
      </c>
      <c r="G2187" s="286"/>
      <c r="H2187" s="286"/>
      <c r="I2187" s="281">
        <v>5.6250000000000001E-2</v>
      </c>
      <c r="J2187" s="45" t="s">
        <v>4188</v>
      </c>
      <c r="K2187" s="102" t="s">
        <v>6998</v>
      </c>
      <c r="L2187" s="13">
        <f ca="1">IFERROR(__xludf.DUMMYFUNCTION("if(K2333="""",0,counta(split(K2333,"","")))"),3)</f>
        <v>3</v>
      </c>
      <c r="M2187" s="102" t="s">
        <v>6998</v>
      </c>
      <c r="N2187" s="102"/>
      <c r="O2187" s="102"/>
      <c r="P2187" s="102"/>
      <c r="Q2187" s="422" t="s">
        <v>62</v>
      </c>
      <c r="R2187" s="102" t="s">
        <v>43</v>
      </c>
      <c r="S2187" s="102">
        <v>1</v>
      </c>
      <c r="T2187" s="435"/>
      <c r="U2187" s="165">
        <v>4</v>
      </c>
      <c r="V2187" s="165">
        <v>5</v>
      </c>
      <c r="W2187" s="165" t="s">
        <v>4903</v>
      </c>
      <c r="X2187" s="102">
        <v>1</v>
      </c>
      <c r="Y2187" s="422">
        <f>J2187-I2187</f>
        <v>0.30277777777777776</v>
      </c>
      <c r="Z2187" s="422">
        <f>Y2187*60</f>
        <v>18.166666666666664</v>
      </c>
      <c r="AA2187" s="429">
        <v>2</v>
      </c>
      <c r="AB2187" s="165">
        <v>5</v>
      </c>
    </row>
    <row r="2188" spans="1:28" ht="14.25" customHeight="1" thickBot="1">
      <c r="A2188" s="7"/>
      <c r="B2188" s="7"/>
      <c r="C2188" s="286" t="s">
        <v>9047</v>
      </c>
      <c r="D2188" s="468">
        <v>2</v>
      </c>
      <c r="E2188" s="286" t="s">
        <v>9153</v>
      </c>
      <c r="F2188" s="247" t="s">
        <v>3914</v>
      </c>
      <c r="G2188" s="286"/>
      <c r="H2188" s="286" t="s">
        <v>9193</v>
      </c>
      <c r="I2188" s="281">
        <v>5.6064814814814817E-2</v>
      </c>
      <c r="J2188" s="45" t="s">
        <v>1379</v>
      </c>
      <c r="K2188" s="129" t="s">
        <v>6849</v>
      </c>
      <c r="L2188" s="13">
        <f ca="1">IFERROR(__xludf.DUMMYFUNCTION("if(K2334="""",0,counta(split(K2334,"","")))"),18)</f>
        <v>18</v>
      </c>
      <c r="M2188" s="102" t="s">
        <v>7001</v>
      </c>
      <c r="N2188" s="102"/>
      <c r="O2188" s="102"/>
      <c r="P2188" s="102"/>
      <c r="Q2188" s="422" t="s">
        <v>62</v>
      </c>
      <c r="R2188" s="102" t="s">
        <v>43</v>
      </c>
      <c r="S2188" s="102">
        <v>1</v>
      </c>
      <c r="T2188" s="435"/>
      <c r="U2188" s="165">
        <v>5</v>
      </c>
      <c r="V2188" s="165">
        <v>5</v>
      </c>
      <c r="W2188" s="165" t="s">
        <v>6873</v>
      </c>
      <c r="X2188" s="102">
        <v>1</v>
      </c>
      <c r="Y2188" s="422">
        <f>J2188-I2188</f>
        <v>8.7962962962962604E-4</v>
      </c>
      <c r="Z2188" s="422">
        <f>Y2188*60</f>
        <v>5.2777777777777563E-2</v>
      </c>
      <c r="AA2188" s="429">
        <v>2</v>
      </c>
      <c r="AB2188" s="165">
        <v>5</v>
      </c>
    </row>
    <row r="2189" spans="1:28" ht="14.25" customHeight="1" thickBot="1">
      <c r="A2189" s="85"/>
      <c r="B2189" s="85"/>
      <c r="C2189" s="51" t="s">
        <v>7255</v>
      </c>
      <c r="D2189" s="468">
        <v>2</v>
      </c>
      <c r="E2189" s="51" t="s">
        <v>7343</v>
      </c>
      <c r="F2189" s="99" t="s">
        <v>2848</v>
      </c>
      <c r="G2189" s="51" t="s">
        <v>2848</v>
      </c>
      <c r="H2189" s="51" t="s">
        <v>7344</v>
      </c>
      <c r="I2189" s="113">
        <v>5.5555555555555552E-2</v>
      </c>
      <c r="J2189" s="45" t="s">
        <v>169</v>
      </c>
      <c r="K2189" s="102" t="s">
        <v>7004</v>
      </c>
      <c r="L2189" s="13">
        <f ca="1">IFERROR(__xludf.DUMMYFUNCTION("if(K2335="""",0,counta(split(K2335,"","")))"),2)</f>
        <v>2</v>
      </c>
      <c r="M2189" s="102" t="s">
        <v>7004</v>
      </c>
      <c r="N2189" s="102"/>
      <c r="O2189" s="102" t="s">
        <v>7005</v>
      </c>
      <c r="P2189" s="102" t="s">
        <v>7005</v>
      </c>
      <c r="Q2189" s="422" t="s">
        <v>62</v>
      </c>
      <c r="R2189" s="102" t="s">
        <v>43</v>
      </c>
      <c r="S2189" s="102">
        <v>1</v>
      </c>
      <c r="T2189" s="435"/>
      <c r="U2189" s="481"/>
      <c r="V2189" s="481">
        <v>5</v>
      </c>
      <c r="W2189" s="481" t="s">
        <v>2111</v>
      </c>
      <c r="X2189" s="480"/>
      <c r="Y2189" s="422">
        <f>J2189-I2189</f>
        <v>4.4444444444444439E-2</v>
      </c>
      <c r="Z2189" s="422">
        <f>Y2189*60</f>
        <v>2.6666666666666665</v>
      </c>
      <c r="AA2189" s="428">
        <v>2</v>
      </c>
      <c r="AB2189" s="332">
        <v>5</v>
      </c>
    </row>
    <row r="2190" spans="1:28" ht="14.25" customHeight="1" thickBot="1">
      <c r="A2190" s="7"/>
      <c r="B2190" s="7"/>
      <c r="C2190" s="286" t="s">
        <v>9047</v>
      </c>
      <c r="D2190" s="468">
        <v>2</v>
      </c>
      <c r="E2190" s="286" t="s">
        <v>9048</v>
      </c>
      <c r="F2190" s="247" t="s">
        <v>9049</v>
      </c>
      <c r="G2190" s="286" t="s">
        <v>9050</v>
      </c>
      <c r="H2190" s="286" t="s">
        <v>9051</v>
      </c>
      <c r="I2190" s="281">
        <v>5.5555555555555552E-2</v>
      </c>
      <c r="J2190" s="45" t="s">
        <v>1503</v>
      </c>
      <c r="K2190" s="102" t="s">
        <v>547</v>
      </c>
      <c r="L2190" s="13">
        <f ca="1">IFERROR(__xludf.DUMMYFUNCTION("if(K2336="""",0,counta(split(K2336,"","")))"),1)</f>
        <v>1</v>
      </c>
      <c r="M2190" s="102" t="s">
        <v>547</v>
      </c>
      <c r="N2190" s="102"/>
      <c r="O2190" s="102" t="s">
        <v>5119</v>
      </c>
      <c r="P2190" s="102" t="s">
        <v>5119</v>
      </c>
      <c r="Q2190" s="422" t="s">
        <v>62</v>
      </c>
      <c r="R2190" s="102" t="s">
        <v>43</v>
      </c>
      <c r="S2190" s="102">
        <v>1</v>
      </c>
      <c r="T2190" s="435"/>
      <c r="U2190" s="462">
        <v>2</v>
      </c>
      <c r="V2190" s="462">
        <v>2</v>
      </c>
      <c r="W2190" s="456" t="s">
        <v>3511</v>
      </c>
      <c r="X2190" s="456" t="s">
        <v>2794</v>
      </c>
      <c r="Y2190" s="422">
        <f>J2190-I2190</f>
        <v>0.10347222222222222</v>
      </c>
      <c r="Z2190" s="422">
        <f>Y2190*60</f>
        <v>6.208333333333333</v>
      </c>
      <c r="AA2190" s="429">
        <v>2</v>
      </c>
      <c r="AB2190" s="165">
        <v>5</v>
      </c>
    </row>
    <row r="2191" spans="1:28" ht="14.25" customHeight="1" thickBot="1">
      <c r="A2191" s="7"/>
      <c r="B2191" s="7"/>
      <c r="C2191" s="286" t="s">
        <v>9047</v>
      </c>
      <c r="D2191" s="468">
        <v>2</v>
      </c>
      <c r="E2191" s="286" t="s">
        <v>9069</v>
      </c>
      <c r="F2191" s="247" t="s">
        <v>8628</v>
      </c>
      <c r="G2191" s="247" t="s">
        <v>8628</v>
      </c>
      <c r="H2191" s="286" t="s">
        <v>4437</v>
      </c>
      <c r="I2191" s="281">
        <v>5.5555555555555552E-2</v>
      </c>
      <c r="J2191" s="45" t="s">
        <v>321</v>
      </c>
      <c r="K2191" s="102" t="s">
        <v>7011</v>
      </c>
      <c r="L2191" s="13">
        <f ca="1">IFERROR(__xludf.DUMMYFUNCTION("if(K2337="""",0,counta(split(K2337,"","")))"),3)</f>
        <v>3</v>
      </c>
      <c r="M2191" s="102" t="s">
        <v>7011</v>
      </c>
      <c r="N2191" s="102"/>
      <c r="O2191" s="102"/>
      <c r="P2191" s="102" t="s">
        <v>7012</v>
      </c>
      <c r="Q2191" s="422" t="s">
        <v>62</v>
      </c>
      <c r="R2191" s="102" t="s">
        <v>43</v>
      </c>
      <c r="S2191" s="102">
        <v>1</v>
      </c>
      <c r="T2191" s="435"/>
      <c r="U2191" s="165">
        <v>4</v>
      </c>
      <c r="V2191" s="165">
        <v>4</v>
      </c>
      <c r="W2191" s="165" t="s">
        <v>29</v>
      </c>
      <c r="X2191" s="102">
        <v>1</v>
      </c>
      <c r="Y2191" s="422">
        <f>J2191-I2191</f>
        <v>0.24999999999999997</v>
      </c>
      <c r="Z2191" s="422">
        <f>Y2191*60</f>
        <v>14.999999999999998</v>
      </c>
      <c r="AA2191" s="429">
        <v>2</v>
      </c>
      <c r="AB2191" s="374">
        <v>5</v>
      </c>
    </row>
    <row r="2192" spans="1:28" ht="14.25" customHeight="1" thickBot="1">
      <c r="A2192" s="7"/>
      <c r="B2192" s="7"/>
      <c r="C2192" s="329" t="s">
        <v>10024</v>
      </c>
      <c r="D2192" s="468">
        <v>2</v>
      </c>
      <c r="E2192" s="329" t="s">
        <v>10025</v>
      </c>
      <c r="F2192" s="329" t="s">
        <v>4328</v>
      </c>
      <c r="G2192" s="329" t="s">
        <v>1408</v>
      </c>
      <c r="H2192" s="329" t="s">
        <v>4226</v>
      </c>
      <c r="I2192" s="325">
        <v>5.5555555555555552E-2</v>
      </c>
      <c r="J2192" s="45" t="s">
        <v>1080</v>
      </c>
      <c r="K2192" s="102" t="s">
        <v>7015</v>
      </c>
      <c r="L2192" s="13">
        <f ca="1">IFERROR(__xludf.DUMMYFUNCTION("if(K2338="""",0,counta(split(K2338,"","")))"),7)</f>
        <v>7</v>
      </c>
      <c r="M2192" s="102" t="s">
        <v>7015</v>
      </c>
      <c r="N2192" s="102"/>
      <c r="O2192" s="102" t="s">
        <v>6884</v>
      </c>
      <c r="P2192" s="102" t="s">
        <v>6884</v>
      </c>
      <c r="Q2192" s="422" t="s">
        <v>62</v>
      </c>
      <c r="R2192" s="102" t="s">
        <v>43</v>
      </c>
      <c r="S2192" s="102">
        <v>1</v>
      </c>
      <c r="T2192" s="435"/>
      <c r="U2192" s="242"/>
      <c r="V2192" s="242"/>
      <c r="W2192" s="242"/>
      <c r="X2192" s="242"/>
      <c r="Y2192" s="422">
        <f>J2192-I2192</f>
        <v>0.38194444444444442</v>
      </c>
      <c r="Z2192" s="422">
        <f>Y2192*60</f>
        <v>22.916666666666664</v>
      </c>
      <c r="AA2192" s="429">
        <v>2</v>
      </c>
      <c r="AB2192" s="481">
        <v>5</v>
      </c>
    </row>
    <row r="2193" spans="1:28" ht="14.25" customHeight="1" thickBot="1">
      <c r="A2193" s="7"/>
      <c r="B2193" s="7"/>
      <c r="C2193" s="329" t="s">
        <v>10158</v>
      </c>
      <c r="D2193" s="468">
        <v>2</v>
      </c>
      <c r="E2193" s="329" t="s">
        <v>10159</v>
      </c>
      <c r="F2193" s="345" t="s">
        <v>4549</v>
      </c>
      <c r="G2193" s="345" t="s">
        <v>10160</v>
      </c>
      <c r="H2193" s="329" t="s">
        <v>2216</v>
      </c>
      <c r="I2193" s="325">
        <v>5.5555555555555552E-2</v>
      </c>
      <c r="J2193" s="45" t="s">
        <v>1656</v>
      </c>
      <c r="K2193" s="102" t="s">
        <v>7017</v>
      </c>
      <c r="L2193" s="13">
        <f ca="1">IFERROR(__xludf.DUMMYFUNCTION("if(K2339="""",0,counta(split(K2339,"","")))"),3)</f>
        <v>3</v>
      </c>
      <c r="M2193" s="102" t="s">
        <v>7017</v>
      </c>
      <c r="N2193" s="102"/>
      <c r="O2193" s="102"/>
      <c r="P2193" s="102"/>
      <c r="Q2193" s="422" t="s">
        <v>62</v>
      </c>
      <c r="R2193" s="102" t="s">
        <v>43</v>
      </c>
      <c r="S2193" s="102">
        <v>1</v>
      </c>
      <c r="T2193" s="435"/>
      <c r="U2193" s="333">
        <v>4</v>
      </c>
      <c r="V2193" s="333">
        <v>4</v>
      </c>
      <c r="W2193" s="252" t="s">
        <v>3770</v>
      </c>
      <c r="X2193" s="339" t="s">
        <v>2794</v>
      </c>
      <c r="Y2193" s="422">
        <f>J2193-I2193</f>
        <v>0.42222222222222228</v>
      </c>
      <c r="Z2193" s="422">
        <f>Y2193*60</f>
        <v>25.333333333333336</v>
      </c>
      <c r="AA2193" s="429">
        <v>2</v>
      </c>
      <c r="AB2193" s="165">
        <v>5</v>
      </c>
    </row>
    <row r="2194" spans="1:28" ht="14.25" customHeight="1" thickBot="1">
      <c r="A2194" s="7"/>
      <c r="B2194" s="7"/>
      <c r="C2194" s="286" t="s">
        <v>9047</v>
      </c>
      <c r="D2194" s="468">
        <v>2</v>
      </c>
      <c r="E2194" s="286" t="s">
        <v>9221</v>
      </c>
      <c r="F2194" s="247" t="s">
        <v>2985</v>
      </c>
      <c r="G2194" s="286"/>
      <c r="H2194" s="286"/>
      <c r="I2194" s="281">
        <v>5.4166666666666669E-2</v>
      </c>
      <c r="J2194" s="45" t="s">
        <v>357</v>
      </c>
      <c r="K2194" s="102" t="s">
        <v>7021</v>
      </c>
      <c r="L2194" s="13">
        <f ca="1">IFERROR(__xludf.DUMMYFUNCTION("if(K2340="""",0,counta(split(K2340,"","")))"),4)</f>
        <v>4</v>
      </c>
      <c r="M2194" s="102" t="s">
        <v>7021</v>
      </c>
      <c r="N2194" s="102"/>
      <c r="O2194" s="102"/>
      <c r="P2194" s="102"/>
      <c r="Q2194" s="422" t="s">
        <v>62</v>
      </c>
      <c r="R2194" s="102" t="s">
        <v>43</v>
      </c>
      <c r="S2194" s="102">
        <v>1</v>
      </c>
      <c r="T2194" s="435"/>
      <c r="U2194" s="148">
        <v>3</v>
      </c>
      <c r="V2194" s="150">
        <v>5</v>
      </c>
      <c r="W2194" s="155" t="s">
        <v>29</v>
      </c>
      <c r="X2194" s="155" t="s">
        <v>2947</v>
      </c>
      <c r="Y2194" s="422">
        <f>J2194-I2194</f>
        <v>0.49444444444444435</v>
      </c>
      <c r="Z2194" s="422">
        <f>Y2194*60</f>
        <v>29.666666666666661</v>
      </c>
      <c r="AA2194" s="429">
        <v>2</v>
      </c>
      <c r="AB2194" s="165">
        <v>5</v>
      </c>
    </row>
    <row r="2195" spans="1:28" ht="14.25" customHeight="1" thickBot="1">
      <c r="A2195" s="7"/>
      <c r="B2195" s="7"/>
      <c r="C2195" s="50" t="s">
        <v>8978</v>
      </c>
      <c r="D2195" s="468">
        <v>2</v>
      </c>
      <c r="E2195" s="275" t="s">
        <v>9439</v>
      </c>
      <c r="F2195" s="291" t="s">
        <v>9440</v>
      </c>
      <c r="G2195" s="275" t="s">
        <v>9440</v>
      </c>
      <c r="H2195" s="272" t="s">
        <v>9441</v>
      </c>
      <c r="I2195" s="290">
        <v>5.4166666666666669E-2</v>
      </c>
      <c r="J2195" s="45" t="s">
        <v>1360</v>
      </c>
      <c r="K2195" s="102" t="s">
        <v>7022</v>
      </c>
      <c r="L2195" s="13">
        <f ca="1">IFERROR(__xludf.DUMMYFUNCTION("if(K2341="""",0,counta(split(K2341,"","")))"),2)</f>
        <v>2</v>
      </c>
      <c r="M2195" s="102" t="s">
        <v>7022</v>
      </c>
      <c r="N2195" s="102"/>
      <c r="O2195" s="102"/>
      <c r="P2195" s="102"/>
      <c r="Q2195" s="422" t="s">
        <v>62</v>
      </c>
      <c r="R2195" s="102" t="s">
        <v>43</v>
      </c>
      <c r="S2195" s="102">
        <v>1</v>
      </c>
      <c r="T2195" s="435"/>
      <c r="U2195" s="463">
        <v>3</v>
      </c>
      <c r="V2195" s="467">
        <v>5</v>
      </c>
      <c r="W2195" s="456" t="s">
        <v>3511</v>
      </c>
      <c r="X2195" s="464" t="s">
        <v>2794</v>
      </c>
      <c r="Y2195" s="422">
        <f>J2195-I2195</f>
        <v>0.56805555555555554</v>
      </c>
      <c r="Z2195" s="422">
        <f>Y2195*60</f>
        <v>34.083333333333329</v>
      </c>
      <c r="AA2195" s="429">
        <v>2</v>
      </c>
      <c r="AB2195" s="165">
        <v>5</v>
      </c>
    </row>
    <row r="2196" spans="1:28" ht="12.75" customHeight="1" thickBot="1">
      <c r="A2196" s="7"/>
      <c r="B2196" s="7"/>
      <c r="C2196" s="312" t="s">
        <v>9648</v>
      </c>
      <c r="D2196" s="468">
        <v>2</v>
      </c>
      <c r="E2196" s="312" t="s">
        <v>1453</v>
      </c>
      <c r="F2196" s="310" t="s">
        <v>7432</v>
      </c>
      <c r="G2196" s="312" t="s">
        <v>7691</v>
      </c>
      <c r="H2196" s="312" t="s">
        <v>7433</v>
      </c>
      <c r="I2196" s="315">
        <v>5.4166666666666669E-2</v>
      </c>
      <c r="J2196" s="45" t="s">
        <v>32</v>
      </c>
      <c r="K2196" s="102" t="s">
        <v>6990</v>
      </c>
      <c r="L2196" s="13">
        <f ca="1">IFERROR(__xludf.DUMMYFUNCTION("if(K2342="""",0,counta(split(K2342,"","")))"),6)</f>
        <v>6</v>
      </c>
      <c r="M2196" s="102" t="s">
        <v>7024</v>
      </c>
      <c r="N2196" s="102"/>
      <c r="O2196" s="102" t="s">
        <v>6884</v>
      </c>
      <c r="P2196" s="102" t="s">
        <v>6884</v>
      </c>
      <c r="Q2196" s="422" t="s">
        <v>62</v>
      </c>
      <c r="R2196" s="102" t="s">
        <v>43</v>
      </c>
      <c r="S2196" s="102">
        <v>1</v>
      </c>
      <c r="T2196" s="435"/>
      <c r="U2196" s="251">
        <v>3</v>
      </c>
      <c r="V2196" s="251">
        <v>3</v>
      </c>
      <c r="W2196" s="353" t="s">
        <v>2111</v>
      </c>
      <c r="X2196" s="353">
        <v>0</v>
      </c>
      <c r="Y2196" s="422">
        <f>J2196-I2196</f>
        <v>9.3055555555555558E-2</v>
      </c>
      <c r="Z2196" s="422">
        <f>Y2196*60</f>
        <v>5.5833333333333339</v>
      </c>
      <c r="AA2196" s="429">
        <v>2</v>
      </c>
      <c r="AB2196" s="165">
        <v>5</v>
      </c>
    </row>
    <row r="2197" spans="1:28" ht="12.75" customHeight="1" thickBot="1">
      <c r="A2197" s="469"/>
      <c r="B2197" s="470"/>
      <c r="C2197" s="471" t="s">
        <v>10752</v>
      </c>
      <c r="D2197" s="468">
        <v>2</v>
      </c>
      <c r="E2197" s="474" t="s">
        <v>471</v>
      </c>
      <c r="F2197" s="456" t="s">
        <v>473</v>
      </c>
      <c r="G2197" s="464" t="s">
        <v>473</v>
      </c>
      <c r="H2197" s="456" t="s">
        <v>473</v>
      </c>
      <c r="I2197" s="476">
        <v>5.4166666666666669E-2</v>
      </c>
      <c r="J2197" s="45" t="s">
        <v>2084</v>
      </c>
      <c r="K2197" s="102" t="s">
        <v>7027</v>
      </c>
      <c r="L2197" s="13">
        <f ca="1">IFERROR(__xludf.DUMMYFUNCTION("if(K2343="""",0,counta(split(K2343,"","")))"),1)</f>
        <v>1</v>
      </c>
      <c r="M2197" s="102" t="s">
        <v>7027</v>
      </c>
      <c r="N2197" s="102"/>
      <c r="O2197" s="102" t="s">
        <v>6884</v>
      </c>
      <c r="P2197" s="102" t="s">
        <v>6884</v>
      </c>
      <c r="Q2197" s="422" t="s">
        <v>62</v>
      </c>
      <c r="R2197" s="102" t="s">
        <v>43</v>
      </c>
      <c r="S2197" s="102">
        <v>1</v>
      </c>
      <c r="T2197" s="435"/>
      <c r="U2197" s="165">
        <v>4</v>
      </c>
      <c r="V2197" s="165">
        <v>4</v>
      </c>
      <c r="W2197" s="165" t="s">
        <v>3127</v>
      </c>
      <c r="X2197" s="102" t="s">
        <v>2947</v>
      </c>
      <c r="Y2197" s="422">
        <f>J2197-I2197</f>
        <v>0.21944444444444441</v>
      </c>
      <c r="Z2197" s="422">
        <f>Y2197*60</f>
        <v>13.166666666666664</v>
      </c>
      <c r="AA2197" s="429">
        <v>2</v>
      </c>
      <c r="AB2197" s="165">
        <v>5</v>
      </c>
    </row>
    <row r="2198" spans="1:28" ht="12.75" customHeight="1" thickBot="1">
      <c r="A2198" s="7"/>
      <c r="B2198" s="7"/>
      <c r="C2198" s="286" t="s">
        <v>9047</v>
      </c>
      <c r="D2198" s="468">
        <v>2</v>
      </c>
      <c r="E2198" s="286" t="s">
        <v>9250</v>
      </c>
      <c r="F2198" s="247" t="s">
        <v>9254</v>
      </c>
      <c r="G2198" s="286" t="s">
        <v>9255</v>
      </c>
      <c r="H2198" s="286" t="s">
        <v>9256</v>
      </c>
      <c r="I2198" s="281">
        <v>5.347222222222222E-2</v>
      </c>
      <c r="J2198" s="45" t="s">
        <v>213</v>
      </c>
      <c r="K2198" s="102" t="s">
        <v>7029</v>
      </c>
      <c r="L2198" s="13">
        <f ca="1">IFERROR(__xludf.DUMMYFUNCTION("if(K2344="""",0,counta(split(K2344,"","")))"),4)</f>
        <v>4</v>
      </c>
      <c r="M2198" s="102" t="s">
        <v>7029</v>
      </c>
      <c r="N2198" s="102"/>
      <c r="O2198" s="102" t="s">
        <v>5179</v>
      </c>
      <c r="P2198" s="102" t="s">
        <v>5179</v>
      </c>
      <c r="Q2198" s="422" t="s">
        <v>62</v>
      </c>
      <c r="R2198" s="102" t="s">
        <v>43</v>
      </c>
      <c r="S2198" s="102">
        <v>1</v>
      </c>
      <c r="T2198" s="435"/>
      <c r="U2198" s="165"/>
      <c r="V2198" s="165">
        <v>5</v>
      </c>
      <c r="W2198" s="165" t="s">
        <v>2111</v>
      </c>
      <c r="X2198" s="102"/>
      <c r="Y2198" s="422">
        <f>J2198-I2198</f>
        <v>7.1527777777777773E-2</v>
      </c>
      <c r="Z2198" s="422">
        <f>Y2198*60</f>
        <v>4.2916666666666661</v>
      </c>
      <c r="AA2198" s="429">
        <v>2</v>
      </c>
      <c r="AB2198" s="165">
        <v>5</v>
      </c>
    </row>
    <row r="2199" spans="1:28" ht="12.75" customHeight="1" thickBot="1">
      <c r="A2199" s="7"/>
      <c r="B2199" s="7"/>
      <c r="C2199" s="286" t="s">
        <v>9047</v>
      </c>
      <c r="D2199" s="468">
        <v>2</v>
      </c>
      <c r="E2199" s="286" t="s">
        <v>9250</v>
      </c>
      <c r="F2199" s="247" t="s">
        <v>9251</v>
      </c>
      <c r="G2199" s="286" t="s">
        <v>9252</v>
      </c>
      <c r="H2199" s="286" t="s">
        <v>9253</v>
      </c>
      <c r="I2199" s="281">
        <v>5.2777777777777778E-2</v>
      </c>
      <c r="J2199" s="45" t="s">
        <v>1835</v>
      </c>
      <c r="K2199" s="102" t="s">
        <v>6863</v>
      </c>
      <c r="L2199" s="13">
        <f ca="1">IFERROR(__xludf.DUMMYFUNCTION("if(K2345="""",0,counta(split(K2345,"","")))"),9)</f>
        <v>9</v>
      </c>
      <c r="M2199" s="102"/>
      <c r="N2199" s="102"/>
      <c r="O2199" s="102" t="s">
        <v>5119</v>
      </c>
      <c r="P2199" s="102" t="s">
        <v>5119</v>
      </c>
      <c r="Q2199" s="422" t="s">
        <v>62</v>
      </c>
      <c r="R2199" s="102" t="s">
        <v>43</v>
      </c>
      <c r="S2199" s="102">
        <v>1</v>
      </c>
      <c r="T2199" s="435"/>
      <c r="U2199" s="253">
        <v>4</v>
      </c>
      <c r="V2199" s="253">
        <v>4</v>
      </c>
      <c r="W2199" s="353" t="s">
        <v>3044</v>
      </c>
      <c r="X2199" s="353">
        <v>1</v>
      </c>
      <c r="Y2199" s="422">
        <f>J2199-I2199</f>
        <v>9.3055555555555558E-2</v>
      </c>
      <c r="Z2199" s="422">
        <f>Y2199*60</f>
        <v>5.5833333333333339</v>
      </c>
      <c r="AA2199" s="429">
        <v>2</v>
      </c>
      <c r="AB2199" s="196">
        <v>5</v>
      </c>
    </row>
    <row r="2200" spans="1:28" ht="12.75" customHeight="1" thickBot="1">
      <c r="A2200" s="85"/>
      <c r="B2200" s="85"/>
      <c r="C2200" s="51" t="s">
        <v>7431</v>
      </c>
      <c r="D2200" s="468">
        <v>2</v>
      </c>
      <c r="E2200" s="87" t="s">
        <v>7458</v>
      </c>
      <c r="F2200" s="99" t="s">
        <v>2985</v>
      </c>
      <c r="G2200" s="51" t="s">
        <v>75</v>
      </c>
      <c r="H2200" s="51" t="s">
        <v>2823</v>
      </c>
      <c r="I2200" s="113">
        <v>5.0694444444444445E-2</v>
      </c>
      <c r="J2200" s="45" t="s">
        <v>5537</v>
      </c>
      <c r="K2200" s="102" t="s">
        <v>7031</v>
      </c>
      <c r="L2200" s="13">
        <f ca="1">IFERROR(__xludf.DUMMYFUNCTION("if(K2346="""",0,counta(split(K2346,"","")))"),2)</f>
        <v>2</v>
      </c>
      <c r="M2200" s="102"/>
      <c r="N2200" s="102"/>
      <c r="O2200" s="102"/>
      <c r="P2200" s="102"/>
      <c r="Q2200" s="422" t="s">
        <v>62</v>
      </c>
      <c r="R2200" s="102" t="s">
        <v>43</v>
      </c>
      <c r="S2200" s="102">
        <v>1</v>
      </c>
      <c r="T2200" s="435"/>
      <c r="U2200" s="165"/>
      <c r="V2200" s="165">
        <v>4</v>
      </c>
      <c r="W2200" s="165" t="s">
        <v>2111</v>
      </c>
      <c r="X2200" s="102"/>
      <c r="Y2200" s="422">
        <f>J2200-I2200</f>
        <v>0.29097222222222219</v>
      </c>
      <c r="Z2200" s="422">
        <f>Y2200*60</f>
        <v>17.458333333333332</v>
      </c>
      <c r="AA2200" s="429">
        <v>2</v>
      </c>
      <c r="AB2200" s="165">
        <v>5</v>
      </c>
    </row>
    <row r="2201" spans="1:28" ht="12" customHeight="1" thickBot="1">
      <c r="A2201" s="7"/>
      <c r="B2201" s="7"/>
      <c r="C2201" s="329" t="s">
        <v>9850</v>
      </c>
      <c r="D2201" s="468">
        <v>2</v>
      </c>
      <c r="E2201" s="329" t="s">
        <v>9950</v>
      </c>
      <c r="F2201" s="329" t="s">
        <v>9951</v>
      </c>
      <c r="G2201" s="329" t="s">
        <v>9951</v>
      </c>
      <c r="H2201" s="329" t="s">
        <v>9952</v>
      </c>
      <c r="I2201" s="325">
        <v>5.0694444444444445E-2</v>
      </c>
      <c r="J2201" s="45" t="s">
        <v>3322</v>
      </c>
      <c r="K2201" s="102" t="s">
        <v>7033</v>
      </c>
      <c r="L2201" s="13">
        <f ca="1">IFERROR(__xludf.DUMMYFUNCTION("if(K2347="""",0,counta(split(K2347,"","")))"),9)</f>
        <v>9</v>
      </c>
      <c r="M2201" s="102"/>
      <c r="N2201" s="102"/>
      <c r="O2201" s="102" t="s">
        <v>5119</v>
      </c>
      <c r="P2201" s="102" t="s">
        <v>5119</v>
      </c>
      <c r="Q2201" s="422" t="s">
        <v>62</v>
      </c>
      <c r="R2201" s="102" t="s">
        <v>43</v>
      </c>
      <c r="S2201" s="102">
        <v>1</v>
      </c>
      <c r="T2201" s="435"/>
      <c r="U2201" s="165"/>
      <c r="V2201" s="165">
        <v>4</v>
      </c>
      <c r="W2201" s="165" t="s">
        <v>29</v>
      </c>
      <c r="X2201" s="15">
        <v>1</v>
      </c>
      <c r="Y2201" s="422">
        <f>J2201-I2201</f>
        <v>2.0833333333333329E-3</v>
      </c>
      <c r="Z2201" s="422">
        <f>Y2201*60</f>
        <v>0.12499999999999997</v>
      </c>
      <c r="AA2201" s="428">
        <v>2</v>
      </c>
      <c r="AB2201" s="165">
        <v>5</v>
      </c>
    </row>
    <row r="2202" spans="1:28" ht="12.75" customHeight="1" thickBot="1">
      <c r="A2202" s="7"/>
      <c r="B2202" s="7"/>
      <c r="C2202" s="286" t="s">
        <v>9047</v>
      </c>
      <c r="D2202" s="468">
        <v>2</v>
      </c>
      <c r="E2202" s="286" t="s">
        <v>9081</v>
      </c>
      <c r="F2202" s="247" t="s">
        <v>9082</v>
      </c>
      <c r="G2202" s="286" t="s">
        <v>9083</v>
      </c>
      <c r="H2202" s="286" t="s">
        <v>9084</v>
      </c>
      <c r="I2202" s="281">
        <v>0.05</v>
      </c>
      <c r="J2202" s="45" t="s">
        <v>2338</v>
      </c>
      <c r="K2202" s="129" t="s">
        <v>6849</v>
      </c>
      <c r="L2202" s="13">
        <f ca="1">IFERROR(__xludf.DUMMYFUNCTION("if(K2348="""",0,counta(split(K2348,"","")))"),18)</f>
        <v>18</v>
      </c>
      <c r="M2202" s="129"/>
      <c r="N2202" s="102"/>
      <c r="O2202" s="102"/>
      <c r="P2202" s="102"/>
      <c r="Q2202" s="422" t="s">
        <v>62</v>
      </c>
      <c r="R2202" s="102" t="s">
        <v>43</v>
      </c>
      <c r="S2202" s="102">
        <v>1</v>
      </c>
      <c r="T2202" s="435"/>
      <c r="U2202" s="333">
        <v>4</v>
      </c>
      <c r="V2202" s="332">
        <v>5</v>
      </c>
      <c r="W2202" s="339" t="s">
        <v>3548</v>
      </c>
      <c r="X2202" s="339" t="s">
        <v>2794</v>
      </c>
      <c r="Y2202" s="422">
        <f>J2202-I2202</f>
        <v>2.9861111111111102E-2</v>
      </c>
      <c r="Z2202" s="422">
        <f>Y2202*60</f>
        <v>1.7916666666666661</v>
      </c>
      <c r="AA2202" s="429">
        <v>2</v>
      </c>
      <c r="AB2202" s="255">
        <v>5</v>
      </c>
    </row>
    <row r="2203" spans="1:28" ht="12.75" customHeight="1" thickBot="1">
      <c r="A2203" s="7"/>
      <c r="B2203" s="7"/>
      <c r="C2203" s="284" t="s">
        <v>5784</v>
      </c>
      <c r="D2203" s="468">
        <v>2</v>
      </c>
      <c r="E2203" s="353" t="s">
        <v>5830</v>
      </c>
      <c r="F2203" s="175" t="s">
        <v>2803</v>
      </c>
      <c r="G2203" s="353" t="s">
        <v>2803</v>
      </c>
      <c r="H2203" s="353" t="s">
        <v>2803</v>
      </c>
      <c r="I2203" s="243" t="s">
        <v>1014</v>
      </c>
      <c r="J2203" s="45" t="s">
        <v>137</v>
      </c>
      <c r="K2203" s="102" t="s">
        <v>7037</v>
      </c>
      <c r="L2203" s="13">
        <f ca="1">IFERROR(__xludf.DUMMYFUNCTION("if(K2349="""",0,counta(split(K2349,"","")))"),5)</f>
        <v>5</v>
      </c>
      <c r="M2203" s="102" t="s">
        <v>7037</v>
      </c>
      <c r="N2203" s="102"/>
      <c r="O2203" s="102" t="s">
        <v>5119</v>
      </c>
      <c r="P2203" s="102" t="s">
        <v>5119</v>
      </c>
      <c r="Q2203" s="422" t="s">
        <v>62</v>
      </c>
      <c r="R2203" s="102" t="s">
        <v>43</v>
      </c>
      <c r="S2203" s="102">
        <v>1</v>
      </c>
      <c r="T2203" s="435"/>
      <c r="U2203" s="165">
        <v>3</v>
      </c>
      <c r="V2203" s="165">
        <v>3</v>
      </c>
      <c r="W2203" s="165" t="s">
        <v>29</v>
      </c>
      <c r="X2203" s="102" t="s">
        <v>2947</v>
      </c>
      <c r="Y2203" s="422">
        <f>J2203-I2203</f>
        <v>-0.22916666666666663</v>
      </c>
      <c r="Z2203" s="422">
        <f>Y2203*60</f>
        <v>-13.749999999999998</v>
      </c>
      <c r="AA2203" s="429">
        <v>2</v>
      </c>
      <c r="AB2203" s="165">
        <v>5</v>
      </c>
    </row>
    <row r="2204" spans="1:28" ht="12.75" customHeight="1" thickBot="1">
      <c r="A2204" s="7"/>
      <c r="B2204" s="7"/>
      <c r="C2204" s="237" t="s">
        <v>4214</v>
      </c>
      <c r="D2204" s="468">
        <v>2</v>
      </c>
      <c r="E2204" s="87" t="s">
        <v>4307</v>
      </c>
      <c r="F2204" s="123" t="s">
        <v>4328</v>
      </c>
      <c r="G2204" s="102" t="s">
        <v>4329</v>
      </c>
      <c r="H2204" s="102" t="s">
        <v>4226</v>
      </c>
      <c r="I2204" s="45" t="s">
        <v>185</v>
      </c>
      <c r="J2204" s="45" t="s">
        <v>2378</v>
      </c>
      <c r="K2204" s="102" t="s">
        <v>6909</v>
      </c>
      <c r="L2204" s="13">
        <f ca="1">IFERROR(__xludf.DUMMYFUNCTION("if(K2350="""",0,counta(split(K2350,"","")))"),5)</f>
        <v>5</v>
      </c>
      <c r="M2204" s="102"/>
      <c r="N2204" s="102"/>
      <c r="O2204" s="102"/>
      <c r="P2204" s="102"/>
      <c r="Q2204" s="422" t="s">
        <v>62</v>
      </c>
      <c r="R2204" s="102" t="s">
        <v>43</v>
      </c>
      <c r="S2204" s="102">
        <v>1</v>
      </c>
      <c r="T2204" s="435"/>
      <c r="U2204" s="165">
        <v>5</v>
      </c>
      <c r="V2204" s="165">
        <v>5</v>
      </c>
      <c r="W2204" s="165" t="s">
        <v>3511</v>
      </c>
      <c r="X2204" s="102">
        <v>1</v>
      </c>
      <c r="Y2204" s="422">
        <f>J2204-I2204</f>
        <v>-0.20277777777777781</v>
      </c>
      <c r="Z2204" s="422">
        <f>Y2204*60</f>
        <v>-12.166666666666668</v>
      </c>
      <c r="AA2204" s="429">
        <v>2</v>
      </c>
      <c r="AB2204" s="522">
        <v>5</v>
      </c>
    </row>
    <row r="2205" spans="1:28" ht="14.25" customHeight="1" thickBot="1">
      <c r="A2205" s="7"/>
      <c r="B2205" s="7"/>
      <c r="C2205" s="284" t="s">
        <v>5784</v>
      </c>
      <c r="D2205" s="468">
        <v>2</v>
      </c>
      <c r="E2205" s="353" t="s">
        <v>5932</v>
      </c>
      <c r="F2205" s="175" t="s">
        <v>5944</v>
      </c>
      <c r="G2205" s="353" t="s">
        <v>5945</v>
      </c>
      <c r="H2205" s="353" t="s">
        <v>5946</v>
      </c>
      <c r="I2205" s="243" t="s">
        <v>2921</v>
      </c>
      <c r="J2205" s="45" t="s">
        <v>1465</v>
      </c>
      <c r="K2205" s="102" t="s">
        <v>7040</v>
      </c>
      <c r="L2205" s="13">
        <f ca="1">IFERROR(__xludf.DUMMYFUNCTION("if(K2351="""",0,counta(split(K2351,"","")))"),7)</f>
        <v>7</v>
      </c>
      <c r="M2205" s="102"/>
      <c r="N2205" s="102"/>
      <c r="O2205" s="102" t="s">
        <v>5119</v>
      </c>
      <c r="P2205" s="102" t="s">
        <v>5119</v>
      </c>
      <c r="Q2205" s="422" t="s">
        <v>62</v>
      </c>
      <c r="R2205" s="102" t="s">
        <v>43</v>
      </c>
      <c r="S2205" s="102">
        <v>1</v>
      </c>
      <c r="T2205" s="435"/>
      <c r="U2205" s="148">
        <v>3</v>
      </c>
      <c r="V2205" s="149">
        <v>4</v>
      </c>
      <c r="W2205" s="155" t="s">
        <v>29</v>
      </c>
      <c r="X2205" s="155" t="s">
        <v>2947</v>
      </c>
      <c r="Y2205" s="422">
        <f>J2205-I2205</f>
        <v>-9.0972222222222177E-2</v>
      </c>
      <c r="Z2205" s="422">
        <f>Y2205*60</f>
        <v>-5.4583333333333304</v>
      </c>
      <c r="AA2205" s="429">
        <v>2</v>
      </c>
      <c r="AB2205" s="297">
        <v>5</v>
      </c>
    </row>
    <row r="2206" spans="1:28" ht="14.25" customHeight="1" thickBot="1">
      <c r="A2206" s="156"/>
      <c r="B2206" s="156"/>
      <c r="C2206" s="252" t="s">
        <v>6391</v>
      </c>
      <c r="D2206" s="468">
        <v>2</v>
      </c>
      <c r="E2206" s="252" t="s">
        <v>6392</v>
      </c>
      <c r="F2206" s="339" t="s">
        <v>6429</v>
      </c>
      <c r="G2206" s="339" t="s">
        <v>6429</v>
      </c>
      <c r="H2206" s="339" t="s">
        <v>6430</v>
      </c>
      <c r="I2206" s="184" t="s">
        <v>2921</v>
      </c>
      <c r="J2206" s="45" t="s">
        <v>1282</v>
      </c>
      <c r="K2206" s="102" t="s">
        <v>7044</v>
      </c>
      <c r="L2206" s="13">
        <f ca="1">IFERROR(__xludf.DUMMYFUNCTION("if(K2352="""",0,counta(split(K2352,"","")))"),4)</f>
        <v>4</v>
      </c>
      <c r="M2206" s="102" t="s">
        <v>7044</v>
      </c>
      <c r="N2206" s="102" t="s">
        <v>857</v>
      </c>
      <c r="O2206" s="102" t="s">
        <v>181</v>
      </c>
      <c r="P2206" s="102" t="s">
        <v>857</v>
      </c>
      <c r="Q2206" s="422" t="s">
        <v>62</v>
      </c>
      <c r="R2206" s="102" t="s">
        <v>43</v>
      </c>
      <c r="S2206" s="102">
        <v>1</v>
      </c>
      <c r="T2206" s="435"/>
      <c r="U2206" s="255">
        <v>5</v>
      </c>
      <c r="V2206" s="255">
        <v>5</v>
      </c>
      <c r="W2206" s="353" t="s">
        <v>3437</v>
      </c>
      <c r="X2206" s="353" t="s">
        <v>2794</v>
      </c>
      <c r="Y2206" s="422">
        <f>J2206-I2206</f>
        <v>-8.9583333333333293E-2</v>
      </c>
      <c r="Z2206" s="422">
        <f>Y2206*60</f>
        <v>-5.3749999999999973</v>
      </c>
      <c r="AA2206" s="429">
        <v>2</v>
      </c>
      <c r="AB2206" s="332">
        <v>5</v>
      </c>
    </row>
    <row r="2207" spans="1:28" ht="14.25" customHeight="1" thickBot="1">
      <c r="A2207" s="7"/>
      <c r="B2207" s="7"/>
      <c r="C2207" s="50" t="s">
        <v>3306</v>
      </c>
      <c r="D2207" s="468">
        <v>2</v>
      </c>
      <c r="E2207" s="95" t="s">
        <v>3422</v>
      </c>
      <c r="F2207" s="102" t="s">
        <v>3426</v>
      </c>
      <c r="G2207" s="102" t="s">
        <v>3427</v>
      </c>
      <c r="H2207" s="102" t="s">
        <v>3428</v>
      </c>
      <c r="I2207" s="45" t="s">
        <v>3429</v>
      </c>
      <c r="J2207" s="45" t="s">
        <v>971</v>
      </c>
      <c r="K2207" s="102" t="s">
        <v>7045</v>
      </c>
      <c r="L2207" s="13">
        <f ca="1">IFERROR(__xludf.DUMMYFUNCTION("if(K2353="""",0,counta(split(K2353,"","")))"),3)</f>
        <v>3</v>
      </c>
      <c r="M2207" s="102" t="s">
        <v>7046</v>
      </c>
      <c r="N2207" s="102" t="s">
        <v>857</v>
      </c>
      <c r="O2207" s="102" t="s">
        <v>181</v>
      </c>
      <c r="P2207" s="102" t="s">
        <v>857</v>
      </c>
      <c r="Q2207" s="422" t="s">
        <v>62</v>
      </c>
      <c r="R2207" s="102" t="s">
        <v>43</v>
      </c>
      <c r="S2207" s="102">
        <v>1</v>
      </c>
      <c r="T2207" s="435"/>
      <c r="U2207" s="333">
        <v>4</v>
      </c>
      <c r="V2207" s="332">
        <v>5</v>
      </c>
      <c r="W2207" s="339" t="s">
        <v>3548</v>
      </c>
      <c r="X2207" s="339" t="s">
        <v>2794</v>
      </c>
      <c r="Y2207" s="422">
        <f>J2207-I2207</f>
        <v>7.4999999999999956E-2</v>
      </c>
      <c r="Z2207" s="422">
        <f>Y2207*60</f>
        <v>4.4999999999999973</v>
      </c>
      <c r="AA2207" s="429">
        <v>2</v>
      </c>
      <c r="AB2207" s="165">
        <v>5</v>
      </c>
    </row>
    <row r="2208" spans="1:28" ht="14.25" customHeight="1" thickBot="1">
      <c r="A2208" s="7"/>
      <c r="B2208" s="7"/>
      <c r="C2208" s="252" t="s">
        <v>4763</v>
      </c>
      <c r="D2208" s="468">
        <v>2</v>
      </c>
      <c r="E2208" s="50" t="s">
        <v>4897</v>
      </c>
      <c r="F2208" s="142" t="s">
        <v>4912</v>
      </c>
      <c r="G2208" s="102"/>
      <c r="H2208" s="102" t="s">
        <v>4913</v>
      </c>
      <c r="I2208" s="45" t="s">
        <v>3429</v>
      </c>
      <c r="J2208" s="45" t="s">
        <v>7049</v>
      </c>
      <c r="K2208" s="102" t="s">
        <v>7050</v>
      </c>
      <c r="L2208" s="13">
        <f ca="1">IFERROR(__xludf.DUMMYFUNCTION("if(K2354="""",0,counta(split(K2354,"","")))"),8)</f>
        <v>8</v>
      </c>
      <c r="M2208" s="102" t="s">
        <v>7051</v>
      </c>
      <c r="N2208" s="284" t="s">
        <v>181</v>
      </c>
      <c r="O2208" s="284" t="s">
        <v>181</v>
      </c>
      <c r="P2208" s="237" t="s">
        <v>7052</v>
      </c>
      <c r="Q2208" s="422" t="s">
        <v>62</v>
      </c>
      <c r="R2208" s="102" t="s">
        <v>43</v>
      </c>
      <c r="S2208" s="102">
        <v>1</v>
      </c>
      <c r="T2208" s="435"/>
      <c r="U2208" s="165">
        <v>4</v>
      </c>
      <c r="V2208" s="165">
        <v>4</v>
      </c>
      <c r="W2208" s="165" t="s">
        <v>3548</v>
      </c>
      <c r="X2208" s="102">
        <v>1</v>
      </c>
      <c r="Y2208" s="422">
        <f>J2208-I2208</f>
        <v>0.2590277777777778</v>
      </c>
      <c r="Z2208" s="422">
        <f>Y2208*60</f>
        <v>15.541666666666668</v>
      </c>
      <c r="AA2208" s="429">
        <v>2</v>
      </c>
      <c r="AB2208" s="165">
        <v>5</v>
      </c>
    </row>
    <row r="2209" spans="1:28" ht="14.25" customHeight="1" thickBot="1">
      <c r="A2209" s="7"/>
      <c r="B2209" s="7"/>
      <c r="C2209" s="50" t="s">
        <v>6196</v>
      </c>
      <c r="D2209" s="468">
        <v>2</v>
      </c>
      <c r="E2209" s="50" t="s">
        <v>6230</v>
      </c>
      <c r="F2209" s="102" t="s">
        <v>6234</v>
      </c>
      <c r="G2209" s="102"/>
      <c r="H2209" s="102" t="s">
        <v>3124</v>
      </c>
      <c r="I2209" s="45" t="s">
        <v>3429</v>
      </c>
      <c r="J2209" s="45" t="s">
        <v>96</v>
      </c>
      <c r="K2209" s="102" t="s">
        <v>7054</v>
      </c>
      <c r="L2209" s="13">
        <f ca="1">IFERROR(__xludf.DUMMYFUNCTION("if(K2355="""",0,counta(split(K2355,"","")))"),4)</f>
        <v>4</v>
      </c>
      <c r="M2209" s="102" t="s">
        <v>7054</v>
      </c>
      <c r="N2209" s="102" t="s">
        <v>857</v>
      </c>
      <c r="O2209" s="102" t="s">
        <v>181</v>
      </c>
      <c r="P2209" s="102" t="s">
        <v>991</v>
      </c>
      <c r="Q2209" s="437" t="s">
        <v>62</v>
      </c>
      <c r="R2209" s="102" t="s">
        <v>43</v>
      </c>
      <c r="S2209" s="71">
        <v>1</v>
      </c>
      <c r="T2209" s="435"/>
      <c r="U2209" s="374">
        <v>5</v>
      </c>
      <c r="V2209" s="374">
        <v>5</v>
      </c>
      <c r="W2209" s="375" t="s">
        <v>3127</v>
      </c>
      <c r="X2209" s="375">
        <v>1</v>
      </c>
      <c r="Y2209" s="422">
        <f>J2209-I2209</f>
        <v>-4.5138888888888951E-2</v>
      </c>
      <c r="Z2209" s="422">
        <f>Y2209*60</f>
        <v>-2.708333333333337</v>
      </c>
      <c r="AA2209" s="429">
        <v>2</v>
      </c>
      <c r="AB2209" s="255">
        <v>5</v>
      </c>
    </row>
    <row r="2210" spans="1:28" ht="14.25" customHeight="1" thickBot="1">
      <c r="A2210" s="7"/>
      <c r="B2210" s="7"/>
      <c r="C2210" s="104" t="s">
        <v>5338</v>
      </c>
      <c r="D2210" s="468">
        <v>2</v>
      </c>
      <c r="E2210" s="50" t="s">
        <v>5350</v>
      </c>
      <c r="F2210" s="102" t="s">
        <v>823</v>
      </c>
      <c r="G2210" s="102"/>
      <c r="H2210" s="102" t="s">
        <v>5362</v>
      </c>
      <c r="I2210" s="45" t="s">
        <v>628</v>
      </c>
      <c r="J2210" s="45" t="s">
        <v>2198</v>
      </c>
      <c r="K2210" s="102" t="s">
        <v>7059</v>
      </c>
      <c r="L2210" s="13">
        <f ca="1">IFERROR(__xludf.DUMMYFUNCTION("if(K2356="""",0,counta(split(K2356,"","")))"),1)</f>
        <v>1</v>
      </c>
      <c r="M2210" s="102" t="s">
        <v>7059</v>
      </c>
      <c r="N2210" s="102" t="s">
        <v>586</v>
      </c>
      <c r="O2210" s="102" t="s">
        <v>586</v>
      </c>
      <c r="P2210" s="102" t="s">
        <v>586</v>
      </c>
      <c r="Q2210" s="437" t="s">
        <v>62</v>
      </c>
      <c r="R2210" s="102" t="s">
        <v>43</v>
      </c>
      <c r="S2210" s="71">
        <v>1</v>
      </c>
      <c r="T2210" s="435"/>
      <c r="U2210" s="165">
        <v>3</v>
      </c>
      <c r="V2210" s="165">
        <v>4</v>
      </c>
      <c r="W2210" s="165" t="s">
        <v>3548</v>
      </c>
      <c r="X2210" s="102">
        <v>1</v>
      </c>
      <c r="Y2210" s="422">
        <f>J2210-I2210</f>
        <v>5.7638888888888851E-2</v>
      </c>
      <c r="Z2210" s="422">
        <f>Y2210*60</f>
        <v>3.4583333333333313</v>
      </c>
      <c r="AA2210" s="429">
        <v>2</v>
      </c>
      <c r="AB2210" s="481">
        <v>5</v>
      </c>
    </row>
    <row r="2211" spans="1:28" ht="14.25" customHeight="1" thickBot="1">
      <c r="A2211" s="7"/>
      <c r="B2211" s="7"/>
      <c r="C2211" s="50" t="s">
        <v>6196</v>
      </c>
      <c r="D2211" s="468">
        <v>2</v>
      </c>
      <c r="E2211" s="50" t="s">
        <v>2048</v>
      </c>
      <c r="F2211" s="102" t="s">
        <v>6235</v>
      </c>
      <c r="G2211" s="102" t="s">
        <v>6235</v>
      </c>
      <c r="H2211" s="102" t="s">
        <v>6235</v>
      </c>
      <c r="I2211" s="45" t="s">
        <v>628</v>
      </c>
      <c r="J2211" s="45" t="s">
        <v>1938</v>
      </c>
      <c r="K2211" s="102" t="s">
        <v>7063</v>
      </c>
      <c r="L2211" s="13">
        <f ca="1">IFERROR(__xludf.DUMMYFUNCTION("if(K2357="""",0,counta(split(K2357,"","")))"),5)</f>
        <v>5</v>
      </c>
      <c r="M2211" s="102" t="s">
        <v>7063</v>
      </c>
      <c r="N2211" s="102"/>
      <c r="O2211" s="102"/>
      <c r="P2211" s="102"/>
      <c r="Q2211" s="438" t="s">
        <v>62</v>
      </c>
      <c r="R2211" s="102" t="s">
        <v>43</v>
      </c>
      <c r="S2211" s="83">
        <v>1</v>
      </c>
      <c r="T2211" s="435"/>
      <c r="U2211" s="332">
        <v>5</v>
      </c>
      <c r="V2211" s="332">
        <v>5</v>
      </c>
      <c r="W2211" s="339" t="s">
        <v>29</v>
      </c>
      <c r="X2211" s="339" t="s">
        <v>2947</v>
      </c>
      <c r="Y2211" s="422">
        <f>J2211-I2211</f>
        <v>-0.26944444444444449</v>
      </c>
      <c r="Z2211" s="422">
        <f>Y2211*60</f>
        <v>-16.166666666666668</v>
      </c>
      <c r="AA2211" s="429">
        <v>2</v>
      </c>
      <c r="AB2211" s="165">
        <v>5</v>
      </c>
    </row>
    <row r="2212" spans="1:28" ht="14.25" customHeight="1" thickBot="1">
      <c r="A2212" s="7"/>
      <c r="B2212" s="7"/>
      <c r="C2212" s="104" t="s">
        <v>4763</v>
      </c>
      <c r="D2212" s="468">
        <v>2</v>
      </c>
      <c r="E2212" s="50" t="s">
        <v>4847</v>
      </c>
      <c r="F2212" s="102" t="s">
        <v>4854</v>
      </c>
      <c r="G2212" s="102" t="s">
        <v>4854</v>
      </c>
      <c r="H2212" s="102"/>
      <c r="I2212" s="45" t="s">
        <v>4325</v>
      </c>
      <c r="J2212" s="45" t="s">
        <v>2170</v>
      </c>
      <c r="K2212" s="102" t="s">
        <v>7065</v>
      </c>
      <c r="L2212" s="13">
        <f ca="1">IFERROR(__xludf.DUMMYFUNCTION("if(K2358="""",0,counta(split(K2358,"","")))"),3)</f>
        <v>3</v>
      </c>
      <c r="M2212" s="102" t="s">
        <v>7065</v>
      </c>
      <c r="N2212" s="102" t="s">
        <v>1198</v>
      </c>
      <c r="O2212" s="102" t="s">
        <v>1198</v>
      </c>
      <c r="P2212" s="102" t="s">
        <v>7066</v>
      </c>
      <c r="Q2212" s="438" t="s">
        <v>62</v>
      </c>
      <c r="R2212" s="102" t="s">
        <v>43</v>
      </c>
      <c r="S2212" s="83">
        <v>1</v>
      </c>
      <c r="T2212" s="435"/>
      <c r="U2212" s="333">
        <v>4</v>
      </c>
      <c r="V2212" s="336">
        <v>3</v>
      </c>
      <c r="W2212" s="339" t="s">
        <v>29</v>
      </c>
      <c r="X2212" s="339" t="s">
        <v>2947</v>
      </c>
      <c r="Y2212" s="422">
        <f>J2212-I2212</f>
        <v>-8.8888888888888851E-2</v>
      </c>
      <c r="Z2212" s="422">
        <f>Y2212*60</f>
        <v>-5.3333333333333313</v>
      </c>
      <c r="AA2212" s="429">
        <v>2</v>
      </c>
      <c r="AB2212" s="332">
        <v>5</v>
      </c>
    </row>
    <row r="2213" spans="1:28" ht="14.25" customHeight="1" thickBot="1">
      <c r="A2213" s="7"/>
      <c r="B2213" s="7"/>
      <c r="C2213" s="284" t="s">
        <v>5784</v>
      </c>
      <c r="D2213" s="468">
        <v>2</v>
      </c>
      <c r="E2213" s="353" t="s">
        <v>5932</v>
      </c>
      <c r="F2213" s="175" t="s">
        <v>5940</v>
      </c>
      <c r="G2213" s="353" t="s">
        <v>5941</v>
      </c>
      <c r="H2213" s="353" t="s">
        <v>5942</v>
      </c>
      <c r="I2213" s="243" t="s">
        <v>735</v>
      </c>
      <c r="J2213" s="45" t="s">
        <v>5302</v>
      </c>
      <c r="K2213" s="62" t="s">
        <v>7069</v>
      </c>
      <c r="L2213" s="13">
        <f ca="1">IFERROR(__xludf.DUMMYFUNCTION("if(K2359="""",0,counta(split(K2359,"","")))"),2)</f>
        <v>2</v>
      </c>
      <c r="M2213" s="62" t="s">
        <v>7069</v>
      </c>
      <c r="N2213" s="102"/>
      <c r="O2213" s="102"/>
      <c r="P2213" s="102"/>
      <c r="Q2213" s="422" t="s">
        <v>62</v>
      </c>
      <c r="R2213" s="102" t="s">
        <v>43</v>
      </c>
      <c r="S2213" s="102">
        <v>1</v>
      </c>
      <c r="T2213" s="435"/>
      <c r="U2213" s="165">
        <v>1</v>
      </c>
      <c r="V2213" s="165">
        <v>5</v>
      </c>
      <c r="W2213" s="165" t="s">
        <v>3041</v>
      </c>
      <c r="X2213" s="102">
        <v>1</v>
      </c>
      <c r="Y2213" s="422">
        <f>J2213-I2213</f>
        <v>-7.8472222222222276E-2</v>
      </c>
      <c r="Z2213" s="422">
        <f>Y2213*60</f>
        <v>-4.7083333333333366</v>
      </c>
      <c r="AA2213" s="429">
        <v>2</v>
      </c>
      <c r="AB2213" s="165">
        <v>5</v>
      </c>
    </row>
    <row r="2214" spans="1:28" ht="14.25" customHeight="1" thickBot="1">
      <c r="A2214" s="7"/>
      <c r="B2214" s="7"/>
      <c r="C2214" s="50" t="s">
        <v>6196</v>
      </c>
      <c r="D2214" s="468">
        <v>2</v>
      </c>
      <c r="E2214" s="50" t="s">
        <v>6309</v>
      </c>
      <c r="F2214" s="102" t="s">
        <v>3149</v>
      </c>
      <c r="G2214" s="102" t="s">
        <v>3150</v>
      </c>
      <c r="H2214" s="102" t="s">
        <v>3151</v>
      </c>
      <c r="I2214" s="45" t="s">
        <v>735</v>
      </c>
      <c r="J2214" s="45" t="s">
        <v>3973</v>
      </c>
      <c r="K2214" s="102" t="s">
        <v>7072</v>
      </c>
      <c r="L2214" s="13">
        <f ca="1">IFERROR(__xludf.DUMMYFUNCTION("if(K2360="""",0,counta(split(K2360,"","")))"),5)</f>
        <v>5</v>
      </c>
      <c r="M2214" s="102" t="s">
        <v>7072</v>
      </c>
      <c r="N2214" s="102" t="s">
        <v>1198</v>
      </c>
      <c r="O2214" s="102" t="s">
        <v>1198</v>
      </c>
      <c r="P2214" s="102" t="s">
        <v>1198</v>
      </c>
      <c r="Q2214" s="422" t="s">
        <v>62</v>
      </c>
      <c r="R2214" s="102" t="s">
        <v>43</v>
      </c>
      <c r="S2214" s="102">
        <v>1</v>
      </c>
      <c r="T2214" s="435"/>
      <c r="U2214" s="255">
        <v>5</v>
      </c>
      <c r="V2214" s="255">
        <v>5</v>
      </c>
      <c r="W2214" s="353" t="s">
        <v>3770</v>
      </c>
      <c r="X2214" s="353" t="s">
        <v>2794</v>
      </c>
      <c r="Y2214" s="422">
        <f>J2214-I2214</f>
        <v>-6.1805555555555614E-2</v>
      </c>
      <c r="Z2214" s="422">
        <f>Y2214*60</f>
        <v>-3.7083333333333366</v>
      </c>
      <c r="AA2214" s="429">
        <v>2</v>
      </c>
      <c r="AB2214" s="165">
        <v>5</v>
      </c>
    </row>
    <row r="2215" spans="1:28" ht="14.25" customHeight="1" thickBot="1">
      <c r="A2215" s="7"/>
      <c r="B2215" s="7"/>
      <c r="C2215" s="50" t="s">
        <v>6196</v>
      </c>
      <c r="D2215" s="468">
        <v>2</v>
      </c>
      <c r="E2215" s="50" t="s">
        <v>6237</v>
      </c>
      <c r="F2215" s="177" t="s">
        <v>6242</v>
      </c>
      <c r="G2215" s="102" t="s">
        <v>6243</v>
      </c>
      <c r="H2215" s="49" t="s">
        <v>6244</v>
      </c>
      <c r="I2215" s="45" t="s">
        <v>4852</v>
      </c>
      <c r="J2215" s="45" t="s">
        <v>734</v>
      </c>
      <c r="K2215" s="102" t="s">
        <v>7075</v>
      </c>
      <c r="L2215" s="13">
        <f ca="1">IFERROR(__xludf.DUMMYFUNCTION("if(K2361="""",0,counta(split(K2361,"","")))"),5)</f>
        <v>5</v>
      </c>
      <c r="M2215" s="102" t="s">
        <v>7075</v>
      </c>
      <c r="N2215" s="102"/>
      <c r="O2215" s="102"/>
      <c r="P2215" s="102"/>
      <c r="Q2215" s="422" t="s">
        <v>62</v>
      </c>
      <c r="R2215" s="102" t="s">
        <v>43</v>
      </c>
      <c r="S2215" s="102">
        <v>1</v>
      </c>
      <c r="T2215" s="435"/>
      <c r="U2215" s="165">
        <v>4</v>
      </c>
      <c r="V2215" s="165">
        <v>4</v>
      </c>
      <c r="W2215" s="284" t="s">
        <v>3548</v>
      </c>
      <c r="X2215" s="102" t="s">
        <v>2947</v>
      </c>
      <c r="Y2215" s="422">
        <f>J2215-I2215</f>
        <v>-4.7916666666666663E-2</v>
      </c>
      <c r="Z2215" s="422">
        <f>Y2215*60</f>
        <v>-2.875</v>
      </c>
      <c r="AA2215" s="429">
        <v>2</v>
      </c>
      <c r="AB2215" s="328">
        <v>5</v>
      </c>
    </row>
    <row r="2216" spans="1:28" ht="14.25" customHeight="1" thickBot="1">
      <c r="A2216" s="7"/>
      <c r="B2216" s="7"/>
      <c r="C2216" s="50" t="s">
        <v>6196</v>
      </c>
      <c r="D2216" s="468">
        <v>2</v>
      </c>
      <c r="E2216" s="50" t="s">
        <v>6237</v>
      </c>
      <c r="F2216" s="102" t="s">
        <v>6234</v>
      </c>
      <c r="G2216" s="102" t="s">
        <v>3124</v>
      </c>
      <c r="H2216" s="102" t="s">
        <v>3124</v>
      </c>
      <c r="I2216" s="45" t="s">
        <v>2741</v>
      </c>
      <c r="J2216" s="45" t="s">
        <v>894</v>
      </c>
      <c r="K2216" s="102" t="s">
        <v>417</v>
      </c>
      <c r="L2216" s="13">
        <f ca="1">IFERROR(__xludf.DUMMYFUNCTION("if(K2362="""",0,counta(split(K2362,"","")))"),1)</f>
        <v>1</v>
      </c>
      <c r="M2216" s="102" t="s">
        <v>417</v>
      </c>
      <c r="N2216" s="49" t="s">
        <v>7078</v>
      </c>
      <c r="O2216" s="49" t="s">
        <v>7079</v>
      </c>
      <c r="P2216" s="49" t="s">
        <v>7078</v>
      </c>
      <c r="Q2216" s="422" t="s">
        <v>62</v>
      </c>
      <c r="R2216" s="102" t="s">
        <v>43</v>
      </c>
      <c r="S2216" s="102">
        <v>1</v>
      </c>
      <c r="T2216" s="435"/>
      <c r="U2216" s="356">
        <v>2</v>
      </c>
      <c r="V2216" s="330">
        <v>3</v>
      </c>
      <c r="W2216" s="252" t="s">
        <v>29</v>
      </c>
      <c r="X2216" s="252" t="s">
        <v>2947</v>
      </c>
      <c r="Y2216" s="422">
        <f>J2216-I2216</f>
        <v>-3.5416666666666652E-2</v>
      </c>
      <c r="Z2216" s="422">
        <f>Y2216*60</f>
        <v>-2.1249999999999991</v>
      </c>
      <c r="AA2216" s="429">
        <v>2</v>
      </c>
      <c r="AB2216" s="165">
        <v>5</v>
      </c>
    </row>
    <row r="2217" spans="1:28" ht="14.25" customHeight="1" thickBot="1">
      <c r="A2217" s="7"/>
      <c r="B2217" s="7"/>
      <c r="C2217" s="50" t="s">
        <v>6196</v>
      </c>
      <c r="D2217" s="468">
        <v>2</v>
      </c>
      <c r="E2217" s="50" t="s">
        <v>6237</v>
      </c>
      <c r="F2217" s="93" t="s">
        <v>6240</v>
      </c>
      <c r="G2217" s="102" t="s">
        <v>3468</v>
      </c>
      <c r="H2217" s="284" t="s">
        <v>3468</v>
      </c>
      <c r="I2217" s="45" t="s">
        <v>2057</v>
      </c>
      <c r="J2217" s="45" t="s">
        <v>129</v>
      </c>
      <c r="K2217" s="102" t="s">
        <v>7083</v>
      </c>
      <c r="L2217" s="13">
        <f ca="1">IFERROR(__xludf.DUMMYFUNCTION("if(K2363="""",0,counta(split(K2363,"","")))"),3)</f>
        <v>3</v>
      </c>
      <c r="M2217" s="102" t="s">
        <v>7083</v>
      </c>
      <c r="N2217" s="102"/>
      <c r="O2217" s="85"/>
      <c r="P2217" s="102"/>
      <c r="Q2217" s="422" t="s">
        <v>62</v>
      </c>
      <c r="R2217" s="102" t="s">
        <v>43</v>
      </c>
      <c r="S2217" s="102">
        <v>1</v>
      </c>
      <c r="T2217" s="435"/>
      <c r="U2217" s="165">
        <v>5</v>
      </c>
      <c r="V2217" s="165">
        <v>5</v>
      </c>
      <c r="W2217" s="165" t="s">
        <v>3044</v>
      </c>
      <c r="X2217" s="102">
        <v>1</v>
      </c>
      <c r="Y2217" s="422">
        <f>J2217-I2217</f>
        <v>-0.28125</v>
      </c>
      <c r="Z2217" s="422">
        <f>Y2217*60</f>
        <v>-16.875</v>
      </c>
      <c r="AA2217" s="429">
        <v>2</v>
      </c>
      <c r="AB2217" s="481">
        <v>5</v>
      </c>
    </row>
    <row r="2218" spans="1:28" ht="14.25" customHeight="1" thickBot="1">
      <c r="A2218" s="7"/>
      <c r="B2218" s="7"/>
      <c r="C2218" s="284" t="s">
        <v>3086</v>
      </c>
      <c r="D2218" s="468">
        <v>2</v>
      </c>
      <c r="E2218" s="87" t="s">
        <v>3087</v>
      </c>
      <c r="F2218" s="102" t="s">
        <v>3096</v>
      </c>
      <c r="G2218" s="102" t="s">
        <v>3096</v>
      </c>
      <c r="H2218" s="102" t="s">
        <v>3097</v>
      </c>
      <c r="I2218" s="45" t="s">
        <v>50</v>
      </c>
      <c r="J2218" s="45" t="s">
        <v>624</v>
      </c>
      <c r="K2218" s="102" t="s">
        <v>7087</v>
      </c>
      <c r="L2218" s="13">
        <f ca="1">IFERROR(__xludf.DUMMYFUNCTION("if(K2364="""",0,counta(split(K2364,"","")))"),3)</f>
        <v>3</v>
      </c>
      <c r="M2218" s="102" t="s">
        <v>7087</v>
      </c>
      <c r="N2218" s="102" t="s">
        <v>586</v>
      </c>
      <c r="O2218" s="102" t="s">
        <v>586</v>
      </c>
      <c r="P2218" s="102" t="s">
        <v>586</v>
      </c>
      <c r="Q2218" s="422" t="s">
        <v>62</v>
      </c>
      <c r="R2218" s="102" t="s">
        <v>43</v>
      </c>
      <c r="S2218" s="102">
        <v>1</v>
      </c>
      <c r="T2218" s="435"/>
      <c r="U2218" s="165">
        <v>5</v>
      </c>
      <c r="V2218" s="165">
        <v>5</v>
      </c>
      <c r="W2218" s="353" t="s">
        <v>29</v>
      </c>
      <c r="X2218" s="102" t="s">
        <v>2794</v>
      </c>
      <c r="Y2218" s="422">
        <f>J2218-I2218</f>
        <v>-5.2777777777777701E-2</v>
      </c>
      <c r="Z2218" s="422">
        <f>Y2218*60</f>
        <v>-3.1666666666666621</v>
      </c>
      <c r="AA2218" s="429">
        <v>2</v>
      </c>
      <c r="AB2218" s="165">
        <v>5</v>
      </c>
    </row>
    <row r="2219" spans="1:28" ht="14.25" customHeight="1" thickBot="1">
      <c r="A2219" s="7"/>
      <c r="B2219" s="7"/>
      <c r="C2219" s="50" t="s">
        <v>6196</v>
      </c>
      <c r="D2219" s="468">
        <v>2</v>
      </c>
      <c r="E2219" s="50" t="s">
        <v>6237</v>
      </c>
      <c r="F2219" s="93" t="s">
        <v>6238</v>
      </c>
      <c r="G2219" s="102" t="s">
        <v>6239</v>
      </c>
      <c r="H2219" s="284" t="s">
        <v>6239</v>
      </c>
      <c r="I2219" s="45" t="s">
        <v>50</v>
      </c>
      <c r="J2219" s="45" t="s">
        <v>971</v>
      </c>
      <c r="K2219" s="102" t="s">
        <v>7090</v>
      </c>
      <c r="L2219" s="13">
        <f ca="1">IFERROR(__xludf.DUMMYFUNCTION("if(K2365="""",0,counta(split(K2365,"","")))"),3)</f>
        <v>3</v>
      </c>
      <c r="M2219" s="102" t="s">
        <v>7090</v>
      </c>
      <c r="N2219" s="102"/>
      <c r="O2219" s="102"/>
      <c r="P2219" s="102"/>
      <c r="Q2219" s="422" t="s">
        <v>62</v>
      </c>
      <c r="R2219" s="102" t="s">
        <v>43</v>
      </c>
      <c r="S2219" s="102">
        <v>1</v>
      </c>
      <c r="T2219" s="435"/>
      <c r="U2219" s="165"/>
      <c r="V2219" s="165">
        <v>4</v>
      </c>
      <c r="W2219" s="165" t="s">
        <v>1403</v>
      </c>
      <c r="X2219" s="102"/>
      <c r="Y2219" s="422">
        <f>J2219-I2219</f>
        <v>8.0555555555555602E-2</v>
      </c>
      <c r="Z2219" s="422">
        <f>Y2219*60</f>
        <v>4.8333333333333357</v>
      </c>
      <c r="AA2219" s="429">
        <v>2</v>
      </c>
      <c r="AB2219" s="255">
        <v>5</v>
      </c>
    </row>
    <row r="2220" spans="1:28" ht="14.25" customHeight="1" thickBot="1">
      <c r="A2220" s="156"/>
      <c r="B2220" s="156"/>
      <c r="C2220" s="252" t="s">
        <v>6391</v>
      </c>
      <c r="D2220" s="468">
        <v>2</v>
      </c>
      <c r="E2220" s="252" t="s">
        <v>386</v>
      </c>
      <c r="F2220" s="339" t="s">
        <v>198</v>
      </c>
      <c r="G2220" s="339" t="s">
        <v>198</v>
      </c>
      <c r="H2220" s="339" t="s">
        <v>6547</v>
      </c>
      <c r="I2220" s="184" t="s">
        <v>50</v>
      </c>
      <c r="J2220" s="45" t="s">
        <v>5447</v>
      </c>
      <c r="K2220" s="102" t="s">
        <v>7094</v>
      </c>
      <c r="L2220" s="13">
        <f ca="1">IFERROR(__xludf.DUMMYFUNCTION("if(K2366="""",0,counta(split(K2366,"","")))"),2)</f>
        <v>2</v>
      </c>
      <c r="M2220" s="102" t="s">
        <v>7094</v>
      </c>
      <c r="N2220" s="49" t="s">
        <v>7078</v>
      </c>
      <c r="O2220" s="49" t="s">
        <v>7079</v>
      </c>
      <c r="P2220" s="49" t="s">
        <v>7078</v>
      </c>
      <c r="Q2220" s="422" t="s">
        <v>62</v>
      </c>
      <c r="R2220" s="102" t="s">
        <v>43</v>
      </c>
      <c r="S2220" s="102">
        <v>1</v>
      </c>
      <c r="T2220" s="435"/>
      <c r="U2220" s="165"/>
      <c r="V2220" s="165">
        <v>4</v>
      </c>
      <c r="W2220" s="165" t="s">
        <v>29</v>
      </c>
      <c r="X2220" s="15">
        <v>1</v>
      </c>
      <c r="Y2220" s="422">
        <f>J2220-I2220</f>
        <v>0.17916666666666675</v>
      </c>
      <c r="Z2220" s="422">
        <f>Y2220*60</f>
        <v>10.750000000000005</v>
      </c>
      <c r="AA2220" s="429">
        <v>2</v>
      </c>
      <c r="AB2220" s="165">
        <v>5</v>
      </c>
    </row>
    <row r="2221" spans="1:28" ht="14.25" customHeight="1" thickBot="1">
      <c r="A2221" s="7"/>
      <c r="B2221" s="7"/>
      <c r="C2221" s="50" t="s">
        <v>3306</v>
      </c>
      <c r="D2221" s="468">
        <v>2</v>
      </c>
      <c r="E2221" s="97" t="s">
        <v>3353</v>
      </c>
      <c r="F2221" s="102" t="s">
        <v>3372</v>
      </c>
      <c r="G2221" s="102" t="s">
        <v>3372</v>
      </c>
      <c r="H2221" s="102" t="s">
        <v>3373</v>
      </c>
      <c r="I2221" s="45" t="s">
        <v>1672</v>
      </c>
      <c r="J2221" s="45"/>
      <c r="K2221" s="102"/>
      <c r="L2221" s="13">
        <f ca="1">IFERROR(__xludf.DUMMYFUNCTION("if(K2367="""",0,counta(split(K2367,"","")))"),0)</f>
        <v>0</v>
      </c>
      <c r="M2221" s="102"/>
      <c r="N2221" s="102"/>
      <c r="O2221" s="102"/>
      <c r="P2221" s="102"/>
      <c r="Q2221" s="422" t="s">
        <v>62</v>
      </c>
      <c r="R2221" s="102" t="s">
        <v>43</v>
      </c>
      <c r="S2221" s="102">
        <v>1</v>
      </c>
      <c r="T2221" s="435"/>
      <c r="U2221" s="379">
        <v>3</v>
      </c>
      <c r="V2221" s="379">
        <v>5</v>
      </c>
      <c r="W2221" s="377" t="s">
        <v>3511</v>
      </c>
      <c r="X2221" s="377">
        <v>1</v>
      </c>
      <c r="Y2221" s="422">
        <f>J2221-I2221</f>
        <v>-0.40347222222222223</v>
      </c>
      <c r="Z2221" s="422">
        <f>Y2221*60</f>
        <v>-24.208333333333336</v>
      </c>
      <c r="AA2221" s="429">
        <v>2</v>
      </c>
      <c r="AB2221" s="255">
        <v>5</v>
      </c>
    </row>
    <row r="2222" spans="1:28" ht="14.25" customHeight="1" thickBot="1">
      <c r="A2222" s="7"/>
      <c r="B2222" s="7"/>
      <c r="C2222" s="284" t="s">
        <v>5784</v>
      </c>
      <c r="D2222" s="468">
        <v>2</v>
      </c>
      <c r="E2222" s="353" t="s">
        <v>5932</v>
      </c>
      <c r="F2222" s="175" t="s">
        <v>5936</v>
      </c>
      <c r="G2222" s="353" t="s">
        <v>5937</v>
      </c>
      <c r="H2222" s="353" t="s">
        <v>5938</v>
      </c>
      <c r="I2222" s="243" t="s">
        <v>3390</v>
      </c>
      <c r="J2222" s="45" t="s">
        <v>1852</v>
      </c>
      <c r="K2222" s="102" t="s">
        <v>7097</v>
      </c>
      <c r="L2222" s="13">
        <f ca="1">IFERROR(__xludf.DUMMYFUNCTION("if(K2368="""",0,counta(split(K2368,"","")))"),3)</f>
        <v>3</v>
      </c>
      <c r="M2222" s="102" t="s">
        <v>7097</v>
      </c>
      <c r="N2222" s="102"/>
      <c r="O2222" s="102"/>
      <c r="P2222" s="102"/>
      <c r="Q2222" s="422" t="s">
        <v>62</v>
      </c>
      <c r="R2222" s="102" t="s">
        <v>43</v>
      </c>
      <c r="S2222" s="102">
        <v>1</v>
      </c>
      <c r="T2222" s="435"/>
      <c r="U2222" s="165">
        <v>4</v>
      </c>
      <c r="V2222" s="165">
        <v>5</v>
      </c>
      <c r="W2222" s="165" t="s">
        <v>4903</v>
      </c>
      <c r="X2222" s="102">
        <v>1</v>
      </c>
      <c r="Y2222" s="422">
        <f>J2222-I2222</f>
        <v>2.5694444444444464E-2</v>
      </c>
      <c r="Z2222" s="422">
        <f>Y2222*60</f>
        <v>1.5416666666666679</v>
      </c>
      <c r="AA2222" s="429">
        <v>2</v>
      </c>
      <c r="AB2222" s="165">
        <v>5</v>
      </c>
    </row>
    <row r="2223" spans="1:28" ht="14.25" customHeight="1" thickBot="1">
      <c r="A2223" s="7"/>
      <c r="B2223" s="7"/>
      <c r="C2223" s="50" t="s">
        <v>6196</v>
      </c>
      <c r="D2223" s="468">
        <v>2</v>
      </c>
      <c r="E2223" s="50" t="s">
        <v>6212</v>
      </c>
      <c r="F2223" s="102" t="s">
        <v>6220</v>
      </c>
      <c r="G2223" s="102" t="s">
        <v>6220</v>
      </c>
      <c r="H2223" s="102" t="s">
        <v>6221</v>
      </c>
      <c r="I2223" s="45" t="s">
        <v>3390</v>
      </c>
      <c r="J2223" s="45" t="s">
        <v>1383</v>
      </c>
      <c r="K2223" s="102" t="s">
        <v>7100</v>
      </c>
      <c r="L2223" s="13">
        <f ca="1">IFERROR(__xludf.DUMMYFUNCTION("if(K2369="""",0,counta(split(K2369,"","")))"),3)</f>
        <v>3</v>
      </c>
      <c r="M2223" s="102" t="s">
        <v>7101</v>
      </c>
      <c r="N2223" s="237" t="s">
        <v>991</v>
      </c>
      <c r="O2223" s="284" t="s">
        <v>181</v>
      </c>
      <c r="P2223" s="237" t="s">
        <v>991</v>
      </c>
      <c r="Q2223" s="422" t="s">
        <v>62</v>
      </c>
      <c r="R2223" s="102" t="s">
        <v>43</v>
      </c>
      <c r="S2223" s="102">
        <v>1</v>
      </c>
      <c r="T2223" s="435"/>
      <c r="U2223" s="481"/>
      <c r="V2223" s="481">
        <v>5</v>
      </c>
      <c r="W2223" s="481" t="s">
        <v>29</v>
      </c>
      <c r="X2223" s="503">
        <v>1</v>
      </c>
      <c r="Y2223" s="422">
        <f>J2223-I2223</f>
        <v>-0.29027777777777775</v>
      </c>
      <c r="Z2223" s="422">
        <f>Y2223*60</f>
        <v>-17.416666666666664</v>
      </c>
      <c r="AA2223" s="429">
        <v>2</v>
      </c>
      <c r="AB2223" s="165">
        <v>5</v>
      </c>
    </row>
    <row r="2224" spans="1:28" ht="14.25" customHeight="1" thickBot="1">
      <c r="A2224" s="7"/>
      <c r="B2224" s="7"/>
      <c r="C2224" s="50" t="s">
        <v>4937</v>
      </c>
      <c r="D2224" s="468">
        <v>2</v>
      </c>
      <c r="E2224" s="144" t="s">
        <v>4990</v>
      </c>
      <c r="F2224" s="102" t="s">
        <v>1824</v>
      </c>
      <c r="G2224" s="102" t="s">
        <v>1824</v>
      </c>
      <c r="H2224" s="102" t="s">
        <v>2305</v>
      </c>
      <c r="I2224" s="45" t="s">
        <v>5002</v>
      </c>
      <c r="J2224" s="45" t="s">
        <v>2162</v>
      </c>
      <c r="K2224" s="102" t="s">
        <v>7105</v>
      </c>
      <c r="L2224" s="13">
        <f ca="1">IFERROR(__xludf.DUMMYFUNCTION("if(K2370="""",0,counta(split(K2370,"","")))"),2)</f>
        <v>2</v>
      </c>
      <c r="M2224" s="102" t="s">
        <v>7105</v>
      </c>
      <c r="N2224" s="102"/>
      <c r="O2224" s="102"/>
      <c r="P2224" s="102"/>
      <c r="Q2224" s="422" t="s">
        <v>62</v>
      </c>
      <c r="R2224" s="102" t="s">
        <v>43</v>
      </c>
      <c r="S2224" s="102">
        <v>1</v>
      </c>
      <c r="T2224" s="435"/>
      <c r="U2224" s="165"/>
      <c r="V2224" s="165">
        <v>4</v>
      </c>
      <c r="W2224" s="165" t="s">
        <v>1403</v>
      </c>
      <c r="X2224" s="102"/>
      <c r="Y2224" s="422">
        <f>J2224-I2224</f>
        <v>-0.15972222222222224</v>
      </c>
      <c r="Z2224" s="422">
        <f>Y2224*60</f>
        <v>-9.5833333333333339</v>
      </c>
      <c r="AA2224" s="429">
        <v>2</v>
      </c>
      <c r="AB2224" s="318">
        <v>5</v>
      </c>
    </row>
    <row r="2225" spans="1:28" ht="14.25" customHeight="1" thickBot="1">
      <c r="A2225" s="7"/>
      <c r="B2225" s="7"/>
      <c r="C2225" s="50" t="s">
        <v>4411</v>
      </c>
      <c r="D2225" s="468">
        <v>2</v>
      </c>
      <c r="E2225" s="50" t="s">
        <v>4516</v>
      </c>
      <c r="F2225" s="102" t="s">
        <v>4539</v>
      </c>
      <c r="G2225" s="102" t="s">
        <v>4540</v>
      </c>
      <c r="H2225" s="102" t="s">
        <v>4541</v>
      </c>
      <c r="I2225" s="45" t="s">
        <v>399</v>
      </c>
      <c r="J2225" s="45" t="s">
        <v>1766</v>
      </c>
      <c r="K2225" s="102" t="s">
        <v>7107</v>
      </c>
      <c r="L2225" s="13">
        <f ca="1">IFERROR(__xludf.DUMMYFUNCTION("if(K2371="""",0,counta(split(K2371,"","")))"),3)</f>
        <v>3</v>
      </c>
      <c r="M2225" s="102" t="s">
        <v>7107</v>
      </c>
      <c r="N2225" s="237" t="s">
        <v>7108</v>
      </c>
      <c r="O2225" s="284" t="s">
        <v>181</v>
      </c>
      <c r="P2225" s="237" t="s">
        <v>7108</v>
      </c>
      <c r="Q2225" s="422" t="s">
        <v>62</v>
      </c>
      <c r="R2225" s="102" t="s">
        <v>43</v>
      </c>
      <c r="S2225" s="102">
        <v>1</v>
      </c>
      <c r="T2225" s="435"/>
      <c r="U2225" s="196">
        <v>5</v>
      </c>
      <c r="V2225" s="196">
        <v>5</v>
      </c>
      <c r="W2225" s="193" t="s">
        <v>6755</v>
      </c>
      <c r="X2225" s="205">
        <v>1</v>
      </c>
      <c r="Y2225" s="422">
        <f>J2225-I2225</f>
        <v>-7.6388888888888895E-2</v>
      </c>
      <c r="Z2225" s="422">
        <f>Y2225*60</f>
        <v>-4.5833333333333339</v>
      </c>
      <c r="AA2225" s="429">
        <v>2</v>
      </c>
      <c r="AB2225" s="165">
        <v>5</v>
      </c>
    </row>
    <row r="2226" spans="1:28" ht="14.25" customHeight="1" thickBot="1">
      <c r="A2226" s="7"/>
      <c r="B2226" s="7"/>
      <c r="C2226" s="50" t="s">
        <v>5950</v>
      </c>
      <c r="D2226" s="468">
        <v>2</v>
      </c>
      <c r="E2226" s="50" t="s">
        <v>6085</v>
      </c>
      <c r="F2226" s="102" t="s">
        <v>862</v>
      </c>
      <c r="G2226" s="102"/>
      <c r="H2226" s="102" t="s">
        <v>6099</v>
      </c>
      <c r="I2226" s="45" t="s">
        <v>399</v>
      </c>
      <c r="J2226" s="45" t="s">
        <v>1995</v>
      </c>
      <c r="K2226" s="102" t="s">
        <v>7090</v>
      </c>
      <c r="L2226" s="13">
        <f ca="1">IFERROR(__xludf.DUMMYFUNCTION("if(K2372="""",0,counta(split(K2372,"","")))"),3)</f>
        <v>3</v>
      </c>
      <c r="M2226" s="102" t="s">
        <v>7090</v>
      </c>
      <c r="N2226" s="237" t="s">
        <v>991</v>
      </c>
      <c r="O2226" s="284" t="s">
        <v>181</v>
      </c>
      <c r="P2226" s="237" t="s">
        <v>991</v>
      </c>
      <c r="Q2226" s="422" t="s">
        <v>62</v>
      </c>
      <c r="R2226" s="102" t="s">
        <v>43</v>
      </c>
      <c r="S2226" s="102">
        <v>1</v>
      </c>
      <c r="T2226" s="435"/>
      <c r="U2226" s="332">
        <v>5</v>
      </c>
      <c r="V2226" s="332">
        <v>5</v>
      </c>
      <c r="W2226" s="339" t="s">
        <v>3548</v>
      </c>
      <c r="X2226" s="339" t="s">
        <v>2794</v>
      </c>
      <c r="Y2226" s="422">
        <f>J2226-I2226</f>
        <v>-2.916666666666673E-2</v>
      </c>
      <c r="Z2226" s="422">
        <f>Y2226*60</f>
        <v>-1.7500000000000038</v>
      </c>
      <c r="AA2226" s="429">
        <v>2</v>
      </c>
      <c r="AB2226" s="165">
        <v>5</v>
      </c>
    </row>
    <row r="2227" spans="1:28" ht="14.25" customHeight="1" thickBot="1">
      <c r="A2227" s="385"/>
      <c r="B2227" s="385"/>
      <c r="C2227" s="145" t="s">
        <v>5078</v>
      </c>
      <c r="D2227" s="468">
        <v>2</v>
      </c>
      <c r="E2227" s="145" t="s">
        <v>5228</v>
      </c>
      <c r="F2227" s="155" t="s">
        <v>2985</v>
      </c>
      <c r="G2227" s="155" t="s">
        <v>5236</v>
      </c>
      <c r="H2227" s="155" t="s">
        <v>5137</v>
      </c>
      <c r="I2227" s="146" t="s">
        <v>738</v>
      </c>
      <c r="J2227" s="45" t="s">
        <v>1979</v>
      </c>
      <c r="K2227" s="102" t="s">
        <v>7044</v>
      </c>
      <c r="L2227" s="13">
        <f ca="1">IFERROR(__xludf.DUMMYFUNCTION("if(K2373="""",0,counta(split(K2373,"","")))"),4)</f>
        <v>4</v>
      </c>
      <c r="M2227" s="102" t="s">
        <v>7044</v>
      </c>
      <c r="N2227" s="102" t="s">
        <v>857</v>
      </c>
      <c r="O2227" s="102" t="s">
        <v>181</v>
      </c>
      <c r="P2227" s="102" t="s">
        <v>991</v>
      </c>
      <c r="Q2227" s="422" t="s">
        <v>62</v>
      </c>
      <c r="R2227" s="102" t="s">
        <v>43</v>
      </c>
      <c r="S2227" s="102">
        <v>1</v>
      </c>
      <c r="T2227" s="435"/>
      <c r="U2227" s="379">
        <v>4</v>
      </c>
      <c r="V2227" s="379">
        <v>4</v>
      </c>
      <c r="W2227" s="377" t="s">
        <v>10718</v>
      </c>
      <c r="X2227" s="377">
        <v>0</v>
      </c>
      <c r="Y2227" s="422">
        <f>J2227-I2227</f>
        <v>7.2222222222222299E-2</v>
      </c>
      <c r="Z2227" s="422">
        <f>Y2227*60</f>
        <v>4.3333333333333375</v>
      </c>
      <c r="AA2227" s="429">
        <v>2</v>
      </c>
      <c r="AB2227" s="280">
        <v>5</v>
      </c>
    </row>
    <row r="2228" spans="1:28" ht="14.25" customHeight="1" thickBot="1">
      <c r="A2228" s="7"/>
      <c r="B2228" s="7"/>
      <c r="C2228" s="50" t="s">
        <v>6196</v>
      </c>
      <c r="D2228" s="468">
        <v>2</v>
      </c>
      <c r="E2228" s="50" t="s">
        <v>2048</v>
      </c>
      <c r="F2228" s="93" t="s">
        <v>6259</v>
      </c>
      <c r="G2228" s="102" t="s">
        <v>6260</v>
      </c>
      <c r="H2228" s="102" t="s">
        <v>6239</v>
      </c>
      <c r="I2228" s="45" t="s">
        <v>1870</v>
      </c>
      <c r="J2228" s="45" t="s">
        <v>6480</v>
      </c>
      <c r="K2228" s="102" t="s">
        <v>7110</v>
      </c>
      <c r="L2228" s="13">
        <f ca="1">IFERROR(__xludf.DUMMYFUNCTION("if(K2374="""",0,counta(split(K2374,"","")))"),6)</f>
        <v>6</v>
      </c>
      <c r="M2228" s="102" t="s">
        <v>7111</v>
      </c>
      <c r="N2228" s="102"/>
      <c r="O2228" s="102"/>
      <c r="P2228" s="102"/>
      <c r="Q2228" s="422" t="s">
        <v>62</v>
      </c>
      <c r="R2228" s="102" t="s">
        <v>43</v>
      </c>
      <c r="S2228" s="102">
        <v>1</v>
      </c>
      <c r="T2228" s="435"/>
      <c r="U2228" s="165">
        <v>4</v>
      </c>
      <c r="V2228" s="165">
        <v>4</v>
      </c>
      <c r="W2228" s="165" t="s">
        <v>7084</v>
      </c>
      <c r="X2228" s="102">
        <v>4</v>
      </c>
      <c r="Y2228" s="422">
        <f>J2228-I2228</f>
        <v>0.17847222222222225</v>
      </c>
      <c r="Z2228" s="422">
        <f>Y2228*60</f>
        <v>10.708333333333336</v>
      </c>
      <c r="AA2228" s="429">
        <v>2</v>
      </c>
      <c r="AB2228" s="165">
        <v>5</v>
      </c>
    </row>
    <row r="2229" spans="1:28" ht="14.25" customHeight="1" thickBot="1">
      <c r="A2229" s="7"/>
      <c r="B2229" s="7"/>
      <c r="C2229" s="252" t="s">
        <v>3828</v>
      </c>
      <c r="D2229" s="468">
        <v>2</v>
      </c>
      <c r="E2229" s="109" t="s">
        <v>3922</v>
      </c>
      <c r="F2229" s="102" t="s">
        <v>886</v>
      </c>
      <c r="G2229" s="102" t="s">
        <v>886</v>
      </c>
      <c r="H2229" s="102" t="s">
        <v>3923</v>
      </c>
      <c r="I2229" s="45" t="s">
        <v>102</v>
      </c>
      <c r="J2229" s="45" t="s">
        <v>1671</v>
      </c>
      <c r="K2229" s="102" t="s">
        <v>7114</v>
      </c>
      <c r="L2229" s="13">
        <f ca="1">IFERROR(__xludf.DUMMYFUNCTION("if(K2375="""",0,counta(split(K2375,"","")))"),5)</f>
        <v>5</v>
      </c>
      <c r="M2229" s="102" t="s">
        <v>7114</v>
      </c>
      <c r="N2229" s="102" t="s">
        <v>7115</v>
      </c>
      <c r="O2229" s="102" t="s">
        <v>1439</v>
      </c>
      <c r="P2229" s="102" t="s">
        <v>7115</v>
      </c>
      <c r="Q2229" s="422" t="s">
        <v>62</v>
      </c>
      <c r="R2229" s="102" t="s">
        <v>43</v>
      </c>
      <c r="S2229" s="102">
        <v>1</v>
      </c>
      <c r="T2229" s="435"/>
      <c r="U2229" s="187">
        <v>2</v>
      </c>
      <c r="V2229" s="333">
        <v>4</v>
      </c>
      <c r="W2229" s="339" t="s">
        <v>29</v>
      </c>
      <c r="X2229" s="339" t="s">
        <v>2947</v>
      </c>
      <c r="Y2229" s="422">
        <f>J2229-I2229</f>
        <v>-6.7361111111111094E-2</v>
      </c>
      <c r="Z2229" s="422">
        <f>Y2229*60</f>
        <v>-4.0416666666666661</v>
      </c>
      <c r="AA2229" s="429">
        <v>2</v>
      </c>
      <c r="AB2229" s="165">
        <v>5</v>
      </c>
    </row>
    <row r="2230" spans="1:28" ht="14.25" customHeight="1" thickBot="1">
      <c r="A2230" s="161"/>
      <c r="B2230" s="161"/>
      <c r="C2230" s="353" t="s">
        <v>5531</v>
      </c>
      <c r="D2230" s="468">
        <v>2</v>
      </c>
      <c r="E2230" s="386" t="s">
        <v>5557</v>
      </c>
      <c r="F2230" s="175" t="s">
        <v>5560</v>
      </c>
      <c r="G2230" s="353"/>
      <c r="H2230" s="353" t="s">
        <v>5561</v>
      </c>
      <c r="I2230" s="243" t="s">
        <v>102</v>
      </c>
      <c r="J2230" s="45" t="s">
        <v>6029</v>
      </c>
      <c r="K2230" s="102" t="s">
        <v>7120</v>
      </c>
      <c r="L2230" s="13">
        <f ca="1">IFERROR(__xludf.DUMMYFUNCTION("if(K2376="""",0,counta(split(K2376,"","")))"),12)</f>
        <v>12</v>
      </c>
      <c r="M2230" s="102" t="s">
        <v>7120</v>
      </c>
      <c r="N2230" s="102"/>
      <c r="O2230" s="102"/>
      <c r="P2230" s="102"/>
      <c r="Q2230" s="422" t="s">
        <v>62</v>
      </c>
      <c r="R2230" s="102" t="s">
        <v>43</v>
      </c>
      <c r="S2230" s="102">
        <v>1</v>
      </c>
      <c r="T2230" s="435"/>
      <c r="U2230" s="165"/>
      <c r="V2230" s="165">
        <v>4</v>
      </c>
      <c r="W2230" s="165" t="s">
        <v>29</v>
      </c>
      <c r="X2230" s="15">
        <v>1</v>
      </c>
      <c r="Y2230" s="422">
        <f>J2230-I2230</f>
        <v>0.1472222222222222</v>
      </c>
      <c r="Z2230" s="422">
        <f>Y2230*60</f>
        <v>8.8333333333333321</v>
      </c>
      <c r="AA2230" s="428">
        <v>2</v>
      </c>
      <c r="AB2230" s="165">
        <v>5</v>
      </c>
    </row>
    <row r="2231" spans="1:28" ht="14.25" customHeight="1" thickBot="1">
      <c r="A2231" s="7"/>
      <c r="B2231" s="7"/>
      <c r="C2231" s="50" t="s">
        <v>5950</v>
      </c>
      <c r="D2231" s="468">
        <v>2</v>
      </c>
      <c r="E2231" s="50" t="s">
        <v>6187</v>
      </c>
      <c r="F2231" s="102" t="s">
        <v>862</v>
      </c>
      <c r="G2231" s="102" t="s">
        <v>6116</v>
      </c>
      <c r="H2231" s="102" t="s">
        <v>6099</v>
      </c>
      <c r="I2231" s="45" t="s">
        <v>102</v>
      </c>
      <c r="J2231" s="45" t="s">
        <v>1690</v>
      </c>
      <c r="K2231" s="102" t="s">
        <v>1280</v>
      </c>
      <c r="L2231" s="13">
        <f ca="1">IFERROR(__xludf.DUMMYFUNCTION("if(K2377="""",0,counta(split(K2377,"","")))"),1)</f>
        <v>1</v>
      </c>
      <c r="M2231" s="102" t="s">
        <v>1280</v>
      </c>
      <c r="N2231" s="102"/>
      <c r="O2231" s="102"/>
      <c r="P2231" s="102"/>
      <c r="Q2231" s="152" t="s">
        <v>62</v>
      </c>
      <c r="R2231" s="102" t="s">
        <v>43</v>
      </c>
      <c r="S2231" s="147">
        <v>1</v>
      </c>
      <c r="T2231" s="435"/>
      <c r="U2231" s="165"/>
      <c r="V2231" s="165">
        <v>3</v>
      </c>
      <c r="W2231" s="165" t="s">
        <v>2111</v>
      </c>
      <c r="X2231" s="102" t="s">
        <v>2357</v>
      </c>
      <c r="Y2231" s="422">
        <f>J2231-I2231</f>
        <v>-0.27499999999999997</v>
      </c>
      <c r="Z2231" s="422">
        <f>Y2231*60</f>
        <v>-16.499999999999996</v>
      </c>
      <c r="AA2231" s="428">
        <v>2</v>
      </c>
      <c r="AB2231" s="280">
        <v>5</v>
      </c>
    </row>
    <row r="2232" spans="1:28" ht="14.25" customHeight="1" thickBot="1">
      <c r="A2232" s="7"/>
      <c r="B2232" s="7"/>
      <c r="C2232" s="252" t="s">
        <v>3828</v>
      </c>
      <c r="D2232" s="468">
        <v>2</v>
      </c>
      <c r="E2232" s="111" t="s">
        <v>3840</v>
      </c>
      <c r="F2232" s="137" t="s">
        <v>3856</v>
      </c>
      <c r="G2232" s="137" t="s">
        <v>3857</v>
      </c>
      <c r="H2232" s="137" t="s">
        <v>3858</v>
      </c>
      <c r="I2232" s="110" t="s">
        <v>3039</v>
      </c>
      <c r="J2232" s="45" t="s">
        <v>2085</v>
      </c>
      <c r="K2232" s="102" t="s">
        <v>7100</v>
      </c>
      <c r="L2232" s="13">
        <f ca="1">IFERROR(__xludf.DUMMYFUNCTION("if(K2378="""",0,counta(split(K2378,"","")))"),3)</f>
        <v>3</v>
      </c>
      <c r="M2232" s="102" t="s">
        <v>7101</v>
      </c>
      <c r="N2232" s="237" t="s">
        <v>991</v>
      </c>
      <c r="O2232" s="284" t="s">
        <v>181</v>
      </c>
      <c r="P2232" s="237" t="s">
        <v>991</v>
      </c>
      <c r="Q2232" s="152" t="s">
        <v>62</v>
      </c>
      <c r="R2232" s="102" t="s">
        <v>43</v>
      </c>
      <c r="S2232" s="147">
        <v>1</v>
      </c>
      <c r="T2232" s="435"/>
      <c r="U2232" s="165"/>
      <c r="V2232" s="165">
        <v>4</v>
      </c>
      <c r="W2232" s="165" t="s">
        <v>1403</v>
      </c>
      <c r="X2232" s="102"/>
      <c r="Y2232" s="422">
        <f>J2232-I2232</f>
        <v>-6.1805555555555503E-2</v>
      </c>
      <c r="Z2232" s="422">
        <f>Y2232*60</f>
        <v>-3.7083333333333304</v>
      </c>
      <c r="AA2232" s="428">
        <v>2</v>
      </c>
      <c r="AB2232" s="332">
        <v>5</v>
      </c>
    </row>
    <row r="2233" spans="1:28" ht="14.25" customHeight="1" thickBot="1">
      <c r="A2233" s="7"/>
      <c r="B2233" s="7"/>
      <c r="C2233" s="220" t="s">
        <v>6842</v>
      </c>
      <c r="D2233" s="468">
        <v>2</v>
      </c>
      <c r="E2233" s="214" t="s">
        <v>6871</v>
      </c>
      <c r="F2233" s="222" t="s">
        <v>6894</v>
      </c>
      <c r="G2233" s="217" t="s">
        <v>6895</v>
      </c>
      <c r="H2233" s="102" t="s">
        <v>3546</v>
      </c>
      <c r="I2233" s="45" t="s">
        <v>2031</v>
      </c>
      <c r="J2233" s="45" t="s">
        <v>101</v>
      </c>
      <c r="K2233" s="228" t="s">
        <v>7124</v>
      </c>
      <c r="L2233" s="13">
        <f ca="1">IFERROR(__xludf.DUMMYFUNCTION("if(K2379="""",0,counta(split(K2379,"","")))"),8)</f>
        <v>8</v>
      </c>
      <c r="M2233" s="228" t="s">
        <v>7124</v>
      </c>
      <c r="N2233" s="102"/>
      <c r="O2233" s="102"/>
      <c r="P2233" s="102"/>
      <c r="Q2233" s="152" t="s">
        <v>62</v>
      </c>
      <c r="R2233" s="102" t="s">
        <v>43</v>
      </c>
      <c r="S2233" s="147">
        <v>1</v>
      </c>
      <c r="T2233" s="435"/>
      <c r="U2233" s="165"/>
      <c r="V2233" s="165">
        <v>5</v>
      </c>
      <c r="W2233" s="165" t="s">
        <v>2111</v>
      </c>
      <c r="X2233" s="102"/>
      <c r="Y2233" s="422">
        <f>J2233-I2233</f>
        <v>-8.3333333333333037E-3</v>
      </c>
      <c r="Z2233" s="422">
        <f>Y2233*60</f>
        <v>-0.49999999999999822</v>
      </c>
      <c r="AA2233" s="428">
        <v>2</v>
      </c>
      <c r="AB2233" s="165">
        <v>5</v>
      </c>
    </row>
    <row r="2234" spans="1:28" ht="14.25" customHeight="1" thickBot="1">
      <c r="A2234" s="7"/>
      <c r="B2234" s="7"/>
      <c r="C2234" s="104" t="s">
        <v>4763</v>
      </c>
      <c r="D2234" s="468">
        <v>2</v>
      </c>
      <c r="E2234" s="50" t="s">
        <v>4847</v>
      </c>
      <c r="F2234" s="102" t="s">
        <v>4851</v>
      </c>
      <c r="G2234" s="102" t="s">
        <v>4851</v>
      </c>
      <c r="H2234" s="102"/>
      <c r="I2234" s="45" t="s">
        <v>2506</v>
      </c>
      <c r="J2234" s="45" t="s">
        <v>274</v>
      </c>
      <c r="K2234" s="102" t="s">
        <v>7045</v>
      </c>
      <c r="L2234" s="13">
        <f ca="1">IFERROR(__xludf.DUMMYFUNCTION("if(K2380="""",0,counta(split(K2380,"","")))"),3)</f>
        <v>3</v>
      </c>
      <c r="M2234" s="102" t="s">
        <v>7046</v>
      </c>
      <c r="N2234" s="102" t="s">
        <v>857</v>
      </c>
      <c r="O2234" s="102" t="s">
        <v>181</v>
      </c>
      <c r="P2234" s="102" t="s">
        <v>857</v>
      </c>
      <c r="Q2234" s="152" t="s">
        <v>62</v>
      </c>
      <c r="R2234" s="102" t="s">
        <v>43</v>
      </c>
      <c r="S2234" s="147">
        <v>1</v>
      </c>
      <c r="T2234" s="435"/>
      <c r="U2234" s="165"/>
      <c r="V2234" s="165">
        <v>4</v>
      </c>
      <c r="W2234" s="165" t="s">
        <v>29</v>
      </c>
      <c r="X2234" s="15">
        <v>1</v>
      </c>
      <c r="Y2234" s="422">
        <f>J2234-I2234</f>
        <v>-2.0833333333333259E-3</v>
      </c>
      <c r="Z2234" s="422">
        <f>Y2234*60</f>
        <v>-0.12499999999999956</v>
      </c>
      <c r="AA2234" s="428">
        <v>2</v>
      </c>
      <c r="AB2234" s="165">
        <v>5</v>
      </c>
    </row>
    <row r="2235" spans="1:28" ht="14.25" customHeight="1" thickBot="1">
      <c r="A2235" s="7"/>
      <c r="B2235" s="7"/>
      <c r="C2235" s="252" t="s">
        <v>4763</v>
      </c>
      <c r="D2235" s="468">
        <v>2</v>
      </c>
      <c r="E2235" s="50" t="s">
        <v>4880</v>
      </c>
      <c r="F2235" s="102" t="s">
        <v>84</v>
      </c>
      <c r="G2235" s="102" t="s">
        <v>4881</v>
      </c>
      <c r="H2235" s="102" t="s">
        <v>1104</v>
      </c>
      <c r="I2235" s="45" t="s">
        <v>2656</v>
      </c>
      <c r="J2235" s="45" t="s">
        <v>213</v>
      </c>
      <c r="K2235" s="102" t="s">
        <v>7127</v>
      </c>
      <c r="L2235" s="13">
        <f ca="1">IFERROR(__xludf.DUMMYFUNCTION("if(K2381="""",0,counta(split(K2381,"","")))"),4)</f>
        <v>4</v>
      </c>
      <c r="M2235" s="102" t="s">
        <v>7127</v>
      </c>
      <c r="N2235" s="237" t="s">
        <v>991</v>
      </c>
      <c r="O2235" s="284" t="s">
        <v>181</v>
      </c>
      <c r="P2235" s="237" t="s">
        <v>991</v>
      </c>
      <c r="Q2235" s="152" t="s">
        <v>62</v>
      </c>
      <c r="R2235" s="102" t="s">
        <v>43</v>
      </c>
      <c r="S2235" s="147">
        <v>1</v>
      </c>
      <c r="T2235" s="435"/>
      <c r="U2235" s="165">
        <v>3</v>
      </c>
      <c r="V2235" s="354">
        <v>5</v>
      </c>
      <c r="W2235" s="353" t="s">
        <v>3092</v>
      </c>
      <c r="X2235" s="102">
        <v>1</v>
      </c>
      <c r="Y2235" s="422">
        <f>J2235-I2235</f>
        <v>-0.2673611111111111</v>
      </c>
      <c r="Z2235" s="422">
        <f>Y2235*60</f>
        <v>-16.041666666666668</v>
      </c>
      <c r="AA2235" s="429">
        <v>2</v>
      </c>
      <c r="AB2235" s="165">
        <v>5</v>
      </c>
    </row>
    <row r="2236" spans="1:28" ht="14.25" customHeight="1" thickBot="1">
      <c r="A2236" s="7"/>
      <c r="B2236" s="7"/>
      <c r="C2236" s="50" t="s">
        <v>4937</v>
      </c>
      <c r="D2236" s="468">
        <v>2</v>
      </c>
      <c r="E2236" s="144" t="s">
        <v>1751</v>
      </c>
      <c r="F2236" s="93" t="s">
        <v>5039</v>
      </c>
      <c r="G2236" s="102" t="s">
        <v>5040</v>
      </c>
      <c r="H2236" s="102" t="s">
        <v>1579</v>
      </c>
      <c r="I2236" s="45" t="s">
        <v>2656</v>
      </c>
      <c r="J2236" s="45" t="s">
        <v>223</v>
      </c>
      <c r="K2236" s="102" t="s">
        <v>7128</v>
      </c>
      <c r="L2236" s="13">
        <f ca="1">IFERROR(__xludf.DUMMYFUNCTION("if(K2382="""",0,counta(split(K2382,"","")))"),5)</f>
        <v>5</v>
      </c>
      <c r="M2236" s="102" t="s">
        <v>7128</v>
      </c>
      <c r="N2236" s="102" t="s">
        <v>857</v>
      </c>
      <c r="O2236" s="102" t="s">
        <v>181</v>
      </c>
      <c r="P2236" s="102" t="s">
        <v>991</v>
      </c>
      <c r="Q2236" s="152" t="s">
        <v>62</v>
      </c>
      <c r="R2236" s="102" t="s">
        <v>43</v>
      </c>
      <c r="S2236" s="147">
        <v>1</v>
      </c>
      <c r="T2236" s="435"/>
      <c r="U2236" s="165">
        <v>4</v>
      </c>
      <c r="V2236" s="165">
        <v>5</v>
      </c>
      <c r="W2236" s="165" t="s">
        <v>2793</v>
      </c>
      <c r="X2236" s="102">
        <v>1</v>
      </c>
      <c r="Y2236" s="422">
        <f>J2236-I2236</f>
        <v>-0.22708333333333333</v>
      </c>
      <c r="Z2236" s="422">
        <f>Y2236*60</f>
        <v>-13.625</v>
      </c>
      <c r="AA2236" s="429">
        <v>2</v>
      </c>
      <c r="AB2236" s="165">
        <v>5</v>
      </c>
    </row>
    <row r="2237" spans="1:28" ht="14.25" customHeight="1" thickBot="1">
      <c r="A2237" s="385"/>
      <c r="B2237" s="385"/>
      <c r="C2237" s="145" t="s">
        <v>5078</v>
      </c>
      <c r="D2237" s="468">
        <v>2</v>
      </c>
      <c r="E2237" s="145" t="s">
        <v>5180</v>
      </c>
      <c r="F2237" s="155" t="s">
        <v>2866</v>
      </c>
      <c r="G2237" s="155" t="s">
        <v>2866</v>
      </c>
      <c r="H2237" s="155" t="s">
        <v>2867</v>
      </c>
      <c r="I2237" s="146" t="s">
        <v>2656</v>
      </c>
      <c r="J2237" s="45" t="s">
        <v>917</v>
      </c>
      <c r="K2237" s="102" t="s">
        <v>7110</v>
      </c>
      <c r="L2237" s="13">
        <f ca="1">IFERROR(__xludf.DUMMYFUNCTION("if(K2383="""",0,counta(split(K2383,"","")))"),6)</f>
        <v>6</v>
      </c>
      <c r="M2237" s="102" t="s">
        <v>7130</v>
      </c>
      <c r="N2237" s="102"/>
      <c r="O2237" s="102"/>
      <c r="P2237" s="102"/>
      <c r="Q2237" s="422" t="s">
        <v>62</v>
      </c>
      <c r="R2237" s="102" t="s">
        <v>43</v>
      </c>
      <c r="S2237" s="102">
        <v>1</v>
      </c>
      <c r="T2237" s="435"/>
      <c r="U2237" s="462">
        <v>2</v>
      </c>
      <c r="V2237" s="462">
        <v>2</v>
      </c>
      <c r="W2237" s="456" t="s">
        <v>3511</v>
      </c>
      <c r="X2237" s="456" t="s">
        <v>2794</v>
      </c>
      <c r="Y2237" s="422">
        <f>J2237-I2237</f>
        <v>-0.13402777777777775</v>
      </c>
      <c r="Z2237" s="422">
        <f>Y2237*60</f>
        <v>-8.0416666666666643</v>
      </c>
      <c r="AA2237" s="429">
        <v>2</v>
      </c>
      <c r="AB2237" s="165">
        <v>5</v>
      </c>
    </row>
    <row r="2238" spans="1:28" ht="14.25" customHeight="1" thickBot="1">
      <c r="A2238" s="7"/>
      <c r="B2238" s="7"/>
      <c r="C2238" s="50" t="s">
        <v>5950</v>
      </c>
      <c r="D2238" s="468">
        <v>2</v>
      </c>
      <c r="E2238" s="50" t="s">
        <v>6148</v>
      </c>
      <c r="F2238" s="102" t="s">
        <v>3219</v>
      </c>
      <c r="G2238" s="102"/>
      <c r="H2238" s="102" t="s">
        <v>6174</v>
      </c>
      <c r="I2238" s="45" t="s">
        <v>2656</v>
      </c>
      <c r="J2238" s="45" t="s">
        <v>92</v>
      </c>
      <c r="K2238" s="102" t="s">
        <v>7134</v>
      </c>
      <c r="L2238" s="13">
        <f ca="1">IFERROR(__xludf.DUMMYFUNCTION("if(K2384="""",0,counta(split(K2384,"","")))"),7)</f>
        <v>7</v>
      </c>
      <c r="M2238" s="102" t="s">
        <v>7134</v>
      </c>
      <c r="N2238" s="284" t="s">
        <v>181</v>
      </c>
      <c r="O2238" s="284" t="s">
        <v>181</v>
      </c>
      <c r="P2238" s="237" t="s">
        <v>7052</v>
      </c>
      <c r="Q2238" s="357" t="s">
        <v>62</v>
      </c>
      <c r="R2238" s="102" t="s">
        <v>43</v>
      </c>
      <c r="S2238" s="331">
        <v>1</v>
      </c>
      <c r="T2238" s="435"/>
      <c r="U2238" s="51">
        <v>4</v>
      </c>
      <c r="V2238" s="354">
        <v>5</v>
      </c>
      <c r="W2238" s="102" t="s">
        <v>2793</v>
      </c>
      <c r="X2238" s="435"/>
      <c r="Y2238" s="422">
        <f>J2238-I2238</f>
        <v>-3.125E-2</v>
      </c>
      <c r="Z2238" s="422">
        <f>Y2238*60</f>
        <v>-1.875</v>
      </c>
      <c r="AA2238" s="429">
        <v>2</v>
      </c>
      <c r="AB2238" s="354">
        <v>5</v>
      </c>
    </row>
    <row r="2239" spans="1:28" ht="14.25" customHeight="1" thickBot="1">
      <c r="A2239" s="7"/>
      <c r="B2239" s="7"/>
      <c r="C2239" s="50" t="s">
        <v>6196</v>
      </c>
      <c r="D2239" s="468">
        <v>2</v>
      </c>
      <c r="E2239" s="50" t="s">
        <v>6212</v>
      </c>
      <c r="F2239" s="102" t="s">
        <v>6222</v>
      </c>
      <c r="G2239" s="102" t="s">
        <v>6223</v>
      </c>
      <c r="H2239" s="102" t="s">
        <v>6224</v>
      </c>
      <c r="I2239" s="45" t="s">
        <v>2656</v>
      </c>
      <c r="J2239" s="45" t="s">
        <v>1097</v>
      </c>
      <c r="K2239" s="102" t="s">
        <v>7137</v>
      </c>
      <c r="L2239" s="13">
        <f ca="1">IFERROR(__xludf.DUMMYFUNCTION("if(K2385="""",0,counta(split(K2385,"","")))"),2)</f>
        <v>2</v>
      </c>
      <c r="M2239" s="102" t="s">
        <v>7137</v>
      </c>
      <c r="N2239" s="102" t="s">
        <v>1198</v>
      </c>
      <c r="O2239" s="102" t="s">
        <v>1198</v>
      </c>
      <c r="P2239" s="102" t="s">
        <v>1198</v>
      </c>
      <c r="Q2239" s="422" t="s">
        <v>62</v>
      </c>
      <c r="R2239" s="102" t="s">
        <v>43</v>
      </c>
      <c r="S2239" s="102">
        <v>1</v>
      </c>
      <c r="T2239" s="435"/>
      <c r="U2239" s="271">
        <v>4</v>
      </c>
      <c r="V2239" s="271">
        <v>5</v>
      </c>
      <c r="W2239" s="269" t="s">
        <v>3548</v>
      </c>
      <c r="X2239" s="269" t="s">
        <v>2947</v>
      </c>
      <c r="Y2239" s="422">
        <f>J2239-I2239</f>
        <v>-0.32847222222222222</v>
      </c>
      <c r="Z2239" s="422">
        <f>Y2239*60</f>
        <v>-19.708333333333332</v>
      </c>
      <c r="AA2239" s="429">
        <v>2</v>
      </c>
      <c r="AB2239" s="354">
        <v>5</v>
      </c>
    </row>
    <row r="2240" spans="1:28" ht="14.25" customHeight="1" thickBot="1">
      <c r="A2240" s="7"/>
      <c r="B2240" s="7"/>
      <c r="C2240" s="284" t="s">
        <v>4046</v>
      </c>
      <c r="D2240" s="468">
        <v>2</v>
      </c>
      <c r="E2240" s="353" t="s">
        <v>4129</v>
      </c>
      <c r="F2240" s="102" t="s">
        <v>318</v>
      </c>
      <c r="G2240" s="102" t="s">
        <v>573</v>
      </c>
      <c r="H2240" s="102" t="s">
        <v>2916</v>
      </c>
      <c r="I2240" s="45" t="s">
        <v>274</v>
      </c>
      <c r="J2240" s="45" t="s">
        <v>342</v>
      </c>
      <c r="K2240" s="102" t="s">
        <v>7138</v>
      </c>
      <c r="L2240" s="13">
        <f ca="1">IFERROR(__xludf.DUMMYFUNCTION("if(K2386="""",0,counta(split(K2386,"","")))"),3)</f>
        <v>3</v>
      </c>
      <c r="M2240" s="102" t="s">
        <v>7138</v>
      </c>
      <c r="N2240" s="102"/>
      <c r="O2240" s="102"/>
      <c r="P2240" s="102"/>
      <c r="Q2240" s="422" t="s">
        <v>62</v>
      </c>
      <c r="R2240" s="102" t="s">
        <v>43</v>
      </c>
      <c r="S2240" s="102">
        <v>1</v>
      </c>
      <c r="T2240" s="435"/>
      <c r="U2240" s="277">
        <v>3</v>
      </c>
      <c r="V2240" s="277">
        <v>4</v>
      </c>
      <c r="W2240" s="275" t="s">
        <v>3409</v>
      </c>
      <c r="X2240" s="275" t="s">
        <v>2947</v>
      </c>
      <c r="Y2240" s="422">
        <f>J2240-I2240</f>
        <v>-0.19513888888888889</v>
      </c>
      <c r="Z2240" s="422">
        <f>Y2240*60</f>
        <v>-11.708333333333334</v>
      </c>
      <c r="AA2240" s="429">
        <v>2</v>
      </c>
      <c r="AB2240" s="165">
        <v>5</v>
      </c>
    </row>
    <row r="2241" spans="1:28" ht="14.25" customHeight="1" thickBot="1">
      <c r="A2241" s="7"/>
      <c r="B2241" s="7"/>
      <c r="C2241" s="50" t="s">
        <v>4411</v>
      </c>
      <c r="D2241" s="468">
        <v>2</v>
      </c>
      <c r="E2241" s="51" t="s">
        <v>4635</v>
      </c>
      <c r="F2241" s="129" t="s">
        <v>4652</v>
      </c>
      <c r="G2241" s="129" t="s">
        <v>4653</v>
      </c>
      <c r="H2241" s="129" t="s">
        <v>4654</v>
      </c>
      <c r="I2241" s="45" t="s">
        <v>274</v>
      </c>
      <c r="J2241" s="45" t="s">
        <v>682</v>
      </c>
      <c r="K2241" s="102" t="s">
        <v>536</v>
      </c>
      <c r="L2241" s="13">
        <f ca="1">IFERROR(__xludf.DUMMYFUNCTION("if(K2387="""",0,counta(split(K2387,"","")))"),6)</f>
        <v>6</v>
      </c>
      <c r="M2241" s="102" t="s">
        <v>537</v>
      </c>
      <c r="N2241" s="102"/>
      <c r="O2241" s="102"/>
      <c r="P2241" s="102"/>
      <c r="Q2241" s="422" t="s">
        <v>62</v>
      </c>
      <c r="R2241" s="102" t="s">
        <v>43</v>
      </c>
      <c r="S2241" s="102">
        <v>1</v>
      </c>
      <c r="T2241" s="435"/>
      <c r="U2241" s="487">
        <v>3</v>
      </c>
      <c r="V2241" s="487">
        <v>5</v>
      </c>
      <c r="W2241" s="499" t="s">
        <v>3511</v>
      </c>
      <c r="X2241" s="499">
        <v>1</v>
      </c>
      <c r="Y2241" s="422">
        <f>J2241-I2241</f>
        <v>-0.26180555555555551</v>
      </c>
      <c r="Z2241" s="422">
        <f>Y2241*60</f>
        <v>-15.70833333333333</v>
      </c>
      <c r="AA2241" s="429">
        <v>2</v>
      </c>
      <c r="AB2241" s="165">
        <v>5</v>
      </c>
    </row>
    <row r="2242" spans="1:28" ht="14.25" customHeight="1" thickBot="1">
      <c r="A2242" s="7"/>
      <c r="B2242" s="7"/>
      <c r="C2242" s="50" t="s">
        <v>4411</v>
      </c>
      <c r="D2242" s="468">
        <v>2</v>
      </c>
      <c r="E2242" s="51" t="s">
        <v>4680</v>
      </c>
      <c r="F2242" s="102" t="s">
        <v>4690</v>
      </c>
      <c r="G2242" s="102" t="s">
        <v>4691</v>
      </c>
      <c r="H2242" s="102" t="s">
        <v>4692</v>
      </c>
      <c r="I2242" s="45" t="s">
        <v>274</v>
      </c>
      <c r="J2242" s="45" t="s">
        <v>1961</v>
      </c>
      <c r="K2242" s="102" t="s">
        <v>5241</v>
      </c>
      <c r="L2242" s="13">
        <f ca="1">IFERROR(__xludf.DUMMYFUNCTION("if(K2388="""",0,counta(split(K2388,"","")))"),7)</f>
        <v>7</v>
      </c>
      <c r="M2242" s="102" t="s">
        <v>7143</v>
      </c>
      <c r="N2242" s="102" t="s">
        <v>7144</v>
      </c>
      <c r="O2242" s="102" t="s">
        <v>1224</v>
      </c>
      <c r="P2242" s="102" t="s">
        <v>1224</v>
      </c>
      <c r="Q2242" s="422" t="s">
        <v>62</v>
      </c>
      <c r="R2242" s="102" t="s">
        <v>43</v>
      </c>
      <c r="S2242" s="102">
        <v>1</v>
      </c>
      <c r="T2242" s="435"/>
      <c r="U2242" s="165">
        <v>4</v>
      </c>
      <c r="V2242" s="165">
        <v>5</v>
      </c>
      <c r="W2242" s="165" t="s">
        <v>2793</v>
      </c>
      <c r="X2242" s="102">
        <v>1</v>
      </c>
      <c r="Y2242" s="422">
        <f>J2242-I2242</f>
        <v>-0.15763888888888886</v>
      </c>
      <c r="Z2242" s="422">
        <f>Y2242*60</f>
        <v>-9.4583333333333321</v>
      </c>
      <c r="AA2242" s="429">
        <v>2</v>
      </c>
      <c r="AB2242" s="165">
        <v>5</v>
      </c>
    </row>
    <row r="2243" spans="1:28" ht="14.25" customHeight="1" thickBot="1">
      <c r="A2243" s="7"/>
      <c r="B2243" s="7"/>
      <c r="C2243" s="50" t="s">
        <v>5950</v>
      </c>
      <c r="D2243" s="468">
        <v>2</v>
      </c>
      <c r="E2243" s="50" t="s">
        <v>6108</v>
      </c>
      <c r="F2243" s="102" t="s">
        <v>1525</v>
      </c>
      <c r="G2243" s="102" t="s">
        <v>2975</v>
      </c>
      <c r="H2243" s="102" t="s">
        <v>6125</v>
      </c>
      <c r="I2243" s="45" t="s">
        <v>1013</v>
      </c>
      <c r="J2243" s="45" t="s">
        <v>1765</v>
      </c>
      <c r="K2243" s="102" t="s">
        <v>7147</v>
      </c>
      <c r="L2243" s="13">
        <f ca="1">IFERROR(__xludf.DUMMYFUNCTION("if(K2389="""",0,counta(split(K2389,"","")))"),5)</f>
        <v>5</v>
      </c>
      <c r="M2243" s="102" t="s">
        <v>7148</v>
      </c>
      <c r="N2243" s="102"/>
      <c r="O2243" s="102"/>
      <c r="P2243" s="102"/>
      <c r="Q2243" s="422" t="s">
        <v>62</v>
      </c>
      <c r="R2243" s="102" t="s">
        <v>43</v>
      </c>
      <c r="S2243" s="102">
        <v>1</v>
      </c>
      <c r="T2243" s="435"/>
      <c r="U2243" s="165"/>
      <c r="V2243" s="165">
        <v>4</v>
      </c>
      <c r="W2243" s="165" t="s">
        <v>2111</v>
      </c>
      <c r="X2243" s="102"/>
      <c r="Y2243" s="422">
        <f>J2243-I2243</f>
        <v>-3.5416666666666652E-2</v>
      </c>
      <c r="Z2243" s="422">
        <f>Y2243*60</f>
        <v>-2.1249999999999991</v>
      </c>
      <c r="AA2243" s="428">
        <v>2</v>
      </c>
      <c r="AB2243" s="79">
        <v>5</v>
      </c>
    </row>
    <row r="2244" spans="1:28" ht="14.25" customHeight="1" thickBot="1">
      <c r="A2244" s="7"/>
      <c r="B2244" s="7"/>
      <c r="C2244" s="50" t="s">
        <v>4411</v>
      </c>
      <c r="D2244" s="468">
        <v>2</v>
      </c>
      <c r="E2244" s="50" t="s">
        <v>4516</v>
      </c>
      <c r="F2244" s="102" t="s">
        <v>4534</v>
      </c>
      <c r="G2244" s="102" t="s">
        <v>148</v>
      </c>
      <c r="H2244" s="102" t="s">
        <v>2228</v>
      </c>
      <c r="I2244" s="45" t="s">
        <v>1470</v>
      </c>
      <c r="J2244" s="45" t="s">
        <v>7151</v>
      </c>
      <c r="K2244" s="102" t="s">
        <v>7152</v>
      </c>
      <c r="L2244" s="13">
        <f ca="1">IFERROR(__xludf.DUMMYFUNCTION("if(K2390="""",0,counta(split(K2390,"","")))"),7)</f>
        <v>7</v>
      </c>
      <c r="M2244" s="102" t="s">
        <v>7153</v>
      </c>
      <c r="N2244" s="102" t="s">
        <v>7154</v>
      </c>
      <c r="O2244" s="102" t="s">
        <v>1224</v>
      </c>
      <c r="P2244" s="102" t="s">
        <v>1224</v>
      </c>
      <c r="Q2244" s="422" t="s">
        <v>62</v>
      </c>
      <c r="R2244" s="102" t="s">
        <v>43</v>
      </c>
      <c r="S2244" s="102">
        <v>1</v>
      </c>
      <c r="T2244" s="435"/>
      <c r="U2244" s="165"/>
      <c r="V2244" s="165">
        <v>4</v>
      </c>
      <c r="W2244" s="165" t="s">
        <v>1403</v>
      </c>
      <c r="X2244" s="102"/>
      <c r="Y2244" s="422">
        <f>J2244-I2244</f>
        <v>7.0833333333333359E-2</v>
      </c>
      <c r="Z2244" s="422">
        <f>Y2244*60</f>
        <v>4.2500000000000018</v>
      </c>
      <c r="AA2244" s="428">
        <v>2</v>
      </c>
      <c r="AB2244" s="255">
        <v>5</v>
      </c>
    </row>
    <row r="2245" spans="1:28" ht="14.25" customHeight="1" thickBot="1">
      <c r="A2245" s="7"/>
      <c r="B2245" s="7"/>
      <c r="C2245" s="50" t="s">
        <v>4937</v>
      </c>
      <c r="D2245" s="468">
        <v>2</v>
      </c>
      <c r="E2245" s="144" t="s">
        <v>4946</v>
      </c>
      <c r="F2245" s="102" t="s">
        <v>4951</v>
      </c>
      <c r="G2245" s="102" t="s">
        <v>616</v>
      </c>
      <c r="H2245" s="102" t="s">
        <v>2117</v>
      </c>
      <c r="I2245" s="45" t="s">
        <v>456</v>
      </c>
      <c r="J2245" s="45" t="s">
        <v>2444</v>
      </c>
      <c r="K2245" s="102" t="s">
        <v>7155</v>
      </c>
      <c r="L2245" s="13">
        <f ca="1">IFERROR(__xludf.DUMMYFUNCTION("if(K2391="""",0,counta(split(K2391,"","")))"),4)</f>
        <v>4</v>
      </c>
      <c r="M2245" s="102" t="s">
        <v>7101</v>
      </c>
      <c r="N2245" s="102"/>
      <c r="O2245" s="102"/>
      <c r="P2245" s="102"/>
      <c r="Q2245" s="422" t="s">
        <v>62</v>
      </c>
      <c r="R2245" s="102" t="s">
        <v>43</v>
      </c>
      <c r="S2245" s="102">
        <v>1</v>
      </c>
      <c r="T2245" s="435"/>
      <c r="U2245" s="165">
        <v>5</v>
      </c>
      <c r="V2245" s="165">
        <v>5</v>
      </c>
      <c r="W2245" s="353" t="s">
        <v>2111</v>
      </c>
      <c r="X2245" s="102" t="s">
        <v>2794</v>
      </c>
      <c r="Y2245" s="422">
        <f>J2245-I2245</f>
        <v>0.14513888888888887</v>
      </c>
      <c r="Z2245" s="422">
        <f>Y2245*60</f>
        <v>8.7083333333333321</v>
      </c>
      <c r="AA2245" s="429">
        <v>2</v>
      </c>
      <c r="AB2245" s="165">
        <v>5</v>
      </c>
    </row>
    <row r="2246" spans="1:28" ht="14.25" customHeight="1" thickBot="1">
      <c r="A2246" s="7"/>
      <c r="B2246" s="7"/>
      <c r="C2246" s="104" t="s">
        <v>5338</v>
      </c>
      <c r="D2246" s="468">
        <v>2</v>
      </c>
      <c r="E2246" s="50" t="s">
        <v>691</v>
      </c>
      <c r="F2246" s="102" t="s">
        <v>2848</v>
      </c>
      <c r="G2246" s="102" t="s">
        <v>4296</v>
      </c>
      <c r="H2246" s="102" t="s">
        <v>2849</v>
      </c>
      <c r="I2246" s="45" t="s">
        <v>456</v>
      </c>
      <c r="J2246" s="45" t="s">
        <v>7159</v>
      </c>
      <c r="K2246" s="102" t="s">
        <v>7160</v>
      </c>
      <c r="L2246" s="13">
        <f ca="1">IFERROR(__xludf.DUMMYFUNCTION("if(K2392="""",0,counta(split(K2392,"","")))"),3)</f>
        <v>3</v>
      </c>
      <c r="M2246" s="102" t="s">
        <v>7160</v>
      </c>
      <c r="N2246" s="102"/>
      <c r="O2246" s="102"/>
      <c r="P2246" s="102"/>
      <c r="Q2246" s="414" t="s">
        <v>62</v>
      </c>
      <c r="R2246" s="102" t="s">
        <v>43</v>
      </c>
      <c r="S2246" s="354">
        <v>1</v>
      </c>
      <c r="T2246" s="435"/>
      <c r="U2246" s="149">
        <v>4</v>
      </c>
      <c r="V2246" s="149">
        <v>4</v>
      </c>
      <c r="W2246" s="155" t="s">
        <v>29</v>
      </c>
      <c r="X2246" s="155" t="s">
        <v>2947</v>
      </c>
      <c r="Y2246" s="422">
        <f>J2246-I2246</f>
        <v>0.14166666666666666</v>
      </c>
      <c r="Z2246" s="422">
        <f>Y2246*60</f>
        <v>8.5</v>
      </c>
      <c r="AA2246" s="429">
        <v>2</v>
      </c>
      <c r="AB2246" s="280">
        <v>5</v>
      </c>
    </row>
    <row r="2247" spans="1:28" ht="14.25" customHeight="1" thickBot="1">
      <c r="A2247" s="69"/>
      <c r="B2247" s="69"/>
      <c r="C2247" s="285" t="s">
        <v>3006</v>
      </c>
      <c r="D2247" s="468">
        <v>2</v>
      </c>
      <c r="E2247" s="74" t="s">
        <v>3014</v>
      </c>
      <c r="F2247" s="74" t="s">
        <v>3015</v>
      </c>
      <c r="G2247" s="74" t="s">
        <v>3016</v>
      </c>
      <c r="H2247" s="74" t="s">
        <v>3017</v>
      </c>
      <c r="I2247" s="75" t="s">
        <v>2654</v>
      </c>
      <c r="J2247" s="45" t="s">
        <v>4535</v>
      </c>
      <c r="K2247" s="102" t="s">
        <v>7161</v>
      </c>
      <c r="L2247" s="13">
        <f ca="1">IFERROR(__xludf.DUMMYFUNCTION("if(K2393="""",0,counta(split(K2393,"","")))"),5)</f>
        <v>5</v>
      </c>
      <c r="M2247" s="102" t="s">
        <v>7161</v>
      </c>
      <c r="N2247" s="102"/>
      <c r="O2247" s="102"/>
      <c r="P2247" s="102"/>
      <c r="Q2247" s="414" t="s">
        <v>62</v>
      </c>
      <c r="R2247" s="102" t="s">
        <v>43</v>
      </c>
      <c r="S2247" s="354">
        <v>1</v>
      </c>
      <c r="T2247" s="435"/>
      <c r="U2247" s="165">
        <v>3</v>
      </c>
      <c r="V2247" s="165">
        <v>3</v>
      </c>
      <c r="W2247" s="165" t="s">
        <v>3409</v>
      </c>
      <c r="X2247" s="102">
        <v>1</v>
      </c>
      <c r="Y2247" s="422">
        <f>J2247-I2247</f>
        <v>0.23125000000000001</v>
      </c>
      <c r="Z2247" s="422">
        <f>Y2247*60</f>
        <v>13.875</v>
      </c>
      <c r="AA2247" s="429">
        <v>2</v>
      </c>
      <c r="AB2247" s="165">
        <v>5</v>
      </c>
    </row>
    <row r="2248" spans="1:28" ht="14.25" customHeight="1" thickBot="1">
      <c r="A2248" s="7"/>
      <c r="B2248" s="7"/>
      <c r="C2248" s="237" t="s">
        <v>4214</v>
      </c>
      <c r="D2248" s="468">
        <v>2</v>
      </c>
      <c r="E2248" s="87" t="s">
        <v>4264</v>
      </c>
      <c r="F2248" s="102" t="s">
        <v>172</v>
      </c>
      <c r="G2248" s="102" t="s">
        <v>4273</v>
      </c>
      <c r="H2248" s="102" t="s">
        <v>3454</v>
      </c>
      <c r="I2248" s="45" t="s">
        <v>750</v>
      </c>
      <c r="J2248" s="45" t="s">
        <v>6662</v>
      </c>
      <c r="K2248" s="102" t="s">
        <v>7162</v>
      </c>
      <c r="L2248" s="13">
        <f ca="1">IFERROR(__xludf.DUMMYFUNCTION("if(K2394="""",0,counta(split(K2394,"","")))"),4)</f>
        <v>4</v>
      </c>
      <c r="M2248" s="102" t="s">
        <v>7162</v>
      </c>
      <c r="N2248" s="102"/>
      <c r="O2248" s="102"/>
      <c r="P2248" s="102"/>
      <c r="Q2248" s="414" t="s">
        <v>62</v>
      </c>
      <c r="R2248" s="102" t="s">
        <v>43</v>
      </c>
      <c r="S2248" s="354">
        <v>1</v>
      </c>
      <c r="T2248" s="435"/>
      <c r="U2248" s="165"/>
      <c r="V2248" s="165">
        <v>3</v>
      </c>
      <c r="W2248" s="165" t="s">
        <v>2111</v>
      </c>
      <c r="X2248" s="102"/>
      <c r="Y2248" s="422">
        <f>J2248-I2248</f>
        <v>0.31527777777777782</v>
      </c>
      <c r="Z2248" s="422">
        <f>Y2248*60</f>
        <v>18.916666666666668</v>
      </c>
      <c r="AA2248" s="428">
        <v>2</v>
      </c>
      <c r="AB2248" s="277">
        <v>5</v>
      </c>
    </row>
    <row r="2249" spans="1:28" ht="14.25" customHeight="1" thickBot="1">
      <c r="A2249" s="7"/>
      <c r="B2249" s="7"/>
      <c r="C2249" s="50" t="s">
        <v>4411</v>
      </c>
      <c r="D2249" s="468">
        <v>2</v>
      </c>
      <c r="E2249" s="135" t="s">
        <v>4743</v>
      </c>
      <c r="F2249" s="102" t="s">
        <v>4760</v>
      </c>
      <c r="G2249" s="102" t="s">
        <v>4761</v>
      </c>
      <c r="H2249" s="102" t="s">
        <v>4762</v>
      </c>
      <c r="I2249" s="45" t="s">
        <v>1748</v>
      </c>
      <c r="J2249" s="45" t="s">
        <v>7163</v>
      </c>
      <c r="K2249" s="102" t="s">
        <v>7164</v>
      </c>
      <c r="L2249" s="13">
        <f ca="1">IFERROR(__xludf.DUMMYFUNCTION("if(K2395="""",0,counta(split(K2395,"","")))"),7)</f>
        <v>7</v>
      </c>
      <c r="M2249" s="102" t="s">
        <v>7164</v>
      </c>
      <c r="N2249" s="102"/>
      <c r="O2249" s="102"/>
      <c r="P2249" s="102"/>
      <c r="Q2249" s="414" t="s">
        <v>62</v>
      </c>
      <c r="R2249" s="102" t="s">
        <v>43</v>
      </c>
      <c r="S2249" s="354">
        <v>1</v>
      </c>
      <c r="T2249" s="435"/>
      <c r="U2249" s="165"/>
      <c r="V2249" s="165">
        <v>4</v>
      </c>
      <c r="W2249" s="165" t="s">
        <v>2111</v>
      </c>
      <c r="X2249" s="102"/>
      <c r="Y2249" s="422">
        <f>J2249-I2249</f>
        <v>0.38819444444444445</v>
      </c>
      <c r="Z2249" s="422">
        <f>Y2249*60</f>
        <v>23.291666666666668</v>
      </c>
      <c r="AA2249" s="429">
        <v>2</v>
      </c>
      <c r="AB2249" s="165">
        <v>5</v>
      </c>
    </row>
    <row r="2250" spans="1:28" ht="14.25" customHeight="1" thickBot="1">
      <c r="A2250" s="385"/>
      <c r="B2250" s="385"/>
      <c r="C2250" s="145" t="s">
        <v>5078</v>
      </c>
      <c r="D2250" s="468">
        <v>2</v>
      </c>
      <c r="E2250" s="145" t="s">
        <v>5314</v>
      </c>
      <c r="F2250" s="155" t="s">
        <v>4708</v>
      </c>
      <c r="G2250" s="155" t="s">
        <v>5325</v>
      </c>
      <c r="H2250" s="155" t="s">
        <v>5326</v>
      </c>
      <c r="I2250" s="146" t="s">
        <v>1748</v>
      </c>
      <c r="J2250" s="45" t="s">
        <v>4408</v>
      </c>
      <c r="K2250" s="102" t="s">
        <v>6491</v>
      </c>
      <c r="L2250" s="13">
        <f ca="1">IFERROR(__xludf.DUMMYFUNCTION("if(K2396="""",0,counta(split(K2396,"","")))"),7)</f>
        <v>7</v>
      </c>
      <c r="M2250" s="102" t="s">
        <v>7165</v>
      </c>
      <c r="N2250" s="102" t="s">
        <v>181</v>
      </c>
      <c r="O2250" s="102" t="s">
        <v>181</v>
      </c>
      <c r="P2250" s="102" t="s">
        <v>181</v>
      </c>
      <c r="Q2250" s="414" t="s">
        <v>62</v>
      </c>
      <c r="R2250" s="102" t="s">
        <v>43</v>
      </c>
      <c r="S2250" s="354">
        <v>1</v>
      </c>
      <c r="T2250" s="435"/>
      <c r="U2250" s="165">
        <v>5</v>
      </c>
      <c r="V2250" s="165">
        <v>5</v>
      </c>
      <c r="W2250" s="165" t="s">
        <v>4903</v>
      </c>
      <c r="X2250" s="102">
        <v>1</v>
      </c>
      <c r="Y2250" s="422">
        <f>J2250-I2250</f>
        <v>0.45624999999999999</v>
      </c>
      <c r="Z2250" s="422">
        <f>Y2250*60</f>
        <v>27.375</v>
      </c>
      <c r="AA2250" s="429">
        <v>2</v>
      </c>
      <c r="AB2250" s="165">
        <v>5</v>
      </c>
    </row>
    <row r="2251" spans="1:28" ht="14.25" customHeight="1" thickBot="1">
      <c r="A2251" s="7"/>
      <c r="B2251" s="7"/>
      <c r="C2251" s="284" t="s">
        <v>3086</v>
      </c>
      <c r="D2251" s="468">
        <v>2</v>
      </c>
      <c r="E2251" s="87" t="s">
        <v>3218</v>
      </c>
      <c r="F2251" s="102" t="s">
        <v>3237</v>
      </c>
      <c r="G2251" s="102" t="s">
        <v>3238</v>
      </c>
      <c r="H2251" s="102"/>
      <c r="I2251" s="45" t="s">
        <v>101</v>
      </c>
      <c r="J2251" s="45" t="s">
        <v>3063</v>
      </c>
      <c r="K2251" s="102" t="s">
        <v>7166</v>
      </c>
      <c r="L2251" s="13">
        <f ca="1">IFERROR(__xludf.DUMMYFUNCTION("if(K2397="""",0,counta(split(K2397,"","")))"),2)</f>
        <v>2</v>
      </c>
      <c r="M2251" s="102" t="s">
        <v>7167</v>
      </c>
      <c r="N2251" s="102"/>
      <c r="O2251" s="102"/>
      <c r="P2251" s="102"/>
      <c r="Q2251" s="422" t="s">
        <v>62</v>
      </c>
      <c r="R2251" s="102" t="s">
        <v>43</v>
      </c>
      <c r="S2251" s="102">
        <v>1</v>
      </c>
      <c r="T2251" s="435"/>
      <c r="U2251" s="165">
        <v>4</v>
      </c>
      <c r="V2251" s="165">
        <v>3</v>
      </c>
      <c r="W2251" s="165" t="s">
        <v>4903</v>
      </c>
      <c r="X2251" s="102" t="s">
        <v>2947</v>
      </c>
      <c r="Y2251" s="422">
        <f>J2251-I2251</f>
        <v>-0.32847222222222222</v>
      </c>
      <c r="Z2251" s="422">
        <f>Y2251*60</f>
        <v>-19.708333333333332</v>
      </c>
      <c r="AA2251" s="429">
        <v>2</v>
      </c>
      <c r="AB2251" s="165">
        <v>5</v>
      </c>
    </row>
    <row r="2252" spans="1:28" ht="14.25" customHeight="1" thickBot="1">
      <c r="A2252" s="7"/>
      <c r="B2252" s="7"/>
      <c r="C2252" s="50" t="s">
        <v>4411</v>
      </c>
      <c r="D2252" s="468">
        <v>2</v>
      </c>
      <c r="E2252" s="51" t="s">
        <v>4697</v>
      </c>
      <c r="F2252" s="102" t="s">
        <v>4708</v>
      </c>
      <c r="G2252" s="102"/>
      <c r="H2252" s="102" t="s">
        <v>3665</v>
      </c>
      <c r="I2252" s="45" t="s">
        <v>1410</v>
      </c>
      <c r="J2252" s="45" t="s">
        <v>3327</v>
      </c>
      <c r="K2252" s="102" t="s">
        <v>7168</v>
      </c>
      <c r="L2252" s="13">
        <f ca="1">IFERROR(__xludf.DUMMYFUNCTION("if(K2398="""",0,counta(split(K2398,"","")))"),4)</f>
        <v>4</v>
      </c>
      <c r="M2252" s="102" t="s">
        <v>7169</v>
      </c>
      <c r="N2252" s="102"/>
      <c r="O2252" s="102"/>
      <c r="P2252" s="102"/>
      <c r="Q2252" s="422" t="s">
        <v>62</v>
      </c>
      <c r="R2252" s="102" t="s">
        <v>43</v>
      </c>
      <c r="S2252" s="102">
        <v>1</v>
      </c>
      <c r="T2252" s="435"/>
      <c r="U2252" s="461">
        <v>4</v>
      </c>
      <c r="V2252" s="463">
        <v>3</v>
      </c>
      <c r="W2252" s="456" t="s">
        <v>3511</v>
      </c>
      <c r="X2252" s="456" t="s">
        <v>2976</v>
      </c>
      <c r="Y2252" s="422">
        <f>J2252-I2252</f>
        <v>-0.27847222222222223</v>
      </c>
      <c r="Z2252" s="422">
        <f>Y2252*60</f>
        <v>-16.708333333333336</v>
      </c>
      <c r="AA2252" s="429">
        <v>2</v>
      </c>
      <c r="AB2252" s="313">
        <v>5</v>
      </c>
    </row>
    <row r="2253" spans="1:28" ht="14.25" customHeight="1" thickBot="1">
      <c r="A2253" s="7"/>
      <c r="B2253" s="7"/>
      <c r="C2253" s="104" t="s">
        <v>4763</v>
      </c>
      <c r="D2253" s="468">
        <v>2</v>
      </c>
      <c r="E2253" s="50" t="s">
        <v>4847</v>
      </c>
      <c r="F2253" s="102" t="s">
        <v>4849</v>
      </c>
      <c r="G2253" s="102" t="s">
        <v>4849</v>
      </c>
      <c r="H2253" s="102"/>
      <c r="I2253" s="45" t="s">
        <v>1410</v>
      </c>
      <c r="J2253" s="45" t="s">
        <v>3283</v>
      </c>
      <c r="K2253" s="102" t="s">
        <v>7172</v>
      </c>
      <c r="L2253" s="13">
        <f ca="1">IFERROR(__xludf.DUMMYFUNCTION("if(K2399="""",0,counta(split(K2399,"","")))"),1)</f>
        <v>1</v>
      </c>
      <c r="M2253" s="102" t="s">
        <v>7173</v>
      </c>
      <c r="N2253" s="102"/>
      <c r="O2253" s="102"/>
      <c r="P2253" s="102"/>
      <c r="Q2253" s="422" t="s">
        <v>62</v>
      </c>
      <c r="R2253" s="102" t="s">
        <v>43</v>
      </c>
      <c r="S2253" s="102">
        <v>1</v>
      </c>
      <c r="T2253" s="435"/>
      <c r="U2253" s="165">
        <v>4</v>
      </c>
      <c r="V2253" s="165">
        <v>4</v>
      </c>
      <c r="W2253" s="165" t="s">
        <v>3437</v>
      </c>
      <c r="X2253" s="102" t="s">
        <v>2947</v>
      </c>
      <c r="Y2253" s="422">
        <f>J2253-I2253</f>
        <v>-0.14930555555555555</v>
      </c>
      <c r="Z2253" s="422">
        <f>Y2253*60</f>
        <v>-8.9583333333333339</v>
      </c>
      <c r="AA2253" s="429">
        <v>2</v>
      </c>
      <c r="AB2253" s="165">
        <v>5</v>
      </c>
    </row>
    <row r="2254" spans="1:28" ht="14.25" customHeight="1" thickBot="1">
      <c r="A2254" s="126"/>
      <c r="B2254" s="126"/>
      <c r="C2254" s="127" t="s">
        <v>4411</v>
      </c>
      <c r="D2254" s="468">
        <v>2</v>
      </c>
      <c r="E2254" s="128" t="s">
        <v>4465</v>
      </c>
      <c r="F2254" s="129" t="s">
        <v>2935</v>
      </c>
      <c r="G2254" s="129" t="s">
        <v>4478</v>
      </c>
      <c r="H2254" s="129" t="s">
        <v>3315</v>
      </c>
      <c r="I2254" s="47" t="s">
        <v>3188</v>
      </c>
      <c r="J2254" s="45" t="s">
        <v>624</v>
      </c>
      <c r="K2254" s="102" t="s">
        <v>594</v>
      </c>
      <c r="L2254" s="13">
        <f ca="1">IFERROR(__xludf.DUMMYFUNCTION("if(K2400="""",0,counta(split(K2400,"","")))"),1)</f>
        <v>1</v>
      </c>
      <c r="M2254" s="102" t="s">
        <v>3163</v>
      </c>
      <c r="N2254" s="102" t="s">
        <v>7174</v>
      </c>
      <c r="O2254" s="102" t="s">
        <v>181</v>
      </c>
      <c r="P2254" s="102" t="s">
        <v>7175</v>
      </c>
      <c r="Q2254" s="357" t="s">
        <v>62</v>
      </c>
      <c r="R2254" s="102" t="s">
        <v>43</v>
      </c>
      <c r="S2254" s="252">
        <v>1</v>
      </c>
      <c r="T2254" s="435"/>
      <c r="U2254" s="165">
        <v>4</v>
      </c>
      <c r="V2254" s="165">
        <v>4</v>
      </c>
      <c r="W2254" s="165" t="s">
        <v>7486</v>
      </c>
      <c r="X2254" s="102" t="s">
        <v>2794</v>
      </c>
      <c r="Y2254" s="422">
        <f>J2254-I2254</f>
        <v>-3.1944444444444386E-2</v>
      </c>
      <c r="Z2254" s="422">
        <f>Y2254*60</f>
        <v>-1.9166666666666632</v>
      </c>
      <c r="AA2254" s="429">
        <v>2</v>
      </c>
      <c r="AB2254" s="332">
        <v>5</v>
      </c>
    </row>
    <row r="2255" spans="1:28" ht="14.25" customHeight="1" thickBot="1">
      <c r="A2255" s="7"/>
      <c r="B2255" s="7"/>
      <c r="C2255" s="50" t="s">
        <v>4411</v>
      </c>
      <c r="D2255" s="468">
        <v>2</v>
      </c>
      <c r="E2255" s="135" t="s">
        <v>4743</v>
      </c>
      <c r="F2255" s="102" t="s">
        <v>4758</v>
      </c>
      <c r="G2255" s="102" t="s">
        <v>3980</v>
      </c>
      <c r="H2255" s="102" t="s">
        <v>4759</v>
      </c>
      <c r="I2255" s="45" t="s">
        <v>3188</v>
      </c>
      <c r="J2255" s="45" t="s">
        <v>2253</v>
      </c>
      <c r="K2255" s="102" t="s">
        <v>7176</v>
      </c>
      <c r="L2255" s="13">
        <f ca="1">IFERROR(__xludf.DUMMYFUNCTION("if(K2401="""",0,counta(split(K2401,"","")))"),5)</f>
        <v>5</v>
      </c>
      <c r="M2255" s="102" t="s">
        <v>7177</v>
      </c>
      <c r="N2255" s="102"/>
      <c r="O2255" s="102"/>
      <c r="P2255" s="102"/>
      <c r="Q2255" s="357" t="s">
        <v>62</v>
      </c>
      <c r="R2255" s="102" t="s">
        <v>43</v>
      </c>
      <c r="S2255" s="252">
        <v>1</v>
      </c>
      <c r="T2255" s="435"/>
      <c r="U2255" s="165"/>
      <c r="V2255" s="165">
        <v>4</v>
      </c>
      <c r="W2255" s="165" t="s">
        <v>29</v>
      </c>
      <c r="X2255" s="15">
        <v>1</v>
      </c>
      <c r="Y2255" s="422">
        <f>J2255-I2255</f>
        <v>6.5972222222222265E-2</v>
      </c>
      <c r="Z2255" s="422">
        <f>Y2255*60</f>
        <v>3.9583333333333357</v>
      </c>
      <c r="AA2255" s="429">
        <v>2</v>
      </c>
      <c r="AB2255" s="165">
        <v>5</v>
      </c>
    </row>
    <row r="2256" spans="1:28" ht="14.25" customHeight="1" thickBot="1">
      <c r="A2256" s="7"/>
      <c r="B2256" s="7"/>
      <c r="C2256" s="237" t="s">
        <v>4214</v>
      </c>
      <c r="D2256" s="468">
        <v>2</v>
      </c>
      <c r="E2256" s="87" t="s">
        <v>4250</v>
      </c>
      <c r="F2256" s="102" t="s">
        <v>3149</v>
      </c>
      <c r="G2256" s="102" t="s">
        <v>4260</v>
      </c>
      <c r="H2256" s="102" t="s">
        <v>3315</v>
      </c>
      <c r="I2256" s="45" t="s">
        <v>4132</v>
      </c>
      <c r="J2256" s="45" t="s">
        <v>324</v>
      </c>
      <c r="K2256" s="102" t="s">
        <v>7181</v>
      </c>
      <c r="L2256" s="13">
        <f ca="1">IFERROR(__xludf.DUMMYFUNCTION("if(K2402="""",0,counta(split(K2402,"","")))"),2)</f>
        <v>2</v>
      </c>
      <c r="M2256" s="102" t="s">
        <v>7182</v>
      </c>
      <c r="N2256" s="102"/>
      <c r="O2256" s="102"/>
      <c r="P2256" s="102"/>
      <c r="Q2256" s="357" t="s">
        <v>62</v>
      </c>
      <c r="R2256" s="102" t="s">
        <v>43</v>
      </c>
      <c r="S2256" s="252">
        <v>1</v>
      </c>
      <c r="T2256" s="435"/>
      <c r="U2256" s="481">
        <v>3</v>
      </c>
      <c r="V2256" s="481">
        <v>4</v>
      </c>
      <c r="W2256" s="501" t="s">
        <v>29</v>
      </c>
      <c r="X2256" s="480" t="s">
        <v>2794</v>
      </c>
      <c r="Y2256" s="422">
        <f>J2256-I2256</f>
        <v>7.2222222222222188E-2</v>
      </c>
      <c r="Z2256" s="422">
        <f>Y2256*60</f>
        <v>4.3333333333333313</v>
      </c>
      <c r="AA2256" s="429">
        <v>2</v>
      </c>
      <c r="AB2256" s="297">
        <v>5</v>
      </c>
    </row>
    <row r="2257" spans="1:28" ht="14.25" customHeight="1" thickBot="1">
      <c r="A2257" s="7"/>
      <c r="B2257" s="7"/>
      <c r="C2257" s="252" t="s">
        <v>3828</v>
      </c>
      <c r="D2257" s="468">
        <v>2</v>
      </c>
      <c r="E2257" s="252" t="s">
        <v>3908</v>
      </c>
      <c r="F2257" s="102" t="s">
        <v>3912</v>
      </c>
      <c r="G2257" s="102" t="s">
        <v>3912</v>
      </c>
      <c r="H2257" s="102" t="s">
        <v>3913</v>
      </c>
      <c r="I2257" s="45" t="s">
        <v>268</v>
      </c>
      <c r="J2257" s="45" t="s">
        <v>2082</v>
      </c>
      <c r="K2257" s="102" t="s">
        <v>7184</v>
      </c>
      <c r="L2257" s="13">
        <f ca="1">IFERROR(__xludf.DUMMYFUNCTION("if(K2403="""",0,counta(split(K2403,"","")))"),10)</f>
        <v>10</v>
      </c>
      <c r="M2257" s="102" t="s">
        <v>7185</v>
      </c>
      <c r="N2257" s="102"/>
      <c r="O2257" s="102"/>
      <c r="P2257" s="102"/>
      <c r="Q2257" s="357" t="s">
        <v>62</v>
      </c>
      <c r="R2257" s="102" t="s">
        <v>43</v>
      </c>
      <c r="S2257" s="252">
        <v>1</v>
      </c>
      <c r="T2257" s="435"/>
      <c r="U2257" s="481"/>
      <c r="V2257" s="481">
        <v>5</v>
      </c>
      <c r="W2257" s="481" t="s">
        <v>29</v>
      </c>
      <c r="X2257" s="503">
        <v>0</v>
      </c>
      <c r="Y2257" s="422">
        <f>J2257-I2257</f>
        <v>-0.15833333333333333</v>
      </c>
      <c r="Z2257" s="422">
        <f>Y2257*60</f>
        <v>-9.5</v>
      </c>
      <c r="AA2257" s="428">
        <v>2</v>
      </c>
      <c r="AB2257" s="332">
        <v>5</v>
      </c>
    </row>
    <row r="2258" spans="1:28" ht="14.25" customHeight="1" thickBot="1">
      <c r="A2258" s="385"/>
      <c r="B2258" s="385"/>
      <c r="C2258" s="145" t="s">
        <v>5078</v>
      </c>
      <c r="D2258" s="468">
        <v>2</v>
      </c>
      <c r="E2258" s="145" t="s">
        <v>5333</v>
      </c>
      <c r="F2258" s="155" t="s">
        <v>5267</v>
      </c>
      <c r="G2258" s="155" t="s">
        <v>5337</v>
      </c>
      <c r="H2258" s="155" t="s">
        <v>5269</v>
      </c>
      <c r="I2258" s="146" t="s">
        <v>152</v>
      </c>
      <c r="J2258" s="45" t="s">
        <v>2606</v>
      </c>
      <c r="K2258" s="102" t="s">
        <v>7164</v>
      </c>
      <c r="L2258" s="13">
        <f ca="1">IFERROR(__xludf.DUMMYFUNCTION("if(K2404="""",0,counta(split(K2404,"","")))"),7)</f>
        <v>7</v>
      </c>
      <c r="M2258" s="102" t="s">
        <v>7164</v>
      </c>
      <c r="N2258" s="102"/>
      <c r="O2258" s="102"/>
      <c r="P2258" s="102"/>
      <c r="Q2258" s="357" t="s">
        <v>62</v>
      </c>
      <c r="R2258" s="102" t="s">
        <v>43</v>
      </c>
      <c r="S2258" s="252">
        <v>1</v>
      </c>
      <c r="T2258" s="435"/>
      <c r="U2258" s="165">
        <v>3</v>
      </c>
      <c r="V2258" s="165">
        <v>4</v>
      </c>
      <c r="W2258" s="165" t="s">
        <v>3044</v>
      </c>
      <c r="X2258" s="102" t="s">
        <v>2794</v>
      </c>
      <c r="Y2258" s="422">
        <f>J2258-I2258</f>
        <v>-0.14930555555555555</v>
      </c>
      <c r="Z2258" s="422">
        <f>Y2258*60</f>
        <v>-8.9583333333333339</v>
      </c>
      <c r="AA2258" s="429">
        <v>2</v>
      </c>
      <c r="AB2258" s="165">
        <v>5</v>
      </c>
    </row>
    <row r="2259" spans="1:28" ht="14.25" customHeight="1" thickBot="1">
      <c r="A2259" s="7"/>
      <c r="B2259" s="7"/>
      <c r="C2259" s="50" t="s">
        <v>4046</v>
      </c>
      <c r="D2259" s="468">
        <v>2</v>
      </c>
      <c r="E2259" s="353" t="s">
        <v>4061</v>
      </c>
      <c r="F2259" s="284" t="s">
        <v>2842</v>
      </c>
      <c r="G2259" s="102"/>
      <c r="H2259" s="102" t="s">
        <v>561</v>
      </c>
      <c r="I2259" s="45" t="s">
        <v>620</v>
      </c>
      <c r="J2259" s="45" t="s">
        <v>600</v>
      </c>
      <c r="K2259" s="102" t="s">
        <v>7184</v>
      </c>
      <c r="L2259" s="13">
        <f ca="1">IFERROR(__xludf.DUMMYFUNCTION("if(K2405="""",0,counta(split(K2405,"","")))"),10)</f>
        <v>10</v>
      </c>
      <c r="M2259" s="102" t="s">
        <v>7185</v>
      </c>
      <c r="N2259" s="102"/>
      <c r="O2259" s="102"/>
      <c r="P2259" s="102"/>
      <c r="Q2259" s="185" t="s">
        <v>62</v>
      </c>
      <c r="R2259" s="102" t="s">
        <v>43</v>
      </c>
      <c r="S2259" s="181">
        <v>1</v>
      </c>
      <c r="T2259" s="435"/>
      <c r="U2259" s="165"/>
      <c r="V2259" s="165">
        <v>5</v>
      </c>
      <c r="W2259" s="165" t="s">
        <v>1403</v>
      </c>
      <c r="X2259" s="102"/>
      <c r="Y2259" s="422">
        <f>J2259-I2259</f>
        <v>0.11319444444444443</v>
      </c>
      <c r="Z2259" s="422">
        <f>Y2259*60</f>
        <v>6.7916666666666661</v>
      </c>
      <c r="AA2259" s="429">
        <v>2</v>
      </c>
      <c r="AB2259" s="165">
        <v>5</v>
      </c>
    </row>
    <row r="2260" spans="1:28" ht="14.25" customHeight="1" thickBot="1">
      <c r="A2260" s="7"/>
      <c r="B2260" s="7"/>
      <c r="C2260" s="50" t="s">
        <v>4411</v>
      </c>
      <c r="D2260" s="468">
        <v>2</v>
      </c>
      <c r="E2260" s="51" t="s">
        <v>4635</v>
      </c>
      <c r="F2260" s="129" t="s">
        <v>4648</v>
      </c>
      <c r="G2260" s="129" t="s">
        <v>4649</v>
      </c>
      <c r="H2260" s="129" t="s">
        <v>4650</v>
      </c>
      <c r="I2260" s="45" t="s">
        <v>620</v>
      </c>
      <c r="J2260" s="45" t="s">
        <v>980</v>
      </c>
      <c r="K2260" s="205" t="s">
        <v>6802</v>
      </c>
      <c r="L2260" s="13">
        <f ca="1">IFERROR(__xludf.DUMMYFUNCTION("if(K2406="""",0,counta(split(K2406,"","")))"),1)</f>
        <v>1</v>
      </c>
      <c r="M2260" s="205" t="s">
        <v>6802</v>
      </c>
      <c r="N2260" s="205" t="s">
        <v>586</v>
      </c>
      <c r="O2260" s="205" t="s">
        <v>586</v>
      </c>
      <c r="P2260" s="205" t="s">
        <v>586</v>
      </c>
      <c r="Q2260" s="185" t="s">
        <v>62</v>
      </c>
      <c r="R2260" s="102" t="s">
        <v>43</v>
      </c>
      <c r="S2260" s="181">
        <v>1</v>
      </c>
      <c r="T2260" s="435"/>
      <c r="U2260" s="251">
        <v>3</v>
      </c>
      <c r="V2260" s="255">
        <v>5</v>
      </c>
      <c r="W2260" s="353" t="s">
        <v>7965</v>
      </c>
      <c r="X2260" s="353">
        <v>1</v>
      </c>
      <c r="Y2260" s="422">
        <f>J2260-I2260</f>
        <v>0.31458333333333338</v>
      </c>
      <c r="Z2260" s="422">
        <f>Y2260*60</f>
        <v>18.875000000000004</v>
      </c>
      <c r="AA2260" s="429">
        <v>2</v>
      </c>
      <c r="AB2260" s="165">
        <v>5</v>
      </c>
    </row>
    <row r="2261" spans="1:28" ht="14.25" customHeight="1" thickBot="1">
      <c r="A2261" s="7"/>
      <c r="B2261" s="7"/>
      <c r="C2261" s="50" t="s">
        <v>3306</v>
      </c>
      <c r="D2261" s="468">
        <v>2</v>
      </c>
      <c r="E2261" s="97" t="s">
        <v>1201</v>
      </c>
      <c r="F2261" s="102" t="s">
        <v>3416</v>
      </c>
      <c r="G2261" s="102" t="s">
        <v>3417</v>
      </c>
      <c r="H2261" s="102" t="s">
        <v>1207</v>
      </c>
      <c r="I2261" s="45" t="s">
        <v>499</v>
      </c>
      <c r="J2261" s="45" t="s">
        <v>7189</v>
      </c>
      <c r="K2261" s="102" t="s">
        <v>7190</v>
      </c>
      <c r="L2261" s="13">
        <f ca="1">IFERROR(__xludf.DUMMYFUNCTION("if(K2407="""",0,counta(split(K2407,"","")))"),4)</f>
        <v>4</v>
      </c>
      <c r="M2261" s="102" t="s">
        <v>7191</v>
      </c>
      <c r="N2261" s="102"/>
      <c r="O2261" s="102"/>
      <c r="P2261" s="102"/>
      <c r="Q2261" s="422" t="s">
        <v>62</v>
      </c>
      <c r="R2261" s="102" t="s">
        <v>43</v>
      </c>
      <c r="S2261" s="102">
        <v>1</v>
      </c>
      <c r="T2261" s="435"/>
      <c r="U2261" s="165"/>
      <c r="V2261" s="165">
        <v>4</v>
      </c>
      <c r="W2261" s="165" t="s">
        <v>2111</v>
      </c>
      <c r="X2261" s="102"/>
      <c r="Y2261" s="422">
        <f>J2261-I2261</f>
        <v>0.51041666666666652</v>
      </c>
      <c r="Z2261" s="422">
        <f>Y2261*60</f>
        <v>30.624999999999993</v>
      </c>
      <c r="AA2261" s="428">
        <v>2</v>
      </c>
      <c r="AB2261" s="196">
        <v>5</v>
      </c>
    </row>
    <row r="2262" spans="1:28" ht="14.25" customHeight="1" thickBot="1">
      <c r="A2262" s="7"/>
      <c r="B2262" s="7"/>
      <c r="C2262" s="51" t="s">
        <v>3465</v>
      </c>
      <c r="D2262" s="468">
        <v>2</v>
      </c>
      <c r="E2262" s="51" t="s">
        <v>3556</v>
      </c>
      <c r="F2262" s="102" t="s">
        <v>3572</v>
      </c>
      <c r="G2262" s="237" t="s">
        <v>3572</v>
      </c>
      <c r="H2262" s="102" t="s">
        <v>3573</v>
      </c>
      <c r="I2262" s="45" t="s">
        <v>499</v>
      </c>
      <c r="J2262" s="45" t="s">
        <v>7195</v>
      </c>
      <c r="K2262" s="102" t="s">
        <v>7196</v>
      </c>
      <c r="L2262" s="13">
        <f ca="1">IFERROR(__xludf.DUMMYFUNCTION("if(K2408="""",0,counta(split(K2408,"","")))"),5)</f>
        <v>5</v>
      </c>
      <c r="M2262" s="102" t="s">
        <v>7197</v>
      </c>
      <c r="N2262" s="102" t="s">
        <v>181</v>
      </c>
      <c r="O2262" s="102" t="s">
        <v>181</v>
      </c>
      <c r="P2262" s="102" t="s">
        <v>181</v>
      </c>
      <c r="Q2262" s="422" t="s">
        <v>62</v>
      </c>
      <c r="R2262" s="102" t="s">
        <v>43</v>
      </c>
      <c r="S2262" s="102">
        <v>1</v>
      </c>
      <c r="T2262" s="435"/>
      <c r="U2262" s="251">
        <v>3</v>
      </c>
      <c r="V2262" s="253">
        <v>4</v>
      </c>
      <c r="W2262" s="353" t="s">
        <v>7965</v>
      </c>
      <c r="X2262" s="353">
        <v>1</v>
      </c>
      <c r="Y2262" s="422">
        <f>J2262-I2262</f>
        <v>0.62569444444444433</v>
      </c>
      <c r="Z2262" s="422">
        <f>Y2262*60</f>
        <v>37.541666666666657</v>
      </c>
      <c r="AA2262" s="429">
        <v>2</v>
      </c>
      <c r="AB2262" s="481">
        <v>5</v>
      </c>
    </row>
    <row r="2263" spans="1:28" ht="14.25" customHeight="1" thickBot="1">
      <c r="A2263" s="7"/>
      <c r="B2263" s="7"/>
      <c r="C2263" s="50" t="s">
        <v>4411</v>
      </c>
      <c r="D2263" s="468">
        <v>2</v>
      </c>
      <c r="E2263" s="135" t="s">
        <v>4743</v>
      </c>
      <c r="F2263" s="102" t="s">
        <v>4754</v>
      </c>
      <c r="G2263" s="102" t="s">
        <v>4755</v>
      </c>
      <c r="H2263" s="102" t="s">
        <v>4756</v>
      </c>
      <c r="I2263" s="45" t="s">
        <v>499</v>
      </c>
      <c r="J2263" s="45" t="s">
        <v>3273</v>
      </c>
      <c r="K2263" s="102" t="s">
        <v>7199</v>
      </c>
      <c r="L2263" s="13">
        <f ca="1">IFERROR(__xludf.DUMMYFUNCTION("if(K2409="""",0,counta(split(K2409,"","")))"),6)</f>
        <v>6</v>
      </c>
      <c r="M2263" s="102" t="s">
        <v>7199</v>
      </c>
      <c r="N2263" s="102"/>
      <c r="O2263" s="102"/>
      <c r="P2263" s="102"/>
      <c r="Q2263" s="441" t="s">
        <v>62</v>
      </c>
      <c r="R2263" s="102" t="s">
        <v>43</v>
      </c>
      <c r="S2263" s="331">
        <v>1</v>
      </c>
      <c r="T2263" s="435"/>
      <c r="U2263" s="481"/>
      <c r="V2263" s="481">
        <v>5</v>
      </c>
      <c r="W2263" s="481" t="s">
        <v>29</v>
      </c>
      <c r="X2263" s="503">
        <v>1</v>
      </c>
      <c r="Y2263" s="422">
        <f>J2263-I2263</f>
        <v>0.61597222222222214</v>
      </c>
      <c r="Z2263" s="422">
        <f>Y2263*60</f>
        <v>36.958333333333329</v>
      </c>
      <c r="AA2263" s="429">
        <v>2</v>
      </c>
      <c r="AB2263" s="510">
        <v>5</v>
      </c>
    </row>
    <row r="2264" spans="1:28" ht="14.25" customHeight="1" thickBot="1">
      <c r="A2264" s="7"/>
      <c r="B2264" s="7"/>
      <c r="C2264" s="237" t="s">
        <v>4214</v>
      </c>
      <c r="D2264" s="468">
        <v>2</v>
      </c>
      <c r="E2264" s="87" t="s">
        <v>4367</v>
      </c>
      <c r="F2264" s="102" t="s">
        <v>4368</v>
      </c>
      <c r="G2264" s="102" t="s">
        <v>4368</v>
      </c>
      <c r="H2264" s="102" t="s">
        <v>4369</v>
      </c>
      <c r="I2264" s="45" t="s">
        <v>1010</v>
      </c>
      <c r="J2264" s="45" t="s">
        <v>2833</v>
      </c>
      <c r="K2264" s="102" t="s">
        <v>7202</v>
      </c>
      <c r="L2264" s="13">
        <f ca="1">IFERROR(__xludf.DUMMYFUNCTION("if(K2410="""",0,counta(split(K2410,"","")))"),2)</f>
        <v>2</v>
      </c>
      <c r="M2264" s="102" t="s">
        <v>7203</v>
      </c>
      <c r="N2264" s="102"/>
      <c r="O2264" s="102"/>
      <c r="P2264" s="102"/>
      <c r="Q2264" s="442" t="s">
        <v>62</v>
      </c>
      <c r="R2264" s="102" t="s">
        <v>43</v>
      </c>
      <c r="S2264" s="205">
        <v>1</v>
      </c>
      <c r="T2264" s="435"/>
      <c r="U2264" s="297">
        <v>4</v>
      </c>
      <c r="V2264" s="297">
        <v>4</v>
      </c>
      <c r="W2264" s="301" t="s">
        <v>3437</v>
      </c>
      <c r="X2264" s="301" t="s">
        <v>2794</v>
      </c>
      <c r="Y2264" s="422">
        <f>J2264-I2264</f>
        <v>-0.27569444444444441</v>
      </c>
      <c r="Z2264" s="422">
        <f>Y2264*60</f>
        <v>-16.541666666666664</v>
      </c>
      <c r="AA2264" s="429">
        <v>2</v>
      </c>
      <c r="AB2264" s="318">
        <v>5</v>
      </c>
    </row>
    <row r="2265" spans="1:28" ht="14.25" customHeight="1" thickBot="1">
      <c r="A2265" s="136"/>
      <c r="B2265" s="136"/>
      <c r="C2265" s="104" t="s">
        <v>4763</v>
      </c>
      <c r="D2265" s="468">
        <v>2</v>
      </c>
      <c r="E2265" s="145" t="s">
        <v>4859</v>
      </c>
      <c r="F2265" s="140" t="s">
        <v>4861</v>
      </c>
      <c r="G2265" s="137" t="s">
        <v>4862</v>
      </c>
      <c r="H2265" s="137" t="s">
        <v>4863</v>
      </c>
      <c r="I2265" s="110" t="s">
        <v>1010</v>
      </c>
      <c r="J2265" s="45" t="s">
        <v>1724</v>
      </c>
      <c r="K2265" s="102" t="s">
        <v>7207</v>
      </c>
      <c r="L2265" s="13">
        <f ca="1">IFERROR(__xludf.DUMMYFUNCTION("if(K2411="""",0,counta(split(K2411,"","")))"),3)</f>
        <v>3</v>
      </c>
      <c r="M2265" s="102" t="s">
        <v>7208</v>
      </c>
      <c r="N2265" s="102"/>
      <c r="O2265" s="102"/>
      <c r="P2265" s="102"/>
      <c r="Q2265" s="442" t="s">
        <v>62</v>
      </c>
      <c r="R2265" s="102" t="s">
        <v>43</v>
      </c>
      <c r="S2265" s="205">
        <v>1</v>
      </c>
      <c r="T2265" s="435"/>
      <c r="U2265" s="280">
        <v>4</v>
      </c>
      <c r="V2265" s="280">
        <v>5</v>
      </c>
      <c r="W2265" s="286" t="s">
        <v>9052</v>
      </c>
      <c r="X2265" s="286" t="s">
        <v>2947</v>
      </c>
      <c r="Y2265" s="422">
        <f>J2265-I2265</f>
        <v>-0.14027777777777775</v>
      </c>
      <c r="Z2265" s="422">
        <f>Y2265*60</f>
        <v>-8.4166666666666643</v>
      </c>
      <c r="AA2265" s="429">
        <v>2</v>
      </c>
      <c r="AB2265" s="165">
        <v>5</v>
      </c>
    </row>
    <row r="2266" spans="1:28" ht="14.25" customHeight="1" thickBot="1">
      <c r="A2266" s="7"/>
      <c r="B2266" s="7"/>
      <c r="C2266" s="237" t="s">
        <v>4214</v>
      </c>
      <c r="D2266" s="468">
        <v>2</v>
      </c>
      <c r="E2266" s="87" t="s">
        <v>4372</v>
      </c>
      <c r="F2266" s="102" t="s">
        <v>4384</v>
      </c>
      <c r="G2266" s="102" t="s">
        <v>4385</v>
      </c>
      <c r="H2266" s="102" t="s">
        <v>4384</v>
      </c>
      <c r="I2266" s="45" t="s">
        <v>323</v>
      </c>
      <c r="J2266" s="45" t="s">
        <v>1508</v>
      </c>
      <c r="K2266" s="102" t="s">
        <v>7210</v>
      </c>
      <c r="L2266" s="13">
        <f ca="1">IFERROR(__xludf.DUMMYFUNCTION("if(K2412="""",0,counta(split(K2412,"","")))"),6)</f>
        <v>6</v>
      </c>
      <c r="M2266" s="102" t="s">
        <v>7211</v>
      </c>
      <c r="N2266" s="102"/>
      <c r="O2266" s="102"/>
      <c r="P2266" s="102"/>
      <c r="Q2266" s="438" t="s">
        <v>62</v>
      </c>
      <c r="R2266" s="102" t="s">
        <v>43</v>
      </c>
      <c r="S2266" s="205">
        <v>1</v>
      </c>
      <c r="T2266" s="435"/>
      <c r="U2266" s="490">
        <v>5</v>
      </c>
      <c r="V2266" s="490">
        <v>4</v>
      </c>
      <c r="W2266" s="502" t="s">
        <v>9052</v>
      </c>
      <c r="X2266" s="502" t="s">
        <v>2947</v>
      </c>
      <c r="Y2266" s="422">
        <f>J2266-I2266</f>
        <v>-0.26111111111111118</v>
      </c>
      <c r="Z2266" s="422">
        <f>Y2266*60</f>
        <v>-15.666666666666671</v>
      </c>
      <c r="AA2266" s="429">
        <v>2</v>
      </c>
      <c r="AB2266" s="510">
        <v>5</v>
      </c>
    </row>
    <row r="2267" spans="1:28" ht="14.25" customHeight="1" thickBot="1">
      <c r="A2267" s="156"/>
      <c r="B2267" s="156"/>
      <c r="C2267" s="252" t="s">
        <v>6391</v>
      </c>
      <c r="D2267" s="468">
        <v>2</v>
      </c>
      <c r="E2267" s="252" t="s">
        <v>6392</v>
      </c>
      <c r="F2267" s="339" t="s">
        <v>4549</v>
      </c>
      <c r="G2267" s="339" t="s">
        <v>3841</v>
      </c>
      <c r="H2267" s="339" t="s">
        <v>6427</v>
      </c>
      <c r="I2267" s="184" t="s">
        <v>494</v>
      </c>
      <c r="J2267" s="45" t="s">
        <v>2833</v>
      </c>
      <c r="K2267" s="102" t="s">
        <v>7155</v>
      </c>
      <c r="L2267" s="13">
        <f ca="1">IFERROR(__xludf.DUMMYFUNCTION("if(K2413="""",0,counta(split(K2413,"","")))"),4)</f>
        <v>4</v>
      </c>
      <c r="M2267" s="102" t="s">
        <v>7101</v>
      </c>
      <c r="N2267" s="102"/>
      <c r="O2267" s="102"/>
      <c r="P2267" s="102"/>
      <c r="Q2267" s="422" t="s">
        <v>62</v>
      </c>
      <c r="R2267" s="102" t="s">
        <v>43</v>
      </c>
      <c r="S2267" s="102">
        <v>1</v>
      </c>
      <c r="T2267" s="435"/>
      <c r="U2267" s="165"/>
      <c r="V2267" s="165">
        <v>4</v>
      </c>
      <c r="W2267" s="165" t="s">
        <v>29</v>
      </c>
      <c r="X2267" s="15">
        <v>1</v>
      </c>
      <c r="Y2267" s="422">
        <f>J2267-I2267</f>
        <v>-0.27430555555555552</v>
      </c>
      <c r="Z2267" s="422">
        <f>Y2267*60</f>
        <v>-16.458333333333332</v>
      </c>
      <c r="AA2267" s="429">
        <v>2</v>
      </c>
      <c r="AB2267" s="485">
        <v>5</v>
      </c>
    </row>
    <row r="2268" spans="1:28" ht="14.25" customHeight="1" thickBot="1">
      <c r="A2268" s="136"/>
      <c r="B2268" s="7"/>
      <c r="C2268" s="51" t="s">
        <v>3465</v>
      </c>
      <c r="D2268" s="468">
        <v>2</v>
      </c>
      <c r="E2268" s="89" t="s">
        <v>3652</v>
      </c>
      <c r="F2268" s="53" t="s">
        <v>2017</v>
      </c>
      <c r="G2268" s="102" t="s">
        <v>3661</v>
      </c>
      <c r="H2268" s="102" t="s">
        <v>3662</v>
      </c>
      <c r="I2268" s="45" t="s">
        <v>184</v>
      </c>
      <c r="J2268" s="45" t="s">
        <v>213</v>
      </c>
      <c r="K2268" s="102" t="s">
        <v>7215</v>
      </c>
      <c r="L2268" s="13">
        <f ca="1">IFERROR(__xludf.DUMMYFUNCTION("if(K2414="""",0,counta(split(K2414,"","")))"),2)</f>
        <v>2</v>
      </c>
      <c r="M2268" s="102" t="s">
        <v>7216</v>
      </c>
      <c r="N2268" s="102"/>
      <c r="O2268" s="102"/>
      <c r="P2268" s="102"/>
      <c r="Q2268" s="422" t="s">
        <v>62</v>
      </c>
      <c r="R2268" s="102" t="s">
        <v>43</v>
      </c>
      <c r="S2268" s="102">
        <v>1</v>
      </c>
      <c r="T2268" s="435"/>
      <c r="U2268" s="165">
        <v>1</v>
      </c>
      <c r="V2268" s="165">
        <v>3</v>
      </c>
      <c r="W2268" s="165" t="s">
        <v>3127</v>
      </c>
      <c r="X2268" s="102">
        <v>1</v>
      </c>
      <c r="Y2268" s="422">
        <f>J2268-I2268</f>
        <v>-0.25</v>
      </c>
      <c r="Z2268" s="422">
        <f>Y2268*60</f>
        <v>-15</v>
      </c>
      <c r="AA2268" s="429">
        <v>2</v>
      </c>
      <c r="AB2268" s="481">
        <v>5</v>
      </c>
    </row>
    <row r="2269" spans="1:28" ht="14.25" customHeight="1" thickBot="1">
      <c r="A2269" s="7"/>
      <c r="B2269" s="7"/>
      <c r="C2269" s="50" t="s">
        <v>4411</v>
      </c>
      <c r="D2269" s="468">
        <v>2</v>
      </c>
      <c r="E2269" s="135" t="s">
        <v>4743</v>
      </c>
      <c r="F2269" s="102" t="s">
        <v>3636</v>
      </c>
      <c r="G2269" s="102" t="s">
        <v>4753</v>
      </c>
      <c r="H2269" s="102" t="s">
        <v>2136</v>
      </c>
      <c r="I2269" s="45" t="s">
        <v>184</v>
      </c>
      <c r="J2269" s="45" t="s">
        <v>1836</v>
      </c>
      <c r="K2269" s="102" t="s">
        <v>7218</v>
      </c>
      <c r="L2269" s="13">
        <f ca="1">IFERROR(__xludf.DUMMYFUNCTION("if(K2415="""",0,counta(split(K2415,"","")))"),4)</f>
        <v>4</v>
      </c>
      <c r="M2269" s="102" t="s">
        <v>7219</v>
      </c>
      <c r="N2269" s="102"/>
      <c r="O2269" s="102"/>
      <c r="P2269" s="102"/>
      <c r="Q2269" s="422" t="s">
        <v>62</v>
      </c>
      <c r="R2269" s="102" t="s">
        <v>43</v>
      </c>
      <c r="S2269" s="102">
        <v>1</v>
      </c>
      <c r="T2269" s="435"/>
      <c r="U2269" s="165">
        <v>4</v>
      </c>
      <c r="V2269" s="165">
        <v>5</v>
      </c>
      <c r="W2269" s="165" t="s">
        <v>7570</v>
      </c>
      <c r="X2269" s="102">
        <v>1</v>
      </c>
      <c r="Y2269" s="422">
        <f>J2269-I2269</f>
        <v>-0.22083333333333333</v>
      </c>
      <c r="Z2269" s="422">
        <f>Y2269*60</f>
        <v>-13.25</v>
      </c>
      <c r="AA2269" s="429">
        <v>2</v>
      </c>
      <c r="AB2269" s="481">
        <v>5</v>
      </c>
    </row>
    <row r="2270" spans="1:28" ht="14.25" customHeight="1" thickBot="1">
      <c r="A2270" s="161"/>
      <c r="B2270" s="161"/>
      <c r="C2270" s="283" t="s">
        <v>5531</v>
      </c>
      <c r="D2270" s="468">
        <v>2</v>
      </c>
      <c r="E2270" s="353" t="s">
        <v>5562</v>
      </c>
      <c r="F2270" s="164" t="s">
        <v>4088</v>
      </c>
      <c r="G2270" s="164" t="s">
        <v>5565</v>
      </c>
      <c r="H2270" s="164" t="s">
        <v>2683</v>
      </c>
      <c r="I2270" s="162" t="s">
        <v>184</v>
      </c>
      <c r="J2270" s="45" t="s">
        <v>617</v>
      </c>
      <c r="K2270" s="102" t="s">
        <v>7223</v>
      </c>
      <c r="L2270" s="13">
        <f ca="1">IFERROR(__xludf.DUMMYFUNCTION("if(K2416="""",0,counta(split(K2416,"","")))"),2)</f>
        <v>2</v>
      </c>
      <c r="M2270" s="102" t="s">
        <v>7224</v>
      </c>
      <c r="N2270" s="102"/>
      <c r="O2270" s="102"/>
      <c r="P2270" s="102"/>
      <c r="Q2270" s="422" t="s">
        <v>62</v>
      </c>
      <c r="R2270" s="102" t="s">
        <v>43</v>
      </c>
      <c r="S2270" s="102">
        <v>1</v>
      </c>
      <c r="T2270" s="435"/>
      <c r="U2270" s="165">
        <v>5</v>
      </c>
      <c r="V2270" s="165">
        <v>5</v>
      </c>
      <c r="W2270" s="165" t="s">
        <v>5016</v>
      </c>
      <c r="X2270" s="102" t="s">
        <v>2947</v>
      </c>
      <c r="Y2270" s="422">
        <f>J2270-I2270</f>
        <v>-0.21041666666666667</v>
      </c>
      <c r="Z2270" s="422">
        <f>Y2270*60</f>
        <v>-12.625</v>
      </c>
      <c r="AA2270" s="429">
        <v>2</v>
      </c>
      <c r="AB2270" s="165">
        <v>5</v>
      </c>
    </row>
    <row r="2271" spans="1:28" ht="14.25" customHeight="1" thickBot="1">
      <c r="A2271" s="7"/>
      <c r="B2271" s="189"/>
      <c r="C2271" s="190" t="s">
        <v>6753</v>
      </c>
      <c r="D2271" s="468">
        <v>2</v>
      </c>
      <c r="E2271" s="191" t="s">
        <v>6754</v>
      </c>
      <c r="F2271" s="209" t="s">
        <v>318</v>
      </c>
      <c r="G2271" s="209" t="s">
        <v>2666</v>
      </c>
      <c r="H2271" s="209" t="s">
        <v>2667</v>
      </c>
      <c r="I2271" s="208" t="s">
        <v>184</v>
      </c>
      <c r="J2271" s="45" t="s">
        <v>2217</v>
      </c>
      <c r="K2271" s="102" t="s">
        <v>7225</v>
      </c>
      <c r="L2271" s="13">
        <f ca="1">IFERROR(__xludf.DUMMYFUNCTION("if(K2417="""",0,counta(split(K2417,"","")))"),3)</f>
        <v>3</v>
      </c>
      <c r="M2271" s="102" t="s">
        <v>7226</v>
      </c>
      <c r="N2271" s="102" t="s">
        <v>1439</v>
      </c>
      <c r="O2271" s="102" t="s">
        <v>1439</v>
      </c>
      <c r="P2271" s="102" t="s">
        <v>1439</v>
      </c>
      <c r="Q2271" s="422" t="s">
        <v>62</v>
      </c>
      <c r="R2271" s="102" t="s">
        <v>43</v>
      </c>
      <c r="S2271" s="102">
        <v>1</v>
      </c>
      <c r="T2271" s="435"/>
      <c r="U2271" s="379">
        <v>4</v>
      </c>
      <c r="V2271" s="379">
        <v>5</v>
      </c>
      <c r="W2271" s="377" t="s">
        <v>3511</v>
      </c>
      <c r="X2271" s="377">
        <v>1</v>
      </c>
      <c r="Y2271" s="422">
        <f>J2271-I2271</f>
        <v>-0.11180555555555555</v>
      </c>
      <c r="Z2271" s="422">
        <f>Y2271*60</f>
        <v>-6.708333333333333</v>
      </c>
      <c r="AA2271" s="429">
        <v>2</v>
      </c>
      <c r="AB2271" s="277">
        <v>5</v>
      </c>
    </row>
    <row r="2272" spans="1:28" ht="14.25" customHeight="1" thickBot="1">
      <c r="A2272" s="7"/>
      <c r="B2272" s="7"/>
      <c r="C2272" s="252" t="s">
        <v>3828</v>
      </c>
      <c r="D2272" s="468">
        <v>2</v>
      </c>
      <c r="E2272" s="252" t="s">
        <v>3908</v>
      </c>
      <c r="F2272" s="137" t="s">
        <v>3133</v>
      </c>
      <c r="G2272" s="137" t="s">
        <v>1568</v>
      </c>
      <c r="H2272" s="137" t="s">
        <v>3910</v>
      </c>
      <c r="I2272" s="110" t="s">
        <v>1995</v>
      </c>
      <c r="J2272" s="45" t="s">
        <v>4200</v>
      </c>
      <c r="K2272" s="102" t="s">
        <v>7230</v>
      </c>
      <c r="L2272" s="13">
        <f ca="1">IFERROR(__xludf.DUMMYFUNCTION("if(K2418="""",0,counta(split(K2418,"","")))"),5)</f>
        <v>5</v>
      </c>
      <c r="M2272" s="102" t="s">
        <v>7231</v>
      </c>
      <c r="N2272" s="102"/>
      <c r="O2272" s="102"/>
      <c r="P2272" s="102"/>
      <c r="Q2272" s="422" t="s">
        <v>62</v>
      </c>
      <c r="R2272" s="102" t="s">
        <v>43</v>
      </c>
      <c r="S2272" s="102">
        <v>1</v>
      </c>
      <c r="T2272" s="435"/>
      <c r="U2272" s="253">
        <v>4</v>
      </c>
      <c r="V2272" s="253">
        <v>4</v>
      </c>
      <c r="W2272" s="353" t="s">
        <v>2111</v>
      </c>
      <c r="X2272" s="353">
        <v>1</v>
      </c>
      <c r="Y2272" s="422">
        <f>J2272-I2272</f>
        <v>-0.11180555555555549</v>
      </c>
      <c r="Z2272" s="422">
        <f>Y2272*60</f>
        <v>-6.7083333333333295</v>
      </c>
      <c r="AA2272" s="429">
        <v>2</v>
      </c>
      <c r="AB2272" s="165">
        <v>5</v>
      </c>
    </row>
    <row r="2273" spans="1:28" ht="14.25" customHeight="1" thickBot="1">
      <c r="A2273" s="161"/>
      <c r="B2273" s="161"/>
      <c r="C2273" s="353" t="s">
        <v>5531</v>
      </c>
      <c r="D2273" s="468">
        <v>2</v>
      </c>
      <c r="E2273" s="386" t="s">
        <v>5570</v>
      </c>
      <c r="F2273" s="164" t="s">
        <v>5576</v>
      </c>
      <c r="G2273" s="164"/>
      <c r="H2273" s="164" t="s">
        <v>5577</v>
      </c>
      <c r="I2273" s="162" t="s">
        <v>1995</v>
      </c>
      <c r="J2273" s="45" t="s">
        <v>1259</v>
      </c>
      <c r="K2273" s="102" t="s">
        <v>7233</v>
      </c>
      <c r="L2273" s="13">
        <f ca="1">IFERROR(__xludf.DUMMYFUNCTION("if(K2419="""",0,counta(split(K2419,"","")))"),3)</f>
        <v>3</v>
      </c>
      <c r="M2273" s="102" t="s">
        <v>7233</v>
      </c>
      <c r="N2273" s="102"/>
      <c r="O2273" s="102"/>
      <c r="P2273" s="102"/>
      <c r="Q2273" s="422" t="s">
        <v>62</v>
      </c>
      <c r="R2273" s="102" t="s">
        <v>43</v>
      </c>
      <c r="S2273" s="102">
        <v>1</v>
      </c>
      <c r="T2273" s="435"/>
      <c r="U2273" s="165">
        <v>5</v>
      </c>
      <c r="V2273" s="165">
        <v>5</v>
      </c>
      <c r="W2273" s="237" t="s">
        <v>29</v>
      </c>
      <c r="X2273" s="102" t="s">
        <v>2794</v>
      </c>
      <c r="Y2273" s="422">
        <f>J2273-I2273</f>
        <v>-2.7777777777777735E-2</v>
      </c>
      <c r="Z2273" s="422">
        <f>Y2273*60</f>
        <v>-1.6666666666666641</v>
      </c>
      <c r="AA2273" s="429">
        <v>2</v>
      </c>
      <c r="AB2273" s="150">
        <v>5</v>
      </c>
    </row>
    <row r="2274" spans="1:28" ht="14.25" customHeight="1" thickBot="1">
      <c r="A2274" s="7"/>
      <c r="B2274" s="7"/>
      <c r="C2274" s="104" t="s">
        <v>3675</v>
      </c>
      <c r="D2274" s="468">
        <v>2</v>
      </c>
      <c r="E2274" s="49" t="s">
        <v>3720</v>
      </c>
      <c r="F2274" s="102" t="s">
        <v>3729</v>
      </c>
      <c r="G2274" s="102" t="s">
        <v>3730</v>
      </c>
      <c r="H2274" s="105" t="s">
        <v>3731</v>
      </c>
      <c r="I2274" s="45" t="s">
        <v>1485</v>
      </c>
      <c r="J2274" s="45" t="s">
        <v>1485</v>
      </c>
      <c r="K2274" s="102" t="s">
        <v>7235</v>
      </c>
      <c r="L2274" s="13">
        <f ca="1">IFERROR(__xludf.DUMMYFUNCTION("if(K2420="""",0,counta(split(K2420,"","")))"),4)</f>
        <v>4</v>
      </c>
      <c r="M2274" s="102" t="s">
        <v>7235</v>
      </c>
      <c r="N2274" s="102"/>
      <c r="O2274" s="102"/>
      <c r="P2274" s="102"/>
      <c r="Q2274" s="422" t="s">
        <v>62</v>
      </c>
      <c r="R2274" s="102" t="s">
        <v>43</v>
      </c>
      <c r="S2274" s="102">
        <v>1</v>
      </c>
      <c r="T2274" s="435"/>
      <c r="U2274" s="165">
        <v>3</v>
      </c>
      <c r="V2274" s="165">
        <v>3</v>
      </c>
      <c r="W2274" s="165" t="s">
        <v>3317</v>
      </c>
      <c r="X2274" s="102" t="s">
        <v>2794</v>
      </c>
      <c r="Y2274" s="422">
        <f>J2274-I2274</f>
        <v>0</v>
      </c>
      <c r="Z2274" s="422">
        <f>Y2274*60</f>
        <v>0</v>
      </c>
      <c r="AA2274" s="429">
        <v>2</v>
      </c>
      <c r="AB2274" s="165">
        <v>5</v>
      </c>
    </row>
    <row r="2275" spans="1:28" ht="14.25" customHeight="1" thickBot="1">
      <c r="A2275" s="7"/>
      <c r="B2275" s="7"/>
      <c r="C2275" s="252" t="s">
        <v>6355</v>
      </c>
      <c r="D2275" s="468">
        <v>2</v>
      </c>
      <c r="E2275" s="50" t="s">
        <v>6362</v>
      </c>
      <c r="F2275" s="237" t="s">
        <v>816</v>
      </c>
      <c r="G2275" s="102" t="s">
        <v>6363</v>
      </c>
      <c r="H2275" s="102" t="s">
        <v>5892</v>
      </c>
      <c r="I2275" s="45" t="s">
        <v>1485</v>
      </c>
      <c r="J2275" s="45" t="s">
        <v>7238</v>
      </c>
      <c r="K2275" s="102" t="s">
        <v>7124</v>
      </c>
      <c r="L2275" s="13">
        <f ca="1">IFERROR(__xludf.DUMMYFUNCTION("if(K2421="""",0,counta(split(K2421,"","")))"),8)</f>
        <v>8</v>
      </c>
      <c r="M2275" s="102" t="s">
        <v>7124</v>
      </c>
      <c r="N2275" s="102"/>
      <c r="O2275" s="102"/>
      <c r="P2275" s="102"/>
      <c r="Q2275" s="422" t="s">
        <v>62</v>
      </c>
      <c r="R2275" s="102" t="s">
        <v>43</v>
      </c>
      <c r="S2275" s="102">
        <v>1</v>
      </c>
      <c r="T2275" s="435"/>
      <c r="U2275" s="165"/>
      <c r="V2275" s="165">
        <v>3</v>
      </c>
      <c r="W2275" s="165" t="s">
        <v>1403</v>
      </c>
      <c r="X2275" s="102"/>
      <c r="Y2275" s="422">
        <f>J2275-I2275</f>
        <v>0.19027777777777777</v>
      </c>
      <c r="Z2275" s="422">
        <f>Y2275*60</f>
        <v>11.416666666666666</v>
      </c>
      <c r="AA2275" s="429">
        <v>2</v>
      </c>
      <c r="AB2275" s="255">
        <v>5</v>
      </c>
    </row>
    <row r="2276" spans="1:28" ht="29.4" thickBot="1">
      <c r="A2276" s="7"/>
      <c r="B2276" s="7"/>
      <c r="C2276" s="284" t="s">
        <v>3086</v>
      </c>
      <c r="D2276" s="468">
        <v>2</v>
      </c>
      <c r="E2276" s="90" t="s">
        <v>3087</v>
      </c>
      <c r="F2276" s="102" t="s">
        <v>3103</v>
      </c>
      <c r="G2276" s="102" t="s">
        <v>3103</v>
      </c>
      <c r="H2276" s="102" t="s">
        <v>3104</v>
      </c>
      <c r="I2276" s="45" t="s">
        <v>894</v>
      </c>
      <c r="J2276" s="45" t="s">
        <v>2015</v>
      </c>
      <c r="K2276" s="102" t="s">
        <v>7124</v>
      </c>
      <c r="L2276" s="13">
        <f ca="1">IFERROR(__xludf.DUMMYFUNCTION("if(K2422="""",0,counta(split(K2422,"","")))"),8)</f>
        <v>8</v>
      </c>
      <c r="M2276" s="102" t="s">
        <v>7124</v>
      </c>
      <c r="N2276" s="102"/>
      <c r="O2276" s="102"/>
      <c r="P2276" s="102"/>
      <c r="Q2276" s="422" t="s">
        <v>62</v>
      </c>
      <c r="R2276" s="102" t="s">
        <v>43</v>
      </c>
      <c r="S2276" s="102">
        <v>1</v>
      </c>
      <c r="T2276" s="435"/>
      <c r="U2276" s="277">
        <v>3</v>
      </c>
      <c r="V2276" s="277">
        <v>3</v>
      </c>
      <c r="W2276" s="275" t="s">
        <v>3409</v>
      </c>
      <c r="X2276" s="275" t="s">
        <v>2947</v>
      </c>
      <c r="Y2276" s="422">
        <f>J2276-I2276</f>
        <v>-0.31944444444444442</v>
      </c>
      <c r="Z2276" s="422">
        <f>Y2276*60</f>
        <v>-19.166666666666664</v>
      </c>
      <c r="AA2276" s="429">
        <v>2</v>
      </c>
      <c r="AB2276" s="354">
        <v>5</v>
      </c>
    </row>
    <row r="2277" spans="1:28" ht="14.25" customHeight="1" thickBot="1">
      <c r="A2277" s="7"/>
      <c r="B2277" s="7"/>
      <c r="C2277" s="237" t="s">
        <v>4214</v>
      </c>
      <c r="D2277" s="468">
        <v>2</v>
      </c>
      <c r="E2277" s="87" t="s">
        <v>4372</v>
      </c>
      <c r="F2277" s="102" t="s">
        <v>4381</v>
      </c>
      <c r="G2277" s="102" t="s">
        <v>4381</v>
      </c>
      <c r="H2277" s="102" t="s">
        <v>4382</v>
      </c>
      <c r="I2277" s="45" t="s">
        <v>97</v>
      </c>
      <c r="J2277" s="45" t="s">
        <v>3385</v>
      </c>
      <c r="K2277" s="102" t="s">
        <v>7124</v>
      </c>
      <c r="L2277" s="13">
        <f ca="1">IFERROR(__xludf.DUMMYFUNCTION("if(K2423="""",0,counta(split(K2423,"","")))"),8)</f>
        <v>8</v>
      </c>
      <c r="M2277" s="102" t="s">
        <v>7124</v>
      </c>
      <c r="N2277" s="102"/>
      <c r="O2277" s="102"/>
      <c r="P2277" s="102"/>
      <c r="Q2277" s="478" t="s">
        <v>62</v>
      </c>
      <c r="R2277" s="102" t="s">
        <v>43</v>
      </c>
      <c r="S2277" s="480">
        <v>1</v>
      </c>
      <c r="T2277" s="435"/>
      <c r="U2277" s="461">
        <v>4</v>
      </c>
      <c r="V2277" s="467">
        <v>5</v>
      </c>
      <c r="W2277" s="456" t="s">
        <v>3548</v>
      </c>
      <c r="X2277" s="456" t="s">
        <v>2794</v>
      </c>
      <c r="Y2277" s="422">
        <f>J2277-I2277</f>
        <v>-0.10486111111111113</v>
      </c>
      <c r="Z2277" s="422">
        <f>Y2277*60</f>
        <v>-6.2916666666666679</v>
      </c>
      <c r="AA2277" s="429">
        <v>2</v>
      </c>
      <c r="AB2277" s="165">
        <v>5</v>
      </c>
    </row>
    <row r="2278" spans="1:28" ht="14.25" customHeight="1" thickBot="1">
      <c r="A2278" s="7"/>
      <c r="B2278" s="7"/>
      <c r="C2278" s="50" t="s">
        <v>6196</v>
      </c>
      <c r="D2278" s="468">
        <v>2</v>
      </c>
      <c r="E2278" s="50" t="s">
        <v>6347</v>
      </c>
      <c r="F2278" s="102" t="s">
        <v>6348</v>
      </c>
      <c r="G2278" s="102" t="s">
        <v>6349</v>
      </c>
      <c r="H2278" s="102" t="s">
        <v>6350</v>
      </c>
      <c r="I2278" s="45" t="s">
        <v>97</v>
      </c>
      <c r="J2278" s="45" t="s">
        <v>5444</v>
      </c>
      <c r="K2278" s="102" t="s">
        <v>2740</v>
      </c>
      <c r="L2278" s="13">
        <f ca="1">IFERROR(__xludf.DUMMYFUNCTION("if(K2424="""",0,counta(split(K2424,"","")))"),1)</f>
        <v>1</v>
      </c>
      <c r="M2278" s="102" t="s">
        <v>7240</v>
      </c>
      <c r="N2278" s="102"/>
      <c r="O2278" s="102"/>
      <c r="P2278" s="102"/>
      <c r="Q2278" s="422" t="s">
        <v>62</v>
      </c>
      <c r="R2278" s="102" t="s">
        <v>43</v>
      </c>
      <c r="S2278" s="102">
        <v>1</v>
      </c>
      <c r="T2278" s="435"/>
      <c r="U2278" s="165"/>
      <c r="V2278" s="165">
        <v>5</v>
      </c>
      <c r="W2278" s="165" t="s">
        <v>2111</v>
      </c>
      <c r="X2278" s="102"/>
      <c r="Y2278" s="422">
        <f>J2278-I2278</f>
        <v>0.14861111111111114</v>
      </c>
      <c r="Z2278" s="422">
        <f>Y2278*60</f>
        <v>8.9166666666666679</v>
      </c>
      <c r="AA2278" s="428">
        <v>2</v>
      </c>
      <c r="AB2278" s="51">
        <v>5</v>
      </c>
    </row>
    <row r="2279" spans="1:28" ht="14.25" customHeight="1" thickBot="1">
      <c r="A2279" s="7"/>
      <c r="B2279" s="7"/>
      <c r="C2279" s="104" t="s">
        <v>6619</v>
      </c>
      <c r="D2279" s="468">
        <v>2</v>
      </c>
      <c r="E2279" s="50" t="s">
        <v>6731</v>
      </c>
      <c r="F2279" s="102" t="s">
        <v>2925</v>
      </c>
      <c r="G2279" s="102" t="s">
        <v>6741</v>
      </c>
      <c r="H2279" s="102" t="s">
        <v>6742</v>
      </c>
      <c r="I2279" s="45" t="s">
        <v>97</v>
      </c>
      <c r="J2279" s="45" t="s">
        <v>1279</v>
      </c>
      <c r="K2279" s="102" t="s">
        <v>7210</v>
      </c>
      <c r="L2279" s="13">
        <f ca="1">IFERROR(__xludf.DUMMYFUNCTION("if(K2425="""",0,counta(split(K2425,"","")))"),6)</f>
        <v>6</v>
      </c>
      <c r="M2279" s="102" t="s">
        <v>7211</v>
      </c>
      <c r="N2279" s="102"/>
      <c r="O2279" s="102"/>
      <c r="P2279" s="102"/>
      <c r="Q2279" s="422" t="s">
        <v>62</v>
      </c>
      <c r="R2279" s="102" t="s">
        <v>43</v>
      </c>
      <c r="S2279" s="102">
        <v>1</v>
      </c>
      <c r="T2279" s="435"/>
      <c r="U2279" s="277">
        <v>5</v>
      </c>
      <c r="V2279" s="277">
        <v>5</v>
      </c>
      <c r="W2279" s="275" t="s">
        <v>3409</v>
      </c>
      <c r="X2279" s="275" t="s">
        <v>2947</v>
      </c>
      <c r="Y2279" s="422">
        <f>J2279-I2279</f>
        <v>4.9999999999999989E-2</v>
      </c>
      <c r="Z2279" s="422">
        <f>Y2279*60</f>
        <v>2.9999999999999991</v>
      </c>
      <c r="AA2279" s="429">
        <v>2</v>
      </c>
      <c r="AB2279" s="354">
        <v>5</v>
      </c>
    </row>
    <row r="2280" spans="1:28" ht="14.25" customHeight="1" thickBot="1">
      <c r="A2280" s="7"/>
      <c r="B2280" s="7"/>
      <c r="C2280" s="104" t="s">
        <v>6619</v>
      </c>
      <c r="D2280" s="468">
        <v>2</v>
      </c>
      <c r="E2280" s="50" t="s">
        <v>6731</v>
      </c>
      <c r="F2280" s="102" t="s">
        <v>6345</v>
      </c>
      <c r="G2280" s="102" t="s">
        <v>6345</v>
      </c>
      <c r="H2280" s="102" t="s">
        <v>6743</v>
      </c>
      <c r="I2280" s="45" t="s">
        <v>97</v>
      </c>
      <c r="J2280" s="45" t="s">
        <v>1498</v>
      </c>
      <c r="K2280" s="102" t="s">
        <v>7155</v>
      </c>
      <c r="L2280" s="13">
        <f ca="1">IFERROR(__xludf.DUMMYFUNCTION("if(K2426="""",0,counta(split(K2426,"","")))"),4)</f>
        <v>4</v>
      </c>
      <c r="M2280" s="102" t="s">
        <v>7101</v>
      </c>
      <c r="N2280" s="102" t="s">
        <v>7242</v>
      </c>
      <c r="O2280" s="102" t="s">
        <v>181</v>
      </c>
      <c r="P2280" s="102" t="s">
        <v>181</v>
      </c>
      <c r="Q2280" s="422" t="s">
        <v>62</v>
      </c>
      <c r="R2280" s="102" t="s">
        <v>43</v>
      </c>
      <c r="S2280" s="102">
        <v>1</v>
      </c>
      <c r="T2280" s="435"/>
      <c r="U2280" s="251">
        <v>3</v>
      </c>
      <c r="V2280" s="253">
        <v>4</v>
      </c>
      <c r="W2280" s="353" t="s">
        <v>3770</v>
      </c>
      <c r="X2280" s="353">
        <v>1</v>
      </c>
      <c r="Y2280" s="422">
        <f>J2280-I2280</f>
        <v>-0.18402777777777779</v>
      </c>
      <c r="Z2280" s="422">
        <f>Y2280*60</f>
        <v>-11.041666666666668</v>
      </c>
      <c r="AA2280" s="429">
        <v>2</v>
      </c>
      <c r="AB2280" s="165">
        <v>5</v>
      </c>
    </row>
    <row r="2281" spans="1:28" ht="16.2" thickBot="1">
      <c r="A2281" s="7"/>
      <c r="B2281" s="7"/>
      <c r="C2281" s="50" t="s">
        <v>4411</v>
      </c>
      <c r="D2281" s="468">
        <v>2</v>
      </c>
      <c r="E2281" s="50" t="s">
        <v>4412</v>
      </c>
      <c r="F2281" s="102" t="s">
        <v>4450</v>
      </c>
      <c r="G2281" s="102" t="s">
        <v>4451</v>
      </c>
      <c r="H2281" s="102" t="s">
        <v>4452</v>
      </c>
      <c r="I2281" s="45" t="s">
        <v>4453</v>
      </c>
      <c r="J2281" s="45" t="s">
        <v>738</v>
      </c>
      <c r="K2281" s="102" t="s">
        <v>7245</v>
      </c>
      <c r="L2281" s="13">
        <f ca="1">IFERROR(__xludf.DUMMYFUNCTION("if(K2427="""",0,counta(split(K2427,"","")))"),2)</f>
        <v>2</v>
      </c>
      <c r="M2281" s="102" t="s">
        <v>7246</v>
      </c>
      <c r="N2281" s="102"/>
      <c r="O2281" s="102"/>
      <c r="P2281" s="102"/>
      <c r="Q2281" s="422" t="s">
        <v>62</v>
      </c>
      <c r="R2281" s="102" t="s">
        <v>43</v>
      </c>
      <c r="S2281" s="102">
        <v>1</v>
      </c>
      <c r="T2281" s="435"/>
      <c r="U2281" s="165">
        <v>3</v>
      </c>
      <c r="V2281" s="165">
        <v>5</v>
      </c>
      <c r="W2281" s="353" t="s">
        <v>29</v>
      </c>
      <c r="X2281" s="102" t="s">
        <v>2794</v>
      </c>
      <c r="Y2281" s="422">
        <f>J2281-I2281</f>
        <v>3.125E-2</v>
      </c>
      <c r="Z2281" s="422">
        <f>Y2281*60</f>
        <v>1.875</v>
      </c>
      <c r="AA2281" s="429">
        <v>2</v>
      </c>
      <c r="AB2281" s="165">
        <v>5</v>
      </c>
    </row>
    <row r="2282" spans="1:28" ht="14.25" customHeight="1" thickBot="1">
      <c r="A2282" s="7"/>
      <c r="B2282" s="7"/>
      <c r="C2282" s="104" t="s">
        <v>5338</v>
      </c>
      <c r="D2282" s="468">
        <v>2</v>
      </c>
      <c r="E2282" s="50" t="s">
        <v>5378</v>
      </c>
      <c r="F2282" s="102" t="s">
        <v>4949</v>
      </c>
      <c r="G2282" s="102" t="s">
        <v>5382</v>
      </c>
      <c r="H2282" s="102" t="s">
        <v>5383</v>
      </c>
      <c r="I2282" s="45" t="s">
        <v>1042</v>
      </c>
      <c r="J2282" s="45" t="s">
        <v>7249</v>
      </c>
      <c r="K2282" s="102" t="s">
        <v>7250</v>
      </c>
      <c r="L2282" s="13">
        <f ca="1">IFERROR(__xludf.DUMMYFUNCTION("if(K2428="""",0,counta(split(K2428,"","")))"),5)</f>
        <v>5</v>
      </c>
      <c r="M2282" s="102" t="s">
        <v>7250</v>
      </c>
      <c r="N2282" s="102"/>
      <c r="O2282" s="102"/>
      <c r="P2282" s="102"/>
      <c r="Q2282" s="414" t="s">
        <v>62</v>
      </c>
      <c r="R2282" s="102" t="s">
        <v>43</v>
      </c>
      <c r="S2282" s="354">
        <v>1</v>
      </c>
      <c r="T2282" s="435"/>
      <c r="U2282" s="379">
        <v>4</v>
      </c>
      <c r="V2282" s="379">
        <v>3</v>
      </c>
      <c r="W2282" s="388" t="s">
        <v>2111</v>
      </c>
      <c r="X2282" s="377">
        <v>0</v>
      </c>
      <c r="Y2282" s="422">
        <f>J2282-I2282</f>
        <v>0.16041666666666665</v>
      </c>
      <c r="Z2282" s="422">
        <f>Y2282*60</f>
        <v>9.625</v>
      </c>
      <c r="AA2282" s="429">
        <v>2</v>
      </c>
      <c r="AB2282" s="165">
        <v>5</v>
      </c>
    </row>
    <row r="2283" spans="1:28" ht="14.25" customHeight="1" thickBot="1">
      <c r="A2283" s="156"/>
      <c r="B2283" s="156"/>
      <c r="C2283" s="252" t="s">
        <v>5338</v>
      </c>
      <c r="D2283" s="468">
        <v>2</v>
      </c>
      <c r="E2283" s="252" t="s">
        <v>5378</v>
      </c>
      <c r="F2283" s="339" t="s">
        <v>5385</v>
      </c>
      <c r="G2283" s="339"/>
      <c r="H2283" s="339" t="s">
        <v>5386</v>
      </c>
      <c r="I2283" s="166" t="s">
        <v>1042</v>
      </c>
      <c r="J2283" s="45" t="s">
        <v>574</v>
      </c>
      <c r="K2283" s="102" t="s">
        <v>7254</v>
      </c>
      <c r="L2283" s="13">
        <f ca="1">IFERROR(__xludf.DUMMYFUNCTION("if(K2429="""",0,counta(split(K2429,"","")))"),2)</f>
        <v>2</v>
      </c>
      <c r="M2283" s="102" t="s">
        <v>7254</v>
      </c>
      <c r="N2283" s="102"/>
      <c r="O2283" s="102"/>
      <c r="P2283" s="102"/>
      <c r="Q2283" s="414" t="s">
        <v>62</v>
      </c>
      <c r="R2283" s="102" t="s">
        <v>43</v>
      </c>
      <c r="S2283" s="354">
        <v>1</v>
      </c>
      <c r="T2283" s="435"/>
      <c r="U2283" s="165"/>
      <c r="V2283" s="165">
        <v>4</v>
      </c>
      <c r="W2283" s="165" t="s">
        <v>2111</v>
      </c>
      <c r="X2283" s="102"/>
      <c r="Y2283" s="422">
        <f>J2283-I2283</f>
        <v>-0.30625000000000002</v>
      </c>
      <c r="Z2283" s="422">
        <f>Y2283*60</f>
        <v>-18.375</v>
      </c>
      <c r="AA2283" s="429">
        <v>2</v>
      </c>
      <c r="AB2283" s="165">
        <v>5</v>
      </c>
    </row>
    <row r="2284" spans="1:28" ht="14.25" customHeight="1" thickBot="1">
      <c r="A2284" s="156"/>
      <c r="B2284" s="156"/>
      <c r="C2284" s="252" t="s">
        <v>5338</v>
      </c>
      <c r="D2284" s="468">
        <v>2</v>
      </c>
      <c r="E2284" s="252" t="s">
        <v>5378</v>
      </c>
      <c r="F2284" s="339" t="s">
        <v>5155</v>
      </c>
      <c r="G2284" s="339" t="s">
        <v>5389</v>
      </c>
      <c r="H2284" s="339" t="s">
        <v>5390</v>
      </c>
      <c r="I2284" s="166" t="s">
        <v>1042</v>
      </c>
      <c r="J2284" s="45" t="s">
        <v>1004</v>
      </c>
      <c r="K2284" s="102" t="s">
        <v>7258</v>
      </c>
      <c r="L2284" s="13">
        <f ca="1">IFERROR(__xludf.DUMMYFUNCTION("if(K2430="""",0,counta(split(K2430,"","")))"),5)</f>
        <v>5</v>
      </c>
      <c r="M2284" s="102" t="s">
        <v>7258</v>
      </c>
      <c r="N2284" s="102" t="s">
        <v>7259</v>
      </c>
      <c r="O2284" s="102" t="s">
        <v>2127</v>
      </c>
      <c r="P2284" s="102"/>
      <c r="Q2284" s="422" t="s">
        <v>62</v>
      </c>
      <c r="R2284" s="102" t="s">
        <v>43</v>
      </c>
      <c r="S2284" s="102">
        <v>1</v>
      </c>
      <c r="T2284" s="435"/>
      <c r="U2284" s="165"/>
      <c r="V2284" s="165">
        <v>5</v>
      </c>
      <c r="W2284" s="165" t="s">
        <v>2111</v>
      </c>
      <c r="X2284" s="102"/>
      <c r="Y2284" s="422">
        <f>J2284-I2284</f>
        <v>-0.18958333333333335</v>
      </c>
      <c r="Z2284" s="422">
        <f>Y2284*60</f>
        <v>-11.375000000000002</v>
      </c>
      <c r="AA2284" s="428">
        <v>2</v>
      </c>
      <c r="AB2284" s="255">
        <v>5</v>
      </c>
    </row>
    <row r="2285" spans="1:28" ht="14.25" customHeight="1" thickBot="1">
      <c r="A2285" s="156"/>
      <c r="B2285" s="156"/>
      <c r="C2285" s="252" t="s">
        <v>5338</v>
      </c>
      <c r="D2285" s="468">
        <v>2</v>
      </c>
      <c r="E2285" s="252" t="s">
        <v>5378</v>
      </c>
      <c r="F2285" s="339" t="s">
        <v>2286</v>
      </c>
      <c r="G2285" s="339" t="s">
        <v>5393</v>
      </c>
      <c r="H2285" s="339" t="s">
        <v>5394</v>
      </c>
      <c r="I2285" s="166" t="s">
        <v>1042</v>
      </c>
      <c r="J2285" s="45" t="s">
        <v>2074</v>
      </c>
      <c r="K2285" s="102" t="s">
        <v>7262</v>
      </c>
      <c r="L2285" s="13">
        <f ca="1">IFERROR(__xludf.DUMMYFUNCTION("if(K2431="""",0,counta(split(K2431,"","")))"),5)</f>
        <v>5</v>
      </c>
      <c r="M2285" s="102" t="s">
        <v>7262</v>
      </c>
      <c r="N2285" s="102"/>
      <c r="O2285" s="102"/>
      <c r="P2285" s="102"/>
      <c r="Q2285" s="422" t="s">
        <v>62</v>
      </c>
      <c r="R2285" s="102" t="s">
        <v>43</v>
      </c>
      <c r="S2285" s="102">
        <v>1</v>
      </c>
      <c r="T2285" s="435"/>
      <c r="U2285" s="196">
        <v>5</v>
      </c>
      <c r="V2285" s="196">
        <v>5</v>
      </c>
      <c r="W2285" s="196" t="s">
        <v>3511</v>
      </c>
      <c r="X2285" s="205"/>
      <c r="Y2285" s="422">
        <f>J2285-I2285</f>
        <v>-1.8750000000000044E-2</v>
      </c>
      <c r="Z2285" s="422">
        <f>Y2285*60</f>
        <v>-1.1250000000000027</v>
      </c>
      <c r="AA2285" s="429">
        <v>2</v>
      </c>
      <c r="AB2285" s="328">
        <v>5</v>
      </c>
    </row>
    <row r="2286" spans="1:28" ht="14.25" customHeight="1" thickBot="1">
      <c r="A2286" s="156"/>
      <c r="B2286" s="156"/>
      <c r="C2286" s="252" t="s">
        <v>6391</v>
      </c>
      <c r="D2286" s="468">
        <v>2</v>
      </c>
      <c r="E2286" s="252" t="s">
        <v>6392</v>
      </c>
      <c r="F2286" s="339" t="s">
        <v>6424</v>
      </c>
      <c r="G2286" s="339" t="s">
        <v>6425</v>
      </c>
      <c r="H2286" s="339" t="s">
        <v>4197</v>
      </c>
      <c r="I2286" s="184" t="s">
        <v>1042</v>
      </c>
      <c r="J2286" s="45" t="s">
        <v>2921</v>
      </c>
      <c r="K2286" s="102" t="s">
        <v>7266</v>
      </c>
      <c r="L2286" s="13">
        <f ca="1">IFERROR(__xludf.DUMMYFUNCTION("if(K2432="""",0,counta(split(K2432,"","")))"),5)</f>
        <v>5</v>
      </c>
      <c r="M2286" s="102" t="s">
        <v>7266</v>
      </c>
      <c r="N2286" s="102" t="s">
        <v>7267</v>
      </c>
      <c r="O2286" s="102" t="s">
        <v>7268</v>
      </c>
      <c r="P2286" s="102"/>
      <c r="Q2286" s="445" t="s">
        <v>62</v>
      </c>
      <c r="R2286" s="102" t="s">
        <v>43</v>
      </c>
      <c r="S2286" s="250">
        <v>1</v>
      </c>
      <c r="T2286" s="435"/>
      <c r="U2286" s="253">
        <v>4</v>
      </c>
      <c r="V2286" s="255">
        <v>5</v>
      </c>
      <c r="W2286" s="353" t="s">
        <v>3770</v>
      </c>
      <c r="X2286" s="353" t="s">
        <v>2976</v>
      </c>
      <c r="Y2286" s="422">
        <f>J2286-I2286</f>
        <v>4.2361111111111072E-2</v>
      </c>
      <c r="Z2286" s="422">
        <f>Y2286*60</f>
        <v>2.5416666666666643</v>
      </c>
      <c r="AA2286" s="429">
        <v>2</v>
      </c>
      <c r="AB2286" s="481">
        <v>5</v>
      </c>
    </row>
    <row r="2287" spans="1:28" ht="14.25" customHeight="1" thickBot="1">
      <c r="A2287" s="136"/>
      <c r="B2287" s="7"/>
      <c r="C2287" s="51" t="s">
        <v>3465</v>
      </c>
      <c r="D2287" s="468">
        <v>2</v>
      </c>
      <c r="E2287" s="51" t="s">
        <v>3613</v>
      </c>
      <c r="F2287" s="102" t="s">
        <v>84</v>
      </c>
      <c r="G2287" s="102" t="s">
        <v>85</v>
      </c>
      <c r="H2287" s="102" t="s">
        <v>1104</v>
      </c>
      <c r="I2287" s="45" t="s">
        <v>3621</v>
      </c>
      <c r="J2287" s="45" t="s">
        <v>51</v>
      </c>
      <c r="K2287" s="102" t="s">
        <v>7270</v>
      </c>
      <c r="L2287" s="13">
        <f ca="1">IFERROR(__xludf.DUMMYFUNCTION("if(K2433="""",0,counta(split(K2433,"","")))"),5)</f>
        <v>5</v>
      </c>
      <c r="M2287" s="102" t="s">
        <v>7271</v>
      </c>
      <c r="N2287" s="102" t="s">
        <v>1198</v>
      </c>
      <c r="O2287" s="102" t="s">
        <v>1198</v>
      </c>
      <c r="P2287" s="102"/>
      <c r="Q2287" s="445" t="s">
        <v>62</v>
      </c>
      <c r="R2287" s="102" t="s">
        <v>43</v>
      </c>
      <c r="S2287" s="250">
        <v>1</v>
      </c>
      <c r="T2287" s="435"/>
      <c r="U2287" s="165"/>
      <c r="V2287" s="165">
        <v>3</v>
      </c>
      <c r="W2287" s="165" t="s">
        <v>29</v>
      </c>
      <c r="X2287" s="15">
        <v>1</v>
      </c>
      <c r="Y2287" s="422">
        <f>J2287-I2287</f>
        <v>0.12916666666666665</v>
      </c>
      <c r="Z2287" s="422">
        <f>Y2287*60</f>
        <v>7.7499999999999991</v>
      </c>
      <c r="AA2287" s="429">
        <v>2</v>
      </c>
      <c r="AB2287" s="165">
        <v>5</v>
      </c>
    </row>
    <row r="2288" spans="1:28" ht="14.25" customHeight="1" thickBot="1">
      <c r="A2288" s="7"/>
      <c r="B2288" s="7"/>
      <c r="C2288" s="252" t="s">
        <v>3828</v>
      </c>
      <c r="D2288" s="468">
        <v>2</v>
      </c>
      <c r="E2288" s="109" t="s">
        <v>3837</v>
      </c>
      <c r="F2288" s="102" t="s">
        <v>267</v>
      </c>
      <c r="G2288" s="102"/>
      <c r="H2288" s="102" t="s">
        <v>3838</v>
      </c>
      <c r="I2288" s="45" t="s">
        <v>3621</v>
      </c>
      <c r="J2288" s="45" t="s">
        <v>7274</v>
      </c>
      <c r="K2288" s="102" t="s">
        <v>7275</v>
      </c>
      <c r="L2288" s="13">
        <f ca="1">IFERROR(__xludf.DUMMYFUNCTION("if(K2434="""",0,counta(split(K2434,"","")))"),3)</f>
        <v>3</v>
      </c>
      <c r="M2288" s="102" t="s">
        <v>7275</v>
      </c>
      <c r="N2288" s="102"/>
      <c r="O2288" s="102"/>
      <c r="P2288" s="102"/>
      <c r="Q2288" s="445" t="s">
        <v>62</v>
      </c>
      <c r="R2288" s="102" t="s">
        <v>43</v>
      </c>
      <c r="S2288" s="250">
        <v>1</v>
      </c>
      <c r="T2288" s="435"/>
      <c r="U2288" s="379">
        <v>5</v>
      </c>
      <c r="V2288" s="379">
        <v>5</v>
      </c>
      <c r="W2288" s="377"/>
      <c r="X2288" s="377">
        <v>0</v>
      </c>
      <c r="Y2288" s="422">
        <f>J2288-I2288</f>
        <v>0.18472222222222229</v>
      </c>
      <c r="Z2288" s="422">
        <f>Y2288*60</f>
        <v>11.083333333333337</v>
      </c>
      <c r="AA2288" s="429">
        <v>2</v>
      </c>
      <c r="AB2288" s="165">
        <v>5</v>
      </c>
    </row>
    <row r="2289" spans="1:28" ht="14.25" customHeight="1" thickBot="1">
      <c r="A2289" s="7"/>
      <c r="B2289" s="7"/>
      <c r="C2289" s="50" t="s">
        <v>4411</v>
      </c>
      <c r="D2289" s="468">
        <v>2</v>
      </c>
      <c r="E2289" s="50" t="s">
        <v>4412</v>
      </c>
      <c r="F2289" s="102" t="s">
        <v>4446</v>
      </c>
      <c r="G2289" s="102" t="s">
        <v>4447</v>
      </c>
      <c r="H2289" s="102" t="s">
        <v>4448</v>
      </c>
      <c r="I2289" s="45" t="s">
        <v>1706</v>
      </c>
      <c r="J2289" s="45" t="s">
        <v>3798</v>
      </c>
      <c r="K2289" s="102" t="s">
        <v>7276</v>
      </c>
      <c r="L2289" s="13">
        <f ca="1">IFERROR(__xludf.DUMMYFUNCTION("if(K2435="""",0,counta(split(K2435,"","")))"),5)</f>
        <v>5</v>
      </c>
      <c r="M2289" s="102" t="s">
        <v>7276</v>
      </c>
      <c r="N2289" s="85"/>
      <c r="O2289" s="102"/>
      <c r="P2289" s="102"/>
      <c r="Q2289" s="276" t="s">
        <v>62</v>
      </c>
      <c r="R2289" s="102" t="s">
        <v>43</v>
      </c>
      <c r="S2289" s="277">
        <v>1</v>
      </c>
      <c r="T2289" s="435"/>
      <c r="U2289" s="165"/>
      <c r="V2289" s="165">
        <v>5</v>
      </c>
      <c r="W2289" s="165" t="s">
        <v>2111</v>
      </c>
      <c r="X2289" s="102"/>
      <c r="Y2289" s="422">
        <f>J2289-I2289</f>
        <v>0.25000000000000006</v>
      </c>
      <c r="Z2289" s="422">
        <f>Y2289*60</f>
        <v>15.000000000000004</v>
      </c>
      <c r="AA2289" s="429">
        <v>2</v>
      </c>
      <c r="AB2289" s="354">
        <v>5</v>
      </c>
    </row>
    <row r="2290" spans="1:28" ht="14.25" customHeight="1" thickBot="1">
      <c r="A2290" s="7"/>
      <c r="B2290" s="7"/>
      <c r="C2290" s="284" t="s">
        <v>4046</v>
      </c>
      <c r="D2290" s="468">
        <v>2</v>
      </c>
      <c r="E2290" s="353" t="s">
        <v>728</v>
      </c>
      <c r="F2290" s="102" t="s">
        <v>79</v>
      </c>
      <c r="G2290" s="102" t="s">
        <v>79</v>
      </c>
      <c r="H2290" s="102" t="s">
        <v>2825</v>
      </c>
      <c r="I2290" s="45" t="s">
        <v>4173</v>
      </c>
      <c r="J2290" s="45" t="s">
        <v>204</v>
      </c>
      <c r="K2290" s="102" t="s">
        <v>7277</v>
      </c>
      <c r="L2290" s="13">
        <f ca="1">IFERROR(__xludf.DUMMYFUNCTION("if(K2436="""",0,counta(split(K2436,"","")))"),3)</f>
        <v>3</v>
      </c>
      <c r="M2290" s="102" t="s">
        <v>7277</v>
      </c>
      <c r="N2290" s="102"/>
      <c r="O2290" s="102"/>
      <c r="P2290" s="102"/>
      <c r="Q2290" s="270" t="s">
        <v>62</v>
      </c>
      <c r="R2290" s="102" t="s">
        <v>43</v>
      </c>
      <c r="S2290" s="277">
        <v>1</v>
      </c>
      <c r="T2290" s="435"/>
      <c r="U2290" s="165">
        <v>5</v>
      </c>
      <c r="V2290" s="165">
        <v>5</v>
      </c>
      <c r="W2290" s="165" t="s">
        <v>4903</v>
      </c>
      <c r="X2290" s="102">
        <v>1</v>
      </c>
      <c r="Y2290" s="422">
        <f>J2290-I2290</f>
        <v>0.3256944444444444</v>
      </c>
      <c r="Z2290" s="422">
        <f>Y2290*60</f>
        <v>19.541666666666664</v>
      </c>
      <c r="AA2290" s="429">
        <v>2</v>
      </c>
      <c r="AB2290" s="165">
        <v>5</v>
      </c>
    </row>
    <row r="2291" spans="1:28" ht="14.25" customHeight="1" thickBot="1">
      <c r="A2291" s="7"/>
      <c r="B2291" s="7"/>
      <c r="C2291" s="252" t="s">
        <v>4763</v>
      </c>
      <c r="D2291" s="468">
        <v>2</v>
      </c>
      <c r="E2291" s="50" t="s">
        <v>4927</v>
      </c>
      <c r="F2291" s="102" t="s">
        <v>121</v>
      </c>
      <c r="G2291" s="102" t="s">
        <v>121</v>
      </c>
      <c r="H2291" s="102"/>
      <c r="I2291" s="45" t="s">
        <v>4173</v>
      </c>
      <c r="J2291" s="45" t="s">
        <v>481</v>
      </c>
      <c r="K2291" s="102" t="s">
        <v>7281</v>
      </c>
      <c r="L2291" s="13">
        <f ca="1">IFERROR(__xludf.DUMMYFUNCTION("if(K2437="""",0,counta(split(K2437,"","")))"),4)</f>
        <v>4</v>
      </c>
      <c r="M2291" s="102" t="s">
        <v>7281</v>
      </c>
      <c r="N2291" s="102"/>
      <c r="O2291" s="102"/>
      <c r="P2291" s="102"/>
      <c r="Q2291" s="276" t="s">
        <v>62</v>
      </c>
      <c r="R2291" s="102" t="s">
        <v>43</v>
      </c>
      <c r="S2291" s="277">
        <v>1</v>
      </c>
      <c r="T2291" s="435"/>
      <c r="U2291" s="156"/>
      <c r="V2291" s="156"/>
      <c r="W2291" s="165" t="s">
        <v>3044</v>
      </c>
      <c r="X2291" s="252">
        <v>1</v>
      </c>
      <c r="Y2291" s="422">
        <f>J2291-I2291</f>
        <v>-8.0555555555555602E-2</v>
      </c>
      <c r="Z2291" s="422">
        <f>Y2291*60</f>
        <v>-4.8333333333333357</v>
      </c>
      <c r="AA2291" s="429">
        <v>2</v>
      </c>
      <c r="AB2291" s="332">
        <v>5</v>
      </c>
    </row>
    <row r="2292" spans="1:28" ht="14.25" customHeight="1" thickBot="1">
      <c r="A2292" s="7"/>
      <c r="B2292" s="7"/>
      <c r="C2292" s="50" t="s">
        <v>4937</v>
      </c>
      <c r="D2292" s="468">
        <v>2</v>
      </c>
      <c r="E2292" s="144" t="s">
        <v>1751</v>
      </c>
      <c r="F2292" s="93" t="s">
        <v>5036</v>
      </c>
      <c r="G2292" s="102" t="s">
        <v>5037</v>
      </c>
      <c r="H2292" s="102" t="s">
        <v>5038</v>
      </c>
      <c r="I2292" s="45" t="s">
        <v>4173</v>
      </c>
      <c r="J2292" s="45" t="s">
        <v>623</v>
      </c>
      <c r="K2292" s="102" t="s">
        <v>779</v>
      </c>
      <c r="L2292" s="13">
        <f ca="1">IFERROR(__xludf.DUMMYFUNCTION("if(K2438="""",0,counta(split(K2438,"","")))"),1)</f>
        <v>1</v>
      </c>
      <c r="M2292" s="102" t="s">
        <v>7284</v>
      </c>
      <c r="N2292" s="102" t="s">
        <v>7285</v>
      </c>
      <c r="O2292" s="102" t="s">
        <v>7285</v>
      </c>
      <c r="P2292" s="102"/>
      <c r="Q2292" s="276" t="s">
        <v>62</v>
      </c>
      <c r="R2292" s="102" t="s">
        <v>43</v>
      </c>
      <c r="S2292" s="277">
        <v>1</v>
      </c>
      <c r="T2292" s="435"/>
      <c r="U2292" s="165"/>
      <c r="V2292" s="165">
        <v>4</v>
      </c>
      <c r="W2292" s="165" t="s">
        <v>2111</v>
      </c>
      <c r="X2292" s="102"/>
      <c r="Y2292" s="422">
        <f>J2292-I2292</f>
        <v>-2.6388888888888962E-2</v>
      </c>
      <c r="Z2292" s="422">
        <f>Y2292*60</f>
        <v>-1.5833333333333377</v>
      </c>
      <c r="AA2292" s="428">
        <v>2</v>
      </c>
      <c r="AB2292" s="165">
        <v>5</v>
      </c>
    </row>
    <row r="2293" spans="1:28" ht="14.25" customHeight="1" thickBot="1">
      <c r="A2293" s="7"/>
      <c r="B2293" s="7"/>
      <c r="C2293" s="50" t="s">
        <v>6619</v>
      </c>
      <c r="D2293" s="468">
        <v>2</v>
      </c>
      <c r="E2293" s="50" t="s">
        <v>6636</v>
      </c>
      <c r="F2293" s="102" t="s">
        <v>6644</v>
      </c>
      <c r="G2293" s="102" t="s">
        <v>6645</v>
      </c>
      <c r="H2293" s="102" t="s">
        <v>6646</v>
      </c>
      <c r="I2293" s="45" t="s">
        <v>4173</v>
      </c>
      <c r="J2293" s="45" t="s">
        <v>3390</v>
      </c>
      <c r="K2293" s="102" t="s">
        <v>7288</v>
      </c>
      <c r="L2293" s="13">
        <f ca="1">IFERROR(__xludf.DUMMYFUNCTION("if(K2439="""",0,counta(split(K2439,"","")))"),2)</f>
        <v>2</v>
      </c>
      <c r="M2293" s="102" t="s">
        <v>7288</v>
      </c>
      <c r="N2293" s="102"/>
      <c r="O2293" s="102"/>
      <c r="P2293" s="102"/>
      <c r="Q2293" s="276" t="s">
        <v>62</v>
      </c>
      <c r="R2293" s="102" t="s">
        <v>43</v>
      </c>
      <c r="S2293" s="277">
        <v>1</v>
      </c>
      <c r="T2293" s="435"/>
      <c r="U2293" s="165">
        <v>2</v>
      </c>
      <c r="V2293" s="165">
        <v>4</v>
      </c>
      <c r="W2293" s="165" t="s">
        <v>3044</v>
      </c>
      <c r="X2293" s="102">
        <v>1</v>
      </c>
      <c r="Y2293" s="422">
        <f>J2293-I2293</f>
        <v>3.7499999999999922E-2</v>
      </c>
      <c r="Z2293" s="422">
        <f>Y2293*60</f>
        <v>2.2499999999999956</v>
      </c>
      <c r="AA2293" s="429">
        <v>2</v>
      </c>
      <c r="AB2293" s="277">
        <v>5</v>
      </c>
    </row>
    <row r="2294" spans="1:28" ht="14.25" customHeight="1" thickBot="1">
      <c r="A2294" s="7"/>
      <c r="B2294" s="7"/>
      <c r="C2294" s="284" t="s">
        <v>4046</v>
      </c>
      <c r="D2294" s="468">
        <v>2</v>
      </c>
      <c r="E2294" s="353" t="s">
        <v>332</v>
      </c>
      <c r="F2294" s="102" t="s">
        <v>4084</v>
      </c>
      <c r="G2294" s="92" t="s">
        <v>4084</v>
      </c>
      <c r="H2294" s="102" t="s">
        <v>4085</v>
      </c>
      <c r="I2294" s="45" t="s">
        <v>4086</v>
      </c>
      <c r="J2294" s="45" t="s">
        <v>946</v>
      </c>
      <c r="K2294" s="102" t="s">
        <v>7289</v>
      </c>
      <c r="L2294" s="13">
        <f ca="1">IFERROR(__xludf.DUMMYFUNCTION("if(K2440="""",0,counta(split(K2440,"","")))"),6)</f>
        <v>6</v>
      </c>
      <c r="M2294" s="102" t="s">
        <v>7289</v>
      </c>
      <c r="N2294" s="102" t="s">
        <v>3137</v>
      </c>
      <c r="O2294" s="102" t="s">
        <v>3137</v>
      </c>
      <c r="P2294" s="102"/>
      <c r="Q2294" s="276" t="s">
        <v>62</v>
      </c>
      <c r="R2294" s="102" t="s">
        <v>43</v>
      </c>
      <c r="S2294" s="277">
        <v>1</v>
      </c>
      <c r="T2294" s="435"/>
      <c r="U2294" s="239">
        <v>2</v>
      </c>
      <c r="V2294" s="253">
        <v>4</v>
      </c>
      <c r="W2294" s="353" t="s">
        <v>7965</v>
      </c>
      <c r="X2294" s="353">
        <v>1</v>
      </c>
      <c r="Y2294" s="422">
        <f>J2294-I2294</f>
        <v>7.7083333333333393E-2</v>
      </c>
      <c r="Z2294" s="422">
        <f>Y2294*60</f>
        <v>4.6250000000000036</v>
      </c>
      <c r="AA2294" s="429">
        <v>2</v>
      </c>
      <c r="AB2294" s="165">
        <v>5</v>
      </c>
    </row>
    <row r="2295" spans="1:28" ht="14.25" customHeight="1" thickBot="1">
      <c r="A2295" s="7"/>
      <c r="B2295" s="7"/>
      <c r="C2295" s="50" t="s">
        <v>4411</v>
      </c>
      <c r="D2295" s="468">
        <v>2</v>
      </c>
      <c r="E2295" s="50" t="s">
        <v>4412</v>
      </c>
      <c r="F2295" s="102" t="s">
        <v>4442</v>
      </c>
      <c r="G2295" s="102" t="s">
        <v>4443</v>
      </c>
      <c r="H2295" s="102" t="s">
        <v>2783</v>
      </c>
      <c r="I2295" s="45" t="s">
        <v>1635</v>
      </c>
      <c r="J2295" s="45" t="s">
        <v>1835</v>
      </c>
      <c r="K2295" s="102" t="s">
        <v>7294</v>
      </c>
      <c r="L2295" s="13">
        <f ca="1">IFERROR(__xludf.DUMMYFUNCTION("if(K2441="""",0,counta(split(K2441,"","")))"),2)</f>
        <v>2</v>
      </c>
      <c r="M2295" s="102" t="s">
        <v>7294</v>
      </c>
      <c r="N2295" s="102" t="s">
        <v>181</v>
      </c>
      <c r="O2295" s="102" t="s">
        <v>181</v>
      </c>
      <c r="P2295" s="102"/>
      <c r="Q2295" s="276" t="s">
        <v>62</v>
      </c>
      <c r="R2295" s="102" t="s">
        <v>43</v>
      </c>
      <c r="S2295" s="277">
        <v>1</v>
      </c>
      <c r="T2295" s="435"/>
      <c r="U2295" s="253">
        <v>4</v>
      </c>
      <c r="V2295" s="253">
        <v>4</v>
      </c>
      <c r="W2295" s="353" t="s">
        <v>3511</v>
      </c>
      <c r="X2295" s="353" t="s">
        <v>2794</v>
      </c>
      <c r="Y2295" s="422">
        <f>J2295-I2295</f>
        <v>-0.21736111111111109</v>
      </c>
      <c r="Z2295" s="422">
        <f>Y2295*60</f>
        <v>-13.041666666666666</v>
      </c>
      <c r="AA2295" s="429">
        <v>2</v>
      </c>
      <c r="AB2295" s="354">
        <v>5</v>
      </c>
    </row>
    <row r="2296" spans="1:28" ht="14.25" customHeight="1" thickBot="1">
      <c r="A2296" s="156"/>
      <c r="B2296" s="156"/>
      <c r="C2296" s="252" t="s">
        <v>6391</v>
      </c>
      <c r="D2296" s="468">
        <v>2</v>
      </c>
      <c r="E2296" s="252" t="s">
        <v>6392</v>
      </c>
      <c r="F2296" s="339" t="s">
        <v>1568</v>
      </c>
      <c r="G2296" s="339" t="s">
        <v>1568</v>
      </c>
      <c r="H2296" s="339" t="s">
        <v>2305</v>
      </c>
      <c r="I2296" s="184" t="s">
        <v>1416</v>
      </c>
      <c r="J2296" s="45" t="s">
        <v>1544</v>
      </c>
      <c r="K2296" s="102" t="s">
        <v>7298</v>
      </c>
      <c r="L2296" s="13">
        <f ca="1">IFERROR(__xludf.DUMMYFUNCTION("if(K2442="""",0,counta(split(K2442,"","")))"),3)</f>
        <v>3</v>
      </c>
      <c r="M2296" s="102" t="s">
        <v>7298</v>
      </c>
      <c r="N2296" s="102"/>
      <c r="O2296" s="102"/>
      <c r="P2296" s="102"/>
      <c r="Q2296" s="276" t="s">
        <v>62</v>
      </c>
      <c r="R2296" s="102" t="s">
        <v>43</v>
      </c>
      <c r="S2296" s="277">
        <v>1</v>
      </c>
      <c r="T2296" s="435"/>
      <c r="U2296" s="379">
        <v>4</v>
      </c>
      <c r="V2296" s="379">
        <v>4</v>
      </c>
      <c r="W2296" s="377" t="s">
        <v>2793</v>
      </c>
      <c r="X2296" s="377" t="s">
        <v>3469</v>
      </c>
      <c r="Y2296" s="422">
        <f>J2296-I2296</f>
        <v>-0.15069444444444444</v>
      </c>
      <c r="Z2296" s="422">
        <f>Y2296*60</f>
        <v>-9.0416666666666661</v>
      </c>
      <c r="AA2296" s="429">
        <v>2</v>
      </c>
      <c r="AB2296" s="150">
        <v>5</v>
      </c>
    </row>
    <row r="2297" spans="1:28" ht="14.25" customHeight="1" thickBot="1">
      <c r="A2297" s="7"/>
      <c r="B2297" s="7"/>
      <c r="C2297" s="50" t="s">
        <v>6196</v>
      </c>
      <c r="D2297" s="468">
        <v>2</v>
      </c>
      <c r="E2297" s="50" t="s">
        <v>1700</v>
      </c>
      <c r="F2297" s="102" t="s">
        <v>6208</v>
      </c>
      <c r="G2297" s="102" t="s">
        <v>6208</v>
      </c>
      <c r="H2297" s="102" t="s">
        <v>6209</v>
      </c>
      <c r="I2297" s="45" t="s">
        <v>92</v>
      </c>
      <c r="J2297" s="45" t="s">
        <v>2012</v>
      </c>
      <c r="K2297" s="102" t="s">
        <v>7302</v>
      </c>
      <c r="L2297" s="13">
        <f ca="1">IFERROR(__xludf.DUMMYFUNCTION("if(K2443="""",0,counta(split(K2443,"","")))"),3)</f>
        <v>3</v>
      </c>
      <c r="M2297" s="102" t="s">
        <v>7303</v>
      </c>
      <c r="N2297" s="102" t="s">
        <v>7304</v>
      </c>
      <c r="O2297" s="102" t="s">
        <v>7304</v>
      </c>
      <c r="P2297" s="102"/>
      <c r="Q2297" s="446" t="s">
        <v>62</v>
      </c>
      <c r="R2297" s="102" t="s">
        <v>43</v>
      </c>
      <c r="S2297" s="280">
        <v>1</v>
      </c>
      <c r="T2297" s="435"/>
      <c r="U2297" s="165">
        <v>4</v>
      </c>
      <c r="V2297" s="165">
        <v>2</v>
      </c>
      <c r="W2297" s="165" t="s">
        <v>7486</v>
      </c>
      <c r="X2297" s="102" t="s">
        <v>2794</v>
      </c>
      <c r="Y2297" s="422">
        <f>J2297-I2297</f>
        <v>-0.1111111111111111</v>
      </c>
      <c r="Z2297" s="422">
        <f>Y2297*60</f>
        <v>-6.6666666666666661</v>
      </c>
      <c r="AA2297" s="429">
        <v>2</v>
      </c>
      <c r="AB2297" s="165">
        <v>5</v>
      </c>
    </row>
    <row r="2298" spans="1:28" ht="14.25" customHeight="1" thickBot="1">
      <c r="A2298" s="385"/>
      <c r="B2298" s="385"/>
      <c r="C2298" s="145" t="s">
        <v>5078</v>
      </c>
      <c r="D2298" s="468">
        <v>2</v>
      </c>
      <c r="E2298" s="145" t="s">
        <v>957</v>
      </c>
      <c r="F2298" s="102" t="s">
        <v>5099</v>
      </c>
      <c r="G2298" s="155" t="s">
        <v>5100</v>
      </c>
      <c r="H2298" s="155" t="s">
        <v>5101</v>
      </c>
      <c r="I2298" s="146" t="s">
        <v>962</v>
      </c>
      <c r="J2298" s="45" t="s">
        <v>264</v>
      </c>
      <c r="K2298" s="102" t="s">
        <v>7307</v>
      </c>
      <c r="L2298" s="13">
        <f ca="1">IFERROR(__xludf.DUMMYFUNCTION("if(K2444="""",0,counta(split(K2444,"","")))"),4)</f>
        <v>4</v>
      </c>
      <c r="M2298" s="102" t="s">
        <v>7308</v>
      </c>
      <c r="N2298" s="102" t="s">
        <v>181</v>
      </c>
      <c r="O2298" s="102" t="s">
        <v>181</v>
      </c>
      <c r="P2298" s="102"/>
      <c r="Q2298" s="446" t="s">
        <v>62</v>
      </c>
      <c r="R2298" s="102" t="s">
        <v>43</v>
      </c>
      <c r="S2298" s="280">
        <v>1</v>
      </c>
      <c r="T2298" s="435"/>
      <c r="U2298" s="462">
        <v>2</v>
      </c>
      <c r="V2298" s="461">
        <v>4</v>
      </c>
      <c r="W2298" s="456" t="s">
        <v>3511</v>
      </c>
      <c r="X2298" s="456" t="s">
        <v>2794</v>
      </c>
      <c r="Y2298" s="422">
        <f>J2298-I2298</f>
        <v>-9.027777777777779E-2</v>
      </c>
      <c r="Z2298" s="422">
        <f>Y2298*60</f>
        <v>-5.4166666666666679</v>
      </c>
      <c r="AA2298" s="429">
        <v>2</v>
      </c>
      <c r="AB2298" s="165">
        <v>5</v>
      </c>
    </row>
    <row r="2299" spans="1:28" ht="14.25" customHeight="1" thickBot="1">
      <c r="A2299" s="7"/>
      <c r="B2299" s="7"/>
      <c r="C2299" s="190" t="s">
        <v>6753</v>
      </c>
      <c r="D2299" s="468">
        <v>2</v>
      </c>
      <c r="E2299" s="87" t="s">
        <v>6822</v>
      </c>
      <c r="F2299" s="53" t="s">
        <v>2842</v>
      </c>
      <c r="G2299" s="62" t="s">
        <v>2842</v>
      </c>
      <c r="H2299" s="205" t="s">
        <v>561</v>
      </c>
      <c r="I2299" s="195" t="s">
        <v>962</v>
      </c>
      <c r="J2299" s="45" t="s">
        <v>2020</v>
      </c>
      <c r="K2299" s="102" t="s">
        <v>7313</v>
      </c>
      <c r="L2299" s="13">
        <f ca="1">IFERROR(__xludf.DUMMYFUNCTION("if(K2445="""",0,counta(split(K2445,"","")))"),3)</f>
        <v>3</v>
      </c>
      <c r="M2299" s="102" t="s">
        <v>7313</v>
      </c>
      <c r="N2299" s="102" t="s">
        <v>7314</v>
      </c>
      <c r="O2299" s="102" t="s">
        <v>7314</v>
      </c>
      <c r="P2299" s="102"/>
      <c r="Q2299" s="446" t="s">
        <v>62</v>
      </c>
      <c r="R2299" s="102" t="s">
        <v>43</v>
      </c>
      <c r="S2299" s="280">
        <v>1</v>
      </c>
      <c r="T2299" s="435"/>
      <c r="U2299" s="165"/>
      <c r="V2299" s="165">
        <v>4</v>
      </c>
      <c r="W2299" s="165" t="s">
        <v>29</v>
      </c>
      <c r="X2299" s="15">
        <v>1</v>
      </c>
      <c r="Y2299" s="422">
        <f>J2299-I2299</f>
        <v>-0.32847222222222222</v>
      </c>
      <c r="Z2299" s="422">
        <f>Y2299*60</f>
        <v>-19.708333333333332</v>
      </c>
      <c r="AA2299" s="429">
        <v>2</v>
      </c>
      <c r="AB2299" s="165">
        <v>5</v>
      </c>
    </row>
    <row r="2300" spans="1:28" ht="14.25" customHeight="1" thickBot="1">
      <c r="A2300" s="136"/>
      <c r="B2300" s="136"/>
      <c r="C2300" s="104" t="s">
        <v>4763</v>
      </c>
      <c r="D2300" s="468">
        <v>2</v>
      </c>
      <c r="E2300" s="145" t="s">
        <v>4859</v>
      </c>
      <c r="F2300" s="80" t="s">
        <v>4549</v>
      </c>
      <c r="G2300" s="137" t="s">
        <v>4860</v>
      </c>
      <c r="H2300" s="137" t="s">
        <v>2216</v>
      </c>
      <c r="I2300" s="110" t="s">
        <v>734</v>
      </c>
      <c r="J2300" s="45" t="s">
        <v>842</v>
      </c>
      <c r="K2300" s="102" t="s">
        <v>7317</v>
      </c>
      <c r="L2300" s="13">
        <f ca="1">IFERROR(__xludf.DUMMYFUNCTION("if(K2446="""",0,counta(split(K2446,"","")))"),1)</f>
        <v>1</v>
      </c>
      <c r="M2300" s="102" t="s">
        <v>7317</v>
      </c>
      <c r="N2300" s="102"/>
      <c r="O2300" s="102"/>
      <c r="P2300" s="102"/>
      <c r="Q2300" s="446" t="s">
        <v>62</v>
      </c>
      <c r="R2300" s="102" t="s">
        <v>43</v>
      </c>
      <c r="S2300" s="280">
        <v>1</v>
      </c>
      <c r="T2300" s="435"/>
      <c r="U2300" s="165"/>
      <c r="V2300" s="165">
        <v>5</v>
      </c>
      <c r="W2300" s="165" t="s">
        <v>1403</v>
      </c>
      <c r="X2300" s="102"/>
      <c r="Y2300" s="422">
        <f>J2300-I2300</f>
        <v>-0.31111111111111112</v>
      </c>
      <c r="Z2300" s="422">
        <f>Y2300*60</f>
        <v>-18.666666666666668</v>
      </c>
      <c r="AA2300" s="429">
        <v>2</v>
      </c>
      <c r="AB2300" s="354">
        <v>5</v>
      </c>
    </row>
    <row r="2301" spans="1:28" ht="14.25" customHeight="1" thickBot="1">
      <c r="A2301" s="7"/>
      <c r="B2301" s="7"/>
      <c r="C2301" s="284" t="s">
        <v>3086</v>
      </c>
      <c r="D2301" s="468">
        <v>2</v>
      </c>
      <c r="E2301" s="284" t="s">
        <v>1302</v>
      </c>
      <c r="F2301" s="102" t="s">
        <v>966</v>
      </c>
      <c r="G2301" s="102" t="s">
        <v>966</v>
      </c>
      <c r="H2301" s="102" t="s">
        <v>3191</v>
      </c>
      <c r="I2301" s="45" t="s">
        <v>2424</v>
      </c>
      <c r="J2301" s="45" t="s">
        <v>562</v>
      </c>
      <c r="K2301" s="102" t="s">
        <v>7319</v>
      </c>
      <c r="L2301" s="13">
        <f ca="1">IFERROR(__xludf.DUMMYFUNCTION("if(K2447="""",0,counta(split(K2447,"","")))"),4)</f>
        <v>4</v>
      </c>
      <c r="M2301" s="59" t="s">
        <v>7319</v>
      </c>
      <c r="N2301" s="102"/>
      <c r="O2301" s="102"/>
      <c r="P2301" s="102"/>
      <c r="Q2301" s="447" t="s">
        <v>62</v>
      </c>
      <c r="R2301" s="102" t="s">
        <v>43</v>
      </c>
      <c r="S2301" s="297">
        <v>1</v>
      </c>
      <c r="T2301" s="435"/>
      <c r="U2301" s="165">
        <v>3</v>
      </c>
      <c r="V2301" s="165">
        <v>3</v>
      </c>
      <c r="W2301" s="165" t="s">
        <v>3548</v>
      </c>
      <c r="X2301" s="102">
        <v>1</v>
      </c>
      <c r="Y2301" s="422">
        <f>J2301-I2301</f>
        <v>-9.3055555555555558E-2</v>
      </c>
      <c r="Z2301" s="422">
        <f>Y2301*60</f>
        <v>-5.5833333333333339</v>
      </c>
      <c r="AA2301" s="429">
        <v>2</v>
      </c>
      <c r="AB2301" s="165">
        <v>5</v>
      </c>
    </row>
    <row r="2302" spans="1:28" ht="14.25" customHeight="1" thickBot="1">
      <c r="A2302" s="7"/>
      <c r="B2302" s="7"/>
      <c r="C2302" s="252" t="s">
        <v>3828</v>
      </c>
      <c r="D2302" s="468">
        <v>2</v>
      </c>
      <c r="E2302" s="252" t="s">
        <v>3945</v>
      </c>
      <c r="F2302" s="145" t="s">
        <v>2190</v>
      </c>
      <c r="G2302" s="145" t="s">
        <v>3953</v>
      </c>
      <c r="H2302" s="102" t="s">
        <v>3954</v>
      </c>
      <c r="I2302" s="45" t="s">
        <v>2424</v>
      </c>
      <c r="J2302" s="45" t="s">
        <v>569</v>
      </c>
      <c r="K2302" s="102" t="s">
        <v>7322</v>
      </c>
      <c r="L2302" s="13">
        <f ca="1">IFERROR(__xludf.DUMMYFUNCTION("if(K2448="""",0,counta(split(K2448,"","")))"),4)</f>
        <v>4</v>
      </c>
      <c r="M2302" s="59" t="s">
        <v>7322</v>
      </c>
      <c r="N2302" s="102"/>
      <c r="O2302" s="102"/>
      <c r="P2302" s="102"/>
      <c r="Q2302" s="357" t="s">
        <v>62</v>
      </c>
      <c r="R2302" s="102" t="s">
        <v>43</v>
      </c>
      <c r="S2302" s="326">
        <v>1</v>
      </c>
      <c r="T2302" s="435"/>
      <c r="U2302" s="165">
        <v>4</v>
      </c>
      <c r="V2302" s="165">
        <v>5</v>
      </c>
      <c r="W2302" s="165" t="s">
        <v>3409</v>
      </c>
      <c r="X2302" s="102">
        <v>1</v>
      </c>
      <c r="Y2302" s="422">
        <f>J2302-I2302</f>
        <v>6.5277777777777768E-2</v>
      </c>
      <c r="Z2302" s="422">
        <f>Y2302*60</f>
        <v>3.9166666666666661</v>
      </c>
      <c r="AA2302" s="429">
        <v>2</v>
      </c>
      <c r="AB2302" s="165">
        <v>5</v>
      </c>
    </row>
    <row r="2303" spans="1:28" ht="14.25" customHeight="1" thickBot="1">
      <c r="A2303" s="161"/>
      <c r="B2303" s="161"/>
      <c r="C2303" s="353" t="s">
        <v>5531</v>
      </c>
      <c r="D2303" s="468">
        <v>2</v>
      </c>
      <c r="E2303" s="386" t="s">
        <v>5557</v>
      </c>
      <c r="F2303" s="175" t="s">
        <v>4813</v>
      </c>
      <c r="G2303" s="353"/>
      <c r="H2303" s="353" t="s">
        <v>1929</v>
      </c>
      <c r="I2303" s="243" t="s">
        <v>2424</v>
      </c>
      <c r="J2303" s="45" t="s">
        <v>3538</v>
      </c>
      <c r="K2303" s="102" t="s">
        <v>7325</v>
      </c>
      <c r="L2303" s="13">
        <f ca="1">IFERROR(__xludf.DUMMYFUNCTION("if(K2449="""",0,counta(split(K2449,"","")))"),4)</f>
        <v>4</v>
      </c>
      <c r="M2303" s="241" t="s">
        <v>7325</v>
      </c>
      <c r="N2303" s="102"/>
      <c r="O2303" s="102"/>
      <c r="P2303" s="102"/>
      <c r="Q2303" s="357" t="s">
        <v>62</v>
      </c>
      <c r="R2303" s="102" t="s">
        <v>43</v>
      </c>
      <c r="S2303" s="331">
        <v>1</v>
      </c>
      <c r="T2303" s="435"/>
      <c r="U2303" s="165"/>
      <c r="V2303" s="165">
        <v>5</v>
      </c>
      <c r="W2303" s="165" t="s">
        <v>2111</v>
      </c>
      <c r="X2303" s="102"/>
      <c r="Y2303" s="422">
        <f>J2303-I2303</f>
        <v>0.17083333333333334</v>
      </c>
      <c r="Z2303" s="422">
        <f>Y2303*60</f>
        <v>10.25</v>
      </c>
      <c r="AA2303" s="428">
        <v>2</v>
      </c>
      <c r="AB2303" s="328">
        <v>5</v>
      </c>
    </row>
    <row r="2304" spans="1:28" ht="14.25" customHeight="1" thickBot="1">
      <c r="A2304" s="7"/>
      <c r="B2304" s="7"/>
      <c r="C2304" s="50" t="s">
        <v>6619</v>
      </c>
      <c r="D2304" s="468">
        <v>2</v>
      </c>
      <c r="E2304" s="50" t="s">
        <v>6620</v>
      </c>
      <c r="F2304" s="102" t="s">
        <v>6628</v>
      </c>
      <c r="G2304" s="102" t="s">
        <v>6628</v>
      </c>
      <c r="H2304" s="102" t="s">
        <v>6629</v>
      </c>
      <c r="I2304" s="45" t="s">
        <v>91</v>
      </c>
      <c r="J2304" s="45" t="s">
        <v>1938</v>
      </c>
      <c r="K2304" s="102" t="s">
        <v>7329</v>
      </c>
      <c r="L2304" s="13">
        <f ca="1">IFERROR(__xludf.DUMMYFUNCTION("if(K2450="""",0,counta(split(K2450,"","")))"),6)</f>
        <v>6</v>
      </c>
      <c r="M2304" s="241" t="s">
        <v>7329</v>
      </c>
      <c r="N2304" s="102"/>
      <c r="O2304" s="102"/>
      <c r="P2304" s="102"/>
      <c r="Q2304" s="243" t="s">
        <v>62</v>
      </c>
      <c r="R2304" s="102" t="s">
        <v>43</v>
      </c>
      <c r="S2304" s="354">
        <v>1</v>
      </c>
      <c r="T2304" s="435"/>
      <c r="U2304" s="251">
        <v>3</v>
      </c>
      <c r="V2304" s="255">
        <v>5</v>
      </c>
      <c r="W2304" s="353" t="s">
        <v>7965</v>
      </c>
      <c r="X2304" s="353">
        <v>1</v>
      </c>
      <c r="Y2304" s="422">
        <f>J2304-I2304</f>
        <v>-0.21666666666666667</v>
      </c>
      <c r="Z2304" s="422">
        <f>Y2304*60</f>
        <v>-13</v>
      </c>
      <c r="AA2304" s="429">
        <v>2</v>
      </c>
      <c r="AB2304" s="165">
        <v>5</v>
      </c>
    </row>
    <row r="2305" spans="1:28" ht="14.25" customHeight="1" thickBot="1">
      <c r="A2305" s="7"/>
      <c r="B2305" s="7"/>
      <c r="C2305" s="51" t="s">
        <v>3465</v>
      </c>
      <c r="D2305" s="468">
        <v>2</v>
      </c>
      <c r="E2305" s="51" t="s">
        <v>3493</v>
      </c>
      <c r="F2305" s="101" t="s">
        <v>3500</v>
      </c>
      <c r="G2305" s="102"/>
      <c r="H2305" s="102"/>
      <c r="I2305" s="45" t="s">
        <v>1765</v>
      </c>
      <c r="J2305" s="45" t="s">
        <v>7332</v>
      </c>
      <c r="K2305" s="102" t="s">
        <v>7333</v>
      </c>
      <c r="L2305" s="13">
        <f ca="1">IFERROR(__xludf.DUMMYFUNCTION("if(K2451="""",0,counta(split(K2451,"","")))"),5)</f>
        <v>5</v>
      </c>
      <c r="M2305" s="59" t="s">
        <v>7333</v>
      </c>
      <c r="N2305" s="102"/>
      <c r="O2305" s="102"/>
      <c r="P2305" s="102"/>
      <c r="Q2305" s="441" t="s">
        <v>62</v>
      </c>
      <c r="R2305" s="102" t="s">
        <v>43</v>
      </c>
      <c r="S2305" s="331">
        <v>1</v>
      </c>
      <c r="T2305" s="435"/>
      <c r="U2305" s="165">
        <v>4</v>
      </c>
      <c r="V2305" s="165">
        <v>5</v>
      </c>
      <c r="W2305" s="165" t="s">
        <v>29</v>
      </c>
      <c r="X2305" s="102" t="s">
        <v>2794</v>
      </c>
      <c r="Y2305" s="422">
        <f>J2305-I2305</f>
        <v>-0.1590277777777778</v>
      </c>
      <c r="Z2305" s="422">
        <f>Y2305*60</f>
        <v>-9.5416666666666679</v>
      </c>
      <c r="AA2305" s="429">
        <v>2</v>
      </c>
      <c r="AB2305" s="165">
        <v>5</v>
      </c>
    </row>
    <row r="2306" spans="1:28" ht="14.25" customHeight="1" thickBot="1">
      <c r="A2306" s="7"/>
      <c r="B2306" s="7"/>
      <c r="C2306" s="104" t="s">
        <v>3675</v>
      </c>
      <c r="D2306" s="468">
        <v>2</v>
      </c>
      <c r="E2306" s="49" t="s">
        <v>3806</v>
      </c>
      <c r="F2306" s="102" t="s">
        <v>3807</v>
      </c>
      <c r="G2306" s="102" t="s">
        <v>3808</v>
      </c>
      <c r="H2306" s="102" t="s">
        <v>3220</v>
      </c>
      <c r="I2306" s="45" t="s">
        <v>1765</v>
      </c>
      <c r="J2306" s="45" t="s">
        <v>1037</v>
      </c>
      <c r="K2306" s="102" t="s">
        <v>7337</v>
      </c>
      <c r="L2306" s="13">
        <f ca="1">IFERROR(__xludf.DUMMYFUNCTION("if(K2452="""",0,counta(split(K2452,"","")))"),2)</f>
        <v>2</v>
      </c>
      <c r="M2306" s="102" t="s">
        <v>7338</v>
      </c>
      <c r="N2306" s="102" t="s">
        <v>7285</v>
      </c>
      <c r="O2306" s="102" t="s">
        <v>7285</v>
      </c>
      <c r="P2306" s="102"/>
      <c r="Q2306" s="452" t="s">
        <v>62</v>
      </c>
      <c r="R2306" s="102" t="s">
        <v>43</v>
      </c>
      <c r="S2306" s="379">
        <v>1</v>
      </c>
      <c r="T2306" s="435"/>
      <c r="U2306" s="165">
        <v>3</v>
      </c>
      <c r="V2306" s="354">
        <v>5</v>
      </c>
      <c r="W2306" s="353" t="s">
        <v>3127</v>
      </c>
      <c r="X2306" s="102">
        <v>1</v>
      </c>
      <c r="Y2306" s="422">
        <f>J2306-I2306</f>
        <v>-4.5833333333333337E-2</v>
      </c>
      <c r="Z2306" s="422">
        <f>Y2306*60</f>
        <v>-2.75</v>
      </c>
      <c r="AA2306" s="429">
        <v>2</v>
      </c>
      <c r="AB2306" s="332">
        <v>5</v>
      </c>
    </row>
    <row r="2307" spans="1:28" ht="14.25" customHeight="1" thickBot="1">
      <c r="A2307" s="7"/>
      <c r="B2307" s="7"/>
      <c r="C2307" s="252" t="s">
        <v>3828</v>
      </c>
      <c r="D2307" s="468">
        <v>2</v>
      </c>
      <c r="E2307" s="252" t="s">
        <v>3840</v>
      </c>
      <c r="F2307" s="137" t="s">
        <v>3850</v>
      </c>
      <c r="G2307" s="137" t="s">
        <v>3851</v>
      </c>
      <c r="H2307" s="137" t="s">
        <v>3852</v>
      </c>
      <c r="I2307" s="110" t="s">
        <v>527</v>
      </c>
      <c r="J2307" s="113">
        <v>0.49305555555555558</v>
      </c>
      <c r="K2307" s="51" t="s">
        <v>7341</v>
      </c>
      <c r="L2307" s="13">
        <f ca="1">IFERROR(__xludf.DUMMYFUNCTION("if(K2453="""",0,counta(split(K2453,"","")))"),5)</f>
        <v>5</v>
      </c>
      <c r="M2307" s="59" t="s">
        <v>7341</v>
      </c>
      <c r="N2307" s="85"/>
      <c r="O2307" s="85"/>
      <c r="P2307" s="85"/>
      <c r="Q2307" s="452" t="s">
        <v>62</v>
      </c>
      <c r="R2307" s="102" t="s">
        <v>43</v>
      </c>
      <c r="S2307" s="379">
        <v>1</v>
      </c>
      <c r="T2307" s="435"/>
      <c r="U2307" s="165">
        <v>3</v>
      </c>
      <c r="V2307" s="165">
        <v>3</v>
      </c>
      <c r="W2307" s="165" t="s">
        <v>3548</v>
      </c>
      <c r="X2307" s="102">
        <v>1</v>
      </c>
      <c r="Y2307" s="422">
        <f>J2307-I2307</f>
        <v>0.1388888888888889</v>
      </c>
      <c r="Z2307" s="422">
        <f>Y2307*60</f>
        <v>8.3333333333333339</v>
      </c>
      <c r="AA2307" s="429">
        <v>2</v>
      </c>
      <c r="AB2307" s="165">
        <v>5</v>
      </c>
    </row>
    <row r="2308" spans="1:28" ht="14.25" customHeight="1" thickBot="1">
      <c r="A2308" s="7"/>
      <c r="B2308" s="7"/>
      <c r="C2308" s="50" t="s">
        <v>4937</v>
      </c>
      <c r="D2308" s="468">
        <v>2</v>
      </c>
      <c r="E2308" s="144" t="s">
        <v>4981</v>
      </c>
      <c r="F2308" s="102" t="s">
        <v>4986</v>
      </c>
      <c r="G2308" s="102" t="s">
        <v>4987</v>
      </c>
      <c r="H2308" s="102" t="s">
        <v>4988</v>
      </c>
      <c r="I2308" s="45" t="s">
        <v>527</v>
      </c>
      <c r="J2308" s="113">
        <v>0.13680555555555557</v>
      </c>
      <c r="K2308" s="51" t="s">
        <v>7342</v>
      </c>
      <c r="L2308" s="13">
        <f ca="1">IFERROR(__xludf.DUMMYFUNCTION("if(K2454="""",0,counta(split(K2454,"","")))"),2)</f>
        <v>2</v>
      </c>
      <c r="M2308" s="51" t="s">
        <v>7342</v>
      </c>
      <c r="N2308" s="85"/>
      <c r="O2308" s="85"/>
      <c r="P2308" s="85"/>
      <c r="Q2308" s="452" t="s">
        <v>62</v>
      </c>
      <c r="R2308" s="102" t="s">
        <v>43</v>
      </c>
      <c r="S2308" s="379">
        <v>1</v>
      </c>
      <c r="T2308" s="435"/>
      <c r="U2308" s="165">
        <v>4</v>
      </c>
      <c r="V2308" s="165">
        <v>4</v>
      </c>
      <c r="W2308" s="165" t="s">
        <v>3127</v>
      </c>
      <c r="X2308" s="102" t="s">
        <v>2794</v>
      </c>
      <c r="Y2308" s="422">
        <f>J2308-I2308</f>
        <v>-0.21736111111111112</v>
      </c>
      <c r="Z2308" s="422">
        <f>Y2308*60</f>
        <v>-13.041666666666668</v>
      </c>
      <c r="AA2308" s="429">
        <v>2</v>
      </c>
      <c r="AB2308" s="379">
        <v>5</v>
      </c>
    </row>
    <row r="2309" spans="1:28" ht="14.25" customHeight="1" thickBot="1">
      <c r="A2309" s="385"/>
      <c r="B2309" s="385"/>
      <c r="C2309" s="145" t="s">
        <v>5078</v>
      </c>
      <c r="D2309" s="468">
        <v>2</v>
      </c>
      <c r="E2309" s="145" t="s">
        <v>5173</v>
      </c>
      <c r="F2309" s="102" t="s">
        <v>816</v>
      </c>
      <c r="G2309" s="155" t="s">
        <v>5176</v>
      </c>
      <c r="H2309" s="155" t="s">
        <v>2839</v>
      </c>
      <c r="I2309" s="146" t="s">
        <v>523</v>
      </c>
      <c r="J2309" s="113">
        <v>0.10416666666666667</v>
      </c>
      <c r="K2309" s="51" t="s">
        <v>7345</v>
      </c>
      <c r="L2309" s="13">
        <f ca="1">IFERROR(__xludf.DUMMYFUNCTION("if(K2455="""",0,counta(split(K2455,"","")))"),8)</f>
        <v>8</v>
      </c>
      <c r="M2309" s="59" t="s">
        <v>7345</v>
      </c>
      <c r="N2309" s="85"/>
      <c r="O2309" s="85"/>
      <c r="P2309" s="85"/>
      <c r="Q2309" s="452" t="s">
        <v>62</v>
      </c>
      <c r="R2309" s="102" t="s">
        <v>43</v>
      </c>
      <c r="S2309" s="379">
        <v>1</v>
      </c>
      <c r="T2309" s="435"/>
      <c r="U2309" s="165">
        <v>2</v>
      </c>
      <c r="V2309" s="165">
        <v>4</v>
      </c>
      <c r="W2309" s="165" t="s">
        <v>3044</v>
      </c>
      <c r="X2309" s="102">
        <v>1</v>
      </c>
      <c r="Y2309" s="422">
        <f>J2309-I2309</f>
        <v>-0.24791666666666662</v>
      </c>
      <c r="Z2309" s="422">
        <f>Y2309*60</f>
        <v>-14.874999999999996</v>
      </c>
      <c r="AA2309" s="429">
        <v>2</v>
      </c>
      <c r="AB2309" s="274">
        <v>5</v>
      </c>
    </row>
    <row r="2310" spans="1:28" ht="14.25" customHeight="1" thickBot="1">
      <c r="A2310" s="7"/>
      <c r="B2310" s="7"/>
      <c r="C2310" s="284" t="s">
        <v>3086</v>
      </c>
      <c r="D2310" s="468">
        <v>2</v>
      </c>
      <c r="E2310" s="237" t="s">
        <v>1302</v>
      </c>
      <c r="F2310" s="74" t="s">
        <v>3066</v>
      </c>
      <c r="G2310" s="102" t="s">
        <v>3187</v>
      </c>
      <c r="H2310" s="102" t="s">
        <v>660</v>
      </c>
      <c r="I2310" s="45" t="s">
        <v>624</v>
      </c>
      <c r="J2310" s="113">
        <v>0.375</v>
      </c>
      <c r="K2310" s="51" t="s">
        <v>7349</v>
      </c>
      <c r="L2310" s="13">
        <f ca="1">IFERROR(__xludf.DUMMYFUNCTION("if(K2456="""",0,counta(split(K2456,"","")))"),4)</f>
        <v>4</v>
      </c>
      <c r="M2310" s="51" t="s">
        <v>7349</v>
      </c>
      <c r="N2310" s="85"/>
      <c r="O2310" s="85"/>
      <c r="P2310" s="85"/>
      <c r="Q2310" s="452" t="s">
        <v>62</v>
      </c>
      <c r="R2310" s="102" t="s">
        <v>43</v>
      </c>
      <c r="S2310" s="379">
        <v>1</v>
      </c>
      <c r="T2310" s="435"/>
      <c r="U2310" s="165">
        <v>5</v>
      </c>
      <c r="V2310" s="165">
        <v>5</v>
      </c>
      <c r="W2310" s="165" t="s">
        <v>2111</v>
      </c>
      <c r="X2310" s="102" t="s">
        <v>2947</v>
      </c>
      <c r="Y2310" s="422">
        <f>J2310-I2310</f>
        <v>2.3611111111111083E-2</v>
      </c>
      <c r="Z2310" s="422">
        <f>Y2310*60</f>
        <v>1.416666666666665</v>
      </c>
      <c r="AA2310" s="429">
        <v>2</v>
      </c>
      <c r="AB2310" s="354">
        <v>5</v>
      </c>
    </row>
    <row r="2311" spans="1:28" ht="14.25" customHeight="1" thickBot="1">
      <c r="A2311" s="7"/>
      <c r="B2311" s="7"/>
      <c r="C2311" s="51" t="s">
        <v>3465</v>
      </c>
      <c r="D2311" s="468">
        <v>2</v>
      </c>
      <c r="E2311" s="51" t="s">
        <v>3525</v>
      </c>
      <c r="F2311" s="102" t="s">
        <v>3531</v>
      </c>
      <c r="G2311" s="51" t="s">
        <v>3531</v>
      </c>
      <c r="H2311" s="102" t="s">
        <v>3532</v>
      </c>
      <c r="I2311" s="45" t="s">
        <v>624</v>
      </c>
      <c r="J2311" s="113">
        <v>0.27083333333333331</v>
      </c>
      <c r="K2311" s="51" t="s">
        <v>7352</v>
      </c>
      <c r="L2311" s="13">
        <f ca="1">IFERROR(__xludf.DUMMYFUNCTION("if(K2457="""",0,counta(split(K2457,"","")))"),5)</f>
        <v>5</v>
      </c>
      <c r="M2311" s="51" t="s">
        <v>7353</v>
      </c>
      <c r="N2311" s="85"/>
      <c r="O2311" s="85"/>
      <c r="P2311" s="85"/>
      <c r="Q2311" s="422" t="s">
        <v>62</v>
      </c>
      <c r="R2311" s="102" t="s">
        <v>43</v>
      </c>
      <c r="S2311" s="102">
        <v>1</v>
      </c>
      <c r="T2311" s="435"/>
      <c r="U2311" s="165">
        <v>2</v>
      </c>
      <c r="V2311" s="165">
        <v>4</v>
      </c>
      <c r="W2311" s="165" t="s">
        <v>29</v>
      </c>
      <c r="X2311" s="102" t="s">
        <v>2794</v>
      </c>
      <c r="Y2311" s="422">
        <f>J2311-I2311</f>
        <v>-8.0555555555555602E-2</v>
      </c>
      <c r="Z2311" s="422">
        <f>Y2311*60</f>
        <v>-4.8333333333333357</v>
      </c>
      <c r="AA2311" s="429">
        <v>2</v>
      </c>
      <c r="AB2311" s="332">
        <v>5</v>
      </c>
    </row>
    <row r="2312" spans="1:28" ht="14.25" customHeight="1" thickBot="1">
      <c r="A2312" s="7"/>
      <c r="B2312" s="7"/>
      <c r="C2312" s="51" t="s">
        <v>3465</v>
      </c>
      <c r="D2312" s="468">
        <v>2</v>
      </c>
      <c r="E2312" s="51" t="s">
        <v>3556</v>
      </c>
      <c r="F2312" s="102" t="s">
        <v>3566</v>
      </c>
      <c r="G2312" s="237" t="s">
        <v>3566</v>
      </c>
      <c r="H2312" s="102" t="s">
        <v>3567</v>
      </c>
      <c r="I2312" s="45" t="s">
        <v>945</v>
      </c>
      <c r="J2312" s="113">
        <v>0.49305555555555558</v>
      </c>
      <c r="K2312" s="51" t="s">
        <v>7356</v>
      </c>
      <c r="L2312" s="13">
        <f ca="1">IFERROR(__xludf.DUMMYFUNCTION("if(K2458="""",0,counta(split(K2458,"","")))"),6)</f>
        <v>6</v>
      </c>
      <c r="M2312" s="51" t="s">
        <v>7356</v>
      </c>
      <c r="N2312" s="51" t="s">
        <v>181</v>
      </c>
      <c r="O2312" s="51" t="s">
        <v>181</v>
      </c>
      <c r="P2312" s="85"/>
      <c r="Q2312" s="422" t="s">
        <v>62</v>
      </c>
      <c r="R2312" s="102" t="s">
        <v>43</v>
      </c>
      <c r="S2312" s="102">
        <v>1</v>
      </c>
      <c r="T2312" s="435"/>
      <c r="U2312" s="165">
        <v>4</v>
      </c>
      <c r="V2312" s="165">
        <v>5</v>
      </c>
      <c r="W2312" s="165" t="s">
        <v>3223</v>
      </c>
      <c r="X2312" s="102" t="s">
        <v>2794</v>
      </c>
      <c r="Y2312" s="422">
        <f>J2312-I2312</f>
        <v>0.14236111111111116</v>
      </c>
      <c r="Z2312" s="422">
        <f>Y2312*60</f>
        <v>8.5416666666666696</v>
      </c>
      <c r="AA2312" s="429">
        <v>2</v>
      </c>
      <c r="AB2312" s="165">
        <v>5</v>
      </c>
    </row>
    <row r="2313" spans="1:28" ht="14.25" customHeight="1" thickBot="1">
      <c r="A2313" s="7"/>
      <c r="B2313" s="7"/>
      <c r="C2313" s="252" t="s">
        <v>3828</v>
      </c>
      <c r="D2313" s="468">
        <v>2</v>
      </c>
      <c r="E2313" s="252" t="s">
        <v>3958</v>
      </c>
      <c r="F2313" s="102" t="s">
        <v>2190</v>
      </c>
      <c r="G2313" s="102" t="s">
        <v>3975</v>
      </c>
      <c r="H2313" s="102" t="s">
        <v>3976</v>
      </c>
      <c r="I2313" s="45" t="s">
        <v>945</v>
      </c>
      <c r="J2313" s="113">
        <v>5.9722222222222225E-2</v>
      </c>
      <c r="K2313" s="51" t="s">
        <v>7358</v>
      </c>
      <c r="L2313" s="13">
        <f ca="1">IFERROR(__xludf.DUMMYFUNCTION("if(K2459="""",0,counta(split(K2459,"","")))"),5)</f>
        <v>5</v>
      </c>
      <c r="M2313" s="51" t="s">
        <v>7358</v>
      </c>
      <c r="N2313" s="85"/>
      <c r="O2313" s="85"/>
      <c r="P2313" s="85"/>
      <c r="Q2313" s="422" t="s">
        <v>62</v>
      </c>
      <c r="R2313" s="102" t="s">
        <v>43</v>
      </c>
      <c r="S2313" s="102">
        <v>1</v>
      </c>
      <c r="T2313" s="435"/>
      <c r="U2313" s="277">
        <v>3</v>
      </c>
      <c r="V2313" s="277">
        <v>4</v>
      </c>
      <c r="W2313" s="275" t="s">
        <v>3409</v>
      </c>
      <c r="X2313" s="275" t="s">
        <v>2947</v>
      </c>
      <c r="Y2313" s="422">
        <f>J2313-I2313</f>
        <v>-0.29097222222222219</v>
      </c>
      <c r="Z2313" s="422">
        <f>Y2313*60</f>
        <v>-17.458333333333332</v>
      </c>
      <c r="AA2313" s="429">
        <v>2</v>
      </c>
      <c r="AB2313" s="328">
        <v>5</v>
      </c>
    </row>
    <row r="2314" spans="1:28" ht="14.25" customHeight="1" thickBot="1">
      <c r="A2314" s="7"/>
      <c r="B2314" s="7"/>
      <c r="C2314" s="252" t="s">
        <v>4763</v>
      </c>
      <c r="D2314" s="468">
        <v>2</v>
      </c>
      <c r="E2314" s="50" t="s">
        <v>4918</v>
      </c>
      <c r="F2314" s="102" t="s">
        <v>4922</v>
      </c>
      <c r="G2314" s="102" t="s">
        <v>4922</v>
      </c>
      <c r="H2314" s="102"/>
      <c r="I2314" s="45" t="s">
        <v>945</v>
      </c>
      <c r="J2314" s="113">
        <v>0.12152777777777778</v>
      </c>
      <c r="K2314" s="51" t="s">
        <v>7362</v>
      </c>
      <c r="L2314" s="13">
        <f ca="1">IFERROR(__xludf.DUMMYFUNCTION("if(K2460="""",0,counta(split(K2460,"","")))"),4)</f>
        <v>4</v>
      </c>
      <c r="M2314" s="51" t="s">
        <v>7362</v>
      </c>
      <c r="N2314" s="85"/>
      <c r="O2314" s="85"/>
      <c r="P2314" s="85"/>
      <c r="Q2314" s="422" t="s">
        <v>62</v>
      </c>
      <c r="R2314" s="102" t="s">
        <v>43</v>
      </c>
      <c r="S2314" s="102">
        <v>1</v>
      </c>
      <c r="T2314" s="435"/>
      <c r="U2314" s="253">
        <v>4</v>
      </c>
      <c r="V2314" s="253">
        <v>4</v>
      </c>
      <c r="W2314" s="353" t="s">
        <v>2111</v>
      </c>
      <c r="X2314" s="353">
        <v>1</v>
      </c>
      <c r="Y2314" s="422">
        <f>J2314-I2314</f>
        <v>-0.22916666666666663</v>
      </c>
      <c r="Z2314" s="422">
        <f>Y2314*60</f>
        <v>-13.749999999999998</v>
      </c>
      <c r="AA2314" s="429">
        <v>2</v>
      </c>
      <c r="AB2314" s="255">
        <v>5</v>
      </c>
    </row>
    <row r="2315" spans="1:28" ht="14.25" customHeight="1" thickBot="1">
      <c r="A2315" s="7"/>
      <c r="B2315" s="7"/>
      <c r="C2315" s="220" t="s">
        <v>6842</v>
      </c>
      <c r="D2315" s="468">
        <v>2</v>
      </c>
      <c r="E2315" s="214" t="s">
        <v>6871</v>
      </c>
      <c r="F2315" s="221" t="s">
        <v>6890</v>
      </c>
      <c r="G2315" s="217" t="s">
        <v>6890</v>
      </c>
      <c r="H2315" s="102" t="s">
        <v>6891</v>
      </c>
      <c r="I2315" s="45" t="s">
        <v>945</v>
      </c>
      <c r="J2315" s="113">
        <v>0.2013888888888889</v>
      </c>
      <c r="K2315" s="51" t="s">
        <v>7366</v>
      </c>
      <c r="L2315" s="13">
        <f ca="1">IFERROR(__xludf.DUMMYFUNCTION("if(K2461="""",0,counta(split(K2461,"","")))"),2)</f>
        <v>2</v>
      </c>
      <c r="M2315" s="51" t="s">
        <v>7366</v>
      </c>
      <c r="N2315" s="85"/>
      <c r="O2315" s="85"/>
      <c r="P2315" s="85"/>
      <c r="Q2315" s="422" t="s">
        <v>62</v>
      </c>
      <c r="R2315" s="102" t="s">
        <v>43</v>
      </c>
      <c r="S2315" s="102">
        <v>1</v>
      </c>
      <c r="T2315" s="435"/>
      <c r="U2315" s="51">
        <v>5</v>
      </c>
      <c r="V2315" s="354">
        <v>5</v>
      </c>
      <c r="W2315" s="102" t="s">
        <v>2793</v>
      </c>
      <c r="X2315" s="435"/>
      <c r="Y2315" s="422">
        <f>J2315-I2315</f>
        <v>-0.14930555555555552</v>
      </c>
      <c r="Z2315" s="422">
        <f>Y2315*60</f>
        <v>-8.9583333333333321</v>
      </c>
      <c r="AA2315" s="429">
        <v>2</v>
      </c>
      <c r="AB2315" s="165">
        <v>5</v>
      </c>
    </row>
    <row r="2316" spans="1:28" ht="14.25" customHeight="1" thickBot="1">
      <c r="A2316" s="7"/>
      <c r="B2316" s="7"/>
      <c r="C2316" s="237" t="s">
        <v>4214</v>
      </c>
      <c r="D2316" s="468">
        <v>2</v>
      </c>
      <c r="E2316" s="87" t="s">
        <v>4307</v>
      </c>
      <c r="F2316" s="102" t="s">
        <v>632</v>
      </c>
      <c r="G2316" s="102" t="s">
        <v>4323</v>
      </c>
      <c r="H2316" s="102" t="s">
        <v>4324</v>
      </c>
      <c r="I2316" s="45" t="s">
        <v>1781</v>
      </c>
      <c r="J2316" s="113">
        <v>0.23055555555555557</v>
      </c>
      <c r="K2316" s="51" t="s">
        <v>7370</v>
      </c>
      <c r="L2316" s="13">
        <f ca="1">IFERROR(__xludf.DUMMYFUNCTION("if(K2462="""",0,counta(split(K2462,"","")))"),2)</f>
        <v>2</v>
      </c>
      <c r="M2316" s="51" t="s">
        <v>7370</v>
      </c>
      <c r="N2316" s="85"/>
      <c r="O2316" s="85"/>
      <c r="P2316" s="85"/>
      <c r="Q2316" s="422" t="s">
        <v>62</v>
      </c>
      <c r="R2316" s="102" t="s">
        <v>43</v>
      </c>
      <c r="S2316" s="102">
        <v>1</v>
      </c>
      <c r="T2316" s="435"/>
      <c r="U2316" s="165">
        <v>2</v>
      </c>
      <c r="V2316" s="165">
        <v>2</v>
      </c>
      <c r="W2316" s="165" t="s">
        <v>7102</v>
      </c>
      <c r="X2316" s="102">
        <v>4</v>
      </c>
      <c r="Y2316" s="422">
        <f>J2316-I2316</f>
        <v>-0.11805555555555558</v>
      </c>
      <c r="Z2316" s="422">
        <f>Y2316*60</f>
        <v>-7.0833333333333348</v>
      </c>
      <c r="AA2316" s="429">
        <v>2</v>
      </c>
      <c r="AB2316" s="379">
        <v>5</v>
      </c>
    </row>
    <row r="2317" spans="1:28" ht="14.25" customHeight="1" thickBot="1">
      <c r="A2317" s="7"/>
      <c r="B2317" s="7"/>
      <c r="C2317" s="104" t="s">
        <v>5338</v>
      </c>
      <c r="D2317" s="468">
        <v>2</v>
      </c>
      <c r="E2317" s="50" t="s">
        <v>5456</v>
      </c>
      <c r="F2317" s="102" t="s">
        <v>5468</v>
      </c>
      <c r="G2317" s="102" t="s">
        <v>5468</v>
      </c>
      <c r="H2317" s="102" t="s">
        <v>5042</v>
      </c>
      <c r="I2317" s="45" t="s">
        <v>2030</v>
      </c>
      <c r="J2317" s="113">
        <v>0.24652777777777779</v>
      </c>
      <c r="K2317" s="51" t="s">
        <v>498</v>
      </c>
      <c r="L2317" s="13">
        <f ca="1">IFERROR(__xludf.DUMMYFUNCTION("if(K2463="""",0,counta(split(K2463,"","")))"),1)</f>
        <v>1</v>
      </c>
      <c r="M2317" s="51" t="s">
        <v>498</v>
      </c>
      <c r="N2317" s="85"/>
      <c r="O2317" s="85"/>
      <c r="P2317" s="85"/>
      <c r="Q2317" s="422" t="s">
        <v>62</v>
      </c>
      <c r="R2317" s="102" t="s">
        <v>43</v>
      </c>
      <c r="S2317" s="102">
        <v>1</v>
      </c>
      <c r="T2317" s="435"/>
      <c r="U2317" s="253">
        <v>4</v>
      </c>
      <c r="V2317" s="253">
        <v>4</v>
      </c>
      <c r="W2317" s="353" t="s">
        <v>2111</v>
      </c>
      <c r="X2317" s="353">
        <v>1</v>
      </c>
      <c r="Y2317" s="422">
        <f>J2317-I2317</f>
        <v>-9.9305555555555591E-2</v>
      </c>
      <c r="Z2317" s="422">
        <f>Y2317*60</f>
        <v>-5.9583333333333357</v>
      </c>
      <c r="AA2317" s="429">
        <v>2</v>
      </c>
      <c r="AB2317" s="379">
        <v>5</v>
      </c>
    </row>
    <row r="2318" spans="1:28" ht="14.25" customHeight="1" thickBot="1">
      <c r="A2318" s="7"/>
      <c r="B2318" s="7"/>
      <c r="C2318" s="104" t="s">
        <v>3675</v>
      </c>
      <c r="D2318" s="468">
        <v>2</v>
      </c>
      <c r="E2318" s="49" t="s">
        <v>3705</v>
      </c>
      <c r="F2318" s="102" t="s">
        <v>3711</v>
      </c>
      <c r="G2318" s="102" t="s">
        <v>3712</v>
      </c>
      <c r="H2318" s="102" t="s">
        <v>3713</v>
      </c>
      <c r="I2318" s="45" t="s">
        <v>1259</v>
      </c>
      <c r="J2318" s="113">
        <v>0.29444444444444445</v>
      </c>
      <c r="K2318" s="51" t="s">
        <v>7374</v>
      </c>
      <c r="L2318" s="13">
        <f ca="1">IFERROR(__xludf.DUMMYFUNCTION("if(K2464="""",0,counta(split(K2464,"","")))"),5)</f>
        <v>5</v>
      </c>
      <c r="M2318" s="51" t="s">
        <v>7374</v>
      </c>
      <c r="N2318" s="85"/>
      <c r="O2318" s="85"/>
      <c r="P2318" s="85"/>
      <c r="Q2318" s="422" t="s">
        <v>62</v>
      </c>
      <c r="R2318" s="102" t="s">
        <v>43</v>
      </c>
      <c r="S2318" s="102">
        <v>1</v>
      </c>
      <c r="T2318" s="435"/>
      <c r="U2318" s="165"/>
      <c r="V2318" s="165">
        <v>5</v>
      </c>
      <c r="W2318" s="165" t="s">
        <v>2111</v>
      </c>
      <c r="X2318" s="102"/>
      <c r="Y2318" s="422">
        <f>J2318-I2318</f>
        <v>-4.9305555555555547E-2</v>
      </c>
      <c r="Z2318" s="422">
        <f>Y2318*60</f>
        <v>-2.958333333333333</v>
      </c>
      <c r="AA2318" s="428">
        <v>2</v>
      </c>
      <c r="AB2318" s="297">
        <v>5</v>
      </c>
    </row>
    <row r="2319" spans="1:28" ht="14.25" customHeight="1" thickBot="1">
      <c r="A2319" s="7"/>
      <c r="B2319" s="7"/>
      <c r="C2319" s="50" t="s">
        <v>4937</v>
      </c>
      <c r="D2319" s="468">
        <v>2</v>
      </c>
      <c r="E2319" s="144" t="s">
        <v>1751</v>
      </c>
      <c r="F2319" s="93" t="s">
        <v>1752</v>
      </c>
      <c r="G2319" s="102" t="s">
        <v>5033</v>
      </c>
      <c r="H2319" s="102" t="s">
        <v>5034</v>
      </c>
      <c r="I2319" s="45" t="s">
        <v>1259</v>
      </c>
      <c r="J2319" s="113">
        <v>0.33333333333333331</v>
      </c>
      <c r="K2319" s="51" t="s">
        <v>7378</v>
      </c>
      <c r="L2319" s="13">
        <f ca="1">IFERROR(__xludf.DUMMYFUNCTION("if(K2465="""",0,counta(split(K2465,"","")))"),1)</f>
        <v>1</v>
      </c>
      <c r="M2319" s="51" t="s">
        <v>7378</v>
      </c>
      <c r="N2319" s="85"/>
      <c r="O2319" s="85"/>
      <c r="P2319" s="85"/>
      <c r="Q2319" s="422" t="s">
        <v>62</v>
      </c>
      <c r="R2319" s="102" t="s">
        <v>43</v>
      </c>
      <c r="S2319" s="102">
        <v>1</v>
      </c>
      <c r="T2319" s="435"/>
      <c r="U2319" s="51">
        <v>4</v>
      </c>
      <c r="V2319" s="51">
        <v>4</v>
      </c>
      <c r="W2319" s="51" t="s">
        <v>3044</v>
      </c>
      <c r="X2319" s="51" t="s">
        <v>2794</v>
      </c>
      <c r="Y2319" s="422">
        <f>J2319-I2319</f>
        <v>-1.0416666666666685E-2</v>
      </c>
      <c r="Z2319" s="422">
        <f>Y2319*60</f>
        <v>-0.62500000000000111</v>
      </c>
      <c r="AA2319" s="429">
        <v>2</v>
      </c>
      <c r="AB2319" s="280">
        <v>5</v>
      </c>
    </row>
    <row r="2320" spans="1:28" ht="14.25" customHeight="1" thickBot="1">
      <c r="A2320" s="7"/>
      <c r="B2320" s="7"/>
      <c r="C2320" s="50" t="s">
        <v>4411</v>
      </c>
      <c r="D2320" s="468">
        <v>2</v>
      </c>
      <c r="E2320" s="51" t="s">
        <v>4680</v>
      </c>
      <c r="F2320" s="27" t="s">
        <v>262</v>
      </c>
      <c r="G2320" s="102" t="s">
        <v>4689</v>
      </c>
      <c r="H2320" s="102" t="s">
        <v>4391</v>
      </c>
      <c r="I2320" s="45" t="s">
        <v>1208</v>
      </c>
      <c r="J2320" s="113">
        <v>0.41319444444444442</v>
      </c>
      <c r="K2320" s="51" t="s">
        <v>7380</v>
      </c>
      <c r="L2320" s="13">
        <f ca="1">IFERROR(__xludf.DUMMYFUNCTION("if(K2466="""",0,counta(split(K2466,"","")))"),4)</f>
        <v>4</v>
      </c>
      <c r="M2320" s="51" t="s">
        <v>7380</v>
      </c>
      <c r="N2320" s="85"/>
      <c r="O2320" s="85"/>
      <c r="P2320" s="85"/>
      <c r="Q2320" s="422" t="s">
        <v>62</v>
      </c>
      <c r="R2320" s="102" t="s">
        <v>43</v>
      </c>
      <c r="S2320" s="102">
        <v>1</v>
      </c>
      <c r="T2320" s="435"/>
      <c r="U2320" s="165">
        <v>4</v>
      </c>
      <c r="V2320" s="165">
        <v>4</v>
      </c>
      <c r="W2320" s="165" t="s">
        <v>2858</v>
      </c>
      <c r="X2320" s="102" t="s">
        <v>2794</v>
      </c>
      <c r="Y2320" s="422">
        <f>J2320-I2320</f>
        <v>7.0138888888888917E-2</v>
      </c>
      <c r="Z2320" s="422">
        <f>Y2320*60</f>
        <v>4.2083333333333348</v>
      </c>
      <c r="AA2320" s="429">
        <v>2</v>
      </c>
      <c r="AB2320" s="165">
        <v>5</v>
      </c>
    </row>
    <row r="2321" spans="1:28" ht="14.25" customHeight="1" thickBot="1">
      <c r="A2321" s="385"/>
      <c r="B2321" s="385"/>
      <c r="C2321" s="145" t="s">
        <v>5078</v>
      </c>
      <c r="D2321" s="468">
        <v>2</v>
      </c>
      <c r="E2321" s="145" t="s">
        <v>5280</v>
      </c>
      <c r="F2321" s="155" t="s">
        <v>2830</v>
      </c>
      <c r="G2321" s="155" t="s">
        <v>5284</v>
      </c>
      <c r="H2321" s="155" t="s">
        <v>5285</v>
      </c>
      <c r="I2321" s="146" t="s">
        <v>1208</v>
      </c>
      <c r="J2321" s="113">
        <v>0.46041666666666664</v>
      </c>
      <c r="K2321" s="51" t="s">
        <v>7382</v>
      </c>
      <c r="L2321" s="13">
        <f ca="1">IFERROR(__xludf.DUMMYFUNCTION("if(K2467="""",0,counta(split(K2467,"","")))"),2)</f>
        <v>2</v>
      </c>
      <c r="M2321" s="51" t="s">
        <v>7382</v>
      </c>
      <c r="N2321" s="85"/>
      <c r="O2321" s="85"/>
      <c r="P2321" s="85"/>
      <c r="Q2321" s="422" t="s">
        <v>62</v>
      </c>
      <c r="R2321" s="102" t="s">
        <v>43</v>
      </c>
      <c r="S2321" s="102">
        <v>1</v>
      </c>
      <c r="T2321" s="435"/>
      <c r="U2321" s="165">
        <v>4</v>
      </c>
      <c r="V2321" s="165">
        <v>4</v>
      </c>
      <c r="W2321" s="165" t="s">
        <v>7064</v>
      </c>
      <c r="X2321" s="102">
        <v>1</v>
      </c>
      <c r="Y2321" s="422">
        <f>J2321-I2321</f>
        <v>0.11736111111111114</v>
      </c>
      <c r="Z2321" s="422">
        <f>Y2321*60</f>
        <v>7.0416666666666679</v>
      </c>
      <c r="AA2321" s="429">
        <v>2</v>
      </c>
      <c r="AB2321" s="79">
        <v>5</v>
      </c>
    </row>
    <row r="2322" spans="1:28" ht="14.25" customHeight="1" thickBot="1">
      <c r="A2322" s="156"/>
      <c r="B2322" s="156"/>
      <c r="C2322" s="252" t="s">
        <v>6391</v>
      </c>
      <c r="D2322" s="468">
        <v>2</v>
      </c>
      <c r="E2322" s="252" t="s">
        <v>1598</v>
      </c>
      <c r="F2322" s="339" t="s">
        <v>6583</v>
      </c>
      <c r="G2322" s="339" t="s">
        <v>6012</v>
      </c>
      <c r="H2322" s="184"/>
      <c r="I2322" s="184" t="s">
        <v>1208</v>
      </c>
      <c r="J2322" s="113">
        <v>0.5</v>
      </c>
      <c r="K2322" s="51" t="s">
        <v>7385</v>
      </c>
      <c r="L2322" s="13">
        <f ca="1">IFERROR(__xludf.DUMMYFUNCTION("if(K2468="""",0,counta(split(K2468,"","")))"),3)</f>
        <v>3</v>
      </c>
      <c r="M2322" s="51" t="s">
        <v>7385</v>
      </c>
      <c r="N2322" s="85"/>
      <c r="O2322" s="85"/>
      <c r="P2322" s="85"/>
      <c r="Q2322" s="422" t="s">
        <v>62</v>
      </c>
      <c r="R2322" s="102" t="s">
        <v>43</v>
      </c>
      <c r="S2322" s="102">
        <v>1</v>
      </c>
      <c r="T2322" s="435"/>
      <c r="U2322" s="165"/>
      <c r="V2322" s="165">
        <v>4</v>
      </c>
      <c r="W2322" s="165" t="s">
        <v>1403</v>
      </c>
      <c r="X2322" s="102"/>
      <c r="Y2322" s="422">
        <f>J2322-I2322</f>
        <v>0.1569444444444445</v>
      </c>
      <c r="Z2322" s="422">
        <f>Y2322*60</f>
        <v>9.4166666666666696</v>
      </c>
      <c r="AA2322" s="429">
        <v>2</v>
      </c>
      <c r="AB2322" s="165">
        <v>5</v>
      </c>
    </row>
    <row r="2323" spans="1:28" ht="14.25" customHeight="1" thickBot="1">
      <c r="A2323" s="7"/>
      <c r="B2323" s="7"/>
      <c r="C2323" s="50" t="s">
        <v>5950</v>
      </c>
      <c r="D2323" s="468">
        <v>2</v>
      </c>
      <c r="E2323" s="50" t="s">
        <v>6187</v>
      </c>
      <c r="F2323" s="102" t="s">
        <v>6190</v>
      </c>
      <c r="G2323" s="102" t="s">
        <v>6190</v>
      </c>
      <c r="H2323" s="102" t="s">
        <v>6191</v>
      </c>
      <c r="I2323" s="45" t="s">
        <v>265</v>
      </c>
      <c r="J2323" s="113">
        <v>0.16319444444444445</v>
      </c>
      <c r="K2323" s="51" t="s">
        <v>7389</v>
      </c>
      <c r="L2323" s="13">
        <f ca="1">IFERROR(__xludf.DUMMYFUNCTION("if(K2469="""",0,counta(split(K2469,"","")))"),5)</f>
        <v>5</v>
      </c>
      <c r="M2323" s="51" t="s">
        <v>7389</v>
      </c>
      <c r="N2323" s="51" t="s">
        <v>7390</v>
      </c>
      <c r="O2323" s="51" t="s">
        <v>7390</v>
      </c>
      <c r="P2323" s="85"/>
      <c r="Q2323" s="422" t="s">
        <v>62</v>
      </c>
      <c r="R2323" s="102" t="s">
        <v>43</v>
      </c>
      <c r="S2323" s="102">
        <v>1</v>
      </c>
      <c r="T2323" s="435"/>
      <c r="U2323" s="354">
        <v>3</v>
      </c>
      <c r="V2323" s="354">
        <v>4</v>
      </c>
      <c r="W2323" s="434" t="s">
        <v>3223</v>
      </c>
      <c r="X2323" s="354">
        <v>1</v>
      </c>
      <c r="Y2323" s="422">
        <f>J2323-I2323</f>
        <v>-0.17916666666666667</v>
      </c>
      <c r="Z2323" s="422">
        <f>Y2323*60</f>
        <v>-10.75</v>
      </c>
      <c r="AA2323" s="429">
        <v>2</v>
      </c>
      <c r="AB2323" s="165">
        <v>5</v>
      </c>
    </row>
    <row r="2324" spans="1:28" ht="14.25" customHeight="1" thickBot="1">
      <c r="A2324" s="161"/>
      <c r="B2324" s="161"/>
      <c r="C2324" s="252" t="s">
        <v>5531</v>
      </c>
      <c r="D2324" s="468">
        <v>2</v>
      </c>
      <c r="E2324" s="252" t="s">
        <v>5526</v>
      </c>
      <c r="F2324" s="339" t="s">
        <v>2358</v>
      </c>
      <c r="G2324" s="339" t="s">
        <v>5536</v>
      </c>
      <c r="H2324" s="339" t="s">
        <v>4751</v>
      </c>
      <c r="I2324" s="166" t="s">
        <v>5537</v>
      </c>
      <c r="J2324" s="113">
        <v>0.11180555555555556</v>
      </c>
      <c r="K2324" s="51" t="s">
        <v>7394</v>
      </c>
      <c r="L2324" s="13">
        <f ca="1">IFERROR(__xludf.DUMMYFUNCTION("if(K2470="""",0,counta(split(K2470,"","")))"),4)</f>
        <v>4</v>
      </c>
      <c r="M2324" s="59" t="s">
        <v>7394</v>
      </c>
      <c r="N2324" s="51" t="s">
        <v>7390</v>
      </c>
      <c r="O2324" s="51" t="s">
        <v>7390</v>
      </c>
      <c r="P2324" s="85"/>
      <c r="Q2324" s="422" t="s">
        <v>62</v>
      </c>
      <c r="R2324" s="102" t="s">
        <v>43</v>
      </c>
      <c r="S2324" s="102">
        <v>1</v>
      </c>
      <c r="T2324" s="435"/>
      <c r="U2324" s="333">
        <v>4</v>
      </c>
      <c r="V2324" s="332">
        <v>5</v>
      </c>
      <c r="W2324" s="340" t="s">
        <v>3548</v>
      </c>
      <c r="X2324" s="339" t="s">
        <v>2794</v>
      </c>
      <c r="Y2324" s="422">
        <f>J2324-I2324</f>
        <v>-0.22986111111111107</v>
      </c>
      <c r="Z2324" s="422">
        <f>Y2324*60</f>
        <v>-13.791666666666664</v>
      </c>
      <c r="AA2324" s="429">
        <v>2</v>
      </c>
      <c r="AB2324" s="354">
        <v>5</v>
      </c>
    </row>
    <row r="2325" spans="1:28" ht="14.25" customHeight="1" thickBot="1">
      <c r="A2325" s="7"/>
      <c r="B2325" s="7"/>
      <c r="C2325" s="50" t="s">
        <v>3306</v>
      </c>
      <c r="D2325" s="468">
        <v>2</v>
      </c>
      <c r="E2325" s="95" t="s">
        <v>3422</v>
      </c>
      <c r="F2325" s="102" t="s">
        <v>3425</v>
      </c>
      <c r="G2325" s="102" t="s">
        <v>3425</v>
      </c>
      <c r="H2325" s="102" t="s">
        <v>3425</v>
      </c>
      <c r="I2325" s="45" t="s">
        <v>178</v>
      </c>
      <c r="J2325" s="113">
        <v>0.22916666666666666</v>
      </c>
      <c r="K2325" s="51" t="s">
        <v>7397</v>
      </c>
      <c r="L2325" s="13">
        <f ca="1">IFERROR(__xludf.DUMMYFUNCTION("if(K2471="""",0,counta(split(K2471,"","")))"),2)</f>
        <v>2</v>
      </c>
      <c r="M2325" s="51" t="s">
        <v>7397</v>
      </c>
      <c r="N2325" s="51" t="s">
        <v>3137</v>
      </c>
      <c r="O2325" s="51" t="s">
        <v>3137</v>
      </c>
      <c r="P2325" s="85"/>
      <c r="Q2325" s="422" t="s">
        <v>62</v>
      </c>
      <c r="R2325" s="102" t="s">
        <v>43</v>
      </c>
      <c r="S2325" s="102">
        <v>1</v>
      </c>
      <c r="T2325" s="435"/>
      <c r="U2325" s="253">
        <v>4</v>
      </c>
      <c r="V2325" s="255">
        <v>5</v>
      </c>
      <c r="W2325" s="353" t="s">
        <v>7965</v>
      </c>
      <c r="X2325" s="353">
        <v>1</v>
      </c>
      <c r="Y2325" s="422">
        <f>J2325-I2325</f>
        <v>-0.11111111111111108</v>
      </c>
      <c r="Z2325" s="422">
        <f>Y2325*60</f>
        <v>-6.6666666666666643</v>
      </c>
      <c r="AA2325" s="429">
        <v>2</v>
      </c>
      <c r="AB2325" s="332">
        <v>5</v>
      </c>
    </row>
    <row r="2326" spans="1:28" ht="14.25" customHeight="1" thickBot="1">
      <c r="A2326" s="7"/>
      <c r="B2326" s="7"/>
      <c r="C2326" s="50" t="s">
        <v>3306</v>
      </c>
      <c r="D2326" s="468">
        <v>2</v>
      </c>
      <c r="E2326" s="97" t="s">
        <v>3434</v>
      </c>
      <c r="F2326" s="102" t="s">
        <v>3441</v>
      </c>
      <c r="G2326" s="102" t="s">
        <v>3442</v>
      </c>
      <c r="H2326" s="102" t="s">
        <v>2687</v>
      </c>
      <c r="I2326" s="45" t="s">
        <v>178</v>
      </c>
      <c r="J2326" s="113">
        <v>0.33333333333333331</v>
      </c>
      <c r="K2326" s="51" t="s">
        <v>7400</v>
      </c>
      <c r="L2326" s="13">
        <f ca="1">IFERROR(__xludf.DUMMYFUNCTION("if(K2472="""",0,counta(split(K2472,"","")))"),4)</f>
        <v>4</v>
      </c>
      <c r="M2326" s="51" t="s">
        <v>7400</v>
      </c>
      <c r="N2326" s="51" t="s">
        <v>7401</v>
      </c>
      <c r="O2326" s="51" t="s">
        <v>7401</v>
      </c>
      <c r="P2326" s="85"/>
      <c r="Q2326" s="422" t="s">
        <v>62</v>
      </c>
      <c r="R2326" s="102" t="s">
        <v>43</v>
      </c>
      <c r="S2326" s="102">
        <v>1</v>
      </c>
      <c r="T2326" s="435"/>
      <c r="U2326" s="336">
        <v>3</v>
      </c>
      <c r="V2326" s="333">
        <v>4</v>
      </c>
      <c r="W2326" s="339" t="s">
        <v>10455</v>
      </c>
      <c r="X2326" s="339" t="s">
        <v>2947</v>
      </c>
      <c r="Y2326" s="422">
        <f>J2326-I2326</f>
        <v>-6.9444444444444198E-3</v>
      </c>
      <c r="Z2326" s="422">
        <f>Y2326*60</f>
        <v>-0.41666666666666519</v>
      </c>
      <c r="AA2326" s="429">
        <v>2</v>
      </c>
      <c r="AB2326" s="165">
        <v>5</v>
      </c>
    </row>
    <row r="2327" spans="1:28" ht="14.25" customHeight="1" thickBot="1">
      <c r="A2327" s="136"/>
      <c r="B2327" s="7"/>
      <c r="C2327" s="51" t="s">
        <v>3465</v>
      </c>
      <c r="D2327" s="468">
        <v>2</v>
      </c>
      <c r="E2327" s="51" t="s">
        <v>3613</v>
      </c>
      <c r="F2327" s="102" t="s">
        <v>3618</v>
      </c>
      <c r="G2327" s="102" t="s">
        <v>3619</v>
      </c>
      <c r="H2327" s="102" t="s">
        <v>3620</v>
      </c>
      <c r="I2327" s="45" t="s">
        <v>178</v>
      </c>
      <c r="J2327" s="113">
        <v>0.44444444444444442</v>
      </c>
      <c r="K2327" s="51" t="s">
        <v>7402</v>
      </c>
      <c r="L2327" s="13">
        <f ca="1">IFERROR(__xludf.DUMMYFUNCTION("if(K2473="""",0,counta(split(K2473,"","")))"),3)</f>
        <v>3</v>
      </c>
      <c r="M2327" s="51" t="s">
        <v>7402</v>
      </c>
      <c r="N2327" s="85"/>
      <c r="O2327" s="85"/>
      <c r="P2327" s="85"/>
      <c r="Q2327" s="422" t="s">
        <v>62</v>
      </c>
      <c r="R2327" s="102" t="s">
        <v>43</v>
      </c>
      <c r="S2327" s="102">
        <v>1</v>
      </c>
      <c r="T2327" s="435"/>
      <c r="U2327" s="131">
        <v>3</v>
      </c>
      <c r="V2327" s="131">
        <v>4</v>
      </c>
      <c r="W2327" s="132" t="s">
        <v>4470</v>
      </c>
      <c r="X2327" s="129" t="s">
        <v>3469</v>
      </c>
      <c r="Y2327" s="422">
        <f>J2327-I2327</f>
        <v>0.10416666666666669</v>
      </c>
      <c r="Z2327" s="422">
        <f>Y2327*60</f>
        <v>6.2500000000000009</v>
      </c>
      <c r="AA2327" s="429">
        <v>2</v>
      </c>
      <c r="AB2327" s="165">
        <v>5</v>
      </c>
    </row>
    <row r="2328" spans="1:28" ht="14.25" customHeight="1" thickBot="1">
      <c r="A2328" s="7"/>
      <c r="B2328" s="7"/>
      <c r="C2328" s="50" t="s">
        <v>4411</v>
      </c>
      <c r="D2328" s="468">
        <v>2</v>
      </c>
      <c r="E2328" s="51" t="s">
        <v>4710</v>
      </c>
      <c r="F2328" s="102" t="s">
        <v>4546</v>
      </c>
      <c r="G2328" s="102" t="s">
        <v>4714</v>
      </c>
      <c r="H2328" s="102" t="s">
        <v>4715</v>
      </c>
      <c r="I2328" s="45" t="s">
        <v>178</v>
      </c>
      <c r="J2328" s="113">
        <v>5.2083333333333336E-2</v>
      </c>
      <c r="K2328" s="51" t="s">
        <v>7403</v>
      </c>
      <c r="L2328" s="13">
        <f ca="1">IFERROR(__xludf.DUMMYFUNCTION("if(K2474="""",0,counta(split(K2474,"","")))"),2)</f>
        <v>2</v>
      </c>
      <c r="M2328" s="51" t="s">
        <v>7403</v>
      </c>
      <c r="N2328" s="51" t="s">
        <v>7404</v>
      </c>
      <c r="O2328" s="51" t="s">
        <v>7404</v>
      </c>
      <c r="P2328" s="85"/>
      <c r="Q2328" s="422" t="s">
        <v>62</v>
      </c>
      <c r="R2328" s="102" t="s">
        <v>43</v>
      </c>
      <c r="S2328" s="102">
        <v>1</v>
      </c>
      <c r="T2328" s="435"/>
      <c r="U2328" s="253">
        <v>4</v>
      </c>
      <c r="V2328" s="255">
        <v>5</v>
      </c>
      <c r="W2328" s="353" t="s">
        <v>3076</v>
      </c>
      <c r="X2328" s="353">
        <v>1</v>
      </c>
      <c r="Y2328" s="422">
        <f>J2328-I2328</f>
        <v>-0.28819444444444442</v>
      </c>
      <c r="Z2328" s="422">
        <f>Y2328*60</f>
        <v>-17.291666666666664</v>
      </c>
      <c r="AA2328" s="429">
        <v>2</v>
      </c>
      <c r="AB2328" s="165">
        <v>5</v>
      </c>
    </row>
    <row r="2329" spans="1:28" ht="14.25" customHeight="1" thickBot="1">
      <c r="A2329" s="7"/>
      <c r="B2329" s="7"/>
      <c r="C2329" s="50" t="s">
        <v>6196</v>
      </c>
      <c r="D2329" s="468">
        <v>2</v>
      </c>
      <c r="E2329" s="50" t="s">
        <v>6378</v>
      </c>
      <c r="F2329" s="102" t="s">
        <v>6381</v>
      </c>
      <c r="G2329" s="102" t="s">
        <v>6381</v>
      </c>
      <c r="H2329" s="237" t="s">
        <v>6382</v>
      </c>
      <c r="I2329" s="45" t="s">
        <v>178</v>
      </c>
      <c r="J2329" s="113">
        <v>0.10416666666666667</v>
      </c>
      <c r="K2329" s="51" t="s">
        <v>7406</v>
      </c>
      <c r="L2329" s="13">
        <f ca="1">IFERROR(__xludf.DUMMYFUNCTION("if(K2475="""",0,counta(split(K2475,"","")))"),3)</f>
        <v>3</v>
      </c>
      <c r="M2329" s="51" t="s">
        <v>7406</v>
      </c>
      <c r="N2329" s="51" t="s">
        <v>7407</v>
      </c>
      <c r="O2329" s="51" t="s">
        <v>7407</v>
      </c>
      <c r="P2329" s="85"/>
      <c r="Q2329" s="422" t="s">
        <v>62</v>
      </c>
      <c r="R2329" s="102" t="s">
        <v>43</v>
      </c>
      <c r="S2329" s="102">
        <v>1</v>
      </c>
      <c r="T2329" s="435"/>
      <c r="U2329" s="165">
        <v>5</v>
      </c>
      <c r="V2329" s="165">
        <v>5</v>
      </c>
      <c r="W2329" s="165" t="s">
        <v>2111</v>
      </c>
      <c r="X2329" s="102" t="s">
        <v>2794</v>
      </c>
      <c r="Y2329" s="422">
        <f>J2329-I2329</f>
        <v>-0.23611111111111105</v>
      </c>
      <c r="Z2329" s="422">
        <f>Y2329*60</f>
        <v>-14.166666666666663</v>
      </c>
      <c r="AA2329" s="429">
        <v>2</v>
      </c>
      <c r="AB2329" s="165">
        <v>5</v>
      </c>
    </row>
    <row r="2330" spans="1:28" ht="14.25" customHeight="1" thickBot="1">
      <c r="A2330" s="7"/>
      <c r="B2330" s="7"/>
      <c r="C2330" s="50" t="s">
        <v>6619</v>
      </c>
      <c r="D2330" s="468">
        <v>2</v>
      </c>
      <c r="E2330" s="50" t="s">
        <v>6652</v>
      </c>
      <c r="F2330" s="339" t="s">
        <v>6458</v>
      </c>
      <c r="G2330" s="102" t="s">
        <v>6654</v>
      </c>
      <c r="H2330" s="102" t="s">
        <v>6330</v>
      </c>
      <c r="I2330" s="45" t="s">
        <v>178</v>
      </c>
      <c r="J2330" s="113">
        <v>0.12847222222222221</v>
      </c>
      <c r="K2330" s="51" t="s">
        <v>7411</v>
      </c>
      <c r="L2330" s="13">
        <f ca="1">IFERROR(__xludf.DUMMYFUNCTION("if(K2476="""",0,counta(split(K2476,"","")))"),4)</f>
        <v>4</v>
      </c>
      <c r="M2330" s="59" t="s">
        <v>7411</v>
      </c>
      <c r="N2330" s="51"/>
      <c r="O2330" s="51"/>
      <c r="P2330" s="85"/>
      <c r="Q2330" s="422" t="s">
        <v>62</v>
      </c>
      <c r="R2330" s="102" t="s">
        <v>43</v>
      </c>
      <c r="S2330" s="102">
        <v>1</v>
      </c>
      <c r="T2330" s="435"/>
      <c r="U2330" s="165"/>
      <c r="V2330" s="165">
        <v>5</v>
      </c>
      <c r="W2330" s="165" t="s">
        <v>29</v>
      </c>
      <c r="X2330" s="15">
        <v>1</v>
      </c>
      <c r="Y2330" s="422">
        <f>J2330-I2330</f>
        <v>-0.21180555555555552</v>
      </c>
      <c r="Z2330" s="422">
        <f>Y2330*60</f>
        <v>-12.708333333333332</v>
      </c>
      <c r="AA2330" s="428">
        <v>2</v>
      </c>
      <c r="AB2330" s="379">
        <v>5</v>
      </c>
    </row>
    <row r="2331" spans="1:28" ht="14.25" customHeight="1" thickBot="1">
      <c r="A2331" s="156"/>
      <c r="B2331" s="156"/>
      <c r="C2331" s="252" t="s">
        <v>6391</v>
      </c>
      <c r="D2331" s="468">
        <v>2</v>
      </c>
      <c r="E2331" s="252" t="s">
        <v>6525</v>
      </c>
      <c r="F2331" s="339" t="s">
        <v>6536</v>
      </c>
      <c r="G2331" s="339" t="s">
        <v>6536</v>
      </c>
      <c r="H2331" s="339" t="s">
        <v>6537</v>
      </c>
      <c r="I2331" s="184" t="s">
        <v>1844</v>
      </c>
      <c r="J2331" s="113">
        <v>0.17222222222222222</v>
      </c>
      <c r="K2331" s="51" t="s">
        <v>7414</v>
      </c>
      <c r="L2331" s="13">
        <f ca="1">IFERROR(__xludf.DUMMYFUNCTION("if(K2477="""",0,counta(split(K2477,"","")))"),5)</f>
        <v>5</v>
      </c>
      <c r="M2331" s="51" t="s">
        <v>7414</v>
      </c>
      <c r="N2331" s="51" t="s">
        <v>181</v>
      </c>
      <c r="O2331" s="51"/>
      <c r="P2331" s="85"/>
      <c r="Q2331" s="422" t="s">
        <v>62</v>
      </c>
      <c r="R2331" s="102" t="s">
        <v>43</v>
      </c>
      <c r="S2331" s="102">
        <v>1</v>
      </c>
      <c r="T2331" s="435"/>
      <c r="U2331" s="165"/>
      <c r="V2331" s="165">
        <v>4</v>
      </c>
      <c r="W2331" s="165" t="s">
        <v>29</v>
      </c>
      <c r="X2331" s="15">
        <v>1</v>
      </c>
      <c r="Y2331" s="422">
        <f>J2331-I2331</f>
        <v>-0.16736111111111113</v>
      </c>
      <c r="Z2331" s="422">
        <f>Y2331*60</f>
        <v>-10.041666666666668</v>
      </c>
      <c r="AA2331" s="429">
        <v>2</v>
      </c>
      <c r="AB2331" s="79">
        <v>5</v>
      </c>
    </row>
    <row r="2332" spans="1:28" ht="14.25" customHeight="1" thickBot="1">
      <c r="A2332" s="7"/>
      <c r="B2332" s="7"/>
      <c r="C2332" s="50" t="s">
        <v>3306</v>
      </c>
      <c r="D2332" s="468">
        <v>2</v>
      </c>
      <c r="E2332" s="95" t="s">
        <v>3336</v>
      </c>
      <c r="F2332" s="102" t="s">
        <v>75</v>
      </c>
      <c r="G2332" s="102" t="s">
        <v>3350</v>
      </c>
      <c r="H2332" s="102" t="s">
        <v>295</v>
      </c>
      <c r="I2332" s="45" t="s">
        <v>235</v>
      </c>
      <c r="J2332" s="113">
        <v>0.21180555555555555</v>
      </c>
      <c r="K2332" s="51" t="s">
        <v>7418</v>
      </c>
      <c r="L2332" s="13">
        <f ca="1">IFERROR(__xludf.DUMMYFUNCTION("if(K2478="""",0,counta(split(K2478,"","")))"),2)</f>
        <v>2</v>
      </c>
      <c r="M2332" s="51" t="s">
        <v>7418</v>
      </c>
      <c r="N2332" s="51" t="s">
        <v>7419</v>
      </c>
      <c r="O2332" s="51" t="s">
        <v>7419</v>
      </c>
      <c r="P2332" s="85"/>
      <c r="Q2332" s="422" t="s">
        <v>62</v>
      </c>
      <c r="R2332" s="102" t="s">
        <v>43</v>
      </c>
      <c r="S2332" s="102">
        <v>1</v>
      </c>
      <c r="T2332" s="435"/>
      <c r="U2332" s="379">
        <v>5</v>
      </c>
      <c r="V2332" s="379">
        <v>5</v>
      </c>
      <c r="W2332" s="377" t="s">
        <v>3511</v>
      </c>
      <c r="X2332" s="377">
        <v>1</v>
      </c>
      <c r="Y2332" s="422">
        <f>J2332-I2332</f>
        <v>-0.12638888888888891</v>
      </c>
      <c r="Z2332" s="422">
        <f>Y2332*60</f>
        <v>-7.5833333333333348</v>
      </c>
      <c r="AA2332" s="429">
        <v>2</v>
      </c>
      <c r="AB2332" s="165">
        <v>5</v>
      </c>
    </row>
    <row r="2333" spans="1:28" ht="14.25" customHeight="1" thickBot="1">
      <c r="A2333" s="7"/>
      <c r="B2333" s="7"/>
      <c r="C2333" s="50" t="s">
        <v>6196</v>
      </c>
      <c r="D2333" s="468">
        <v>2</v>
      </c>
      <c r="E2333" s="50" t="s">
        <v>6309</v>
      </c>
      <c r="F2333" s="102" t="s">
        <v>2844</v>
      </c>
      <c r="G2333" s="102" t="s">
        <v>6329</v>
      </c>
      <c r="H2333" s="102" t="s">
        <v>6330</v>
      </c>
      <c r="I2333" s="45" t="s">
        <v>235</v>
      </c>
      <c r="J2333" s="113">
        <v>0.21180555555555555</v>
      </c>
      <c r="K2333" s="51" t="s">
        <v>7423</v>
      </c>
      <c r="L2333" s="13">
        <f ca="1">IFERROR(__xludf.DUMMYFUNCTION("if(K2479="""",0,counta(split(K2479,"","")))"),3)</f>
        <v>3</v>
      </c>
      <c r="M2333" s="51" t="s">
        <v>7423</v>
      </c>
      <c r="N2333" s="51" t="s">
        <v>7419</v>
      </c>
      <c r="O2333" s="51" t="s">
        <v>7419</v>
      </c>
      <c r="P2333" s="85"/>
      <c r="Q2333" s="422" t="s">
        <v>62</v>
      </c>
      <c r="R2333" s="102" t="s">
        <v>43</v>
      </c>
      <c r="S2333" s="102">
        <v>1</v>
      </c>
      <c r="T2333" s="435"/>
      <c r="U2333" s="333">
        <v>4</v>
      </c>
      <c r="V2333" s="332">
        <v>5</v>
      </c>
      <c r="W2333" s="339" t="s">
        <v>9908</v>
      </c>
      <c r="X2333" s="339" t="s">
        <v>2947</v>
      </c>
      <c r="Y2333" s="422">
        <f>J2333-I2333</f>
        <v>-0.12638888888888891</v>
      </c>
      <c r="Z2333" s="422">
        <f>Y2333*60</f>
        <v>-7.5833333333333348</v>
      </c>
      <c r="AA2333" s="429">
        <v>2</v>
      </c>
      <c r="AB2333" s="255">
        <v>5</v>
      </c>
    </row>
    <row r="2334" spans="1:28" ht="14.25" customHeight="1" thickBot="1">
      <c r="A2334" s="7"/>
      <c r="B2334" s="7"/>
      <c r="C2334" s="50" t="s">
        <v>5950</v>
      </c>
      <c r="D2334" s="468">
        <v>2</v>
      </c>
      <c r="E2334" s="50" t="s">
        <v>6108</v>
      </c>
      <c r="F2334" s="102" t="s">
        <v>1643</v>
      </c>
      <c r="G2334" s="102" t="s">
        <v>6124</v>
      </c>
      <c r="H2334" s="102" t="s">
        <v>3481</v>
      </c>
      <c r="I2334" s="45" t="s">
        <v>2088</v>
      </c>
      <c r="J2334" s="113">
        <v>0.22708333333333333</v>
      </c>
      <c r="K2334" s="51" t="s">
        <v>7427</v>
      </c>
      <c r="L2334" s="13">
        <f ca="1">IFERROR(__xludf.DUMMYFUNCTION("if(K2480="""",0,counta(split(K2480,"","")))"),6)</f>
        <v>6</v>
      </c>
      <c r="M2334" s="241" t="s">
        <v>7427</v>
      </c>
      <c r="N2334" s="51"/>
      <c r="O2334" s="51"/>
      <c r="P2334" s="85"/>
      <c r="Q2334" s="422" t="s">
        <v>62</v>
      </c>
      <c r="R2334" s="102" t="s">
        <v>43</v>
      </c>
      <c r="S2334" s="102">
        <v>1</v>
      </c>
      <c r="T2334" s="435"/>
      <c r="U2334" s="165"/>
      <c r="V2334" s="165">
        <v>4</v>
      </c>
      <c r="W2334" s="165" t="s">
        <v>29</v>
      </c>
      <c r="X2334" s="15">
        <v>1</v>
      </c>
      <c r="Y2334" s="422">
        <f>J2334-I2334</f>
        <v>-0.11041666666666664</v>
      </c>
      <c r="Z2334" s="422">
        <f>Y2334*60</f>
        <v>-6.6249999999999982</v>
      </c>
      <c r="AA2334" s="428">
        <v>2</v>
      </c>
      <c r="AB2334" s="481">
        <v>5</v>
      </c>
    </row>
    <row r="2335" spans="1:28" ht="14.25" customHeight="1" thickBot="1">
      <c r="A2335" s="7"/>
      <c r="B2335" s="7"/>
      <c r="C2335" s="50" t="s">
        <v>5950</v>
      </c>
      <c r="D2335" s="468">
        <v>2</v>
      </c>
      <c r="E2335" s="50" t="s">
        <v>6175</v>
      </c>
      <c r="F2335" s="102" t="s">
        <v>6176</v>
      </c>
      <c r="G2335" s="102"/>
      <c r="H2335" s="102" t="s">
        <v>6177</v>
      </c>
      <c r="I2335" s="45" t="s">
        <v>1548</v>
      </c>
      <c r="J2335" s="113">
        <v>0.2638888888888889</v>
      </c>
      <c r="K2335" s="51" t="s">
        <v>7362</v>
      </c>
      <c r="L2335" s="13">
        <f ca="1">IFERROR(__xludf.DUMMYFUNCTION("if(K2481="""",0,counta(split(K2481,"","")))"),4)</f>
        <v>4</v>
      </c>
      <c r="M2335" s="51" t="s">
        <v>7362</v>
      </c>
      <c r="N2335" s="85"/>
      <c r="O2335" s="85"/>
      <c r="P2335" s="85"/>
      <c r="Q2335" s="422" t="s">
        <v>62</v>
      </c>
      <c r="R2335" s="102" t="s">
        <v>43</v>
      </c>
      <c r="S2335" s="102">
        <v>1</v>
      </c>
      <c r="T2335" s="435"/>
      <c r="U2335" s="165">
        <v>4</v>
      </c>
      <c r="V2335" s="165">
        <v>4</v>
      </c>
      <c r="W2335" s="165" t="s">
        <v>5989</v>
      </c>
      <c r="X2335" s="102">
        <v>1</v>
      </c>
      <c r="Y2335" s="422">
        <f>J2335-I2335</f>
        <v>-7.2916666666666685E-2</v>
      </c>
      <c r="Z2335" s="422">
        <f>Y2335*60</f>
        <v>-4.3750000000000009</v>
      </c>
      <c r="AA2335" s="429">
        <v>2</v>
      </c>
      <c r="AB2335" s="328">
        <v>5</v>
      </c>
    </row>
    <row r="2336" spans="1:28" ht="14.25" customHeight="1" thickBot="1">
      <c r="A2336" s="7"/>
      <c r="B2336" s="7"/>
      <c r="C2336" s="51" t="s">
        <v>3465</v>
      </c>
      <c r="D2336" s="468">
        <v>2</v>
      </c>
      <c r="E2336" s="51" t="s">
        <v>3509</v>
      </c>
      <c r="F2336" s="102" t="s">
        <v>3514</v>
      </c>
      <c r="G2336" s="102" t="s">
        <v>2848</v>
      </c>
      <c r="H2336" s="102" t="s">
        <v>3515</v>
      </c>
      <c r="I2336" s="45" t="s">
        <v>1273</v>
      </c>
      <c r="J2336" s="113">
        <v>0.34166666666666667</v>
      </c>
      <c r="K2336" s="51" t="s">
        <v>7429</v>
      </c>
      <c r="L2336" s="13">
        <f ca="1">IFERROR(__xludf.DUMMYFUNCTION("if(K2482="""",0,counta(split(K2482,"","")))"),3)</f>
        <v>3</v>
      </c>
      <c r="M2336" s="59" t="s">
        <v>7429</v>
      </c>
      <c r="N2336" s="51"/>
      <c r="O2336" s="51"/>
      <c r="P2336" s="85"/>
      <c r="Q2336" s="422" t="s">
        <v>62</v>
      </c>
      <c r="R2336" s="102" t="s">
        <v>43</v>
      </c>
      <c r="S2336" s="102">
        <v>1</v>
      </c>
      <c r="T2336" s="435"/>
      <c r="U2336" s="165"/>
      <c r="V2336" s="165">
        <v>3</v>
      </c>
      <c r="W2336" s="165" t="s">
        <v>2111</v>
      </c>
      <c r="X2336" s="102"/>
      <c r="Y2336" s="422">
        <f>J2336-I2336</f>
        <v>5.5555555555555913E-3</v>
      </c>
      <c r="Z2336" s="422">
        <f>Y2336*60</f>
        <v>0.33333333333333548</v>
      </c>
      <c r="AA2336" s="429">
        <v>2</v>
      </c>
      <c r="AB2336" s="255">
        <v>5</v>
      </c>
    </row>
    <row r="2337" spans="1:28" ht="14.25" customHeight="1" thickBot="1">
      <c r="A2337" s="7"/>
      <c r="B2337" s="7"/>
      <c r="C2337" s="104" t="s">
        <v>3675</v>
      </c>
      <c r="D2337" s="468">
        <v>2</v>
      </c>
      <c r="E2337" s="49" t="s">
        <v>3743</v>
      </c>
      <c r="F2337" s="102" t="s">
        <v>3752</v>
      </c>
      <c r="G2337" s="102" t="s">
        <v>3753</v>
      </c>
      <c r="H2337" s="102" t="s">
        <v>3395</v>
      </c>
      <c r="I2337" s="45" t="s">
        <v>2504</v>
      </c>
      <c r="J2337" s="113">
        <v>0.24027777777777778</v>
      </c>
      <c r="K2337" s="51" t="s">
        <v>7430</v>
      </c>
      <c r="L2337" s="13">
        <f ca="1">IFERROR(__xludf.DUMMYFUNCTION("if(K2483="""",0,counta(split(K2483,"","")))"),7)</f>
        <v>7</v>
      </c>
      <c r="M2337" s="241" t="s">
        <v>7430</v>
      </c>
      <c r="N2337" s="51"/>
      <c r="O2337" s="51"/>
      <c r="P2337" s="85"/>
      <c r="Q2337" s="422" t="s">
        <v>62</v>
      </c>
      <c r="R2337" s="102" t="s">
        <v>43</v>
      </c>
      <c r="S2337" s="102">
        <v>1</v>
      </c>
      <c r="T2337" s="435"/>
      <c r="U2337" s="165">
        <v>1</v>
      </c>
      <c r="V2337" s="165">
        <v>3</v>
      </c>
      <c r="W2337" s="165" t="s">
        <v>29</v>
      </c>
      <c r="X2337" s="102" t="s">
        <v>2794</v>
      </c>
      <c r="Y2337" s="422">
        <f>J2337-I2337</f>
        <v>-9.5138888888888912E-2</v>
      </c>
      <c r="Z2337" s="422">
        <f>Y2337*60</f>
        <v>-5.7083333333333348</v>
      </c>
      <c r="AA2337" s="429">
        <v>2</v>
      </c>
      <c r="AB2337" s="165">
        <v>5</v>
      </c>
    </row>
    <row r="2338" spans="1:28" ht="14.25" customHeight="1" thickBot="1">
      <c r="A2338" s="161"/>
      <c r="B2338" s="161"/>
      <c r="C2338" s="353" t="s">
        <v>5531</v>
      </c>
      <c r="D2338" s="468">
        <v>2</v>
      </c>
      <c r="E2338" s="386" t="s">
        <v>5539</v>
      </c>
      <c r="F2338" s="164" t="s">
        <v>79</v>
      </c>
      <c r="G2338" s="164"/>
      <c r="H2338" s="164" t="s">
        <v>2825</v>
      </c>
      <c r="I2338" s="162" t="s">
        <v>4083</v>
      </c>
      <c r="J2338" s="113">
        <v>2.0833333333333332E-2</v>
      </c>
      <c r="K2338" s="51" t="s">
        <v>2069</v>
      </c>
      <c r="L2338" s="13">
        <f ca="1">IFERROR(__xludf.DUMMYFUNCTION("if(K2484="""",0,counta(split(K2484,"","")))"),1)</f>
        <v>1</v>
      </c>
      <c r="M2338" s="51" t="s">
        <v>2069</v>
      </c>
      <c r="N2338" s="85"/>
      <c r="O2338" s="85"/>
      <c r="P2338" s="85"/>
      <c r="Q2338" s="422" t="s">
        <v>62</v>
      </c>
      <c r="R2338" s="102" t="s">
        <v>43</v>
      </c>
      <c r="S2338" s="102">
        <v>1</v>
      </c>
      <c r="T2338" s="435"/>
      <c r="U2338" s="196">
        <v>5</v>
      </c>
      <c r="V2338" s="196">
        <v>4</v>
      </c>
      <c r="W2338" s="196" t="s">
        <v>3076</v>
      </c>
      <c r="X2338" s="205">
        <v>1</v>
      </c>
      <c r="Y2338" s="422">
        <f>J2338-I2338</f>
        <v>-0.31388888888888888</v>
      </c>
      <c r="Z2338" s="422">
        <f>Y2338*60</f>
        <v>-18.833333333333332</v>
      </c>
      <c r="AA2338" s="429">
        <v>2</v>
      </c>
      <c r="AB2338" s="165">
        <v>5</v>
      </c>
    </row>
    <row r="2339" spans="1:28" ht="14.25" customHeight="1" thickBot="1">
      <c r="A2339" s="7"/>
      <c r="B2339" s="7"/>
      <c r="C2339" s="50" t="s">
        <v>4937</v>
      </c>
      <c r="D2339" s="468">
        <v>2</v>
      </c>
      <c r="E2339" s="144" t="s">
        <v>5068</v>
      </c>
      <c r="F2339" s="102" t="s">
        <v>5070</v>
      </c>
      <c r="G2339" s="102" t="s">
        <v>5070</v>
      </c>
      <c r="H2339" s="102" t="s">
        <v>5071</v>
      </c>
      <c r="I2339" s="45" t="s">
        <v>2386</v>
      </c>
      <c r="J2339" s="113">
        <v>2.7777777777777776E-2</v>
      </c>
      <c r="K2339" s="51" t="s">
        <v>7434</v>
      </c>
      <c r="L2339" s="13">
        <f ca="1">IFERROR(__xludf.DUMMYFUNCTION("if(K2485="""",0,counta(split(K2485,"","")))"),2)</f>
        <v>2</v>
      </c>
      <c r="M2339" s="51" t="s">
        <v>7434</v>
      </c>
      <c r="N2339" s="51" t="s">
        <v>7435</v>
      </c>
      <c r="O2339" s="51" t="s">
        <v>181</v>
      </c>
      <c r="P2339" s="85"/>
      <c r="Q2339" s="422" t="s">
        <v>62</v>
      </c>
      <c r="R2339" s="102" t="s">
        <v>43</v>
      </c>
      <c r="S2339" s="102">
        <v>1</v>
      </c>
      <c r="T2339" s="435"/>
      <c r="U2339" s="165">
        <v>3</v>
      </c>
      <c r="V2339" s="165">
        <v>4</v>
      </c>
      <c r="W2339" s="165" t="s">
        <v>3548</v>
      </c>
      <c r="X2339" s="102">
        <v>1</v>
      </c>
      <c r="Y2339" s="422">
        <f>J2339-I2339</f>
        <v>-0.30555555555555552</v>
      </c>
      <c r="Z2339" s="422">
        <f>Y2339*60</f>
        <v>-18.333333333333332</v>
      </c>
      <c r="AA2339" s="429">
        <v>2</v>
      </c>
      <c r="AB2339" s="165">
        <v>5</v>
      </c>
    </row>
    <row r="2340" spans="1:28" ht="14.25" customHeight="1" thickBot="1">
      <c r="A2340" s="7"/>
      <c r="B2340" s="7"/>
      <c r="C2340" s="50" t="s">
        <v>5950</v>
      </c>
      <c r="D2340" s="468">
        <v>2</v>
      </c>
      <c r="E2340" s="50" t="s">
        <v>6001</v>
      </c>
      <c r="F2340" s="102" t="s">
        <v>6002</v>
      </c>
      <c r="G2340" s="102" t="s">
        <v>6002</v>
      </c>
      <c r="H2340" s="102" t="s">
        <v>6003</v>
      </c>
      <c r="I2340" s="45" t="s">
        <v>2386</v>
      </c>
      <c r="J2340" s="113">
        <v>6.5972222222222224E-2</v>
      </c>
      <c r="K2340" s="51" t="s">
        <v>2447</v>
      </c>
      <c r="L2340" s="13">
        <f ca="1">IFERROR(__xludf.DUMMYFUNCTION("if(K2486="""",0,counta(split(K2486,"","")))"),1)</f>
        <v>1</v>
      </c>
      <c r="M2340" s="51" t="s">
        <v>6336</v>
      </c>
      <c r="N2340" s="85"/>
      <c r="O2340" s="85"/>
      <c r="P2340" s="85"/>
      <c r="Q2340" s="422" t="s">
        <v>62</v>
      </c>
      <c r="R2340" s="102" t="s">
        <v>43</v>
      </c>
      <c r="S2340" s="102">
        <v>1</v>
      </c>
      <c r="T2340" s="435"/>
      <c r="U2340" s="165">
        <v>4</v>
      </c>
      <c r="V2340" s="165">
        <v>4</v>
      </c>
      <c r="W2340" s="165" t="s">
        <v>3044</v>
      </c>
      <c r="X2340" s="102" t="s">
        <v>2794</v>
      </c>
      <c r="Y2340" s="422">
        <f>J2340-I2340</f>
        <v>-0.2673611111111111</v>
      </c>
      <c r="Z2340" s="422">
        <f>Y2340*60</f>
        <v>-16.041666666666668</v>
      </c>
      <c r="AA2340" s="429">
        <v>2</v>
      </c>
      <c r="AB2340" s="354">
        <v>5</v>
      </c>
    </row>
    <row r="2341" spans="1:28" ht="14.25" customHeight="1" thickBot="1">
      <c r="A2341" s="7"/>
      <c r="B2341" s="189"/>
      <c r="C2341" s="190" t="s">
        <v>6753</v>
      </c>
      <c r="D2341" s="468">
        <v>2</v>
      </c>
      <c r="E2341" s="191" t="s">
        <v>6754</v>
      </c>
      <c r="F2341" s="198" t="s">
        <v>2017</v>
      </c>
      <c r="G2341" s="209" t="s">
        <v>2017</v>
      </c>
      <c r="H2341" s="209" t="s">
        <v>2906</v>
      </c>
      <c r="I2341" s="208" t="s">
        <v>2386</v>
      </c>
      <c r="J2341" s="113">
        <v>9.0277777777777776E-2</v>
      </c>
      <c r="K2341" s="51" t="s">
        <v>648</v>
      </c>
      <c r="L2341" s="13">
        <f ca="1">IFERROR(__xludf.DUMMYFUNCTION("if(K2487="""",0,counta(split(K2487,"","")))"),1)</f>
        <v>1</v>
      </c>
      <c r="M2341" s="51" t="s">
        <v>648</v>
      </c>
      <c r="N2341" s="85"/>
      <c r="O2341" s="85"/>
      <c r="P2341" s="85"/>
      <c r="Q2341" s="422" t="s">
        <v>62</v>
      </c>
      <c r="R2341" s="102" t="s">
        <v>43</v>
      </c>
      <c r="S2341" s="102">
        <v>1</v>
      </c>
      <c r="T2341" s="435"/>
      <c r="U2341" s="148">
        <v>3</v>
      </c>
      <c r="V2341" s="148">
        <v>3</v>
      </c>
      <c r="W2341" s="155" t="s">
        <v>3895</v>
      </c>
      <c r="X2341" s="155" t="s">
        <v>2947</v>
      </c>
      <c r="Y2341" s="422">
        <f>J2341-I2341</f>
        <v>-0.24305555555555552</v>
      </c>
      <c r="Z2341" s="422">
        <f>Y2341*60</f>
        <v>-14.583333333333332</v>
      </c>
      <c r="AA2341" s="429">
        <v>2</v>
      </c>
      <c r="AB2341" s="165">
        <v>5</v>
      </c>
    </row>
    <row r="2342" spans="1:28" ht="14.25" customHeight="1" thickBot="1">
      <c r="A2342" s="7"/>
      <c r="B2342" s="7"/>
      <c r="C2342" s="50" t="s">
        <v>5950</v>
      </c>
      <c r="D2342" s="468">
        <v>2</v>
      </c>
      <c r="E2342" s="50" t="s">
        <v>6187</v>
      </c>
      <c r="F2342" s="102" t="s">
        <v>5897</v>
      </c>
      <c r="G2342" s="102" t="s">
        <v>5897</v>
      </c>
      <c r="H2342" s="102" t="s">
        <v>5898</v>
      </c>
      <c r="I2342" s="45" t="s">
        <v>1272</v>
      </c>
      <c r="J2342" s="113">
        <v>9.0277777777777776E-2</v>
      </c>
      <c r="K2342" s="51" t="s">
        <v>273</v>
      </c>
      <c r="L2342" s="13">
        <f ca="1">IFERROR(__xludf.DUMMYFUNCTION("if(K2488="""",0,counta(split(K2488,"","")))"),1)</f>
        <v>1</v>
      </c>
      <c r="M2342" s="51" t="s">
        <v>273</v>
      </c>
      <c r="N2342" s="85"/>
      <c r="O2342" s="85"/>
      <c r="P2342" s="85"/>
      <c r="Q2342" s="438" t="s">
        <v>62</v>
      </c>
      <c r="R2342" s="102" t="s">
        <v>43</v>
      </c>
      <c r="S2342" s="83">
        <v>1</v>
      </c>
      <c r="T2342" s="435"/>
      <c r="U2342" s="165">
        <v>4</v>
      </c>
      <c r="V2342" s="165">
        <v>4</v>
      </c>
      <c r="W2342" s="165" t="s">
        <v>3076</v>
      </c>
      <c r="X2342" s="102">
        <v>1</v>
      </c>
      <c r="Y2342" s="422">
        <f>J2342-I2342</f>
        <v>-0.24236111111111108</v>
      </c>
      <c r="Z2342" s="422">
        <f>Y2342*60</f>
        <v>-14.541666666666664</v>
      </c>
      <c r="AA2342" s="429">
        <v>2</v>
      </c>
      <c r="AB2342" s="196">
        <v>5</v>
      </c>
    </row>
    <row r="2343" spans="1:28" ht="14.25" customHeight="1" thickBot="1">
      <c r="A2343" s="7"/>
      <c r="B2343" s="7"/>
      <c r="C2343" s="190" t="s">
        <v>6753</v>
      </c>
      <c r="D2343" s="468">
        <v>2</v>
      </c>
      <c r="E2343" s="87" t="s">
        <v>6824</v>
      </c>
      <c r="F2343" s="205" t="s">
        <v>6816</v>
      </c>
      <c r="G2343" s="205" t="s">
        <v>6817</v>
      </c>
      <c r="H2343" s="205" t="s">
        <v>6818</v>
      </c>
      <c r="I2343" s="195" t="s">
        <v>1272</v>
      </c>
      <c r="J2343" s="113">
        <v>0.12777777777777777</v>
      </c>
      <c r="K2343" s="51" t="s">
        <v>7442</v>
      </c>
      <c r="L2343" s="13">
        <f ca="1">IFERROR(__xludf.DUMMYFUNCTION("if(K2489="""",0,counta(split(K2489,"","")))"),4)</f>
        <v>4</v>
      </c>
      <c r="M2343" s="51" t="s">
        <v>7443</v>
      </c>
      <c r="N2343" s="85"/>
      <c r="O2343" s="85"/>
      <c r="P2343" s="85"/>
      <c r="Q2343" s="422" t="s">
        <v>62</v>
      </c>
      <c r="R2343" s="102" t="s">
        <v>43</v>
      </c>
      <c r="S2343" s="102">
        <v>1</v>
      </c>
      <c r="T2343" s="435"/>
      <c r="U2343" s="333">
        <v>4</v>
      </c>
      <c r="V2343" s="336">
        <v>3</v>
      </c>
      <c r="W2343" s="339" t="s">
        <v>29</v>
      </c>
      <c r="X2343" s="339" t="s">
        <v>2947</v>
      </c>
      <c r="Y2343" s="422">
        <f>J2343-I2343</f>
        <v>-0.2048611111111111</v>
      </c>
      <c r="Z2343" s="422">
        <f>Y2343*60</f>
        <v>-12.291666666666666</v>
      </c>
      <c r="AA2343" s="429">
        <v>2</v>
      </c>
      <c r="AB2343" s="165">
        <v>5</v>
      </c>
    </row>
    <row r="2344" spans="1:28" ht="14.25" customHeight="1" thickBot="1">
      <c r="A2344" s="7"/>
      <c r="B2344" s="7"/>
      <c r="C2344" s="50" t="s">
        <v>3306</v>
      </c>
      <c r="D2344" s="468">
        <v>2</v>
      </c>
      <c r="E2344" s="97" t="s">
        <v>3381</v>
      </c>
      <c r="F2344" s="102" t="s">
        <v>547</v>
      </c>
      <c r="G2344" s="102" t="s">
        <v>547</v>
      </c>
      <c r="H2344" s="102" t="s">
        <v>3389</v>
      </c>
      <c r="I2344" s="45" t="s">
        <v>563</v>
      </c>
      <c r="J2344" s="113">
        <v>0.21249999999999999</v>
      </c>
      <c r="K2344" s="51" t="s">
        <v>7446</v>
      </c>
      <c r="L2344" s="13">
        <f ca="1">IFERROR(__xludf.DUMMYFUNCTION("if(K2490="""",0,counta(split(K2490,"","")))"),1)</f>
        <v>1</v>
      </c>
      <c r="M2344" s="241"/>
      <c r="N2344" s="85"/>
      <c r="O2344" s="85"/>
      <c r="P2344" s="85"/>
      <c r="Q2344" s="422" t="s">
        <v>62</v>
      </c>
      <c r="R2344" s="102" t="s">
        <v>43</v>
      </c>
      <c r="S2344" s="102">
        <v>1</v>
      </c>
      <c r="T2344" s="435"/>
      <c r="U2344" s="149">
        <v>4</v>
      </c>
      <c r="V2344" s="150">
        <v>5</v>
      </c>
      <c r="W2344" s="155" t="s">
        <v>29</v>
      </c>
      <c r="X2344" s="155" t="s">
        <v>2947</v>
      </c>
      <c r="Y2344" s="422">
        <f>J2344-I2344</f>
        <v>-0.11874999999999999</v>
      </c>
      <c r="Z2344" s="422">
        <f>Y2344*60</f>
        <v>-7.125</v>
      </c>
      <c r="AA2344" s="429">
        <v>2</v>
      </c>
      <c r="AB2344" s="165">
        <v>5</v>
      </c>
    </row>
    <row r="2345" spans="1:28" ht="14.25" customHeight="1" thickBot="1">
      <c r="A2345" s="7"/>
      <c r="B2345" s="7"/>
      <c r="C2345" s="104" t="s">
        <v>5338</v>
      </c>
      <c r="D2345" s="468">
        <v>2</v>
      </c>
      <c r="E2345" s="50" t="s">
        <v>5350</v>
      </c>
      <c r="F2345" s="102" t="s">
        <v>5357</v>
      </c>
      <c r="G2345" s="102" t="s">
        <v>5358</v>
      </c>
      <c r="H2345" s="102" t="s">
        <v>3477</v>
      </c>
      <c r="I2345" s="45" t="s">
        <v>563</v>
      </c>
      <c r="J2345" s="113">
        <v>0.25277777777777777</v>
      </c>
      <c r="K2345" s="51" t="s">
        <v>7447</v>
      </c>
      <c r="L2345" s="13">
        <f ca="1">IFERROR(__xludf.DUMMYFUNCTION("if(K2491="""",0,counta(split(K2491,"","")))"),1)</f>
        <v>1</v>
      </c>
      <c r="M2345" s="51" t="s">
        <v>7447</v>
      </c>
      <c r="N2345" s="51" t="s">
        <v>7448</v>
      </c>
      <c r="O2345" s="51" t="s">
        <v>7448</v>
      </c>
      <c r="P2345" s="85"/>
      <c r="Q2345" s="422" t="s">
        <v>62</v>
      </c>
      <c r="R2345" s="102" t="s">
        <v>43</v>
      </c>
      <c r="S2345" s="102">
        <v>1</v>
      </c>
      <c r="T2345" s="435"/>
      <c r="U2345" s="165">
        <v>3</v>
      </c>
      <c r="V2345" s="165">
        <v>4</v>
      </c>
      <c r="W2345" s="165" t="s">
        <v>2111</v>
      </c>
      <c r="X2345" s="102" t="s">
        <v>2794</v>
      </c>
      <c r="Y2345" s="422">
        <f>J2345-I2345</f>
        <v>-7.8472222222222221E-2</v>
      </c>
      <c r="Z2345" s="422">
        <f>Y2345*60</f>
        <v>-4.708333333333333</v>
      </c>
      <c r="AA2345" s="429">
        <v>2</v>
      </c>
      <c r="AB2345" s="165">
        <v>5</v>
      </c>
    </row>
    <row r="2346" spans="1:28" ht="14.25" customHeight="1" thickBot="1">
      <c r="A2346" s="7"/>
      <c r="B2346" s="7"/>
      <c r="C2346" s="50" t="s">
        <v>4411</v>
      </c>
      <c r="D2346" s="468">
        <v>2</v>
      </c>
      <c r="E2346" s="50" t="s">
        <v>4516</v>
      </c>
      <c r="F2346" s="102" t="s">
        <v>4533</v>
      </c>
      <c r="G2346" s="102" t="s">
        <v>94</v>
      </c>
      <c r="H2346" s="102" t="s">
        <v>4306</v>
      </c>
      <c r="I2346" s="45" t="s">
        <v>2352</v>
      </c>
      <c r="J2346" s="113">
        <v>0.33611111111111114</v>
      </c>
      <c r="K2346" s="51" t="s">
        <v>1665</v>
      </c>
      <c r="L2346" s="13">
        <f ca="1">IFERROR(__xludf.DUMMYFUNCTION("if(K2492="""",0,counta(split(K2492,"","")))"),1)</f>
        <v>1</v>
      </c>
      <c r="M2346" s="85"/>
      <c r="N2346" s="85"/>
      <c r="O2346" s="85"/>
      <c r="P2346" s="85"/>
      <c r="Q2346" s="422" t="s">
        <v>62</v>
      </c>
      <c r="R2346" s="102" t="s">
        <v>43</v>
      </c>
      <c r="S2346" s="102">
        <v>1</v>
      </c>
      <c r="T2346" s="435"/>
      <c r="U2346" s="354">
        <v>5</v>
      </c>
      <c r="V2346" s="354">
        <v>4</v>
      </c>
      <c r="W2346" s="434" t="s">
        <v>3223</v>
      </c>
      <c r="X2346" s="354">
        <v>1</v>
      </c>
      <c r="Y2346" s="422">
        <f>J2346-I2346</f>
        <v>5.5555555555555913E-3</v>
      </c>
      <c r="Z2346" s="422">
        <f>Y2346*60</f>
        <v>0.33333333333333548</v>
      </c>
      <c r="AA2346" s="429">
        <v>2</v>
      </c>
      <c r="AB2346" s="165">
        <v>5</v>
      </c>
    </row>
    <row r="2347" spans="1:28" ht="14.25" customHeight="1" thickBot="1">
      <c r="A2347" s="7"/>
      <c r="B2347" s="7"/>
      <c r="C2347" s="252" t="s">
        <v>4763</v>
      </c>
      <c r="D2347" s="468">
        <v>2</v>
      </c>
      <c r="E2347" s="50" t="s">
        <v>1505</v>
      </c>
      <c r="F2347" s="141" t="s">
        <v>3426</v>
      </c>
      <c r="G2347" s="102" t="s">
        <v>4877</v>
      </c>
      <c r="H2347" s="102" t="s">
        <v>4878</v>
      </c>
      <c r="I2347" s="45" t="s">
        <v>2352</v>
      </c>
      <c r="J2347" s="113">
        <v>0.36666666666666664</v>
      </c>
      <c r="K2347" s="51" t="s">
        <v>7453</v>
      </c>
      <c r="L2347" s="13">
        <f ca="1">IFERROR(__xludf.DUMMYFUNCTION("if(K2493="""",0,counta(split(K2493,"","")))"),3)</f>
        <v>3</v>
      </c>
      <c r="M2347" s="51" t="s">
        <v>7453</v>
      </c>
      <c r="N2347" s="85"/>
      <c r="O2347" s="85"/>
      <c r="P2347" s="85"/>
      <c r="Q2347" s="152" t="s">
        <v>62</v>
      </c>
      <c r="R2347" s="102" t="s">
        <v>43</v>
      </c>
      <c r="S2347" s="147">
        <v>1</v>
      </c>
      <c r="T2347" s="435"/>
      <c r="U2347" s="165">
        <v>4</v>
      </c>
      <c r="V2347" s="165">
        <v>5</v>
      </c>
      <c r="W2347" s="165" t="s">
        <v>2111</v>
      </c>
      <c r="X2347" s="102">
        <v>1</v>
      </c>
      <c r="Y2347" s="422">
        <f>J2347-I2347</f>
        <v>3.6111111111111094E-2</v>
      </c>
      <c r="Z2347" s="422">
        <f>Y2347*60</f>
        <v>2.1666666666666656</v>
      </c>
      <c r="AA2347" s="429">
        <v>2</v>
      </c>
      <c r="AB2347" s="529">
        <v>5</v>
      </c>
    </row>
    <row r="2348" spans="1:28" ht="14.25" customHeight="1" thickBot="1">
      <c r="A2348" s="7"/>
      <c r="B2348" s="7"/>
      <c r="C2348" s="252" t="s">
        <v>3828</v>
      </c>
      <c r="D2348" s="468">
        <v>2</v>
      </c>
      <c r="E2348" s="252" t="s">
        <v>3958</v>
      </c>
      <c r="F2348" s="102" t="s">
        <v>3703</v>
      </c>
      <c r="G2348" s="102" t="s">
        <v>692</v>
      </c>
      <c r="H2348" s="102" t="s">
        <v>3972</v>
      </c>
      <c r="I2348" s="45" t="s">
        <v>1671</v>
      </c>
      <c r="J2348" s="113">
        <v>0.41111111111111109</v>
      </c>
      <c r="K2348" s="51" t="s">
        <v>7455</v>
      </c>
      <c r="L2348" s="13">
        <f ca="1">IFERROR(__xludf.DUMMYFUNCTION("if(K2494="""",0,counta(split(K2494,"","")))"),3)</f>
        <v>3</v>
      </c>
      <c r="M2348" s="51"/>
      <c r="N2348" s="85"/>
      <c r="O2348" s="85"/>
      <c r="P2348" s="85"/>
      <c r="Q2348" s="152" t="s">
        <v>62</v>
      </c>
      <c r="R2348" s="102" t="s">
        <v>43</v>
      </c>
      <c r="S2348" s="147">
        <v>1</v>
      </c>
      <c r="T2348" s="435"/>
      <c r="U2348" s="332">
        <v>5</v>
      </c>
      <c r="V2348" s="332">
        <v>5</v>
      </c>
      <c r="W2348" s="252" t="s">
        <v>3770</v>
      </c>
      <c r="X2348" s="339" t="s">
        <v>2794</v>
      </c>
      <c r="Y2348" s="422">
        <f>J2348-I2348</f>
        <v>8.1249999999999989E-2</v>
      </c>
      <c r="Z2348" s="422">
        <f>Y2348*60</f>
        <v>4.8749999999999991</v>
      </c>
      <c r="AA2348" s="429">
        <v>2</v>
      </c>
      <c r="AB2348" s="255">
        <v>5</v>
      </c>
    </row>
    <row r="2349" spans="1:28" ht="14.25" customHeight="1" thickBot="1">
      <c r="A2349" s="7"/>
      <c r="B2349" s="7"/>
      <c r="C2349" s="50" t="s">
        <v>4411</v>
      </c>
      <c r="D2349" s="468">
        <v>2</v>
      </c>
      <c r="E2349" s="51" t="s">
        <v>4697</v>
      </c>
      <c r="F2349" s="102" t="s">
        <v>4593</v>
      </c>
      <c r="G2349" s="102" t="s">
        <v>4540</v>
      </c>
      <c r="H2349" s="102" t="s">
        <v>4707</v>
      </c>
      <c r="I2349" s="45" t="s">
        <v>1671</v>
      </c>
      <c r="J2349" s="113">
        <v>4.6527777777777779E-2</v>
      </c>
      <c r="K2349" s="59" t="s">
        <v>7456</v>
      </c>
      <c r="L2349" s="13">
        <f ca="1">IFERROR(__xludf.DUMMYFUNCTION("if(K2495="""",0,counta(split(K2495,"","")))"),3)</f>
        <v>3</v>
      </c>
      <c r="M2349" s="51" t="s">
        <v>7456</v>
      </c>
      <c r="N2349" s="85"/>
      <c r="O2349" s="85"/>
      <c r="P2349" s="85"/>
      <c r="Q2349" s="152" t="s">
        <v>62</v>
      </c>
      <c r="R2349" s="102" t="s">
        <v>43</v>
      </c>
      <c r="S2349" s="147">
        <v>1</v>
      </c>
      <c r="T2349" s="435"/>
      <c r="U2349" s="336">
        <v>3</v>
      </c>
      <c r="V2349" s="336">
        <v>3</v>
      </c>
      <c r="W2349" s="339" t="s">
        <v>29</v>
      </c>
      <c r="X2349" s="339" t="s">
        <v>2947</v>
      </c>
      <c r="Y2349" s="422">
        <f>J2349-I2349</f>
        <v>-0.28333333333333333</v>
      </c>
      <c r="Z2349" s="422">
        <f>Y2349*60</f>
        <v>-17</v>
      </c>
      <c r="AA2349" s="429">
        <v>2</v>
      </c>
      <c r="AB2349" s="165">
        <v>5</v>
      </c>
    </row>
    <row r="2350" spans="1:28" ht="14.25" customHeight="1" thickBot="1">
      <c r="A2350" s="7"/>
      <c r="B2350" s="7"/>
      <c r="C2350" s="50" t="s">
        <v>4937</v>
      </c>
      <c r="D2350" s="468">
        <v>2</v>
      </c>
      <c r="E2350" s="144" t="s">
        <v>4970</v>
      </c>
      <c r="F2350" s="102" t="s">
        <v>4971</v>
      </c>
      <c r="G2350" s="102" t="s">
        <v>4972</v>
      </c>
      <c r="H2350" s="102" t="s">
        <v>4973</v>
      </c>
      <c r="I2350" s="45" t="s">
        <v>1671</v>
      </c>
      <c r="J2350" s="113">
        <v>0.11458333333333333</v>
      </c>
      <c r="K2350" s="51" t="s">
        <v>7459</v>
      </c>
      <c r="L2350" s="13">
        <f ca="1">IFERROR(__xludf.DUMMYFUNCTION("if(K2496="""",0,counta(split(K2496,"","")))"),7)</f>
        <v>7</v>
      </c>
      <c r="M2350" s="51" t="s">
        <v>7459</v>
      </c>
      <c r="N2350" s="85"/>
      <c r="O2350" s="85"/>
      <c r="P2350" s="85"/>
      <c r="Q2350" s="152" t="s">
        <v>62</v>
      </c>
      <c r="R2350" s="102" t="s">
        <v>43</v>
      </c>
      <c r="S2350" s="147">
        <v>1</v>
      </c>
      <c r="T2350" s="435"/>
      <c r="U2350" s="165"/>
      <c r="V2350" s="165">
        <v>3</v>
      </c>
      <c r="W2350" s="165" t="s">
        <v>2111</v>
      </c>
      <c r="X2350" s="102"/>
      <c r="Y2350" s="422">
        <f>J2350-I2350</f>
        <v>-0.21527777777777779</v>
      </c>
      <c r="Z2350" s="422">
        <f>Y2350*60</f>
        <v>-12.916666666666668</v>
      </c>
      <c r="AA2350" s="429">
        <v>2</v>
      </c>
      <c r="AB2350" s="280">
        <v>5</v>
      </c>
    </row>
    <row r="2351" spans="1:28" ht="14.25" customHeight="1" thickBot="1">
      <c r="A2351" s="161"/>
      <c r="B2351" s="161"/>
      <c r="C2351" s="353" t="s">
        <v>5531</v>
      </c>
      <c r="D2351" s="468">
        <v>2</v>
      </c>
      <c r="E2351" s="386" t="s">
        <v>5570</v>
      </c>
      <c r="F2351" s="164" t="s">
        <v>5574</v>
      </c>
      <c r="G2351" s="164"/>
      <c r="H2351" s="164" t="s">
        <v>5575</v>
      </c>
      <c r="I2351" s="162" t="s">
        <v>1671</v>
      </c>
      <c r="J2351" s="113">
        <v>5.0694444444444445E-2</v>
      </c>
      <c r="K2351" s="237" t="s">
        <v>7461</v>
      </c>
      <c r="L2351" s="13">
        <f ca="1">IFERROR(__xludf.DUMMYFUNCTION("if(K2497="""",0,counta(split(K2497,"","")))"),10)</f>
        <v>10</v>
      </c>
      <c r="M2351" s="51" t="s">
        <v>7462</v>
      </c>
      <c r="N2351" s="85"/>
      <c r="O2351" s="85"/>
      <c r="P2351" s="85"/>
      <c r="Q2351" s="152" t="s">
        <v>62</v>
      </c>
      <c r="R2351" s="102" t="s">
        <v>43</v>
      </c>
      <c r="S2351" s="147">
        <v>1</v>
      </c>
      <c r="T2351" s="435"/>
      <c r="U2351" s="251">
        <v>3</v>
      </c>
      <c r="V2351" s="253">
        <v>4</v>
      </c>
      <c r="W2351" s="353" t="s">
        <v>3041</v>
      </c>
      <c r="X2351" s="353">
        <v>0</v>
      </c>
      <c r="Y2351" s="422">
        <f>J2351-I2351</f>
        <v>-0.27916666666666667</v>
      </c>
      <c r="Z2351" s="422">
        <f>Y2351*60</f>
        <v>-16.75</v>
      </c>
      <c r="AA2351" s="429">
        <v>2</v>
      </c>
      <c r="AB2351" s="280">
        <v>5</v>
      </c>
    </row>
    <row r="2352" spans="1:28" ht="14.25" customHeight="1" thickBot="1">
      <c r="A2352" s="7"/>
      <c r="B2352" s="7"/>
      <c r="C2352" s="214" t="s">
        <v>6842</v>
      </c>
      <c r="D2352" s="468">
        <v>2</v>
      </c>
      <c r="E2352" s="214" t="s">
        <v>1669</v>
      </c>
      <c r="F2352" s="102" t="s">
        <v>1414</v>
      </c>
      <c r="G2352" s="102" t="s">
        <v>1415</v>
      </c>
      <c r="H2352" s="102" t="s">
        <v>3377</v>
      </c>
      <c r="I2352" s="45" t="s">
        <v>1671</v>
      </c>
      <c r="J2352" s="113">
        <v>0.22847222222222222</v>
      </c>
      <c r="K2352" s="51" t="s">
        <v>7465</v>
      </c>
      <c r="L2352" s="13">
        <f ca="1">IFERROR(__xludf.DUMMYFUNCTION("if(K2498="""",0,counta(split(K2498,"","")))"),5)</f>
        <v>5</v>
      </c>
      <c r="M2352" s="51" t="s">
        <v>7465</v>
      </c>
      <c r="N2352" s="51" t="s">
        <v>991</v>
      </c>
      <c r="O2352" s="51" t="s">
        <v>181</v>
      </c>
      <c r="P2352" s="51" t="s">
        <v>586</v>
      </c>
      <c r="Q2352" s="422" t="s">
        <v>62</v>
      </c>
      <c r="R2352" s="102" t="s">
        <v>43</v>
      </c>
      <c r="S2352" s="102">
        <v>1</v>
      </c>
      <c r="T2352" s="435"/>
      <c r="U2352" s="165">
        <v>4</v>
      </c>
      <c r="V2352" s="165">
        <v>4</v>
      </c>
      <c r="W2352" s="165" t="s">
        <v>2111</v>
      </c>
      <c r="X2352" s="102" t="s">
        <v>2794</v>
      </c>
      <c r="Y2352" s="422">
        <f>J2352-I2352</f>
        <v>-0.10138888888888889</v>
      </c>
      <c r="Z2352" s="422">
        <f>Y2352*60</f>
        <v>-6.083333333333333</v>
      </c>
      <c r="AA2352" s="429">
        <v>2</v>
      </c>
      <c r="AB2352" s="165">
        <v>5</v>
      </c>
    </row>
    <row r="2353" spans="1:28" ht="14.25" customHeight="1" thickBot="1">
      <c r="A2353" s="385"/>
      <c r="B2353" s="385"/>
      <c r="C2353" s="145" t="s">
        <v>5078</v>
      </c>
      <c r="D2353" s="468">
        <v>2</v>
      </c>
      <c r="E2353" s="145" t="s">
        <v>5297</v>
      </c>
      <c r="F2353" s="155" t="s">
        <v>2848</v>
      </c>
      <c r="G2353" s="155" t="s">
        <v>5301</v>
      </c>
      <c r="H2353" s="155" t="s">
        <v>3083</v>
      </c>
      <c r="I2353" s="146" t="s">
        <v>5302</v>
      </c>
      <c r="J2353" s="113">
        <v>0.28958333333333336</v>
      </c>
      <c r="K2353" s="51" t="s">
        <v>7469</v>
      </c>
      <c r="L2353" s="13">
        <f ca="1">IFERROR(__xludf.DUMMYFUNCTION("if(K2499="""",0,counta(split(K2499,"","")))"),6)</f>
        <v>6</v>
      </c>
      <c r="M2353" s="51" t="s">
        <v>7469</v>
      </c>
      <c r="N2353" s="51" t="s">
        <v>991</v>
      </c>
      <c r="O2353" s="51" t="s">
        <v>181</v>
      </c>
      <c r="P2353" s="85"/>
      <c r="Q2353" s="422" t="s">
        <v>62</v>
      </c>
      <c r="R2353" s="102" t="s">
        <v>43</v>
      </c>
      <c r="S2353" s="102">
        <v>1</v>
      </c>
      <c r="T2353" s="435"/>
      <c r="U2353" s="165"/>
      <c r="V2353" s="165">
        <v>3</v>
      </c>
      <c r="W2353" s="165" t="s">
        <v>29</v>
      </c>
      <c r="X2353" s="15">
        <v>1</v>
      </c>
      <c r="Y2353" s="422">
        <f>J2353-I2353</f>
        <v>-3.8888888888888862E-2</v>
      </c>
      <c r="Z2353" s="422">
        <f>Y2353*60</f>
        <v>-2.3333333333333317</v>
      </c>
      <c r="AA2353" s="429">
        <v>2</v>
      </c>
      <c r="AB2353" s="280">
        <v>5</v>
      </c>
    </row>
    <row r="2354" spans="1:28" ht="14.25" customHeight="1" thickBot="1">
      <c r="A2354" s="7"/>
      <c r="B2354" s="7"/>
      <c r="C2354" s="50" t="s">
        <v>4411</v>
      </c>
      <c r="D2354" s="468">
        <v>2</v>
      </c>
      <c r="E2354" s="51" t="s">
        <v>4635</v>
      </c>
      <c r="F2354" s="129" t="s">
        <v>4643</v>
      </c>
      <c r="G2354" s="129" t="s">
        <v>4644</v>
      </c>
      <c r="H2354" s="129" t="s">
        <v>4645</v>
      </c>
      <c r="I2354" s="45" t="s">
        <v>4646</v>
      </c>
      <c r="J2354" s="113">
        <v>0.33541666666666664</v>
      </c>
      <c r="K2354" s="51" t="s">
        <v>7471</v>
      </c>
      <c r="L2354" s="13">
        <f ca="1">IFERROR(__xludf.DUMMYFUNCTION("if(K2500="""",0,counta(split(K2500,"","")))"),4)</f>
        <v>4</v>
      </c>
      <c r="M2354" s="51" t="s">
        <v>7471</v>
      </c>
      <c r="N2354" s="85"/>
      <c r="O2354" s="85"/>
      <c r="P2354" s="85"/>
      <c r="Q2354" s="422" t="s">
        <v>62</v>
      </c>
      <c r="R2354" s="102" t="s">
        <v>43</v>
      </c>
      <c r="S2354" s="102">
        <v>1</v>
      </c>
      <c r="T2354" s="435"/>
      <c r="U2354" s="165"/>
      <c r="V2354" s="165">
        <v>4</v>
      </c>
      <c r="W2354" s="165" t="s">
        <v>2111</v>
      </c>
      <c r="X2354" s="102"/>
      <c r="Y2354" s="422">
        <f>J2354-I2354</f>
        <v>7.6388888888888618E-3</v>
      </c>
      <c r="Z2354" s="422">
        <f>Y2354*60</f>
        <v>0.45833333333333171</v>
      </c>
      <c r="AA2354" s="428">
        <v>2</v>
      </c>
      <c r="AB2354" s="165">
        <v>5</v>
      </c>
    </row>
    <row r="2355" spans="1:28" ht="14.25" customHeight="1" thickBot="1">
      <c r="A2355" s="7"/>
      <c r="B2355" s="7"/>
      <c r="C2355" s="50" t="s">
        <v>3086</v>
      </c>
      <c r="D2355" s="468">
        <v>2</v>
      </c>
      <c r="E2355" s="87" t="s">
        <v>3276</v>
      </c>
      <c r="F2355" s="93" t="s">
        <v>3293</v>
      </c>
      <c r="G2355" s="102" t="s">
        <v>3294</v>
      </c>
      <c r="H2355" s="237" t="s">
        <v>538</v>
      </c>
      <c r="I2355" s="45" t="s">
        <v>3208</v>
      </c>
      <c r="J2355" s="113">
        <v>0.14583333333333334</v>
      </c>
      <c r="K2355" s="51" t="s">
        <v>2163</v>
      </c>
      <c r="L2355" s="13">
        <f ca="1">IFERROR(__xludf.DUMMYFUNCTION("if(K2501="""",0,counta(split(K2501,"","")))"),1)</f>
        <v>1</v>
      </c>
      <c r="M2355" s="51" t="s">
        <v>2163</v>
      </c>
      <c r="N2355" s="85"/>
      <c r="O2355" s="85"/>
      <c r="P2355" s="85"/>
      <c r="Q2355" s="422" t="s">
        <v>62</v>
      </c>
      <c r="R2355" s="102" t="s">
        <v>43</v>
      </c>
      <c r="S2355" s="102">
        <v>1</v>
      </c>
      <c r="T2355" s="435"/>
      <c r="U2355" s="336">
        <v>3</v>
      </c>
      <c r="V2355" s="336">
        <v>3</v>
      </c>
      <c r="W2355" s="339" t="s">
        <v>3092</v>
      </c>
      <c r="X2355" s="339" t="s">
        <v>2947</v>
      </c>
      <c r="Y2355" s="422">
        <f>J2355-I2355</f>
        <v>-0.18055555555555555</v>
      </c>
      <c r="Z2355" s="422">
        <f>Y2355*60</f>
        <v>-10.833333333333334</v>
      </c>
      <c r="AA2355" s="429">
        <v>2</v>
      </c>
      <c r="AB2355" s="165">
        <v>5</v>
      </c>
    </row>
    <row r="2356" spans="1:28" ht="14.25" customHeight="1" thickBot="1">
      <c r="A2356" s="7"/>
      <c r="B2356" s="7"/>
      <c r="C2356" s="50" t="s">
        <v>6619</v>
      </c>
      <c r="D2356" s="468">
        <v>2</v>
      </c>
      <c r="E2356" s="50" t="s">
        <v>6664</v>
      </c>
      <c r="F2356" s="102" t="s">
        <v>2803</v>
      </c>
      <c r="G2356" s="102" t="s">
        <v>2803</v>
      </c>
      <c r="H2356" s="102" t="s">
        <v>3052</v>
      </c>
      <c r="I2356" s="45" t="s">
        <v>3208</v>
      </c>
      <c r="J2356" s="113">
        <v>0.26250000000000001</v>
      </c>
      <c r="K2356" s="51" t="s">
        <v>7475</v>
      </c>
      <c r="L2356" s="13">
        <f ca="1">IFERROR(__xludf.DUMMYFUNCTION("if(K2502="""",0,counta(split(K2502,"","")))"),2)</f>
        <v>2</v>
      </c>
      <c r="M2356" s="85"/>
      <c r="N2356" s="51" t="s">
        <v>181</v>
      </c>
      <c r="O2356" s="51" t="s">
        <v>181</v>
      </c>
      <c r="P2356" s="85"/>
      <c r="Q2356" s="422" t="s">
        <v>62</v>
      </c>
      <c r="R2356" s="102" t="s">
        <v>43</v>
      </c>
      <c r="S2356" s="102">
        <v>1</v>
      </c>
      <c r="T2356" s="435"/>
      <c r="U2356" s="165"/>
      <c r="V2356" s="165">
        <v>3</v>
      </c>
      <c r="W2356" s="165" t="s">
        <v>2111</v>
      </c>
      <c r="X2356" s="102"/>
      <c r="Y2356" s="422">
        <f>J2356-I2356</f>
        <v>-6.3888888888888884E-2</v>
      </c>
      <c r="Z2356" s="422">
        <f>Y2356*60</f>
        <v>-3.833333333333333</v>
      </c>
      <c r="AA2356" s="428">
        <v>2</v>
      </c>
      <c r="AB2356" s="486">
        <v>5</v>
      </c>
    </row>
    <row r="2357" spans="1:28" ht="14.25" customHeight="1" thickBot="1">
      <c r="A2357" s="7"/>
      <c r="B2357" s="189"/>
      <c r="C2357" s="190" t="s">
        <v>6753</v>
      </c>
      <c r="D2357" s="468">
        <v>2</v>
      </c>
      <c r="E2357" s="200" t="s">
        <v>6783</v>
      </c>
      <c r="F2357" s="209" t="s">
        <v>5433</v>
      </c>
      <c r="G2357" s="209" t="s">
        <v>2441</v>
      </c>
      <c r="H2357" s="209" t="s">
        <v>4205</v>
      </c>
      <c r="I2357" s="208" t="s">
        <v>3208</v>
      </c>
      <c r="J2357" s="45" t="s">
        <v>443</v>
      </c>
      <c r="K2357" s="102" t="s">
        <v>7477</v>
      </c>
      <c r="L2357" s="13">
        <f ca="1">IFERROR(__xludf.DUMMYFUNCTION("if(K2503="""",0,counta(split(K2503,"","")))"),3)</f>
        <v>3</v>
      </c>
      <c r="M2357" s="237"/>
      <c r="N2357" s="102"/>
      <c r="O2357" s="102"/>
      <c r="P2357" s="102"/>
      <c r="Q2357" s="422" t="s">
        <v>62</v>
      </c>
      <c r="R2357" s="102" t="s">
        <v>43</v>
      </c>
      <c r="S2357" s="102">
        <v>1</v>
      </c>
      <c r="T2357" s="435"/>
      <c r="U2357" s="165"/>
      <c r="V2357" s="165">
        <v>3</v>
      </c>
      <c r="W2357" s="165" t="s">
        <v>29</v>
      </c>
      <c r="X2357" s="15">
        <v>1</v>
      </c>
      <c r="Y2357" s="422">
        <f>J2357-I2357</f>
        <v>-3.125E-2</v>
      </c>
      <c r="Z2357" s="422">
        <f>Y2357*60</f>
        <v>-1.875</v>
      </c>
      <c r="AA2357" s="429">
        <v>2</v>
      </c>
      <c r="AB2357" s="165">
        <v>5</v>
      </c>
    </row>
    <row r="2358" spans="1:28" ht="14.25" customHeight="1" thickBot="1">
      <c r="A2358" s="7"/>
      <c r="B2358" s="7"/>
      <c r="C2358" s="50" t="s">
        <v>3306</v>
      </c>
      <c r="D2358" s="468">
        <v>2</v>
      </c>
      <c r="E2358" s="97" t="s">
        <v>3353</v>
      </c>
      <c r="F2358" s="102" t="s">
        <v>79</v>
      </c>
      <c r="G2358" s="102" t="s">
        <v>79</v>
      </c>
      <c r="H2358" s="102" t="s">
        <v>2825</v>
      </c>
      <c r="I2358" s="45" t="s">
        <v>453</v>
      </c>
      <c r="J2358" s="45" t="s">
        <v>1143</v>
      </c>
      <c r="K2358" s="102" t="s">
        <v>5726</v>
      </c>
      <c r="L2358" s="13">
        <f ca="1">IFERROR(__xludf.DUMMYFUNCTION("if(K2504="""",0,counta(split(K2504,"","")))"),1)</f>
        <v>1</v>
      </c>
      <c r="M2358" s="102"/>
      <c r="N2358" s="102" t="s">
        <v>4667</v>
      </c>
      <c r="O2358" s="102" t="s">
        <v>4667</v>
      </c>
      <c r="P2358" s="102"/>
      <c r="Q2358" s="422" t="s">
        <v>62</v>
      </c>
      <c r="R2358" s="102" t="s">
        <v>43</v>
      </c>
      <c r="S2358" s="102">
        <v>1</v>
      </c>
      <c r="T2358" s="435"/>
      <c r="U2358" s="251">
        <v>3</v>
      </c>
      <c r="V2358" s="251">
        <v>3</v>
      </c>
      <c r="W2358" s="283" t="s">
        <v>2793</v>
      </c>
      <c r="X2358" s="250">
        <v>1</v>
      </c>
      <c r="Y2358" s="422">
        <f>J2358-I2358</f>
        <v>-7.6388888888889173E-3</v>
      </c>
      <c r="Z2358" s="422">
        <f>Y2358*60</f>
        <v>-0.45833333333333504</v>
      </c>
      <c r="AA2358" s="429">
        <v>2</v>
      </c>
      <c r="AB2358" s="332">
        <v>5</v>
      </c>
    </row>
    <row r="2359" spans="1:28" ht="14.25" customHeight="1" thickBot="1">
      <c r="A2359" s="7"/>
      <c r="B2359" s="7"/>
      <c r="C2359" s="104" t="s">
        <v>5338</v>
      </c>
      <c r="D2359" s="468">
        <v>2</v>
      </c>
      <c r="E2359" s="50" t="s">
        <v>5482</v>
      </c>
      <c r="F2359" s="102" t="s">
        <v>5492</v>
      </c>
      <c r="G2359" s="102" t="s">
        <v>5493</v>
      </c>
      <c r="H2359" s="102" t="s">
        <v>112</v>
      </c>
      <c r="I2359" s="45" t="s">
        <v>2420</v>
      </c>
      <c r="J2359" s="45" t="s">
        <v>1814</v>
      </c>
      <c r="K2359" s="102" t="s">
        <v>5401</v>
      </c>
      <c r="L2359" s="13">
        <f ca="1">IFERROR(__xludf.DUMMYFUNCTION("if(K2505="""",0,counta(split(K2505,"","")))"),1)</f>
        <v>1</v>
      </c>
      <c r="M2359" s="102" t="s">
        <v>5401</v>
      </c>
      <c r="N2359" s="102"/>
      <c r="O2359" s="102"/>
      <c r="P2359" s="102"/>
      <c r="Q2359" s="422" t="s">
        <v>62</v>
      </c>
      <c r="R2359" s="102" t="s">
        <v>43</v>
      </c>
      <c r="S2359" s="102">
        <v>1</v>
      </c>
      <c r="T2359" s="435"/>
      <c r="U2359" s="165">
        <v>3</v>
      </c>
      <c r="V2359" s="165">
        <v>5</v>
      </c>
      <c r="W2359" s="165" t="s">
        <v>2793</v>
      </c>
      <c r="X2359" s="102">
        <v>1</v>
      </c>
      <c r="Y2359" s="422">
        <f>J2359-I2359</f>
        <v>9.8611111111111094E-2</v>
      </c>
      <c r="Z2359" s="422">
        <f>Y2359*60</f>
        <v>5.9166666666666661</v>
      </c>
      <c r="AA2359" s="429">
        <v>2</v>
      </c>
      <c r="AB2359" s="150">
        <v>5</v>
      </c>
    </row>
    <row r="2360" spans="1:28" ht="14.25" customHeight="1" thickBot="1">
      <c r="A2360" s="7"/>
      <c r="B2360" s="7"/>
      <c r="C2360" s="50" t="s">
        <v>6196</v>
      </c>
      <c r="D2360" s="468">
        <v>2</v>
      </c>
      <c r="E2360" s="50" t="s">
        <v>6212</v>
      </c>
      <c r="F2360" s="102" t="s">
        <v>6217</v>
      </c>
      <c r="G2360" s="102" t="s">
        <v>6217</v>
      </c>
      <c r="H2360" s="102" t="s">
        <v>479</v>
      </c>
      <c r="I2360" s="45" t="s">
        <v>2420</v>
      </c>
      <c r="J2360" s="45" t="s">
        <v>77</v>
      </c>
      <c r="K2360" s="102" t="s">
        <v>7483</v>
      </c>
      <c r="L2360" s="13">
        <f ca="1">IFERROR(__xludf.DUMMYFUNCTION("if(K2506="""",0,counta(split(K2506,"","")))"),2)</f>
        <v>2</v>
      </c>
      <c r="M2360" s="102" t="s">
        <v>7484</v>
      </c>
      <c r="N2360" s="102"/>
      <c r="O2360" s="102"/>
      <c r="P2360" s="102"/>
      <c r="Q2360" s="422" t="s">
        <v>62</v>
      </c>
      <c r="R2360" s="102" t="s">
        <v>43</v>
      </c>
      <c r="S2360" s="102">
        <v>1</v>
      </c>
      <c r="T2360" s="435"/>
      <c r="U2360" s="165"/>
      <c r="V2360" s="165">
        <v>4</v>
      </c>
      <c r="W2360" s="165" t="s">
        <v>29</v>
      </c>
      <c r="X2360" s="15">
        <v>1</v>
      </c>
      <c r="Y2360" s="422">
        <f>J2360-I2360</f>
        <v>-0.22916666666666669</v>
      </c>
      <c r="Z2360" s="422">
        <f>Y2360*60</f>
        <v>-13.750000000000002</v>
      </c>
      <c r="AA2360" s="428">
        <v>2</v>
      </c>
      <c r="AB2360" s="165">
        <v>5</v>
      </c>
    </row>
    <row r="2361" spans="1:28" ht="14.25" customHeight="1" thickBot="1">
      <c r="A2361" s="7"/>
      <c r="B2361" s="156"/>
      <c r="C2361" s="252" t="s">
        <v>6196</v>
      </c>
      <c r="D2361" s="468">
        <v>2</v>
      </c>
      <c r="E2361" s="252" t="s">
        <v>1740</v>
      </c>
      <c r="F2361" s="102" t="s">
        <v>6232</v>
      </c>
      <c r="G2361" s="102" t="s">
        <v>6232</v>
      </c>
      <c r="H2361" s="102" t="s">
        <v>6233</v>
      </c>
      <c r="I2361" s="180" t="s">
        <v>1766</v>
      </c>
      <c r="J2361" s="45" t="s">
        <v>984</v>
      </c>
      <c r="K2361" s="102" t="s">
        <v>245</v>
      </c>
      <c r="L2361" s="13">
        <f ca="1">IFERROR(__xludf.DUMMYFUNCTION("if(K2507="""",0,counta(split(K2507,"","")))"),2)</f>
        <v>2</v>
      </c>
      <c r="M2361" s="102" t="s">
        <v>7485</v>
      </c>
      <c r="N2361" s="102"/>
      <c r="O2361" s="102"/>
      <c r="P2361" s="102"/>
      <c r="Q2361" s="422" t="s">
        <v>62</v>
      </c>
      <c r="R2361" s="102" t="s">
        <v>43</v>
      </c>
      <c r="S2361" s="102">
        <v>1</v>
      </c>
      <c r="T2361" s="435"/>
      <c r="U2361" s="156"/>
      <c r="V2361" s="156"/>
      <c r="W2361" s="165" t="s">
        <v>3044</v>
      </c>
      <c r="X2361" s="252">
        <v>1</v>
      </c>
      <c r="Y2361" s="422">
        <f>J2361-I2361</f>
        <v>-0.22013888888888888</v>
      </c>
      <c r="Z2361" s="422">
        <f>Y2361*60</f>
        <v>-13.208333333333332</v>
      </c>
      <c r="AA2361" s="429">
        <v>2</v>
      </c>
      <c r="AB2361" s="297">
        <v>5</v>
      </c>
    </row>
    <row r="2362" spans="1:28" ht="14.25" customHeight="1" thickBot="1">
      <c r="A2362" s="7"/>
      <c r="B2362" s="7"/>
      <c r="C2362" s="50" t="s">
        <v>3306</v>
      </c>
      <c r="D2362" s="468">
        <v>2</v>
      </c>
      <c r="E2362" s="97" t="s">
        <v>3353</v>
      </c>
      <c r="F2362" s="102" t="s">
        <v>1084</v>
      </c>
      <c r="G2362" s="102" t="s">
        <v>3370</v>
      </c>
      <c r="H2362" s="102" t="s">
        <v>1084</v>
      </c>
      <c r="I2362" s="45" t="s">
        <v>2246</v>
      </c>
      <c r="J2362" s="45" t="s">
        <v>3478</v>
      </c>
      <c r="K2362" s="102" t="s">
        <v>648</v>
      </c>
      <c r="L2362" s="13">
        <f ca="1">IFERROR(__xludf.DUMMYFUNCTION("if(K2508="""",0,counta(split(K2508,"","")))"),1)</f>
        <v>1</v>
      </c>
      <c r="M2362" s="102" t="s">
        <v>7475</v>
      </c>
      <c r="N2362" s="102" t="s">
        <v>181</v>
      </c>
      <c r="O2362" s="102" t="s">
        <v>181</v>
      </c>
      <c r="P2362" s="102"/>
      <c r="Q2362" s="422" t="s">
        <v>62</v>
      </c>
      <c r="R2362" s="102" t="s">
        <v>43</v>
      </c>
      <c r="S2362" s="102">
        <v>1</v>
      </c>
      <c r="T2362" s="435"/>
      <c r="U2362" s="277">
        <v>4</v>
      </c>
      <c r="V2362" s="277">
        <v>4</v>
      </c>
      <c r="W2362" s="275" t="s">
        <v>3409</v>
      </c>
      <c r="X2362" s="275" t="s">
        <v>2947</v>
      </c>
      <c r="Y2362" s="422">
        <f>J2362-I2362</f>
        <v>-0.21875</v>
      </c>
      <c r="Z2362" s="422">
        <f>Y2362*60</f>
        <v>-13.125</v>
      </c>
      <c r="AA2362" s="429">
        <v>2</v>
      </c>
      <c r="AB2362" s="165">
        <v>5</v>
      </c>
    </row>
    <row r="2363" spans="1:28" ht="14.25" customHeight="1" thickBot="1">
      <c r="A2363" s="7"/>
      <c r="B2363" s="7"/>
      <c r="C2363" s="50" t="s">
        <v>3306</v>
      </c>
      <c r="D2363" s="468">
        <v>2</v>
      </c>
      <c r="E2363" s="97" t="s">
        <v>3381</v>
      </c>
      <c r="F2363" s="102" t="s">
        <v>3386</v>
      </c>
      <c r="G2363" s="102" t="s">
        <v>3386</v>
      </c>
      <c r="H2363" s="102" t="s">
        <v>3387</v>
      </c>
      <c r="I2363" s="45" t="s">
        <v>2246</v>
      </c>
      <c r="J2363" s="45" t="s">
        <v>1443</v>
      </c>
      <c r="K2363" s="102" t="s">
        <v>7490</v>
      </c>
      <c r="L2363" s="13">
        <f ca="1">IFERROR(__xludf.DUMMYFUNCTION("if(K2509="""",0,counta(split(K2509,"","")))"),2)</f>
        <v>2</v>
      </c>
      <c r="M2363" s="102" t="s">
        <v>7490</v>
      </c>
      <c r="N2363" s="102" t="s">
        <v>586</v>
      </c>
      <c r="O2363" s="102" t="s">
        <v>586</v>
      </c>
      <c r="P2363" s="102"/>
      <c r="Q2363" s="422" t="s">
        <v>62</v>
      </c>
      <c r="R2363" s="102" t="s">
        <v>43</v>
      </c>
      <c r="S2363" s="102">
        <v>1</v>
      </c>
      <c r="T2363" s="435"/>
      <c r="U2363" s="251">
        <v>3</v>
      </c>
      <c r="V2363" s="253">
        <v>4</v>
      </c>
      <c r="W2363" s="353" t="s">
        <v>2111</v>
      </c>
      <c r="X2363" s="353">
        <v>1</v>
      </c>
      <c r="Y2363" s="422">
        <f>J2363-I2363</f>
        <v>-0.18611111111111114</v>
      </c>
      <c r="Z2363" s="422">
        <f>Y2363*60</f>
        <v>-11.166666666666668</v>
      </c>
      <c r="AA2363" s="429">
        <v>2</v>
      </c>
      <c r="AB2363" s="165">
        <v>5</v>
      </c>
    </row>
    <row r="2364" spans="1:28" ht="14.25" customHeight="1" thickBot="1">
      <c r="A2364" s="7"/>
      <c r="B2364" s="7"/>
      <c r="C2364" s="50" t="s">
        <v>6619</v>
      </c>
      <c r="D2364" s="468">
        <v>2</v>
      </c>
      <c r="E2364" s="50" t="s">
        <v>6636</v>
      </c>
      <c r="F2364" s="102" t="s">
        <v>2803</v>
      </c>
      <c r="G2364" s="102" t="s">
        <v>2803</v>
      </c>
      <c r="H2364" s="102" t="s">
        <v>3052</v>
      </c>
      <c r="I2364" s="45" t="s">
        <v>1864</v>
      </c>
      <c r="J2364" s="45" t="s">
        <v>720</v>
      </c>
      <c r="K2364" s="102" t="s">
        <v>7491</v>
      </c>
      <c r="L2364" s="13">
        <f ca="1">IFERROR(__xludf.DUMMYFUNCTION("if(K2510="""",0,counta(split(K2510,"","")))"),2)</f>
        <v>2</v>
      </c>
      <c r="M2364" s="102" t="s">
        <v>7492</v>
      </c>
      <c r="N2364" s="102" t="s">
        <v>7493</v>
      </c>
      <c r="O2364" s="102" t="s">
        <v>2096</v>
      </c>
      <c r="P2364" s="102"/>
      <c r="Q2364" s="422" t="s">
        <v>62</v>
      </c>
      <c r="R2364" s="102" t="s">
        <v>43</v>
      </c>
      <c r="S2364" s="102">
        <v>1</v>
      </c>
      <c r="T2364" s="435"/>
      <c r="U2364" s="165">
        <v>4</v>
      </c>
      <c r="V2364" s="165">
        <v>4</v>
      </c>
      <c r="W2364" s="165" t="s">
        <v>5980</v>
      </c>
      <c r="X2364" s="102">
        <v>1</v>
      </c>
      <c r="Y2364" s="422">
        <f>J2364-I2364</f>
        <v>-0.14930555555555555</v>
      </c>
      <c r="Z2364" s="422">
        <f>Y2364*60</f>
        <v>-8.9583333333333339</v>
      </c>
      <c r="AA2364" s="429">
        <v>2</v>
      </c>
      <c r="AB2364" s="379">
        <v>5</v>
      </c>
    </row>
    <row r="2365" spans="1:28" ht="14.25" customHeight="1" thickBot="1">
      <c r="A2365" s="7"/>
      <c r="B2365" s="7"/>
      <c r="C2365" s="252" t="s">
        <v>3828</v>
      </c>
      <c r="D2365" s="468">
        <v>2</v>
      </c>
      <c r="E2365" s="252" t="s">
        <v>3958</v>
      </c>
      <c r="F2365" s="102" t="s">
        <v>3891</v>
      </c>
      <c r="G2365" s="102"/>
      <c r="H2365" s="102" t="s">
        <v>3892</v>
      </c>
      <c r="I2365" s="45" t="s">
        <v>1764</v>
      </c>
      <c r="J2365" s="45" t="s">
        <v>7495</v>
      </c>
      <c r="K2365" s="102" t="s">
        <v>7496</v>
      </c>
      <c r="L2365" s="13">
        <f ca="1">IFERROR(__xludf.DUMMYFUNCTION("if(K2511="""",0,counta(split(K2511,"","")))"),2)</f>
        <v>2</v>
      </c>
      <c r="M2365" s="102" t="s">
        <v>7496</v>
      </c>
      <c r="N2365" s="102"/>
      <c r="O2365" s="102"/>
      <c r="P2365" s="102"/>
      <c r="Q2365" s="441" t="s">
        <v>62</v>
      </c>
      <c r="R2365" s="102" t="s">
        <v>43</v>
      </c>
      <c r="S2365" s="331">
        <v>1</v>
      </c>
      <c r="T2365" s="435"/>
      <c r="U2365" s="481">
        <v>4</v>
      </c>
      <c r="V2365" s="481">
        <v>4</v>
      </c>
      <c r="W2365" s="481" t="s">
        <v>3044</v>
      </c>
      <c r="X2365" s="480" t="s">
        <v>2947</v>
      </c>
      <c r="Y2365" s="422">
        <f>J2365-I2365</f>
        <v>-0.11805555555555555</v>
      </c>
      <c r="Z2365" s="422">
        <f>Y2365*60</f>
        <v>-7.083333333333333</v>
      </c>
      <c r="AA2365" s="429">
        <v>2</v>
      </c>
      <c r="AB2365" s="165">
        <v>5</v>
      </c>
    </row>
    <row r="2366" spans="1:28" ht="14.25" customHeight="1" thickBot="1">
      <c r="A2366" s="7"/>
      <c r="B2366" s="7"/>
      <c r="C2366" s="237" t="s">
        <v>4214</v>
      </c>
      <c r="D2366" s="468">
        <v>2</v>
      </c>
      <c r="E2366" s="87" t="s">
        <v>4250</v>
      </c>
      <c r="F2366" s="237" t="s">
        <v>3686</v>
      </c>
      <c r="G2366" s="102" t="s">
        <v>4258</v>
      </c>
      <c r="H2366" s="102" t="s">
        <v>4259</v>
      </c>
      <c r="I2366" s="45" t="s">
        <v>1764</v>
      </c>
      <c r="J2366" s="45" t="s">
        <v>678</v>
      </c>
      <c r="K2366" s="102" t="s">
        <v>7498</v>
      </c>
      <c r="L2366" s="13">
        <f ca="1">IFERROR(__xludf.DUMMYFUNCTION("if(K2512="""",0,counta(split(K2512,"","")))"),2)</f>
        <v>2</v>
      </c>
      <c r="M2366" s="102" t="s">
        <v>7499</v>
      </c>
      <c r="N2366" s="102"/>
      <c r="O2366" s="102"/>
      <c r="P2366" s="102"/>
      <c r="Q2366" s="422" t="s">
        <v>62</v>
      </c>
      <c r="R2366" s="102" t="s">
        <v>43</v>
      </c>
      <c r="S2366" s="102">
        <v>1</v>
      </c>
      <c r="T2366" s="435"/>
      <c r="U2366" s="165"/>
      <c r="V2366" s="165">
        <v>5</v>
      </c>
      <c r="W2366" s="165" t="s">
        <v>1403</v>
      </c>
      <c r="X2366" s="102"/>
      <c r="Y2366" s="422">
        <f>J2366-I2366</f>
        <v>-0.2361111111111111</v>
      </c>
      <c r="Z2366" s="422">
        <f>Y2366*60</f>
        <v>-14.166666666666666</v>
      </c>
      <c r="AA2366" s="429">
        <v>2</v>
      </c>
      <c r="AB2366" s="165">
        <v>5</v>
      </c>
    </row>
    <row r="2367" spans="1:28" ht="14.25" customHeight="1" thickBot="1">
      <c r="A2367" s="156"/>
      <c r="B2367" s="156"/>
      <c r="C2367" s="252" t="s">
        <v>6391</v>
      </c>
      <c r="D2367" s="468">
        <v>2</v>
      </c>
      <c r="E2367" s="252" t="s">
        <v>6573</v>
      </c>
      <c r="F2367" s="184" t="s">
        <v>6577</v>
      </c>
      <c r="G2367" s="184" t="s">
        <v>6577</v>
      </c>
      <c r="H2367" s="184" t="s">
        <v>6578</v>
      </c>
      <c r="I2367" s="184" t="s">
        <v>1282</v>
      </c>
      <c r="J2367" s="45" t="s">
        <v>535</v>
      </c>
      <c r="K2367" s="102" t="s">
        <v>7501</v>
      </c>
      <c r="L2367" s="13">
        <f ca="1">IFERROR(__xludf.DUMMYFUNCTION("if(K2513="""",0,counta(split(K2513,"","")))"),3)</f>
        <v>3</v>
      </c>
      <c r="M2367" s="102" t="s">
        <v>7501</v>
      </c>
      <c r="N2367" s="102"/>
      <c r="O2367" s="102"/>
      <c r="P2367" s="102"/>
      <c r="Q2367" s="422" t="s">
        <v>62</v>
      </c>
      <c r="R2367" s="102" t="s">
        <v>43</v>
      </c>
      <c r="S2367" s="102">
        <v>1</v>
      </c>
      <c r="T2367" s="435"/>
      <c r="U2367" s="328">
        <v>5</v>
      </c>
      <c r="V2367" s="328">
        <v>5</v>
      </c>
      <c r="W2367" s="252" t="s">
        <v>3770</v>
      </c>
      <c r="X2367" s="252" t="s">
        <v>2794</v>
      </c>
      <c r="Y2367" s="422">
        <f>J2367-I2367</f>
        <v>-0.19791666666666669</v>
      </c>
      <c r="Z2367" s="422">
        <f>Y2367*60</f>
        <v>-11.875000000000002</v>
      </c>
      <c r="AA2367" s="429">
        <v>2</v>
      </c>
      <c r="AB2367" s="165">
        <v>5</v>
      </c>
    </row>
    <row r="2368" spans="1:28" ht="14.25" customHeight="1" thickBot="1">
      <c r="A2368" s="7"/>
      <c r="B2368" s="7"/>
      <c r="C2368" s="50" t="s">
        <v>3306</v>
      </c>
      <c r="D2368" s="468">
        <v>2</v>
      </c>
      <c r="E2368" s="97" t="s">
        <v>1944</v>
      </c>
      <c r="F2368" s="102" t="s">
        <v>1414</v>
      </c>
      <c r="G2368" s="102" t="s">
        <v>1415</v>
      </c>
      <c r="H2368" s="102" t="s">
        <v>3377</v>
      </c>
      <c r="I2368" s="45" t="s">
        <v>449</v>
      </c>
      <c r="J2368" s="45" t="s">
        <v>342</v>
      </c>
      <c r="K2368" s="284" t="s">
        <v>7477</v>
      </c>
      <c r="L2368" s="13">
        <f ca="1">IFERROR(__xludf.DUMMYFUNCTION("if(K2514="""",0,counta(split(K2514,"","")))"),3)</f>
        <v>3</v>
      </c>
      <c r="M2368" s="102" t="s">
        <v>7503</v>
      </c>
      <c r="N2368" s="102"/>
      <c r="O2368" s="102"/>
      <c r="P2368" s="102"/>
      <c r="Q2368" s="422" t="s">
        <v>62</v>
      </c>
      <c r="R2368" s="102" t="s">
        <v>43</v>
      </c>
      <c r="S2368" s="102">
        <v>1</v>
      </c>
      <c r="T2368" s="435"/>
      <c r="U2368" s="196">
        <v>4</v>
      </c>
      <c r="V2368" s="196">
        <v>4</v>
      </c>
      <c r="W2368" s="193" t="s">
        <v>6755</v>
      </c>
      <c r="X2368" s="205">
        <v>1</v>
      </c>
      <c r="Y2368" s="422">
        <f>J2368-I2368</f>
        <v>-0.12361111111111114</v>
      </c>
      <c r="Z2368" s="422">
        <f>Y2368*60</f>
        <v>-7.4166666666666687</v>
      </c>
      <c r="AA2368" s="429">
        <v>2</v>
      </c>
      <c r="AB2368" s="255">
        <v>5</v>
      </c>
    </row>
    <row r="2369" spans="1:28" ht="14.25" customHeight="1" thickBot="1">
      <c r="A2369" s="7"/>
      <c r="B2369" s="7"/>
      <c r="C2369" s="284" t="s">
        <v>4046</v>
      </c>
      <c r="D2369" s="468">
        <v>2</v>
      </c>
      <c r="E2369" s="353" t="s">
        <v>4135</v>
      </c>
      <c r="F2369" s="102" t="s">
        <v>4087</v>
      </c>
      <c r="G2369" s="102" t="s">
        <v>351</v>
      </c>
      <c r="H2369" s="102" t="s">
        <v>4140</v>
      </c>
      <c r="I2369" s="45" t="s">
        <v>449</v>
      </c>
      <c r="J2369" s="45" t="s">
        <v>876</v>
      </c>
      <c r="K2369" s="102" t="s">
        <v>1496</v>
      </c>
      <c r="L2369" s="13">
        <f ca="1">IFERROR(__xludf.DUMMYFUNCTION("if(K2515="""",0,counta(split(K2515,"","")))"),2)</f>
        <v>2</v>
      </c>
      <c r="M2369" s="102" t="s">
        <v>1496</v>
      </c>
      <c r="N2369" s="102"/>
      <c r="O2369" s="102"/>
      <c r="P2369" s="102"/>
      <c r="Q2369" s="270" t="s">
        <v>62</v>
      </c>
      <c r="R2369" s="102" t="s">
        <v>43</v>
      </c>
      <c r="S2369" s="271">
        <v>1</v>
      </c>
      <c r="T2369" s="435"/>
      <c r="U2369" s="51">
        <v>4</v>
      </c>
      <c r="V2369" s="51">
        <v>4</v>
      </c>
      <c r="W2369" s="51" t="s">
        <v>3511</v>
      </c>
      <c r="X2369" s="51">
        <v>1</v>
      </c>
      <c r="Y2369" s="422">
        <f>J2369-I2369</f>
        <v>-0.10416666666666669</v>
      </c>
      <c r="Z2369" s="422">
        <f>Y2369*60</f>
        <v>-6.2500000000000009</v>
      </c>
      <c r="AA2369" s="429">
        <v>2</v>
      </c>
      <c r="AB2369" s="165">
        <v>5</v>
      </c>
    </row>
    <row r="2370" spans="1:28" ht="14.25" customHeight="1" thickBot="1">
      <c r="A2370" s="7"/>
      <c r="B2370" s="7"/>
      <c r="C2370" s="252" t="s">
        <v>4763</v>
      </c>
      <c r="D2370" s="468">
        <v>2</v>
      </c>
      <c r="E2370" s="50" t="s">
        <v>4864</v>
      </c>
      <c r="F2370" s="102" t="s">
        <v>4872</v>
      </c>
      <c r="G2370" s="102" t="s">
        <v>4873</v>
      </c>
      <c r="H2370" s="102"/>
      <c r="I2370" s="45" t="s">
        <v>1465</v>
      </c>
      <c r="J2370" s="45" t="s">
        <v>1702</v>
      </c>
      <c r="K2370" s="102" t="s">
        <v>7505</v>
      </c>
      <c r="L2370" s="13">
        <f ca="1">IFERROR(__xludf.DUMMYFUNCTION("if(K2516="""",0,counta(split(K2516,"","")))"),4)</f>
        <v>4</v>
      </c>
      <c r="M2370" s="237" t="s">
        <v>7505</v>
      </c>
      <c r="N2370" s="102"/>
      <c r="O2370" s="102"/>
      <c r="P2370" s="102"/>
      <c r="Q2370" s="243" t="s">
        <v>62</v>
      </c>
      <c r="R2370" s="102" t="s">
        <v>43</v>
      </c>
      <c r="S2370" s="354">
        <v>1</v>
      </c>
      <c r="T2370" s="435"/>
      <c r="U2370" s="280">
        <v>5</v>
      </c>
      <c r="V2370" s="280">
        <v>5</v>
      </c>
      <c r="W2370" s="286" t="s">
        <v>9052</v>
      </c>
      <c r="X2370" s="286" t="s">
        <v>2947</v>
      </c>
      <c r="Y2370" s="422">
        <f>J2370-I2370</f>
        <v>-1.5277777777777835E-2</v>
      </c>
      <c r="Z2370" s="422">
        <f>Y2370*60</f>
        <v>-0.91666666666667007</v>
      </c>
      <c r="AA2370" s="429">
        <v>2</v>
      </c>
      <c r="AB2370" s="255">
        <v>5</v>
      </c>
    </row>
    <row r="2371" spans="1:28" ht="14.25" customHeight="1" thickBot="1">
      <c r="A2371" s="7"/>
      <c r="B2371" s="7"/>
      <c r="C2371" s="50" t="s">
        <v>4937</v>
      </c>
      <c r="D2371" s="468">
        <v>2</v>
      </c>
      <c r="E2371" s="144" t="s">
        <v>4990</v>
      </c>
      <c r="F2371" s="58" t="s">
        <v>2925</v>
      </c>
      <c r="G2371" s="102" t="s">
        <v>5000</v>
      </c>
      <c r="H2371" s="102" t="s">
        <v>2926</v>
      </c>
      <c r="I2371" s="45" t="s">
        <v>1465</v>
      </c>
      <c r="J2371" s="45"/>
      <c r="K2371" s="102"/>
      <c r="L2371" s="13">
        <f ca="1">IFERROR(__xludf.DUMMYFUNCTION("if(K2517="""",0,counta(split(K2517,"","")))"),0)</f>
        <v>0</v>
      </c>
      <c r="M2371" s="102"/>
      <c r="N2371" s="102"/>
      <c r="O2371" s="102"/>
      <c r="P2371" s="102"/>
      <c r="Q2371" s="441" t="s">
        <v>62</v>
      </c>
      <c r="R2371" s="102" t="s">
        <v>43</v>
      </c>
      <c r="S2371" s="331">
        <v>1</v>
      </c>
      <c r="T2371" s="435"/>
      <c r="U2371" s="462">
        <v>2</v>
      </c>
      <c r="V2371" s="463">
        <v>3</v>
      </c>
      <c r="W2371" s="456" t="s">
        <v>3511</v>
      </c>
      <c r="X2371" s="456" t="s">
        <v>2794</v>
      </c>
      <c r="Y2371" s="422">
        <f>J2371-I2371</f>
        <v>-0.31944444444444448</v>
      </c>
      <c r="Z2371" s="422">
        <f>Y2371*60</f>
        <v>-19.166666666666668</v>
      </c>
      <c r="AA2371" s="429">
        <v>2</v>
      </c>
      <c r="AB2371" s="165">
        <v>5</v>
      </c>
    </row>
    <row r="2372" spans="1:28" ht="14.25" customHeight="1" thickBot="1">
      <c r="A2372" s="161"/>
      <c r="B2372" s="161"/>
      <c r="C2372" s="353" t="s">
        <v>5531</v>
      </c>
      <c r="D2372" s="468">
        <v>2</v>
      </c>
      <c r="E2372" s="386" t="s">
        <v>5539</v>
      </c>
      <c r="F2372" s="102" t="s">
        <v>816</v>
      </c>
      <c r="G2372" s="164" t="s">
        <v>852</v>
      </c>
      <c r="H2372" s="164" t="s">
        <v>818</v>
      </c>
      <c r="I2372" s="162" t="s">
        <v>1465</v>
      </c>
      <c r="J2372" s="45" t="s">
        <v>545</v>
      </c>
      <c r="K2372" s="102" t="s">
        <v>7509</v>
      </c>
      <c r="L2372" s="13">
        <f ca="1">IFERROR(__xludf.DUMMYFUNCTION("if(K2518="""",0,counta(split(K2518,"","")))"),2)</f>
        <v>2</v>
      </c>
      <c r="M2372" s="102" t="s">
        <v>7510</v>
      </c>
      <c r="N2372" s="102" t="s">
        <v>417</v>
      </c>
      <c r="O2372" s="102" t="s">
        <v>464</v>
      </c>
      <c r="P2372" s="102"/>
      <c r="Q2372" s="441" t="s">
        <v>62</v>
      </c>
      <c r="R2372" s="102" t="s">
        <v>43</v>
      </c>
      <c r="S2372" s="331">
        <v>1</v>
      </c>
      <c r="T2372" s="435"/>
      <c r="U2372" s="165">
        <v>4</v>
      </c>
      <c r="V2372" s="165">
        <v>4</v>
      </c>
      <c r="W2372" s="165" t="s">
        <v>3076</v>
      </c>
      <c r="X2372" s="102">
        <v>1</v>
      </c>
      <c r="Y2372" s="422">
        <f>J2372-I2372</f>
        <v>-0.10486111111111113</v>
      </c>
      <c r="Z2372" s="422">
        <f>Y2372*60</f>
        <v>-6.2916666666666679</v>
      </c>
      <c r="AA2372" s="429">
        <v>2</v>
      </c>
      <c r="AB2372" s="277">
        <v>5</v>
      </c>
    </row>
    <row r="2373" spans="1:28" ht="14.25" customHeight="1" thickBot="1">
      <c r="A2373" s="385"/>
      <c r="B2373" s="385"/>
      <c r="C2373" s="145" t="s">
        <v>5078</v>
      </c>
      <c r="D2373" s="468">
        <v>2</v>
      </c>
      <c r="E2373" s="145" t="s">
        <v>5280</v>
      </c>
      <c r="F2373" s="155" t="s">
        <v>3838</v>
      </c>
      <c r="G2373" s="155" t="s">
        <v>3838</v>
      </c>
      <c r="H2373" s="155" t="s">
        <v>3838</v>
      </c>
      <c r="I2373" s="146" t="s">
        <v>697</v>
      </c>
      <c r="J2373" s="45" t="s">
        <v>871</v>
      </c>
      <c r="K2373" s="102" t="s">
        <v>7513</v>
      </c>
      <c r="L2373" s="13">
        <f ca="1">IFERROR(__xludf.DUMMYFUNCTION("if(K2519="""",0,counta(split(K2519,"","")))"),2)</f>
        <v>2</v>
      </c>
      <c r="M2373" s="102" t="s">
        <v>7514</v>
      </c>
      <c r="N2373" s="102"/>
      <c r="O2373" s="102"/>
      <c r="P2373" s="102"/>
      <c r="Q2373" s="441" t="s">
        <v>62</v>
      </c>
      <c r="R2373" s="102" t="s">
        <v>43</v>
      </c>
      <c r="S2373" s="331">
        <v>1</v>
      </c>
      <c r="T2373" s="435"/>
      <c r="U2373" s="277">
        <v>3</v>
      </c>
      <c r="V2373" s="277">
        <v>4</v>
      </c>
      <c r="W2373" s="275" t="s">
        <v>3409</v>
      </c>
      <c r="X2373" s="275" t="s">
        <v>2947</v>
      </c>
      <c r="Y2373" s="422">
        <f>J2373-I2373</f>
        <v>0.20972222222222225</v>
      </c>
      <c r="Z2373" s="422">
        <f>Y2373*60</f>
        <v>12.583333333333336</v>
      </c>
      <c r="AA2373" s="429">
        <v>2</v>
      </c>
      <c r="AB2373" s="379">
        <v>5</v>
      </c>
    </row>
    <row r="2374" spans="1:28" ht="14.25" customHeight="1" thickBot="1">
      <c r="A2374" s="161"/>
      <c r="B2374" s="161"/>
      <c r="C2374" s="283" t="s">
        <v>5604</v>
      </c>
      <c r="D2374" s="468">
        <v>2</v>
      </c>
      <c r="E2374" s="252" t="s">
        <v>5605</v>
      </c>
      <c r="F2374" s="173" t="s">
        <v>5606</v>
      </c>
      <c r="G2374" s="173" t="s">
        <v>5607</v>
      </c>
      <c r="H2374" s="164" t="s">
        <v>5608</v>
      </c>
      <c r="I2374" s="162" t="s">
        <v>697</v>
      </c>
      <c r="J2374" s="45" t="s">
        <v>7515</v>
      </c>
      <c r="K2374" s="102" t="s">
        <v>7516</v>
      </c>
      <c r="L2374" s="13">
        <f ca="1">IFERROR(__xludf.DUMMYFUNCTION("if(K2520="""",0,counta(split(K2520,"","")))"),3)</f>
        <v>3</v>
      </c>
      <c r="M2374" s="102" t="s">
        <v>7516</v>
      </c>
      <c r="N2374" s="102"/>
      <c r="O2374" s="102"/>
      <c r="P2374" s="102"/>
      <c r="Q2374" s="441" t="s">
        <v>62</v>
      </c>
      <c r="R2374" s="102" t="s">
        <v>43</v>
      </c>
      <c r="S2374" s="331">
        <v>1</v>
      </c>
      <c r="T2374" s="435"/>
      <c r="U2374" s="165"/>
      <c r="V2374" s="165">
        <v>4</v>
      </c>
      <c r="W2374" s="165" t="s">
        <v>29</v>
      </c>
      <c r="X2374" s="15">
        <v>1</v>
      </c>
      <c r="Y2374" s="422">
        <f>J2374-I2374</f>
        <v>0.52013888888888882</v>
      </c>
      <c r="Z2374" s="422">
        <f>Y2374*60</f>
        <v>31.208333333333329</v>
      </c>
      <c r="AA2374" s="428">
        <v>2</v>
      </c>
      <c r="AB2374" s="165">
        <v>5</v>
      </c>
    </row>
    <row r="2375" spans="1:28" ht="14.25" customHeight="1" thickBot="1">
      <c r="A2375" s="126"/>
      <c r="B2375" s="126"/>
      <c r="C2375" s="127" t="s">
        <v>4411</v>
      </c>
      <c r="D2375" s="468">
        <v>2</v>
      </c>
      <c r="E2375" s="128" t="s">
        <v>4465</v>
      </c>
      <c r="F2375" s="129" t="s">
        <v>2820</v>
      </c>
      <c r="G2375" s="129" t="s">
        <v>80</v>
      </c>
      <c r="H2375" s="129" t="s">
        <v>4477</v>
      </c>
      <c r="I2375" s="47" t="s">
        <v>938</v>
      </c>
      <c r="J2375" s="45" t="s">
        <v>1636</v>
      </c>
      <c r="K2375" s="284" t="s">
        <v>7518</v>
      </c>
      <c r="L2375" s="13">
        <f ca="1">IFERROR(__xludf.DUMMYFUNCTION("if(K2521="""",0,counta(split(K2521,"","")))"),1)</f>
        <v>1</v>
      </c>
      <c r="M2375" s="237" t="s">
        <v>7521</v>
      </c>
      <c r="N2375" s="102"/>
      <c r="O2375" s="102"/>
      <c r="P2375" s="102"/>
      <c r="Q2375" s="441" t="s">
        <v>62</v>
      </c>
      <c r="R2375" s="102" t="s">
        <v>43</v>
      </c>
      <c r="S2375" s="331">
        <v>1</v>
      </c>
      <c r="T2375" s="435"/>
      <c r="U2375" s="187">
        <v>2</v>
      </c>
      <c r="V2375" s="336">
        <v>3</v>
      </c>
      <c r="W2375" s="339" t="s">
        <v>29</v>
      </c>
      <c r="X2375" s="339" t="s">
        <v>2947</v>
      </c>
      <c r="Y2375" s="422">
        <f>J2375-I2375</f>
        <v>0.24097222222222225</v>
      </c>
      <c r="Z2375" s="422">
        <f>Y2375*60</f>
        <v>14.458333333333336</v>
      </c>
      <c r="AA2375" s="429">
        <v>2</v>
      </c>
      <c r="AB2375" s="379">
        <v>5</v>
      </c>
    </row>
    <row r="2376" spans="1:28" ht="14.25" customHeight="1" thickBot="1">
      <c r="A2376" s="7"/>
      <c r="B2376" s="7"/>
      <c r="C2376" s="182" t="s">
        <v>4046</v>
      </c>
      <c r="D2376" s="468">
        <v>2</v>
      </c>
      <c r="E2376" s="353" t="s">
        <v>4182</v>
      </c>
      <c r="F2376" s="102" t="s">
        <v>4186</v>
      </c>
      <c r="G2376" s="102"/>
      <c r="H2376" s="102" t="s">
        <v>4187</v>
      </c>
      <c r="I2376" s="45" t="s">
        <v>883</v>
      </c>
      <c r="J2376" s="45" t="s">
        <v>209</v>
      </c>
      <c r="K2376" s="237" t="s">
        <v>7524</v>
      </c>
      <c r="L2376" s="13">
        <f ca="1">IFERROR(__xludf.DUMMYFUNCTION("if(K2522="""",0,counta(split(K2522,"","")))"),4)</f>
        <v>4</v>
      </c>
      <c r="M2376" s="102" t="s">
        <v>7525</v>
      </c>
      <c r="N2376" s="102" t="s">
        <v>7526</v>
      </c>
      <c r="O2376" s="102" t="s">
        <v>7527</v>
      </c>
      <c r="P2376" s="102"/>
      <c r="Q2376" s="454" t="s">
        <v>62</v>
      </c>
      <c r="R2376" s="102" t="s">
        <v>43</v>
      </c>
      <c r="S2376" s="459">
        <v>1</v>
      </c>
      <c r="T2376" s="435"/>
      <c r="U2376" s="165"/>
      <c r="V2376" s="165">
        <v>3</v>
      </c>
      <c r="W2376" s="165" t="s">
        <v>29</v>
      </c>
      <c r="X2376" s="15">
        <v>1</v>
      </c>
      <c r="Y2376" s="422">
        <f>J2376-I2376</f>
        <v>-0.27083333333333331</v>
      </c>
      <c r="Z2376" s="422">
        <f>Y2376*60</f>
        <v>-16.25</v>
      </c>
      <c r="AA2376" s="428">
        <v>2</v>
      </c>
      <c r="AB2376" s="379">
        <v>5</v>
      </c>
    </row>
    <row r="2377" spans="1:28" ht="14.25" customHeight="1" thickBot="1">
      <c r="A2377" s="7"/>
      <c r="B2377" s="7"/>
      <c r="C2377" s="50" t="s">
        <v>5950</v>
      </c>
      <c r="D2377" s="468">
        <v>2</v>
      </c>
      <c r="E2377" s="50" t="s">
        <v>6178</v>
      </c>
      <c r="F2377" s="102" t="s">
        <v>4035</v>
      </c>
      <c r="G2377" s="102" t="s">
        <v>4035</v>
      </c>
      <c r="H2377" s="102" t="s">
        <v>2305</v>
      </c>
      <c r="I2377" s="45" t="s">
        <v>1140</v>
      </c>
      <c r="J2377" s="45" t="s">
        <v>3795</v>
      </c>
      <c r="K2377" s="59" t="s">
        <v>7529</v>
      </c>
      <c r="L2377" s="13">
        <f ca="1">IFERROR(__xludf.DUMMYFUNCTION("if(K2523="""",0,counta(split(K2523,"","")))"),4)</f>
        <v>4</v>
      </c>
      <c r="M2377" s="102" t="s">
        <v>7529</v>
      </c>
      <c r="N2377" s="102" t="s">
        <v>7530</v>
      </c>
      <c r="O2377" s="102" t="s">
        <v>181</v>
      </c>
      <c r="P2377" s="102" t="s">
        <v>1750</v>
      </c>
      <c r="Q2377" s="454" t="s">
        <v>62</v>
      </c>
      <c r="R2377" s="102" t="s">
        <v>43</v>
      </c>
      <c r="S2377" s="459">
        <v>1</v>
      </c>
      <c r="T2377" s="435"/>
      <c r="U2377" s="165">
        <v>3</v>
      </c>
      <c r="V2377" s="165">
        <v>4</v>
      </c>
      <c r="W2377" s="165" t="s">
        <v>2111</v>
      </c>
      <c r="X2377" s="102" t="s">
        <v>2794</v>
      </c>
      <c r="Y2377" s="422">
        <f>J2377-I2377</f>
        <v>-0.24374999999999999</v>
      </c>
      <c r="Z2377" s="422">
        <f>Y2377*60</f>
        <v>-14.625</v>
      </c>
      <c r="AA2377" s="429">
        <v>2</v>
      </c>
      <c r="AB2377" s="354">
        <v>5</v>
      </c>
    </row>
    <row r="2378" spans="1:28" ht="14.25" customHeight="1" thickBot="1">
      <c r="A2378" s="156"/>
      <c r="B2378" s="156"/>
      <c r="C2378" s="252" t="s">
        <v>6391</v>
      </c>
      <c r="D2378" s="468">
        <v>2</v>
      </c>
      <c r="E2378" s="252" t="s">
        <v>6392</v>
      </c>
      <c r="F2378" s="36" t="s">
        <v>6419</v>
      </c>
      <c r="G2378" s="339" t="s">
        <v>6420</v>
      </c>
      <c r="H2378" s="339" t="s">
        <v>2573</v>
      </c>
      <c r="I2378" s="184" t="s">
        <v>1140</v>
      </c>
      <c r="J2378" s="45" t="s">
        <v>169</v>
      </c>
      <c r="K2378" s="284" t="s">
        <v>7531</v>
      </c>
      <c r="L2378" s="13">
        <f ca="1">IFERROR(__xludf.DUMMYFUNCTION("if(K2524="""",0,counta(split(K2524,"","")))"),5)</f>
        <v>5</v>
      </c>
      <c r="M2378" s="102" t="s">
        <v>7531</v>
      </c>
      <c r="N2378" s="102"/>
      <c r="O2378" s="102"/>
      <c r="P2378" s="102"/>
      <c r="Q2378" s="454" t="s">
        <v>62</v>
      </c>
      <c r="R2378" s="102" t="s">
        <v>43</v>
      </c>
      <c r="S2378" s="459">
        <v>1</v>
      </c>
      <c r="T2378" s="435"/>
      <c r="U2378" s="333">
        <v>4</v>
      </c>
      <c r="V2378" s="333">
        <v>4</v>
      </c>
      <c r="W2378" s="339" t="s">
        <v>9908</v>
      </c>
      <c r="X2378" s="339" t="s">
        <v>2947</v>
      </c>
      <c r="Y2378" s="422">
        <f>J2378-I2378</f>
        <v>-0.21458333333333335</v>
      </c>
      <c r="Z2378" s="422">
        <f>Y2378*60</f>
        <v>-12.875</v>
      </c>
      <c r="AA2378" s="429">
        <v>2</v>
      </c>
      <c r="AB2378" s="332">
        <v>5</v>
      </c>
    </row>
    <row r="2379" spans="1:28" ht="14.25" customHeight="1" thickBot="1">
      <c r="A2379" s="7"/>
      <c r="B2379" s="7"/>
      <c r="C2379" s="284" t="s">
        <v>5784</v>
      </c>
      <c r="D2379" s="468">
        <v>2</v>
      </c>
      <c r="E2379" s="353" t="s">
        <v>5831</v>
      </c>
      <c r="F2379" s="175" t="s">
        <v>698</v>
      </c>
      <c r="G2379" s="353" t="s">
        <v>698</v>
      </c>
      <c r="H2379" s="353" t="s">
        <v>5834</v>
      </c>
      <c r="I2379" s="243" t="s">
        <v>1397</v>
      </c>
      <c r="J2379" s="45" t="s">
        <v>32</v>
      </c>
      <c r="K2379" s="102" t="s">
        <v>7533</v>
      </c>
      <c r="L2379" s="13">
        <f ca="1">IFERROR(__xludf.DUMMYFUNCTION("if(K2525="""",0,counta(split(K2525,"","")))"),4)</f>
        <v>4</v>
      </c>
      <c r="M2379" s="102" t="s">
        <v>7533</v>
      </c>
      <c r="N2379" s="102" t="s">
        <v>181</v>
      </c>
      <c r="O2379" s="102" t="s">
        <v>181</v>
      </c>
      <c r="P2379" s="102"/>
      <c r="Q2379" s="447" t="s">
        <v>62</v>
      </c>
      <c r="R2379" s="102" t="s">
        <v>43</v>
      </c>
      <c r="S2379" s="297">
        <v>1</v>
      </c>
      <c r="T2379" s="435"/>
      <c r="U2379" s="255">
        <v>5</v>
      </c>
      <c r="V2379" s="255">
        <v>5</v>
      </c>
      <c r="W2379" s="353" t="s">
        <v>3770</v>
      </c>
      <c r="X2379" s="353">
        <v>1</v>
      </c>
      <c r="Y2379" s="422">
        <f>J2379-I2379</f>
        <v>-0.16666666666666666</v>
      </c>
      <c r="Z2379" s="422">
        <f>Y2379*60</f>
        <v>-10</v>
      </c>
      <c r="AA2379" s="429">
        <v>2</v>
      </c>
      <c r="AB2379" s="165">
        <v>5</v>
      </c>
    </row>
    <row r="2380" spans="1:28" ht="14.25" customHeight="1" thickBot="1">
      <c r="A2380" s="385"/>
      <c r="B2380" s="385"/>
      <c r="C2380" s="145" t="s">
        <v>5078</v>
      </c>
      <c r="D2380" s="468">
        <v>2</v>
      </c>
      <c r="E2380" s="145" t="s">
        <v>5257</v>
      </c>
      <c r="F2380" s="155" t="s">
        <v>2830</v>
      </c>
      <c r="G2380" s="155" t="s">
        <v>5258</v>
      </c>
      <c r="H2380" s="155" t="s">
        <v>3587</v>
      </c>
      <c r="I2380" s="146" t="s">
        <v>1409</v>
      </c>
      <c r="J2380" s="45" t="s">
        <v>1699</v>
      </c>
      <c r="K2380" s="102" t="s">
        <v>7535</v>
      </c>
      <c r="L2380" s="13">
        <f ca="1">IFERROR(__xludf.DUMMYFUNCTION("if(K2526="""",0,counta(split(K2526,"","")))"),10)</f>
        <v>10</v>
      </c>
      <c r="M2380" s="102" t="s">
        <v>7535</v>
      </c>
      <c r="N2380" s="102"/>
      <c r="O2380" s="102"/>
      <c r="P2380" s="102"/>
      <c r="Q2380" s="441" t="s">
        <v>62</v>
      </c>
      <c r="R2380" s="102" t="s">
        <v>43</v>
      </c>
      <c r="S2380" s="331">
        <v>1</v>
      </c>
      <c r="T2380" s="435"/>
      <c r="U2380" s="336">
        <v>4</v>
      </c>
      <c r="V2380" s="336">
        <v>4</v>
      </c>
      <c r="W2380" s="339" t="s">
        <v>3092</v>
      </c>
      <c r="X2380" s="339" t="s">
        <v>2947</v>
      </c>
      <c r="Y2380" s="422">
        <f>J2380-I2380</f>
        <v>-0.12430555555555556</v>
      </c>
      <c r="Z2380" s="422">
        <f>Y2380*60</f>
        <v>-7.4583333333333339</v>
      </c>
      <c r="AA2380" s="429">
        <v>2</v>
      </c>
      <c r="AB2380" s="165">
        <v>5</v>
      </c>
    </row>
    <row r="2381" spans="1:28" ht="14.25" customHeight="1" thickBot="1">
      <c r="A2381" s="156"/>
      <c r="B2381" s="156"/>
      <c r="C2381" s="252" t="s">
        <v>6391</v>
      </c>
      <c r="D2381" s="468">
        <v>2</v>
      </c>
      <c r="E2381" s="252" t="s">
        <v>386</v>
      </c>
      <c r="F2381" s="339" t="s">
        <v>68</v>
      </c>
      <c r="G2381" s="339" t="s">
        <v>68</v>
      </c>
      <c r="H2381" s="339" t="s">
        <v>208</v>
      </c>
      <c r="I2381" s="184" t="s">
        <v>1409</v>
      </c>
      <c r="J2381" s="45" t="s">
        <v>5171</v>
      </c>
      <c r="K2381" s="102" t="s">
        <v>7498</v>
      </c>
      <c r="L2381" s="13">
        <f ca="1">IFERROR(__xludf.DUMMYFUNCTION("if(K2527="""",0,counta(split(K2527,"","")))"),2)</f>
        <v>2</v>
      </c>
      <c r="M2381" s="102"/>
      <c r="N2381" s="102"/>
      <c r="O2381" s="102"/>
      <c r="P2381" s="102"/>
      <c r="Q2381" s="441" t="s">
        <v>62</v>
      </c>
      <c r="R2381" s="102" t="s">
        <v>43</v>
      </c>
      <c r="S2381" s="331">
        <v>1</v>
      </c>
      <c r="T2381" s="435"/>
      <c r="U2381" s="165">
        <v>4</v>
      </c>
      <c r="V2381" s="165">
        <v>5</v>
      </c>
      <c r="W2381" s="165" t="s">
        <v>5989</v>
      </c>
      <c r="X2381" s="102">
        <v>1</v>
      </c>
      <c r="Y2381" s="422">
        <f>J2381-I2381</f>
        <v>-8.4722222222222227E-2</v>
      </c>
      <c r="Z2381" s="422">
        <f>Y2381*60</f>
        <v>-5.0833333333333339</v>
      </c>
      <c r="AA2381" s="429">
        <v>2</v>
      </c>
      <c r="AB2381" s="379">
        <v>5</v>
      </c>
    </row>
    <row r="2382" spans="1:28" ht="14.25" customHeight="1" thickBot="1">
      <c r="A2382" s="7"/>
      <c r="B2382" s="7"/>
      <c r="C2382" s="353" t="s">
        <v>6826</v>
      </c>
      <c r="D2382" s="468">
        <v>2</v>
      </c>
      <c r="E2382" s="87" t="s">
        <v>6833</v>
      </c>
      <c r="F2382" s="175" t="s">
        <v>6837</v>
      </c>
      <c r="G2382" s="353" t="s">
        <v>6837</v>
      </c>
      <c r="H2382" s="353" t="s">
        <v>6837</v>
      </c>
      <c r="I2382" s="243" t="s">
        <v>1409</v>
      </c>
      <c r="J2382" s="45" t="s">
        <v>82</v>
      </c>
      <c r="K2382" s="102" t="s">
        <v>7540</v>
      </c>
      <c r="L2382" s="13">
        <f ca="1">IFERROR(__xludf.DUMMYFUNCTION("if(K2528="""",0,counta(split(K2528,"","")))"),3)</f>
        <v>3</v>
      </c>
      <c r="M2382" s="241" t="s">
        <v>7541</v>
      </c>
      <c r="N2382" s="102" t="s">
        <v>181</v>
      </c>
      <c r="O2382" s="102" t="s">
        <v>181</v>
      </c>
      <c r="P2382" s="102"/>
      <c r="Q2382" s="452" t="s">
        <v>62</v>
      </c>
      <c r="R2382" s="102" t="s">
        <v>43</v>
      </c>
      <c r="S2382" s="379">
        <v>1</v>
      </c>
      <c r="T2382" s="435"/>
      <c r="U2382" s="379">
        <v>3</v>
      </c>
      <c r="V2382" s="379">
        <v>5</v>
      </c>
      <c r="W2382" s="377" t="s">
        <v>3511</v>
      </c>
      <c r="X2382" s="377">
        <v>1</v>
      </c>
      <c r="Y2382" s="422">
        <f>J2382-I2382</f>
        <v>-0.19305555555555554</v>
      </c>
      <c r="Z2382" s="422">
        <f>Y2382*60</f>
        <v>-11.583333333333332</v>
      </c>
      <c r="AA2382" s="429">
        <v>2</v>
      </c>
      <c r="AB2382" s="332">
        <v>5</v>
      </c>
    </row>
    <row r="2383" spans="1:28" ht="14.25" customHeight="1" thickBot="1">
      <c r="A2383" s="7"/>
      <c r="B2383" s="7"/>
      <c r="C2383" s="51" t="s">
        <v>3465</v>
      </c>
      <c r="D2383" s="468">
        <v>2</v>
      </c>
      <c r="E2383" s="51" t="s">
        <v>3493</v>
      </c>
      <c r="F2383" s="101" t="s">
        <v>3498</v>
      </c>
      <c r="G2383" s="102"/>
      <c r="H2383" s="102"/>
      <c r="I2383" s="45" t="s">
        <v>1268</v>
      </c>
      <c r="J2383" s="45" t="s">
        <v>223</v>
      </c>
      <c r="K2383" s="102" t="s">
        <v>7544</v>
      </c>
      <c r="L2383" s="13">
        <f ca="1">IFERROR(__xludf.DUMMYFUNCTION("if(K2529="""",0,counta(split(K2529,"","")))"),3)</f>
        <v>3</v>
      </c>
      <c r="M2383" s="237" t="s">
        <v>7545</v>
      </c>
      <c r="N2383" s="102" t="s">
        <v>417</v>
      </c>
      <c r="O2383" s="102" t="s">
        <v>464</v>
      </c>
      <c r="P2383" s="102"/>
      <c r="Q2383" s="452" t="s">
        <v>62</v>
      </c>
      <c r="R2383" s="102" t="s">
        <v>43</v>
      </c>
      <c r="S2383" s="379">
        <v>1</v>
      </c>
      <c r="T2383" s="435"/>
      <c r="U2383" s="156"/>
      <c r="V2383" s="156"/>
      <c r="W2383" s="165" t="s">
        <v>3044</v>
      </c>
      <c r="X2383" s="252">
        <v>0</v>
      </c>
      <c r="Y2383" s="422">
        <f>J2383-I2383</f>
        <v>-0.1451388888888889</v>
      </c>
      <c r="Z2383" s="422">
        <f>Y2383*60</f>
        <v>-8.7083333333333339</v>
      </c>
      <c r="AA2383" s="429">
        <v>2</v>
      </c>
      <c r="AB2383" s="165">
        <v>5</v>
      </c>
    </row>
    <row r="2384" spans="1:28" ht="14.25" customHeight="1" thickBot="1">
      <c r="A2384" s="156"/>
      <c r="B2384" s="156"/>
      <c r="C2384" s="252" t="s">
        <v>5338</v>
      </c>
      <c r="D2384" s="468">
        <v>2</v>
      </c>
      <c r="E2384" s="252" t="s">
        <v>406</v>
      </c>
      <c r="F2384" s="102" t="s">
        <v>3066</v>
      </c>
      <c r="G2384" s="339"/>
      <c r="H2384" s="339" t="s">
        <v>418</v>
      </c>
      <c r="I2384" s="166" t="s">
        <v>1037</v>
      </c>
      <c r="J2384" s="45" t="s">
        <v>4386</v>
      </c>
      <c r="K2384" s="102" t="s">
        <v>7549</v>
      </c>
      <c r="L2384" s="13">
        <f ca="1">IFERROR(__xludf.DUMMYFUNCTION("if(K2530="""",0,counta(split(K2530,"","")))"),3)</f>
        <v>3</v>
      </c>
      <c r="M2384" s="102" t="s">
        <v>7550</v>
      </c>
      <c r="N2384" s="102"/>
      <c r="O2384" s="102"/>
      <c r="P2384" s="102"/>
      <c r="Q2384" s="454" t="s">
        <v>62</v>
      </c>
      <c r="R2384" s="102" t="s">
        <v>43</v>
      </c>
      <c r="S2384" s="459">
        <v>1</v>
      </c>
      <c r="T2384" s="435"/>
      <c r="U2384" s="165">
        <v>4</v>
      </c>
      <c r="V2384" s="165">
        <v>4</v>
      </c>
      <c r="W2384" s="165" t="s">
        <v>3076</v>
      </c>
      <c r="X2384" s="102">
        <v>1</v>
      </c>
      <c r="Y2384" s="422">
        <f>J2384-I2384</f>
        <v>0.30763888888888891</v>
      </c>
      <c r="Z2384" s="422">
        <f>Y2384*60</f>
        <v>18.458333333333336</v>
      </c>
      <c r="AA2384" s="429">
        <v>2</v>
      </c>
      <c r="AB2384" s="354">
        <v>5</v>
      </c>
    </row>
    <row r="2385" spans="1:28" ht="14.25" customHeight="1" thickBot="1">
      <c r="A2385" s="7"/>
      <c r="B2385" s="7"/>
      <c r="C2385" s="104" t="s">
        <v>5338</v>
      </c>
      <c r="D2385" s="468">
        <v>2</v>
      </c>
      <c r="E2385" s="50" t="s">
        <v>5456</v>
      </c>
      <c r="F2385" s="102" t="s">
        <v>3703</v>
      </c>
      <c r="G2385" s="102" t="s">
        <v>5466</v>
      </c>
      <c r="H2385" s="102" t="s">
        <v>3424</v>
      </c>
      <c r="I2385" s="45" t="s">
        <v>1037</v>
      </c>
      <c r="J2385" s="45" t="s">
        <v>414</v>
      </c>
      <c r="K2385" s="102" t="s">
        <v>7498</v>
      </c>
      <c r="L2385" s="13">
        <f ca="1">IFERROR(__xludf.DUMMYFUNCTION("if(K2531="""",0,counta(split(K2531,"","")))"),2)</f>
        <v>2</v>
      </c>
      <c r="M2385" s="102" t="s">
        <v>973</v>
      </c>
      <c r="N2385" s="102"/>
      <c r="O2385" s="102"/>
      <c r="P2385" s="102"/>
      <c r="Q2385" s="422" t="s">
        <v>62</v>
      </c>
      <c r="R2385" s="102" t="s">
        <v>43</v>
      </c>
      <c r="S2385" s="102">
        <v>0</v>
      </c>
      <c r="T2385" s="435"/>
      <c r="U2385" s="165">
        <v>4</v>
      </c>
      <c r="V2385" s="165">
        <v>5</v>
      </c>
      <c r="W2385" s="165" t="s">
        <v>5989</v>
      </c>
      <c r="X2385" s="102">
        <v>1</v>
      </c>
      <c r="Y2385" s="422">
        <f>J2385-I2385</f>
        <v>-0.11666666666666667</v>
      </c>
      <c r="Z2385" s="422">
        <f>Y2385*60</f>
        <v>-7</v>
      </c>
      <c r="AA2385" s="429">
        <v>2</v>
      </c>
      <c r="AB2385" s="165">
        <v>5</v>
      </c>
    </row>
    <row r="2386" spans="1:28" ht="14.25" customHeight="1" thickBot="1">
      <c r="A2386" s="156"/>
      <c r="B2386" s="156"/>
      <c r="C2386" s="252" t="s">
        <v>6391</v>
      </c>
      <c r="D2386" s="468">
        <v>2</v>
      </c>
      <c r="E2386" s="312" t="s">
        <v>6596</v>
      </c>
      <c r="F2386" s="102" t="s">
        <v>1525</v>
      </c>
      <c r="G2386" s="339" t="s">
        <v>6607</v>
      </c>
      <c r="H2386" s="184" t="s">
        <v>1796</v>
      </c>
      <c r="I2386" s="184" t="s">
        <v>4983</v>
      </c>
      <c r="J2386" s="45" t="s">
        <v>595</v>
      </c>
      <c r="K2386" s="237" t="s">
        <v>7555</v>
      </c>
      <c r="L2386" s="13">
        <f ca="1">IFERROR(__xludf.DUMMYFUNCTION("if(K2532="""",0,counta(split(K2532,"","")))"),3)</f>
        <v>3</v>
      </c>
      <c r="M2386" s="237" t="s">
        <v>7556</v>
      </c>
      <c r="N2386" s="102"/>
      <c r="O2386" s="102"/>
      <c r="P2386" s="102"/>
      <c r="Q2386" s="422" t="s">
        <v>62</v>
      </c>
      <c r="R2386" s="102" t="s">
        <v>43</v>
      </c>
      <c r="S2386" s="102">
        <v>0</v>
      </c>
      <c r="T2386" s="435"/>
      <c r="U2386" s="165">
        <v>5</v>
      </c>
      <c r="V2386" s="165">
        <v>5</v>
      </c>
      <c r="W2386" s="165" t="s">
        <v>3044</v>
      </c>
      <c r="X2386" s="102" t="s">
        <v>2947</v>
      </c>
      <c r="Y2386" s="422">
        <f>J2386-I2386</f>
        <v>0.10625000000000001</v>
      </c>
      <c r="Z2386" s="422">
        <f>Y2386*60</f>
        <v>6.3750000000000009</v>
      </c>
      <c r="AA2386" s="429">
        <v>2</v>
      </c>
      <c r="AB2386" s="255">
        <v>5</v>
      </c>
    </row>
    <row r="2387" spans="1:28" ht="14.25" customHeight="1" thickBot="1">
      <c r="A2387" s="7"/>
      <c r="B2387" s="7"/>
      <c r="C2387" s="50" t="s">
        <v>4411</v>
      </c>
      <c r="D2387" s="468">
        <v>2</v>
      </c>
      <c r="E2387" s="51" t="s">
        <v>4635</v>
      </c>
      <c r="F2387" s="129" t="s">
        <v>2820</v>
      </c>
      <c r="G2387" s="102" t="s">
        <v>4621</v>
      </c>
      <c r="H2387" s="102" t="s">
        <v>4621</v>
      </c>
      <c r="I2387" s="45" t="s">
        <v>254</v>
      </c>
      <c r="J2387" s="45" t="s">
        <v>1244</v>
      </c>
      <c r="K2387" s="102" t="s">
        <v>7559</v>
      </c>
      <c r="L2387" s="13">
        <f ca="1">IFERROR(__xludf.DUMMYFUNCTION("if(K2533="""",0,counta(split(K2533,"","")))"),6)</f>
        <v>6</v>
      </c>
      <c r="M2387" s="102" t="s">
        <v>7560</v>
      </c>
      <c r="N2387" s="102" t="s">
        <v>1295</v>
      </c>
      <c r="O2387" s="102" t="s">
        <v>586</v>
      </c>
      <c r="P2387" s="102"/>
      <c r="Q2387" s="422" t="s">
        <v>62</v>
      </c>
      <c r="R2387" s="102" t="s">
        <v>43</v>
      </c>
      <c r="S2387" s="102">
        <v>0</v>
      </c>
      <c r="T2387" s="435"/>
      <c r="U2387" s="165">
        <v>5</v>
      </c>
      <c r="V2387" s="165">
        <v>5</v>
      </c>
      <c r="W2387" s="165" t="s">
        <v>3223</v>
      </c>
      <c r="X2387" s="102" t="s">
        <v>2947</v>
      </c>
      <c r="Y2387" s="422">
        <f>J2387-I2387</f>
        <v>-0.10694444444444443</v>
      </c>
      <c r="Z2387" s="422">
        <f>Y2387*60</f>
        <v>-6.4166666666666652</v>
      </c>
      <c r="AA2387" s="429">
        <v>2</v>
      </c>
      <c r="AB2387" s="165">
        <v>5</v>
      </c>
    </row>
    <row r="2388" spans="1:28" ht="14.25" customHeight="1" thickBot="1">
      <c r="A2388" s="7"/>
      <c r="B2388" s="7"/>
      <c r="C2388" s="145" t="s">
        <v>4763</v>
      </c>
      <c r="D2388" s="468">
        <v>2</v>
      </c>
      <c r="E2388" s="145" t="s">
        <v>4800</v>
      </c>
      <c r="F2388" s="102" t="s">
        <v>893</v>
      </c>
      <c r="G2388" s="102" t="s">
        <v>4803</v>
      </c>
      <c r="H2388" s="102" t="s">
        <v>4804</v>
      </c>
      <c r="I2388" s="45" t="s">
        <v>321</v>
      </c>
      <c r="J2388" s="45" t="s">
        <v>1305</v>
      </c>
      <c r="K2388" s="102" t="s">
        <v>7569</v>
      </c>
      <c r="L2388" s="13">
        <f ca="1">IFERROR(__xludf.DUMMYFUNCTION("if(K2537="""",0,counta(split(K2537,"","")))"),6)</f>
        <v>6</v>
      </c>
      <c r="M2388" s="102" t="s">
        <v>7569</v>
      </c>
      <c r="N2388" s="102"/>
      <c r="O2388" s="102"/>
      <c r="P2388" s="102"/>
      <c r="Q2388" s="422" t="s">
        <v>62</v>
      </c>
      <c r="R2388" s="102" t="s">
        <v>43</v>
      </c>
      <c r="S2388" s="102">
        <v>0</v>
      </c>
      <c r="T2388" s="435"/>
      <c r="U2388" s="165">
        <v>4</v>
      </c>
      <c r="V2388" s="165">
        <v>4</v>
      </c>
      <c r="W2388" s="165" t="s">
        <v>2111</v>
      </c>
      <c r="X2388" s="102" t="s">
        <v>2947</v>
      </c>
      <c r="Y2388" s="422">
        <f>J2388-I2388</f>
        <v>-0.17916666666666664</v>
      </c>
      <c r="Z2388" s="422">
        <f>Y2388*60</f>
        <v>-10.749999999999998</v>
      </c>
      <c r="AA2388" s="429">
        <v>2</v>
      </c>
      <c r="AB2388" s="354">
        <v>5</v>
      </c>
    </row>
    <row r="2389" spans="1:28" ht="14.25" customHeight="1" thickBot="1">
      <c r="A2389" s="161"/>
      <c r="B2389" s="161"/>
      <c r="C2389" s="353" t="s">
        <v>5531</v>
      </c>
      <c r="D2389" s="468">
        <v>2</v>
      </c>
      <c r="E2389" s="386" t="s">
        <v>5570</v>
      </c>
      <c r="F2389" s="164" t="s">
        <v>5571</v>
      </c>
      <c r="G2389" s="164"/>
      <c r="H2389" s="164" t="s">
        <v>5572</v>
      </c>
      <c r="I2389" s="162" t="s">
        <v>321</v>
      </c>
      <c r="J2389" s="45" t="s">
        <v>1647</v>
      </c>
      <c r="K2389" s="102" t="s">
        <v>7573</v>
      </c>
      <c r="L2389" s="13">
        <f ca="1">IFERROR(__xludf.DUMMYFUNCTION("if(K2538="""",0,counta(split(K2538,"","")))"),3)</f>
        <v>3</v>
      </c>
      <c r="M2389" s="102" t="s">
        <v>7573</v>
      </c>
      <c r="N2389" s="102"/>
      <c r="O2389" s="102"/>
      <c r="P2389" s="102"/>
      <c r="Q2389" s="422" t="s">
        <v>62</v>
      </c>
      <c r="R2389" s="102" t="s">
        <v>43</v>
      </c>
      <c r="S2389" s="102">
        <v>0</v>
      </c>
      <c r="T2389" s="435"/>
      <c r="U2389" s="187">
        <v>2</v>
      </c>
      <c r="V2389" s="336">
        <v>3</v>
      </c>
      <c r="W2389" s="339" t="s">
        <v>29</v>
      </c>
      <c r="X2389" s="339" t="s">
        <v>2947</v>
      </c>
      <c r="Y2389" s="422">
        <f>J2389-I2389</f>
        <v>-8.6805555555555525E-2</v>
      </c>
      <c r="Z2389" s="422">
        <f>Y2389*60</f>
        <v>-5.2083333333333313</v>
      </c>
      <c r="AA2389" s="429">
        <v>2</v>
      </c>
      <c r="AB2389" s="379">
        <v>5</v>
      </c>
    </row>
    <row r="2390" spans="1:28" ht="14.25" customHeight="1" thickBot="1">
      <c r="A2390" s="7"/>
      <c r="B2390" s="189"/>
      <c r="C2390" s="190" t="s">
        <v>6753</v>
      </c>
      <c r="D2390" s="468">
        <v>2</v>
      </c>
      <c r="E2390" s="200" t="s">
        <v>6768</v>
      </c>
      <c r="F2390" s="201" t="s">
        <v>4813</v>
      </c>
      <c r="G2390" s="209" t="s">
        <v>1949</v>
      </c>
      <c r="H2390" s="74" t="s">
        <v>1929</v>
      </c>
      <c r="I2390" s="192" t="s">
        <v>321</v>
      </c>
      <c r="J2390" s="45" t="s">
        <v>721</v>
      </c>
      <c r="K2390" s="102" t="s">
        <v>7577</v>
      </c>
      <c r="L2390" s="13">
        <f ca="1">IFERROR(__xludf.DUMMYFUNCTION("if(K2539="""",0,counta(split(K2539,"","")))"),2)</f>
        <v>2</v>
      </c>
      <c r="M2390" s="102" t="s">
        <v>7577</v>
      </c>
      <c r="N2390" s="102"/>
      <c r="O2390" s="102"/>
      <c r="P2390" s="102"/>
      <c r="Q2390" s="422" t="s">
        <v>62</v>
      </c>
      <c r="R2390" s="102" t="s">
        <v>43</v>
      </c>
      <c r="S2390" s="102">
        <v>0</v>
      </c>
      <c r="T2390" s="435"/>
      <c r="U2390" s="379">
        <v>1</v>
      </c>
      <c r="V2390" s="379">
        <v>5</v>
      </c>
      <c r="W2390" s="377" t="s">
        <v>3511</v>
      </c>
      <c r="X2390" s="377">
        <v>1</v>
      </c>
      <c r="Y2390" s="422">
        <f>J2390-I2390</f>
        <v>-7.0138888888888834E-2</v>
      </c>
      <c r="Z2390" s="422">
        <f>Y2390*60</f>
        <v>-4.2083333333333304</v>
      </c>
      <c r="AA2390" s="429">
        <v>2</v>
      </c>
      <c r="AB2390" s="510">
        <v>5</v>
      </c>
    </row>
    <row r="2391" spans="1:28" ht="14.25" customHeight="1" thickBot="1">
      <c r="A2391" s="7"/>
      <c r="B2391" s="7"/>
      <c r="C2391" s="50" t="s">
        <v>5950</v>
      </c>
      <c r="D2391" s="468">
        <v>2</v>
      </c>
      <c r="E2391" s="50" t="s">
        <v>6185</v>
      </c>
      <c r="F2391" s="102" t="s">
        <v>2985</v>
      </c>
      <c r="G2391" s="102"/>
      <c r="H2391" s="102" t="s">
        <v>2823</v>
      </c>
      <c r="I2391" s="45" t="s">
        <v>1396</v>
      </c>
      <c r="J2391" s="45" t="s">
        <v>731</v>
      </c>
      <c r="K2391" s="102" t="s">
        <v>7580</v>
      </c>
      <c r="L2391" s="13">
        <f ca="1">IFERROR(__xludf.DUMMYFUNCTION("if(K2540="""",0,counta(split(K2540,"","")))"),3)</f>
        <v>3</v>
      </c>
      <c r="M2391" s="102" t="s">
        <v>7580</v>
      </c>
      <c r="N2391" s="102"/>
      <c r="O2391" s="102"/>
      <c r="P2391" s="102"/>
      <c r="Q2391" s="422" t="s">
        <v>62</v>
      </c>
      <c r="R2391" s="102" t="s">
        <v>43</v>
      </c>
      <c r="S2391" s="102">
        <v>0</v>
      </c>
      <c r="T2391" s="435"/>
      <c r="U2391" s="332">
        <v>5</v>
      </c>
      <c r="V2391" s="332">
        <v>5</v>
      </c>
      <c r="W2391" s="339" t="s">
        <v>10455</v>
      </c>
      <c r="X2391" s="339" t="s">
        <v>2947</v>
      </c>
      <c r="Y2391" s="422">
        <f>J2391-I2391</f>
        <v>-6.180555555555553E-2</v>
      </c>
      <c r="Z2391" s="422">
        <f>Y2391*60</f>
        <v>-3.7083333333333317</v>
      </c>
      <c r="AA2391" s="429">
        <v>2</v>
      </c>
      <c r="AB2391" s="379">
        <v>5</v>
      </c>
    </row>
    <row r="2392" spans="1:28" ht="14.25" customHeight="1" thickBot="1">
      <c r="A2392" s="7"/>
      <c r="B2392" s="7"/>
      <c r="C2392" s="284" t="s">
        <v>4046</v>
      </c>
      <c r="D2392" s="468">
        <v>2</v>
      </c>
      <c r="E2392" s="353" t="s">
        <v>4143</v>
      </c>
      <c r="F2392" s="102" t="s">
        <v>4148</v>
      </c>
      <c r="G2392" s="102" t="s">
        <v>4148</v>
      </c>
      <c r="H2392" s="102" t="s">
        <v>4149</v>
      </c>
      <c r="I2392" s="45" t="s">
        <v>882</v>
      </c>
      <c r="J2392" s="45" t="s">
        <v>555</v>
      </c>
      <c r="K2392" s="102" t="s">
        <v>7583</v>
      </c>
      <c r="L2392" s="13">
        <f ca="1">IFERROR(__xludf.DUMMYFUNCTION("if(K2541="""",0,counta(split(K2541,"","")))"),2)</f>
        <v>2</v>
      </c>
      <c r="M2392" s="102" t="s">
        <v>7583</v>
      </c>
      <c r="N2392" s="102"/>
      <c r="O2392" s="102"/>
      <c r="P2392" s="102"/>
      <c r="Q2392" s="422" t="s">
        <v>62</v>
      </c>
      <c r="R2392" s="102" t="s">
        <v>43</v>
      </c>
      <c r="S2392" s="102">
        <v>0</v>
      </c>
      <c r="T2392" s="435"/>
      <c r="U2392" s="165">
        <v>4</v>
      </c>
      <c r="V2392" s="165">
        <v>4</v>
      </c>
      <c r="W2392" s="165" t="s">
        <v>3092</v>
      </c>
      <c r="X2392" s="102" t="s">
        <v>2794</v>
      </c>
      <c r="Y2392" s="422">
        <f>J2392-I2392</f>
        <v>-5.2777777777777757E-2</v>
      </c>
      <c r="Z2392" s="422">
        <f>Y2392*60</f>
        <v>-3.1666666666666652</v>
      </c>
      <c r="AA2392" s="429">
        <v>2</v>
      </c>
      <c r="AB2392" s="165">
        <v>5</v>
      </c>
    </row>
    <row r="2393" spans="1:28" ht="14.25" customHeight="1" thickBot="1">
      <c r="A2393" s="7"/>
      <c r="B2393" s="7"/>
      <c r="C2393" s="284" t="s">
        <v>4046</v>
      </c>
      <c r="D2393" s="468">
        <v>2</v>
      </c>
      <c r="E2393" s="353" t="s">
        <v>4143</v>
      </c>
      <c r="F2393" s="116" t="s">
        <v>4151</v>
      </c>
      <c r="G2393" s="284" t="s">
        <v>4152</v>
      </c>
      <c r="H2393" s="102" t="s">
        <v>2562</v>
      </c>
      <c r="I2393" s="45" t="s">
        <v>882</v>
      </c>
      <c r="J2393" s="45" t="s">
        <v>1139</v>
      </c>
      <c r="K2393" s="102" t="s">
        <v>7585</v>
      </c>
      <c r="L2393" s="13">
        <f ca="1">IFERROR(__xludf.DUMMYFUNCTION("if(K2542="""",0,counta(split(K2542,"","")))"),2)</f>
        <v>2</v>
      </c>
      <c r="M2393" s="102" t="s">
        <v>7585</v>
      </c>
      <c r="N2393" s="102"/>
      <c r="O2393" s="102"/>
      <c r="P2393" s="102"/>
      <c r="Q2393" s="422" t="s">
        <v>62</v>
      </c>
      <c r="R2393" s="102" t="s">
        <v>43</v>
      </c>
      <c r="S2393" s="102">
        <v>0</v>
      </c>
      <c r="T2393" s="435"/>
      <c r="U2393" s="165">
        <v>3</v>
      </c>
      <c r="V2393" s="165">
        <v>3</v>
      </c>
      <c r="W2393" s="165" t="s">
        <v>29</v>
      </c>
      <c r="X2393" s="102" t="s">
        <v>2947</v>
      </c>
      <c r="Y2393" s="422">
        <f>J2393-I2393</f>
        <v>-2.777777777777779E-2</v>
      </c>
      <c r="Z2393" s="422">
        <f>Y2393*60</f>
        <v>-1.6666666666666674</v>
      </c>
      <c r="AA2393" s="429">
        <v>2</v>
      </c>
      <c r="AB2393" s="332">
        <v>5</v>
      </c>
    </row>
    <row r="2394" spans="1:28" ht="14.25" customHeight="1" thickBot="1">
      <c r="A2394" s="7"/>
      <c r="B2394" s="7"/>
      <c r="C2394" s="284" t="s">
        <v>4046</v>
      </c>
      <c r="D2394" s="468">
        <v>2</v>
      </c>
      <c r="E2394" s="353" t="s">
        <v>4143</v>
      </c>
      <c r="F2394" s="102" t="s">
        <v>4154</v>
      </c>
      <c r="G2394" s="102" t="s">
        <v>4155</v>
      </c>
      <c r="H2394" s="102" t="s">
        <v>4156</v>
      </c>
      <c r="I2394" s="45" t="s">
        <v>882</v>
      </c>
      <c r="J2394" s="45" t="s">
        <v>1910</v>
      </c>
      <c r="K2394" s="102" t="s">
        <v>7589</v>
      </c>
      <c r="L2394" s="13">
        <f ca="1">IFERROR(__xludf.DUMMYFUNCTION("if(K2543="""",0,counta(split(K2543,"","")))"),2)</f>
        <v>2</v>
      </c>
      <c r="M2394" s="102" t="s">
        <v>7589</v>
      </c>
      <c r="N2394" s="102"/>
      <c r="O2394" s="102"/>
      <c r="P2394" s="102"/>
      <c r="Q2394" s="422" t="s">
        <v>62</v>
      </c>
      <c r="R2394" s="102" t="s">
        <v>43</v>
      </c>
      <c r="S2394" s="102">
        <v>0</v>
      </c>
      <c r="T2394" s="435"/>
      <c r="U2394" s="148">
        <v>3</v>
      </c>
      <c r="V2394" s="149">
        <v>4</v>
      </c>
      <c r="W2394" s="155" t="s">
        <v>29</v>
      </c>
      <c r="X2394" s="155" t="s">
        <v>2947</v>
      </c>
      <c r="Y2394" s="422">
        <f>J2394-I2394</f>
        <v>-2.0138888888888873E-2</v>
      </c>
      <c r="Z2394" s="422">
        <f>Y2394*60</f>
        <v>-1.2083333333333324</v>
      </c>
      <c r="AA2394" s="429">
        <v>2</v>
      </c>
      <c r="AB2394" s="150">
        <v>5</v>
      </c>
    </row>
    <row r="2395" spans="1:28" ht="14.25" customHeight="1" thickBot="1">
      <c r="A2395" s="7"/>
      <c r="B2395" s="7"/>
      <c r="C2395" s="190" t="s">
        <v>6753</v>
      </c>
      <c r="D2395" s="468">
        <v>2</v>
      </c>
      <c r="E2395" s="200" t="s">
        <v>572</v>
      </c>
      <c r="F2395" s="209" t="s">
        <v>1442</v>
      </c>
      <c r="G2395" s="209" t="s">
        <v>2782</v>
      </c>
      <c r="H2395" s="209" t="s">
        <v>2783</v>
      </c>
      <c r="I2395" s="195" t="s">
        <v>882</v>
      </c>
      <c r="J2395" s="45" t="s">
        <v>1555</v>
      </c>
      <c r="K2395" s="102" t="s">
        <v>7591</v>
      </c>
      <c r="L2395" s="13">
        <f ca="1">IFERROR(__xludf.DUMMYFUNCTION("if(K2544="""",0,counta(split(K2544,"","")))"),3)</f>
        <v>3</v>
      </c>
      <c r="M2395" s="102" t="s">
        <v>7592</v>
      </c>
      <c r="N2395" s="102"/>
      <c r="O2395" s="102" t="s">
        <v>5119</v>
      </c>
      <c r="P2395" s="102"/>
      <c r="Q2395" s="422" t="s">
        <v>62</v>
      </c>
      <c r="R2395" s="102" t="s">
        <v>43</v>
      </c>
      <c r="S2395" s="102">
        <v>0</v>
      </c>
      <c r="T2395" s="435"/>
      <c r="U2395" s="333">
        <v>4</v>
      </c>
      <c r="V2395" s="332">
        <v>5</v>
      </c>
      <c r="W2395" s="339" t="s">
        <v>3511</v>
      </c>
      <c r="X2395" s="339" t="s">
        <v>2947</v>
      </c>
      <c r="Y2395" s="422">
        <f>J2395-I2395</f>
        <v>-1.1805555555555514E-2</v>
      </c>
      <c r="Z2395" s="422">
        <f>Y2395*60</f>
        <v>-0.70833333333333082</v>
      </c>
      <c r="AA2395" s="429">
        <v>2</v>
      </c>
      <c r="AB2395" s="255">
        <v>5</v>
      </c>
    </row>
    <row r="2396" spans="1:28" ht="14.25" customHeight="1" thickBot="1">
      <c r="A2396" s="7"/>
      <c r="B2396" s="7"/>
      <c r="C2396" s="214" t="s">
        <v>6842</v>
      </c>
      <c r="D2396" s="468">
        <v>2</v>
      </c>
      <c r="E2396" s="214" t="s">
        <v>6853</v>
      </c>
      <c r="F2396" s="237" t="s">
        <v>816</v>
      </c>
      <c r="G2396" s="217" t="s">
        <v>6862</v>
      </c>
      <c r="H2396" s="102" t="s">
        <v>818</v>
      </c>
      <c r="I2396" s="45" t="s">
        <v>882</v>
      </c>
      <c r="J2396" s="45" t="s">
        <v>1465</v>
      </c>
      <c r="K2396" s="102" t="s">
        <v>7596</v>
      </c>
      <c r="L2396" s="13">
        <f ca="1">IFERROR(__xludf.DUMMYFUNCTION("if(K2545="""",0,counta(split(K2545,"","")))"),2)</f>
        <v>2</v>
      </c>
      <c r="M2396" s="102" t="s">
        <v>7596</v>
      </c>
      <c r="N2396" s="102"/>
      <c r="O2396" s="102"/>
      <c r="P2396" s="102"/>
      <c r="Q2396" s="422" t="s">
        <v>62</v>
      </c>
      <c r="R2396" s="102" t="s">
        <v>43</v>
      </c>
      <c r="S2396" s="102">
        <v>0</v>
      </c>
      <c r="T2396" s="435"/>
      <c r="U2396" s="165">
        <v>4</v>
      </c>
      <c r="V2396" s="165">
        <v>5</v>
      </c>
      <c r="W2396" s="165" t="s">
        <v>3223</v>
      </c>
      <c r="X2396" s="102" t="s">
        <v>2947</v>
      </c>
      <c r="Y2396" s="422">
        <f>J2396-I2396</f>
        <v>1.736111111111116E-2</v>
      </c>
      <c r="Z2396" s="422">
        <f>Y2396*60</f>
        <v>1.0416666666666696</v>
      </c>
      <c r="AA2396" s="429">
        <v>2</v>
      </c>
      <c r="AB2396" s="277">
        <v>5</v>
      </c>
    </row>
    <row r="2397" spans="1:28" ht="14.25" customHeight="1" thickBot="1">
      <c r="A2397" s="385"/>
      <c r="B2397" s="385"/>
      <c r="C2397" s="145" t="s">
        <v>5078</v>
      </c>
      <c r="D2397" s="468">
        <v>2</v>
      </c>
      <c r="E2397" s="145" t="s">
        <v>5150</v>
      </c>
      <c r="F2397" s="155" t="s">
        <v>2848</v>
      </c>
      <c r="G2397" s="155"/>
      <c r="H2397" s="155" t="s">
        <v>2849</v>
      </c>
      <c r="I2397" s="146" t="s">
        <v>5162</v>
      </c>
      <c r="J2397" s="45" t="s">
        <v>4083</v>
      </c>
      <c r="K2397" s="102" t="s">
        <v>7569</v>
      </c>
      <c r="L2397" s="13">
        <f ca="1">IFERROR(__xludf.DUMMYFUNCTION("if(K2546="""",0,counta(split(K2546,"","")))"),6)</f>
        <v>6</v>
      </c>
      <c r="M2397" s="102" t="s">
        <v>7569</v>
      </c>
      <c r="N2397" s="102"/>
      <c r="O2397" s="102"/>
      <c r="P2397" s="102"/>
      <c r="Q2397" s="422" t="s">
        <v>62</v>
      </c>
      <c r="R2397" s="102" t="s">
        <v>43</v>
      </c>
      <c r="S2397" s="102">
        <v>0</v>
      </c>
      <c r="T2397" s="435"/>
      <c r="U2397" s="333">
        <v>4</v>
      </c>
      <c r="V2397" s="332">
        <v>5</v>
      </c>
      <c r="W2397" s="339" t="s">
        <v>3041</v>
      </c>
      <c r="X2397" s="339" t="s">
        <v>2794</v>
      </c>
      <c r="Y2397" s="422">
        <f>J2397-I2397</f>
        <v>3.3333333333333326E-2</v>
      </c>
      <c r="Z2397" s="422">
        <f>Y2397*60</f>
        <v>1.9999999999999996</v>
      </c>
      <c r="AA2397" s="429">
        <v>2</v>
      </c>
      <c r="AB2397" s="354">
        <v>5</v>
      </c>
    </row>
    <row r="2398" spans="1:28" ht="14.25" customHeight="1" thickBot="1">
      <c r="A2398" s="7"/>
      <c r="B2398" s="7"/>
      <c r="C2398" s="51" t="s">
        <v>3465</v>
      </c>
      <c r="D2398" s="468">
        <v>2</v>
      </c>
      <c r="E2398" s="51" t="s">
        <v>3509</v>
      </c>
      <c r="F2398" s="102" t="s">
        <v>68</v>
      </c>
      <c r="G2398" s="100" t="s">
        <v>3512</v>
      </c>
      <c r="H2398" s="102"/>
      <c r="I2398" s="45" t="s">
        <v>1368</v>
      </c>
      <c r="J2398" s="45" t="s">
        <v>5537</v>
      </c>
      <c r="K2398" s="102" t="s">
        <v>7600</v>
      </c>
      <c r="L2398" s="13">
        <f ca="1">IFERROR(__xludf.DUMMYFUNCTION("if(K2547="""",0,counta(split(K2547,"","")))"),1)</f>
        <v>1</v>
      </c>
      <c r="M2398" s="102" t="s">
        <v>7600</v>
      </c>
      <c r="N2398" s="102"/>
      <c r="O2398" s="102"/>
      <c r="P2398" s="102"/>
      <c r="Q2398" s="422" t="s">
        <v>62</v>
      </c>
      <c r="R2398" s="102" t="s">
        <v>43</v>
      </c>
      <c r="S2398" s="102">
        <v>0</v>
      </c>
      <c r="T2398" s="435"/>
      <c r="U2398" s="379">
        <v>4</v>
      </c>
      <c r="V2398" s="379">
        <v>4</v>
      </c>
      <c r="W2398" s="388" t="s">
        <v>2111</v>
      </c>
      <c r="X2398" s="377">
        <v>0</v>
      </c>
      <c r="Y2398" s="422">
        <f>J2398-I2398</f>
        <v>4.0972222222222188E-2</v>
      </c>
      <c r="Z2398" s="422">
        <f>Y2398*60</f>
        <v>2.4583333333333313</v>
      </c>
      <c r="AA2398" s="429">
        <v>2</v>
      </c>
      <c r="AB2398" s="280">
        <v>5</v>
      </c>
    </row>
    <row r="2399" spans="1:28" ht="14.25" customHeight="1" thickBot="1">
      <c r="A2399" s="136"/>
      <c r="B2399" s="7"/>
      <c r="C2399" s="51" t="s">
        <v>3465</v>
      </c>
      <c r="D2399" s="468">
        <v>2</v>
      </c>
      <c r="E2399" s="51" t="s">
        <v>3585</v>
      </c>
      <c r="F2399" s="102" t="s">
        <v>3586</v>
      </c>
      <c r="G2399" s="102" t="s">
        <v>3586</v>
      </c>
      <c r="H2399" s="102" t="s">
        <v>3587</v>
      </c>
      <c r="I2399" s="45" t="s">
        <v>1368</v>
      </c>
      <c r="J2399" s="45" t="s">
        <v>1508</v>
      </c>
      <c r="K2399" s="102" t="s">
        <v>7566</v>
      </c>
      <c r="L2399" s="13">
        <f ca="1">IFERROR(__xludf.DUMMYFUNCTION("if(K2548="""",0,counta(split(K2548,"","")))"),3)</f>
        <v>3</v>
      </c>
      <c r="M2399" s="102" t="s">
        <v>7603</v>
      </c>
      <c r="N2399" s="102"/>
      <c r="O2399" s="102" t="s">
        <v>5119</v>
      </c>
      <c r="P2399" s="102" t="s">
        <v>5119</v>
      </c>
      <c r="Q2399" s="422" t="s">
        <v>62</v>
      </c>
      <c r="R2399" s="102" t="s">
        <v>43</v>
      </c>
      <c r="S2399" s="102">
        <v>0</v>
      </c>
      <c r="T2399" s="435"/>
      <c r="U2399" s="165"/>
      <c r="V2399" s="165">
        <v>4</v>
      </c>
      <c r="W2399" s="165" t="s">
        <v>29</v>
      </c>
      <c r="X2399" s="15">
        <v>1</v>
      </c>
      <c r="Y2399" s="422">
        <f>J2399-I2399</f>
        <v>-0.18472222222222223</v>
      </c>
      <c r="Z2399" s="422">
        <f>Y2399*60</f>
        <v>-11.083333333333334</v>
      </c>
      <c r="AA2399" s="429">
        <v>2</v>
      </c>
      <c r="AB2399" s="165">
        <v>5</v>
      </c>
    </row>
    <row r="2400" spans="1:28" ht="14.25" customHeight="1" thickBot="1">
      <c r="A2400" s="7"/>
      <c r="B2400" s="7"/>
      <c r="C2400" s="50" t="s">
        <v>5950</v>
      </c>
      <c r="D2400" s="468">
        <v>2</v>
      </c>
      <c r="E2400" s="50" t="s">
        <v>6148</v>
      </c>
      <c r="F2400" s="102" t="s">
        <v>6171</v>
      </c>
      <c r="G2400" s="102"/>
      <c r="H2400" s="102" t="s">
        <v>6172</v>
      </c>
      <c r="I2400" s="45" t="s">
        <v>316</v>
      </c>
      <c r="J2400" s="45" t="s">
        <v>2113</v>
      </c>
      <c r="K2400" s="102" t="s">
        <v>7605</v>
      </c>
      <c r="L2400" s="13">
        <f ca="1">IFERROR(__xludf.DUMMYFUNCTION("if(K2549="""",0,counta(split(K2549,"","")))"),6)</f>
        <v>6</v>
      </c>
      <c r="M2400" s="102" t="s">
        <v>7606</v>
      </c>
      <c r="N2400" s="102"/>
      <c r="O2400" s="102" t="s">
        <v>5119</v>
      </c>
      <c r="P2400" s="102" t="s">
        <v>5119</v>
      </c>
      <c r="Q2400" s="422" t="s">
        <v>62</v>
      </c>
      <c r="R2400" s="102" t="s">
        <v>43</v>
      </c>
      <c r="S2400" s="102">
        <v>0</v>
      </c>
      <c r="T2400" s="435"/>
      <c r="U2400" s="481"/>
      <c r="V2400" s="481">
        <v>5</v>
      </c>
      <c r="W2400" s="481" t="s">
        <v>29</v>
      </c>
      <c r="X2400" s="503">
        <v>1</v>
      </c>
      <c r="Y2400" s="422">
        <f>J2400-I2400</f>
        <v>-0.14027777777777775</v>
      </c>
      <c r="Z2400" s="422">
        <f>Y2400*60</f>
        <v>-8.4166666666666643</v>
      </c>
      <c r="AA2400" s="428">
        <v>2</v>
      </c>
      <c r="AB2400" s="165">
        <v>5</v>
      </c>
    </row>
    <row r="2401" spans="1:28" ht="14.25" customHeight="1" thickBot="1">
      <c r="A2401" s="7"/>
      <c r="B2401" s="7"/>
      <c r="C2401" s="284" t="s">
        <v>5784</v>
      </c>
      <c r="D2401" s="468">
        <v>2</v>
      </c>
      <c r="E2401" s="353" t="s">
        <v>5841</v>
      </c>
      <c r="F2401" s="175" t="s">
        <v>5864</v>
      </c>
      <c r="G2401" s="353" t="s">
        <v>5864</v>
      </c>
      <c r="H2401" s="353" t="s">
        <v>5865</v>
      </c>
      <c r="I2401" s="243" t="s">
        <v>2917</v>
      </c>
      <c r="J2401" s="45" t="s">
        <v>2245</v>
      </c>
      <c r="K2401" s="102" t="s">
        <v>7573</v>
      </c>
      <c r="L2401" s="13">
        <f ca="1">IFERROR(__xludf.DUMMYFUNCTION("if(K2550="""",0,counta(split(K2550,"","")))"),3)</f>
        <v>3</v>
      </c>
      <c r="M2401" s="102" t="s">
        <v>7610</v>
      </c>
      <c r="N2401" s="102"/>
      <c r="O2401" s="102" t="s">
        <v>7611</v>
      </c>
      <c r="P2401" s="102" t="s">
        <v>7611</v>
      </c>
      <c r="Q2401" s="422" t="s">
        <v>62</v>
      </c>
      <c r="R2401" s="102" t="s">
        <v>43</v>
      </c>
      <c r="S2401" s="102">
        <v>0</v>
      </c>
      <c r="T2401" s="435"/>
      <c r="U2401" s="165">
        <v>4</v>
      </c>
      <c r="V2401" s="165">
        <v>4</v>
      </c>
      <c r="W2401" s="165" t="s">
        <v>29</v>
      </c>
      <c r="X2401" s="102" t="s">
        <v>2947</v>
      </c>
      <c r="Y2401" s="422">
        <f>J2401-I2401</f>
        <v>-9.305555555555553E-2</v>
      </c>
      <c r="Z2401" s="422">
        <f>Y2401*60</f>
        <v>-5.5833333333333321</v>
      </c>
      <c r="AA2401" s="429">
        <v>2</v>
      </c>
      <c r="AB2401" s="165">
        <v>5</v>
      </c>
    </row>
    <row r="2402" spans="1:28" ht="14.25" customHeight="1" thickBot="1">
      <c r="A2402" s="7"/>
      <c r="B2402" s="7"/>
      <c r="C2402" s="50" t="s">
        <v>3306</v>
      </c>
      <c r="D2402" s="468">
        <v>2</v>
      </c>
      <c r="E2402" s="97" t="s">
        <v>3391</v>
      </c>
      <c r="F2402" s="55" t="s">
        <v>1847</v>
      </c>
      <c r="G2402" s="102" t="s">
        <v>3394</v>
      </c>
      <c r="H2402" s="102" t="s">
        <v>3395</v>
      </c>
      <c r="I2402" s="45" t="s">
        <v>1183</v>
      </c>
      <c r="J2402" s="45" t="s">
        <v>1273</v>
      </c>
      <c r="K2402" s="102" t="s">
        <v>7190</v>
      </c>
      <c r="L2402" s="13">
        <f ca="1">IFERROR(__xludf.DUMMYFUNCTION("if(K2551="""",0,counta(split(K2551,"","")))"),4)</f>
        <v>4</v>
      </c>
      <c r="M2402" s="102" t="s">
        <v>7614</v>
      </c>
      <c r="N2402" s="102"/>
      <c r="O2402" s="102"/>
      <c r="P2402" s="102"/>
      <c r="Q2402" s="422" t="s">
        <v>62</v>
      </c>
      <c r="R2402" s="102" t="s">
        <v>43</v>
      </c>
      <c r="S2402" s="102">
        <v>0</v>
      </c>
      <c r="T2402" s="435"/>
      <c r="U2402" s="463">
        <v>3</v>
      </c>
      <c r="V2402" s="463">
        <v>3</v>
      </c>
      <c r="W2402" s="456" t="s">
        <v>3511</v>
      </c>
      <c r="X2402" s="456" t="s">
        <v>2794</v>
      </c>
      <c r="Y2402" s="422">
        <f>J2402-I2402</f>
        <v>3.7499999999999978E-2</v>
      </c>
      <c r="Z2402" s="422">
        <f>Y2402*60</f>
        <v>2.2499999999999987</v>
      </c>
      <c r="AA2402" s="429">
        <v>2</v>
      </c>
      <c r="AB2402" s="332">
        <v>5</v>
      </c>
    </row>
    <row r="2403" spans="1:28" ht="14.25" customHeight="1" thickBot="1">
      <c r="A2403" s="7"/>
      <c r="B2403" s="7"/>
      <c r="C2403" s="50" t="s">
        <v>4411</v>
      </c>
      <c r="D2403" s="468">
        <v>2</v>
      </c>
      <c r="E2403" s="50" t="s">
        <v>4560</v>
      </c>
      <c r="F2403" s="133" t="s">
        <v>4568</v>
      </c>
      <c r="G2403" s="102" t="s">
        <v>4569</v>
      </c>
      <c r="H2403" s="102" t="s">
        <v>2462</v>
      </c>
      <c r="I2403" s="45" t="s">
        <v>1183</v>
      </c>
      <c r="J2403" s="45" t="s">
        <v>6647</v>
      </c>
      <c r="K2403" s="102" t="s">
        <v>7619</v>
      </c>
      <c r="L2403" s="13">
        <f ca="1">IFERROR(__xludf.DUMMYFUNCTION("if(K2552="""",0,counta(split(K2552,"","")))"),4)</f>
        <v>4</v>
      </c>
      <c r="M2403" s="102" t="s">
        <v>7620</v>
      </c>
      <c r="N2403" s="102"/>
      <c r="O2403" s="102" t="s">
        <v>4858</v>
      </c>
      <c r="P2403" s="102" t="s">
        <v>4858</v>
      </c>
      <c r="Q2403" s="422" t="s">
        <v>62</v>
      </c>
      <c r="R2403" s="102" t="s">
        <v>43</v>
      </c>
      <c r="S2403" s="102">
        <v>0</v>
      </c>
      <c r="T2403" s="435"/>
      <c r="U2403" s="165">
        <v>4</v>
      </c>
      <c r="V2403" s="165">
        <v>5</v>
      </c>
      <c r="W2403" s="165" t="s">
        <v>2111</v>
      </c>
      <c r="X2403" s="102" t="s">
        <v>2947</v>
      </c>
      <c r="Y2403" s="422">
        <f>J2403-I2403</f>
        <v>0.11388888888888893</v>
      </c>
      <c r="Z2403" s="422">
        <f>Y2403*60</f>
        <v>6.8333333333333357</v>
      </c>
      <c r="AA2403" s="429">
        <v>2</v>
      </c>
      <c r="AB2403" s="277">
        <v>5</v>
      </c>
    </row>
    <row r="2404" spans="1:28" ht="14.25" customHeight="1" thickBot="1">
      <c r="A2404" s="7"/>
      <c r="B2404" s="7"/>
      <c r="C2404" s="50" t="s">
        <v>4411</v>
      </c>
      <c r="D2404" s="468">
        <v>2</v>
      </c>
      <c r="E2404" s="386" t="s">
        <v>4582</v>
      </c>
      <c r="F2404" s="102" t="s">
        <v>4588</v>
      </c>
      <c r="G2404" s="102" t="s">
        <v>4589</v>
      </c>
      <c r="H2404" s="102" t="s">
        <v>818</v>
      </c>
      <c r="I2404" s="45" t="s">
        <v>1183</v>
      </c>
      <c r="J2404" s="45" t="s">
        <v>5398</v>
      </c>
      <c r="K2404" s="102" t="s">
        <v>7625</v>
      </c>
      <c r="L2404" s="13">
        <f ca="1">IFERROR(__xludf.DUMMYFUNCTION("if(K2553="""",0,counta(split(K2553,"","")))"),4)</f>
        <v>4</v>
      </c>
      <c r="M2404" s="102" t="s">
        <v>7626</v>
      </c>
      <c r="N2404" s="102"/>
      <c r="O2404" s="102"/>
      <c r="P2404" s="102"/>
      <c r="Q2404" s="422" t="s">
        <v>62</v>
      </c>
      <c r="R2404" s="102" t="s">
        <v>43</v>
      </c>
      <c r="S2404" s="102">
        <v>0</v>
      </c>
      <c r="T2404" s="435"/>
      <c r="U2404" s="354">
        <v>4</v>
      </c>
      <c r="V2404" s="354">
        <v>4</v>
      </c>
      <c r="W2404" s="434" t="s">
        <v>3223</v>
      </c>
      <c r="X2404" s="354">
        <v>1</v>
      </c>
      <c r="Y2404" s="422">
        <f>J2404-I2404</f>
        <v>0.12152777777777779</v>
      </c>
      <c r="Z2404" s="422">
        <f>Y2404*60</f>
        <v>7.2916666666666679</v>
      </c>
      <c r="AA2404" s="429">
        <v>2</v>
      </c>
      <c r="AB2404" s="165">
        <v>5</v>
      </c>
    </row>
    <row r="2405" spans="1:28" ht="14.25" customHeight="1" thickBot="1">
      <c r="A2405" s="7"/>
      <c r="B2405" s="7"/>
      <c r="C2405" s="50" t="s">
        <v>5950</v>
      </c>
      <c r="D2405" s="468">
        <v>2</v>
      </c>
      <c r="E2405" s="50" t="s">
        <v>6148</v>
      </c>
      <c r="F2405" s="102" t="s">
        <v>6168</v>
      </c>
      <c r="G2405" s="102"/>
      <c r="H2405" s="102" t="s">
        <v>6169</v>
      </c>
      <c r="I2405" s="45" t="s">
        <v>1183</v>
      </c>
      <c r="J2405" s="45" t="s">
        <v>4119</v>
      </c>
      <c r="K2405" s="102" t="s">
        <v>7631</v>
      </c>
      <c r="L2405" s="13">
        <f ca="1">IFERROR(__xludf.DUMMYFUNCTION("if(K2554="""",0,counta(split(K2554,"","")))"),4)</f>
        <v>4</v>
      </c>
      <c r="M2405" s="102" t="s">
        <v>7632</v>
      </c>
      <c r="N2405" s="102"/>
      <c r="O2405" s="102" t="s">
        <v>1224</v>
      </c>
      <c r="P2405" s="102" t="s">
        <v>7633</v>
      </c>
      <c r="Q2405" s="422" t="s">
        <v>62</v>
      </c>
      <c r="R2405" s="102" t="s">
        <v>43</v>
      </c>
      <c r="S2405" s="102">
        <v>0</v>
      </c>
      <c r="T2405" s="435"/>
      <c r="U2405" s="165"/>
      <c r="V2405" s="165">
        <v>3</v>
      </c>
      <c r="W2405" s="165" t="s">
        <v>1403</v>
      </c>
      <c r="X2405" s="102"/>
      <c r="Y2405" s="422">
        <f>J2405-I2405</f>
        <v>0.27152777777777776</v>
      </c>
      <c r="Z2405" s="422">
        <f>Y2405*60</f>
        <v>16.291666666666664</v>
      </c>
      <c r="AA2405" s="429">
        <v>2</v>
      </c>
      <c r="AB2405" s="165">
        <v>5</v>
      </c>
    </row>
    <row r="2406" spans="1:28" ht="14.25" customHeight="1" thickBot="1">
      <c r="A2406" s="7"/>
      <c r="B2406" s="7"/>
      <c r="C2406" s="50" t="s">
        <v>6196</v>
      </c>
      <c r="D2406" s="468">
        <v>2</v>
      </c>
      <c r="E2406" s="50" t="s">
        <v>1700</v>
      </c>
      <c r="F2406" s="102" t="s">
        <v>1701</v>
      </c>
      <c r="G2406" s="102" t="s">
        <v>1701</v>
      </c>
      <c r="H2406" s="102" t="s">
        <v>3477</v>
      </c>
      <c r="I2406" s="45" t="s">
        <v>1183</v>
      </c>
      <c r="J2406" s="45" t="s">
        <v>4119</v>
      </c>
      <c r="K2406" s="102" t="s">
        <v>7631</v>
      </c>
      <c r="L2406" s="13">
        <f ca="1">IFERROR(__xludf.DUMMYFUNCTION("if(K2555="""",0,counta(split(K2555,"","")))"),4)</f>
        <v>4</v>
      </c>
      <c r="M2406" s="102" t="s">
        <v>7632</v>
      </c>
      <c r="N2406" s="102"/>
      <c r="O2406" s="102" t="s">
        <v>181</v>
      </c>
      <c r="P2406" s="102" t="s">
        <v>181</v>
      </c>
      <c r="Q2406" s="152" t="s">
        <v>62</v>
      </c>
      <c r="R2406" s="102" t="s">
        <v>43</v>
      </c>
      <c r="S2406" s="147">
        <v>0</v>
      </c>
      <c r="T2406" s="435"/>
      <c r="U2406" s="165">
        <v>2</v>
      </c>
      <c r="V2406" s="165">
        <v>3</v>
      </c>
      <c r="W2406" s="165" t="s">
        <v>3041</v>
      </c>
      <c r="X2406" s="102">
        <v>1</v>
      </c>
      <c r="Y2406" s="422">
        <f>J2406-I2406</f>
        <v>0.27152777777777776</v>
      </c>
      <c r="Z2406" s="422">
        <f>Y2406*60</f>
        <v>16.291666666666664</v>
      </c>
      <c r="AA2406" s="429">
        <v>2</v>
      </c>
      <c r="AB2406" s="332">
        <v>5</v>
      </c>
    </row>
    <row r="2407" spans="1:28" ht="14.25" customHeight="1" thickBot="1">
      <c r="A2407" s="7"/>
      <c r="B2407" s="7"/>
      <c r="C2407" s="284" t="s">
        <v>4046</v>
      </c>
      <c r="D2407" s="468">
        <v>2</v>
      </c>
      <c r="E2407" s="353" t="s">
        <v>332</v>
      </c>
      <c r="F2407" s="102" t="s">
        <v>346</v>
      </c>
      <c r="G2407" s="102" t="s">
        <v>346</v>
      </c>
      <c r="H2407" s="102" t="s">
        <v>4082</v>
      </c>
      <c r="I2407" s="45" t="s">
        <v>448</v>
      </c>
      <c r="J2407" s="45" t="s">
        <v>614</v>
      </c>
      <c r="K2407" s="102" t="s">
        <v>7591</v>
      </c>
      <c r="L2407" s="13">
        <f ca="1">IFERROR(__xludf.DUMMYFUNCTION("if(K2556="""",0,counta(split(K2556,"","")))"),3)</f>
        <v>3</v>
      </c>
      <c r="M2407" s="102" t="s">
        <v>7639</v>
      </c>
      <c r="N2407" s="102"/>
      <c r="O2407" s="102" t="s">
        <v>181</v>
      </c>
      <c r="P2407" s="102" t="s">
        <v>181</v>
      </c>
      <c r="Q2407" s="422" t="s">
        <v>62</v>
      </c>
      <c r="R2407" s="102" t="s">
        <v>43</v>
      </c>
      <c r="S2407" s="102">
        <v>0</v>
      </c>
      <c r="T2407" s="435"/>
      <c r="U2407" s="379">
        <v>5</v>
      </c>
      <c r="V2407" s="379">
        <v>5</v>
      </c>
      <c r="W2407" s="377" t="s">
        <v>10722</v>
      </c>
      <c r="X2407" s="377">
        <v>1</v>
      </c>
      <c r="Y2407" s="422">
        <f>J2407-I2407</f>
        <v>-0.15416666666666665</v>
      </c>
      <c r="Z2407" s="422">
        <f>Y2407*60</f>
        <v>-9.2499999999999982</v>
      </c>
      <c r="AA2407" s="429">
        <v>2</v>
      </c>
      <c r="AB2407" s="165">
        <v>5</v>
      </c>
    </row>
    <row r="2408" spans="1:28" ht="14.25" customHeight="1" thickBot="1">
      <c r="A2408" s="7"/>
      <c r="B2408" s="7"/>
      <c r="C2408" s="284" t="s">
        <v>5784</v>
      </c>
      <c r="D2408" s="468">
        <v>2</v>
      </c>
      <c r="E2408" s="353" t="s">
        <v>5841</v>
      </c>
      <c r="F2408" s="175" t="s">
        <v>5861</v>
      </c>
      <c r="G2408" s="353" t="s">
        <v>5861</v>
      </c>
      <c r="H2408" s="353" t="s">
        <v>5862</v>
      </c>
      <c r="I2408" s="243" t="s">
        <v>5532</v>
      </c>
      <c r="J2408" s="45" t="s">
        <v>1971</v>
      </c>
      <c r="K2408" s="102" t="s">
        <v>7190</v>
      </c>
      <c r="L2408" s="13">
        <f ca="1">IFERROR(__xludf.DUMMYFUNCTION("if(K2557="""",0,counta(split(K2557,"","")))"),4)</f>
        <v>4</v>
      </c>
      <c r="M2408" s="102" t="s">
        <v>7641</v>
      </c>
      <c r="N2408" s="102"/>
      <c r="O2408" s="102"/>
      <c r="P2408" s="102"/>
      <c r="Q2408" s="422" t="s">
        <v>62</v>
      </c>
      <c r="R2408" s="102" t="s">
        <v>43</v>
      </c>
      <c r="S2408" s="102">
        <v>0</v>
      </c>
      <c r="T2408" s="435"/>
      <c r="U2408" s="165"/>
      <c r="V2408" s="165">
        <v>5</v>
      </c>
      <c r="W2408" s="165" t="s">
        <v>2111</v>
      </c>
      <c r="X2408" s="102"/>
      <c r="Y2408" s="422">
        <f>J2408-I2408</f>
        <v>-7.4305555555555569E-2</v>
      </c>
      <c r="Z2408" s="422">
        <f>Y2408*60</f>
        <v>-4.4583333333333339</v>
      </c>
      <c r="AA2408" s="428">
        <v>2</v>
      </c>
      <c r="AB2408" s="165">
        <v>5</v>
      </c>
    </row>
    <row r="2409" spans="1:28" ht="14.25" customHeight="1" thickBot="1">
      <c r="A2409" s="7"/>
      <c r="B2409" s="7"/>
      <c r="C2409" s="50" t="s">
        <v>6196</v>
      </c>
      <c r="D2409" s="468">
        <v>2</v>
      </c>
      <c r="E2409" s="50" t="s">
        <v>6230</v>
      </c>
      <c r="F2409" s="237" t="s">
        <v>816</v>
      </c>
      <c r="G2409" s="102" t="s">
        <v>6235</v>
      </c>
      <c r="H2409" s="102" t="s">
        <v>2839</v>
      </c>
      <c r="I2409" s="45" t="s">
        <v>5532</v>
      </c>
      <c r="J2409" s="45" t="s">
        <v>480</v>
      </c>
      <c r="K2409" s="102" t="s">
        <v>7625</v>
      </c>
      <c r="L2409" s="13">
        <f ca="1">IFERROR(__xludf.DUMMYFUNCTION("if(K2558="""",0,counta(split(K2558,"","")))"),4)</f>
        <v>4</v>
      </c>
      <c r="M2409" s="102" t="s">
        <v>7643</v>
      </c>
      <c r="N2409" s="102"/>
      <c r="O2409" s="102"/>
      <c r="P2409" s="102"/>
      <c r="Q2409" s="422" t="s">
        <v>62</v>
      </c>
      <c r="R2409" s="102" t="s">
        <v>43</v>
      </c>
      <c r="S2409" s="102">
        <v>0</v>
      </c>
      <c r="T2409" s="435"/>
      <c r="U2409" s="165">
        <v>4</v>
      </c>
      <c r="V2409" s="165">
        <v>5</v>
      </c>
      <c r="W2409" s="165" t="s">
        <v>4159</v>
      </c>
      <c r="X2409" s="102" t="s">
        <v>2947</v>
      </c>
      <c r="Y2409" s="422">
        <f>J2409-I2409</f>
        <v>-4.166666666666663E-2</v>
      </c>
      <c r="Z2409" s="422">
        <f>Y2409*60</f>
        <v>-2.4999999999999978</v>
      </c>
      <c r="AA2409" s="429">
        <v>2</v>
      </c>
      <c r="AB2409" s="481">
        <v>5</v>
      </c>
    </row>
    <row r="2410" spans="1:28" ht="14.25" customHeight="1" thickBot="1">
      <c r="A2410" s="7"/>
      <c r="B2410" s="7"/>
      <c r="C2410" s="284" t="s">
        <v>5784</v>
      </c>
      <c r="D2410" s="468">
        <v>2</v>
      </c>
      <c r="E2410" s="353" t="s">
        <v>5841</v>
      </c>
      <c r="F2410" s="175" t="s">
        <v>5858</v>
      </c>
      <c r="G2410" s="353" t="s">
        <v>5858</v>
      </c>
      <c r="H2410" s="353" t="s">
        <v>5859</v>
      </c>
      <c r="I2410" s="243" t="s">
        <v>1452</v>
      </c>
      <c r="J2410" s="45" t="s">
        <v>5162</v>
      </c>
      <c r="K2410" s="102" t="s">
        <v>7645</v>
      </c>
      <c r="L2410" s="13">
        <f ca="1">IFERROR(__xludf.DUMMYFUNCTION("if(K2559="""",0,counta(split(K2559,"","")))"),3)</f>
        <v>3</v>
      </c>
      <c r="M2410" s="102" t="s">
        <v>7646</v>
      </c>
      <c r="N2410" s="102"/>
      <c r="O2410" s="102"/>
      <c r="P2410" s="102"/>
      <c r="Q2410" s="422" t="s">
        <v>62</v>
      </c>
      <c r="R2410" s="102" t="s">
        <v>43</v>
      </c>
      <c r="S2410" s="102">
        <v>0</v>
      </c>
      <c r="T2410" s="435"/>
      <c r="U2410" s="328">
        <v>5</v>
      </c>
      <c r="V2410" s="328">
        <v>5</v>
      </c>
      <c r="W2410" s="252" t="s">
        <v>3770</v>
      </c>
      <c r="X2410" s="326" t="s">
        <v>2947</v>
      </c>
      <c r="Y2410" s="422">
        <f>J2410-I2410</f>
        <v>5.5555555555555358E-3</v>
      </c>
      <c r="Z2410" s="422">
        <f>Y2410*60</f>
        <v>0.33333333333333215</v>
      </c>
      <c r="AA2410" s="429">
        <v>2</v>
      </c>
      <c r="AB2410" s="165">
        <v>5</v>
      </c>
    </row>
    <row r="2411" spans="1:28" ht="14.25" customHeight="1" thickBot="1">
      <c r="A2411" s="7"/>
      <c r="B2411" s="7"/>
      <c r="C2411" s="50" t="s">
        <v>6196</v>
      </c>
      <c r="D2411" s="468">
        <v>2</v>
      </c>
      <c r="E2411" s="50" t="s">
        <v>6245</v>
      </c>
      <c r="F2411" s="102" t="s">
        <v>2803</v>
      </c>
      <c r="G2411" s="102" t="s">
        <v>2803</v>
      </c>
      <c r="H2411" s="102" t="s">
        <v>2803</v>
      </c>
      <c r="I2411" s="45" t="s">
        <v>1452</v>
      </c>
      <c r="J2411" s="45" t="s">
        <v>1122</v>
      </c>
      <c r="K2411" s="102" t="s">
        <v>7649</v>
      </c>
      <c r="L2411" s="13">
        <f ca="1">IFERROR(__xludf.DUMMYFUNCTION("if(K2560="""",0,counta(split(K2560,"","")))"),3)</f>
        <v>3</v>
      </c>
      <c r="M2411" s="102" t="s">
        <v>7650</v>
      </c>
      <c r="N2411" s="102"/>
      <c r="O2411" s="102" t="s">
        <v>181</v>
      </c>
      <c r="P2411" s="102" t="s">
        <v>181</v>
      </c>
      <c r="Q2411" s="422" t="s">
        <v>62</v>
      </c>
      <c r="R2411" s="102" t="s">
        <v>43</v>
      </c>
      <c r="S2411" s="102">
        <v>0</v>
      </c>
      <c r="T2411" s="435"/>
      <c r="U2411" s="165"/>
      <c r="V2411" s="165">
        <v>3</v>
      </c>
      <c r="W2411" s="165" t="s">
        <v>1403</v>
      </c>
      <c r="X2411" s="102"/>
      <c r="Y2411" s="422">
        <f>J2411-I2411</f>
        <v>0.125</v>
      </c>
      <c r="Z2411" s="422">
        <f>Y2411*60</f>
        <v>7.5</v>
      </c>
      <c r="AA2411" s="429">
        <v>2</v>
      </c>
      <c r="AB2411" s="165">
        <v>5</v>
      </c>
    </row>
    <row r="2412" spans="1:28" ht="14.25" customHeight="1" thickBot="1">
      <c r="A2412" s="156"/>
      <c r="B2412" s="156"/>
      <c r="C2412" s="252" t="s">
        <v>6391</v>
      </c>
      <c r="D2412" s="468">
        <v>2</v>
      </c>
      <c r="E2412" s="252" t="s">
        <v>6560</v>
      </c>
      <c r="F2412" s="102" t="s">
        <v>1414</v>
      </c>
      <c r="G2412" s="339" t="s">
        <v>6561</v>
      </c>
      <c r="H2412" s="184" t="s">
        <v>6562</v>
      </c>
      <c r="I2412" s="184" t="s">
        <v>1452</v>
      </c>
      <c r="J2412" s="45" t="s">
        <v>5825</v>
      </c>
      <c r="K2412" s="102" t="s">
        <v>7190</v>
      </c>
      <c r="L2412" s="13">
        <f ca="1">IFERROR(__xludf.DUMMYFUNCTION("if(K2561="""",0,counta(split(K2561,"","")))"),4)</f>
        <v>4</v>
      </c>
      <c r="M2412" s="102" t="s">
        <v>7651</v>
      </c>
      <c r="N2412" s="102"/>
      <c r="O2412" s="102"/>
      <c r="P2412" s="102"/>
      <c r="Q2412" s="422" t="s">
        <v>62</v>
      </c>
      <c r="R2412" s="102" t="s">
        <v>43</v>
      </c>
      <c r="S2412" s="102">
        <v>0</v>
      </c>
      <c r="T2412" s="435"/>
      <c r="U2412" s="165">
        <v>3</v>
      </c>
      <c r="V2412" s="165">
        <v>3</v>
      </c>
      <c r="W2412" s="165" t="s">
        <v>3511</v>
      </c>
      <c r="X2412" s="102">
        <v>1</v>
      </c>
      <c r="Y2412" s="422">
        <f>J2412-I2412</f>
        <v>-0.12986111111111112</v>
      </c>
      <c r="Z2412" s="422">
        <f>Y2412*60</f>
        <v>-7.791666666666667</v>
      </c>
      <c r="AA2412" s="429">
        <v>2</v>
      </c>
      <c r="AB2412" s="165">
        <v>5</v>
      </c>
    </row>
    <row r="2413" spans="1:28" ht="14.25" customHeight="1" thickBot="1">
      <c r="A2413" s="7"/>
      <c r="B2413" s="7"/>
      <c r="C2413" s="284" t="s">
        <v>4046</v>
      </c>
      <c r="D2413" s="468">
        <v>2</v>
      </c>
      <c r="E2413" s="353" t="s">
        <v>4174</v>
      </c>
      <c r="F2413" s="102" t="s">
        <v>4176</v>
      </c>
      <c r="G2413" s="102" t="s">
        <v>616</v>
      </c>
      <c r="H2413" s="102" t="s">
        <v>4177</v>
      </c>
      <c r="I2413" s="45" t="s">
        <v>443</v>
      </c>
      <c r="J2413" s="45" t="s">
        <v>3746</v>
      </c>
      <c r="K2413" s="102" t="s">
        <v>7655</v>
      </c>
      <c r="L2413" s="13">
        <f ca="1">IFERROR(__xludf.DUMMYFUNCTION("if(K2562="""",0,counta(split(K2562,"","")))"),2)</f>
        <v>2</v>
      </c>
      <c r="M2413" s="102" t="s">
        <v>7655</v>
      </c>
      <c r="N2413" s="102"/>
      <c r="O2413" s="102"/>
      <c r="P2413" s="102"/>
      <c r="Q2413" s="422" t="s">
        <v>62</v>
      </c>
      <c r="R2413" s="102" t="s">
        <v>43</v>
      </c>
      <c r="S2413" s="102">
        <v>0</v>
      </c>
      <c r="T2413" s="435"/>
      <c r="U2413" s="280">
        <v>5</v>
      </c>
      <c r="V2413" s="280">
        <v>5</v>
      </c>
      <c r="W2413" s="286" t="s">
        <v>9052</v>
      </c>
      <c r="X2413" s="286" t="s">
        <v>2947</v>
      </c>
      <c r="Y2413" s="422">
        <f>J2413-I2413</f>
        <v>-0.11249999999999999</v>
      </c>
      <c r="Z2413" s="422">
        <f>Y2413*60</f>
        <v>-6.7499999999999991</v>
      </c>
      <c r="AA2413" s="429">
        <v>2</v>
      </c>
      <c r="AB2413" s="255">
        <v>5</v>
      </c>
    </row>
    <row r="2414" spans="1:28" ht="14.25" customHeight="1" thickBot="1">
      <c r="A2414" s="7"/>
      <c r="B2414" s="156"/>
      <c r="C2414" s="50" t="s">
        <v>6196</v>
      </c>
      <c r="D2414" s="468">
        <v>2</v>
      </c>
      <c r="E2414" s="252" t="s">
        <v>6268</v>
      </c>
      <c r="F2414" s="339" t="s">
        <v>6205</v>
      </c>
      <c r="G2414" s="252" t="s">
        <v>3653</v>
      </c>
      <c r="H2414" s="252" t="s">
        <v>6236</v>
      </c>
      <c r="I2414" s="180" t="s">
        <v>443</v>
      </c>
      <c r="J2414" s="45" t="s">
        <v>2082</v>
      </c>
      <c r="K2414" s="102" t="s">
        <v>7658</v>
      </c>
      <c r="L2414" s="13">
        <f ca="1">IFERROR(__xludf.DUMMYFUNCTION("if(K2563="""",0,counta(split(K2563,"","")))"),6)</f>
        <v>6</v>
      </c>
      <c r="M2414" s="102" t="s">
        <v>7658</v>
      </c>
      <c r="N2414" s="102"/>
      <c r="O2414" s="102"/>
      <c r="P2414" s="102"/>
      <c r="Q2414" s="357" t="s">
        <v>62</v>
      </c>
      <c r="R2414" s="102" t="s">
        <v>43</v>
      </c>
      <c r="S2414" s="331">
        <v>0</v>
      </c>
      <c r="T2414" s="435"/>
      <c r="U2414" s="165">
        <v>4</v>
      </c>
      <c r="V2414" s="165">
        <v>3</v>
      </c>
      <c r="W2414" s="165" t="s">
        <v>2111</v>
      </c>
      <c r="X2414" s="102" t="s">
        <v>2947</v>
      </c>
      <c r="Y2414" s="422">
        <f>J2414-I2414</f>
        <v>-7.1527777777777801E-2</v>
      </c>
      <c r="Z2414" s="422">
        <f>Y2414*60</f>
        <v>-4.2916666666666679</v>
      </c>
      <c r="AA2414" s="429">
        <v>2</v>
      </c>
      <c r="AB2414" s="196">
        <v>5</v>
      </c>
    </row>
    <row r="2415" spans="1:28" ht="14.25" customHeight="1" thickBot="1">
      <c r="A2415" s="7"/>
      <c r="B2415" s="7"/>
      <c r="C2415" s="284" t="s">
        <v>5784</v>
      </c>
      <c r="D2415" s="468">
        <v>2</v>
      </c>
      <c r="E2415" s="353" t="s">
        <v>5841</v>
      </c>
      <c r="F2415" s="175" t="s">
        <v>5855</v>
      </c>
      <c r="G2415" s="353" t="s">
        <v>5855</v>
      </c>
      <c r="H2415" s="353" t="s">
        <v>5856</v>
      </c>
      <c r="I2415" s="243" t="s">
        <v>1504</v>
      </c>
      <c r="J2415" s="45" t="s">
        <v>1870</v>
      </c>
      <c r="K2415" s="102" t="s">
        <v>648</v>
      </c>
      <c r="L2415" s="13">
        <f ca="1">IFERROR(__xludf.DUMMYFUNCTION("if(K2564="""",0,counta(split(K2564,"","")))"),1)</f>
        <v>1</v>
      </c>
      <c r="M2415" s="102" t="s">
        <v>394</v>
      </c>
      <c r="N2415" s="102"/>
      <c r="O2415" s="102" t="s">
        <v>7611</v>
      </c>
      <c r="P2415" s="102" t="s">
        <v>7611</v>
      </c>
      <c r="Q2415" s="414" t="s">
        <v>62</v>
      </c>
      <c r="R2415" s="102" t="s">
        <v>43</v>
      </c>
      <c r="S2415" s="354">
        <v>0</v>
      </c>
      <c r="T2415" s="435"/>
      <c r="U2415" s="165">
        <v>3</v>
      </c>
      <c r="V2415" s="165">
        <v>4</v>
      </c>
      <c r="W2415" s="165" t="s">
        <v>7570</v>
      </c>
      <c r="X2415" s="102">
        <v>1</v>
      </c>
      <c r="Y2415" s="422">
        <f>J2415-I2415</f>
        <v>0.10416666666666669</v>
      </c>
      <c r="Z2415" s="422">
        <f>Y2415*60</f>
        <v>6.2500000000000009</v>
      </c>
      <c r="AA2415" s="429">
        <v>2</v>
      </c>
      <c r="AB2415" s="165">
        <v>5</v>
      </c>
    </row>
    <row r="2416" spans="1:28" ht="14.25" customHeight="1" thickBot="1">
      <c r="A2416" s="7"/>
      <c r="B2416" s="7"/>
      <c r="C2416" s="50" t="s">
        <v>5950</v>
      </c>
      <c r="D2416" s="468">
        <v>2</v>
      </c>
      <c r="E2416" s="50" t="s">
        <v>6108</v>
      </c>
      <c r="F2416" s="102" t="s">
        <v>6122</v>
      </c>
      <c r="G2416" s="102" t="s">
        <v>6123</v>
      </c>
      <c r="H2416" s="102" t="s">
        <v>3871</v>
      </c>
      <c r="I2416" s="45" t="s">
        <v>780</v>
      </c>
      <c r="J2416" s="45" t="s">
        <v>457</v>
      </c>
      <c r="K2416" s="102" t="s">
        <v>7603</v>
      </c>
      <c r="L2416" s="13">
        <f ca="1">IFERROR(__xludf.DUMMYFUNCTION("if(K2565="""",0,counta(split(K2565,"","")))"),3)</f>
        <v>3</v>
      </c>
      <c r="M2416" s="102" t="s">
        <v>7663</v>
      </c>
      <c r="N2416" s="102"/>
      <c r="O2416" s="102" t="s">
        <v>181</v>
      </c>
      <c r="P2416" s="102" t="s">
        <v>181</v>
      </c>
      <c r="Q2416" s="414" t="s">
        <v>62</v>
      </c>
      <c r="R2416" s="102" t="s">
        <v>43</v>
      </c>
      <c r="S2416" s="354">
        <v>0</v>
      </c>
      <c r="T2416" s="435"/>
      <c r="U2416" s="165">
        <v>5</v>
      </c>
      <c r="V2416" s="165">
        <v>5</v>
      </c>
      <c r="W2416" s="165" t="s">
        <v>6873</v>
      </c>
      <c r="X2416" s="102">
        <v>1</v>
      </c>
      <c r="Y2416" s="422">
        <f>J2416-I2416</f>
        <v>0.18402777777777773</v>
      </c>
      <c r="Z2416" s="422">
        <f>Y2416*60</f>
        <v>11.041666666666664</v>
      </c>
      <c r="AA2416" s="429">
        <v>2</v>
      </c>
      <c r="AB2416" s="165">
        <v>5</v>
      </c>
    </row>
    <row r="2417" spans="1:28" ht="14.25" customHeight="1" thickBot="1">
      <c r="A2417" s="7"/>
      <c r="B2417" s="7"/>
      <c r="C2417" s="50" t="s">
        <v>5950</v>
      </c>
      <c r="D2417" s="468">
        <v>2</v>
      </c>
      <c r="E2417" s="50" t="s">
        <v>6137</v>
      </c>
      <c r="F2417" s="102" t="s">
        <v>6145</v>
      </c>
      <c r="G2417" s="102" t="s">
        <v>6145</v>
      </c>
      <c r="H2417" s="102" t="s">
        <v>6146</v>
      </c>
      <c r="I2417" s="45" t="s">
        <v>780</v>
      </c>
      <c r="J2417" s="45" t="s">
        <v>162</v>
      </c>
      <c r="K2417" s="102" t="s">
        <v>7605</v>
      </c>
      <c r="L2417" s="13">
        <f ca="1">IFERROR(__xludf.DUMMYFUNCTION("if(K2566="""",0,counta(split(K2566,"","")))"),6)</f>
        <v>6</v>
      </c>
      <c r="M2417" s="102" t="s">
        <v>7603</v>
      </c>
      <c r="N2417" s="102"/>
      <c r="O2417" s="102" t="s">
        <v>181</v>
      </c>
      <c r="P2417" s="102" t="s">
        <v>181</v>
      </c>
      <c r="Q2417" s="414" t="s">
        <v>62</v>
      </c>
      <c r="R2417" s="102" t="s">
        <v>43</v>
      </c>
      <c r="S2417" s="354">
        <v>0</v>
      </c>
      <c r="T2417" s="435"/>
      <c r="U2417" s="165">
        <v>5</v>
      </c>
      <c r="V2417" s="165">
        <v>5</v>
      </c>
      <c r="W2417" s="165" t="s">
        <v>2793</v>
      </c>
      <c r="X2417" s="102">
        <v>1</v>
      </c>
      <c r="Y2417" s="422">
        <f>J2417-I2417</f>
        <v>0.23055555555555557</v>
      </c>
      <c r="Z2417" s="422">
        <f>Y2417*60</f>
        <v>13.833333333333334</v>
      </c>
      <c r="AA2417" s="429">
        <v>2</v>
      </c>
      <c r="AB2417" s="255">
        <v>5</v>
      </c>
    </row>
    <row r="2418" spans="1:28" ht="14.25" customHeight="1" thickBot="1">
      <c r="A2418" s="7"/>
      <c r="B2418" s="7"/>
      <c r="C2418" s="190" t="s">
        <v>6753</v>
      </c>
      <c r="D2418" s="468">
        <v>2</v>
      </c>
      <c r="E2418" s="200" t="s">
        <v>6792</v>
      </c>
      <c r="F2418" s="74" t="s">
        <v>2465</v>
      </c>
      <c r="G2418" s="74" t="s">
        <v>2500</v>
      </c>
      <c r="H2418" s="74" t="s">
        <v>2466</v>
      </c>
      <c r="I2418" s="192" t="s">
        <v>780</v>
      </c>
      <c r="J2418" s="45" t="s">
        <v>2456</v>
      </c>
      <c r="K2418" s="102" t="s">
        <v>7603</v>
      </c>
      <c r="L2418" s="13">
        <f ca="1">IFERROR(__xludf.DUMMYFUNCTION("if(K2567="""",0,counta(split(K2567,"","")))"),3)</f>
        <v>3</v>
      </c>
      <c r="M2418" s="102" t="s">
        <v>7603</v>
      </c>
      <c r="N2418" s="102"/>
      <c r="O2418" s="102" t="s">
        <v>181</v>
      </c>
      <c r="P2418" s="102" t="s">
        <v>181</v>
      </c>
      <c r="Q2418" s="414" t="s">
        <v>62</v>
      </c>
      <c r="R2418" s="102" t="s">
        <v>43</v>
      </c>
      <c r="S2418" s="354">
        <v>0</v>
      </c>
      <c r="T2418" s="435"/>
      <c r="U2418" s="165"/>
      <c r="V2418" s="165">
        <v>4</v>
      </c>
      <c r="W2418" s="165" t="s">
        <v>2111</v>
      </c>
      <c r="X2418" s="102"/>
      <c r="Y2418" s="422">
        <f>J2418-I2418</f>
        <v>0.3298611111111111</v>
      </c>
      <c r="Z2418" s="422">
        <f>Y2418*60</f>
        <v>19.791666666666668</v>
      </c>
      <c r="AA2418" s="428">
        <v>2</v>
      </c>
      <c r="AB2418" s="165">
        <v>5</v>
      </c>
    </row>
    <row r="2419" spans="1:28" ht="14.25" customHeight="1" thickBot="1">
      <c r="A2419" s="7"/>
      <c r="B2419" s="7"/>
      <c r="C2419" s="50" t="s">
        <v>4411</v>
      </c>
      <c r="D2419" s="468">
        <v>2</v>
      </c>
      <c r="E2419" s="135" t="s">
        <v>4743</v>
      </c>
      <c r="F2419" s="102" t="s">
        <v>4750</v>
      </c>
      <c r="G2419" s="102" t="s">
        <v>2358</v>
      </c>
      <c r="H2419" s="102" t="s">
        <v>4751</v>
      </c>
      <c r="I2419" s="45" t="s">
        <v>2222</v>
      </c>
      <c r="J2419" s="45" t="s">
        <v>7670</v>
      </c>
      <c r="K2419" s="102" t="s">
        <v>7671</v>
      </c>
      <c r="L2419" s="13">
        <f ca="1">IFERROR(__xludf.DUMMYFUNCTION("if(K2568="""",0,counta(split(K2568,"","")))"),5)</f>
        <v>5</v>
      </c>
      <c r="M2419" s="102" t="s">
        <v>7671</v>
      </c>
      <c r="N2419" s="102"/>
      <c r="O2419" s="102" t="s">
        <v>181</v>
      </c>
      <c r="P2419" s="102" t="s">
        <v>181</v>
      </c>
      <c r="Q2419" s="414" t="s">
        <v>62</v>
      </c>
      <c r="R2419" s="102" t="s">
        <v>43</v>
      </c>
      <c r="S2419" s="354">
        <v>0</v>
      </c>
      <c r="T2419" s="435"/>
      <c r="U2419" s="165">
        <v>4</v>
      </c>
      <c r="V2419" s="165">
        <v>4</v>
      </c>
      <c r="W2419" s="165" t="s">
        <v>3770</v>
      </c>
      <c r="X2419" s="102">
        <v>1</v>
      </c>
      <c r="Y2419" s="422">
        <f>J2419-I2419</f>
        <v>0.50138888888888888</v>
      </c>
      <c r="Z2419" s="422">
        <f>Y2419*60</f>
        <v>30.083333333333332</v>
      </c>
      <c r="AA2419" s="429">
        <v>2</v>
      </c>
      <c r="AB2419" s="280">
        <v>5</v>
      </c>
    </row>
    <row r="2420" spans="1:28" ht="14.25" customHeight="1" thickBot="1">
      <c r="A2420" s="7"/>
      <c r="B2420" s="7"/>
      <c r="C2420" s="50" t="s">
        <v>4937</v>
      </c>
      <c r="D2420" s="468">
        <v>2</v>
      </c>
      <c r="E2420" s="144" t="s">
        <v>4990</v>
      </c>
      <c r="F2420" s="102" t="s">
        <v>75</v>
      </c>
      <c r="G2420" s="102"/>
      <c r="H2420" s="102" t="s">
        <v>295</v>
      </c>
      <c r="I2420" s="45" t="s">
        <v>2222</v>
      </c>
      <c r="J2420" s="45" t="s">
        <v>7189</v>
      </c>
      <c r="K2420" s="102" t="s">
        <v>7649</v>
      </c>
      <c r="L2420" s="13">
        <f ca="1">IFERROR(__xludf.DUMMYFUNCTION("if(K2569="""",0,counta(split(K2569,"","")))"),3)</f>
        <v>3</v>
      </c>
      <c r="M2420" s="102" t="s">
        <v>7673</v>
      </c>
      <c r="N2420" s="102"/>
      <c r="O2420" s="102" t="s">
        <v>7611</v>
      </c>
      <c r="P2420" s="102" t="s">
        <v>7611</v>
      </c>
      <c r="Q2420" s="414" t="s">
        <v>62</v>
      </c>
      <c r="R2420" s="102" t="s">
        <v>43</v>
      </c>
      <c r="S2420" s="354">
        <v>0</v>
      </c>
      <c r="T2420" s="435"/>
      <c r="U2420" s="165">
        <v>4</v>
      </c>
      <c r="V2420" s="165">
        <v>5</v>
      </c>
      <c r="W2420" s="165" t="s">
        <v>3127</v>
      </c>
      <c r="X2420" s="102" t="s">
        <v>2947</v>
      </c>
      <c r="Y2420" s="422">
        <f>J2420-I2420</f>
        <v>0.60069444444444442</v>
      </c>
      <c r="Z2420" s="422">
        <f>Y2420*60</f>
        <v>36.041666666666664</v>
      </c>
      <c r="AA2420" s="429">
        <v>2</v>
      </c>
      <c r="AB2420" s="165">
        <v>5</v>
      </c>
    </row>
    <row r="2421" spans="1:28" ht="14.25" customHeight="1" thickBot="1">
      <c r="A2421" s="385"/>
      <c r="B2421" s="385"/>
      <c r="C2421" s="145" t="s">
        <v>5078</v>
      </c>
      <c r="D2421" s="468">
        <v>2</v>
      </c>
      <c r="E2421" s="145" t="s">
        <v>5180</v>
      </c>
      <c r="F2421" s="155" t="s">
        <v>2848</v>
      </c>
      <c r="G2421" s="155" t="s">
        <v>5183</v>
      </c>
      <c r="H2421" s="155" t="s">
        <v>2849</v>
      </c>
      <c r="I2421" s="146" t="s">
        <v>520</v>
      </c>
      <c r="J2421" s="45" t="s">
        <v>712</v>
      </c>
      <c r="K2421" s="102" t="s">
        <v>7677</v>
      </c>
      <c r="L2421" s="13">
        <f ca="1">IFERROR(__xludf.DUMMYFUNCTION("if(K2570="""",0,counta(split(K2570,"","")))"),2)</f>
        <v>2</v>
      </c>
      <c r="M2421" s="102" t="s">
        <v>7677</v>
      </c>
      <c r="N2421" s="102"/>
      <c r="O2421" s="102"/>
      <c r="P2421" s="102"/>
      <c r="Q2421" s="414" t="s">
        <v>62</v>
      </c>
      <c r="R2421" s="102" t="s">
        <v>43</v>
      </c>
      <c r="S2421" s="354">
        <v>0</v>
      </c>
      <c r="T2421" s="435"/>
      <c r="U2421" s="165"/>
      <c r="V2421" s="165">
        <v>3</v>
      </c>
      <c r="W2421" s="165" t="s">
        <v>29</v>
      </c>
      <c r="X2421" s="15">
        <v>1</v>
      </c>
      <c r="Y2421" s="422">
        <f>J2421-I2421</f>
        <v>-0.22500000000000003</v>
      </c>
      <c r="Z2421" s="422">
        <f>Y2421*60</f>
        <v>-13.500000000000002</v>
      </c>
      <c r="AA2421" s="428">
        <v>2</v>
      </c>
      <c r="AB2421" s="165">
        <v>5</v>
      </c>
    </row>
    <row r="2422" spans="1:28" ht="14.25" customHeight="1" thickBot="1">
      <c r="A2422" s="156"/>
      <c r="B2422" s="156"/>
      <c r="C2422" s="252" t="s">
        <v>6391</v>
      </c>
      <c r="D2422" s="468">
        <v>2</v>
      </c>
      <c r="E2422" s="252" t="s">
        <v>6444</v>
      </c>
      <c r="F2422" s="339" t="s">
        <v>75</v>
      </c>
      <c r="G2422" s="339" t="s">
        <v>75</v>
      </c>
      <c r="H2422" s="339" t="s">
        <v>295</v>
      </c>
      <c r="I2422" s="184" t="s">
        <v>520</v>
      </c>
      <c r="J2422" s="45" t="s">
        <v>7681</v>
      </c>
      <c r="K2422" s="102" t="s">
        <v>6208</v>
      </c>
      <c r="L2422" s="13">
        <f ca="1">IFERROR(__xludf.DUMMYFUNCTION("if(K2571="""",0,counta(split(K2571,"","")))"),1)</f>
        <v>1</v>
      </c>
      <c r="M2422" s="102" t="s">
        <v>6208</v>
      </c>
      <c r="N2422" s="102"/>
      <c r="O2422" s="102"/>
      <c r="P2422" s="102"/>
      <c r="Q2422" s="414" t="s">
        <v>62</v>
      </c>
      <c r="R2422" s="102" t="s">
        <v>43</v>
      </c>
      <c r="S2422" s="354">
        <v>0</v>
      </c>
      <c r="T2422" s="435"/>
      <c r="U2422" s="255">
        <v>5</v>
      </c>
      <c r="V2422" s="255">
        <v>5</v>
      </c>
      <c r="W2422" s="353" t="s">
        <v>3511</v>
      </c>
      <c r="X2422" s="353" t="s">
        <v>2794</v>
      </c>
      <c r="Y2422" s="422">
        <f>J2422-I2422</f>
        <v>-0.16388888888888892</v>
      </c>
      <c r="Z2422" s="422">
        <f>Y2422*60</f>
        <v>-9.8333333333333357</v>
      </c>
      <c r="AA2422" s="429">
        <v>2</v>
      </c>
      <c r="AB2422" s="165">
        <v>5</v>
      </c>
    </row>
    <row r="2423" spans="1:28" ht="14.25" customHeight="1" thickBot="1">
      <c r="A2423" s="7"/>
      <c r="B2423" s="7"/>
      <c r="C2423" s="252" t="s">
        <v>3828</v>
      </c>
      <c r="D2423" s="468">
        <v>4</v>
      </c>
      <c r="E2423" s="252" t="s">
        <v>3995</v>
      </c>
      <c r="F2423" s="137" t="s">
        <v>4007</v>
      </c>
      <c r="G2423" s="102" t="s">
        <v>4008</v>
      </c>
      <c r="H2423" s="102" t="s">
        <v>4009</v>
      </c>
      <c r="I2423" s="45" t="s">
        <v>4010</v>
      </c>
      <c r="J2423" s="45" t="s">
        <v>2329</v>
      </c>
      <c r="K2423" s="102" t="s">
        <v>7684</v>
      </c>
      <c r="L2423" s="13">
        <f ca="1">IFERROR(__xludf.DUMMYFUNCTION("if(K2572="""",0,counta(split(K2572,"","")))"),1)</f>
        <v>1</v>
      </c>
      <c r="M2423" s="102" t="s">
        <v>7685</v>
      </c>
      <c r="N2423" s="102"/>
      <c r="O2423" s="102"/>
      <c r="P2423" s="102"/>
      <c r="Q2423" s="414" t="s">
        <v>62</v>
      </c>
      <c r="R2423" s="102" t="s">
        <v>43</v>
      </c>
      <c r="S2423" s="354">
        <v>0</v>
      </c>
      <c r="T2423" s="435"/>
      <c r="U2423" s="328">
        <v>5</v>
      </c>
      <c r="V2423" s="330">
        <v>3</v>
      </c>
      <c r="W2423" s="252" t="s">
        <v>3511</v>
      </c>
      <c r="X2423" s="252" t="s">
        <v>2794</v>
      </c>
      <c r="Y2423" s="422">
        <f>J2423-I2423</f>
        <v>-0.11180555555555552</v>
      </c>
      <c r="Z2423" s="422">
        <f>Y2423*60</f>
        <v>-6.7083333333333313</v>
      </c>
      <c r="AA2423" s="429">
        <v>2</v>
      </c>
      <c r="AB2423" s="165">
        <v>5</v>
      </c>
    </row>
    <row r="2424" spans="1:28" ht="14.25" customHeight="1" thickBot="1">
      <c r="A2424" s="7"/>
      <c r="B2424" s="7"/>
      <c r="C2424" s="50" t="s">
        <v>4411</v>
      </c>
      <c r="D2424" s="468">
        <v>4</v>
      </c>
      <c r="E2424" s="50" t="s">
        <v>4412</v>
      </c>
      <c r="F2424" s="49" t="s">
        <v>4440</v>
      </c>
      <c r="G2424" s="102" t="s">
        <v>2604</v>
      </c>
      <c r="H2424" s="102" t="s">
        <v>2862</v>
      </c>
      <c r="I2424" s="45" t="s">
        <v>4010</v>
      </c>
      <c r="J2424" s="45" t="s">
        <v>858</v>
      </c>
      <c r="K2424" s="102" t="s">
        <v>7677</v>
      </c>
      <c r="L2424" s="13">
        <f ca="1">IFERROR(__xludf.DUMMYFUNCTION("if(K2573="""",0,counta(split(K2573,"","")))"),2)</f>
        <v>2</v>
      </c>
      <c r="M2424" s="102" t="s">
        <v>7686</v>
      </c>
      <c r="N2424" s="102"/>
      <c r="O2424" s="102" t="s">
        <v>181</v>
      </c>
      <c r="P2424" s="102" t="s">
        <v>181</v>
      </c>
      <c r="Q2424" s="441" t="s">
        <v>62</v>
      </c>
      <c r="R2424" s="102" t="s">
        <v>43</v>
      </c>
      <c r="S2424" s="331">
        <v>0</v>
      </c>
      <c r="T2424" s="435"/>
      <c r="U2424" s="274">
        <v>5</v>
      </c>
      <c r="V2424" s="274">
        <v>5</v>
      </c>
      <c r="W2424" s="272" t="s">
        <v>2793</v>
      </c>
      <c r="X2424" s="274">
        <v>1</v>
      </c>
      <c r="Y2424" s="422">
        <f>J2424-I2424</f>
        <v>-0.13749999999999998</v>
      </c>
      <c r="Z2424" s="422">
        <f>Y2424*60</f>
        <v>-8.2499999999999982</v>
      </c>
      <c r="AA2424" s="429">
        <v>2</v>
      </c>
      <c r="AB2424" s="318">
        <v>5</v>
      </c>
    </row>
    <row r="2425" spans="1:28" ht="14.25" customHeight="1" thickBot="1">
      <c r="A2425" s="7"/>
      <c r="B2425" s="7"/>
      <c r="C2425" s="190" t="s">
        <v>6753</v>
      </c>
      <c r="D2425" s="468">
        <v>4</v>
      </c>
      <c r="E2425" s="87" t="s">
        <v>6822</v>
      </c>
      <c r="F2425" s="209" t="s">
        <v>84</v>
      </c>
      <c r="G2425" s="209" t="s">
        <v>85</v>
      </c>
      <c r="H2425" s="209" t="s">
        <v>5101</v>
      </c>
      <c r="I2425" s="203" t="s">
        <v>4010</v>
      </c>
      <c r="J2425" s="45" t="s">
        <v>290</v>
      </c>
      <c r="K2425" s="102" t="s">
        <v>7688</v>
      </c>
      <c r="L2425" s="13">
        <f ca="1">IFERROR(__xludf.DUMMYFUNCTION("if(K2574="""",0,counta(split(K2574,"","")))"),3)</f>
        <v>3</v>
      </c>
      <c r="M2425" s="102" t="s">
        <v>7689</v>
      </c>
      <c r="N2425" s="102"/>
      <c r="O2425" s="102"/>
      <c r="P2425" s="102"/>
      <c r="Q2425" s="441" t="s">
        <v>62</v>
      </c>
      <c r="R2425" s="102" t="s">
        <v>43</v>
      </c>
      <c r="S2425" s="331">
        <v>0</v>
      </c>
      <c r="T2425" s="435"/>
      <c r="U2425" s="165"/>
      <c r="V2425" s="165">
        <v>5</v>
      </c>
      <c r="W2425" s="165" t="s">
        <v>29</v>
      </c>
      <c r="X2425" s="15">
        <v>1</v>
      </c>
      <c r="Y2425" s="422">
        <f>J2425-I2425</f>
        <v>-4.7222222222222193E-2</v>
      </c>
      <c r="Z2425" s="422">
        <f>Y2425*60</f>
        <v>-2.8333333333333317</v>
      </c>
      <c r="AA2425" s="428">
        <v>2</v>
      </c>
      <c r="AB2425" s="165">
        <v>5</v>
      </c>
    </row>
    <row r="2426" spans="1:28" ht="14.25" customHeight="1" thickBot="1">
      <c r="A2426" s="385"/>
      <c r="B2426" s="385"/>
      <c r="C2426" s="145" t="s">
        <v>5078</v>
      </c>
      <c r="D2426" s="468">
        <v>4</v>
      </c>
      <c r="E2426" s="145" t="s">
        <v>5240</v>
      </c>
      <c r="F2426" s="155" t="s">
        <v>5251</v>
      </c>
      <c r="G2426" s="155" t="s">
        <v>5252</v>
      </c>
      <c r="H2426" s="155" t="s">
        <v>5167</v>
      </c>
      <c r="I2426" s="146" t="s">
        <v>481</v>
      </c>
      <c r="J2426" s="45" t="s">
        <v>1322</v>
      </c>
      <c r="K2426" s="102" t="s">
        <v>6471</v>
      </c>
      <c r="L2426" s="13">
        <f ca="1">IFERROR(__xludf.DUMMYFUNCTION("if(K2575="""",0,counta(split(K2575,"","")))"),2)</f>
        <v>2</v>
      </c>
      <c r="M2426" s="102" t="s">
        <v>7692</v>
      </c>
      <c r="N2426" s="102"/>
      <c r="O2426" s="102"/>
      <c r="P2426" s="102"/>
      <c r="Q2426" s="441" t="s">
        <v>62</v>
      </c>
      <c r="R2426" s="102" t="s">
        <v>43</v>
      </c>
      <c r="S2426" s="331">
        <v>0</v>
      </c>
      <c r="T2426" s="435"/>
      <c r="U2426" s="327">
        <v>4</v>
      </c>
      <c r="V2426" s="327">
        <v>4</v>
      </c>
      <c r="W2426" s="340" t="s">
        <v>3548</v>
      </c>
      <c r="X2426" s="252" t="s">
        <v>2794</v>
      </c>
      <c r="Y2426" s="422">
        <f>J2426-I2426</f>
        <v>6.8055555555555591E-2</v>
      </c>
      <c r="Z2426" s="422">
        <f>Y2426*60</f>
        <v>4.0833333333333357</v>
      </c>
      <c r="AA2426" s="429">
        <v>2</v>
      </c>
      <c r="AB2426" s="150">
        <v>5</v>
      </c>
    </row>
    <row r="2427" spans="1:28" ht="14.25" customHeight="1" thickBot="1">
      <c r="A2427" s="7"/>
      <c r="B2427" s="7"/>
      <c r="C2427" s="214" t="s">
        <v>6842</v>
      </c>
      <c r="D2427" s="468">
        <v>4</v>
      </c>
      <c r="E2427" s="214" t="s">
        <v>6913</v>
      </c>
      <c r="F2427" s="102" t="s">
        <v>6919</v>
      </c>
      <c r="G2427" s="102" t="s">
        <v>6919</v>
      </c>
      <c r="H2427" s="215" t="s">
        <v>6920</v>
      </c>
      <c r="I2427" s="45" t="s">
        <v>481</v>
      </c>
      <c r="J2427" s="45" t="s">
        <v>4824</v>
      </c>
      <c r="K2427" s="102" t="s">
        <v>7694</v>
      </c>
      <c r="L2427" s="13">
        <f ca="1">IFERROR(__xludf.DUMMYFUNCTION("if(K2576="""",0,counta(split(K2576,"","")))"),2)</f>
        <v>2</v>
      </c>
      <c r="M2427" s="102" t="s">
        <v>7694</v>
      </c>
      <c r="N2427" s="102"/>
      <c r="O2427" s="102"/>
      <c r="P2427" s="102"/>
      <c r="Q2427" s="441" t="s">
        <v>62</v>
      </c>
      <c r="R2427" s="102" t="s">
        <v>43</v>
      </c>
      <c r="S2427" s="331">
        <v>0</v>
      </c>
      <c r="T2427" s="435"/>
      <c r="U2427" s="165"/>
      <c r="V2427" s="165">
        <v>5</v>
      </c>
      <c r="W2427" s="165" t="s">
        <v>29</v>
      </c>
      <c r="X2427" s="15">
        <v>1</v>
      </c>
      <c r="Y2427" s="422">
        <f>J2427-I2427</f>
        <v>0.11458333333333337</v>
      </c>
      <c r="Z2427" s="422">
        <f>Y2427*60</f>
        <v>6.8750000000000018</v>
      </c>
      <c r="AA2427" s="429">
        <v>2</v>
      </c>
      <c r="AB2427" s="481">
        <v>5</v>
      </c>
    </row>
    <row r="2428" spans="1:28" ht="14.25" customHeight="1" thickBot="1">
      <c r="A2428" s="7"/>
      <c r="B2428" s="7"/>
      <c r="C2428" s="237" t="s">
        <v>3086</v>
      </c>
      <c r="D2428" s="468">
        <v>4</v>
      </c>
      <c r="E2428" s="50" t="s">
        <v>1302</v>
      </c>
      <c r="F2428" s="102" t="s">
        <v>3184</v>
      </c>
      <c r="G2428" s="102" t="s">
        <v>3184</v>
      </c>
      <c r="H2428" s="102" t="s">
        <v>3185</v>
      </c>
      <c r="I2428" s="45" t="s">
        <v>1757</v>
      </c>
      <c r="J2428" s="45" t="s">
        <v>1342</v>
      </c>
      <c r="K2428" s="102" t="s">
        <v>7695</v>
      </c>
      <c r="L2428" s="13">
        <f ca="1">IFERROR(__xludf.DUMMYFUNCTION("if(K2577="""",0,counta(split(K2577,"","")))"),3)</f>
        <v>3</v>
      </c>
      <c r="M2428" s="102" t="s">
        <v>6103</v>
      </c>
      <c r="N2428" s="102"/>
      <c r="O2428" s="102"/>
      <c r="P2428" s="102"/>
      <c r="Q2428" s="441" t="s">
        <v>62</v>
      </c>
      <c r="R2428" s="102" t="s">
        <v>43</v>
      </c>
      <c r="S2428" s="331">
        <v>0</v>
      </c>
      <c r="T2428" s="435"/>
      <c r="U2428" s="271">
        <v>5</v>
      </c>
      <c r="V2428" s="271">
        <v>5</v>
      </c>
      <c r="W2428" s="269" t="s">
        <v>4980</v>
      </c>
      <c r="X2428" s="269" t="s">
        <v>2947</v>
      </c>
      <c r="Y2428" s="422">
        <f>J2428-I2428</f>
        <v>0.1965277777777778</v>
      </c>
      <c r="Z2428" s="422">
        <f>Y2428*60</f>
        <v>11.791666666666668</v>
      </c>
      <c r="AA2428" s="429">
        <v>2</v>
      </c>
      <c r="AB2428" s="354">
        <v>5</v>
      </c>
    </row>
    <row r="2429" spans="1:28" ht="14.25" customHeight="1" thickBot="1">
      <c r="A2429" s="7"/>
      <c r="B2429" s="7"/>
      <c r="C2429" s="104" t="s">
        <v>4763</v>
      </c>
      <c r="D2429" s="468">
        <v>4</v>
      </c>
      <c r="E2429" s="104" t="s">
        <v>4835</v>
      </c>
      <c r="F2429" s="102" t="s">
        <v>4836</v>
      </c>
      <c r="G2429" s="102" t="s">
        <v>4837</v>
      </c>
      <c r="H2429" s="102" t="s">
        <v>4838</v>
      </c>
      <c r="I2429" s="110" t="s">
        <v>1910</v>
      </c>
      <c r="J2429" s="45" t="s">
        <v>7698</v>
      </c>
      <c r="K2429" s="102" t="s">
        <v>7699</v>
      </c>
      <c r="L2429" s="13">
        <f ca="1">IFERROR(__xludf.DUMMYFUNCTION("if(K2578="""",0,counta(split(K2578,"","")))"),2)</f>
        <v>2</v>
      </c>
      <c r="M2429" s="102" t="s">
        <v>7700</v>
      </c>
      <c r="N2429" s="102"/>
      <c r="O2429" s="102"/>
      <c r="P2429" s="102"/>
      <c r="Q2429" s="441" t="s">
        <v>62</v>
      </c>
      <c r="R2429" s="102" t="s">
        <v>43</v>
      </c>
      <c r="S2429" s="331">
        <v>0</v>
      </c>
      <c r="T2429" s="435"/>
      <c r="U2429" s="165">
        <v>5</v>
      </c>
      <c r="V2429" s="165">
        <v>5</v>
      </c>
      <c r="W2429" s="353" t="s">
        <v>29</v>
      </c>
      <c r="X2429" s="102" t="s">
        <v>2794</v>
      </c>
      <c r="Y2429" s="422">
        <f>J2429-I2429</f>
        <v>0.29305555555555562</v>
      </c>
      <c r="Z2429" s="422">
        <f>Y2429*60</f>
        <v>17.583333333333336</v>
      </c>
      <c r="AA2429" s="429">
        <v>2</v>
      </c>
      <c r="AB2429" s="165">
        <v>5</v>
      </c>
    </row>
    <row r="2430" spans="1:28" ht="14.25" customHeight="1" thickBot="1">
      <c r="A2430" s="7"/>
      <c r="B2430" s="7"/>
      <c r="C2430" s="50" t="s">
        <v>5950</v>
      </c>
      <c r="D2430" s="468">
        <v>4</v>
      </c>
      <c r="E2430" s="50" t="s">
        <v>6066</v>
      </c>
      <c r="F2430" s="102" t="s">
        <v>6073</v>
      </c>
      <c r="G2430" s="102" t="s">
        <v>6073</v>
      </c>
      <c r="H2430" s="102" t="s">
        <v>6074</v>
      </c>
      <c r="I2430" s="45" t="s">
        <v>1910</v>
      </c>
      <c r="J2430" s="45" t="s">
        <v>774</v>
      </c>
      <c r="K2430" s="102" t="s">
        <v>7703</v>
      </c>
      <c r="L2430" s="13">
        <f ca="1">IFERROR(__xludf.DUMMYFUNCTION("if(K2579="""",0,counta(split(K2579,"","")))"),6)</f>
        <v>6</v>
      </c>
      <c r="M2430" s="102" t="s">
        <v>7703</v>
      </c>
      <c r="N2430" s="102"/>
      <c r="O2430" s="102"/>
      <c r="P2430" s="102" t="s">
        <v>7704</v>
      </c>
      <c r="Q2430" s="441" t="s">
        <v>62</v>
      </c>
      <c r="R2430" s="102" t="s">
        <v>43</v>
      </c>
      <c r="S2430" s="331">
        <v>0</v>
      </c>
      <c r="T2430" s="435"/>
      <c r="U2430" s="143">
        <v>4</v>
      </c>
      <c r="V2430" s="143">
        <v>4</v>
      </c>
      <c r="W2430" s="143" t="s">
        <v>1403</v>
      </c>
      <c r="X2430" s="137"/>
      <c r="Y2430" s="422">
        <f>J2430-I2430</f>
        <v>-0.12916666666666668</v>
      </c>
      <c r="Z2430" s="422">
        <f>Y2430*60</f>
        <v>-7.7500000000000009</v>
      </c>
      <c r="AA2430" s="429">
        <v>2</v>
      </c>
      <c r="AB2430" s="165">
        <v>5</v>
      </c>
    </row>
    <row r="2431" spans="1:28" ht="14.25" customHeight="1" thickBot="1">
      <c r="A2431" s="7"/>
      <c r="B2431" s="7"/>
      <c r="C2431" s="252" t="s">
        <v>3828</v>
      </c>
      <c r="D2431" s="468">
        <v>4</v>
      </c>
      <c r="E2431" s="252" t="s">
        <v>3881</v>
      </c>
      <c r="F2431" s="137" t="s">
        <v>3891</v>
      </c>
      <c r="G2431" s="137"/>
      <c r="H2431" s="137" t="s">
        <v>3892</v>
      </c>
      <c r="I2431" s="110" t="s">
        <v>229</v>
      </c>
      <c r="J2431" s="45" t="s">
        <v>1956</v>
      </c>
      <c r="K2431" s="102" t="s">
        <v>273</v>
      </c>
      <c r="L2431" s="13">
        <f ca="1">IFERROR(__xludf.DUMMYFUNCTION("if(K2580="""",0,counta(split(K2580,"","")))"),1)</f>
        <v>1</v>
      </c>
      <c r="M2431" s="102" t="s">
        <v>273</v>
      </c>
      <c r="N2431" s="102"/>
      <c r="O2431" s="102"/>
      <c r="P2431" s="102"/>
      <c r="Q2431" s="441" t="s">
        <v>62</v>
      </c>
      <c r="R2431" s="102" t="s">
        <v>43</v>
      </c>
      <c r="S2431" s="331">
        <v>0</v>
      </c>
      <c r="T2431" s="435"/>
      <c r="U2431" s="165"/>
      <c r="V2431" s="165">
        <v>5</v>
      </c>
      <c r="W2431" s="165" t="s">
        <v>1403</v>
      </c>
      <c r="X2431" s="102"/>
      <c r="Y2431" s="422">
        <f>J2431-I2431</f>
        <v>-0.19444444444444442</v>
      </c>
      <c r="Z2431" s="422">
        <f>Y2431*60</f>
        <v>-11.666666666666664</v>
      </c>
      <c r="AA2431" s="429">
        <v>2</v>
      </c>
      <c r="AB2431" s="196">
        <v>5</v>
      </c>
    </row>
    <row r="2432" spans="1:28" ht="14.25" customHeight="1" thickBot="1">
      <c r="A2432" s="126"/>
      <c r="B2432" s="126"/>
      <c r="C2432" s="127" t="s">
        <v>4411</v>
      </c>
      <c r="D2432" s="468">
        <v>4</v>
      </c>
      <c r="E2432" s="128" t="s">
        <v>4465</v>
      </c>
      <c r="F2432" s="129" t="s">
        <v>4473</v>
      </c>
      <c r="G2432" s="129" t="s">
        <v>4474</v>
      </c>
      <c r="H2432" s="129" t="s">
        <v>1285</v>
      </c>
      <c r="I2432" s="47" t="s">
        <v>229</v>
      </c>
      <c r="J2432" s="45" t="s">
        <v>850</v>
      </c>
      <c r="K2432" s="102" t="s">
        <v>747</v>
      </c>
      <c r="L2432" s="13">
        <f ca="1">IFERROR(__xludf.DUMMYFUNCTION("if(K2581="""",0,counta(split(K2581,"","")))"),1)</f>
        <v>1</v>
      </c>
      <c r="M2432" s="102" t="s">
        <v>747</v>
      </c>
      <c r="N2432" s="102"/>
      <c r="O2432" s="102"/>
      <c r="P2432" s="102"/>
      <c r="Q2432" s="441" t="s">
        <v>62</v>
      </c>
      <c r="R2432" s="102" t="s">
        <v>43</v>
      </c>
      <c r="S2432" s="331">
        <v>0</v>
      </c>
      <c r="T2432" s="435"/>
      <c r="U2432" s="165"/>
      <c r="V2432" s="165">
        <v>3</v>
      </c>
      <c r="W2432" s="165" t="s">
        <v>1403</v>
      </c>
      <c r="X2432" s="102"/>
      <c r="Y2432" s="422">
        <f>J2432-I2432</f>
        <v>-0.20069444444444445</v>
      </c>
      <c r="Z2432" s="422">
        <f>Y2432*60</f>
        <v>-12.041666666666668</v>
      </c>
      <c r="AA2432" s="429">
        <v>2</v>
      </c>
      <c r="AB2432" s="165">
        <v>5</v>
      </c>
    </row>
    <row r="2433" spans="1:28" ht="14.25" customHeight="1" thickBot="1">
      <c r="A2433" s="385"/>
      <c r="B2433" s="385"/>
      <c r="C2433" s="145" t="s">
        <v>5078</v>
      </c>
      <c r="D2433" s="468">
        <v>4</v>
      </c>
      <c r="E2433" s="145" t="s">
        <v>255</v>
      </c>
      <c r="F2433" s="27" t="s">
        <v>262</v>
      </c>
      <c r="G2433" s="155" t="s">
        <v>5225</v>
      </c>
      <c r="H2433" s="155" t="s">
        <v>2806</v>
      </c>
      <c r="I2433" s="146" t="s">
        <v>229</v>
      </c>
      <c r="J2433" s="45" t="s">
        <v>712</v>
      </c>
      <c r="K2433" s="102" t="s">
        <v>7695</v>
      </c>
      <c r="L2433" s="13">
        <f ca="1">IFERROR(__xludf.DUMMYFUNCTION("if(K2582="""",0,counta(split(K2582,"","")))"),3)</f>
        <v>3</v>
      </c>
      <c r="M2433" s="102" t="s">
        <v>7695</v>
      </c>
      <c r="N2433" s="102"/>
      <c r="O2433" s="102"/>
      <c r="P2433" s="102" t="s">
        <v>586</v>
      </c>
      <c r="Q2433" s="441" t="s">
        <v>62</v>
      </c>
      <c r="R2433" s="102" t="s">
        <v>43</v>
      </c>
      <c r="S2433" s="331">
        <v>0</v>
      </c>
      <c r="T2433" s="435"/>
      <c r="U2433" s="165">
        <v>5</v>
      </c>
      <c r="V2433" s="165">
        <v>5</v>
      </c>
      <c r="W2433" s="165" t="s">
        <v>3511</v>
      </c>
      <c r="X2433" s="102">
        <v>1</v>
      </c>
      <c r="Y2433" s="422">
        <f>J2433-I2433</f>
        <v>-0.21875</v>
      </c>
      <c r="Z2433" s="422">
        <f>Y2433*60</f>
        <v>-13.125</v>
      </c>
      <c r="AA2433" s="429">
        <v>2</v>
      </c>
      <c r="AB2433" s="165">
        <v>5</v>
      </c>
    </row>
    <row r="2434" spans="1:28" ht="14.25" customHeight="1" thickBot="1">
      <c r="A2434" s="7"/>
      <c r="B2434" s="7"/>
      <c r="C2434" s="50" t="s">
        <v>3306</v>
      </c>
      <c r="D2434" s="468">
        <v>4</v>
      </c>
      <c r="E2434" s="95" t="s">
        <v>3313</v>
      </c>
      <c r="F2434" s="102" t="s">
        <v>75</v>
      </c>
      <c r="G2434" s="102" t="s">
        <v>1089</v>
      </c>
      <c r="H2434" s="102" t="s">
        <v>295</v>
      </c>
      <c r="I2434" s="45" t="s">
        <v>1313</v>
      </c>
      <c r="J2434" s="45" t="s">
        <v>712</v>
      </c>
      <c r="K2434" s="102" t="s">
        <v>7190</v>
      </c>
      <c r="L2434" s="13">
        <f ca="1">IFERROR(__xludf.DUMMYFUNCTION("if(K2583="""",0,counta(split(K2583,"","")))"),4)</f>
        <v>4</v>
      </c>
      <c r="M2434" s="102" t="s">
        <v>1582</v>
      </c>
      <c r="N2434" s="102"/>
      <c r="O2434" s="102"/>
      <c r="P2434" s="102"/>
      <c r="Q2434" s="441" t="s">
        <v>62</v>
      </c>
      <c r="R2434" s="102" t="s">
        <v>43</v>
      </c>
      <c r="S2434" s="331">
        <v>0</v>
      </c>
      <c r="T2434" s="435"/>
      <c r="U2434" s="462">
        <v>2</v>
      </c>
      <c r="V2434" s="462">
        <v>2</v>
      </c>
      <c r="W2434" s="456" t="s">
        <v>3511</v>
      </c>
      <c r="X2434" s="456" t="s">
        <v>2794</v>
      </c>
      <c r="Y2434" s="422">
        <f>J2434-I2434</f>
        <v>-0.21805555555555556</v>
      </c>
      <c r="Z2434" s="422">
        <f>Y2434*60</f>
        <v>-13.083333333333334</v>
      </c>
      <c r="AA2434" s="429">
        <v>2</v>
      </c>
      <c r="AB2434" s="332">
        <v>5</v>
      </c>
    </row>
    <row r="2435" spans="1:28" ht="14.25" customHeight="1" thickBot="1">
      <c r="A2435" s="156"/>
      <c r="B2435" s="156"/>
      <c r="C2435" s="252" t="s">
        <v>6391</v>
      </c>
      <c r="D2435" s="468">
        <v>4</v>
      </c>
      <c r="E2435" s="312" t="s">
        <v>6593</v>
      </c>
      <c r="F2435" s="339" t="s">
        <v>89</v>
      </c>
      <c r="G2435" s="339" t="s">
        <v>89</v>
      </c>
      <c r="H2435" s="184" t="s">
        <v>6594</v>
      </c>
      <c r="I2435" s="184" t="s">
        <v>1313</v>
      </c>
      <c r="J2435" s="45" t="s">
        <v>109</v>
      </c>
      <c r="K2435" s="102" t="s">
        <v>7716</v>
      </c>
      <c r="L2435" s="13">
        <f ca="1">IFERROR(__xludf.DUMMYFUNCTION("if(K2584="""",0,counta(split(K2584,"","")))"),2)</f>
        <v>2</v>
      </c>
      <c r="M2435" s="102" t="s">
        <v>7717</v>
      </c>
      <c r="N2435" s="102"/>
      <c r="O2435" s="102"/>
      <c r="P2435" s="102" t="s">
        <v>181</v>
      </c>
      <c r="Q2435" s="441" t="s">
        <v>62</v>
      </c>
      <c r="R2435" s="102" t="s">
        <v>43</v>
      </c>
      <c r="S2435" s="331">
        <v>0</v>
      </c>
      <c r="T2435" s="435"/>
      <c r="U2435" s="165"/>
      <c r="V2435" s="165">
        <v>4</v>
      </c>
      <c r="W2435" s="165" t="s">
        <v>29</v>
      </c>
      <c r="X2435" s="15">
        <v>1</v>
      </c>
      <c r="Y2435" s="422">
        <f>J2435-I2435</f>
        <v>-0.18333333333333335</v>
      </c>
      <c r="Z2435" s="422">
        <f>Y2435*60</f>
        <v>-11</v>
      </c>
      <c r="AA2435" s="428">
        <v>2</v>
      </c>
      <c r="AB2435" s="165">
        <v>5</v>
      </c>
    </row>
    <row r="2436" spans="1:28" ht="14.25" customHeight="1" thickBot="1">
      <c r="A2436" s="7"/>
      <c r="B2436" s="7"/>
      <c r="C2436" s="237" t="s">
        <v>4214</v>
      </c>
      <c r="D2436" s="468">
        <v>4</v>
      </c>
      <c r="E2436" s="87" t="s">
        <v>4363</v>
      </c>
      <c r="F2436" s="102" t="s">
        <v>4364</v>
      </c>
      <c r="G2436" s="102" t="s">
        <v>4365</v>
      </c>
      <c r="H2436" s="102" t="s">
        <v>3446</v>
      </c>
      <c r="I2436" s="45" t="s">
        <v>2994</v>
      </c>
      <c r="J2436" s="45" t="s">
        <v>5564</v>
      </c>
      <c r="K2436" s="102" t="s">
        <v>7573</v>
      </c>
      <c r="L2436" s="13">
        <f ca="1">IFERROR(__xludf.DUMMYFUNCTION("if(K2585="""",0,counta(split(K2585,"","")))"),3)</f>
        <v>3</v>
      </c>
      <c r="M2436" s="102" t="s">
        <v>7573</v>
      </c>
      <c r="N2436" s="102"/>
      <c r="O2436" s="102"/>
      <c r="P2436" s="102"/>
      <c r="Q2436" s="441" t="s">
        <v>62</v>
      </c>
      <c r="R2436" s="102" t="s">
        <v>43</v>
      </c>
      <c r="S2436" s="331">
        <v>0</v>
      </c>
      <c r="T2436" s="435"/>
      <c r="U2436" s="165"/>
      <c r="V2436" s="165">
        <v>5</v>
      </c>
      <c r="W2436" s="165" t="s">
        <v>1403</v>
      </c>
      <c r="X2436" s="102"/>
      <c r="Y2436" s="422">
        <f>J2436-I2436</f>
        <v>-0.24930555555555556</v>
      </c>
      <c r="Z2436" s="422">
        <f>Y2436*60</f>
        <v>-14.958333333333334</v>
      </c>
      <c r="AA2436" s="429">
        <v>2</v>
      </c>
      <c r="AB2436" s="165">
        <v>5</v>
      </c>
    </row>
    <row r="2437" spans="1:28" ht="14.25" customHeight="1" thickBot="1">
      <c r="A2437" s="7"/>
      <c r="B2437" s="7"/>
      <c r="C2437" s="50" t="s">
        <v>4411</v>
      </c>
      <c r="D2437" s="468">
        <v>4</v>
      </c>
      <c r="E2437" s="386" t="s">
        <v>4600</v>
      </c>
      <c r="F2437" s="102" t="s">
        <v>4616</v>
      </c>
      <c r="G2437" s="102" t="s">
        <v>4617</v>
      </c>
      <c r="H2437" s="102" t="s">
        <v>4497</v>
      </c>
      <c r="I2437" s="45" t="s">
        <v>2994</v>
      </c>
      <c r="J2437" s="45" t="s">
        <v>839</v>
      </c>
      <c r="K2437" s="102" t="s">
        <v>7190</v>
      </c>
      <c r="L2437" s="13">
        <f ca="1">IFERROR(__xludf.DUMMYFUNCTION("if(K2586="""",0,counta(split(K2586,"","")))"),4)</f>
        <v>4</v>
      </c>
      <c r="M2437" s="102" t="s">
        <v>7720</v>
      </c>
      <c r="N2437" s="102"/>
      <c r="O2437" s="102"/>
      <c r="P2437" s="102"/>
      <c r="Q2437" s="441" t="s">
        <v>62</v>
      </c>
      <c r="R2437" s="102" t="s">
        <v>43</v>
      </c>
      <c r="S2437" s="331">
        <v>0</v>
      </c>
      <c r="T2437" s="435"/>
      <c r="U2437" s="255">
        <v>5</v>
      </c>
      <c r="V2437" s="255">
        <v>5</v>
      </c>
      <c r="W2437" s="353" t="s">
        <v>3437</v>
      </c>
      <c r="X2437" s="353" t="s">
        <v>2794</v>
      </c>
      <c r="Y2437" s="422">
        <f>J2437-I2437</f>
        <v>-0.23680555555555555</v>
      </c>
      <c r="Z2437" s="422">
        <f>Y2437*60</f>
        <v>-14.208333333333332</v>
      </c>
      <c r="AA2437" s="429">
        <v>2</v>
      </c>
      <c r="AB2437" s="354">
        <v>5</v>
      </c>
    </row>
    <row r="2438" spans="1:28" ht="14.25" customHeight="1" thickBot="1">
      <c r="A2438" s="7"/>
      <c r="B2438" s="7"/>
      <c r="C2438" s="284" t="s">
        <v>5784</v>
      </c>
      <c r="D2438" s="468">
        <v>4</v>
      </c>
      <c r="E2438" s="353" t="s">
        <v>5929</v>
      </c>
      <c r="F2438" s="175" t="s">
        <v>30</v>
      </c>
      <c r="G2438" s="353" t="s">
        <v>5930</v>
      </c>
      <c r="H2438" s="353" t="s">
        <v>5931</v>
      </c>
      <c r="I2438" s="243" t="s">
        <v>2994</v>
      </c>
      <c r="J2438" s="45" t="s">
        <v>1434</v>
      </c>
      <c r="K2438" s="102" t="s">
        <v>7723</v>
      </c>
      <c r="L2438" s="13">
        <f ca="1">IFERROR(__xludf.DUMMYFUNCTION("if(K2587="""",0,counta(split(K2587,"","")))"),3)</f>
        <v>3</v>
      </c>
      <c r="M2438" s="102" t="s">
        <v>7723</v>
      </c>
      <c r="N2438" s="102"/>
      <c r="O2438" s="102"/>
      <c r="P2438" s="102" t="s">
        <v>1750</v>
      </c>
      <c r="Q2438" s="441" t="s">
        <v>62</v>
      </c>
      <c r="R2438" s="102" t="s">
        <v>43</v>
      </c>
      <c r="S2438" s="331">
        <v>0</v>
      </c>
      <c r="T2438" s="435"/>
      <c r="U2438" s="165"/>
      <c r="V2438" s="165">
        <v>4</v>
      </c>
      <c r="W2438" s="165" t="s">
        <v>29</v>
      </c>
      <c r="X2438" s="15">
        <v>1</v>
      </c>
      <c r="Y2438" s="422">
        <f>J2438-I2438</f>
        <v>-0.21458333333333335</v>
      </c>
      <c r="Z2438" s="422">
        <f>Y2438*60</f>
        <v>-12.875</v>
      </c>
      <c r="AA2438" s="428">
        <v>2</v>
      </c>
      <c r="AB2438" s="165">
        <v>5</v>
      </c>
    </row>
    <row r="2439" spans="1:28" ht="14.25" customHeight="1" thickBot="1">
      <c r="A2439" s="7"/>
      <c r="B2439" s="7"/>
      <c r="C2439" s="50" t="s">
        <v>6619</v>
      </c>
      <c r="D2439" s="468">
        <v>4</v>
      </c>
      <c r="E2439" s="50" t="s">
        <v>6620</v>
      </c>
      <c r="F2439" s="102" t="s">
        <v>6624</v>
      </c>
      <c r="G2439" s="102" t="s">
        <v>6624</v>
      </c>
      <c r="H2439" s="102" t="s">
        <v>6625</v>
      </c>
      <c r="I2439" s="45" t="s">
        <v>588</v>
      </c>
      <c r="J2439" s="240" t="s">
        <v>120</v>
      </c>
      <c r="K2439" s="238"/>
      <c r="L2439" s="13">
        <f ca="1">IFERROR(__xludf.DUMMYFUNCTION("if(K2588="""",0,counta(split(K2588,"","")))"),0)</f>
        <v>0</v>
      </c>
      <c r="M2439" s="238"/>
      <c r="N2439" s="242"/>
      <c r="O2439" s="242"/>
      <c r="P2439" s="242"/>
      <c r="Q2439" s="441" t="s">
        <v>62</v>
      </c>
      <c r="R2439" s="102" t="s">
        <v>43</v>
      </c>
      <c r="S2439" s="331">
        <v>0</v>
      </c>
      <c r="T2439" s="435"/>
      <c r="U2439" s="328">
        <v>5</v>
      </c>
      <c r="V2439" s="328">
        <v>5</v>
      </c>
      <c r="W2439" s="343" t="s">
        <v>3548</v>
      </c>
      <c r="X2439" s="252" t="s">
        <v>2794</v>
      </c>
      <c r="Y2439" s="422">
        <f>J2439-I2439</f>
        <v>-0.14375000000000002</v>
      </c>
      <c r="Z2439" s="422">
        <f>Y2439*60</f>
        <v>-8.6250000000000018</v>
      </c>
      <c r="AA2439" s="429">
        <v>2</v>
      </c>
      <c r="AB2439" s="255">
        <v>5</v>
      </c>
    </row>
    <row r="2440" spans="1:28" ht="14.25" customHeight="1" thickBot="1">
      <c r="A2440" s="136"/>
      <c r="B2440" s="7"/>
      <c r="C2440" s="51" t="s">
        <v>3465</v>
      </c>
      <c r="D2440" s="468">
        <v>4</v>
      </c>
      <c r="E2440" s="51" t="s">
        <v>3613</v>
      </c>
      <c r="F2440" s="102" t="s">
        <v>3519</v>
      </c>
      <c r="G2440" s="102" t="s">
        <v>801</v>
      </c>
      <c r="H2440" s="102" t="s">
        <v>3346</v>
      </c>
      <c r="I2440" s="45" t="s">
        <v>1451</v>
      </c>
      <c r="J2440" s="240" t="s">
        <v>2222</v>
      </c>
      <c r="K2440" s="238"/>
      <c r="L2440" s="13">
        <f ca="1">IFERROR(__xludf.DUMMYFUNCTION("if(K2589="""",0,counta(split(K2589,"","")))"),0)</f>
        <v>0</v>
      </c>
      <c r="M2440" s="238"/>
      <c r="N2440" s="242"/>
      <c r="O2440" s="242"/>
      <c r="P2440" s="242"/>
      <c r="Q2440" s="441" t="s">
        <v>62</v>
      </c>
      <c r="R2440" s="102" t="s">
        <v>43</v>
      </c>
      <c r="S2440" s="331">
        <v>0</v>
      </c>
      <c r="T2440" s="435"/>
      <c r="U2440" s="165"/>
      <c r="V2440" s="165">
        <v>5</v>
      </c>
      <c r="W2440" s="165" t="s">
        <v>29</v>
      </c>
      <c r="X2440" s="15">
        <v>1</v>
      </c>
      <c r="Y2440" s="422">
        <f>J2440-I2440</f>
        <v>1.0416666666666685E-2</v>
      </c>
      <c r="Z2440" s="422">
        <f>Y2440*60</f>
        <v>0.62500000000000111</v>
      </c>
      <c r="AA2440" s="428">
        <v>2</v>
      </c>
      <c r="AB2440" s="165">
        <v>5</v>
      </c>
    </row>
    <row r="2441" spans="1:28" ht="14.25" customHeight="1" thickBot="1">
      <c r="A2441" s="156"/>
      <c r="B2441" s="252"/>
      <c r="C2441" s="252" t="s">
        <v>6196</v>
      </c>
      <c r="D2441" s="468">
        <v>4</v>
      </c>
      <c r="E2441" s="252" t="s">
        <v>6294</v>
      </c>
      <c r="F2441" s="339" t="s">
        <v>6307</v>
      </c>
      <c r="G2441" s="252" t="s">
        <v>6307</v>
      </c>
      <c r="H2441" s="252" t="s">
        <v>6308</v>
      </c>
      <c r="I2441" s="180" t="s">
        <v>1451</v>
      </c>
      <c r="J2441" s="240" t="s">
        <v>726</v>
      </c>
      <c r="K2441" s="238"/>
      <c r="L2441" s="13">
        <f ca="1">IFERROR(__xludf.DUMMYFUNCTION("if(K2590="""",0,counta(split(K2590,"","")))"),0)</f>
        <v>0</v>
      </c>
      <c r="M2441" s="238"/>
      <c r="N2441" s="242"/>
      <c r="O2441" s="242"/>
      <c r="P2441" s="242"/>
      <c r="Q2441" s="441" t="s">
        <v>62</v>
      </c>
      <c r="R2441" s="102" t="s">
        <v>43</v>
      </c>
      <c r="S2441" s="331">
        <v>0</v>
      </c>
      <c r="T2441" s="435"/>
      <c r="U2441" s="165"/>
      <c r="V2441" s="165">
        <v>5</v>
      </c>
      <c r="W2441" s="165" t="s">
        <v>1403</v>
      </c>
      <c r="X2441" s="102"/>
      <c r="Y2441" s="422">
        <f>J2441-I2441</f>
        <v>4.9305555555555547E-2</v>
      </c>
      <c r="Z2441" s="422">
        <f>Y2441*60</f>
        <v>2.958333333333333</v>
      </c>
      <c r="AA2441" s="428">
        <v>2</v>
      </c>
      <c r="AB2441" s="165">
        <v>5</v>
      </c>
    </row>
    <row r="2442" spans="1:28" ht="14.25" customHeight="1" thickBot="1">
      <c r="A2442" s="156"/>
      <c r="B2442" s="156"/>
      <c r="C2442" s="252" t="s">
        <v>6391</v>
      </c>
      <c r="D2442" s="468">
        <v>4</v>
      </c>
      <c r="E2442" s="252" t="s">
        <v>6392</v>
      </c>
      <c r="F2442" s="339" t="s">
        <v>4462</v>
      </c>
      <c r="G2442" s="339" t="s">
        <v>6417</v>
      </c>
      <c r="H2442" s="339" t="s">
        <v>4226</v>
      </c>
      <c r="I2442" s="184" t="s">
        <v>6120</v>
      </c>
      <c r="J2442" s="414" t="s">
        <v>945</v>
      </c>
      <c r="K2442" s="353" t="s">
        <v>7733</v>
      </c>
      <c r="L2442" s="13">
        <f ca="1">IFERROR(__xludf.DUMMYFUNCTION("if(K2591="""",0,counta(split(K2591,"","")))"),2)</f>
        <v>2</v>
      </c>
      <c r="M2442" s="353" t="s">
        <v>7733</v>
      </c>
      <c r="N2442" s="242"/>
      <c r="O2442" s="242"/>
      <c r="P2442" s="242"/>
      <c r="Q2442" s="441" t="s">
        <v>62</v>
      </c>
      <c r="R2442" s="102" t="s">
        <v>43</v>
      </c>
      <c r="S2442" s="331">
        <v>0</v>
      </c>
      <c r="T2442" s="435"/>
      <c r="U2442" s="165"/>
      <c r="V2442" s="165">
        <v>3</v>
      </c>
      <c r="W2442" s="165" t="s">
        <v>2111</v>
      </c>
      <c r="X2442" s="102"/>
      <c r="Y2442" s="422">
        <f>J2442-I2442</f>
        <v>7.3611111111111072E-2</v>
      </c>
      <c r="Z2442" s="422">
        <f>Y2442*60</f>
        <v>4.4166666666666643</v>
      </c>
      <c r="AA2442" s="429">
        <v>2</v>
      </c>
      <c r="AB2442" s="150">
        <v>5</v>
      </c>
    </row>
    <row r="2443" spans="1:28" ht="14.25" customHeight="1" thickBot="1">
      <c r="A2443" s="7"/>
      <c r="B2443" s="7"/>
      <c r="C2443" s="237" t="s">
        <v>4214</v>
      </c>
      <c r="D2443" s="468">
        <v>4</v>
      </c>
      <c r="E2443" s="87" t="s">
        <v>4232</v>
      </c>
      <c r="F2443" s="102" t="s">
        <v>4245</v>
      </c>
      <c r="G2443" s="102" t="s">
        <v>4246</v>
      </c>
      <c r="H2443" s="102" t="s">
        <v>1929</v>
      </c>
      <c r="I2443" s="45" t="s">
        <v>1778</v>
      </c>
      <c r="J2443" s="414" t="s">
        <v>3612</v>
      </c>
      <c r="K2443" s="353" t="s">
        <v>7736</v>
      </c>
      <c r="L2443" s="13">
        <f ca="1">IFERROR(__xludf.DUMMYFUNCTION("if(K2592="""",0,counta(split(K2592,"","")))"),4)</f>
        <v>4</v>
      </c>
      <c r="M2443" s="353" t="s">
        <v>7736</v>
      </c>
      <c r="N2443" s="353" t="s">
        <v>7737</v>
      </c>
      <c r="O2443" s="353" t="s">
        <v>41</v>
      </c>
      <c r="P2443" s="353" t="s">
        <v>7737</v>
      </c>
      <c r="Q2443" s="441" t="s">
        <v>62</v>
      </c>
      <c r="R2443" s="102" t="s">
        <v>43</v>
      </c>
      <c r="S2443" s="331">
        <v>0</v>
      </c>
      <c r="T2443" s="435"/>
      <c r="U2443" s="253">
        <v>4</v>
      </c>
      <c r="V2443" s="253">
        <v>4</v>
      </c>
      <c r="W2443" s="353" t="s">
        <v>7965</v>
      </c>
      <c r="X2443" s="353">
        <v>1</v>
      </c>
      <c r="Y2443" s="422">
        <f>J2443-I2443</f>
        <v>-2.0833333333333259E-3</v>
      </c>
      <c r="Z2443" s="422">
        <f>Y2443*60</f>
        <v>-0.12499999999999956</v>
      </c>
      <c r="AA2443" s="429">
        <v>2</v>
      </c>
      <c r="AB2443" s="165">
        <v>5</v>
      </c>
    </row>
    <row r="2444" spans="1:28" ht="14.25" customHeight="1" thickBot="1">
      <c r="A2444" s="7"/>
      <c r="B2444" s="7"/>
      <c r="C2444" s="237" t="s">
        <v>4214</v>
      </c>
      <c r="D2444" s="468">
        <v>4</v>
      </c>
      <c r="E2444" s="87" t="s">
        <v>4307</v>
      </c>
      <c r="F2444" s="102" t="s">
        <v>4318</v>
      </c>
      <c r="G2444" s="102" t="s">
        <v>4319</v>
      </c>
      <c r="H2444" s="102" t="s">
        <v>4320</v>
      </c>
      <c r="I2444" s="45" t="s">
        <v>1778</v>
      </c>
      <c r="J2444" s="414" t="s">
        <v>5077</v>
      </c>
      <c r="K2444" s="353" t="s">
        <v>7738</v>
      </c>
      <c r="L2444" s="13">
        <f ca="1">IFERROR(__xludf.DUMMYFUNCTION("if(K2593="""",0,counta(split(K2593,"","")))"),6)</f>
        <v>6</v>
      </c>
      <c r="M2444" s="353" t="s">
        <v>7739</v>
      </c>
      <c r="N2444" s="353" t="s">
        <v>7737</v>
      </c>
      <c r="O2444" s="353" t="s">
        <v>41</v>
      </c>
      <c r="P2444" s="353" t="s">
        <v>7737</v>
      </c>
      <c r="Q2444" s="441" t="s">
        <v>62</v>
      </c>
      <c r="R2444" s="102" t="s">
        <v>43</v>
      </c>
      <c r="S2444" s="331">
        <v>0</v>
      </c>
      <c r="T2444" s="435"/>
      <c r="U2444" s="332">
        <v>5</v>
      </c>
      <c r="V2444" s="332">
        <v>5</v>
      </c>
      <c r="W2444" s="339" t="s">
        <v>6545</v>
      </c>
      <c r="X2444" s="339" t="s">
        <v>2794</v>
      </c>
      <c r="Y2444" s="422">
        <f>J2444-I2444</f>
        <v>0.28750000000000003</v>
      </c>
      <c r="Z2444" s="422">
        <f>Y2444*60</f>
        <v>17.250000000000004</v>
      </c>
      <c r="AA2444" s="429">
        <v>2</v>
      </c>
      <c r="AB2444" s="165">
        <v>5</v>
      </c>
    </row>
    <row r="2445" spans="1:28" ht="14.25" customHeight="1" thickBot="1">
      <c r="A2445" s="7"/>
      <c r="B2445" s="7"/>
      <c r="C2445" s="104" t="s">
        <v>5338</v>
      </c>
      <c r="D2445" s="468">
        <v>4</v>
      </c>
      <c r="E2445" s="50" t="s">
        <v>5518</v>
      </c>
      <c r="F2445" s="102" t="s">
        <v>3614</v>
      </c>
      <c r="G2445" s="102" t="s">
        <v>5522</v>
      </c>
      <c r="H2445" s="102" t="s">
        <v>5523</v>
      </c>
      <c r="I2445" s="45" t="s">
        <v>1778</v>
      </c>
      <c r="J2445" s="414" t="s">
        <v>7743</v>
      </c>
      <c r="K2445" s="353" t="s">
        <v>7744</v>
      </c>
      <c r="L2445" s="13">
        <f ca="1">IFERROR(__xludf.DUMMYFUNCTION("if(K2594="""",0,counta(split(K2594,"","")))"),6)</f>
        <v>6</v>
      </c>
      <c r="M2445" s="353" t="s">
        <v>7744</v>
      </c>
      <c r="N2445" s="353" t="s">
        <v>3301</v>
      </c>
      <c r="O2445" s="353" t="s">
        <v>1457</v>
      </c>
      <c r="P2445" s="353" t="s">
        <v>1457</v>
      </c>
      <c r="Q2445" s="422" t="s">
        <v>62</v>
      </c>
      <c r="R2445" s="102" t="s">
        <v>43</v>
      </c>
      <c r="S2445" s="102">
        <v>0</v>
      </c>
      <c r="T2445" s="435"/>
      <c r="U2445" s="165">
        <v>5</v>
      </c>
      <c r="V2445" s="165">
        <v>5</v>
      </c>
      <c r="W2445" s="165" t="s">
        <v>2962</v>
      </c>
      <c r="X2445" s="102" t="s">
        <v>2794</v>
      </c>
      <c r="Y2445" s="422">
        <f>J2445-I2445</f>
        <v>0.4993055555555555</v>
      </c>
      <c r="Z2445" s="422">
        <f>Y2445*60</f>
        <v>29.958333333333329</v>
      </c>
      <c r="AA2445" s="429">
        <v>2</v>
      </c>
      <c r="AB2445" s="481">
        <v>5</v>
      </c>
    </row>
    <row r="2446" spans="1:28" ht="14.25" customHeight="1" thickBot="1">
      <c r="A2446" s="7"/>
      <c r="B2446" s="7"/>
      <c r="C2446" s="252" t="s">
        <v>4763</v>
      </c>
      <c r="D2446" s="468">
        <v>4</v>
      </c>
      <c r="E2446" s="50" t="s">
        <v>4864</v>
      </c>
      <c r="F2446" s="102" t="s">
        <v>4870</v>
      </c>
      <c r="G2446" s="102" t="s">
        <v>4871</v>
      </c>
      <c r="H2446" s="102"/>
      <c r="I2446" s="45" t="s">
        <v>1139</v>
      </c>
      <c r="J2446" s="414" t="s">
        <v>7746</v>
      </c>
      <c r="K2446" s="353" t="s">
        <v>7747</v>
      </c>
      <c r="L2446" s="13">
        <f ca="1">IFERROR(__xludf.DUMMYFUNCTION("if(K2595="""",0,counta(split(K2595,"","")))"),5)</f>
        <v>5</v>
      </c>
      <c r="M2446" s="353" t="s">
        <v>7747</v>
      </c>
      <c r="N2446" s="353" t="s">
        <v>181</v>
      </c>
      <c r="O2446" s="353" t="s">
        <v>181</v>
      </c>
      <c r="P2446" s="353" t="s">
        <v>181</v>
      </c>
      <c r="Q2446" s="422" t="s">
        <v>62</v>
      </c>
      <c r="R2446" s="102" t="s">
        <v>43</v>
      </c>
      <c r="S2446" s="102">
        <v>0</v>
      </c>
      <c r="T2446" s="435"/>
      <c r="U2446" s="251">
        <v>3</v>
      </c>
      <c r="V2446" s="251">
        <v>3</v>
      </c>
      <c r="W2446" s="353" t="s">
        <v>3041</v>
      </c>
      <c r="X2446" s="353">
        <v>0</v>
      </c>
      <c r="Y2446" s="422">
        <f>J2446-I2446</f>
        <v>0.78333333333333321</v>
      </c>
      <c r="Z2446" s="422">
        <f>Y2446*60</f>
        <v>46.999999999999993</v>
      </c>
      <c r="AA2446" s="429">
        <v>2</v>
      </c>
      <c r="AB2446" s="165">
        <v>5</v>
      </c>
    </row>
    <row r="2447" spans="1:28" ht="14.25" customHeight="1" thickBot="1">
      <c r="A2447" s="385"/>
      <c r="B2447" s="385"/>
      <c r="C2447" s="145" t="s">
        <v>5078</v>
      </c>
      <c r="D2447" s="468">
        <v>4</v>
      </c>
      <c r="E2447" s="145" t="s">
        <v>1066</v>
      </c>
      <c r="F2447" s="155" t="s">
        <v>5199</v>
      </c>
      <c r="G2447" s="155" t="s">
        <v>5200</v>
      </c>
      <c r="H2447" s="155" t="s">
        <v>5201</v>
      </c>
      <c r="I2447" s="146" t="s">
        <v>1139</v>
      </c>
      <c r="J2447" s="414" t="s">
        <v>388</v>
      </c>
      <c r="K2447" s="353" t="s">
        <v>7752</v>
      </c>
      <c r="L2447" s="13">
        <f ca="1">IFERROR(__xludf.DUMMYFUNCTION("if(K2596="""",0,counta(split(K2596,"","")))"),6)</f>
        <v>6</v>
      </c>
      <c r="M2447" s="353" t="s">
        <v>7752</v>
      </c>
      <c r="N2447" s="353" t="s">
        <v>6516</v>
      </c>
      <c r="O2447" s="353" t="s">
        <v>6516</v>
      </c>
      <c r="P2447" s="353" t="s">
        <v>6516</v>
      </c>
      <c r="Q2447" s="422" t="s">
        <v>62</v>
      </c>
      <c r="R2447" s="102" t="s">
        <v>43</v>
      </c>
      <c r="S2447" s="102">
        <v>0</v>
      </c>
      <c r="T2447" s="435"/>
      <c r="U2447" s="165">
        <v>4</v>
      </c>
      <c r="V2447" s="165">
        <v>5</v>
      </c>
      <c r="W2447" s="165" t="s">
        <v>2793</v>
      </c>
      <c r="X2447" s="102">
        <v>1</v>
      </c>
      <c r="Y2447" s="422">
        <f>J2447-I2447</f>
        <v>-7.2916666666666657E-2</v>
      </c>
      <c r="Z2447" s="422">
        <f>Y2447*60</f>
        <v>-4.3749999999999991</v>
      </c>
      <c r="AA2447" s="429">
        <v>2</v>
      </c>
      <c r="AB2447" s="297">
        <v>5</v>
      </c>
    </row>
    <row r="2448" spans="1:28" ht="14.25" customHeight="1" thickBot="1">
      <c r="A2448" s="7"/>
      <c r="B2448" s="7"/>
      <c r="C2448" s="237" t="s">
        <v>3086</v>
      </c>
      <c r="D2448" s="468">
        <v>4</v>
      </c>
      <c r="E2448" s="50" t="s">
        <v>3203</v>
      </c>
      <c r="F2448" s="102" t="s">
        <v>816</v>
      </c>
      <c r="G2448" s="102" t="s">
        <v>852</v>
      </c>
      <c r="H2448" s="102" t="s">
        <v>2839</v>
      </c>
      <c r="I2448" s="45" t="s">
        <v>2084</v>
      </c>
      <c r="J2448" s="414" t="s">
        <v>2420</v>
      </c>
      <c r="K2448" s="353" t="s">
        <v>7753</v>
      </c>
      <c r="L2448" s="13">
        <f ca="1">IFERROR(__xludf.DUMMYFUNCTION("if(K2597="""",0,counta(split(K2597,"","")))"),8)</f>
        <v>8</v>
      </c>
      <c r="M2448" s="353" t="s">
        <v>7753</v>
      </c>
      <c r="N2448" s="242"/>
      <c r="O2448" s="242"/>
      <c r="P2448" s="242"/>
      <c r="Q2448" s="422" t="s">
        <v>62</v>
      </c>
      <c r="R2448" s="102" t="s">
        <v>43</v>
      </c>
      <c r="S2448" s="102">
        <v>0</v>
      </c>
      <c r="T2448" s="435"/>
      <c r="U2448" s="165"/>
      <c r="V2448" s="165">
        <v>5</v>
      </c>
      <c r="W2448" s="165" t="s">
        <v>2111</v>
      </c>
      <c r="X2448" s="102"/>
      <c r="Y2448" s="422">
        <f>J2448-I2448</f>
        <v>5.1388888888888928E-2</v>
      </c>
      <c r="Z2448" s="422">
        <f>Y2448*60</f>
        <v>3.0833333333333357</v>
      </c>
      <c r="AA2448" s="429">
        <v>2</v>
      </c>
      <c r="AB2448" s="354">
        <v>5</v>
      </c>
    </row>
    <row r="2449" spans="1:28" ht="14.25" customHeight="1" thickBot="1">
      <c r="A2449" s="136"/>
      <c r="B2449" s="7"/>
      <c r="C2449" s="51" t="s">
        <v>3465</v>
      </c>
      <c r="D2449" s="468">
        <v>4</v>
      </c>
      <c r="E2449" s="51" t="s">
        <v>3607</v>
      </c>
      <c r="F2449" s="102" t="s">
        <v>3610</v>
      </c>
      <c r="G2449" s="102"/>
      <c r="H2449" s="102" t="s">
        <v>3611</v>
      </c>
      <c r="I2449" s="45" t="s">
        <v>3612</v>
      </c>
      <c r="J2449" s="414" t="s">
        <v>500</v>
      </c>
      <c r="K2449" s="353" t="s">
        <v>7757</v>
      </c>
      <c r="L2449" s="13">
        <f ca="1">IFERROR(__xludf.DUMMYFUNCTION("if(K2598="""",0,counta(split(K2598,"","")))"),6)</f>
        <v>6</v>
      </c>
      <c r="M2449" s="353" t="s">
        <v>7757</v>
      </c>
      <c r="N2449" s="353" t="s">
        <v>7758</v>
      </c>
      <c r="O2449" s="353" t="s">
        <v>7759</v>
      </c>
      <c r="P2449" s="353" t="s">
        <v>7758</v>
      </c>
      <c r="Q2449" s="422" t="s">
        <v>62</v>
      </c>
      <c r="R2449" s="102" t="s">
        <v>43</v>
      </c>
      <c r="S2449" s="102">
        <v>0</v>
      </c>
      <c r="T2449" s="435"/>
      <c r="U2449" s="51">
        <v>1</v>
      </c>
      <c r="V2449" s="51">
        <v>3</v>
      </c>
      <c r="W2449" s="51" t="s">
        <v>3437</v>
      </c>
      <c r="X2449" s="51">
        <v>1</v>
      </c>
      <c r="Y2449" s="422">
        <f>J2449-I2449</f>
        <v>0.17847222222222225</v>
      </c>
      <c r="Z2449" s="422">
        <f>Y2449*60</f>
        <v>10.708333333333336</v>
      </c>
      <c r="AA2449" s="429">
        <v>2</v>
      </c>
      <c r="AB2449" s="165">
        <v>5</v>
      </c>
    </row>
    <row r="2450" spans="1:28" ht="14.25" customHeight="1" thickBot="1">
      <c r="A2450" s="7"/>
      <c r="B2450" s="7"/>
      <c r="C2450" s="50" t="s">
        <v>4937</v>
      </c>
      <c r="D2450" s="468">
        <v>4</v>
      </c>
      <c r="E2450" s="144" t="s">
        <v>4946</v>
      </c>
      <c r="F2450" s="102" t="s">
        <v>4949</v>
      </c>
      <c r="G2450" s="102" t="s">
        <v>753</v>
      </c>
      <c r="H2450" s="102" t="s">
        <v>4950</v>
      </c>
      <c r="I2450" s="45" t="s">
        <v>3612</v>
      </c>
      <c r="J2450" s="414" t="s">
        <v>4113</v>
      </c>
      <c r="K2450" s="353" t="s">
        <v>7763</v>
      </c>
      <c r="L2450" s="13">
        <f ca="1">IFERROR(__xludf.DUMMYFUNCTION("if(K2599="""",0,counta(split(K2599,"","")))"),8)</f>
        <v>8</v>
      </c>
      <c r="M2450" s="353" t="s">
        <v>7763</v>
      </c>
      <c r="N2450" s="353" t="s">
        <v>7764</v>
      </c>
      <c r="O2450" s="353" t="s">
        <v>7765</v>
      </c>
      <c r="P2450" s="353" t="s">
        <v>7765</v>
      </c>
      <c r="Q2450" s="422" t="s">
        <v>62</v>
      </c>
      <c r="R2450" s="102" t="s">
        <v>43</v>
      </c>
      <c r="S2450" s="102">
        <v>0</v>
      </c>
      <c r="T2450" s="435"/>
      <c r="U2450" s="354">
        <v>5</v>
      </c>
      <c r="V2450" s="354">
        <v>4</v>
      </c>
      <c r="W2450" s="434" t="s">
        <v>4159</v>
      </c>
      <c r="X2450" s="354">
        <v>1</v>
      </c>
      <c r="Y2450" s="422">
        <f>J2450-I2450</f>
        <v>0.26666666666666666</v>
      </c>
      <c r="Z2450" s="422">
        <f>Y2450*60</f>
        <v>16</v>
      </c>
      <c r="AA2450" s="429">
        <v>2</v>
      </c>
      <c r="AB2450" s="280">
        <v>5</v>
      </c>
    </row>
    <row r="2451" spans="1:28" ht="14.25" customHeight="1" thickBot="1">
      <c r="A2451" s="385"/>
      <c r="B2451" s="385"/>
      <c r="C2451" s="145" t="s">
        <v>5078</v>
      </c>
      <c r="D2451" s="468">
        <v>4</v>
      </c>
      <c r="E2451" s="145" t="s">
        <v>5149</v>
      </c>
      <c r="F2451" s="155"/>
      <c r="G2451" s="155"/>
      <c r="H2451" s="155"/>
      <c r="I2451" s="146" t="s">
        <v>3612</v>
      </c>
      <c r="J2451" s="414" t="s">
        <v>2007</v>
      </c>
      <c r="K2451" s="353" t="s">
        <v>7768</v>
      </c>
      <c r="L2451" s="13">
        <f ca="1">IFERROR(__xludf.DUMMYFUNCTION("if(K2600="""",0,counta(split(K2600,"","")))"),2)</f>
        <v>2</v>
      </c>
      <c r="M2451" s="353" t="s">
        <v>7768</v>
      </c>
      <c r="N2451" s="242"/>
      <c r="O2451" s="242"/>
      <c r="P2451" s="242"/>
      <c r="Q2451" s="422" t="s">
        <v>62</v>
      </c>
      <c r="R2451" s="102" t="s">
        <v>43</v>
      </c>
      <c r="S2451" s="102">
        <v>0</v>
      </c>
      <c r="T2451" s="435"/>
      <c r="U2451" s="379">
        <v>2</v>
      </c>
      <c r="V2451" s="379">
        <v>2</v>
      </c>
      <c r="W2451" s="377" t="s">
        <v>3770</v>
      </c>
      <c r="X2451" s="377" t="s">
        <v>2794</v>
      </c>
      <c r="Y2451" s="422">
        <f>J2451-I2451</f>
        <v>-0.16527777777777775</v>
      </c>
      <c r="Z2451" s="422">
        <f>Y2451*60</f>
        <v>-9.9166666666666643</v>
      </c>
      <c r="AA2451" s="429">
        <v>2</v>
      </c>
      <c r="AB2451" s="354">
        <v>5</v>
      </c>
    </row>
    <row r="2452" spans="1:28" ht="14.25" customHeight="1" thickBot="1">
      <c r="A2452" s="156"/>
      <c r="B2452" s="156"/>
      <c r="C2452" s="252" t="s">
        <v>5531</v>
      </c>
      <c r="D2452" s="468">
        <v>4</v>
      </c>
      <c r="E2452" s="386" t="s">
        <v>5526</v>
      </c>
      <c r="F2452" s="339" t="s">
        <v>2942</v>
      </c>
      <c r="G2452" s="339" t="s">
        <v>4125</v>
      </c>
      <c r="H2452" s="339" t="s">
        <v>1393</v>
      </c>
      <c r="I2452" s="166" t="s">
        <v>656</v>
      </c>
      <c r="J2452" s="414" t="s">
        <v>3795</v>
      </c>
      <c r="K2452" s="353" t="s">
        <v>7772</v>
      </c>
      <c r="L2452" s="13">
        <f ca="1">IFERROR(__xludf.DUMMYFUNCTION("if(K2601="""",0,counta(split(K2601,"","")))"),2)</f>
        <v>2</v>
      </c>
      <c r="M2452" s="353" t="s">
        <v>7772</v>
      </c>
      <c r="N2452" s="242"/>
      <c r="O2452" s="284"/>
      <c r="P2452" s="242"/>
      <c r="Q2452" s="422" t="s">
        <v>62</v>
      </c>
      <c r="R2452" s="102" t="s">
        <v>43</v>
      </c>
      <c r="S2452" s="102">
        <v>0</v>
      </c>
      <c r="T2452" s="435"/>
      <c r="U2452" s="495">
        <v>5</v>
      </c>
      <c r="V2452" s="495">
        <v>5</v>
      </c>
      <c r="W2452" s="500" t="s">
        <v>3511</v>
      </c>
      <c r="X2452" s="500" t="s">
        <v>2794</v>
      </c>
      <c r="Y2452" s="422">
        <f>J2452-I2452</f>
        <v>-0.20069444444444443</v>
      </c>
      <c r="Z2452" s="422">
        <f>Y2452*60</f>
        <v>-12.041666666666666</v>
      </c>
      <c r="AA2452" s="429">
        <v>2</v>
      </c>
      <c r="AB2452" s="522">
        <v>5</v>
      </c>
    </row>
    <row r="2453" spans="1:28" ht="16.2" thickBot="1">
      <c r="A2453" s="7"/>
      <c r="B2453" s="7"/>
      <c r="C2453" s="237" t="s">
        <v>3086</v>
      </c>
      <c r="D2453" s="468">
        <v>4</v>
      </c>
      <c r="E2453" s="87" t="s">
        <v>368</v>
      </c>
      <c r="F2453" s="102" t="s">
        <v>84</v>
      </c>
      <c r="G2453" s="102" t="s">
        <v>3130</v>
      </c>
      <c r="H2453" s="102" t="s">
        <v>1104</v>
      </c>
      <c r="I2453" s="45" t="s">
        <v>725</v>
      </c>
      <c r="J2453" s="414" t="s">
        <v>645</v>
      </c>
      <c r="K2453" s="353" t="s">
        <v>273</v>
      </c>
      <c r="L2453" s="13">
        <f ca="1">IFERROR(__xludf.DUMMYFUNCTION("if(K2602="""",0,counta(split(K2602,"","")))"),1)</f>
        <v>1</v>
      </c>
      <c r="M2453" s="353" t="s">
        <v>273</v>
      </c>
      <c r="N2453" s="242"/>
      <c r="O2453" s="242"/>
      <c r="P2453" s="242"/>
      <c r="Q2453" s="422" t="s">
        <v>62</v>
      </c>
      <c r="R2453" s="102" t="s">
        <v>43</v>
      </c>
      <c r="S2453" s="102">
        <v>0</v>
      </c>
      <c r="T2453" s="435"/>
      <c r="U2453" s="165"/>
      <c r="V2453" s="165">
        <v>4</v>
      </c>
      <c r="W2453" s="165" t="s">
        <v>29</v>
      </c>
      <c r="X2453" s="15">
        <v>1</v>
      </c>
      <c r="Y2453" s="422">
        <f>J2453-I2453</f>
        <v>-6.0416666666666646E-2</v>
      </c>
      <c r="Z2453" s="422">
        <f>Y2453*60</f>
        <v>-3.6249999999999987</v>
      </c>
      <c r="AA2453" s="428">
        <v>2</v>
      </c>
      <c r="AB2453" s="165">
        <v>5</v>
      </c>
    </row>
    <row r="2454" spans="1:28" ht="16.2" thickBot="1">
      <c r="A2454" s="7"/>
      <c r="B2454" s="7"/>
      <c r="C2454" s="50" t="s">
        <v>6619</v>
      </c>
      <c r="D2454" s="468">
        <v>4</v>
      </c>
      <c r="E2454" s="50" t="s">
        <v>6695</v>
      </c>
      <c r="F2454" s="102" t="s">
        <v>6703</v>
      </c>
      <c r="G2454" s="102" t="s">
        <v>6703</v>
      </c>
      <c r="H2454" s="102" t="s">
        <v>6704</v>
      </c>
      <c r="I2454" s="45" t="s">
        <v>725</v>
      </c>
      <c r="J2454" s="414" t="s">
        <v>2801</v>
      </c>
      <c r="K2454" s="353" t="s">
        <v>3859</v>
      </c>
      <c r="L2454" s="13">
        <f ca="1">IFERROR(__xludf.DUMMYFUNCTION("if(K2603="""",0,counta(split(K2603,"","")))"),2)</f>
        <v>2</v>
      </c>
      <c r="M2454" s="353" t="s">
        <v>3859</v>
      </c>
      <c r="N2454" s="242"/>
      <c r="O2454" s="242"/>
      <c r="P2454" s="242"/>
      <c r="Q2454" s="422" t="s">
        <v>62</v>
      </c>
      <c r="R2454" s="102" t="s">
        <v>43</v>
      </c>
      <c r="S2454" s="102">
        <v>0</v>
      </c>
      <c r="T2454" s="435"/>
      <c r="U2454" s="165"/>
      <c r="V2454" s="165"/>
      <c r="W2454" s="165" t="s">
        <v>3513</v>
      </c>
      <c r="X2454" s="102">
        <v>1</v>
      </c>
      <c r="Y2454" s="422">
        <f>J2454-I2454</f>
        <v>-8.3333333333333315E-2</v>
      </c>
      <c r="Z2454" s="422">
        <f>Y2454*60</f>
        <v>-4.9999999999999991</v>
      </c>
      <c r="AA2454" s="429">
        <v>2</v>
      </c>
      <c r="AB2454" s="328">
        <v>5</v>
      </c>
    </row>
    <row r="2455" spans="1:28" ht="16.2" thickBot="1">
      <c r="A2455" s="7"/>
      <c r="B2455" s="7"/>
      <c r="C2455" s="104" t="s">
        <v>6619</v>
      </c>
      <c r="D2455" s="468">
        <v>4</v>
      </c>
      <c r="E2455" s="50" t="s">
        <v>6731</v>
      </c>
      <c r="F2455" s="102" t="s">
        <v>6737</v>
      </c>
      <c r="G2455" s="102" t="s">
        <v>6738</v>
      </c>
      <c r="H2455" s="102" t="s">
        <v>6739</v>
      </c>
      <c r="I2455" s="45" t="s">
        <v>725</v>
      </c>
      <c r="J2455" s="414" t="s">
        <v>535</v>
      </c>
      <c r="K2455" s="237" t="s">
        <v>2441</v>
      </c>
      <c r="L2455" s="13">
        <f ca="1">IFERROR(__xludf.DUMMYFUNCTION("if(K2604="""",0,counta(split(K2604,"","")))"),1)</f>
        <v>1</v>
      </c>
      <c r="M2455" s="237" t="s">
        <v>2441</v>
      </c>
      <c r="N2455" s="353" t="s">
        <v>7777</v>
      </c>
      <c r="O2455" s="353" t="s">
        <v>7777</v>
      </c>
      <c r="P2455" s="353" t="s">
        <v>7778</v>
      </c>
      <c r="Q2455" s="422" t="s">
        <v>62</v>
      </c>
      <c r="R2455" s="102" t="s">
        <v>43</v>
      </c>
      <c r="S2455" s="102">
        <v>0</v>
      </c>
      <c r="T2455" s="435"/>
      <c r="U2455" s="463">
        <v>3</v>
      </c>
      <c r="V2455" s="463">
        <v>3</v>
      </c>
      <c r="W2455" s="456" t="s">
        <v>3511</v>
      </c>
      <c r="X2455" s="456" t="s">
        <v>2794</v>
      </c>
      <c r="Y2455" s="422">
        <f>J2455-I2455</f>
        <v>-0.14791666666666664</v>
      </c>
      <c r="Z2455" s="422">
        <f>Y2455*60</f>
        <v>-8.8749999999999982</v>
      </c>
      <c r="AA2455" s="429">
        <v>2</v>
      </c>
      <c r="AB2455" s="379">
        <v>5</v>
      </c>
    </row>
    <row r="2456" spans="1:28" ht="29.4" thickBot="1">
      <c r="A2456" s="7"/>
      <c r="B2456" s="7"/>
      <c r="C2456" s="50" t="s">
        <v>3306</v>
      </c>
      <c r="D2456" s="468">
        <v>4</v>
      </c>
      <c r="E2456" s="95" t="s">
        <v>3336</v>
      </c>
      <c r="F2456" s="102" t="s">
        <v>3344</v>
      </c>
      <c r="G2456" s="102" t="s">
        <v>3345</v>
      </c>
      <c r="H2456" s="102" t="s">
        <v>3346</v>
      </c>
      <c r="I2456" s="45" t="s">
        <v>264</v>
      </c>
      <c r="J2456" s="414" t="s">
        <v>858</v>
      </c>
      <c r="K2456" s="353" t="s">
        <v>273</v>
      </c>
      <c r="L2456" s="13">
        <f ca="1">IFERROR(__xludf.DUMMYFUNCTION("if(K2605="""",0,counta(split(K2605,"","")))"),1)</f>
        <v>1</v>
      </c>
      <c r="M2456" s="353" t="s">
        <v>273</v>
      </c>
      <c r="N2456" s="242"/>
      <c r="O2456" s="242"/>
      <c r="P2456" s="242"/>
      <c r="Q2456" s="422" t="s">
        <v>62</v>
      </c>
      <c r="R2456" s="102" t="s">
        <v>43</v>
      </c>
      <c r="S2456" s="102">
        <v>0</v>
      </c>
      <c r="T2456" s="435"/>
      <c r="U2456" s="165"/>
      <c r="V2456" s="165">
        <v>3</v>
      </c>
      <c r="W2456" s="165" t="s">
        <v>29</v>
      </c>
      <c r="X2456" s="15">
        <v>1</v>
      </c>
      <c r="Y2456" s="422">
        <f>J2456-I2456</f>
        <v>-0.12013888888888888</v>
      </c>
      <c r="Z2456" s="422">
        <f>Y2456*60</f>
        <v>-7.208333333333333</v>
      </c>
      <c r="AA2456" s="429">
        <v>2</v>
      </c>
      <c r="AB2456" s="165">
        <v>5</v>
      </c>
    </row>
    <row r="2457" spans="1:28" ht="16.2" thickBot="1">
      <c r="A2457" s="7"/>
      <c r="B2457" s="7"/>
      <c r="C2457" s="50" t="s">
        <v>3086</v>
      </c>
      <c r="D2457" s="468">
        <v>4</v>
      </c>
      <c r="E2457" s="87" t="s">
        <v>3296</v>
      </c>
      <c r="F2457" s="92" t="s">
        <v>3297</v>
      </c>
      <c r="G2457" s="102" t="s">
        <v>3297</v>
      </c>
      <c r="H2457" s="284" t="s">
        <v>3298</v>
      </c>
      <c r="I2457" s="45" t="s">
        <v>253</v>
      </c>
      <c r="J2457" s="414" t="s">
        <v>641</v>
      </c>
      <c r="K2457" s="353" t="s">
        <v>7783</v>
      </c>
      <c r="L2457" s="13">
        <f ca="1">IFERROR(__xludf.DUMMYFUNCTION("if(K2606="""",0,counta(split(K2606,"","")))"),2)</f>
        <v>2</v>
      </c>
      <c r="M2457" s="353" t="s">
        <v>7783</v>
      </c>
      <c r="N2457" s="242"/>
      <c r="O2457" s="242"/>
      <c r="P2457" s="242"/>
      <c r="Q2457" s="422" t="s">
        <v>62</v>
      </c>
      <c r="R2457" s="102" t="s">
        <v>43</v>
      </c>
      <c r="S2457" s="102">
        <v>0</v>
      </c>
      <c r="T2457" s="435"/>
      <c r="U2457" s="51">
        <v>5</v>
      </c>
      <c r="V2457" s="354">
        <v>5</v>
      </c>
      <c r="W2457" s="102" t="s">
        <v>3092</v>
      </c>
      <c r="X2457" s="435"/>
      <c r="Y2457" s="422">
        <f>J2457-I2457</f>
        <v>-9.7222222222222238E-2</v>
      </c>
      <c r="Z2457" s="422">
        <f>Y2457*60</f>
        <v>-5.8333333333333339</v>
      </c>
      <c r="AA2457" s="429">
        <v>2</v>
      </c>
      <c r="AB2457" s="165">
        <v>5</v>
      </c>
    </row>
    <row r="2458" spans="1:28" ht="16.2" thickBot="1">
      <c r="A2458" s="385"/>
      <c r="B2458" s="385"/>
      <c r="C2458" s="145" t="s">
        <v>5078</v>
      </c>
      <c r="D2458" s="468">
        <v>4</v>
      </c>
      <c r="E2458" s="145" t="s">
        <v>5211</v>
      </c>
      <c r="F2458" s="155" t="s">
        <v>5218</v>
      </c>
      <c r="G2458" s="155" t="s">
        <v>5219</v>
      </c>
      <c r="H2458" s="155" t="s">
        <v>4026</v>
      </c>
      <c r="I2458" s="146" t="s">
        <v>253</v>
      </c>
      <c r="J2458" s="414" t="s">
        <v>558</v>
      </c>
      <c r="K2458" s="353" t="s">
        <v>7785</v>
      </c>
      <c r="L2458" s="13">
        <f ca="1">IFERROR(__xludf.DUMMYFUNCTION("if(K2607="""",0,counta(split(K2607,"","")))"),7)</f>
        <v>7</v>
      </c>
      <c r="M2458" s="353" t="s">
        <v>7785</v>
      </c>
      <c r="N2458" s="353" t="s">
        <v>1439</v>
      </c>
      <c r="O2458" s="353" t="s">
        <v>1439</v>
      </c>
      <c r="P2458" s="353" t="s">
        <v>1439</v>
      </c>
      <c r="Q2458" s="422" t="s">
        <v>62</v>
      </c>
      <c r="R2458" s="102" t="s">
        <v>43</v>
      </c>
      <c r="S2458" s="102">
        <v>0</v>
      </c>
      <c r="T2458" s="435"/>
      <c r="U2458" s="165"/>
      <c r="V2458" s="165">
        <v>4</v>
      </c>
      <c r="W2458" s="165" t="s">
        <v>1403</v>
      </c>
      <c r="X2458" s="102"/>
      <c r="Y2458" s="422">
        <f>J2458-I2458</f>
        <v>-1.6666666666666663E-2</v>
      </c>
      <c r="Z2458" s="422">
        <f>Y2458*60</f>
        <v>-0.99999999999999978</v>
      </c>
      <c r="AA2458" s="429">
        <v>2</v>
      </c>
      <c r="AB2458" s="328">
        <v>5</v>
      </c>
    </row>
    <row r="2459" spans="1:28" ht="16.2" thickBot="1">
      <c r="A2459" s="7"/>
      <c r="B2459" s="7"/>
      <c r="C2459" s="190" t="s">
        <v>6753</v>
      </c>
      <c r="D2459" s="468">
        <v>4</v>
      </c>
      <c r="E2459" s="200" t="s">
        <v>6792</v>
      </c>
      <c r="F2459" s="207" t="s">
        <v>4813</v>
      </c>
      <c r="G2459" s="209" t="s">
        <v>1949</v>
      </c>
      <c r="H2459" s="209" t="s">
        <v>1929</v>
      </c>
      <c r="I2459" s="208" t="s">
        <v>253</v>
      </c>
      <c r="J2459" s="414" t="s">
        <v>623</v>
      </c>
      <c r="K2459" s="237" t="s">
        <v>7787</v>
      </c>
      <c r="L2459" s="13">
        <f ca="1">IFERROR(__xludf.DUMMYFUNCTION("if(K2608="""",0,counta(split(K2608,"","")))"),4)</f>
        <v>4</v>
      </c>
      <c r="M2459" s="237" t="s">
        <v>7787</v>
      </c>
      <c r="N2459" s="242"/>
      <c r="O2459" s="242"/>
      <c r="P2459" s="242"/>
      <c r="Q2459" s="422" t="s">
        <v>62</v>
      </c>
      <c r="R2459" s="102" t="s">
        <v>43</v>
      </c>
      <c r="S2459" s="102">
        <v>0</v>
      </c>
      <c r="T2459" s="435"/>
      <c r="U2459" s="120">
        <v>4</v>
      </c>
      <c r="V2459" s="121">
        <v>3</v>
      </c>
      <c r="W2459" s="165" t="s">
        <v>2111</v>
      </c>
      <c r="X2459" s="284" t="s">
        <v>2794</v>
      </c>
      <c r="Y2459" s="422">
        <f>J2459-I2459</f>
        <v>7.0138888888888862E-2</v>
      </c>
      <c r="Z2459" s="422">
        <f>Y2459*60</f>
        <v>4.2083333333333321</v>
      </c>
      <c r="AA2459" s="429">
        <v>2</v>
      </c>
      <c r="AB2459" s="332">
        <v>5</v>
      </c>
    </row>
    <row r="2460" spans="1:28" ht="16.2" thickBot="1">
      <c r="A2460" s="7"/>
      <c r="B2460" s="7"/>
      <c r="C2460" s="220" t="s">
        <v>6842</v>
      </c>
      <c r="D2460" s="468">
        <v>4</v>
      </c>
      <c r="E2460" s="214" t="s">
        <v>6871</v>
      </c>
      <c r="F2460" s="221" t="s">
        <v>6885</v>
      </c>
      <c r="G2460" s="217" t="s">
        <v>6886</v>
      </c>
      <c r="H2460" s="102" t="s">
        <v>6887</v>
      </c>
      <c r="I2460" s="45" t="s">
        <v>253</v>
      </c>
      <c r="J2460" s="414" t="s">
        <v>2895</v>
      </c>
      <c r="K2460" s="353" t="s">
        <v>7791</v>
      </c>
      <c r="L2460" s="13">
        <f ca="1">IFERROR(__xludf.DUMMYFUNCTION("if(K2609="""",0,counta(split(K2609,"","")))"),7)</f>
        <v>7</v>
      </c>
      <c r="M2460" s="353" t="s">
        <v>7791</v>
      </c>
      <c r="N2460" s="353" t="s">
        <v>2269</v>
      </c>
      <c r="O2460" s="353" t="s">
        <v>2269</v>
      </c>
      <c r="P2460" s="353" t="s">
        <v>2269</v>
      </c>
      <c r="Q2460" s="422" t="s">
        <v>62</v>
      </c>
      <c r="R2460" s="102" t="s">
        <v>43</v>
      </c>
      <c r="S2460" s="102">
        <v>0</v>
      </c>
      <c r="T2460" s="435"/>
      <c r="U2460" s="165">
        <v>3</v>
      </c>
      <c r="V2460" s="165">
        <v>5</v>
      </c>
      <c r="W2460" s="237" t="s">
        <v>29</v>
      </c>
      <c r="X2460" s="102" t="s">
        <v>2976</v>
      </c>
      <c r="Y2460" s="422">
        <f>J2460-I2460</f>
        <v>0.15416666666666667</v>
      </c>
      <c r="Z2460" s="422">
        <f>Y2460*60</f>
        <v>9.25</v>
      </c>
      <c r="AA2460" s="429">
        <v>2</v>
      </c>
      <c r="AB2460" s="165">
        <v>5</v>
      </c>
    </row>
    <row r="2461" spans="1:28" ht="16.2" thickBot="1">
      <c r="A2461" s="7"/>
      <c r="B2461" s="7"/>
      <c r="C2461" s="50" t="s">
        <v>5950</v>
      </c>
      <c r="D2461" s="468">
        <v>4</v>
      </c>
      <c r="E2461" s="50" t="s">
        <v>6006</v>
      </c>
      <c r="F2461" s="102" t="s">
        <v>6011</v>
      </c>
      <c r="G2461" s="102" t="s">
        <v>6012</v>
      </c>
      <c r="H2461" s="102" t="s">
        <v>6013</v>
      </c>
      <c r="I2461" s="45" t="s">
        <v>377</v>
      </c>
      <c r="J2461" s="414" t="s">
        <v>828</v>
      </c>
      <c r="K2461" s="353" t="s">
        <v>7795</v>
      </c>
      <c r="L2461" s="13">
        <f ca="1">IFERROR(__xludf.DUMMYFUNCTION("if(K2610="""",0,counta(split(K2610,"","")))"),2)</f>
        <v>2</v>
      </c>
      <c r="M2461" s="353" t="s">
        <v>7795</v>
      </c>
      <c r="N2461" s="353" t="s">
        <v>2269</v>
      </c>
      <c r="O2461" s="353" t="s">
        <v>2269</v>
      </c>
      <c r="P2461" s="353" t="s">
        <v>2269</v>
      </c>
      <c r="Q2461" s="422" t="s">
        <v>62</v>
      </c>
      <c r="R2461" s="102" t="s">
        <v>43</v>
      </c>
      <c r="S2461" s="102">
        <v>0</v>
      </c>
      <c r="T2461" s="435"/>
      <c r="U2461" s="165">
        <v>4</v>
      </c>
      <c r="V2461" s="165">
        <v>4</v>
      </c>
      <c r="W2461" s="165" t="s">
        <v>4159</v>
      </c>
      <c r="X2461" s="102" t="s">
        <v>2947</v>
      </c>
      <c r="Y2461" s="422">
        <f>J2461-I2461</f>
        <v>0.19999999999999996</v>
      </c>
      <c r="Z2461" s="422">
        <f>Y2461*60</f>
        <v>11.999999999999996</v>
      </c>
      <c r="AA2461" s="429">
        <v>2</v>
      </c>
      <c r="AB2461" s="79">
        <v>5</v>
      </c>
    </row>
    <row r="2462" spans="1:28" ht="16.2" thickBot="1">
      <c r="A2462" s="7"/>
      <c r="B2462" s="7"/>
      <c r="C2462" s="50" t="s">
        <v>3306</v>
      </c>
      <c r="D2462" s="468">
        <v>4</v>
      </c>
      <c r="E2462" s="97" t="s">
        <v>3434</v>
      </c>
      <c r="F2462" s="102" t="s">
        <v>3438</v>
      </c>
      <c r="G2462" s="102" t="s">
        <v>3439</v>
      </c>
      <c r="H2462" s="102" t="s">
        <v>2216</v>
      </c>
      <c r="I2462" s="45" t="s">
        <v>1235</v>
      </c>
      <c r="J2462" s="414" t="s">
        <v>972</v>
      </c>
      <c r="K2462" s="353" t="s">
        <v>7796</v>
      </c>
      <c r="L2462" s="13">
        <f ca="1">IFERROR(__xludf.DUMMYFUNCTION("if(K2611="""",0,counta(split(K2611,"","")))"),6)</f>
        <v>6</v>
      </c>
      <c r="M2462" s="353" t="s">
        <v>7796</v>
      </c>
      <c r="N2462" s="242"/>
      <c r="O2462" s="242"/>
      <c r="P2462" s="242"/>
      <c r="Q2462" s="422" t="s">
        <v>62</v>
      </c>
      <c r="R2462" s="102" t="s">
        <v>43</v>
      </c>
      <c r="S2462" s="102">
        <v>0</v>
      </c>
      <c r="T2462" s="435"/>
      <c r="U2462" s="333">
        <v>4</v>
      </c>
      <c r="V2462" s="332">
        <v>5</v>
      </c>
      <c r="W2462" s="339" t="s">
        <v>3511</v>
      </c>
      <c r="X2462" s="339" t="s">
        <v>2947</v>
      </c>
      <c r="Y2462" s="422">
        <f>J2462-I2462</f>
        <v>0.27916666666666673</v>
      </c>
      <c r="Z2462" s="422">
        <f>Y2462*60</f>
        <v>16.750000000000004</v>
      </c>
      <c r="AA2462" s="429">
        <v>2</v>
      </c>
      <c r="AB2462" s="332">
        <v>5</v>
      </c>
    </row>
    <row r="2463" spans="1:28" ht="16.2" thickBot="1">
      <c r="A2463" s="136"/>
      <c r="B2463" s="7"/>
      <c r="C2463" s="51" t="s">
        <v>3465</v>
      </c>
      <c r="D2463" s="468">
        <v>4</v>
      </c>
      <c r="E2463" s="103" t="s">
        <v>3631</v>
      </c>
      <c r="F2463" s="102" t="s">
        <v>3636</v>
      </c>
      <c r="G2463" s="102" t="s">
        <v>3637</v>
      </c>
      <c r="H2463" s="102" t="s">
        <v>3638</v>
      </c>
      <c r="I2463" s="45" t="s">
        <v>1235</v>
      </c>
      <c r="J2463" s="414" t="s">
        <v>3746</v>
      </c>
      <c r="K2463" s="353" t="s">
        <v>7798</v>
      </c>
      <c r="L2463" s="13">
        <f ca="1">IFERROR(__xludf.DUMMYFUNCTION("if(K2612="""",0,counta(split(K2612,"","")))"),4)</f>
        <v>4</v>
      </c>
      <c r="M2463" s="353" t="s">
        <v>7799</v>
      </c>
      <c r="N2463" s="353" t="s">
        <v>181</v>
      </c>
      <c r="O2463" s="353" t="s">
        <v>181</v>
      </c>
      <c r="P2463" s="353" t="s">
        <v>181</v>
      </c>
      <c r="Q2463" s="414" t="s">
        <v>62</v>
      </c>
      <c r="R2463" s="102" t="s">
        <v>43</v>
      </c>
      <c r="S2463" s="354">
        <v>0</v>
      </c>
      <c r="T2463" s="435"/>
      <c r="U2463" s="165">
        <v>4</v>
      </c>
      <c r="V2463" s="165">
        <v>5</v>
      </c>
      <c r="W2463" s="165" t="s">
        <v>7570</v>
      </c>
      <c r="X2463" s="102">
        <v>1</v>
      </c>
      <c r="Y2463" s="422">
        <f>J2463-I2463</f>
        <v>-8.4722222222222199E-2</v>
      </c>
      <c r="Z2463" s="422">
        <f>Y2463*60</f>
        <v>-5.0833333333333321</v>
      </c>
      <c r="AA2463" s="429">
        <v>2</v>
      </c>
      <c r="AB2463" s="165">
        <v>5</v>
      </c>
    </row>
    <row r="2464" spans="1:28" ht="16.2" thickBot="1">
      <c r="A2464" s="7"/>
      <c r="B2464" s="7"/>
      <c r="C2464" s="50" t="s">
        <v>6196</v>
      </c>
      <c r="D2464" s="468">
        <v>4</v>
      </c>
      <c r="E2464" s="50" t="s">
        <v>6378</v>
      </c>
      <c r="F2464" s="102" t="s">
        <v>6348</v>
      </c>
      <c r="G2464" s="102" t="s">
        <v>6349</v>
      </c>
      <c r="H2464" s="102" t="s">
        <v>6350</v>
      </c>
      <c r="I2464" s="45" t="s">
        <v>259</v>
      </c>
      <c r="J2464" s="414" t="s">
        <v>2395</v>
      </c>
      <c r="K2464" s="353" t="s">
        <v>7801</v>
      </c>
      <c r="L2464" s="13">
        <f ca="1">IFERROR(__xludf.DUMMYFUNCTION("if(K2613="""",0,counta(split(K2613,"","")))"),2)</f>
        <v>2</v>
      </c>
      <c r="M2464" s="353" t="s">
        <v>7801</v>
      </c>
      <c r="N2464" s="242"/>
      <c r="O2464" s="242"/>
      <c r="P2464" s="242"/>
      <c r="Q2464" s="414" t="s">
        <v>62</v>
      </c>
      <c r="R2464" s="102" t="s">
        <v>43</v>
      </c>
      <c r="S2464" s="354">
        <v>0</v>
      </c>
      <c r="T2464" s="435"/>
      <c r="U2464" s="255">
        <v>5</v>
      </c>
      <c r="V2464" s="255">
        <v>5</v>
      </c>
      <c r="W2464" s="283" t="s">
        <v>8631</v>
      </c>
      <c r="X2464" s="250">
        <v>0</v>
      </c>
      <c r="Y2464" s="422">
        <f>J2464-I2464</f>
        <v>0.20694444444444449</v>
      </c>
      <c r="Z2464" s="422">
        <f>Y2464*60</f>
        <v>12.41666666666667</v>
      </c>
      <c r="AA2464" s="429">
        <v>2</v>
      </c>
      <c r="AB2464" s="196">
        <v>5</v>
      </c>
    </row>
    <row r="2465" spans="1:28" ht="16.2" thickBot="1">
      <c r="A2465" s="7"/>
      <c r="B2465" s="7"/>
      <c r="C2465" s="104" t="s">
        <v>5338</v>
      </c>
      <c r="D2465" s="468">
        <v>4</v>
      </c>
      <c r="E2465" s="50" t="s">
        <v>5350</v>
      </c>
      <c r="F2465" s="102" t="s">
        <v>3876</v>
      </c>
      <c r="G2465" s="102" t="s">
        <v>5355</v>
      </c>
      <c r="H2465" s="102" t="s">
        <v>3878</v>
      </c>
      <c r="I2465" s="45" t="s">
        <v>1069</v>
      </c>
      <c r="J2465" s="414" t="s">
        <v>7806</v>
      </c>
      <c r="K2465" s="353" t="s">
        <v>7807</v>
      </c>
      <c r="L2465" s="13">
        <f ca="1">IFERROR(__xludf.DUMMYFUNCTION("if(K2614="""",0,counta(split(K2614,"","")))"),2)</f>
        <v>2</v>
      </c>
      <c r="M2465" s="353" t="s">
        <v>7807</v>
      </c>
      <c r="N2465" s="242"/>
      <c r="O2465" s="242"/>
      <c r="P2465" s="242"/>
      <c r="Q2465" s="414" t="s">
        <v>62</v>
      </c>
      <c r="R2465" s="102" t="s">
        <v>43</v>
      </c>
      <c r="S2465" s="354">
        <v>0</v>
      </c>
      <c r="T2465" s="435"/>
      <c r="U2465" s="165">
        <v>4</v>
      </c>
      <c r="V2465" s="165">
        <v>5</v>
      </c>
      <c r="W2465" s="165" t="s">
        <v>5989</v>
      </c>
      <c r="X2465" s="102">
        <v>1</v>
      </c>
      <c r="Y2465" s="422">
        <f>J2465-I2465</f>
        <v>0.80555555555555536</v>
      </c>
      <c r="Z2465" s="422">
        <f>Y2465*60</f>
        <v>48.333333333333321</v>
      </c>
      <c r="AA2465" s="429">
        <v>2</v>
      </c>
      <c r="AB2465" s="165">
        <v>5</v>
      </c>
    </row>
    <row r="2466" spans="1:28" ht="16.2" thickBot="1">
      <c r="A2466" s="7"/>
      <c r="B2466" s="7"/>
      <c r="C2466" s="50" t="s">
        <v>3306</v>
      </c>
      <c r="D2466" s="468">
        <v>4</v>
      </c>
      <c r="E2466" s="97" t="s">
        <v>3381</v>
      </c>
      <c r="F2466" s="102" t="s">
        <v>1328</v>
      </c>
      <c r="G2466" s="102" t="s">
        <v>1328</v>
      </c>
      <c r="H2466" s="102" t="s">
        <v>3384</v>
      </c>
      <c r="I2466" s="45" t="s">
        <v>3385</v>
      </c>
      <c r="J2466" s="414" t="s">
        <v>7811</v>
      </c>
      <c r="K2466" s="353" t="s">
        <v>7812</v>
      </c>
      <c r="L2466" s="13">
        <f ca="1">IFERROR(__xludf.DUMMYFUNCTION("if(K2615="""",0,counta(split(K2615,"","")))"),4)</f>
        <v>4</v>
      </c>
      <c r="M2466" s="353" t="s">
        <v>7812</v>
      </c>
      <c r="N2466" s="242"/>
      <c r="O2466" s="242"/>
      <c r="P2466" s="242"/>
      <c r="Q2466" s="422" t="s">
        <v>62</v>
      </c>
      <c r="R2466" s="102" t="s">
        <v>43</v>
      </c>
      <c r="S2466" s="102">
        <v>0</v>
      </c>
      <c r="T2466" s="435"/>
      <c r="U2466" s="165">
        <v>4</v>
      </c>
      <c r="V2466" s="165">
        <v>5</v>
      </c>
      <c r="W2466" s="165" t="s">
        <v>7570</v>
      </c>
      <c r="X2466" s="102">
        <v>1</v>
      </c>
      <c r="Y2466" s="422">
        <f>J2466-I2466</f>
        <v>0.81666666666666665</v>
      </c>
      <c r="Z2466" s="422">
        <f>Y2466*60</f>
        <v>49</v>
      </c>
      <c r="AA2466" s="429">
        <v>2</v>
      </c>
      <c r="AB2466" s="490">
        <v>5</v>
      </c>
    </row>
    <row r="2467" spans="1:28" ht="16.2" thickBot="1">
      <c r="A2467" s="7"/>
      <c r="B2467" s="7"/>
      <c r="C2467" s="252" t="s">
        <v>3828</v>
      </c>
      <c r="D2467" s="468">
        <v>4</v>
      </c>
      <c r="E2467" s="111" t="s">
        <v>3988</v>
      </c>
      <c r="F2467" s="145" t="s">
        <v>3992</v>
      </c>
      <c r="G2467" s="145" t="s">
        <v>3992</v>
      </c>
      <c r="H2467" s="145" t="s">
        <v>3993</v>
      </c>
      <c r="I2467" s="45" t="s">
        <v>562</v>
      </c>
      <c r="J2467" s="244"/>
      <c r="K2467" s="238"/>
      <c r="L2467" s="13">
        <f ca="1">IFERROR(__xludf.DUMMYFUNCTION("if(K2616="""",0,counta(split(K2616,"","")))"),0)</f>
        <v>0</v>
      </c>
      <c r="M2467" s="238"/>
      <c r="N2467" s="242"/>
      <c r="O2467" s="242"/>
      <c r="P2467" s="242"/>
      <c r="Q2467" s="422" t="s">
        <v>62</v>
      </c>
      <c r="R2467" s="102" t="s">
        <v>43</v>
      </c>
      <c r="S2467" s="102">
        <v>0</v>
      </c>
      <c r="T2467" s="435"/>
      <c r="U2467" s="165"/>
      <c r="V2467" s="165"/>
      <c r="W2467" s="165" t="s">
        <v>3044</v>
      </c>
      <c r="X2467" s="102">
        <v>1</v>
      </c>
      <c r="Y2467" s="422">
        <f>J2467-I2467</f>
        <v>-0.2638888888888889</v>
      </c>
      <c r="Z2467" s="422">
        <f>Y2467*60</f>
        <v>-15.833333333333334</v>
      </c>
      <c r="AA2467" s="429">
        <v>2</v>
      </c>
      <c r="AB2467" s="274">
        <v>5</v>
      </c>
    </row>
    <row r="2468" spans="1:28" ht="16.2" thickBot="1">
      <c r="A2468" s="7"/>
      <c r="B2468" s="7"/>
      <c r="C2468" s="237" t="s">
        <v>4214</v>
      </c>
      <c r="D2468" s="468">
        <v>4</v>
      </c>
      <c r="E2468" s="87" t="s">
        <v>4335</v>
      </c>
      <c r="F2468" s="102" t="s">
        <v>4350</v>
      </c>
      <c r="G2468" s="102" t="s">
        <v>4351</v>
      </c>
      <c r="H2468" s="102" t="s">
        <v>4352</v>
      </c>
      <c r="I2468" s="45" t="s">
        <v>562</v>
      </c>
      <c r="J2468" s="414" t="s">
        <v>2338</v>
      </c>
      <c r="K2468" s="353" t="s">
        <v>7817</v>
      </c>
      <c r="L2468" s="13">
        <f ca="1">IFERROR(__xludf.DUMMYFUNCTION("if(K2617="""",0,counta(split(K2617,"","")))"),2)</f>
        <v>2</v>
      </c>
      <c r="M2468" s="353" t="s">
        <v>7817</v>
      </c>
      <c r="N2468" s="242"/>
      <c r="O2468" s="242"/>
      <c r="P2468" s="242"/>
      <c r="Q2468" s="422" t="s">
        <v>62</v>
      </c>
      <c r="R2468" s="102" t="s">
        <v>43</v>
      </c>
      <c r="S2468" s="102">
        <v>0</v>
      </c>
      <c r="T2468" s="435"/>
      <c r="U2468" s="165">
        <v>3</v>
      </c>
      <c r="V2468" s="165">
        <v>4</v>
      </c>
      <c r="W2468" s="165" t="s">
        <v>2111</v>
      </c>
      <c r="X2468" s="102">
        <v>1</v>
      </c>
      <c r="Y2468" s="422">
        <f>J2468-I2468</f>
        <v>-0.18402777777777779</v>
      </c>
      <c r="Z2468" s="422">
        <f>Y2468*60</f>
        <v>-11.041666666666668</v>
      </c>
      <c r="AA2468" s="429">
        <v>2</v>
      </c>
      <c r="AB2468" s="379">
        <v>5</v>
      </c>
    </row>
    <row r="2469" spans="1:28" ht="16.2" thickBot="1">
      <c r="A2469" s="7"/>
      <c r="B2469" s="7"/>
      <c r="C2469" s="104" t="s">
        <v>4763</v>
      </c>
      <c r="D2469" s="468">
        <v>4</v>
      </c>
      <c r="E2469" s="50" t="s">
        <v>4840</v>
      </c>
      <c r="F2469" s="102" t="s">
        <v>4841</v>
      </c>
      <c r="G2469" s="102" t="s">
        <v>4841</v>
      </c>
      <c r="H2469" s="102"/>
      <c r="I2469" s="110" t="s">
        <v>562</v>
      </c>
      <c r="J2469" s="240" t="s">
        <v>297</v>
      </c>
      <c r="K2469" s="238"/>
      <c r="L2469" s="13">
        <f ca="1">IFERROR(__xludf.DUMMYFUNCTION("if(K2618="""",0,counta(split(K2618,"","")))"),0)</f>
        <v>0</v>
      </c>
      <c r="M2469" s="238"/>
      <c r="N2469" s="242"/>
      <c r="O2469" s="242"/>
      <c r="P2469" s="242"/>
      <c r="Q2469" s="422" t="s">
        <v>62</v>
      </c>
      <c r="R2469" s="102" t="s">
        <v>43</v>
      </c>
      <c r="S2469" s="102">
        <v>0</v>
      </c>
      <c r="T2469" s="435"/>
      <c r="U2469" s="379">
        <v>5</v>
      </c>
      <c r="V2469" s="379">
        <v>5</v>
      </c>
      <c r="W2469" s="377" t="s">
        <v>10718</v>
      </c>
      <c r="X2469" s="377">
        <v>1</v>
      </c>
      <c r="Y2469" s="422">
        <f>J2469-I2469</f>
        <v>-0.12916666666666668</v>
      </c>
      <c r="Z2469" s="422">
        <f>Y2469*60</f>
        <v>-7.7500000000000009</v>
      </c>
      <c r="AA2469" s="429">
        <v>2</v>
      </c>
      <c r="AB2469" s="165">
        <v>5</v>
      </c>
    </row>
    <row r="2470" spans="1:28" ht="16.2" thickBot="1">
      <c r="A2470" s="7"/>
      <c r="B2470" s="7"/>
      <c r="C2470" s="104" t="s">
        <v>4763</v>
      </c>
      <c r="D2470" s="468">
        <v>4</v>
      </c>
      <c r="E2470" s="50" t="s">
        <v>4840</v>
      </c>
      <c r="F2470" s="102" t="s">
        <v>4843</v>
      </c>
      <c r="G2470" s="102" t="s">
        <v>4843</v>
      </c>
      <c r="H2470" s="102"/>
      <c r="I2470" s="110" t="s">
        <v>562</v>
      </c>
      <c r="J2470" s="414" t="s">
        <v>580</v>
      </c>
      <c r="K2470" s="353" t="s">
        <v>7820</v>
      </c>
      <c r="L2470" s="13">
        <f ca="1">IFERROR(__xludf.DUMMYFUNCTION("if(K2619="""",0,counta(split(K2619,"","")))"),3)</f>
        <v>3</v>
      </c>
      <c r="M2470" s="353" t="s">
        <v>7820</v>
      </c>
      <c r="N2470" s="242"/>
      <c r="O2470" s="242"/>
      <c r="P2470" s="242"/>
      <c r="Q2470" s="422" t="s">
        <v>62</v>
      </c>
      <c r="R2470" s="102" t="s">
        <v>43</v>
      </c>
      <c r="S2470" s="102">
        <v>0</v>
      </c>
      <c r="T2470" s="435"/>
      <c r="U2470" s="486">
        <v>5</v>
      </c>
      <c r="V2470" s="486">
        <v>5</v>
      </c>
      <c r="W2470" s="498" t="s">
        <v>2793</v>
      </c>
      <c r="X2470" s="486">
        <v>1</v>
      </c>
      <c r="Y2470" s="422">
        <f>J2470-I2470</f>
        <v>-0.10138888888888889</v>
      </c>
      <c r="Z2470" s="422">
        <f>Y2470*60</f>
        <v>-6.083333333333333</v>
      </c>
      <c r="AA2470" s="429">
        <v>2</v>
      </c>
      <c r="AB2470" s="280">
        <v>5</v>
      </c>
    </row>
    <row r="2471" spans="1:28" ht="16.2" thickBot="1">
      <c r="A2471" s="7"/>
      <c r="B2471" s="7"/>
      <c r="C2471" s="104" t="s">
        <v>4763</v>
      </c>
      <c r="D2471" s="468">
        <v>4</v>
      </c>
      <c r="E2471" s="50" t="s">
        <v>4840</v>
      </c>
      <c r="F2471" s="102" t="s">
        <v>4845</v>
      </c>
      <c r="G2471" s="102" t="s">
        <v>4845</v>
      </c>
      <c r="H2471" s="102"/>
      <c r="I2471" s="110" t="s">
        <v>562</v>
      </c>
      <c r="J2471" s="414" t="s">
        <v>2801</v>
      </c>
      <c r="K2471" s="353" t="s">
        <v>559</v>
      </c>
      <c r="L2471" s="13">
        <f ca="1">IFERROR(__xludf.DUMMYFUNCTION("if(K2620="""",0,counta(split(K2620,"","")))"),1)</f>
        <v>1</v>
      </c>
      <c r="M2471" s="353" t="s">
        <v>559</v>
      </c>
      <c r="N2471" s="242"/>
      <c r="O2471" s="242"/>
      <c r="P2471" s="242"/>
      <c r="Q2471" s="422" t="s">
        <v>62</v>
      </c>
      <c r="R2471" s="102" t="s">
        <v>43</v>
      </c>
      <c r="S2471" s="102">
        <v>0</v>
      </c>
      <c r="T2471" s="435"/>
      <c r="U2471" s="165"/>
      <c r="V2471" s="165">
        <v>4</v>
      </c>
      <c r="W2471" s="165" t="s">
        <v>1403</v>
      </c>
      <c r="X2471" s="102"/>
      <c r="Y2471" s="422">
        <f>J2471-I2471</f>
        <v>-7.6388888888888895E-2</v>
      </c>
      <c r="Z2471" s="422">
        <f>Y2471*60</f>
        <v>-4.5833333333333339</v>
      </c>
      <c r="AA2471" s="429">
        <v>2</v>
      </c>
      <c r="AB2471" s="165">
        <v>5</v>
      </c>
    </row>
    <row r="2472" spans="1:28" ht="16.2" thickBot="1">
      <c r="A2472" s="7"/>
      <c r="B2472" s="7"/>
      <c r="C2472" s="50" t="s">
        <v>4937</v>
      </c>
      <c r="D2472" s="468">
        <v>4</v>
      </c>
      <c r="E2472" s="144" t="s">
        <v>4942</v>
      </c>
      <c r="F2472" s="102" t="s">
        <v>2985</v>
      </c>
      <c r="G2472" s="102" t="s">
        <v>75</v>
      </c>
      <c r="H2472" s="102" t="s">
        <v>2823</v>
      </c>
      <c r="I2472" s="45" t="s">
        <v>562</v>
      </c>
      <c r="J2472" s="414" t="s">
        <v>2904</v>
      </c>
      <c r="K2472" s="353" t="s">
        <v>7822</v>
      </c>
      <c r="L2472" s="13">
        <f ca="1">IFERROR(__xludf.DUMMYFUNCTION("if(K2621="""",0,counta(split(K2621,"","")))"),5)</f>
        <v>5</v>
      </c>
      <c r="M2472" s="353" t="s">
        <v>7822</v>
      </c>
      <c r="N2472" s="353" t="s">
        <v>1439</v>
      </c>
      <c r="O2472" s="353" t="s">
        <v>1439</v>
      </c>
      <c r="P2472" s="353" t="s">
        <v>1439</v>
      </c>
      <c r="Q2472" s="445" t="s">
        <v>62</v>
      </c>
      <c r="R2472" s="102" t="s">
        <v>43</v>
      </c>
      <c r="S2472" s="250">
        <v>0</v>
      </c>
      <c r="T2472" s="435"/>
      <c r="U2472" s="165">
        <v>3</v>
      </c>
      <c r="V2472" s="165">
        <v>4</v>
      </c>
      <c r="W2472" s="165" t="s">
        <v>2111</v>
      </c>
      <c r="X2472" s="102" t="s">
        <v>2947</v>
      </c>
      <c r="Y2472" s="422">
        <f>J2472-I2472</f>
        <v>8.4027777777777757E-2</v>
      </c>
      <c r="Z2472" s="422">
        <f>Y2472*60</f>
        <v>5.0416666666666652</v>
      </c>
      <c r="AA2472" s="429">
        <v>2</v>
      </c>
      <c r="AB2472" s="332">
        <v>5</v>
      </c>
    </row>
    <row r="2473" spans="1:28" ht="16.2" thickBot="1">
      <c r="A2473" s="7"/>
      <c r="B2473" s="7"/>
      <c r="C2473" s="50" t="s">
        <v>4937</v>
      </c>
      <c r="D2473" s="468">
        <v>4</v>
      </c>
      <c r="E2473" s="144" t="s">
        <v>4990</v>
      </c>
      <c r="F2473" s="102" t="s">
        <v>2190</v>
      </c>
      <c r="G2473" s="102" t="s">
        <v>2190</v>
      </c>
      <c r="H2473" s="102" t="s">
        <v>4205</v>
      </c>
      <c r="I2473" s="45" t="s">
        <v>562</v>
      </c>
      <c r="J2473" s="414" t="s">
        <v>2656</v>
      </c>
      <c r="K2473" s="353" t="s">
        <v>7823</v>
      </c>
      <c r="L2473" s="13">
        <f ca="1">IFERROR(__xludf.DUMMYFUNCTION("if(K2622="""",0,counta(split(K2622,"","")))"),3)</f>
        <v>3</v>
      </c>
      <c r="M2473" s="353" t="s">
        <v>7823</v>
      </c>
      <c r="N2473" s="353" t="s">
        <v>1439</v>
      </c>
      <c r="O2473" s="353" t="s">
        <v>1439</v>
      </c>
      <c r="P2473" s="353" t="s">
        <v>1439</v>
      </c>
      <c r="Q2473" s="422" t="s">
        <v>62</v>
      </c>
      <c r="R2473" s="102" t="s">
        <v>43</v>
      </c>
      <c r="S2473" s="102">
        <v>0</v>
      </c>
      <c r="T2473" s="435"/>
      <c r="U2473" s="165"/>
      <c r="V2473" s="165">
        <v>5</v>
      </c>
      <c r="W2473" s="165" t="s">
        <v>2111</v>
      </c>
      <c r="X2473" s="102"/>
      <c r="Y2473" s="422">
        <f>J2473-I2473</f>
        <v>0.12847222222222221</v>
      </c>
      <c r="Z2473" s="422">
        <f>Y2473*60</f>
        <v>7.7083333333333321</v>
      </c>
      <c r="AA2473" s="428">
        <v>2</v>
      </c>
      <c r="AB2473" s="485">
        <v>5</v>
      </c>
    </row>
    <row r="2474" spans="1:28" ht="72.599999999999994" thickBot="1">
      <c r="A2474" s="156"/>
      <c r="B2474" s="156"/>
      <c r="C2474" s="252" t="s">
        <v>6391</v>
      </c>
      <c r="D2474" s="468">
        <v>4</v>
      </c>
      <c r="E2474" s="252" t="s">
        <v>6492</v>
      </c>
      <c r="F2474" s="339" t="s">
        <v>6500</v>
      </c>
      <c r="G2474" s="339" t="s">
        <v>6501</v>
      </c>
      <c r="H2474" s="339" t="s">
        <v>6502</v>
      </c>
      <c r="I2474" s="184" t="s">
        <v>562</v>
      </c>
      <c r="J2474" s="414" t="s">
        <v>628</v>
      </c>
      <c r="K2474" s="353" t="s">
        <v>5823</v>
      </c>
      <c r="L2474" s="13">
        <f ca="1">IFERROR(__xludf.DUMMYFUNCTION("if(K2623="""",0,counta(split(K2623,"","")))"),1)</f>
        <v>1</v>
      </c>
      <c r="M2474" s="353" t="s">
        <v>5823</v>
      </c>
      <c r="N2474" s="242"/>
      <c r="O2474" s="242"/>
      <c r="P2474" s="242"/>
      <c r="Q2474" s="422" t="s">
        <v>62</v>
      </c>
      <c r="R2474" s="102" t="s">
        <v>43</v>
      </c>
      <c r="S2474" s="102">
        <v>0</v>
      </c>
      <c r="T2474" s="435"/>
      <c r="U2474" s="165"/>
      <c r="V2474" s="165">
        <v>3</v>
      </c>
      <c r="W2474" s="165" t="s">
        <v>2111</v>
      </c>
      <c r="X2474" s="102" t="s">
        <v>2345</v>
      </c>
      <c r="Y2474" s="422">
        <f>J2474-I2474</f>
        <v>0.14444444444444449</v>
      </c>
      <c r="Z2474" s="422">
        <f>Y2474*60</f>
        <v>8.6666666666666696</v>
      </c>
      <c r="AA2474" s="429">
        <v>2</v>
      </c>
      <c r="AB2474" s="354">
        <v>5</v>
      </c>
    </row>
    <row r="2475" spans="1:28" ht="16.2" thickBot="1">
      <c r="A2475" s="7"/>
      <c r="B2475" s="7"/>
      <c r="C2475" s="50" t="s">
        <v>3086</v>
      </c>
      <c r="D2475" s="468">
        <v>4</v>
      </c>
      <c r="E2475" s="87" t="s">
        <v>3276</v>
      </c>
      <c r="F2475" s="93" t="s">
        <v>2842</v>
      </c>
      <c r="G2475" s="102" t="s">
        <v>3290</v>
      </c>
      <c r="H2475" s="237" t="s">
        <v>2844</v>
      </c>
      <c r="I2475" s="45" t="s">
        <v>2217</v>
      </c>
      <c r="J2475" s="240" t="s">
        <v>3447</v>
      </c>
      <c r="K2475" s="241"/>
      <c r="L2475" s="13">
        <f ca="1">IFERROR(__xludf.DUMMYFUNCTION("if(K2624="""",0,counta(split(K2624,"","")))"),0)</f>
        <v>0</v>
      </c>
      <c r="M2475" s="241"/>
      <c r="N2475" s="242"/>
      <c r="O2475" s="242"/>
      <c r="P2475" s="242"/>
      <c r="Q2475" s="422" t="s">
        <v>62</v>
      </c>
      <c r="R2475" s="102" t="s">
        <v>43</v>
      </c>
      <c r="S2475" s="102">
        <v>0</v>
      </c>
      <c r="T2475" s="435"/>
      <c r="U2475" s="379">
        <v>2</v>
      </c>
      <c r="V2475" s="379">
        <v>2</v>
      </c>
      <c r="W2475" s="377" t="s">
        <v>5242</v>
      </c>
      <c r="X2475" s="377" t="s">
        <v>2794</v>
      </c>
      <c r="Y2475" s="422">
        <f>J2475-I2475</f>
        <v>0.28680555555555548</v>
      </c>
      <c r="Z2475" s="422">
        <f>Y2475*60</f>
        <v>17.208333333333329</v>
      </c>
      <c r="AA2475" s="429">
        <v>2</v>
      </c>
      <c r="AB2475" s="255">
        <v>5</v>
      </c>
    </row>
    <row r="2476" spans="1:28" ht="16.2" thickBot="1">
      <c r="A2476" s="7"/>
      <c r="B2476" s="7"/>
      <c r="C2476" s="50" t="s">
        <v>4411</v>
      </c>
      <c r="D2476" s="468">
        <v>4</v>
      </c>
      <c r="E2476" s="386" t="s">
        <v>4600</v>
      </c>
      <c r="F2476" s="102" t="s">
        <v>4613</v>
      </c>
      <c r="G2476" s="102" t="s">
        <v>1421</v>
      </c>
      <c r="H2476" s="102" t="s">
        <v>4614</v>
      </c>
      <c r="I2476" s="45" t="s">
        <v>2914</v>
      </c>
      <c r="J2476" s="240" t="s">
        <v>2745</v>
      </c>
      <c r="K2476" s="238"/>
      <c r="L2476" s="13">
        <f ca="1">IFERROR(__xludf.DUMMYFUNCTION("if(K2625="""",0,counta(split(K2625,"","")))"),0)</f>
        <v>0</v>
      </c>
      <c r="M2476" s="238"/>
      <c r="N2476" s="242"/>
      <c r="O2476" s="242"/>
      <c r="P2476" s="242"/>
      <c r="Q2476" s="422" t="s">
        <v>62</v>
      </c>
      <c r="R2476" s="102" t="s">
        <v>43</v>
      </c>
      <c r="S2476" s="102">
        <v>0</v>
      </c>
      <c r="T2476" s="435"/>
      <c r="U2476" s="379">
        <v>3</v>
      </c>
      <c r="V2476" s="379">
        <v>3</v>
      </c>
      <c r="W2476" s="377" t="s">
        <v>3044</v>
      </c>
      <c r="X2476" s="377" t="s">
        <v>2794</v>
      </c>
      <c r="Y2476" s="422">
        <f>J2476-I2476</f>
        <v>0.30208333333333331</v>
      </c>
      <c r="Z2476" s="422">
        <f>Y2476*60</f>
        <v>18.125</v>
      </c>
      <c r="AA2476" s="429">
        <v>2</v>
      </c>
      <c r="AB2476" s="165">
        <v>5</v>
      </c>
    </row>
    <row r="2477" spans="1:28" ht="16.2" thickBot="1">
      <c r="A2477" s="7"/>
      <c r="B2477" s="7"/>
      <c r="C2477" s="284" t="s">
        <v>3086</v>
      </c>
      <c r="D2477" s="468">
        <v>4</v>
      </c>
      <c r="E2477" s="87" t="s">
        <v>3218</v>
      </c>
      <c r="F2477" s="102" t="s">
        <v>3233</v>
      </c>
      <c r="G2477" s="102" t="s">
        <v>3234</v>
      </c>
      <c r="H2477" s="102" t="s">
        <v>3235</v>
      </c>
      <c r="I2477" s="45" t="s">
        <v>3175</v>
      </c>
      <c r="J2477" s="240" t="s">
        <v>2960</v>
      </c>
      <c r="K2477" s="238"/>
      <c r="L2477" s="13">
        <f ca="1">IFERROR(__xludf.DUMMYFUNCTION("if(K2626="""",0,counta(split(K2626,"","")))"),0)</f>
        <v>0</v>
      </c>
      <c r="M2477" s="238"/>
      <c r="N2477" s="242"/>
      <c r="O2477" s="242"/>
      <c r="P2477" s="242"/>
      <c r="Q2477" s="422" t="s">
        <v>62</v>
      </c>
      <c r="R2477" s="102" t="s">
        <v>43</v>
      </c>
      <c r="S2477" s="102">
        <v>0</v>
      </c>
      <c r="T2477" s="435"/>
      <c r="U2477" s="333">
        <v>4</v>
      </c>
      <c r="V2477" s="333">
        <v>4</v>
      </c>
      <c r="W2477" s="339" t="s">
        <v>29</v>
      </c>
      <c r="X2477" s="339" t="s">
        <v>2947</v>
      </c>
      <c r="Y2477" s="422">
        <f>J2477-I2477</f>
        <v>0.4055555555555555</v>
      </c>
      <c r="Z2477" s="422">
        <f>Y2477*60</f>
        <v>24.333333333333329</v>
      </c>
      <c r="AA2477" s="429">
        <v>2</v>
      </c>
      <c r="AB2477" s="79">
        <v>5</v>
      </c>
    </row>
    <row r="2478" spans="1:28" ht="16.2" thickBot="1">
      <c r="A2478" s="7"/>
      <c r="B2478" s="7"/>
      <c r="C2478" s="50" t="s">
        <v>4046</v>
      </c>
      <c r="D2478" s="468">
        <v>4</v>
      </c>
      <c r="E2478" s="353" t="s">
        <v>4061</v>
      </c>
      <c r="F2478" s="102" t="s">
        <v>75</v>
      </c>
      <c r="G2478" s="102"/>
      <c r="H2478" s="102" t="s">
        <v>295</v>
      </c>
      <c r="I2478" s="45" t="s">
        <v>3175</v>
      </c>
      <c r="J2478" s="414" t="s">
        <v>4098</v>
      </c>
      <c r="K2478" s="353" t="s">
        <v>7828</v>
      </c>
      <c r="L2478" s="13">
        <f ca="1">IFERROR(__xludf.DUMMYFUNCTION("if(K2627="""",0,counta(split(K2627,"","")))"),2)</f>
        <v>2</v>
      </c>
      <c r="M2478" s="353" t="s">
        <v>7828</v>
      </c>
      <c r="N2478" s="242"/>
      <c r="O2478" s="242"/>
      <c r="P2478" s="242"/>
      <c r="Q2478" s="422" t="s">
        <v>62</v>
      </c>
      <c r="R2478" s="102" t="s">
        <v>43</v>
      </c>
      <c r="S2478" s="102">
        <v>0</v>
      </c>
      <c r="T2478" s="435"/>
      <c r="U2478" s="165">
        <v>5</v>
      </c>
      <c r="V2478" s="165">
        <v>5</v>
      </c>
      <c r="W2478" s="165" t="s">
        <v>4903</v>
      </c>
      <c r="X2478" s="102">
        <v>1</v>
      </c>
      <c r="Y2478" s="422">
        <f>J2478-I2478</f>
        <v>0.41944444444444434</v>
      </c>
      <c r="Z2478" s="422">
        <f>Y2478*60</f>
        <v>25.166666666666661</v>
      </c>
      <c r="AA2478" s="429">
        <v>2</v>
      </c>
      <c r="AB2478" s="328">
        <v>5</v>
      </c>
    </row>
    <row r="2479" spans="1:28" ht="16.2" thickBot="1">
      <c r="A2479" s="7"/>
      <c r="B2479" s="7"/>
      <c r="C2479" s="284" t="s">
        <v>3086</v>
      </c>
      <c r="D2479" s="468">
        <v>4</v>
      </c>
      <c r="E2479" s="50" t="s">
        <v>3148</v>
      </c>
      <c r="F2479" s="102" t="s">
        <v>2803</v>
      </c>
      <c r="G2479" s="102" t="s">
        <v>2803</v>
      </c>
      <c r="H2479" s="102" t="s">
        <v>2823</v>
      </c>
      <c r="I2479" s="45" t="s">
        <v>1547</v>
      </c>
      <c r="J2479" s="414" t="s">
        <v>6462</v>
      </c>
      <c r="K2479" s="353" t="s">
        <v>7832</v>
      </c>
      <c r="L2479" s="13">
        <f ca="1">IFERROR(__xludf.DUMMYFUNCTION("if(K2628="""",0,counta(split(K2628,"","")))"),2)</f>
        <v>2</v>
      </c>
      <c r="M2479" s="353" t="s">
        <v>7832</v>
      </c>
      <c r="N2479" s="242"/>
      <c r="O2479" s="242"/>
      <c r="P2479" s="242"/>
      <c r="Q2479" s="422" t="s">
        <v>62</v>
      </c>
      <c r="R2479" s="102" t="s">
        <v>43</v>
      </c>
      <c r="S2479" s="102">
        <v>0</v>
      </c>
      <c r="T2479" s="435"/>
      <c r="U2479" s="165">
        <v>5</v>
      </c>
      <c r="V2479" s="165">
        <v>5</v>
      </c>
      <c r="W2479" s="165" t="s">
        <v>3076</v>
      </c>
      <c r="X2479" s="102">
        <v>0</v>
      </c>
      <c r="Y2479" s="422">
        <f>J2479-I2479</f>
        <v>0.5034722222222221</v>
      </c>
      <c r="Z2479" s="422">
        <f>Y2479*60</f>
        <v>30.208333333333325</v>
      </c>
      <c r="AA2479" s="429">
        <v>2</v>
      </c>
      <c r="AB2479" s="379">
        <v>5</v>
      </c>
    </row>
    <row r="2480" spans="1:28" ht="16.2" thickBot="1">
      <c r="A2480" s="7"/>
      <c r="B2480" s="7"/>
      <c r="C2480" s="50" t="s">
        <v>5950</v>
      </c>
      <c r="D2480" s="468">
        <v>4</v>
      </c>
      <c r="E2480" s="50" t="s">
        <v>6085</v>
      </c>
      <c r="F2480" s="102" t="s">
        <v>6097</v>
      </c>
      <c r="G2480" s="102"/>
      <c r="H2480" s="102" t="s">
        <v>3546</v>
      </c>
      <c r="I2480" s="45" t="s">
        <v>1547</v>
      </c>
      <c r="J2480" s="414" t="s">
        <v>1054</v>
      </c>
      <c r="K2480" s="353" t="s">
        <v>7834</v>
      </c>
      <c r="L2480" s="13">
        <f ca="1">IFERROR(__xludf.DUMMYFUNCTION("if(K2629="""",0,counta(split(K2629,"","")))"),4)</f>
        <v>4</v>
      </c>
      <c r="M2480" s="353" t="s">
        <v>7834</v>
      </c>
      <c r="N2480" s="242"/>
      <c r="O2480" s="242"/>
      <c r="P2480" s="242"/>
      <c r="Q2480" s="422" t="s">
        <v>62</v>
      </c>
      <c r="R2480" s="102" t="s">
        <v>43</v>
      </c>
      <c r="S2480" s="102">
        <v>0</v>
      </c>
      <c r="T2480" s="435"/>
      <c r="U2480" s="165">
        <v>4</v>
      </c>
      <c r="V2480" s="165">
        <v>5</v>
      </c>
      <c r="W2480" s="165" t="s">
        <v>5016</v>
      </c>
      <c r="X2480" s="102" t="s">
        <v>2947</v>
      </c>
      <c r="Y2480" s="422">
        <f>J2480-I2480</f>
        <v>0.57847222222222228</v>
      </c>
      <c r="Z2480" s="422">
        <f>Y2480*60</f>
        <v>34.708333333333336</v>
      </c>
      <c r="AA2480" s="429">
        <v>2</v>
      </c>
      <c r="AB2480" s="165">
        <v>5</v>
      </c>
    </row>
    <row r="2481" spans="1:28" ht="16.2" thickBot="1">
      <c r="A2481" s="156"/>
      <c r="B2481" s="156"/>
      <c r="C2481" s="252" t="s">
        <v>6391</v>
      </c>
      <c r="D2481" s="468">
        <v>4</v>
      </c>
      <c r="E2481" s="252" t="s">
        <v>21</v>
      </c>
      <c r="F2481" s="124" t="s">
        <v>2842</v>
      </c>
      <c r="G2481" s="339" t="s">
        <v>6458</v>
      </c>
      <c r="H2481" s="339" t="s">
        <v>561</v>
      </c>
      <c r="I2481" s="184" t="s">
        <v>1547</v>
      </c>
      <c r="J2481" s="414" t="s">
        <v>7837</v>
      </c>
      <c r="K2481" s="353" t="s">
        <v>7838</v>
      </c>
      <c r="L2481" s="13">
        <f ca="1">IFERROR(__xludf.DUMMYFUNCTION("if(K2630="""",0,counta(split(K2630,"","")))"),4)</f>
        <v>4</v>
      </c>
      <c r="M2481" s="353" t="s">
        <v>7839</v>
      </c>
      <c r="N2481" s="242"/>
      <c r="O2481" s="242"/>
      <c r="P2481" s="242"/>
      <c r="Q2481" s="422" t="s">
        <v>62</v>
      </c>
      <c r="R2481" s="102" t="s">
        <v>43</v>
      </c>
      <c r="S2481" s="102">
        <v>0</v>
      </c>
      <c r="T2481" s="435"/>
      <c r="U2481" s="253">
        <v>4</v>
      </c>
      <c r="V2481" s="253">
        <v>4</v>
      </c>
      <c r="W2481" s="353" t="s">
        <v>7840</v>
      </c>
      <c r="X2481" s="353">
        <v>1</v>
      </c>
      <c r="Y2481" s="422">
        <f>J2481-I2481</f>
        <v>0.68194444444444446</v>
      </c>
      <c r="Z2481" s="422">
        <f>Y2481*60</f>
        <v>40.916666666666671</v>
      </c>
      <c r="AA2481" s="429">
        <v>2</v>
      </c>
      <c r="AB2481" s="332">
        <v>5</v>
      </c>
    </row>
    <row r="2482" spans="1:28" ht="16.2" thickBot="1">
      <c r="A2482" s="7"/>
      <c r="B2482" s="7"/>
      <c r="C2482" s="50" t="s">
        <v>4411</v>
      </c>
      <c r="D2482" s="468">
        <v>4</v>
      </c>
      <c r="E2482" s="50" t="s">
        <v>4516</v>
      </c>
      <c r="F2482" s="102" t="s">
        <v>4532</v>
      </c>
      <c r="G2482" s="102" t="s">
        <v>1732</v>
      </c>
      <c r="H2482" s="102" t="s">
        <v>1732</v>
      </c>
      <c r="I2482" s="45" t="s">
        <v>4200</v>
      </c>
      <c r="J2482" s="414" t="s">
        <v>7845</v>
      </c>
      <c r="K2482" s="353" t="s">
        <v>4853</v>
      </c>
      <c r="L2482" s="13">
        <f ca="1">IFERROR(__xludf.DUMMYFUNCTION("if(K2631="""",0,counta(split(K2631,"","")))"),2)</f>
        <v>2</v>
      </c>
      <c r="M2482" s="353" t="s">
        <v>4853</v>
      </c>
      <c r="N2482" s="242"/>
      <c r="O2482" s="242"/>
      <c r="P2482" s="242"/>
      <c r="Q2482" s="422" t="s">
        <v>62</v>
      </c>
      <c r="R2482" s="102" t="s">
        <v>43</v>
      </c>
      <c r="S2482" s="102">
        <v>0</v>
      </c>
      <c r="T2482" s="435"/>
      <c r="U2482" s="255">
        <v>5</v>
      </c>
      <c r="V2482" s="255">
        <v>5</v>
      </c>
      <c r="W2482" s="353" t="s">
        <v>3511</v>
      </c>
      <c r="X2482" s="353" t="s">
        <v>2794</v>
      </c>
      <c r="Y2482" s="422">
        <f>J2482-I2482</f>
        <v>0.76805555555555571</v>
      </c>
      <c r="Z2482" s="422">
        <f>Y2482*60</f>
        <v>46.083333333333343</v>
      </c>
      <c r="AA2482" s="429">
        <v>2</v>
      </c>
      <c r="AB2482" s="328">
        <v>5</v>
      </c>
    </row>
    <row r="2483" spans="1:28" ht="16.2" thickBot="1">
      <c r="A2483" s="7"/>
      <c r="B2483" s="7"/>
      <c r="C2483" s="104" t="s">
        <v>4763</v>
      </c>
      <c r="D2483" s="468">
        <v>4</v>
      </c>
      <c r="E2483" s="50" t="s">
        <v>4812</v>
      </c>
      <c r="F2483" s="102" t="s">
        <v>172</v>
      </c>
      <c r="G2483" s="102" t="s">
        <v>4822</v>
      </c>
      <c r="H2483" s="102" t="s">
        <v>4823</v>
      </c>
      <c r="I2483" s="45" t="s">
        <v>4200</v>
      </c>
      <c r="J2483" s="414" t="s">
        <v>7850</v>
      </c>
      <c r="K2483" s="353" t="s">
        <v>417</v>
      </c>
      <c r="L2483" s="13">
        <f ca="1">IFERROR(__xludf.DUMMYFUNCTION("if(K2632="""",0,counta(split(K2632,"","")))"),1)</f>
        <v>1</v>
      </c>
      <c r="M2483" s="353" t="s">
        <v>417</v>
      </c>
      <c r="N2483" s="242"/>
      <c r="O2483" s="242"/>
      <c r="P2483" s="242"/>
      <c r="Q2483" s="422" t="s">
        <v>62</v>
      </c>
      <c r="R2483" s="102" t="s">
        <v>43</v>
      </c>
      <c r="S2483" s="102">
        <v>0</v>
      </c>
      <c r="T2483" s="435"/>
      <c r="U2483" s="486">
        <v>5</v>
      </c>
      <c r="V2483" s="486">
        <v>5</v>
      </c>
      <c r="W2483" s="498" t="s">
        <v>2793</v>
      </c>
      <c r="X2483" s="486">
        <v>1</v>
      </c>
      <c r="Y2483" s="422">
        <f>J2483-I2483</f>
        <v>0.78263888888888888</v>
      </c>
      <c r="Z2483" s="422">
        <f>Y2483*60</f>
        <v>46.958333333333336</v>
      </c>
      <c r="AA2483" s="429">
        <v>2</v>
      </c>
      <c r="AB2483" s="165">
        <v>5</v>
      </c>
    </row>
    <row r="2484" spans="1:28" ht="16.2" thickBot="1">
      <c r="A2484" s="7"/>
      <c r="B2484" s="7"/>
      <c r="C2484" s="284" t="s">
        <v>3086</v>
      </c>
      <c r="D2484" s="468">
        <v>4</v>
      </c>
      <c r="E2484" s="87" t="s">
        <v>805</v>
      </c>
      <c r="F2484" s="102" t="s">
        <v>816</v>
      </c>
      <c r="G2484" s="102" t="s">
        <v>3142</v>
      </c>
      <c r="H2484" s="102" t="s">
        <v>818</v>
      </c>
      <c r="I2484" s="45" t="s">
        <v>33</v>
      </c>
      <c r="J2484" s="414" t="s">
        <v>682</v>
      </c>
      <c r="K2484" s="353" t="s">
        <v>7853</v>
      </c>
      <c r="L2484" s="13">
        <f ca="1">IFERROR(__xludf.DUMMYFUNCTION("if(K2633="""",0,counta(split(K2633,"","")))"),3)</f>
        <v>3</v>
      </c>
      <c r="M2484" s="353" t="s">
        <v>7853</v>
      </c>
      <c r="N2484" s="242"/>
      <c r="O2484" s="242"/>
      <c r="P2484" s="242"/>
      <c r="Q2484" s="422" t="s">
        <v>62</v>
      </c>
      <c r="R2484" s="102" t="s">
        <v>43</v>
      </c>
      <c r="S2484" s="102">
        <v>0</v>
      </c>
      <c r="T2484" s="435"/>
      <c r="U2484" s="51">
        <v>4</v>
      </c>
      <c r="V2484" s="51">
        <v>5</v>
      </c>
      <c r="W2484" s="51" t="s">
        <v>3511</v>
      </c>
      <c r="X2484" s="51">
        <v>1</v>
      </c>
      <c r="Y2484" s="422">
        <f>J2484-I2484</f>
        <v>-0.12708333333333335</v>
      </c>
      <c r="Z2484" s="422">
        <f>Y2484*60</f>
        <v>-7.6250000000000009</v>
      </c>
      <c r="AA2484" s="429">
        <v>2</v>
      </c>
      <c r="AB2484" s="165">
        <v>5</v>
      </c>
    </row>
    <row r="2485" spans="1:28" ht="16.2" thickBot="1">
      <c r="A2485" s="7"/>
      <c r="B2485" s="7"/>
      <c r="C2485" s="252" t="s">
        <v>3828</v>
      </c>
      <c r="D2485" s="468">
        <v>4</v>
      </c>
      <c r="E2485" s="252" t="s">
        <v>4023</v>
      </c>
      <c r="F2485" s="102" t="s">
        <v>4037</v>
      </c>
      <c r="G2485" s="102" t="s">
        <v>1582</v>
      </c>
      <c r="H2485" s="102" t="s">
        <v>4038</v>
      </c>
      <c r="I2485" s="45" t="s">
        <v>33</v>
      </c>
      <c r="J2485" s="414" t="s">
        <v>408</v>
      </c>
      <c r="K2485" s="353" t="s">
        <v>365</v>
      </c>
      <c r="L2485" s="13">
        <f ca="1">IFERROR(__xludf.DUMMYFUNCTION("if(K2634="""",0,counta(split(K2634,"","")))"),1)</f>
        <v>1</v>
      </c>
      <c r="M2485" s="353" t="s">
        <v>365</v>
      </c>
      <c r="N2485" s="242"/>
      <c r="O2485" s="242"/>
      <c r="P2485" s="242"/>
      <c r="Q2485" s="422" t="s">
        <v>62</v>
      </c>
      <c r="R2485" s="102" t="s">
        <v>43</v>
      </c>
      <c r="S2485" s="102">
        <v>0</v>
      </c>
      <c r="T2485" s="435"/>
      <c r="U2485" s="165">
        <v>4</v>
      </c>
      <c r="V2485" s="165">
        <v>5</v>
      </c>
      <c r="W2485" s="165" t="s">
        <v>5989</v>
      </c>
      <c r="X2485" s="102">
        <v>1</v>
      </c>
      <c r="Y2485" s="422">
        <f>J2485-I2485</f>
        <v>-9.3750000000000028E-2</v>
      </c>
      <c r="Z2485" s="422">
        <f>Y2485*60</f>
        <v>-5.6250000000000018</v>
      </c>
      <c r="AA2485" s="429">
        <v>2</v>
      </c>
      <c r="AB2485" s="165">
        <v>5</v>
      </c>
    </row>
    <row r="2486" spans="1:28" ht="16.2" thickBot="1">
      <c r="A2486" s="7"/>
      <c r="B2486" s="7"/>
      <c r="C2486" s="284" t="s">
        <v>4046</v>
      </c>
      <c r="D2486" s="468">
        <v>4</v>
      </c>
      <c r="E2486" s="353" t="s">
        <v>4157</v>
      </c>
      <c r="F2486" s="102" t="s">
        <v>632</v>
      </c>
      <c r="G2486" s="102"/>
      <c r="H2486" s="102" t="s">
        <v>2584</v>
      </c>
      <c r="I2486" s="45" t="s">
        <v>33</v>
      </c>
      <c r="J2486" s="414" t="s">
        <v>882</v>
      </c>
      <c r="K2486" s="353" t="s">
        <v>7859</v>
      </c>
      <c r="L2486" s="13">
        <f ca="1">IFERROR(__xludf.DUMMYFUNCTION("if(K2635="""",0,counta(split(K2635,"","")))"),2)</f>
        <v>2</v>
      </c>
      <c r="M2486" s="353" t="s">
        <v>7859</v>
      </c>
      <c r="N2486" s="353" t="s">
        <v>1659</v>
      </c>
      <c r="O2486" s="353" t="s">
        <v>7860</v>
      </c>
      <c r="P2486" s="353" t="s">
        <v>7861</v>
      </c>
      <c r="Q2486" s="422" t="s">
        <v>62</v>
      </c>
      <c r="R2486" s="102" t="s">
        <v>43</v>
      </c>
      <c r="S2486" s="102">
        <v>0</v>
      </c>
      <c r="T2486" s="435"/>
      <c r="U2486" s="165">
        <v>4</v>
      </c>
      <c r="V2486" s="165">
        <v>5</v>
      </c>
      <c r="W2486" s="165" t="s">
        <v>2111</v>
      </c>
      <c r="X2486" s="102" t="s">
        <v>2947</v>
      </c>
      <c r="Y2486" s="422">
        <f>J2486-I2486</f>
        <v>4.513888888888884E-2</v>
      </c>
      <c r="Z2486" s="422">
        <f>Y2486*60</f>
        <v>2.7083333333333304</v>
      </c>
      <c r="AA2486" s="429">
        <v>2</v>
      </c>
      <c r="AB2486" s="165">
        <v>5</v>
      </c>
    </row>
    <row r="2487" spans="1:28" ht="16.2" thickBot="1">
      <c r="A2487" s="7"/>
      <c r="B2487" s="7"/>
      <c r="C2487" s="237" t="s">
        <v>4214</v>
      </c>
      <c r="D2487" s="468">
        <v>4</v>
      </c>
      <c r="E2487" s="87" t="s">
        <v>4250</v>
      </c>
      <c r="F2487" s="237" t="s">
        <v>1400</v>
      </c>
      <c r="G2487" s="102" t="s">
        <v>4255</v>
      </c>
      <c r="H2487" s="102" t="s">
        <v>2230</v>
      </c>
      <c r="I2487" s="45" t="s">
        <v>33</v>
      </c>
      <c r="J2487" s="414" t="s">
        <v>2031</v>
      </c>
      <c r="K2487" s="353" t="s">
        <v>7864</v>
      </c>
      <c r="L2487" s="13">
        <f ca="1">IFERROR(__xludf.DUMMYFUNCTION("if(K2636="""",0,counta(split(K2636,"","")))"),3)</f>
        <v>3</v>
      </c>
      <c r="M2487" s="353" t="s">
        <v>7864</v>
      </c>
      <c r="N2487" s="242"/>
      <c r="O2487" s="242"/>
      <c r="P2487" s="242"/>
      <c r="Q2487" s="422" t="s">
        <v>62</v>
      </c>
      <c r="R2487" s="102" t="s">
        <v>43</v>
      </c>
      <c r="S2487" s="102">
        <v>0</v>
      </c>
      <c r="T2487" s="435"/>
      <c r="U2487" s="148">
        <v>3</v>
      </c>
      <c r="V2487" s="153">
        <v>1</v>
      </c>
      <c r="W2487" s="155" t="s">
        <v>29</v>
      </c>
      <c r="X2487" s="155" t="s">
        <v>2947</v>
      </c>
      <c r="Y2487" s="422">
        <f>J2487-I2487</f>
        <v>0.13749999999999996</v>
      </c>
      <c r="Z2487" s="422">
        <f>Y2487*60</f>
        <v>8.2499999999999964</v>
      </c>
      <c r="AA2487" s="429">
        <v>2</v>
      </c>
      <c r="AB2487" s="165">
        <v>5</v>
      </c>
    </row>
    <row r="2488" spans="1:28" ht="16.2" thickBot="1">
      <c r="A2488" s="7"/>
      <c r="B2488" s="7"/>
      <c r="C2488" s="237" t="s">
        <v>4214</v>
      </c>
      <c r="D2488" s="468">
        <v>4</v>
      </c>
      <c r="E2488" s="87" t="s">
        <v>4355</v>
      </c>
      <c r="F2488" s="102" t="s">
        <v>4356</v>
      </c>
      <c r="G2488" s="102" t="s">
        <v>4357</v>
      </c>
      <c r="H2488" s="102" t="s">
        <v>2573</v>
      </c>
      <c r="I2488" s="45" t="s">
        <v>33</v>
      </c>
      <c r="J2488" s="244"/>
      <c r="K2488" s="238"/>
      <c r="L2488" s="13">
        <f ca="1">IFERROR(__xludf.DUMMYFUNCTION("if(K2637="""",0,counta(split(K2637,"","")))"),0)</f>
        <v>0</v>
      </c>
      <c r="M2488" s="238"/>
      <c r="N2488" s="242"/>
      <c r="O2488" s="242"/>
      <c r="P2488" s="242"/>
      <c r="Q2488" s="446" t="s">
        <v>62</v>
      </c>
      <c r="R2488" s="102" t="s">
        <v>43</v>
      </c>
      <c r="S2488" s="280">
        <v>0</v>
      </c>
      <c r="T2488" s="435"/>
      <c r="U2488" s="463">
        <v>3</v>
      </c>
      <c r="V2488" s="461">
        <v>4</v>
      </c>
      <c r="W2488" s="456" t="s">
        <v>3511</v>
      </c>
      <c r="X2488" s="456" t="s">
        <v>2794</v>
      </c>
      <c r="Y2488" s="422">
        <f>J2488-I2488</f>
        <v>-0.25694444444444448</v>
      </c>
      <c r="Z2488" s="422">
        <f>Y2488*60</f>
        <v>-15.416666666666668</v>
      </c>
      <c r="AA2488" s="429">
        <v>2</v>
      </c>
      <c r="AB2488" s="379">
        <v>5</v>
      </c>
    </row>
    <row r="2489" spans="1:28" ht="16.2" thickBot="1">
      <c r="A2489" s="7"/>
      <c r="B2489" s="7"/>
      <c r="C2489" s="50" t="s">
        <v>4937</v>
      </c>
      <c r="D2489" s="468">
        <v>4</v>
      </c>
      <c r="E2489" s="144" t="s">
        <v>4946</v>
      </c>
      <c r="F2489" s="102" t="s">
        <v>272</v>
      </c>
      <c r="G2489" s="102" t="s">
        <v>4947</v>
      </c>
      <c r="H2489" s="102" t="s">
        <v>2587</v>
      </c>
      <c r="I2489" s="45" t="s">
        <v>33</v>
      </c>
      <c r="J2489" s="414" t="s">
        <v>842</v>
      </c>
      <c r="K2489" s="353" t="s">
        <v>7867</v>
      </c>
      <c r="L2489" s="13">
        <f ca="1">IFERROR(__xludf.DUMMYFUNCTION("if(K2638="""",0,counta(split(K2638,"","")))"),4)</f>
        <v>4</v>
      </c>
      <c r="M2489" s="353" t="s">
        <v>7868</v>
      </c>
      <c r="N2489" s="242"/>
      <c r="O2489" s="242"/>
      <c r="P2489" s="242"/>
      <c r="Q2489" s="446" t="s">
        <v>62</v>
      </c>
      <c r="R2489" s="102" t="s">
        <v>43</v>
      </c>
      <c r="S2489" s="280">
        <v>0</v>
      </c>
      <c r="T2489" s="435"/>
      <c r="U2489" s="165">
        <v>4</v>
      </c>
      <c r="V2489" s="165">
        <v>4</v>
      </c>
      <c r="W2489" s="165" t="s">
        <v>6055</v>
      </c>
      <c r="X2489" s="102">
        <v>1</v>
      </c>
      <c r="Y2489" s="422">
        <f>J2489-I2489</f>
        <v>-0.20972222222222225</v>
      </c>
      <c r="Z2489" s="422">
        <f>Y2489*60</f>
        <v>-12.583333333333336</v>
      </c>
      <c r="AA2489" s="429">
        <v>2</v>
      </c>
      <c r="AB2489" s="165">
        <v>5</v>
      </c>
    </row>
    <row r="2490" spans="1:28" ht="16.2" thickBot="1">
      <c r="A2490" s="7"/>
      <c r="B2490" s="7"/>
      <c r="C2490" s="284" t="s">
        <v>5784</v>
      </c>
      <c r="D2490" s="468">
        <v>4</v>
      </c>
      <c r="E2490" s="353" t="s">
        <v>5828</v>
      </c>
      <c r="F2490" s="53" t="s">
        <v>2737</v>
      </c>
      <c r="G2490" s="353" t="s">
        <v>2573</v>
      </c>
      <c r="H2490" s="353" t="s">
        <v>2573</v>
      </c>
      <c r="I2490" s="243" t="s">
        <v>33</v>
      </c>
      <c r="J2490" s="414" t="s">
        <v>712</v>
      </c>
      <c r="K2490" s="353" t="s">
        <v>7872</v>
      </c>
      <c r="L2490" s="13">
        <f ca="1">IFERROR(__xludf.DUMMYFUNCTION("if(K2639="""",0,counta(split(K2639,"","")))"),5)</f>
        <v>5</v>
      </c>
      <c r="M2490" s="353" t="s">
        <v>7873</v>
      </c>
      <c r="N2490" s="242"/>
      <c r="O2490" s="242"/>
      <c r="P2490" s="242"/>
      <c r="Q2490" s="446" t="s">
        <v>62</v>
      </c>
      <c r="R2490" s="102" t="s">
        <v>43</v>
      </c>
      <c r="S2490" s="280">
        <v>0</v>
      </c>
      <c r="T2490" s="435"/>
      <c r="U2490" s="165">
        <v>4</v>
      </c>
      <c r="V2490" s="165">
        <v>5</v>
      </c>
      <c r="W2490" s="165" t="s">
        <v>2793</v>
      </c>
      <c r="X2490" s="102">
        <v>1</v>
      </c>
      <c r="Y2490" s="422">
        <f>J2490-I2490</f>
        <v>-0.19444444444444448</v>
      </c>
      <c r="Z2490" s="422">
        <f>Y2490*60</f>
        <v>-11.666666666666668</v>
      </c>
      <c r="AA2490" s="429">
        <v>2</v>
      </c>
      <c r="AB2490" s="165">
        <v>5</v>
      </c>
    </row>
    <row r="2491" spans="1:28" ht="16.2" thickBot="1">
      <c r="A2491" s="7"/>
      <c r="B2491" s="7"/>
      <c r="C2491" s="252" t="s">
        <v>3828</v>
      </c>
      <c r="D2491" s="468">
        <v>4</v>
      </c>
      <c r="E2491" s="252" t="s">
        <v>3995</v>
      </c>
      <c r="F2491" s="137" t="s">
        <v>2737</v>
      </c>
      <c r="G2491" s="102" t="s">
        <v>4002</v>
      </c>
      <c r="H2491" s="102" t="s">
        <v>4003</v>
      </c>
      <c r="I2491" s="45" t="s">
        <v>4004</v>
      </c>
      <c r="J2491" s="414" t="s">
        <v>798</v>
      </c>
      <c r="K2491" s="353" t="s">
        <v>7875</v>
      </c>
      <c r="L2491" s="13">
        <f ca="1">IFERROR(__xludf.DUMMYFUNCTION("if(K2640="""",0,counta(split(K2640,"","")))"),2)</f>
        <v>2</v>
      </c>
      <c r="M2491" s="353" t="s">
        <v>7875</v>
      </c>
      <c r="N2491" s="353" t="s">
        <v>181</v>
      </c>
      <c r="O2491" s="353" t="s">
        <v>181</v>
      </c>
      <c r="P2491" s="353" t="s">
        <v>181</v>
      </c>
      <c r="Q2491" s="446" t="s">
        <v>62</v>
      </c>
      <c r="R2491" s="102" t="s">
        <v>43</v>
      </c>
      <c r="S2491" s="280">
        <v>0</v>
      </c>
      <c r="T2491" s="435"/>
      <c r="U2491" s="165"/>
      <c r="V2491" s="165">
        <v>5</v>
      </c>
      <c r="W2491" s="165" t="s">
        <v>2111</v>
      </c>
      <c r="X2491" s="102"/>
      <c r="Y2491" s="422">
        <f>J2491-I2491</f>
        <v>-0.18263888888888891</v>
      </c>
      <c r="Z2491" s="422">
        <f>Y2491*60</f>
        <v>-10.958333333333334</v>
      </c>
      <c r="AA2491" s="429">
        <v>2</v>
      </c>
      <c r="AB2491" s="165">
        <v>5</v>
      </c>
    </row>
    <row r="2492" spans="1:28" ht="16.2" thickBot="1">
      <c r="A2492" s="7"/>
      <c r="B2492" s="7"/>
      <c r="C2492" s="104" t="s">
        <v>5338</v>
      </c>
      <c r="D2492" s="468">
        <v>4</v>
      </c>
      <c r="E2492" s="50" t="s">
        <v>406</v>
      </c>
      <c r="F2492" s="102" t="s">
        <v>5417</v>
      </c>
      <c r="G2492" s="102"/>
      <c r="H2492" s="102" t="s">
        <v>5418</v>
      </c>
      <c r="I2492" s="110" t="s">
        <v>480</v>
      </c>
      <c r="J2492" s="414" t="s">
        <v>667</v>
      </c>
      <c r="K2492" s="353" t="s">
        <v>7880</v>
      </c>
      <c r="L2492" s="13">
        <f ca="1">IFERROR(__xludf.DUMMYFUNCTION("if(K2641="""",0,counta(split(K2641,"","")))"),5)</f>
        <v>5</v>
      </c>
      <c r="M2492" s="353" t="s">
        <v>7880</v>
      </c>
      <c r="N2492" s="242"/>
      <c r="O2492" s="242"/>
      <c r="P2492" s="242"/>
      <c r="Q2492" s="446" t="s">
        <v>62</v>
      </c>
      <c r="R2492" s="102" t="s">
        <v>43</v>
      </c>
      <c r="S2492" s="280">
        <v>0</v>
      </c>
      <c r="T2492" s="435"/>
      <c r="U2492" s="165"/>
      <c r="V2492" s="165">
        <v>5</v>
      </c>
      <c r="W2492" s="165" t="s">
        <v>2111</v>
      </c>
      <c r="X2492" s="102"/>
      <c r="Y2492" s="422">
        <f>J2492-I2492</f>
        <v>-0.10347222222222227</v>
      </c>
      <c r="Z2492" s="422">
        <f>Y2492*60</f>
        <v>-6.2083333333333366</v>
      </c>
      <c r="AA2492" s="428">
        <v>2</v>
      </c>
      <c r="AB2492" s="165">
        <v>5</v>
      </c>
    </row>
    <row r="2493" spans="1:28" ht="16.2" thickBot="1">
      <c r="A2493" s="7"/>
      <c r="B2493" s="7"/>
      <c r="C2493" s="104" t="s">
        <v>5338</v>
      </c>
      <c r="D2493" s="468">
        <v>4</v>
      </c>
      <c r="E2493" s="50" t="s">
        <v>5518</v>
      </c>
      <c r="F2493" s="102" t="s">
        <v>5436</v>
      </c>
      <c r="G2493" s="102" t="s">
        <v>5519</v>
      </c>
      <c r="H2493" s="102" t="s">
        <v>5438</v>
      </c>
      <c r="I2493" s="45" t="s">
        <v>480</v>
      </c>
      <c r="J2493" s="414" t="s">
        <v>574</v>
      </c>
      <c r="K2493" s="353" t="s">
        <v>7882</v>
      </c>
      <c r="L2493" s="13">
        <f ca="1">IFERROR(__xludf.DUMMYFUNCTION("if(K2642="""",0,counta(split(K2642,"","")))"),9)</f>
        <v>9</v>
      </c>
      <c r="M2493" s="353" t="s">
        <v>7883</v>
      </c>
      <c r="N2493" s="242"/>
      <c r="O2493" s="242"/>
      <c r="P2493" s="242"/>
      <c r="Q2493" s="446" t="s">
        <v>62</v>
      </c>
      <c r="R2493" s="102" t="s">
        <v>43</v>
      </c>
      <c r="S2493" s="280">
        <v>0</v>
      </c>
      <c r="T2493" s="435"/>
      <c r="U2493" s="280">
        <v>5</v>
      </c>
      <c r="V2493" s="280">
        <v>5</v>
      </c>
      <c r="W2493" s="286" t="s">
        <v>5980</v>
      </c>
      <c r="X2493" s="286" t="s">
        <v>2947</v>
      </c>
      <c r="Y2493" s="422">
        <f>J2493-I2493</f>
        <v>-0.19375000000000003</v>
      </c>
      <c r="Z2493" s="422">
        <f>Y2493*60</f>
        <v>-11.625000000000002</v>
      </c>
      <c r="AA2493" s="429">
        <v>2</v>
      </c>
      <c r="AB2493" s="277">
        <v>5</v>
      </c>
    </row>
    <row r="2494" spans="1:28" ht="16.2" thickBot="1">
      <c r="A2494" s="7"/>
      <c r="B2494" s="7"/>
      <c r="C2494" s="284" t="s">
        <v>3086</v>
      </c>
      <c r="D2494" s="468">
        <v>4</v>
      </c>
      <c r="E2494" s="87" t="s">
        <v>3087</v>
      </c>
      <c r="F2494" s="88" t="s">
        <v>2985</v>
      </c>
      <c r="G2494" s="102" t="s">
        <v>3093</v>
      </c>
      <c r="H2494" s="102" t="s">
        <v>2823</v>
      </c>
      <c r="I2494" s="45" t="s">
        <v>1005</v>
      </c>
      <c r="J2494" s="414" t="s">
        <v>676</v>
      </c>
      <c r="K2494" s="353" t="s">
        <v>1753</v>
      </c>
      <c r="L2494" s="13">
        <f ca="1">IFERROR(__xludf.DUMMYFUNCTION("if(K2643="""",0,counta(split(K2643,"","")))"),1)</f>
        <v>1</v>
      </c>
      <c r="M2494" s="353" t="s">
        <v>1753</v>
      </c>
      <c r="N2494" s="242"/>
      <c r="O2494" s="242"/>
      <c r="P2494" s="242"/>
      <c r="Q2494" s="446" t="s">
        <v>62</v>
      </c>
      <c r="R2494" s="102" t="s">
        <v>43</v>
      </c>
      <c r="S2494" s="280">
        <v>0</v>
      </c>
      <c r="T2494" s="435"/>
      <c r="U2494" s="165">
        <v>4</v>
      </c>
      <c r="V2494" s="165">
        <v>5</v>
      </c>
      <c r="W2494" s="165" t="s">
        <v>2111</v>
      </c>
      <c r="X2494" s="102" t="s">
        <v>2947</v>
      </c>
      <c r="Y2494" s="422">
        <f>J2494-I2494</f>
        <v>-0.17569444444444443</v>
      </c>
      <c r="Z2494" s="422">
        <f>Y2494*60</f>
        <v>-10.541666666666666</v>
      </c>
      <c r="AA2494" s="429">
        <v>2</v>
      </c>
      <c r="AB2494" s="354">
        <v>5</v>
      </c>
    </row>
    <row r="2495" spans="1:28" ht="16.2" thickBot="1">
      <c r="A2495" s="385"/>
      <c r="B2495" s="385"/>
      <c r="C2495" s="145" t="s">
        <v>5078</v>
      </c>
      <c r="D2495" s="468">
        <v>4</v>
      </c>
      <c r="E2495" s="145" t="s">
        <v>5228</v>
      </c>
      <c r="F2495" s="155" t="s">
        <v>5120</v>
      </c>
      <c r="G2495" s="155" t="s">
        <v>5120</v>
      </c>
      <c r="H2495" s="155" t="s">
        <v>3932</v>
      </c>
      <c r="I2495" s="146" t="s">
        <v>1005</v>
      </c>
      <c r="J2495" s="414" t="s">
        <v>77</v>
      </c>
      <c r="K2495" s="353" t="s">
        <v>7870</v>
      </c>
      <c r="L2495" s="13">
        <f ca="1">IFERROR(__xludf.DUMMYFUNCTION("if(K2644="""",0,counta(split(K2644,"","")))"),1)</f>
        <v>1</v>
      </c>
      <c r="M2495" s="353" t="s">
        <v>7870</v>
      </c>
      <c r="N2495" s="242"/>
      <c r="O2495" s="242"/>
      <c r="P2495" s="242"/>
      <c r="Q2495" s="446" t="s">
        <v>62</v>
      </c>
      <c r="R2495" s="102" t="s">
        <v>43</v>
      </c>
      <c r="S2495" s="280">
        <v>0</v>
      </c>
      <c r="T2495" s="435"/>
      <c r="U2495" s="274">
        <v>5</v>
      </c>
      <c r="V2495" s="274">
        <v>5</v>
      </c>
      <c r="W2495" s="272" t="s">
        <v>2793</v>
      </c>
      <c r="X2495" s="274">
        <v>1</v>
      </c>
      <c r="Y2495" s="422">
        <f>J2495-I2495</f>
        <v>-0.15902777777777777</v>
      </c>
      <c r="Z2495" s="422">
        <f>Y2495*60</f>
        <v>-9.5416666666666661</v>
      </c>
      <c r="AA2495" s="429">
        <v>2</v>
      </c>
      <c r="AB2495" s="297">
        <v>5</v>
      </c>
    </row>
    <row r="2496" spans="1:28" ht="16.2" thickBot="1">
      <c r="A2496" s="7"/>
      <c r="B2496" s="7"/>
      <c r="C2496" s="104" t="s">
        <v>4763</v>
      </c>
      <c r="D2496" s="468">
        <v>4</v>
      </c>
      <c r="E2496" s="50" t="s">
        <v>4826</v>
      </c>
      <c r="F2496" s="102" t="s">
        <v>4831</v>
      </c>
      <c r="G2496" s="102" t="s">
        <v>4832</v>
      </c>
      <c r="H2496" s="102" t="s">
        <v>4833</v>
      </c>
      <c r="I2496" s="45" t="s">
        <v>732</v>
      </c>
      <c r="J2496" s="414" t="s">
        <v>853</v>
      </c>
      <c r="K2496" s="353" t="s">
        <v>7888</v>
      </c>
      <c r="L2496" s="13">
        <f ca="1">IFERROR(__xludf.DUMMYFUNCTION("if(K2645="""",0,counta(split(K2645,"","")))"),3)</f>
        <v>3</v>
      </c>
      <c r="M2496" s="353" t="s">
        <v>7888</v>
      </c>
      <c r="N2496" s="242"/>
      <c r="O2496" s="242"/>
      <c r="P2496" s="242"/>
      <c r="Q2496" s="446" t="s">
        <v>62</v>
      </c>
      <c r="R2496" s="102" t="s">
        <v>43</v>
      </c>
      <c r="S2496" s="280">
        <v>0</v>
      </c>
      <c r="T2496" s="435"/>
      <c r="U2496" s="165"/>
      <c r="V2496" s="165">
        <v>3</v>
      </c>
      <c r="W2496" s="165" t="s">
        <v>2111</v>
      </c>
      <c r="X2496" s="102"/>
      <c r="Y2496" s="422">
        <f>J2496-I2496</f>
        <v>-0.14027777777777778</v>
      </c>
      <c r="Z2496" s="422">
        <f>Y2496*60</f>
        <v>-8.4166666666666661</v>
      </c>
      <c r="AA2496" s="429">
        <v>2</v>
      </c>
      <c r="AB2496" s="354">
        <v>5</v>
      </c>
    </row>
    <row r="2497" spans="1:28" ht="16.2" thickBot="1">
      <c r="A2497" s="385"/>
      <c r="B2497" s="385"/>
      <c r="C2497" s="145" t="s">
        <v>5078</v>
      </c>
      <c r="D2497" s="468">
        <v>4</v>
      </c>
      <c r="E2497" s="145" t="s">
        <v>5254</v>
      </c>
      <c r="F2497" s="155" t="s">
        <v>5255</v>
      </c>
      <c r="G2497" s="155" t="s">
        <v>5255</v>
      </c>
      <c r="H2497" s="155" t="s">
        <v>5256</v>
      </c>
      <c r="I2497" s="146" t="s">
        <v>558</v>
      </c>
      <c r="J2497" s="414" t="s">
        <v>1536</v>
      </c>
      <c r="K2497" s="353" t="s">
        <v>7889</v>
      </c>
      <c r="L2497" s="13">
        <f ca="1">IFERROR(__xludf.DUMMYFUNCTION("if(K2646="""",0,counta(split(K2646,"","")))"),5)</f>
        <v>5</v>
      </c>
      <c r="M2497" s="353" t="s">
        <v>7890</v>
      </c>
      <c r="N2497" s="353" t="s">
        <v>7891</v>
      </c>
      <c r="O2497" s="353" t="s">
        <v>2127</v>
      </c>
      <c r="P2497" s="353" t="s">
        <v>7892</v>
      </c>
      <c r="Q2497" s="446" t="s">
        <v>62</v>
      </c>
      <c r="R2497" s="102" t="s">
        <v>43</v>
      </c>
      <c r="S2497" s="280">
        <v>0</v>
      </c>
      <c r="T2497" s="435"/>
      <c r="U2497" s="165">
        <v>3</v>
      </c>
      <c r="V2497" s="165">
        <v>5</v>
      </c>
      <c r="W2497" s="165" t="s">
        <v>4867</v>
      </c>
      <c r="X2497" s="102" t="s">
        <v>2947</v>
      </c>
      <c r="Y2497" s="422">
        <f>J2497-I2497</f>
        <v>-9.5833333333333326E-2</v>
      </c>
      <c r="Z2497" s="422">
        <f>Y2497*60</f>
        <v>-5.75</v>
      </c>
      <c r="AA2497" s="429">
        <v>2</v>
      </c>
      <c r="AB2497" s="165">
        <v>5</v>
      </c>
    </row>
    <row r="2498" spans="1:28" ht="16.2" thickBot="1">
      <c r="A2498" s="7"/>
      <c r="B2498" s="7"/>
      <c r="C2498" s="51" t="s">
        <v>3465</v>
      </c>
      <c r="D2498" s="468">
        <v>4</v>
      </c>
      <c r="E2498" s="51" t="s">
        <v>3540</v>
      </c>
      <c r="F2498" s="102" t="s">
        <v>318</v>
      </c>
      <c r="G2498" s="102" t="s">
        <v>573</v>
      </c>
      <c r="H2498" s="102" t="s">
        <v>2903</v>
      </c>
      <c r="I2498" s="45" t="s">
        <v>2012</v>
      </c>
      <c r="J2498" s="414" t="s">
        <v>1004</v>
      </c>
      <c r="K2498" s="353" t="s">
        <v>7893</v>
      </c>
      <c r="L2498" s="13">
        <f ca="1">IFERROR(__xludf.DUMMYFUNCTION("if(K2647="""",0,counta(split(K2647,"","")))"),4)</f>
        <v>4</v>
      </c>
      <c r="M2498" s="353" t="s">
        <v>7894</v>
      </c>
      <c r="N2498" s="242"/>
      <c r="O2498" s="242"/>
      <c r="P2498" s="242"/>
      <c r="Q2498" s="446" t="s">
        <v>62</v>
      </c>
      <c r="R2498" s="102" t="s">
        <v>43</v>
      </c>
      <c r="S2498" s="280">
        <v>0</v>
      </c>
      <c r="T2498" s="435"/>
      <c r="U2498" s="481">
        <v>5</v>
      </c>
      <c r="V2498" s="481">
        <v>5</v>
      </c>
      <c r="W2498" s="481" t="s">
        <v>3223</v>
      </c>
      <c r="X2498" s="480" t="s">
        <v>2947</v>
      </c>
      <c r="Y2498" s="422">
        <f>J2498-I2498</f>
        <v>-7.1527777777777773E-2</v>
      </c>
      <c r="Z2498" s="422">
        <f>Y2498*60</f>
        <v>-4.2916666666666661</v>
      </c>
      <c r="AA2498" s="429">
        <v>2</v>
      </c>
      <c r="AB2498" s="274">
        <v>5</v>
      </c>
    </row>
    <row r="2499" spans="1:28" ht="16.2" thickBot="1">
      <c r="A2499" s="7"/>
      <c r="B2499" s="7"/>
      <c r="C2499" s="50" t="s">
        <v>4046</v>
      </c>
      <c r="D2499" s="468">
        <v>4</v>
      </c>
      <c r="E2499" s="353" t="s">
        <v>4056</v>
      </c>
      <c r="F2499" s="102" t="s">
        <v>4057</v>
      </c>
      <c r="G2499" s="102" t="s">
        <v>4058</v>
      </c>
      <c r="H2499" s="102" t="s">
        <v>4059</v>
      </c>
      <c r="I2499" s="45" t="s">
        <v>2012</v>
      </c>
      <c r="J2499" s="240" t="s">
        <v>1109</v>
      </c>
      <c r="K2499" s="238"/>
      <c r="L2499" s="13">
        <f ca="1">IFERROR(__xludf.DUMMYFUNCTION("if(K2648="""",0,counta(split(K2648,"","")))"),0)</f>
        <v>0</v>
      </c>
      <c r="M2499" s="238"/>
      <c r="N2499" s="242"/>
      <c r="O2499" s="242"/>
      <c r="P2499" s="242"/>
      <c r="Q2499" s="446" t="s">
        <v>62</v>
      </c>
      <c r="R2499" s="102" t="s">
        <v>43</v>
      </c>
      <c r="S2499" s="280">
        <v>0</v>
      </c>
      <c r="T2499" s="435"/>
      <c r="U2499" s="165">
        <v>5</v>
      </c>
      <c r="V2499" s="165">
        <v>5</v>
      </c>
      <c r="W2499" s="165" t="s">
        <v>29</v>
      </c>
      <c r="X2499" s="102">
        <v>1</v>
      </c>
      <c r="Y2499" s="422">
        <f>J2499-I2499</f>
        <v>-5.486111111111111E-2</v>
      </c>
      <c r="Z2499" s="422">
        <f>Y2499*60</f>
        <v>-3.2916666666666665</v>
      </c>
      <c r="AA2499" s="429">
        <v>2</v>
      </c>
      <c r="AB2499" s="165">
        <v>5</v>
      </c>
    </row>
    <row r="2500" spans="1:28" ht="16.2" thickBot="1">
      <c r="A2500" s="7"/>
      <c r="B2500" s="7"/>
      <c r="C2500" s="284" t="s">
        <v>4046</v>
      </c>
      <c r="D2500" s="468">
        <v>4</v>
      </c>
      <c r="E2500" s="353" t="s">
        <v>4189</v>
      </c>
      <c r="F2500" s="102" t="s">
        <v>68</v>
      </c>
      <c r="G2500" s="102" t="s">
        <v>4199</v>
      </c>
      <c r="H2500" s="102" t="s">
        <v>208</v>
      </c>
      <c r="I2500" s="45" t="s">
        <v>2012</v>
      </c>
      <c r="J2500" s="240" t="s">
        <v>419</v>
      </c>
      <c r="K2500" s="238"/>
      <c r="L2500" s="13">
        <f ca="1">IFERROR(__xludf.DUMMYFUNCTION("if(K2649="""",0,counta(split(K2649,"","")))"),0)</f>
        <v>0</v>
      </c>
      <c r="M2500" s="238"/>
      <c r="N2500" s="242"/>
      <c r="O2500" s="242"/>
      <c r="P2500" s="242"/>
      <c r="Q2500" s="446" t="s">
        <v>62</v>
      </c>
      <c r="R2500" s="102" t="s">
        <v>43</v>
      </c>
      <c r="S2500" s="280">
        <v>0</v>
      </c>
      <c r="T2500" s="435"/>
      <c r="U2500" s="165">
        <v>4</v>
      </c>
      <c r="V2500" s="165">
        <v>5</v>
      </c>
      <c r="W2500" s="165" t="s">
        <v>3127</v>
      </c>
      <c r="X2500" s="102" t="s">
        <v>2947</v>
      </c>
      <c r="Y2500" s="422">
        <f>J2500-I2500</f>
        <v>-5.1388888888888901E-2</v>
      </c>
      <c r="Z2500" s="422">
        <f>Y2500*60</f>
        <v>-3.0833333333333339</v>
      </c>
      <c r="AA2500" s="429">
        <v>2</v>
      </c>
      <c r="AB2500" s="165">
        <v>5</v>
      </c>
    </row>
    <row r="2501" spans="1:28" ht="16.2" thickBot="1">
      <c r="A2501" s="7"/>
      <c r="B2501" s="7"/>
      <c r="C2501" s="50" t="s">
        <v>4411</v>
      </c>
      <c r="D2501" s="468">
        <v>4</v>
      </c>
      <c r="E2501" s="51" t="s">
        <v>4680</v>
      </c>
      <c r="F2501" s="102" t="s">
        <v>4685</v>
      </c>
      <c r="G2501" s="102" t="s">
        <v>4686</v>
      </c>
      <c r="H2501" s="102" t="s">
        <v>4687</v>
      </c>
      <c r="I2501" s="45" t="s">
        <v>2012</v>
      </c>
      <c r="J2501" s="240" t="s">
        <v>934</v>
      </c>
      <c r="K2501" s="238"/>
      <c r="L2501" s="13">
        <f ca="1">IFERROR(__xludf.DUMMYFUNCTION("if(K2650="""",0,counta(split(K2650,"","")))"),0)</f>
        <v>0</v>
      </c>
      <c r="M2501" s="238"/>
      <c r="N2501" s="242"/>
      <c r="O2501" s="242"/>
      <c r="P2501" s="242"/>
      <c r="Q2501" s="446" t="s">
        <v>62</v>
      </c>
      <c r="R2501" s="102" t="s">
        <v>43</v>
      </c>
      <c r="S2501" s="280">
        <v>0</v>
      </c>
      <c r="T2501" s="435"/>
      <c r="U2501" s="481">
        <v>4</v>
      </c>
      <c r="V2501" s="481">
        <v>4</v>
      </c>
      <c r="W2501" s="481" t="s">
        <v>2111</v>
      </c>
      <c r="X2501" s="480" t="s">
        <v>2794</v>
      </c>
      <c r="Y2501" s="422">
        <f>J2501-I2501</f>
        <v>-3.6111111111111094E-2</v>
      </c>
      <c r="Z2501" s="422">
        <f>Y2501*60</f>
        <v>-2.1666666666666656</v>
      </c>
      <c r="AA2501" s="429">
        <v>2</v>
      </c>
      <c r="AB2501" s="165">
        <v>5</v>
      </c>
    </row>
    <row r="2502" spans="1:28" ht="16.2" thickBot="1">
      <c r="A2502" s="7"/>
      <c r="B2502" s="7"/>
      <c r="C2502" s="104" t="s">
        <v>4763</v>
      </c>
      <c r="D2502" s="468">
        <v>4</v>
      </c>
      <c r="E2502" s="50" t="s">
        <v>4855</v>
      </c>
      <c r="F2502" s="102" t="s">
        <v>4856</v>
      </c>
      <c r="G2502" s="102" t="s">
        <v>4856</v>
      </c>
      <c r="H2502" s="102"/>
      <c r="I2502" s="45" t="s">
        <v>2012</v>
      </c>
      <c r="J2502" s="414" t="s">
        <v>731</v>
      </c>
      <c r="K2502" s="353" t="s">
        <v>7897</v>
      </c>
      <c r="L2502" s="13">
        <f ca="1">IFERROR(__xludf.DUMMYFUNCTION("if(K2651="""",0,counta(split(K2651,"","")))"),5)</f>
        <v>5</v>
      </c>
      <c r="M2502" s="353" t="s">
        <v>7898</v>
      </c>
      <c r="N2502" s="242"/>
      <c r="O2502" s="242"/>
      <c r="P2502" s="242"/>
      <c r="Q2502" s="446" t="s">
        <v>62</v>
      </c>
      <c r="R2502" s="102" t="s">
        <v>43</v>
      </c>
      <c r="S2502" s="280">
        <v>0</v>
      </c>
      <c r="T2502" s="435"/>
      <c r="U2502" s="51">
        <v>5</v>
      </c>
      <c r="V2502" s="354">
        <v>3</v>
      </c>
      <c r="W2502" s="102" t="s">
        <v>5928</v>
      </c>
      <c r="X2502" s="435"/>
      <c r="Y2502" s="422">
        <f>J2502-I2502</f>
        <v>-8.3333333333333315E-3</v>
      </c>
      <c r="Z2502" s="422">
        <f>Y2502*60</f>
        <v>-0.49999999999999989</v>
      </c>
      <c r="AA2502" s="429">
        <v>2</v>
      </c>
      <c r="AB2502" s="379">
        <v>5</v>
      </c>
    </row>
    <row r="2503" spans="1:28" ht="14.25" customHeight="1" thickBot="1">
      <c r="A2503" s="385"/>
      <c r="B2503" s="385"/>
      <c r="C2503" s="145" t="s">
        <v>5078</v>
      </c>
      <c r="D2503" s="468">
        <v>4</v>
      </c>
      <c r="E2503" s="145" t="s">
        <v>5079</v>
      </c>
      <c r="F2503" s="155" t="s">
        <v>5080</v>
      </c>
      <c r="G2503" s="155"/>
      <c r="H2503" s="155" t="s">
        <v>5081</v>
      </c>
      <c r="I2503" s="146" t="s">
        <v>2012</v>
      </c>
      <c r="J2503" s="414" t="s">
        <v>7900</v>
      </c>
      <c r="K2503" s="353" t="s">
        <v>5384</v>
      </c>
      <c r="L2503" s="13">
        <f ca="1">IFERROR(__xludf.DUMMYFUNCTION("if(K2652="""",0,counta(split(K2652,"","")))"),2)</f>
        <v>2</v>
      </c>
      <c r="M2503" s="353" t="s">
        <v>7901</v>
      </c>
      <c r="N2503" s="242"/>
      <c r="O2503" s="242"/>
      <c r="P2503" s="242"/>
      <c r="Q2503" s="446" t="s">
        <v>62</v>
      </c>
      <c r="R2503" s="102" t="s">
        <v>43</v>
      </c>
      <c r="S2503" s="280">
        <v>0</v>
      </c>
      <c r="T2503" s="435"/>
      <c r="U2503" s="165"/>
      <c r="V2503" s="165">
        <v>4</v>
      </c>
      <c r="W2503" s="165" t="s">
        <v>2111</v>
      </c>
      <c r="X2503" s="102"/>
      <c r="Y2503" s="422">
        <f>J2503-I2503</f>
        <v>2.6388888888888851E-2</v>
      </c>
      <c r="Z2503" s="422">
        <f>Y2503*60</f>
        <v>1.583333333333331</v>
      </c>
      <c r="AA2503" s="429">
        <v>2</v>
      </c>
      <c r="AB2503" s="165">
        <v>5</v>
      </c>
    </row>
    <row r="2504" spans="1:28" ht="14.25" customHeight="1" thickBot="1">
      <c r="A2504" s="136"/>
      <c r="B2504" s="7"/>
      <c r="C2504" s="51" t="s">
        <v>3465</v>
      </c>
      <c r="D2504" s="468">
        <v>4</v>
      </c>
      <c r="E2504" s="89" t="s">
        <v>3639</v>
      </c>
      <c r="F2504" s="319" t="s">
        <v>3643</v>
      </c>
      <c r="G2504" s="102" t="s">
        <v>3644</v>
      </c>
      <c r="H2504" s="102" t="s">
        <v>3645</v>
      </c>
      <c r="I2504" s="45" t="s">
        <v>3646</v>
      </c>
      <c r="J2504" s="414" t="s">
        <v>1272</v>
      </c>
      <c r="K2504" s="353" t="s">
        <v>7902</v>
      </c>
      <c r="L2504" s="13">
        <f ca="1">IFERROR(__xludf.DUMMYFUNCTION("if(K2653="""",0,counta(split(K2653,"","")))"),5)</f>
        <v>5</v>
      </c>
      <c r="M2504" s="353" t="s">
        <v>7903</v>
      </c>
      <c r="N2504" s="353" t="s">
        <v>7904</v>
      </c>
      <c r="O2504" s="353" t="s">
        <v>7905</v>
      </c>
      <c r="P2504" s="353" t="s">
        <v>7906</v>
      </c>
      <c r="Q2504" s="446" t="s">
        <v>62</v>
      </c>
      <c r="R2504" s="102" t="s">
        <v>43</v>
      </c>
      <c r="S2504" s="280">
        <v>0</v>
      </c>
      <c r="T2504" s="435"/>
      <c r="U2504" s="165">
        <v>5</v>
      </c>
      <c r="V2504" s="165">
        <v>5</v>
      </c>
      <c r="W2504" s="165" t="s">
        <v>2111</v>
      </c>
      <c r="X2504" s="102" t="s">
        <v>2947</v>
      </c>
      <c r="Y2504" s="422">
        <f>J2504-I2504</f>
        <v>8.5416666666666641E-2</v>
      </c>
      <c r="Z2504" s="422">
        <f>Y2504*60</f>
        <v>5.1249999999999982</v>
      </c>
      <c r="AA2504" s="429">
        <v>2</v>
      </c>
      <c r="AB2504" s="165">
        <v>5</v>
      </c>
    </row>
    <row r="2505" spans="1:28" ht="14.25" customHeight="1" thickBot="1">
      <c r="A2505" s="7"/>
      <c r="B2505" s="7"/>
      <c r="C2505" s="50" t="s">
        <v>5950</v>
      </c>
      <c r="D2505" s="468">
        <v>4</v>
      </c>
      <c r="E2505" s="50" t="s">
        <v>6148</v>
      </c>
      <c r="F2505" s="102" t="s">
        <v>6165</v>
      </c>
      <c r="G2505" s="102"/>
      <c r="H2505" s="102" t="s">
        <v>6166</v>
      </c>
      <c r="I2505" s="45" t="s">
        <v>3646</v>
      </c>
      <c r="J2505" s="414" t="s">
        <v>1748</v>
      </c>
      <c r="K2505" s="353" t="s">
        <v>7907</v>
      </c>
      <c r="L2505" s="13">
        <f ca="1">IFERROR(__xludf.DUMMYFUNCTION("if(K2654="""",0,counta(split(K2654,"","")))"),4)</f>
        <v>4</v>
      </c>
      <c r="M2505" s="353" t="s">
        <v>7908</v>
      </c>
      <c r="N2505" s="242"/>
      <c r="O2505" s="242"/>
      <c r="P2505" s="242"/>
      <c r="Q2505" s="446" t="s">
        <v>62</v>
      </c>
      <c r="R2505" s="102" t="s">
        <v>43</v>
      </c>
      <c r="S2505" s="280">
        <v>0</v>
      </c>
      <c r="T2505" s="435"/>
      <c r="U2505" s="271">
        <v>5</v>
      </c>
      <c r="V2505" s="271">
        <v>5</v>
      </c>
      <c r="W2505" s="269" t="s">
        <v>3548</v>
      </c>
      <c r="X2505" s="269" t="s">
        <v>2947</v>
      </c>
      <c r="Y2505" s="422">
        <f>J2505-I2505</f>
        <v>0.13958333333333334</v>
      </c>
      <c r="Z2505" s="422">
        <f>Y2505*60</f>
        <v>8.375</v>
      </c>
      <c r="AA2505" s="429">
        <v>2</v>
      </c>
      <c r="AB2505" s="165">
        <v>5</v>
      </c>
    </row>
    <row r="2506" spans="1:28" ht="14.25" customHeight="1" thickBot="1">
      <c r="A2506" s="7"/>
      <c r="B2506" s="7"/>
      <c r="C2506" s="51" t="s">
        <v>3465</v>
      </c>
      <c r="D2506" s="468">
        <v>4</v>
      </c>
      <c r="E2506" s="51" t="s">
        <v>3525</v>
      </c>
      <c r="F2506" s="102" t="s">
        <v>3528</v>
      </c>
      <c r="G2506" s="102" t="s">
        <v>3528</v>
      </c>
      <c r="H2506" s="101" t="s">
        <v>3529</v>
      </c>
      <c r="I2506" s="45" t="s">
        <v>1481</v>
      </c>
      <c r="J2506" s="414" t="s">
        <v>967</v>
      </c>
      <c r="K2506" s="353" t="s">
        <v>7910</v>
      </c>
      <c r="L2506" s="13">
        <f ca="1">IFERROR(__xludf.DUMMYFUNCTION("if(K2655="""",0,counta(split(K2655,"","")))"),2)</f>
        <v>2</v>
      </c>
      <c r="M2506" s="353" t="s">
        <v>7911</v>
      </c>
      <c r="N2506" s="242"/>
      <c r="O2506" s="242"/>
      <c r="P2506" s="242"/>
      <c r="Q2506" s="446" t="s">
        <v>62</v>
      </c>
      <c r="R2506" s="102" t="s">
        <v>43</v>
      </c>
      <c r="S2506" s="280">
        <v>0</v>
      </c>
      <c r="T2506" s="435"/>
      <c r="U2506" s="187">
        <v>2</v>
      </c>
      <c r="V2506" s="336">
        <v>3</v>
      </c>
      <c r="W2506" s="339" t="s">
        <v>29</v>
      </c>
      <c r="X2506" s="339" t="s">
        <v>3469</v>
      </c>
      <c r="Y2506" s="422">
        <f>J2506-I2506</f>
        <v>0.19930555555555551</v>
      </c>
      <c r="Z2506" s="422">
        <f>Y2506*60</f>
        <v>11.95833333333333</v>
      </c>
      <c r="AA2506" s="429">
        <v>2</v>
      </c>
      <c r="AB2506" s="277">
        <v>5</v>
      </c>
    </row>
    <row r="2507" spans="1:28" ht="14.25" customHeight="1" thickBot="1">
      <c r="A2507" s="7"/>
      <c r="B2507" s="7"/>
      <c r="C2507" s="252" t="s">
        <v>3828</v>
      </c>
      <c r="D2507" s="468">
        <v>4</v>
      </c>
      <c r="E2507" s="109" t="s">
        <v>4011</v>
      </c>
      <c r="F2507" s="137" t="s">
        <v>68</v>
      </c>
      <c r="G2507" s="102" t="s">
        <v>4012</v>
      </c>
      <c r="H2507" s="102" t="s">
        <v>2849</v>
      </c>
      <c r="I2507" s="45" t="s">
        <v>1481</v>
      </c>
      <c r="J2507" s="414" t="s">
        <v>1938</v>
      </c>
      <c r="K2507" s="353" t="s">
        <v>7914</v>
      </c>
      <c r="L2507" s="13">
        <f ca="1">IFERROR(__xludf.DUMMYFUNCTION("if(K2656="""",0,counta(split(K2656,"","")))"),5)</f>
        <v>5</v>
      </c>
      <c r="M2507" s="353" t="s">
        <v>7915</v>
      </c>
      <c r="N2507" s="242"/>
      <c r="O2507" s="242"/>
      <c r="P2507" s="242"/>
      <c r="Q2507" s="446" t="s">
        <v>62</v>
      </c>
      <c r="R2507" s="102" t="s">
        <v>43</v>
      </c>
      <c r="S2507" s="280">
        <v>0</v>
      </c>
      <c r="T2507" s="435"/>
      <c r="U2507" s="165">
        <v>4</v>
      </c>
      <c r="V2507" s="165">
        <v>4</v>
      </c>
      <c r="W2507" s="165" t="s">
        <v>3044</v>
      </c>
      <c r="X2507" s="102">
        <v>1</v>
      </c>
      <c r="Y2507" s="422">
        <f>J2507-I2507</f>
        <v>-0.1076388888888889</v>
      </c>
      <c r="Z2507" s="422">
        <f>Y2507*60</f>
        <v>-6.4583333333333339</v>
      </c>
      <c r="AA2507" s="429">
        <v>2</v>
      </c>
      <c r="AB2507" s="277">
        <v>5</v>
      </c>
    </row>
    <row r="2508" spans="1:28" ht="14.25" customHeight="1" thickBot="1">
      <c r="A2508" s="7"/>
      <c r="B2508" s="7"/>
      <c r="C2508" s="50" t="s">
        <v>6842</v>
      </c>
      <c r="D2508" s="468">
        <v>4</v>
      </c>
      <c r="E2508" s="50" t="s">
        <v>6853</v>
      </c>
      <c r="F2508" s="216" t="s">
        <v>6858</v>
      </c>
      <c r="G2508" s="102" t="s">
        <v>6859</v>
      </c>
      <c r="H2508" s="102" t="s">
        <v>6860</v>
      </c>
      <c r="I2508" s="45" t="s">
        <v>1481</v>
      </c>
      <c r="J2508" s="414" t="s">
        <v>774</v>
      </c>
      <c r="K2508" s="353" t="s">
        <v>1943</v>
      </c>
      <c r="L2508" s="13">
        <f ca="1">IFERROR(__xludf.DUMMYFUNCTION("if(K2657="""",0,counta(split(K2657,"","")))"),3)</f>
        <v>3</v>
      </c>
      <c r="M2508" s="353" t="s">
        <v>1943</v>
      </c>
      <c r="N2508" s="242"/>
      <c r="O2508" s="242"/>
      <c r="P2508" s="242"/>
      <c r="Q2508" s="446" t="s">
        <v>62</v>
      </c>
      <c r="R2508" s="102" t="s">
        <v>43</v>
      </c>
      <c r="S2508" s="280">
        <v>0</v>
      </c>
      <c r="T2508" s="435"/>
      <c r="U2508" s="255">
        <v>5</v>
      </c>
      <c r="V2508" s="255">
        <v>5</v>
      </c>
      <c r="W2508" s="353" t="s">
        <v>3770</v>
      </c>
      <c r="X2508" s="353">
        <v>1</v>
      </c>
      <c r="Y2508" s="422">
        <f>J2508-I2508</f>
        <v>-9.3750000000000028E-2</v>
      </c>
      <c r="Z2508" s="422">
        <f>Y2508*60</f>
        <v>-5.6250000000000018</v>
      </c>
      <c r="AA2508" s="429">
        <v>2</v>
      </c>
      <c r="AB2508" s="332">
        <v>5</v>
      </c>
    </row>
    <row r="2509" spans="1:28" ht="14.25" customHeight="1" thickBot="1">
      <c r="A2509" s="7"/>
      <c r="B2509" s="7"/>
      <c r="C2509" s="252" t="s">
        <v>6355</v>
      </c>
      <c r="D2509" s="468">
        <v>4</v>
      </c>
      <c r="E2509" s="50" t="s">
        <v>6364</v>
      </c>
      <c r="F2509" s="102" t="s">
        <v>6375</v>
      </c>
      <c r="G2509" s="102" t="s">
        <v>6375</v>
      </c>
      <c r="H2509" s="102" t="s">
        <v>6376</v>
      </c>
      <c r="I2509" s="45" t="s">
        <v>475</v>
      </c>
      <c r="J2509" s="414" t="s">
        <v>1527</v>
      </c>
      <c r="K2509" s="353" t="s">
        <v>7918</v>
      </c>
      <c r="L2509" s="13">
        <f ca="1">IFERROR(__xludf.DUMMYFUNCTION("if(K2658="""",0,counta(split(K2658,"","")))"),4)</f>
        <v>4</v>
      </c>
      <c r="M2509" s="353" t="s">
        <v>7918</v>
      </c>
      <c r="N2509" s="242"/>
      <c r="O2509" s="242"/>
      <c r="P2509" s="242"/>
      <c r="Q2509" s="446" t="s">
        <v>62</v>
      </c>
      <c r="R2509" s="102" t="s">
        <v>43</v>
      </c>
      <c r="S2509" s="280">
        <v>0</v>
      </c>
      <c r="T2509" s="435"/>
      <c r="U2509" s="280">
        <v>5</v>
      </c>
      <c r="V2509" s="280">
        <v>4</v>
      </c>
      <c r="W2509" s="286" t="s">
        <v>9052</v>
      </c>
      <c r="X2509" s="286" t="s">
        <v>3469</v>
      </c>
      <c r="Y2509" s="422">
        <f>J2509-I2509</f>
        <v>-0.22500000000000001</v>
      </c>
      <c r="Z2509" s="422">
        <f>Y2509*60</f>
        <v>-13.5</v>
      </c>
      <c r="AA2509" s="429">
        <v>2</v>
      </c>
      <c r="AB2509" s="165">
        <v>5</v>
      </c>
    </row>
    <row r="2510" spans="1:28" ht="14.25" customHeight="1" thickBot="1">
      <c r="A2510" s="136"/>
      <c r="B2510" s="136"/>
      <c r="C2510" s="252" t="s">
        <v>4763</v>
      </c>
      <c r="D2510" s="468">
        <v>4</v>
      </c>
      <c r="E2510" s="138" t="s">
        <v>1953</v>
      </c>
      <c r="F2510" s="137" t="s">
        <v>327</v>
      </c>
      <c r="G2510" s="137" t="s">
        <v>1965</v>
      </c>
      <c r="H2510" s="137" t="s">
        <v>1966</v>
      </c>
      <c r="I2510" s="110" t="s">
        <v>1249</v>
      </c>
      <c r="J2510" s="414" t="s">
        <v>3474</v>
      </c>
      <c r="K2510" s="353" t="s">
        <v>7919</v>
      </c>
      <c r="L2510" s="13">
        <f ca="1">IFERROR(__xludf.DUMMYFUNCTION("if(K2659="""",0,counta(split(K2659,"","")))"),3)</f>
        <v>3</v>
      </c>
      <c r="M2510" s="353" t="s">
        <v>7919</v>
      </c>
      <c r="N2510" s="242"/>
      <c r="O2510" s="242"/>
      <c r="P2510" s="242"/>
      <c r="Q2510" s="446" t="s">
        <v>62</v>
      </c>
      <c r="R2510" s="102" t="s">
        <v>43</v>
      </c>
      <c r="S2510" s="280">
        <v>0</v>
      </c>
      <c r="T2510" s="435"/>
      <c r="U2510" s="165"/>
      <c r="V2510" s="165">
        <v>5</v>
      </c>
      <c r="W2510" s="165" t="s">
        <v>1403</v>
      </c>
      <c r="X2510" s="102"/>
      <c r="Y2510" s="422">
        <f>J2510-I2510</f>
        <v>-0.20347222222222222</v>
      </c>
      <c r="Z2510" s="422">
        <f>Y2510*60</f>
        <v>-12.208333333333334</v>
      </c>
      <c r="AA2510" s="429">
        <v>2</v>
      </c>
      <c r="AB2510" s="165">
        <v>5</v>
      </c>
    </row>
    <row r="2511" spans="1:28" ht="14.25" customHeight="1" thickBot="1">
      <c r="A2511" s="161"/>
      <c r="B2511" s="161"/>
      <c r="C2511" s="353" t="s">
        <v>5531</v>
      </c>
      <c r="D2511" s="468">
        <v>4</v>
      </c>
      <c r="E2511" s="386" t="s">
        <v>5554</v>
      </c>
      <c r="F2511" s="164" t="s">
        <v>38</v>
      </c>
      <c r="G2511" s="164"/>
      <c r="H2511" s="164" t="s">
        <v>2305</v>
      </c>
      <c r="I2511" s="162" t="s">
        <v>1249</v>
      </c>
      <c r="J2511" s="414" t="s">
        <v>769</v>
      </c>
      <c r="K2511" s="353" t="s">
        <v>7920</v>
      </c>
      <c r="L2511" s="13">
        <f ca="1">IFERROR(__xludf.DUMMYFUNCTION("if(K2660="""",0,counta(split(K2660,"","")))"),8)</f>
        <v>8</v>
      </c>
      <c r="M2511" s="353" t="s">
        <v>7921</v>
      </c>
      <c r="N2511" s="242"/>
      <c r="O2511" s="242"/>
      <c r="P2511" s="242"/>
      <c r="Q2511" s="446" t="s">
        <v>62</v>
      </c>
      <c r="R2511" s="102" t="s">
        <v>43</v>
      </c>
      <c r="S2511" s="280">
        <v>0</v>
      </c>
      <c r="T2511" s="435"/>
      <c r="U2511" s="332">
        <v>5</v>
      </c>
      <c r="V2511" s="333">
        <v>4</v>
      </c>
      <c r="W2511" s="340" t="s">
        <v>3548</v>
      </c>
      <c r="X2511" s="339" t="s">
        <v>2947</v>
      </c>
      <c r="Y2511" s="422">
        <f>J2511-I2511</f>
        <v>-0.16874999999999998</v>
      </c>
      <c r="Z2511" s="422">
        <f>Y2511*60</f>
        <v>-10.124999999999998</v>
      </c>
      <c r="AA2511" s="429">
        <v>2</v>
      </c>
      <c r="AB2511" s="165">
        <v>5</v>
      </c>
    </row>
    <row r="2512" spans="1:28" ht="14.25" customHeight="1" thickBot="1">
      <c r="A2512" s="7"/>
      <c r="B2512" s="7"/>
      <c r="C2512" s="50" t="s">
        <v>5950</v>
      </c>
      <c r="D2512" s="468">
        <v>4</v>
      </c>
      <c r="E2512" s="50" t="s">
        <v>6108</v>
      </c>
      <c r="F2512" s="102" t="s">
        <v>6118</v>
      </c>
      <c r="G2512" s="102"/>
      <c r="H2512" s="102" t="s">
        <v>6119</v>
      </c>
      <c r="I2512" s="45" t="s">
        <v>1249</v>
      </c>
      <c r="J2512" s="414" t="s">
        <v>136</v>
      </c>
      <c r="K2512" s="353" t="s">
        <v>7922</v>
      </c>
      <c r="L2512" s="13">
        <f ca="1">IFERROR(__xludf.DUMMYFUNCTION("if(K2661="""",0,counta(split(K2661,"","")))"),6)</f>
        <v>6</v>
      </c>
      <c r="M2512" s="353" t="s">
        <v>7922</v>
      </c>
      <c r="N2512" s="242"/>
      <c r="O2512" s="242"/>
      <c r="P2512" s="242"/>
      <c r="Q2512" s="446" t="s">
        <v>62</v>
      </c>
      <c r="R2512" s="102" t="s">
        <v>43</v>
      </c>
      <c r="S2512" s="280">
        <v>0</v>
      </c>
      <c r="T2512" s="435"/>
      <c r="U2512" s="165">
        <v>4</v>
      </c>
      <c r="V2512" s="165">
        <v>4</v>
      </c>
      <c r="W2512" s="165" t="s">
        <v>3044</v>
      </c>
      <c r="X2512" s="102" t="s">
        <v>2794</v>
      </c>
      <c r="Y2512" s="422">
        <f>J2512-I2512</f>
        <v>-0.1388888888888889</v>
      </c>
      <c r="Z2512" s="422">
        <f>Y2512*60</f>
        <v>-8.3333333333333339</v>
      </c>
      <c r="AA2512" s="429">
        <v>2</v>
      </c>
      <c r="AB2512" s="379">
        <v>5</v>
      </c>
    </row>
    <row r="2513" spans="1:28" ht="14.25" customHeight="1" thickBot="1">
      <c r="A2513" s="7"/>
      <c r="B2513" s="7"/>
      <c r="C2513" s="284" t="s">
        <v>4046</v>
      </c>
      <c r="D2513" s="468">
        <v>4</v>
      </c>
      <c r="E2513" s="353" t="s">
        <v>608</v>
      </c>
      <c r="F2513" s="102" t="s">
        <v>318</v>
      </c>
      <c r="G2513" s="102"/>
      <c r="H2513" s="102" t="s">
        <v>2916</v>
      </c>
      <c r="I2513" s="45" t="s">
        <v>941</v>
      </c>
      <c r="J2513" s="414" t="s">
        <v>1478</v>
      </c>
      <c r="K2513" s="353" t="s">
        <v>7926</v>
      </c>
      <c r="L2513" s="13">
        <f ca="1">IFERROR(__xludf.DUMMYFUNCTION("if(K2662="""",0,counta(split(K2662,"","")))"),8)</f>
        <v>8</v>
      </c>
      <c r="M2513" s="353" t="s">
        <v>7927</v>
      </c>
      <c r="N2513" s="353" t="s">
        <v>7928</v>
      </c>
      <c r="O2513" s="353" t="s">
        <v>6474</v>
      </c>
      <c r="P2513" s="353" t="s">
        <v>6474</v>
      </c>
      <c r="Q2513" s="446" t="s">
        <v>62</v>
      </c>
      <c r="R2513" s="102" t="s">
        <v>43</v>
      </c>
      <c r="S2513" s="280">
        <v>0</v>
      </c>
      <c r="T2513" s="435"/>
      <c r="U2513" s="277">
        <v>4</v>
      </c>
      <c r="V2513" s="277">
        <v>4</v>
      </c>
      <c r="W2513" s="275" t="s">
        <v>3511</v>
      </c>
      <c r="X2513" s="275" t="s">
        <v>2947</v>
      </c>
      <c r="Y2513" s="422">
        <f>J2513-I2513</f>
        <v>-8.3333333333333343E-2</v>
      </c>
      <c r="Z2513" s="422">
        <f>Y2513*60</f>
        <v>-5.0000000000000009</v>
      </c>
      <c r="AA2513" s="429">
        <v>2</v>
      </c>
      <c r="AB2513" s="165">
        <v>5</v>
      </c>
    </row>
    <row r="2514" spans="1:28" ht="14.25" customHeight="1" thickBot="1">
      <c r="A2514" s="7"/>
      <c r="B2514" s="7"/>
      <c r="C2514" s="50" t="s">
        <v>4411</v>
      </c>
      <c r="D2514" s="468">
        <v>4</v>
      </c>
      <c r="E2514" s="50" t="s">
        <v>4516</v>
      </c>
      <c r="F2514" s="102" t="s">
        <v>4527</v>
      </c>
      <c r="G2514" s="102" t="s">
        <v>4528</v>
      </c>
      <c r="H2514" s="102" t="s">
        <v>4528</v>
      </c>
      <c r="I2514" s="45" t="s">
        <v>689</v>
      </c>
      <c r="J2514" s="414" t="s">
        <v>685</v>
      </c>
      <c r="K2514" s="353" t="s">
        <v>7931</v>
      </c>
      <c r="L2514" s="13">
        <f ca="1">IFERROR(__xludf.DUMMYFUNCTION("if(K2663="""",0,counta(split(K2663,"","")))"),5)</f>
        <v>5</v>
      </c>
      <c r="M2514" s="353" t="s">
        <v>7932</v>
      </c>
      <c r="N2514" s="242"/>
      <c r="O2514" s="242"/>
      <c r="P2514" s="242"/>
      <c r="Q2514" s="446" t="s">
        <v>62</v>
      </c>
      <c r="R2514" s="102" t="s">
        <v>43</v>
      </c>
      <c r="S2514" s="280">
        <v>0</v>
      </c>
      <c r="T2514" s="435"/>
      <c r="U2514" s="165">
        <v>2</v>
      </c>
      <c r="V2514" s="165">
        <v>4</v>
      </c>
      <c r="W2514" s="165" t="s">
        <v>29</v>
      </c>
      <c r="X2514" s="102">
        <v>1</v>
      </c>
      <c r="Y2514" s="422">
        <f>J2514-I2514</f>
        <v>-6.1805555555555558E-2</v>
      </c>
      <c r="Z2514" s="422">
        <f>Y2514*60</f>
        <v>-3.7083333333333335</v>
      </c>
      <c r="AA2514" s="429">
        <v>2</v>
      </c>
      <c r="AB2514" s="165">
        <v>5</v>
      </c>
    </row>
    <row r="2515" spans="1:28" ht="14.25" customHeight="1" thickBot="1">
      <c r="A2515" s="7"/>
      <c r="B2515" s="7"/>
      <c r="C2515" s="50" t="s">
        <v>4411</v>
      </c>
      <c r="D2515" s="468">
        <v>4</v>
      </c>
      <c r="E2515" s="386" t="s">
        <v>4582</v>
      </c>
      <c r="F2515" s="102" t="s">
        <v>4585</v>
      </c>
      <c r="G2515" s="102"/>
      <c r="H2515" s="102" t="s">
        <v>4586</v>
      </c>
      <c r="I2515" s="45" t="s">
        <v>689</v>
      </c>
      <c r="J2515" s="414" t="s">
        <v>87</v>
      </c>
      <c r="K2515" s="353" t="s">
        <v>3974</v>
      </c>
      <c r="L2515" s="13">
        <f ca="1">IFERROR(__xludf.DUMMYFUNCTION("if(K2664="""",0,counta(split(K2664,"","")))"),2)</f>
        <v>2</v>
      </c>
      <c r="M2515" s="353" t="s">
        <v>3974</v>
      </c>
      <c r="N2515" s="242"/>
      <c r="O2515" s="242"/>
      <c r="P2515" s="242"/>
      <c r="Q2515" s="446" t="s">
        <v>62</v>
      </c>
      <c r="R2515" s="102" t="s">
        <v>43</v>
      </c>
      <c r="S2515" s="280">
        <v>0</v>
      </c>
      <c r="T2515" s="435"/>
      <c r="U2515" s="379">
        <v>4</v>
      </c>
      <c r="V2515" s="379">
        <v>4</v>
      </c>
      <c r="W2515" s="377" t="s">
        <v>10722</v>
      </c>
      <c r="X2515" s="377">
        <v>1</v>
      </c>
      <c r="Y2515" s="422">
        <f>J2515-I2515</f>
        <v>2.708333333333332E-2</v>
      </c>
      <c r="Z2515" s="422">
        <f>Y2515*60</f>
        <v>1.6249999999999991</v>
      </c>
      <c r="AA2515" s="429">
        <v>2</v>
      </c>
      <c r="AB2515" s="280">
        <v>5</v>
      </c>
    </row>
    <row r="2516" spans="1:28" ht="14.25" customHeight="1" thickBot="1">
      <c r="A2516" s="385"/>
      <c r="B2516" s="385"/>
      <c r="C2516" s="145" t="s">
        <v>5078</v>
      </c>
      <c r="D2516" s="468">
        <v>4</v>
      </c>
      <c r="E2516" s="145" t="s">
        <v>5150</v>
      </c>
      <c r="F2516" s="155" t="s">
        <v>5159</v>
      </c>
      <c r="G2516" s="155"/>
      <c r="H2516" s="155" t="s">
        <v>5160</v>
      </c>
      <c r="I2516" s="146" t="s">
        <v>689</v>
      </c>
      <c r="J2516" s="414" t="s">
        <v>810</v>
      </c>
      <c r="K2516" s="353" t="s">
        <v>7936</v>
      </c>
      <c r="L2516" s="13">
        <f ca="1">IFERROR(__xludf.DUMMYFUNCTION("if(K2665="""",0,counta(split(K2665,"","")))"),4)</f>
        <v>4</v>
      </c>
      <c r="M2516" s="353" t="s">
        <v>7937</v>
      </c>
      <c r="N2516" s="353" t="s">
        <v>7938</v>
      </c>
      <c r="O2516" s="353" t="s">
        <v>1984</v>
      </c>
      <c r="P2516" s="353" t="s">
        <v>7939</v>
      </c>
      <c r="Q2516" s="446" t="s">
        <v>62</v>
      </c>
      <c r="R2516" s="102" t="s">
        <v>43</v>
      </c>
      <c r="S2516" s="280">
        <v>0</v>
      </c>
      <c r="T2516" s="435"/>
      <c r="U2516" s="165">
        <v>4</v>
      </c>
      <c r="V2516" s="165">
        <v>3</v>
      </c>
      <c r="W2516" s="165" t="s">
        <v>3409</v>
      </c>
      <c r="X2516" s="102">
        <v>1</v>
      </c>
      <c r="Y2516" s="422">
        <f>J2516-I2516</f>
        <v>-9.9999999999999978E-2</v>
      </c>
      <c r="Z2516" s="422">
        <f>Y2516*60</f>
        <v>-5.9999999999999982</v>
      </c>
      <c r="AA2516" s="429">
        <v>2</v>
      </c>
      <c r="AB2516" s="165">
        <v>5</v>
      </c>
    </row>
    <row r="2517" spans="1:28" ht="14.25" customHeight="1" thickBot="1">
      <c r="A2517" s="7"/>
      <c r="B2517" s="7"/>
      <c r="C2517" s="284" t="s">
        <v>5784</v>
      </c>
      <c r="D2517" s="468">
        <v>4</v>
      </c>
      <c r="E2517" s="353" t="s">
        <v>5923</v>
      </c>
      <c r="F2517" s="175" t="s">
        <v>5924</v>
      </c>
      <c r="G2517" s="353" t="s">
        <v>5925</v>
      </c>
      <c r="H2517" s="353" t="s">
        <v>5926</v>
      </c>
      <c r="I2517" s="243" t="s">
        <v>2162</v>
      </c>
      <c r="J2517" s="240" t="s">
        <v>1636</v>
      </c>
      <c r="K2517" s="238"/>
      <c r="L2517" s="13">
        <f ca="1">IFERROR(__xludf.DUMMYFUNCTION("if(K2666="""",0,counta(split(K2666,"","")))"),0)</f>
        <v>0</v>
      </c>
      <c r="M2517" s="238"/>
      <c r="N2517" s="353" t="s">
        <v>977</v>
      </c>
      <c r="O2517" s="353" t="s">
        <v>181</v>
      </c>
      <c r="P2517" s="353" t="s">
        <v>181</v>
      </c>
      <c r="Q2517" s="414" t="s">
        <v>62</v>
      </c>
      <c r="R2517" s="102" t="s">
        <v>43</v>
      </c>
      <c r="S2517" s="354">
        <v>0</v>
      </c>
      <c r="T2517" s="435"/>
      <c r="U2517" s="531">
        <v>1</v>
      </c>
      <c r="V2517" s="494">
        <v>3</v>
      </c>
      <c r="W2517" s="482" t="s">
        <v>29</v>
      </c>
      <c r="X2517" s="482" t="s">
        <v>3469</v>
      </c>
      <c r="Y2517" s="422">
        <f>J2517-I2517</f>
        <v>0.31458333333333333</v>
      </c>
      <c r="Z2517" s="422">
        <f>Y2517*60</f>
        <v>18.875</v>
      </c>
      <c r="AA2517" s="429">
        <v>2</v>
      </c>
      <c r="AB2517" s="165">
        <v>5</v>
      </c>
    </row>
    <row r="2518" spans="1:28" ht="14.25" customHeight="1" thickBot="1">
      <c r="A2518" s="7"/>
      <c r="B2518" s="7"/>
      <c r="C2518" s="252" t="s">
        <v>3828</v>
      </c>
      <c r="D2518" s="468">
        <v>4</v>
      </c>
      <c r="E2518" s="252" t="s">
        <v>4023</v>
      </c>
      <c r="F2518" s="102" t="s">
        <v>1568</v>
      </c>
      <c r="G2518" s="102" t="s">
        <v>4034</v>
      </c>
      <c r="H2518" s="102" t="s">
        <v>4035</v>
      </c>
      <c r="I2518" s="45" t="s">
        <v>731</v>
      </c>
      <c r="J2518" s="240" t="s">
        <v>1636</v>
      </c>
      <c r="K2518" s="238"/>
      <c r="L2518" s="13">
        <f ca="1">IFERROR(__xludf.DUMMYFUNCTION("if(K2667="""",0,counta(split(K2667,"","")))"),0)</f>
        <v>0</v>
      </c>
      <c r="M2518" s="238"/>
      <c r="N2518" s="242"/>
      <c r="O2518" s="242"/>
      <c r="P2518" s="242"/>
      <c r="Q2518" s="414" t="s">
        <v>62</v>
      </c>
      <c r="R2518" s="102" t="s">
        <v>43</v>
      </c>
      <c r="S2518" s="354">
        <v>0</v>
      </c>
      <c r="T2518" s="435"/>
      <c r="U2518" s="251">
        <v>3</v>
      </c>
      <c r="V2518" s="251">
        <v>3</v>
      </c>
      <c r="W2518" s="283" t="s">
        <v>2793</v>
      </c>
      <c r="X2518" s="250">
        <v>1</v>
      </c>
      <c r="Y2518" s="422">
        <f>J2518-I2518</f>
        <v>0.31527777777777777</v>
      </c>
      <c r="Z2518" s="422">
        <f>Y2518*60</f>
        <v>18.916666666666664</v>
      </c>
      <c r="AA2518" s="429">
        <v>2</v>
      </c>
      <c r="AB2518" s="165">
        <v>5</v>
      </c>
    </row>
    <row r="2519" spans="1:28" ht="14.25" customHeight="1" thickBot="1">
      <c r="A2519" s="7"/>
      <c r="B2519" s="7"/>
      <c r="C2519" s="252" t="s">
        <v>4763</v>
      </c>
      <c r="D2519" s="468">
        <v>4</v>
      </c>
      <c r="E2519" s="50" t="s">
        <v>4864</v>
      </c>
      <c r="F2519" s="80" t="s">
        <v>4549</v>
      </c>
      <c r="G2519" s="102" t="s">
        <v>4869</v>
      </c>
      <c r="H2519" s="102" t="s">
        <v>3477</v>
      </c>
      <c r="I2519" s="45" t="s">
        <v>549</v>
      </c>
      <c r="J2519" s="414" t="s">
        <v>423</v>
      </c>
      <c r="K2519" s="353" t="s">
        <v>7950</v>
      </c>
      <c r="L2519" s="13">
        <f ca="1">IFERROR(__xludf.DUMMYFUNCTION("if(K2668="""",0,counta(split(K2668,"","")))"),2)</f>
        <v>2</v>
      </c>
      <c r="M2519" s="353" t="s">
        <v>7950</v>
      </c>
      <c r="N2519" s="242"/>
      <c r="O2519" s="242"/>
      <c r="P2519" s="242"/>
      <c r="Q2519" s="414" t="s">
        <v>62</v>
      </c>
      <c r="R2519" s="102" t="s">
        <v>43</v>
      </c>
      <c r="S2519" s="354">
        <v>0</v>
      </c>
      <c r="T2519" s="435"/>
      <c r="U2519" s="280">
        <v>5</v>
      </c>
      <c r="V2519" s="280">
        <v>5</v>
      </c>
      <c r="W2519" s="286" t="s">
        <v>9052</v>
      </c>
      <c r="X2519" s="286" t="s">
        <v>2947</v>
      </c>
      <c r="Y2519" s="422">
        <f>J2519-I2519</f>
        <v>-0.15763888888888888</v>
      </c>
      <c r="Z2519" s="422">
        <f>Y2519*60</f>
        <v>-9.4583333333333321</v>
      </c>
      <c r="AA2519" s="429">
        <v>2</v>
      </c>
      <c r="AB2519" s="165">
        <v>5</v>
      </c>
    </row>
    <row r="2520" spans="1:28" ht="14.25" customHeight="1" thickBot="1">
      <c r="A2520" s="7"/>
      <c r="B2520" s="7"/>
      <c r="C2520" s="50" t="s">
        <v>5950</v>
      </c>
      <c r="D2520" s="468">
        <v>4</v>
      </c>
      <c r="E2520" s="50" t="s">
        <v>5951</v>
      </c>
      <c r="F2520" s="99" t="s">
        <v>5954</v>
      </c>
      <c r="G2520" s="99" t="s">
        <v>3862</v>
      </c>
      <c r="H2520" s="102" t="s">
        <v>5955</v>
      </c>
      <c r="I2520" s="45" t="s">
        <v>549</v>
      </c>
      <c r="J2520" s="414" t="s">
        <v>1383</v>
      </c>
      <c r="K2520" s="353" t="s">
        <v>7953</v>
      </c>
      <c r="L2520" s="13">
        <f ca="1">IFERROR(__xludf.DUMMYFUNCTION("if(K2669="""",0,counta(split(K2669,"","")))"),3)</f>
        <v>3</v>
      </c>
      <c r="M2520" s="353" t="s">
        <v>7953</v>
      </c>
      <c r="N2520" s="353" t="s">
        <v>7954</v>
      </c>
      <c r="O2520" s="353" t="s">
        <v>7954</v>
      </c>
      <c r="P2520" s="353" t="s">
        <v>7954</v>
      </c>
      <c r="Q2520" s="414" t="s">
        <v>62</v>
      </c>
      <c r="R2520" s="102" t="s">
        <v>43</v>
      </c>
      <c r="S2520" s="354">
        <v>0</v>
      </c>
      <c r="T2520" s="435"/>
      <c r="U2520" s="379">
        <v>3</v>
      </c>
      <c r="V2520" s="379">
        <v>5</v>
      </c>
      <c r="W2520" s="377" t="s">
        <v>3511</v>
      </c>
      <c r="X2520" s="377">
        <v>1</v>
      </c>
      <c r="Y2520" s="422">
        <f>J2520-I2520</f>
        <v>-0.12847222222222221</v>
      </c>
      <c r="Z2520" s="422">
        <f>Y2520*60</f>
        <v>-7.7083333333333321</v>
      </c>
      <c r="AA2520" s="429">
        <v>2</v>
      </c>
      <c r="AB2520" s="165">
        <v>5</v>
      </c>
    </row>
    <row r="2521" spans="1:28" ht="14.25" customHeight="1" thickBot="1">
      <c r="A2521" s="7"/>
      <c r="B2521" s="7"/>
      <c r="C2521" s="50" t="s">
        <v>3306</v>
      </c>
      <c r="D2521" s="468">
        <v>4</v>
      </c>
      <c r="E2521" s="95" t="s">
        <v>3422</v>
      </c>
      <c r="F2521" s="102" t="s">
        <v>692</v>
      </c>
      <c r="G2521" s="102" t="s">
        <v>692</v>
      </c>
      <c r="H2521" s="102" t="s">
        <v>3424</v>
      </c>
      <c r="I2521" s="45" t="s">
        <v>654</v>
      </c>
      <c r="J2521" s="414" t="s">
        <v>3084</v>
      </c>
      <c r="K2521" s="353" t="s">
        <v>7956</v>
      </c>
      <c r="L2521" s="13">
        <f ca="1">IFERROR(__xludf.DUMMYFUNCTION("if(K2670="""",0,counta(split(K2670,"","")))"),4)</f>
        <v>4</v>
      </c>
      <c r="M2521" s="353" t="s">
        <v>7957</v>
      </c>
      <c r="N2521" s="242"/>
      <c r="O2521" s="242"/>
      <c r="P2521" s="242"/>
      <c r="Q2521" s="414" t="s">
        <v>62</v>
      </c>
      <c r="R2521" s="102" t="s">
        <v>43</v>
      </c>
      <c r="S2521" s="354">
        <v>0</v>
      </c>
      <c r="T2521" s="435"/>
      <c r="U2521" s="280">
        <v>5</v>
      </c>
      <c r="V2521" s="280">
        <v>4</v>
      </c>
      <c r="W2521" s="286" t="s">
        <v>9052</v>
      </c>
      <c r="X2521" s="286" t="s">
        <v>2947</v>
      </c>
      <c r="Y2521" s="422">
        <f>J2521-I2521</f>
        <v>-0.12013888888888889</v>
      </c>
      <c r="Z2521" s="422">
        <f>Y2521*60</f>
        <v>-7.2083333333333339</v>
      </c>
      <c r="AA2521" s="429">
        <v>2</v>
      </c>
      <c r="AB2521" s="165">
        <v>5</v>
      </c>
    </row>
    <row r="2522" spans="1:28" ht="14.25" customHeight="1" thickBot="1">
      <c r="A2522" s="7"/>
      <c r="B2522" s="7"/>
      <c r="C2522" s="50" t="s">
        <v>5784</v>
      </c>
      <c r="D2522" s="468">
        <v>4</v>
      </c>
      <c r="E2522" s="353" t="s">
        <v>5802</v>
      </c>
      <c r="F2522" s="175" t="s">
        <v>2803</v>
      </c>
      <c r="G2522" s="353" t="s">
        <v>2803</v>
      </c>
      <c r="H2522" s="353" t="s">
        <v>2803</v>
      </c>
      <c r="I2522" s="243" t="s">
        <v>654</v>
      </c>
      <c r="J2522" s="414" t="s">
        <v>86</v>
      </c>
      <c r="K2522" s="353" t="s">
        <v>7960</v>
      </c>
      <c r="L2522" s="13">
        <f ca="1">IFERROR(__xludf.DUMMYFUNCTION("if(K2671="""",0,counta(split(K2671,"","")))"),3)</f>
        <v>3</v>
      </c>
      <c r="M2522" s="353" t="s">
        <v>7960</v>
      </c>
      <c r="N2522" s="353" t="s">
        <v>181</v>
      </c>
      <c r="O2522" s="353" t="s">
        <v>181</v>
      </c>
      <c r="P2522" s="353" t="s">
        <v>181</v>
      </c>
      <c r="Q2522" s="414" t="s">
        <v>62</v>
      </c>
      <c r="R2522" s="102" t="s">
        <v>43</v>
      </c>
      <c r="S2522" s="354">
        <v>0</v>
      </c>
      <c r="T2522" s="435"/>
      <c r="U2522" s="165"/>
      <c r="V2522" s="165">
        <v>4</v>
      </c>
      <c r="W2522" s="165" t="s">
        <v>29</v>
      </c>
      <c r="X2522" s="15">
        <v>1</v>
      </c>
      <c r="Y2522" s="422">
        <f>J2522-I2522</f>
        <v>-2.9166666666666674E-2</v>
      </c>
      <c r="Z2522" s="422">
        <f>Y2522*60</f>
        <v>-1.7500000000000004</v>
      </c>
      <c r="AA2522" s="429">
        <v>2</v>
      </c>
      <c r="AB2522" s="165">
        <v>5</v>
      </c>
    </row>
    <row r="2523" spans="1:28" ht="14.25" customHeight="1" thickBot="1">
      <c r="A2523" s="7"/>
      <c r="B2523" s="7"/>
      <c r="C2523" s="50" t="s">
        <v>5950</v>
      </c>
      <c r="D2523" s="468">
        <v>4</v>
      </c>
      <c r="E2523" s="50" t="s">
        <v>6148</v>
      </c>
      <c r="F2523" s="102" t="s">
        <v>6163</v>
      </c>
      <c r="G2523" s="102"/>
      <c r="H2523" s="102" t="s">
        <v>6164</v>
      </c>
      <c r="I2523" s="45" t="s">
        <v>654</v>
      </c>
      <c r="J2523" s="414" t="s">
        <v>1004</v>
      </c>
      <c r="K2523" s="353" t="s">
        <v>4274</v>
      </c>
      <c r="L2523" s="13">
        <f ca="1">IFERROR(__xludf.DUMMYFUNCTION("if(K2672="""",0,counta(split(K2672,"","")))"),1)</f>
        <v>1</v>
      </c>
      <c r="M2523" s="353" t="s">
        <v>4274</v>
      </c>
      <c r="N2523" s="242"/>
      <c r="O2523" s="242"/>
      <c r="P2523" s="242"/>
      <c r="Q2523" s="414" t="s">
        <v>62</v>
      </c>
      <c r="R2523" s="102" t="s">
        <v>43</v>
      </c>
      <c r="S2523" s="354">
        <v>0</v>
      </c>
      <c r="T2523" s="435"/>
      <c r="U2523" s="297">
        <v>4</v>
      </c>
      <c r="V2523" s="297">
        <v>4</v>
      </c>
      <c r="W2523" s="301" t="s">
        <v>3895</v>
      </c>
      <c r="X2523" s="301" t="s">
        <v>2794</v>
      </c>
      <c r="Y2523" s="422">
        <f>J2523-I2523</f>
        <v>-6.1805555555555558E-2</v>
      </c>
      <c r="Z2523" s="422">
        <f>Y2523*60</f>
        <v>-3.7083333333333335</v>
      </c>
      <c r="AA2523" s="429">
        <v>2</v>
      </c>
      <c r="AB2523" s="165">
        <v>5</v>
      </c>
    </row>
    <row r="2524" spans="1:28" ht="14.25" customHeight="1" thickBot="1">
      <c r="A2524" s="7"/>
      <c r="B2524" s="7"/>
      <c r="C2524" s="51" t="s">
        <v>3465</v>
      </c>
      <c r="D2524" s="468">
        <v>4</v>
      </c>
      <c r="E2524" s="51" t="s">
        <v>3493</v>
      </c>
      <c r="F2524" s="101" t="s">
        <v>3496</v>
      </c>
      <c r="G2524" s="102"/>
      <c r="H2524" s="102"/>
      <c r="I2524" s="45" t="s">
        <v>290</v>
      </c>
      <c r="J2524" s="414" t="s">
        <v>864</v>
      </c>
      <c r="K2524" s="353" t="s">
        <v>7964</v>
      </c>
      <c r="L2524" s="13">
        <f ca="1">IFERROR(__xludf.DUMMYFUNCTION("if(K2673="""",0,counta(split(K2673,"","")))"),3)</f>
        <v>3</v>
      </c>
      <c r="M2524" s="353" t="s">
        <v>7964</v>
      </c>
      <c r="N2524" s="242"/>
      <c r="O2524" s="242"/>
      <c r="P2524" s="242"/>
      <c r="Q2524" s="414" t="s">
        <v>62</v>
      </c>
      <c r="R2524" s="102" t="s">
        <v>43</v>
      </c>
      <c r="S2524" s="354">
        <v>0</v>
      </c>
      <c r="T2524" s="435"/>
      <c r="U2524" s="255">
        <v>5</v>
      </c>
      <c r="V2524" s="255">
        <v>5</v>
      </c>
      <c r="W2524" s="353" t="s">
        <v>3041</v>
      </c>
      <c r="X2524" s="353">
        <v>1</v>
      </c>
      <c r="Y2524" s="422">
        <f>J2524-I2524</f>
        <v>-6.6666666666666652E-2</v>
      </c>
      <c r="Z2524" s="422">
        <f>Y2524*60</f>
        <v>-3.9999999999999991</v>
      </c>
      <c r="AA2524" s="429">
        <v>2</v>
      </c>
      <c r="AB2524" s="255">
        <v>5</v>
      </c>
    </row>
    <row r="2525" spans="1:28" ht="14.25" customHeight="1" thickBot="1">
      <c r="A2525" s="136"/>
      <c r="B2525" s="7"/>
      <c r="C2525" s="51" t="s">
        <v>3465</v>
      </c>
      <c r="D2525" s="468">
        <v>4</v>
      </c>
      <c r="E2525" s="89" t="s">
        <v>3597</v>
      </c>
      <c r="F2525" s="102" t="s">
        <v>3598</v>
      </c>
      <c r="G2525" s="102" t="s">
        <v>3599</v>
      </c>
      <c r="H2525" s="102" t="s">
        <v>3600</v>
      </c>
      <c r="I2525" s="45" t="s">
        <v>290</v>
      </c>
      <c r="J2525" s="414" t="s">
        <v>732</v>
      </c>
      <c r="K2525" s="353" t="s">
        <v>7966</v>
      </c>
      <c r="L2525" s="13">
        <f ca="1">IFERROR(__xludf.DUMMYFUNCTION("if(K2674="""",0,counta(split(K2674,"","")))"),6)</f>
        <v>6</v>
      </c>
      <c r="M2525" s="353" t="s">
        <v>7967</v>
      </c>
      <c r="N2525" s="353" t="s">
        <v>181</v>
      </c>
      <c r="O2525" s="353" t="s">
        <v>181</v>
      </c>
      <c r="P2525" s="353" t="s">
        <v>181</v>
      </c>
      <c r="Q2525" s="414" t="s">
        <v>62</v>
      </c>
      <c r="R2525" s="102" t="s">
        <v>43</v>
      </c>
      <c r="S2525" s="354">
        <v>0</v>
      </c>
      <c r="T2525" s="435"/>
      <c r="U2525" s="165">
        <v>4</v>
      </c>
      <c r="V2525" s="165">
        <v>4</v>
      </c>
      <c r="W2525" s="165" t="s">
        <v>7486</v>
      </c>
      <c r="X2525" s="102" t="s">
        <v>2794</v>
      </c>
      <c r="Y2525" s="422">
        <f>J2525-I2525</f>
        <v>1.3888888888888867E-2</v>
      </c>
      <c r="Z2525" s="422">
        <f>Y2525*60</f>
        <v>0.83333333333333204</v>
      </c>
      <c r="AA2525" s="429">
        <v>2</v>
      </c>
      <c r="AB2525" s="379">
        <v>5</v>
      </c>
    </row>
    <row r="2526" spans="1:28" ht="14.25" customHeight="1" thickBot="1">
      <c r="A2526" s="7"/>
      <c r="B2526" s="7"/>
      <c r="C2526" s="284" t="s">
        <v>4046</v>
      </c>
      <c r="D2526" s="468">
        <v>4</v>
      </c>
      <c r="E2526" s="353" t="s">
        <v>4135</v>
      </c>
      <c r="F2526" s="102" t="s">
        <v>4137</v>
      </c>
      <c r="G2526" s="102" t="s">
        <v>4137</v>
      </c>
      <c r="H2526" s="102" t="s">
        <v>4138</v>
      </c>
      <c r="I2526" s="45" t="s">
        <v>290</v>
      </c>
      <c r="J2526" s="414" t="s">
        <v>1452</v>
      </c>
      <c r="K2526" s="353" t="s">
        <v>7970</v>
      </c>
      <c r="L2526" s="13">
        <f ca="1">IFERROR(__xludf.DUMMYFUNCTION("if(K2675="""",0,counta(split(K2675,"","")))"),2)</f>
        <v>2</v>
      </c>
      <c r="M2526" s="353" t="s">
        <v>7970</v>
      </c>
      <c r="N2526" s="242"/>
      <c r="O2526" s="242"/>
      <c r="P2526" s="242"/>
      <c r="Q2526" s="278" t="s">
        <v>62</v>
      </c>
      <c r="R2526" s="102" t="s">
        <v>43</v>
      </c>
      <c r="S2526" s="274">
        <v>0</v>
      </c>
      <c r="T2526" s="435"/>
      <c r="U2526" s="165">
        <v>4</v>
      </c>
      <c r="V2526" s="165">
        <v>5</v>
      </c>
      <c r="W2526" s="165" t="s">
        <v>2111</v>
      </c>
      <c r="X2526" s="102">
        <v>1</v>
      </c>
      <c r="Y2526" s="422">
        <f>J2526-I2526</f>
        <v>5.6249999999999994E-2</v>
      </c>
      <c r="Z2526" s="422">
        <f>Y2526*60</f>
        <v>3.3749999999999996</v>
      </c>
      <c r="AA2526" s="429">
        <v>2</v>
      </c>
      <c r="AB2526" s="255">
        <v>5</v>
      </c>
    </row>
    <row r="2527" spans="1:28" ht="14.25" customHeight="1" thickBot="1">
      <c r="A2527" s="7"/>
      <c r="B2527" s="7"/>
      <c r="C2527" s="50" t="s">
        <v>4937</v>
      </c>
      <c r="D2527" s="468">
        <v>4</v>
      </c>
      <c r="E2527" s="144" t="s">
        <v>1618</v>
      </c>
      <c r="F2527" s="102" t="s">
        <v>816</v>
      </c>
      <c r="G2527" s="102" t="s">
        <v>5066</v>
      </c>
      <c r="H2527" s="102" t="s">
        <v>818</v>
      </c>
      <c r="I2527" s="45" t="s">
        <v>290</v>
      </c>
      <c r="J2527" s="414" t="s">
        <v>7949</v>
      </c>
      <c r="K2527" s="353" t="s">
        <v>7972</v>
      </c>
      <c r="L2527" s="13">
        <f ca="1">IFERROR(__xludf.DUMMYFUNCTION("if(K2676="""",0,counta(split(K2676,"","")))"),5)</f>
        <v>5</v>
      </c>
      <c r="M2527" s="353" t="s">
        <v>7973</v>
      </c>
      <c r="N2527" s="242"/>
      <c r="O2527" s="242"/>
      <c r="P2527" s="242"/>
      <c r="Q2527" s="278" t="s">
        <v>62</v>
      </c>
      <c r="R2527" s="102" t="s">
        <v>43</v>
      </c>
      <c r="S2527" s="274">
        <v>0</v>
      </c>
      <c r="T2527" s="435"/>
      <c r="U2527" s="485">
        <v>5</v>
      </c>
      <c r="V2527" s="485">
        <v>5</v>
      </c>
      <c r="W2527" s="482" t="s">
        <v>29</v>
      </c>
      <c r="X2527" s="482" t="s">
        <v>2947</v>
      </c>
      <c r="Y2527" s="422">
        <f>J2527-I2527</f>
        <v>-0.17222222222222222</v>
      </c>
      <c r="Z2527" s="422">
        <f>Y2527*60</f>
        <v>-10.333333333333334</v>
      </c>
      <c r="AA2527" s="429">
        <v>2</v>
      </c>
      <c r="AB2527" s="332">
        <v>5</v>
      </c>
    </row>
    <row r="2528" spans="1:28" ht="14.25" customHeight="1" thickBot="1">
      <c r="A2528" s="7"/>
      <c r="B2528" s="7"/>
      <c r="C2528" s="104" t="s">
        <v>5338</v>
      </c>
      <c r="D2528" s="468">
        <v>4</v>
      </c>
      <c r="E2528" s="50" t="s">
        <v>5428</v>
      </c>
      <c r="F2528" s="102" t="s">
        <v>5436</v>
      </c>
      <c r="G2528" s="102" t="s">
        <v>5437</v>
      </c>
      <c r="H2528" s="102" t="s">
        <v>5438</v>
      </c>
      <c r="I2528" s="45" t="s">
        <v>290</v>
      </c>
      <c r="J2528" s="414" t="s">
        <v>113</v>
      </c>
      <c r="K2528" s="353" t="s">
        <v>7977</v>
      </c>
      <c r="L2528" s="13">
        <f ca="1">IFERROR(__xludf.DUMMYFUNCTION("if(K2677="""",0,counta(split(K2677,"","")))"),2)</f>
        <v>2</v>
      </c>
      <c r="M2528" s="353" t="s">
        <v>7977</v>
      </c>
      <c r="N2528" s="242"/>
      <c r="O2528" s="242"/>
      <c r="P2528" s="242"/>
      <c r="Q2528" s="278" t="s">
        <v>62</v>
      </c>
      <c r="R2528" s="102" t="s">
        <v>43</v>
      </c>
      <c r="S2528" s="274">
        <v>0</v>
      </c>
      <c r="T2528" s="435"/>
      <c r="U2528" s="165">
        <v>4</v>
      </c>
      <c r="V2528" s="165">
        <v>3</v>
      </c>
      <c r="W2528" s="165" t="s">
        <v>3770</v>
      </c>
      <c r="X2528" s="102" t="s">
        <v>2947</v>
      </c>
      <c r="Y2528" s="422">
        <f>J2528-I2528</f>
        <v>-0.14097222222222222</v>
      </c>
      <c r="Z2528" s="422">
        <f>Y2528*60</f>
        <v>-8.4583333333333339</v>
      </c>
      <c r="AA2528" s="429">
        <v>2</v>
      </c>
      <c r="AB2528" s="165">
        <v>5</v>
      </c>
    </row>
    <row r="2529" spans="1:28" ht="14.25" customHeight="1" thickBot="1">
      <c r="A2529" s="7"/>
      <c r="B2529" s="7"/>
      <c r="C2529" s="50" t="s">
        <v>6619</v>
      </c>
      <c r="D2529" s="468">
        <v>4</v>
      </c>
      <c r="E2529" s="50" t="s">
        <v>6652</v>
      </c>
      <c r="F2529" s="102" t="s">
        <v>2803</v>
      </c>
      <c r="G2529" s="102" t="s">
        <v>2803</v>
      </c>
      <c r="H2529" s="102" t="s">
        <v>3052</v>
      </c>
      <c r="I2529" s="45" t="s">
        <v>290</v>
      </c>
      <c r="J2529" s="414" t="s">
        <v>1435</v>
      </c>
      <c r="K2529" s="353" t="s">
        <v>7981</v>
      </c>
      <c r="L2529" s="13">
        <f ca="1">IFERROR(__xludf.DUMMYFUNCTION("if(K2678="""",0,counta(split(K2678,"","")))"),3)</f>
        <v>3</v>
      </c>
      <c r="M2529" s="353" t="s">
        <v>7981</v>
      </c>
      <c r="N2529" s="242"/>
      <c r="O2529" s="242"/>
      <c r="P2529" s="242"/>
      <c r="Q2529" s="278" t="s">
        <v>62</v>
      </c>
      <c r="R2529" s="102" t="s">
        <v>43</v>
      </c>
      <c r="S2529" s="274">
        <v>0</v>
      </c>
      <c r="T2529" s="435"/>
      <c r="U2529" s="165">
        <v>5</v>
      </c>
      <c r="V2529" s="354">
        <v>5</v>
      </c>
      <c r="W2529" s="353" t="s">
        <v>2793</v>
      </c>
      <c r="X2529" s="102">
        <v>1</v>
      </c>
      <c r="Y2529" s="422">
        <f>J2529-I2529</f>
        <v>-0.12291666666666669</v>
      </c>
      <c r="Z2529" s="422">
        <f>Y2529*60</f>
        <v>-7.3750000000000009</v>
      </c>
      <c r="AA2529" s="429">
        <v>2</v>
      </c>
      <c r="AB2529" s="255">
        <v>5</v>
      </c>
    </row>
    <row r="2530" spans="1:28" ht="14.25" customHeight="1" thickBot="1">
      <c r="A2530" s="136"/>
      <c r="B2530" s="136"/>
      <c r="C2530" s="252" t="s">
        <v>4763</v>
      </c>
      <c r="D2530" s="468">
        <v>4</v>
      </c>
      <c r="E2530" s="138" t="s">
        <v>1953</v>
      </c>
      <c r="F2530" s="137" t="s">
        <v>318</v>
      </c>
      <c r="G2530" s="137" t="s">
        <v>1963</v>
      </c>
      <c r="H2530" s="137" t="s">
        <v>1964</v>
      </c>
      <c r="I2530" s="110" t="s">
        <v>914</v>
      </c>
      <c r="J2530" s="414" t="s">
        <v>213</v>
      </c>
      <c r="K2530" s="353" t="s">
        <v>7985</v>
      </c>
      <c r="L2530" s="13">
        <f ca="1">IFERROR(__xludf.DUMMYFUNCTION("if(K2679="""",0,counta(split(K2679,"","")))"),2)</f>
        <v>2</v>
      </c>
      <c r="M2530" s="353" t="s">
        <v>7985</v>
      </c>
      <c r="N2530" s="242"/>
      <c r="O2530" s="242"/>
      <c r="P2530" s="242"/>
      <c r="Q2530" s="278" t="s">
        <v>62</v>
      </c>
      <c r="R2530" s="102" t="s">
        <v>43</v>
      </c>
      <c r="S2530" s="274">
        <v>0</v>
      </c>
      <c r="T2530" s="435"/>
      <c r="U2530" s="165"/>
      <c r="V2530" s="165"/>
      <c r="W2530" s="165" t="s">
        <v>3513</v>
      </c>
      <c r="X2530" s="102">
        <v>1</v>
      </c>
      <c r="Y2530" s="422">
        <f>J2530-I2530</f>
        <v>-0.1138888888888889</v>
      </c>
      <c r="Z2530" s="422">
        <f>Y2530*60</f>
        <v>-6.8333333333333339</v>
      </c>
      <c r="AA2530" s="429">
        <v>2</v>
      </c>
      <c r="AB2530" s="165">
        <v>5</v>
      </c>
    </row>
    <row r="2531" spans="1:28" ht="14.25" customHeight="1" thickBot="1">
      <c r="A2531" s="385"/>
      <c r="B2531" s="385"/>
      <c r="C2531" s="145" t="s">
        <v>5078</v>
      </c>
      <c r="D2531" s="468">
        <v>4</v>
      </c>
      <c r="E2531" s="145" t="s">
        <v>5133</v>
      </c>
      <c r="F2531" s="155" t="s">
        <v>2842</v>
      </c>
      <c r="G2531" s="155" t="s">
        <v>5147</v>
      </c>
      <c r="H2531" s="155" t="s">
        <v>2844</v>
      </c>
      <c r="I2531" s="152" t="s">
        <v>914</v>
      </c>
      <c r="J2531" s="414" t="s">
        <v>39</v>
      </c>
      <c r="K2531" s="353" t="s">
        <v>7987</v>
      </c>
      <c r="L2531" s="13">
        <f ca="1">IFERROR(__xludf.DUMMYFUNCTION("if(K2680="""",0,counta(split(K2680,"","")))"),4)</f>
        <v>4</v>
      </c>
      <c r="M2531" s="353" t="s">
        <v>7988</v>
      </c>
      <c r="N2531" s="353" t="s">
        <v>417</v>
      </c>
      <c r="O2531" s="353" t="s">
        <v>4908</v>
      </c>
      <c r="P2531" s="353" t="s">
        <v>4908</v>
      </c>
      <c r="Q2531" s="278" t="s">
        <v>62</v>
      </c>
      <c r="R2531" s="102" t="s">
        <v>43</v>
      </c>
      <c r="S2531" s="274">
        <v>0</v>
      </c>
      <c r="T2531" s="435"/>
      <c r="U2531" s="354">
        <v>4</v>
      </c>
      <c r="V2531" s="354">
        <v>4</v>
      </c>
      <c r="W2531" s="434" t="s">
        <v>3127</v>
      </c>
      <c r="X2531" s="354">
        <v>2</v>
      </c>
      <c r="Y2531" s="422">
        <f>J2531-I2531</f>
        <v>-1.4583333333333337E-2</v>
      </c>
      <c r="Z2531" s="422">
        <f>Y2531*60</f>
        <v>-0.87500000000000022</v>
      </c>
      <c r="AA2531" s="429">
        <v>2</v>
      </c>
      <c r="AB2531" s="277">
        <v>5</v>
      </c>
    </row>
    <row r="2532" spans="1:28" ht="14.25" customHeight="1" thickBot="1">
      <c r="A2532" s="156"/>
      <c r="B2532" s="156"/>
      <c r="C2532" s="252" t="s">
        <v>6391</v>
      </c>
      <c r="D2532" s="468">
        <v>4</v>
      </c>
      <c r="E2532" s="252" t="s">
        <v>6392</v>
      </c>
      <c r="F2532" s="339" t="s">
        <v>3519</v>
      </c>
      <c r="G2532" s="339" t="s">
        <v>2184</v>
      </c>
      <c r="H2532" s="339" t="s">
        <v>3346</v>
      </c>
      <c r="I2532" s="184" t="s">
        <v>914</v>
      </c>
      <c r="J2532" s="414" t="s">
        <v>349</v>
      </c>
      <c r="K2532" s="353" t="s">
        <v>7990</v>
      </c>
      <c r="L2532" s="13">
        <f ca="1">IFERROR(__xludf.DUMMYFUNCTION("if(K2681="""",0,counta(split(K2681,"","")))"),4)</f>
        <v>4</v>
      </c>
      <c r="M2532" s="353" t="s">
        <v>7991</v>
      </c>
      <c r="N2532" s="242"/>
      <c r="O2532" s="242"/>
      <c r="P2532" s="242"/>
      <c r="Q2532" s="278" t="s">
        <v>62</v>
      </c>
      <c r="R2532" s="102" t="s">
        <v>43</v>
      </c>
      <c r="S2532" s="274">
        <v>0</v>
      </c>
      <c r="T2532" s="435"/>
      <c r="U2532" s="51">
        <v>4</v>
      </c>
      <c r="V2532" s="51">
        <v>5</v>
      </c>
      <c r="W2532" s="51" t="s">
        <v>7391</v>
      </c>
      <c r="X2532" s="51">
        <v>1</v>
      </c>
      <c r="Y2532" s="422">
        <f>J2532-I2532</f>
        <v>9.305555555555553E-2</v>
      </c>
      <c r="Z2532" s="422">
        <f>Y2532*60</f>
        <v>5.5833333333333321</v>
      </c>
      <c r="AA2532" s="429">
        <v>2</v>
      </c>
      <c r="AB2532" s="354">
        <v>5</v>
      </c>
    </row>
    <row r="2533" spans="1:28" ht="14.25" customHeight="1" thickBot="1">
      <c r="A2533" s="7"/>
      <c r="B2533" s="7"/>
      <c r="C2533" s="104" t="s">
        <v>6619</v>
      </c>
      <c r="D2533" s="468">
        <v>4</v>
      </c>
      <c r="E2533" s="50" t="s">
        <v>6716</v>
      </c>
      <c r="F2533" s="102" t="s">
        <v>6723</v>
      </c>
      <c r="G2533" s="102" t="s">
        <v>6723</v>
      </c>
      <c r="H2533" s="102" t="s">
        <v>6724</v>
      </c>
      <c r="I2533" s="45" t="s">
        <v>914</v>
      </c>
      <c r="J2533" s="414" t="s">
        <v>268</v>
      </c>
      <c r="K2533" s="353" t="s">
        <v>7993</v>
      </c>
      <c r="L2533" s="13">
        <f ca="1">IFERROR(__xludf.DUMMYFUNCTION("if(K2682="""",0,counta(split(K2682,"","")))"),3)</f>
        <v>3</v>
      </c>
      <c r="M2533" s="353" t="s">
        <v>7994</v>
      </c>
      <c r="N2533" s="242"/>
      <c r="O2533" s="242"/>
      <c r="P2533" s="242"/>
      <c r="Q2533" s="278" t="s">
        <v>62</v>
      </c>
      <c r="R2533" s="102" t="s">
        <v>43</v>
      </c>
      <c r="S2533" s="274">
        <v>0</v>
      </c>
      <c r="T2533" s="435"/>
      <c r="U2533" s="148">
        <v>3</v>
      </c>
      <c r="V2533" s="149">
        <v>4</v>
      </c>
      <c r="W2533" s="155" t="s">
        <v>29</v>
      </c>
      <c r="X2533" s="155" t="s">
        <v>2947</v>
      </c>
      <c r="Y2533" s="422">
        <f>J2533-I2533</f>
        <v>0.14305555555555552</v>
      </c>
      <c r="Z2533" s="422">
        <f>Y2533*60</f>
        <v>8.5833333333333304</v>
      </c>
      <c r="AA2533" s="429">
        <v>2</v>
      </c>
      <c r="AB2533" s="196">
        <v>5</v>
      </c>
    </row>
    <row r="2534" spans="1:28" ht="14.25" customHeight="1" thickBot="1">
      <c r="A2534" s="7"/>
      <c r="B2534" s="7"/>
      <c r="C2534" s="50" t="s">
        <v>3086</v>
      </c>
      <c r="D2534" s="468">
        <v>4</v>
      </c>
      <c r="E2534" s="87" t="s">
        <v>3276</v>
      </c>
      <c r="F2534" s="93" t="s">
        <v>3287</v>
      </c>
      <c r="G2534" s="102" t="s">
        <v>3288</v>
      </c>
      <c r="H2534" s="237" t="s">
        <v>3289</v>
      </c>
      <c r="I2534" s="45" t="s">
        <v>1724</v>
      </c>
      <c r="J2534" s="414" t="s">
        <v>4188</v>
      </c>
      <c r="K2534" s="353" t="s">
        <v>7996</v>
      </c>
      <c r="L2534" s="13">
        <f ca="1">IFERROR(__xludf.DUMMYFUNCTION("if(K2683="""",0,counta(split(K2683,"","")))"),2)</f>
        <v>2</v>
      </c>
      <c r="M2534" s="353" t="s">
        <v>7996</v>
      </c>
      <c r="N2534" s="242"/>
      <c r="O2534" s="242"/>
      <c r="P2534" s="242"/>
      <c r="Q2534" s="278" t="s">
        <v>62</v>
      </c>
      <c r="R2534" s="102" t="s">
        <v>43</v>
      </c>
      <c r="S2534" s="274">
        <v>0</v>
      </c>
      <c r="T2534" s="435"/>
      <c r="U2534" s="379">
        <v>4</v>
      </c>
      <c r="V2534" s="379">
        <v>5</v>
      </c>
      <c r="W2534" s="377" t="s">
        <v>3511</v>
      </c>
      <c r="X2534" s="377">
        <v>1</v>
      </c>
      <c r="Y2534" s="422">
        <f>J2534-I2534</f>
        <v>0.12152777777777776</v>
      </c>
      <c r="Z2534" s="422">
        <f>Y2534*60</f>
        <v>7.2916666666666661</v>
      </c>
      <c r="AA2534" s="429">
        <v>2</v>
      </c>
      <c r="AB2534" s="277">
        <v>5</v>
      </c>
    </row>
    <row r="2535" spans="1:28" ht="14.25" customHeight="1" thickBot="1">
      <c r="A2535" s="136"/>
      <c r="B2535" s="7"/>
      <c r="C2535" s="51" t="s">
        <v>3465</v>
      </c>
      <c r="D2535" s="468">
        <v>4</v>
      </c>
      <c r="E2535" s="51" t="s">
        <v>3588</v>
      </c>
      <c r="F2535" s="51" t="s">
        <v>3590</v>
      </c>
      <c r="G2535" s="102" t="s">
        <v>3591</v>
      </c>
      <c r="H2535" s="102" t="s">
        <v>2480</v>
      </c>
      <c r="I2535" s="45" t="s">
        <v>1724</v>
      </c>
      <c r="J2535" s="414" t="s">
        <v>569</v>
      </c>
      <c r="K2535" s="353" t="s">
        <v>7998</v>
      </c>
      <c r="L2535" s="13">
        <f ca="1">IFERROR(__xludf.DUMMYFUNCTION("if(K2684="""",0,counta(split(K2684,"","")))"),4)</f>
        <v>4</v>
      </c>
      <c r="M2535" s="353" t="s">
        <v>7999</v>
      </c>
      <c r="N2535" s="353" t="s">
        <v>181</v>
      </c>
      <c r="O2535" s="353" t="s">
        <v>181</v>
      </c>
      <c r="P2535" s="353" t="s">
        <v>181</v>
      </c>
      <c r="Q2535" s="278" t="s">
        <v>62</v>
      </c>
      <c r="R2535" s="102" t="s">
        <v>43</v>
      </c>
      <c r="S2535" s="274">
        <v>0</v>
      </c>
      <c r="T2535" s="435"/>
      <c r="U2535" s="481">
        <v>3</v>
      </c>
      <c r="V2535" s="481">
        <v>3</v>
      </c>
      <c r="W2535" s="481" t="s">
        <v>3317</v>
      </c>
      <c r="X2535" s="480" t="s">
        <v>2794</v>
      </c>
      <c r="Y2535" s="422">
        <f>J2535-I2535</f>
        <v>0.1847222222222222</v>
      </c>
      <c r="Z2535" s="422">
        <f>Y2535*60</f>
        <v>11.083333333333332</v>
      </c>
      <c r="AA2535" s="429">
        <v>2</v>
      </c>
      <c r="AB2535" s="332">
        <v>5</v>
      </c>
    </row>
    <row r="2536" spans="1:28" ht="14.25" customHeight="1" thickBot="1">
      <c r="A2536" s="7"/>
      <c r="B2536" s="7"/>
      <c r="C2536" s="50" t="s">
        <v>4411</v>
      </c>
      <c r="D2536" s="468">
        <v>4</v>
      </c>
      <c r="E2536" s="51" t="s">
        <v>4697</v>
      </c>
      <c r="F2536" s="102" t="s">
        <v>2985</v>
      </c>
      <c r="G2536" s="102" t="s">
        <v>3350</v>
      </c>
      <c r="H2536" s="102" t="s">
        <v>295</v>
      </c>
      <c r="I2536" s="45" t="s">
        <v>308</v>
      </c>
      <c r="J2536" s="414" t="s">
        <v>8001</v>
      </c>
      <c r="K2536" s="353" t="s">
        <v>8002</v>
      </c>
      <c r="L2536" s="13">
        <f ca="1">IFERROR(__xludf.DUMMYFUNCTION("if(K2685="""",0,counta(split(K2685,"","")))"),6)</f>
        <v>6</v>
      </c>
      <c r="M2536" s="353" t="s">
        <v>8003</v>
      </c>
      <c r="N2536" s="353" t="s">
        <v>181</v>
      </c>
      <c r="O2536" s="353" t="s">
        <v>181</v>
      </c>
      <c r="P2536" s="353" t="s">
        <v>181</v>
      </c>
      <c r="Q2536" s="278" t="s">
        <v>62</v>
      </c>
      <c r="R2536" s="102" t="s">
        <v>43</v>
      </c>
      <c r="S2536" s="274">
        <v>0</v>
      </c>
      <c r="T2536" s="435"/>
      <c r="U2536" s="496">
        <v>4</v>
      </c>
      <c r="V2536" s="485">
        <v>5</v>
      </c>
      <c r="W2536" s="482" t="s">
        <v>3548</v>
      </c>
      <c r="X2536" s="482" t="s">
        <v>2794</v>
      </c>
      <c r="Y2536" s="422">
        <f>J2536-I2536</f>
        <v>0.26458333333333328</v>
      </c>
      <c r="Z2536" s="422">
        <f>Y2536*60</f>
        <v>15.874999999999996</v>
      </c>
      <c r="AA2536" s="429">
        <v>2</v>
      </c>
      <c r="AB2536" s="165">
        <v>5</v>
      </c>
    </row>
    <row r="2537" spans="1:28" ht="14.25" customHeight="1" thickBot="1">
      <c r="A2537" s="7"/>
      <c r="B2537" s="7"/>
      <c r="C2537" s="104" t="s">
        <v>6619</v>
      </c>
      <c r="D2537" s="468">
        <v>4</v>
      </c>
      <c r="E2537" s="50" t="s">
        <v>6731</v>
      </c>
      <c r="F2537" s="102" t="s">
        <v>6735</v>
      </c>
      <c r="G2537" s="102" t="s">
        <v>6735</v>
      </c>
      <c r="H2537" s="102" t="s">
        <v>6736</v>
      </c>
      <c r="I2537" s="45" t="s">
        <v>308</v>
      </c>
      <c r="J2537" s="414" t="s">
        <v>5777</v>
      </c>
      <c r="K2537" s="353" t="s">
        <v>8004</v>
      </c>
      <c r="L2537" s="13">
        <f ca="1">IFERROR(__xludf.DUMMYFUNCTION("if(K2686="""",0,counta(split(K2686,"","")))"),7)</f>
        <v>7</v>
      </c>
      <c r="M2537" s="353" t="s">
        <v>8005</v>
      </c>
      <c r="N2537" s="353" t="s">
        <v>5440</v>
      </c>
      <c r="O2537" s="353" t="s">
        <v>1439</v>
      </c>
      <c r="P2537" s="353" t="s">
        <v>1439</v>
      </c>
      <c r="Q2537" s="278" t="s">
        <v>62</v>
      </c>
      <c r="R2537" s="102" t="s">
        <v>43</v>
      </c>
      <c r="S2537" s="274">
        <v>0</v>
      </c>
      <c r="T2537" s="435"/>
      <c r="U2537" s="481">
        <v>2</v>
      </c>
      <c r="V2537" s="481">
        <v>4</v>
      </c>
      <c r="W2537" s="481" t="s">
        <v>3044</v>
      </c>
      <c r="X2537" s="480" t="s">
        <v>2794</v>
      </c>
      <c r="Y2537" s="422">
        <f>J2537-I2537</f>
        <v>0.3388888888888888</v>
      </c>
      <c r="Z2537" s="422">
        <f>Y2537*60</f>
        <v>20.333333333333329</v>
      </c>
      <c r="AA2537" s="429">
        <v>2</v>
      </c>
      <c r="AB2537" s="165">
        <v>5</v>
      </c>
    </row>
    <row r="2538" spans="1:28" ht="14.25" customHeight="1" thickBot="1">
      <c r="A2538" s="7"/>
      <c r="B2538" s="7"/>
      <c r="C2538" s="50" t="s">
        <v>3306</v>
      </c>
      <c r="D2538" s="468">
        <v>4</v>
      </c>
      <c r="E2538" s="97" t="s">
        <v>3405</v>
      </c>
      <c r="F2538" s="102" t="s">
        <v>75</v>
      </c>
      <c r="G2538" s="102" t="s">
        <v>3410</v>
      </c>
      <c r="H2538" s="102" t="s">
        <v>3411</v>
      </c>
      <c r="I2538" s="45" t="s">
        <v>3283</v>
      </c>
      <c r="J2538" s="240" t="s">
        <v>1195</v>
      </c>
      <c r="K2538" s="238"/>
      <c r="L2538" s="13">
        <f ca="1">IFERROR(__xludf.DUMMYFUNCTION("if(K2687="""",0,counta(split(K2687,"","")))"),0)</f>
        <v>0</v>
      </c>
      <c r="M2538" s="238"/>
      <c r="N2538" s="242"/>
      <c r="O2538" s="242"/>
      <c r="P2538" s="242"/>
      <c r="Q2538" s="278" t="s">
        <v>62</v>
      </c>
      <c r="R2538" s="102" t="s">
        <v>43</v>
      </c>
      <c r="S2538" s="274">
        <v>0</v>
      </c>
      <c r="T2538" s="435"/>
      <c r="U2538" s="165">
        <v>3</v>
      </c>
      <c r="V2538" s="165">
        <v>3</v>
      </c>
      <c r="W2538" s="165" t="s">
        <v>3548</v>
      </c>
      <c r="X2538" s="102">
        <v>1</v>
      </c>
      <c r="Y2538" s="422">
        <f>J2538-I2538</f>
        <v>0.37430555555555556</v>
      </c>
      <c r="Z2538" s="422">
        <f>Y2538*60</f>
        <v>22.458333333333332</v>
      </c>
      <c r="AA2538" s="429">
        <v>2</v>
      </c>
      <c r="AB2538" s="165">
        <v>5</v>
      </c>
    </row>
    <row r="2539" spans="1:28" ht="14.25" customHeight="1" thickBot="1">
      <c r="A2539" s="7"/>
      <c r="B2539" s="7"/>
      <c r="C2539" s="50" t="s">
        <v>4411</v>
      </c>
      <c r="D2539" s="468">
        <v>4</v>
      </c>
      <c r="E2539" s="386" t="s">
        <v>4600</v>
      </c>
      <c r="F2539" s="102" t="s">
        <v>4532</v>
      </c>
      <c r="G2539" s="102" t="s">
        <v>4611</v>
      </c>
      <c r="H2539" s="102" t="s">
        <v>1732</v>
      </c>
      <c r="I2539" s="45" t="s">
        <v>3283</v>
      </c>
      <c r="J2539" s="414" t="s">
        <v>1304</v>
      </c>
      <c r="K2539" s="353" t="s">
        <v>8010</v>
      </c>
      <c r="L2539" s="13">
        <f ca="1">IFERROR(__xludf.DUMMYFUNCTION("if(K2688="""",0,counta(split(K2688,"","")))"),4)</f>
        <v>4</v>
      </c>
      <c r="M2539" s="353" t="s">
        <v>8010</v>
      </c>
      <c r="N2539" s="242"/>
      <c r="O2539" s="242"/>
      <c r="P2539" s="242"/>
      <c r="Q2539" s="278" t="s">
        <v>62</v>
      </c>
      <c r="R2539" s="102" t="s">
        <v>43</v>
      </c>
      <c r="S2539" s="274">
        <v>0</v>
      </c>
      <c r="T2539" s="435"/>
      <c r="U2539" s="165"/>
      <c r="V2539" s="165">
        <v>5</v>
      </c>
      <c r="W2539" s="165" t="s">
        <v>1403</v>
      </c>
      <c r="X2539" s="102"/>
      <c r="Y2539" s="422">
        <f>J2539-I2539</f>
        <v>-0.16944444444444445</v>
      </c>
      <c r="Z2539" s="422">
        <f>Y2539*60</f>
        <v>-10.166666666666668</v>
      </c>
      <c r="AA2539" s="429">
        <v>2</v>
      </c>
      <c r="AB2539" s="150">
        <v>5</v>
      </c>
    </row>
    <row r="2540" spans="1:28" ht="14.25" customHeight="1" thickBot="1">
      <c r="A2540" s="7"/>
      <c r="B2540" s="156"/>
      <c r="C2540" s="252" t="s">
        <v>6196</v>
      </c>
      <c r="D2540" s="468">
        <v>4</v>
      </c>
      <c r="E2540" s="252" t="s">
        <v>6294</v>
      </c>
      <c r="F2540" s="339" t="s">
        <v>6304</v>
      </c>
      <c r="G2540" s="252" t="s">
        <v>6305</v>
      </c>
      <c r="H2540" s="252" t="s">
        <v>6306</v>
      </c>
      <c r="I2540" s="180" t="s">
        <v>3283</v>
      </c>
      <c r="J2540" s="414" t="s">
        <v>77</v>
      </c>
      <c r="K2540" s="353" t="s">
        <v>8012</v>
      </c>
      <c r="L2540" s="13">
        <f ca="1">IFERROR(__xludf.DUMMYFUNCTION("if(K2689="""",0,counta(split(K2689,"","")))"),7)</f>
        <v>7</v>
      </c>
      <c r="M2540" s="353" t="s">
        <v>8013</v>
      </c>
      <c r="N2540" s="242"/>
      <c r="O2540" s="242"/>
      <c r="P2540" s="242"/>
      <c r="Q2540" s="278" t="s">
        <v>62</v>
      </c>
      <c r="R2540" s="102" t="s">
        <v>43</v>
      </c>
      <c r="S2540" s="274">
        <v>0</v>
      </c>
      <c r="T2540" s="435"/>
      <c r="U2540" s="51">
        <v>5</v>
      </c>
      <c r="V2540" s="354">
        <v>5</v>
      </c>
      <c r="W2540" s="102" t="s">
        <v>2793</v>
      </c>
      <c r="X2540" s="435"/>
      <c r="Y2540" s="422">
        <f>J2540-I2540</f>
        <v>-0.14027777777777781</v>
      </c>
      <c r="Z2540" s="422">
        <f>Y2540*60</f>
        <v>-8.4166666666666679</v>
      </c>
      <c r="AA2540" s="429">
        <v>2</v>
      </c>
      <c r="AB2540" s="379">
        <v>5</v>
      </c>
    </row>
    <row r="2541" spans="1:28" ht="14.25" customHeight="1" thickBot="1">
      <c r="A2541" s="7"/>
      <c r="B2541" s="7"/>
      <c r="C2541" s="252" t="s">
        <v>3828</v>
      </c>
      <c r="D2541" s="468">
        <v>4</v>
      </c>
      <c r="E2541" s="252" t="s">
        <v>3881</v>
      </c>
      <c r="F2541" s="137" t="s">
        <v>79</v>
      </c>
      <c r="G2541" s="137" t="s">
        <v>80</v>
      </c>
      <c r="H2541" s="137" t="s">
        <v>3831</v>
      </c>
      <c r="I2541" s="110" t="s">
        <v>721</v>
      </c>
      <c r="J2541" s="414" t="s">
        <v>1508</v>
      </c>
      <c r="K2541" s="353" t="s">
        <v>8015</v>
      </c>
      <c r="L2541" s="13">
        <f ca="1">IFERROR(__xludf.DUMMYFUNCTION("if(K2690="""",0,counta(split(K2690,"","")))"),5)</f>
        <v>5</v>
      </c>
      <c r="M2541" s="353" t="s">
        <v>8016</v>
      </c>
      <c r="N2541" s="242"/>
      <c r="O2541" s="242"/>
      <c r="P2541" s="242"/>
      <c r="Q2541" s="278" t="s">
        <v>62</v>
      </c>
      <c r="R2541" s="102" t="s">
        <v>43</v>
      </c>
      <c r="S2541" s="274">
        <v>0</v>
      </c>
      <c r="T2541" s="435"/>
      <c r="U2541" s="165">
        <v>1</v>
      </c>
      <c r="V2541" s="165">
        <v>5</v>
      </c>
      <c r="W2541" s="165" t="s">
        <v>3041</v>
      </c>
      <c r="X2541" s="102">
        <v>1</v>
      </c>
      <c r="Y2541" s="422">
        <f>J2541-I2541</f>
        <v>-0.11944444444444448</v>
      </c>
      <c r="Z2541" s="422">
        <f>Y2541*60</f>
        <v>-7.1666666666666687</v>
      </c>
      <c r="AA2541" s="429">
        <v>1</v>
      </c>
      <c r="AB2541" s="150">
        <v>5</v>
      </c>
    </row>
    <row r="2542" spans="1:28" ht="14.25" customHeight="1" thickBot="1">
      <c r="A2542" s="7"/>
      <c r="B2542" s="7"/>
      <c r="C2542" s="284" t="s">
        <v>4046</v>
      </c>
      <c r="D2542" s="468">
        <v>4</v>
      </c>
      <c r="E2542" s="353" t="s">
        <v>4121</v>
      </c>
      <c r="F2542" s="102" t="s">
        <v>416</v>
      </c>
      <c r="G2542" s="102" t="s">
        <v>49</v>
      </c>
      <c r="H2542" s="102" t="s">
        <v>660</v>
      </c>
      <c r="I2542" s="45" t="s">
        <v>721</v>
      </c>
      <c r="J2542" s="414" t="s">
        <v>774</v>
      </c>
      <c r="K2542" s="353" t="s">
        <v>8020</v>
      </c>
      <c r="L2542" s="13">
        <f ca="1">IFERROR(__xludf.DUMMYFUNCTION("if(K2691="""",0,counta(split(K2691,"","")))"),4)</f>
        <v>4</v>
      </c>
      <c r="M2542" s="353" t="s">
        <v>8021</v>
      </c>
      <c r="N2542" s="242"/>
      <c r="O2542" s="242"/>
      <c r="P2542" s="242"/>
      <c r="Q2542" s="278" t="s">
        <v>62</v>
      </c>
      <c r="R2542" s="102" t="s">
        <v>43</v>
      </c>
      <c r="S2542" s="274">
        <v>0</v>
      </c>
      <c r="T2542" s="435"/>
      <c r="U2542" s="165"/>
      <c r="V2542" s="165">
        <v>5</v>
      </c>
      <c r="W2542" s="165" t="s">
        <v>29</v>
      </c>
      <c r="X2542" s="15">
        <v>1</v>
      </c>
      <c r="Y2542" s="422">
        <f>J2542-I2542</f>
        <v>-8.2638888888888928E-2</v>
      </c>
      <c r="Z2542" s="422">
        <f>Y2542*60</f>
        <v>-4.9583333333333357</v>
      </c>
      <c r="AA2542" s="428">
        <v>1</v>
      </c>
      <c r="AB2542" s="379">
        <v>5</v>
      </c>
    </row>
    <row r="2543" spans="1:28" ht="14.25" customHeight="1" thickBot="1">
      <c r="A2543" s="7"/>
      <c r="B2543" s="7"/>
      <c r="C2543" s="104" t="s">
        <v>3675</v>
      </c>
      <c r="D2543" s="468">
        <v>4</v>
      </c>
      <c r="E2543" s="49" t="s">
        <v>3811</v>
      </c>
      <c r="F2543" s="102" t="s">
        <v>3817</v>
      </c>
      <c r="G2543" s="102" t="s">
        <v>3818</v>
      </c>
      <c r="H2543" s="102" t="s">
        <v>1929</v>
      </c>
      <c r="I2543" s="45" t="s">
        <v>730</v>
      </c>
      <c r="J2543" s="414" t="s">
        <v>2917</v>
      </c>
      <c r="K2543" s="353" t="s">
        <v>8023</v>
      </c>
      <c r="L2543" s="13">
        <f ca="1">IFERROR(__xludf.DUMMYFUNCTION("if(K2692="""",0,counta(split(K2692,"","")))"),5)</f>
        <v>5</v>
      </c>
      <c r="M2543" s="353" t="s">
        <v>8023</v>
      </c>
      <c r="N2543" s="353" t="s">
        <v>8024</v>
      </c>
      <c r="O2543" s="353" t="s">
        <v>8025</v>
      </c>
      <c r="P2543" s="353" t="s">
        <v>8025</v>
      </c>
      <c r="Q2543" s="278" t="s">
        <v>62</v>
      </c>
      <c r="R2543" s="102" t="s">
        <v>43</v>
      </c>
      <c r="S2543" s="274">
        <v>0</v>
      </c>
      <c r="T2543" s="435"/>
      <c r="U2543" s="165">
        <v>4</v>
      </c>
      <c r="V2543" s="165">
        <v>5</v>
      </c>
      <c r="W2543" s="165" t="s">
        <v>4948</v>
      </c>
      <c r="X2543" s="102" t="s">
        <v>2947</v>
      </c>
      <c r="Y2543" s="422">
        <f>J2543-I2543</f>
        <v>6.4583333333333354E-2</v>
      </c>
      <c r="Z2543" s="422">
        <f>Y2543*60</f>
        <v>3.8750000000000013</v>
      </c>
      <c r="AA2543" s="429">
        <v>1</v>
      </c>
      <c r="AB2543" s="165">
        <v>5</v>
      </c>
    </row>
    <row r="2544" spans="1:28" ht="14.25" customHeight="1" thickBot="1">
      <c r="A2544" s="7"/>
      <c r="B2544" s="189"/>
      <c r="C2544" s="190" t="s">
        <v>6753</v>
      </c>
      <c r="D2544" s="468">
        <v>4</v>
      </c>
      <c r="E2544" s="200" t="s">
        <v>6792</v>
      </c>
      <c r="F2544" s="209" t="s">
        <v>1620</v>
      </c>
      <c r="G2544" s="209" t="s">
        <v>1621</v>
      </c>
      <c r="H2544" s="210" t="s">
        <v>3825</v>
      </c>
      <c r="I2544" s="208" t="s">
        <v>730</v>
      </c>
      <c r="J2544" s="414" t="s">
        <v>1073</v>
      </c>
      <c r="K2544" s="353" t="s">
        <v>8027</v>
      </c>
      <c r="L2544" s="13">
        <f ca="1">IFERROR(__xludf.DUMMYFUNCTION("if(K2693="""",0,counta(split(K2693,"","")))"),4)</f>
        <v>4</v>
      </c>
      <c r="M2544" s="353" t="s">
        <v>8028</v>
      </c>
      <c r="N2544" s="242"/>
      <c r="O2544" s="242"/>
      <c r="P2544" s="242"/>
      <c r="Q2544" s="278" t="s">
        <v>62</v>
      </c>
      <c r="R2544" s="102" t="s">
        <v>43</v>
      </c>
      <c r="S2544" s="274">
        <v>0</v>
      </c>
      <c r="T2544" s="435"/>
      <c r="U2544" s="165">
        <v>5</v>
      </c>
      <c r="V2544" s="165">
        <v>5</v>
      </c>
      <c r="W2544" s="237" t="s">
        <v>29</v>
      </c>
      <c r="X2544" s="102" t="s">
        <v>2794</v>
      </c>
      <c r="Y2544" s="422">
        <f>J2544-I2544</f>
        <v>0.1944444444444445</v>
      </c>
      <c r="Z2544" s="422">
        <f>Y2544*60</f>
        <v>11.66666666666667</v>
      </c>
      <c r="AA2544" s="429">
        <v>1</v>
      </c>
      <c r="AB2544" s="165">
        <v>5</v>
      </c>
    </row>
    <row r="2545" spans="1:28" ht="14.25" customHeight="1" thickBot="1">
      <c r="A2545" s="7"/>
      <c r="B2545" s="7"/>
      <c r="C2545" s="252" t="s">
        <v>3828</v>
      </c>
      <c r="D2545" s="468">
        <v>4</v>
      </c>
      <c r="E2545" s="252" t="s">
        <v>3958</v>
      </c>
      <c r="F2545" s="102" t="s">
        <v>68</v>
      </c>
      <c r="G2545" s="102"/>
      <c r="H2545" s="102" t="s">
        <v>2849</v>
      </c>
      <c r="I2545" s="45" t="s">
        <v>1961</v>
      </c>
      <c r="J2545" s="414" t="s">
        <v>6449</v>
      </c>
      <c r="K2545" s="353" t="s">
        <v>8030</v>
      </c>
      <c r="L2545" s="13">
        <f ca="1">IFERROR(__xludf.DUMMYFUNCTION("if(K2694="""",0,counta(split(K2694,"","")))"),2)</f>
        <v>2</v>
      </c>
      <c r="M2545" s="353" t="s">
        <v>8030</v>
      </c>
      <c r="N2545" s="242"/>
      <c r="O2545" s="242"/>
      <c r="P2545" s="242"/>
      <c r="Q2545" s="278" t="s">
        <v>62</v>
      </c>
      <c r="R2545" s="102" t="s">
        <v>43</v>
      </c>
      <c r="S2545" s="274">
        <v>0</v>
      </c>
      <c r="T2545" s="435"/>
      <c r="U2545" s="280">
        <v>3</v>
      </c>
      <c r="V2545" s="280">
        <v>5</v>
      </c>
      <c r="W2545" s="286"/>
      <c r="X2545" s="286" t="s">
        <v>2947</v>
      </c>
      <c r="Y2545" s="422">
        <f>J2545-I2545</f>
        <v>0.37222222222222223</v>
      </c>
      <c r="Z2545" s="422">
        <f>Y2545*60</f>
        <v>22.333333333333336</v>
      </c>
      <c r="AA2545" s="429">
        <v>1</v>
      </c>
      <c r="AB2545" s="165">
        <v>5</v>
      </c>
    </row>
    <row r="2546" spans="1:28" ht="14.25" customHeight="1" thickBot="1">
      <c r="A2546" s="136"/>
      <c r="B2546" s="136"/>
      <c r="C2546" s="252" t="s">
        <v>4763</v>
      </c>
      <c r="D2546" s="468">
        <v>4</v>
      </c>
      <c r="E2546" s="138" t="s">
        <v>1953</v>
      </c>
      <c r="F2546" s="137" t="s">
        <v>318</v>
      </c>
      <c r="G2546" s="137"/>
      <c r="H2546" s="137" t="s">
        <v>1960</v>
      </c>
      <c r="I2546" s="110" t="s">
        <v>1961</v>
      </c>
      <c r="J2546" s="414" t="s">
        <v>6449</v>
      </c>
      <c r="K2546" s="353" t="s">
        <v>8033</v>
      </c>
      <c r="L2546" s="13">
        <f ca="1">IFERROR(__xludf.DUMMYFUNCTION("if(K2695="""",0,counta(split(K2695,"","")))"),2)</f>
        <v>2</v>
      </c>
      <c r="M2546" s="353" t="s">
        <v>8033</v>
      </c>
      <c r="N2546" s="242"/>
      <c r="O2546" s="242"/>
      <c r="P2546" s="242"/>
      <c r="Q2546" s="278" t="s">
        <v>62</v>
      </c>
      <c r="R2546" s="102" t="s">
        <v>43</v>
      </c>
      <c r="S2546" s="274">
        <v>0</v>
      </c>
      <c r="T2546" s="435"/>
      <c r="U2546" s="165"/>
      <c r="V2546" s="165">
        <v>5</v>
      </c>
      <c r="W2546" s="165" t="s">
        <v>2111</v>
      </c>
      <c r="X2546" s="102"/>
      <c r="Y2546" s="422">
        <f>J2546-I2546</f>
        <v>0.37222222222222223</v>
      </c>
      <c r="Z2546" s="422">
        <f>Y2546*60</f>
        <v>22.333333333333336</v>
      </c>
      <c r="AA2546" s="429">
        <v>1</v>
      </c>
      <c r="AB2546" s="165">
        <v>5</v>
      </c>
    </row>
    <row r="2547" spans="1:28" ht="14.25" customHeight="1" thickBot="1">
      <c r="A2547" s="7"/>
      <c r="B2547" s="7"/>
      <c r="C2547" s="50" t="s">
        <v>5950</v>
      </c>
      <c r="D2547" s="468">
        <v>4</v>
      </c>
      <c r="E2547" s="50" t="s">
        <v>6148</v>
      </c>
      <c r="F2547" s="27" t="s">
        <v>262</v>
      </c>
      <c r="G2547" s="102"/>
      <c r="H2547" s="102" t="s">
        <v>2806</v>
      </c>
      <c r="I2547" s="45" t="s">
        <v>1961</v>
      </c>
      <c r="J2547" s="414" t="s">
        <v>6449</v>
      </c>
      <c r="K2547" s="353" t="s">
        <v>8037</v>
      </c>
      <c r="L2547" s="13">
        <f ca="1">IFERROR(__xludf.DUMMYFUNCTION("if(K2696="""",0,counta(split(K2696,"","")))"),2)</f>
        <v>2</v>
      </c>
      <c r="M2547" s="353" t="s">
        <v>8038</v>
      </c>
      <c r="N2547" s="242"/>
      <c r="O2547" s="242"/>
      <c r="P2547" s="242"/>
      <c r="Q2547" s="278" t="s">
        <v>62</v>
      </c>
      <c r="R2547" s="102" t="s">
        <v>43</v>
      </c>
      <c r="S2547" s="274">
        <v>0</v>
      </c>
      <c r="T2547" s="435"/>
      <c r="U2547" s="280">
        <v>5</v>
      </c>
      <c r="V2547" s="280">
        <v>5</v>
      </c>
      <c r="W2547" s="286" t="s">
        <v>9052</v>
      </c>
      <c r="X2547" s="286" t="s">
        <v>3469</v>
      </c>
      <c r="Y2547" s="422">
        <f>J2547-I2547</f>
        <v>0.37222222222222223</v>
      </c>
      <c r="Z2547" s="422">
        <f>Y2547*60</f>
        <v>22.333333333333336</v>
      </c>
      <c r="AA2547" s="429">
        <v>1</v>
      </c>
      <c r="AB2547" s="165">
        <v>5</v>
      </c>
    </row>
    <row r="2548" spans="1:28" ht="14.25" customHeight="1" thickBot="1">
      <c r="A2548" s="7"/>
      <c r="B2548" s="7"/>
      <c r="C2548" s="252" t="s">
        <v>4763</v>
      </c>
      <c r="D2548" s="468">
        <v>4</v>
      </c>
      <c r="E2548" s="50" t="s">
        <v>4883</v>
      </c>
      <c r="F2548" s="102" t="s">
        <v>4888</v>
      </c>
      <c r="G2548" s="102" t="s">
        <v>4888</v>
      </c>
      <c r="H2548" s="102" t="s">
        <v>4889</v>
      </c>
      <c r="I2548" s="45" t="s">
        <v>2879</v>
      </c>
      <c r="J2548" s="414" t="s">
        <v>1379</v>
      </c>
      <c r="K2548" s="353" t="s">
        <v>2027</v>
      </c>
      <c r="L2548" s="13">
        <f ca="1">IFERROR(__xludf.DUMMYFUNCTION("if(K2697="""",0,counta(split(K2697,"","")))"),1)</f>
        <v>1</v>
      </c>
      <c r="M2548" s="353" t="s">
        <v>2027</v>
      </c>
      <c r="N2548" s="242"/>
      <c r="O2548" s="242"/>
      <c r="P2548" s="242"/>
      <c r="Q2548" s="278" t="s">
        <v>62</v>
      </c>
      <c r="R2548" s="102" t="s">
        <v>43</v>
      </c>
      <c r="S2548" s="274">
        <v>0</v>
      </c>
      <c r="T2548" s="435"/>
      <c r="U2548" s="165"/>
      <c r="V2548" s="165">
        <v>4</v>
      </c>
      <c r="W2548" s="165" t="s">
        <v>2111</v>
      </c>
      <c r="X2548" s="102"/>
      <c r="Y2548" s="422">
        <f>J2548-I2548</f>
        <v>-0.17638888888888887</v>
      </c>
      <c r="Z2548" s="422">
        <f>Y2548*60</f>
        <v>-10.583333333333332</v>
      </c>
      <c r="AA2548" s="429">
        <v>1</v>
      </c>
      <c r="AB2548" s="379">
        <v>5</v>
      </c>
    </row>
    <row r="2549" spans="1:28" ht="14.25" customHeight="1" thickBot="1">
      <c r="A2549" s="7"/>
      <c r="B2549" s="7"/>
      <c r="C2549" s="50" t="s">
        <v>5950</v>
      </c>
      <c r="D2549" s="468">
        <v>4</v>
      </c>
      <c r="E2549" s="50" t="s">
        <v>6066</v>
      </c>
      <c r="F2549" s="102" t="s">
        <v>6070</v>
      </c>
      <c r="G2549" s="102" t="s">
        <v>6071</v>
      </c>
      <c r="H2549" s="102" t="s">
        <v>6072</v>
      </c>
      <c r="I2549" s="45" t="s">
        <v>2879</v>
      </c>
      <c r="J2549" s="414" t="s">
        <v>612</v>
      </c>
      <c r="K2549" s="353" t="s">
        <v>648</v>
      </c>
      <c r="L2549" s="13">
        <f ca="1">IFERROR(__xludf.DUMMYFUNCTION("if(K2698="""",0,counta(split(K2698,"","")))"),1)</f>
        <v>1</v>
      </c>
      <c r="M2549" s="353" t="s">
        <v>648</v>
      </c>
      <c r="N2549" s="242"/>
      <c r="O2549" s="242"/>
      <c r="P2549" s="242"/>
      <c r="Q2549" s="447" t="s">
        <v>62</v>
      </c>
      <c r="R2549" s="102" t="s">
        <v>43</v>
      </c>
      <c r="S2549" s="297">
        <v>0</v>
      </c>
      <c r="T2549" s="435"/>
      <c r="U2549" s="165"/>
      <c r="V2549" s="165">
        <v>4</v>
      </c>
      <c r="W2549" s="165" t="s">
        <v>1403</v>
      </c>
      <c r="X2549" s="102"/>
      <c r="Y2549" s="422">
        <f>J2549-I2549</f>
        <v>-0.14583333333333331</v>
      </c>
      <c r="Z2549" s="422">
        <f>Y2549*60</f>
        <v>-8.7499999999999982</v>
      </c>
      <c r="AA2549" s="428">
        <v>1</v>
      </c>
      <c r="AB2549" s="165">
        <v>5</v>
      </c>
    </row>
    <row r="2550" spans="1:28" ht="14.25" customHeight="1" thickBot="1">
      <c r="A2550" s="7"/>
      <c r="B2550" s="7"/>
      <c r="C2550" s="50" t="s">
        <v>4411</v>
      </c>
      <c r="D2550" s="468">
        <v>4</v>
      </c>
      <c r="E2550" s="51" t="s">
        <v>4697</v>
      </c>
      <c r="F2550" s="102" t="s">
        <v>2848</v>
      </c>
      <c r="G2550" s="102" t="s">
        <v>4703</v>
      </c>
      <c r="H2550" s="102" t="s">
        <v>208</v>
      </c>
      <c r="I2550" s="45" t="s">
        <v>688</v>
      </c>
      <c r="J2550" s="414" t="s">
        <v>8043</v>
      </c>
      <c r="K2550" s="353" t="s">
        <v>8044</v>
      </c>
      <c r="L2550" s="13">
        <f ca="1">IFERROR(__xludf.DUMMYFUNCTION("if(K2699="""",0,counta(split(K2699,"","")))"),6)</f>
        <v>6</v>
      </c>
      <c r="M2550" s="353" t="s">
        <v>8045</v>
      </c>
      <c r="N2550" s="353" t="s">
        <v>5440</v>
      </c>
      <c r="O2550" s="353" t="s">
        <v>1439</v>
      </c>
      <c r="P2550" s="353" t="s">
        <v>1439</v>
      </c>
      <c r="Q2550" s="447" t="s">
        <v>62</v>
      </c>
      <c r="R2550" s="102" t="s">
        <v>43</v>
      </c>
      <c r="S2550" s="297">
        <v>0</v>
      </c>
      <c r="T2550" s="435"/>
      <c r="U2550" s="374">
        <v>3</v>
      </c>
      <c r="V2550" s="374">
        <v>5</v>
      </c>
      <c r="W2550" s="375" t="s">
        <v>3511</v>
      </c>
      <c r="X2550" s="375">
        <v>1</v>
      </c>
      <c r="Y2550" s="422">
        <f>J2550-I2550</f>
        <v>0.33402777777777781</v>
      </c>
      <c r="Z2550" s="422">
        <f>Y2550*60</f>
        <v>20.041666666666668</v>
      </c>
      <c r="AA2550" s="429">
        <v>1</v>
      </c>
      <c r="AB2550" s="165">
        <v>5</v>
      </c>
    </row>
    <row r="2551" spans="1:28" ht="14.25" customHeight="1" thickBot="1">
      <c r="A2551" s="7"/>
      <c r="B2551" s="7"/>
      <c r="C2551" s="50" t="s">
        <v>4411</v>
      </c>
      <c r="D2551" s="468">
        <v>4</v>
      </c>
      <c r="E2551" s="51" t="s">
        <v>4739</v>
      </c>
      <c r="F2551" s="102" t="s">
        <v>912</v>
      </c>
      <c r="G2551" s="102" t="s">
        <v>4740</v>
      </c>
      <c r="H2551" s="102" t="s">
        <v>4732</v>
      </c>
      <c r="I2551" s="45" t="s">
        <v>688</v>
      </c>
      <c r="J2551" s="414" t="s">
        <v>1956</v>
      </c>
      <c r="K2551" s="353" t="s">
        <v>8048</v>
      </c>
      <c r="L2551" s="13">
        <f ca="1">IFERROR(__xludf.DUMMYFUNCTION("if(K2700="""",0,counta(split(K2700,"","")))"),2)</f>
        <v>2</v>
      </c>
      <c r="M2551" s="353" t="s">
        <v>8049</v>
      </c>
      <c r="N2551" s="242"/>
      <c r="O2551" s="242"/>
      <c r="P2551" s="242"/>
      <c r="Q2551" s="447" t="s">
        <v>62</v>
      </c>
      <c r="R2551" s="102" t="s">
        <v>43</v>
      </c>
      <c r="S2551" s="297">
        <v>0</v>
      </c>
      <c r="T2551" s="435"/>
      <c r="U2551" s="165"/>
      <c r="V2551" s="165">
        <v>5</v>
      </c>
      <c r="W2551" s="165" t="s">
        <v>2111</v>
      </c>
      <c r="X2551" s="102"/>
      <c r="Y2551" s="422">
        <f>J2551-I2551</f>
        <v>-0.14583333333333331</v>
      </c>
      <c r="Z2551" s="422">
        <f>Y2551*60</f>
        <v>-8.7499999999999982</v>
      </c>
      <c r="AA2551" s="428">
        <v>1</v>
      </c>
      <c r="AB2551" s="374">
        <v>5</v>
      </c>
    </row>
    <row r="2552" spans="1:28" ht="14.25" customHeight="1" thickBot="1">
      <c r="A2552" s="7"/>
      <c r="B2552" s="7"/>
      <c r="C2552" s="237" t="s">
        <v>3086</v>
      </c>
      <c r="D2552" s="468">
        <v>4</v>
      </c>
      <c r="E2552" s="87" t="s">
        <v>3161</v>
      </c>
      <c r="F2552" s="93" t="s">
        <v>2803</v>
      </c>
      <c r="G2552" s="102" t="s">
        <v>3174</v>
      </c>
      <c r="H2552" s="102" t="s">
        <v>295</v>
      </c>
      <c r="I2552" s="45" t="s">
        <v>651</v>
      </c>
      <c r="J2552" s="240" t="s">
        <v>81</v>
      </c>
      <c r="K2552" s="238"/>
      <c r="L2552" s="13">
        <f ca="1">IFERROR(__xludf.DUMMYFUNCTION("if(K2701="""",0,counta(split(K2701,"","")))"),0)</f>
        <v>0</v>
      </c>
      <c r="M2552" s="238"/>
      <c r="N2552" s="242"/>
      <c r="O2552" s="242"/>
      <c r="P2552" s="242"/>
      <c r="Q2552" s="447" t="s">
        <v>62</v>
      </c>
      <c r="R2552" s="102" t="s">
        <v>43</v>
      </c>
      <c r="S2552" s="297">
        <v>0</v>
      </c>
      <c r="T2552" s="435"/>
      <c r="U2552" s="165" t="s">
        <v>5401</v>
      </c>
      <c r="V2552" s="165" t="s">
        <v>5401</v>
      </c>
      <c r="W2552" s="165" t="s">
        <v>5401</v>
      </c>
      <c r="X2552" s="102" t="s">
        <v>5401</v>
      </c>
      <c r="Y2552" s="422">
        <f>J2552-I2552</f>
        <v>-0.13055555555555554</v>
      </c>
      <c r="Z2552" s="422">
        <f>Y2552*60</f>
        <v>-7.8333333333333321</v>
      </c>
      <c r="AA2552" s="429">
        <v>1</v>
      </c>
      <c r="AB2552" s="165">
        <v>5</v>
      </c>
    </row>
    <row r="2553" spans="1:28" ht="14.25" customHeight="1" thickBot="1">
      <c r="A2553" s="7"/>
      <c r="B2553" s="7"/>
      <c r="C2553" s="182" t="s">
        <v>4046</v>
      </c>
      <c r="D2553" s="468">
        <v>4</v>
      </c>
      <c r="E2553" s="353" t="s">
        <v>4182</v>
      </c>
      <c r="F2553" s="102" t="s">
        <v>75</v>
      </c>
      <c r="G2553" s="102" t="s">
        <v>75</v>
      </c>
      <c r="H2553" s="102" t="s">
        <v>295</v>
      </c>
      <c r="I2553" s="45" t="s">
        <v>3028</v>
      </c>
      <c r="J2553" s="414" t="s">
        <v>876</v>
      </c>
      <c r="K2553" s="353" t="s">
        <v>8052</v>
      </c>
      <c r="L2553" s="13">
        <f ca="1">IFERROR(__xludf.DUMMYFUNCTION("if(K2702="""",0,counta(split(K2702,"","")))"),4)</f>
        <v>4</v>
      </c>
      <c r="M2553" s="353" t="s">
        <v>8052</v>
      </c>
      <c r="N2553" s="242"/>
      <c r="O2553" s="242"/>
      <c r="P2553" s="242"/>
      <c r="Q2553" s="357" t="s">
        <v>62</v>
      </c>
      <c r="R2553" s="102" t="s">
        <v>43</v>
      </c>
      <c r="S2553" s="331">
        <v>0</v>
      </c>
      <c r="T2553" s="435"/>
      <c r="U2553" s="148">
        <v>3</v>
      </c>
      <c r="V2553" s="149">
        <v>4</v>
      </c>
      <c r="W2553" s="155" t="s">
        <v>5233</v>
      </c>
      <c r="X2553" s="155" t="s">
        <v>2947</v>
      </c>
      <c r="Y2553" s="422">
        <f>J2553-I2553</f>
        <v>-1.3194444444444425E-2</v>
      </c>
      <c r="Z2553" s="422">
        <f>Y2553*60</f>
        <v>-0.79166666666666552</v>
      </c>
      <c r="AA2553" s="429">
        <v>1</v>
      </c>
      <c r="AB2553" s="332">
        <v>5</v>
      </c>
    </row>
    <row r="2554" spans="1:28" ht="14.25" customHeight="1" thickBot="1">
      <c r="A2554" s="385"/>
      <c r="B2554" s="385"/>
      <c r="C2554" s="145" t="s">
        <v>5078</v>
      </c>
      <c r="D2554" s="468">
        <v>4</v>
      </c>
      <c r="E2554" s="145" t="s">
        <v>5150</v>
      </c>
      <c r="F2554" s="155" t="s">
        <v>5157</v>
      </c>
      <c r="G2554" s="155"/>
      <c r="H2554" s="155" t="s">
        <v>5158</v>
      </c>
      <c r="I2554" s="146" t="s">
        <v>3028</v>
      </c>
      <c r="J2554" s="414" t="s">
        <v>4004</v>
      </c>
      <c r="K2554" s="353" t="s">
        <v>8056</v>
      </c>
      <c r="L2554" s="13">
        <f ca="1">IFERROR(__xludf.DUMMYFUNCTION("if(K2703="""",0,counta(split(K2703,"","")))"),2)</f>
        <v>2</v>
      </c>
      <c r="M2554" s="353" t="s">
        <v>8056</v>
      </c>
      <c r="N2554" s="242"/>
      <c r="O2554" s="242"/>
      <c r="P2554" s="242"/>
      <c r="Q2554" s="357" t="s">
        <v>62</v>
      </c>
      <c r="R2554" s="102" t="s">
        <v>43</v>
      </c>
      <c r="S2554" s="331">
        <v>0</v>
      </c>
      <c r="T2554" s="435"/>
      <c r="U2554" s="165"/>
      <c r="V2554" s="165">
        <v>3</v>
      </c>
      <c r="W2554" s="165" t="s">
        <v>2111</v>
      </c>
      <c r="X2554" s="102"/>
      <c r="Y2554" s="422">
        <f>J2554-I2554</f>
        <v>2.7083333333333376E-2</v>
      </c>
      <c r="Z2554" s="422">
        <f>Y2554*60</f>
        <v>1.6250000000000027</v>
      </c>
      <c r="AA2554" s="429">
        <v>1</v>
      </c>
      <c r="AB2554" s="297">
        <v>5</v>
      </c>
    </row>
    <row r="2555" spans="1:28" ht="14.25" customHeight="1" thickBot="1">
      <c r="A2555" s="7"/>
      <c r="B2555" s="7"/>
      <c r="C2555" s="214" t="s">
        <v>6842</v>
      </c>
      <c r="D2555" s="468">
        <v>4</v>
      </c>
      <c r="E2555" s="214" t="s">
        <v>6913</v>
      </c>
      <c r="F2555" s="102" t="s">
        <v>6916</v>
      </c>
      <c r="G2555" s="102" t="s">
        <v>6917</v>
      </c>
      <c r="H2555" s="102" t="s">
        <v>6918</v>
      </c>
      <c r="I2555" s="45" t="s">
        <v>3028</v>
      </c>
      <c r="J2555" s="414" t="s">
        <v>1757</v>
      </c>
      <c r="K2555" s="353" t="s">
        <v>8060</v>
      </c>
      <c r="L2555" s="13">
        <f ca="1">IFERROR(__xludf.DUMMYFUNCTION("if(K2704="""",0,counta(split(K2704,"","")))"),2)</f>
        <v>2</v>
      </c>
      <c r="M2555" s="353" t="s">
        <v>8060</v>
      </c>
      <c r="N2555" s="242"/>
      <c r="O2555" s="242"/>
      <c r="P2555" s="242"/>
      <c r="Q2555" s="357" t="s">
        <v>62</v>
      </c>
      <c r="R2555" s="102" t="s">
        <v>43</v>
      </c>
      <c r="S2555" s="331">
        <v>0</v>
      </c>
      <c r="T2555" s="435"/>
      <c r="U2555" s="165">
        <v>4</v>
      </c>
      <c r="V2555" s="165">
        <v>4</v>
      </c>
      <c r="W2555" s="165" t="s">
        <v>3317</v>
      </c>
      <c r="X2555" s="102" t="s">
        <v>2794</v>
      </c>
      <c r="Y2555" s="422">
        <f>J2555-I2555</f>
        <v>5.3472222222222227E-2</v>
      </c>
      <c r="Z2555" s="422">
        <f>Y2555*60</f>
        <v>3.2083333333333335</v>
      </c>
      <c r="AA2555" s="429">
        <v>1</v>
      </c>
      <c r="AB2555" s="165">
        <v>5</v>
      </c>
    </row>
    <row r="2556" spans="1:28" ht="14.25" customHeight="1" thickBot="1">
      <c r="A2556" s="7"/>
      <c r="B2556" s="7"/>
      <c r="C2556" s="252" t="s">
        <v>4763</v>
      </c>
      <c r="D2556" s="468">
        <v>4</v>
      </c>
      <c r="E2556" s="50" t="s">
        <v>4897</v>
      </c>
      <c r="F2556" s="102" t="s">
        <v>4909</v>
      </c>
      <c r="G2556" s="102"/>
      <c r="H2556" s="102" t="s">
        <v>4910</v>
      </c>
      <c r="I2556" s="45" t="s">
        <v>438</v>
      </c>
      <c r="J2556" s="414" t="s">
        <v>4188</v>
      </c>
      <c r="K2556" s="353" t="s">
        <v>8061</v>
      </c>
      <c r="L2556" s="13">
        <f ca="1">IFERROR(__xludf.DUMMYFUNCTION("if(K2705="""",0,counta(split(K2705,"","")))"),3)</f>
        <v>3</v>
      </c>
      <c r="M2556" s="353" t="s">
        <v>8061</v>
      </c>
      <c r="N2556" s="242"/>
      <c r="O2556" s="242"/>
      <c r="P2556" s="242"/>
      <c r="Q2556" s="357" t="s">
        <v>62</v>
      </c>
      <c r="R2556" s="102" t="s">
        <v>43</v>
      </c>
      <c r="S2556" s="331">
        <v>0</v>
      </c>
      <c r="T2556" s="435"/>
      <c r="U2556" s="333">
        <v>4</v>
      </c>
      <c r="V2556" s="333">
        <v>4</v>
      </c>
      <c r="W2556" s="340" t="s">
        <v>3548</v>
      </c>
      <c r="X2556" s="339" t="s">
        <v>2947</v>
      </c>
      <c r="Y2556" s="422">
        <f>J2556-I2556</f>
        <v>0.13055555555555556</v>
      </c>
      <c r="Z2556" s="422">
        <f>Y2556*60</f>
        <v>7.8333333333333339</v>
      </c>
      <c r="AA2556" s="429">
        <v>1</v>
      </c>
      <c r="AB2556" s="521">
        <v>5</v>
      </c>
    </row>
    <row r="2557" spans="1:28" ht="14.25" customHeight="1" thickBot="1">
      <c r="A2557" s="7"/>
      <c r="B2557" s="7"/>
      <c r="C2557" s="284" t="s">
        <v>5784</v>
      </c>
      <c r="D2557" s="468">
        <v>4</v>
      </c>
      <c r="E2557" s="353" t="s">
        <v>5919</v>
      </c>
      <c r="F2557" s="175" t="s">
        <v>5920</v>
      </c>
      <c r="G2557" s="353" t="s">
        <v>5920</v>
      </c>
      <c r="H2557" s="353" t="s">
        <v>5921</v>
      </c>
      <c r="I2557" s="243" t="s">
        <v>5171</v>
      </c>
      <c r="J2557" s="414" t="s">
        <v>4463</v>
      </c>
      <c r="K2557" s="353" t="s">
        <v>8062</v>
      </c>
      <c r="L2557" s="13">
        <f ca="1">IFERROR(__xludf.DUMMYFUNCTION("if(K2706="""",0,counta(split(K2706,"","")))"),4)</f>
        <v>4</v>
      </c>
      <c r="M2557" s="353" t="s">
        <v>8062</v>
      </c>
      <c r="N2557" s="242"/>
      <c r="O2557" s="242"/>
      <c r="P2557" s="242"/>
      <c r="Q2557" s="357" t="s">
        <v>62</v>
      </c>
      <c r="R2557" s="102" t="s">
        <v>43</v>
      </c>
      <c r="S2557" s="331">
        <v>0</v>
      </c>
      <c r="T2557" s="435"/>
      <c r="U2557" s="165" t="s">
        <v>5401</v>
      </c>
      <c r="V2557" s="165" t="s">
        <v>5401</v>
      </c>
      <c r="W2557" s="165" t="s">
        <v>5401</v>
      </c>
      <c r="X2557" s="102" t="s">
        <v>5401</v>
      </c>
      <c r="Y2557" s="422">
        <f>J2557-I2557</f>
        <v>0.33611111111111114</v>
      </c>
      <c r="Z2557" s="422">
        <f>Y2557*60</f>
        <v>20.166666666666668</v>
      </c>
      <c r="AA2557" s="429">
        <v>1</v>
      </c>
      <c r="AB2557" s="165">
        <v>5</v>
      </c>
    </row>
    <row r="2558" spans="1:28" ht="14.25" customHeight="1" thickBot="1">
      <c r="A2558" s="156"/>
      <c r="B2558" s="156"/>
      <c r="C2558" s="252" t="s">
        <v>6391</v>
      </c>
      <c r="D2558" s="468">
        <v>4</v>
      </c>
      <c r="E2558" s="252" t="s">
        <v>6392</v>
      </c>
      <c r="F2558" s="252" t="s">
        <v>6412</v>
      </c>
      <c r="G2558" s="252" t="s">
        <v>6412</v>
      </c>
      <c r="H2558" s="339" t="s">
        <v>6413</v>
      </c>
      <c r="I2558" s="184" t="s">
        <v>5171</v>
      </c>
      <c r="J2558" s="414" t="s">
        <v>8065</v>
      </c>
      <c r="K2558" s="353" t="s">
        <v>3162</v>
      </c>
      <c r="L2558" s="13">
        <f ca="1">IFERROR(__xludf.DUMMYFUNCTION("if(K2707="""",0,counta(split(K2707,"","")))"),1)</f>
        <v>1</v>
      </c>
      <c r="M2558" s="353" t="s">
        <v>3162</v>
      </c>
      <c r="N2558" s="353" t="s">
        <v>8066</v>
      </c>
      <c r="O2558" s="353" t="s">
        <v>7777</v>
      </c>
      <c r="P2558" s="353" t="s">
        <v>1750</v>
      </c>
      <c r="Q2558" s="357" t="s">
        <v>62</v>
      </c>
      <c r="R2558" s="102" t="s">
        <v>43</v>
      </c>
      <c r="S2558" s="331">
        <v>0</v>
      </c>
      <c r="T2558" s="435"/>
      <c r="U2558" s="165">
        <v>4</v>
      </c>
      <c r="V2558" s="165">
        <v>4</v>
      </c>
      <c r="W2558" s="165" t="s">
        <v>3770</v>
      </c>
      <c r="X2558" s="102">
        <v>1</v>
      </c>
      <c r="Y2558" s="422">
        <f>J2558-I2558</f>
        <v>0.4291666666666667</v>
      </c>
      <c r="Z2558" s="422">
        <f>Y2558*60</f>
        <v>25.75</v>
      </c>
      <c r="AA2558" s="429">
        <v>1</v>
      </c>
      <c r="AB2558" s="165">
        <v>5</v>
      </c>
    </row>
    <row r="2559" spans="1:28" ht="14.25" customHeight="1" thickBot="1">
      <c r="A2559" s="7"/>
      <c r="B2559" s="7"/>
      <c r="C2559" s="50" t="s">
        <v>6619</v>
      </c>
      <c r="D2559" s="468">
        <v>4</v>
      </c>
      <c r="E2559" s="63" t="s">
        <v>6677</v>
      </c>
      <c r="F2559" s="102" t="s">
        <v>172</v>
      </c>
      <c r="G2559" s="102" t="s">
        <v>6682</v>
      </c>
      <c r="H2559" s="102" t="s">
        <v>6683</v>
      </c>
      <c r="I2559" s="45" t="s">
        <v>5171</v>
      </c>
      <c r="J2559" s="414" t="s">
        <v>2568</v>
      </c>
      <c r="K2559" s="353" t="s">
        <v>8068</v>
      </c>
      <c r="L2559" s="13">
        <f ca="1">IFERROR(__xludf.DUMMYFUNCTION("if(K2708="""",0,counta(split(K2708,"","")))"),1)</f>
        <v>1</v>
      </c>
      <c r="M2559" s="353" t="s">
        <v>8068</v>
      </c>
      <c r="N2559" s="353" t="s">
        <v>8069</v>
      </c>
      <c r="O2559" s="353" t="s">
        <v>8069</v>
      </c>
      <c r="P2559" s="353" t="s">
        <v>8069</v>
      </c>
      <c r="Q2559" s="357" t="s">
        <v>62</v>
      </c>
      <c r="R2559" s="102" t="s">
        <v>43</v>
      </c>
      <c r="S2559" s="326">
        <v>0</v>
      </c>
      <c r="T2559" s="435"/>
      <c r="U2559" s="277">
        <v>4</v>
      </c>
      <c r="V2559" s="277">
        <v>4</v>
      </c>
      <c r="W2559" s="275" t="s">
        <v>3511</v>
      </c>
      <c r="X2559" s="275" t="s">
        <v>2947</v>
      </c>
      <c r="Y2559" s="422">
        <f>J2559-I2559</f>
        <v>0.45625000000000004</v>
      </c>
      <c r="Z2559" s="422">
        <f>Y2559*60</f>
        <v>27.375000000000004</v>
      </c>
      <c r="AA2559" s="429">
        <v>1</v>
      </c>
      <c r="AB2559" s="255">
        <v>5</v>
      </c>
    </row>
    <row r="2560" spans="1:28" ht="14.25" customHeight="1" thickBot="1">
      <c r="A2560" s="7"/>
      <c r="B2560" s="7"/>
      <c r="C2560" s="220" t="s">
        <v>6842</v>
      </c>
      <c r="D2560" s="468">
        <v>4</v>
      </c>
      <c r="E2560" s="214" t="s">
        <v>6871</v>
      </c>
      <c r="F2560" s="102" t="s">
        <v>4708</v>
      </c>
      <c r="G2560" s="217" t="s">
        <v>6882</v>
      </c>
      <c r="H2560" s="102" t="s">
        <v>3665</v>
      </c>
      <c r="I2560" s="45" t="s">
        <v>5171</v>
      </c>
      <c r="J2560" s="414" t="s">
        <v>3215</v>
      </c>
      <c r="K2560" s="353" t="s">
        <v>8072</v>
      </c>
      <c r="L2560" s="13">
        <f ca="1">IFERROR(__xludf.DUMMYFUNCTION("if(K2709="""",0,counta(split(K2709,"","")))"),3)</f>
        <v>3</v>
      </c>
      <c r="M2560" s="353" t="s">
        <v>8072</v>
      </c>
      <c r="N2560" s="353" t="s">
        <v>8066</v>
      </c>
      <c r="O2560" s="353" t="s">
        <v>7777</v>
      </c>
      <c r="P2560" s="353" t="s">
        <v>1750</v>
      </c>
      <c r="Q2560" s="357" t="s">
        <v>62</v>
      </c>
      <c r="R2560" s="102" t="s">
        <v>43</v>
      </c>
      <c r="S2560" s="326">
        <v>0</v>
      </c>
      <c r="T2560" s="435"/>
      <c r="U2560" s="165"/>
      <c r="V2560" s="165">
        <v>3</v>
      </c>
      <c r="W2560" s="165" t="s">
        <v>29</v>
      </c>
      <c r="X2560" s="15">
        <v>1</v>
      </c>
      <c r="Y2560" s="422">
        <f>J2560-I2560</f>
        <v>0.48680555555555549</v>
      </c>
      <c r="Z2560" s="422">
        <f>Y2560*60</f>
        <v>29.208333333333329</v>
      </c>
      <c r="AA2560" s="428">
        <v>1</v>
      </c>
      <c r="AB2560" s="332">
        <v>5</v>
      </c>
    </row>
    <row r="2561" spans="1:28" ht="14.25" customHeight="1" thickBot="1">
      <c r="A2561" s="7"/>
      <c r="B2561" s="7"/>
      <c r="C2561" s="182" t="s">
        <v>4046</v>
      </c>
      <c r="D2561" s="468">
        <v>4</v>
      </c>
      <c r="E2561" s="353" t="s">
        <v>4189</v>
      </c>
      <c r="F2561" s="102" t="s">
        <v>4196</v>
      </c>
      <c r="G2561" s="102" t="s">
        <v>464</v>
      </c>
      <c r="H2561" s="102" t="s">
        <v>4197</v>
      </c>
      <c r="I2561" s="45" t="s">
        <v>1395</v>
      </c>
      <c r="J2561" s="414" t="s">
        <v>8073</v>
      </c>
      <c r="K2561" s="353" t="s">
        <v>1601</v>
      </c>
      <c r="L2561" s="13">
        <f ca="1">IFERROR(__xludf.DUMMYFUNCTION("if(K2710="""",0,counta(split(K2710,"","")))"),1)</f>
        <v>1</v>
      </c>
      <c r="M2561" s="353" t="s">
        <v>1601</v>
      </c>
      <c r="N2561" s="242"/>
      <c r="O2561" s="242"/>
      <c r="P2561" s="242"/>
      <c r="Q2561" s="357" t="s">
        <v>62</v>
      </c>
      <c r="R2561" s="102" t="s">
        <v>43</v>
      </c>
      <c r="S2561" s="326">
        <v>0</v>
      </c>
      <c r="T2561" s="435"/>
      <c r="U2561" s="165">
        <v>1</v>
      </c>
      <c r="V2561" s="165">
        <v>5</v>
      </c>
      <c r="W2561" s="165" t="s">
        <v>3041</v>
      </c>
      <c r="X2561" s="102">
        <v>1</v>
      </c>
      <c r="Y2561" s="422">
        <f>J2561-I2561</f>
        <v>0.50625000000000009</v>
      </c>
      <c r="Z2561" s="422">
        <f>Y2561*60</f>
        <v>30.375000000000007</v>
      </c>
      <c r="AA2561" s="429">
        <v>1</v>
      </c>
      <c r="AB2561" s="165">
        <v>5</v>
      </c>
    </row>
    <row r="2562" spans="1:28" ht="14.25" customHeight="1" thickBot="1">
      <c r="A2562" s="7"/>
      <c r="B2562" s="7"/>
      <c r="C2562" s="50" t="s">
        <v>5784</v>
      </c>
      <c r="D2562" s="468">
        <v>4</v>
      </c>
      <c r="E2562" s="353" t="s">
        <v>5785</v>
      </c>
      <c r="F2562" s="175" t="s">
        <v>816</v>
      </c>
      <c r="G2562" s="353" t="s">
        <v>852</v>
      </c>
      <c r="H2562" s="353" t="s">
        <v>2839</v>
      </c>
      <c r="I2562" s="243" t="s">
        <v>1395</v>
      </c>
      <c r="J2562" s="414" t="s">
        <v>8078</v>
      </c>
      <c r="K2562" s="353" t="s">
        <v>8079</v>
      </c>
      <c r="L2562" s="13">
        <f ca="1">IFERROR(__xludf.DUMMYFUNCTION("if(K2711="""",0,counta(split(K2711,"","")))"),2)</f>
        <v>2</v>
      </c>
      <c r="M2562" s="353" t="s">
        <v>8079</v>
      </c>
      <c r="N2562" s="238"/>
      <c r="O2562" s="238"/>
      <c r="P2562" s="238"/>
      <c r="Q2562" s="357" t="s">
        <v>62</v>
      </c>
      <c r="R2562" s="102" t="s">
        <v>43</v>
      </c>
      <c r="S2562" s="326">
        <v>0</v>
      </c>
      <c r="T2562" s="435"/>
      <c r="U2562" s="274">
        <v>5</v>
      </c>
      <c r="V2562" s="274">
        <v>5</v>
      </c>
      <c r="W2562" s="272" t="s">
        <v>2793</v>
      </c>
      <c r="X2562" s="274">
        <v>1</v>
      </c>
      <c r="Y2562" s="422">
        <f>J2562-I2562</f>
        <v>0.51388888888888895</v>
      </c>
      <c r="Z2562" s="422">
        <f>Y2562*60</f>
        <v>30.833333333333336</v>
      </c>
      <c r="AA2562" s="429">
        <v>1</v>
      </c>
      <c r="AB2562" s="165">
        <v>5</v>
      </c>
    </row>
    <row r="2563" spans="1:28" ht="14.25" customHeight="1" thickBot="1">
      <c r="A2563" s="7"/>
      <c r="B2563" s="7"/>
      <c r="C2563" s="190" t="s">
        <v>6753</v>
      </c>
      <c r="D2563" s="468">
        <v>4</v>
      </c>
      <c r="E2563" s="200" t="s">
        <v>572</v>
      </c>
      <c r="F2563" s="53" t="s">
        <v>2842</v>
      </c>
      <c r="G2563" s="62" t="s">
        <v>2842</v>
      </c>
      <c r="H2563" s="205" t="s">
        <v>561</v>
      </c>
      <c r="I2563" s="195" t="s">
        <v>1395</v>
      </c>
      <c r="J2563" s="414" t="s">
        <v>8084</v>
      </c>
      <c r="K2563" s="353" t="s">
        <v>2066</v>
      </c>
      <c r="L2563" s="13">
        <f ca="1">IFERROR(__xludf.DUMMYFUNCTION("if(K2712="""",0,counta(split(K2712,"","")))"),1)</f>
        <v>1</v>
      </c>
      <c r="M2563" s="353" t="s">
        <v>2066</v>
      </c>
      <c r="N2563" s="242"/>
      <c r="O2563" s="242"/>
      <c r="P2563" s="242"/>
      <c r="Q2563" s="357" t="s">
        <v>62</v>
      </c>
      <c r="R2563" s="102" t="s">
        <v>43</v>
      </c>
      <c r="S2563" s="326">
        <v>0</v>
      </c>
      <c r="T2563" s="435"/>
      <c r="U2563" s="187">
        <v>2</v>
      </c>
      <c r="V2563" s="336">
        <v>3</v>
      </c>
      <c r="W2563" s="339" t="s">
        <v>29</v>
      </c>
      <c r="X2563" s="339" t="s">
        <v>2947</v>
      </c>
      <c r="Y2563" s="422">
        <f>J2563-I2563</f>
        <v>0.53750000000000009</v>
      </c>
      <c r="Z2563" s="422">
        <f>Y2563*60</f>
        <v>32.250000000000007</v>
      </c>
      <c r="AA2563" s="429">
        <v>1</v>
      </c>
      <c r="AB2563" s="297">
        <v>5</v>
      </c>
    </row>
    <row r="2564" spans="1:28" ht="14.25" customHeight="1" thickBot="1">
      <c r="A2564" s="7"/>
      <c r="B2564" s="7"/>
      <c r="C2564" s="127" t="s">
        <v>4411</v>
      </c>
      <c r="D2564" s="468">
        <v>4</v>
      </c>
      <c r="E2564" s="386" t="s">
        <v>4480</v>
      </c>
      <c r="F2564" s="102" t="s">
        <v>4496</v>
      </c>
      <c r="G2564" s="102"/>
      <c r="H2564" s="102" t="s">
        <v>4497</v>
      </c>
      <c r="I2564" s="45" t="s">
        <v>433</v>
      </c>
      <c r="J2564" s="244"/>
      <c r="K2564" s="238"/>
      <c r="L2564" s="13">
        <f ca="1">IFERROR(__xludf.DUMMYFUNCTION("if(K2713="""",0,counta(split(K2713,"","")))"),0)</f>
        <v>0</v>
      </c>
      <c r="M2564" s="238"/>
      <c r="N2564" s="242"/>
      <c r="O2564" s="242"/>
      <c r="P2564" s="242"/>
      <c r="Q2564" s="441" t="s">
        <v>62</v>
      </c>
      <c r="R2564" s="102" t="s">
        <v>43</v>
      </c>
      <c r="S2564" s="331">
        <v>0</v>
      </c>
      <c r="T2564" s="435"/>
      <c r="U2564" s="379">
        <v>3</v>
      </c>
      <c r="V2564" s="379">
        <v>1</v>
      </c>
      <c r="W2564" s="377" t="s">
        <v>3511</v>
      </c>
      <c r="X2564" s="377">
        <v>1</v>
      </c>
      <c r="Y2564" s="422">
        <f>J2564-I2564</f>
        <v>-0.22569444444444445</v>
      </c>
      <c r="Z2564" s="422">
        <f>Y2564*60</f>
        <v>-13.541666666666666</v>
      </c>
      <c r="AA2564" s="429">
        <v>1</v>
      </c>
      <c r="AB2564" s="486">
        <v>5</v>
      </c>
    </row>
    <row r="2565" spans="1:28" ht="14.25" customHeight="1" thickBot="1">
      <c r="A2565" s="385"/>
      <c r="B2565" s="385"/>
      <c r="C2565" s="145" t="s">
        <v>5078</v>
      </c>
      <c r="D2565" s="468">
        <v>4</v>
      </c>
      <c r="E2565" s="145" t="s">
        <v>5173</v>
      </c>
      <c r="F2565" s="155" t="s">
        <v>3020</v>
      </c>
      <c r="G2565" s="155" t="s">
        <v>5174</v>
      </c>
      <c r="H2565" s="155" t="s">
        <v>3021</v>
      </c>
      <c r="I2565" s="146" t="s">
        <v>433</v>
      </c>
      <c r="J2565" s="45" t="s">
        <v>1200</v>
      </c>
      <c r="K2565" s="102"/>
      <c r="L2565" s="13">
        <f ca="1">IFERROR(__xludf.DUMMYFUNCTION("if(K2714="""",0,counta(split(K2714,"","")))"),0)</f>
        <v>0</v>
      </c>
      <c r="M2565" s="102"/>
      <c r="N2565" s="102"/>
      <c r="O2565" s="102"/>
      <c r="P2565" s="102"/>
      <c r="Q2565" s="451" t="s">
        <v>62</v>
      </c>
      <c r="R2565" s="102" t="s">
        <v>43</v>
      </c>
      <c r="S2565" s="374">
        <v>0</v>
      </c>
      <c r="T2565" s="435"/>
      <c r="U2565" s="165"/>
      <c r="V2565" s="165">
        <v>3</v>
      </c>
      <c r="W2565" s="165" t="s">
        <v>1403</v>
      </c>
      <c r="X2565" s="102"/>
      <c r="Y2565" s="422">
        <f>J2565-I2565</f>
        <v>-0.2013888888888889</v>
      </c>
      <c r="Z2565" s="422">
        <f>Y2565*60</f>
        <v>-12.083333333333334</v>
      </c>
      <c r="AA2565" s="428">
        <v>1</v>
      </c>
      <c r="AB2565" s="165">
        <v>5</v>
      </c>
    </row>
    <row r="2566" spans="1:28" ht="14.25" customHeight="1" thickBot="1">
      <c r="A2566" s="7"/>
      <c r="B2566" s="7"/>
      <c r="C2566" s="284" t="s">
        <v>5784</v>
      </c>
      <c r="D2566" s="468">
        <v>4</v>
      </c>
      <c r="E2566" s="353" t="s">
        <v>5831</v>
      </c>
      <c r="F2566" s="175" t="s">
        <v>1928</v>
      </c>
      <c r="G2566" s="353" t="s">
        <v>267</v>
      </c>
      <c r="H2566" s="353" t="s">
        <v>1929</v>
      </c>
      <c r="I2566" s="243" t="s">
        <v>433</v>
      </c>
      <c r="J2566" s="45" t="s">
        <v>1200</v>
      </c>
      <c r="K2566" s="102"/>
      <c r="L2566" s="13">
        <f ca="1">IFERROR(__xludf.DUMMYFUNCTION("if(K2715="""",0,counta(split(K2715,"","")))"),0)</f>
        <v>0</v>
      </c>
      <c r="M2566" s="102"/>
      <c r="N2566" s="102"/>
      <c r="O2566" s="102"/>
      <c r="P2566" s="102"/>
      <c r="Q2566" s="451" t="s">
        <v>62</v>
      </c>
      <c r="R2566" s="102" t="s">
        <v>43</v>
      </c>
      <c r="S2566" s="374">
        <v>0</v>
      </c>
      <c r="T2566" s="435"/>
      <c r="U2566" s="165">
        <v>5</v>
      </c>
      <c r="V2566" s="165">
        <v>5</v>
      </c>
      <c r="W2566" s="165" t="s">
        <v>6623</v>
      </c>
      <c r="X2566" s="102">
        <v>1</v>
      </c>
      <c r="Y2566" s="422">
        <f>J2566-I2566</f>
        <v>-0.2013888888888889</v>
      </c>
      <c r="Z2566" s="422">
        <f>Y2566*60</f>
        <v>-12.083333333333334</v>
      </c>
      <c r="AA2566" s="429">
        <v>1</v>
      </c>
      <c r="AB2566" s="165">
        <v>5</v>
      </c>
    </row>
    <row r="2567" spans="1:28" ht="14.25" customHeight="1" thickBot="1">
      <c r="A2567" s="156"/>
      <c r="B2567" s="156"/>
      <c r="C2567" s="252" t="s">
        <v>6391</v>
      </c>
      <c r="D2567" s="468">
        <v>4</v>
      </c>
      <c r="E2567" s="252" t="s">
        <v>6392</v>
      </c>
      <c r="F2567" s="182" t="s">
        <v>6408</v>
      </c>
      <c r="G2567" s="182" t="s">
        <v>6409</v>
      </c>
      <c r="H2567" s="182" t="s">
        <v>6410</v>
      </c>
      <c r="I2567" s="184" t="s">
        <v>433</v>
      </c>
      <c r="J2567" s="45"/>
      <c r="K2567" s="102"/>
      <c r="L2567" s="13">
        <f ca="1">IFERROR(__xludf.DUMMYFUNCTION("if(K2716="""",0,counta(split(K2716,"","")))"),0)</f>
        <v>0</v>
      </c>
      <c r="M2567" s="102"/>
      <c r="N2567" s="102"/>
      <c r="O2567" s="102"/>
      <c r="P2567" s="102"/>
      <c r="Q2567" s="451" t="s">
        <v>62</v>
      </c>
      <c r="R2567" s="102" t="s">
        <v>43</v>
      </c>
      <c r="S2567" s="374">
        <v>0</v>
      </c>
      <c r="T2567" s="435"/>
      <c r="U2567" s="280">
        <v>5</v>
      </c>
      <c r="V2567" s="280">
        <v>4</v>
      </c>
      <c r="W2567" s="286" t="s">
        <v>9052</v>
      </c>
      <c r="X2567" s="286" t="s">
        <v>2947</v>
      </c>
      <c r="Y2567" s="422">
        <f>J2567-I2567</f>
        <v>-0.22569444444444445</v>
      </c>
      <c r="Z2567" s="422">
        <f>Y2567*60</f>
        <v>-13.541666666666666</v>
      </c>
      <c r="AA2567" s="429">
        <v>1</v>
      </c>
      <c r="AB2567" s="481">
        <v>5</v>
      </c>
    </row>
    <row r="2568" spans="1:28" ht="14.25" customHeight="1" thickBot="1">
      <c r="A2568" s="7"/>
      <c r="B2568" s="7"/>
      <c r="C2568" s="284" t="s">
        <v>4046</v>
      </c>
      <c r="D2568" s="468">
        <v>4</v>
      </c>
      <c r="E2568" s="353" t="s">
        <v>4129</v>
      </c>
      <c r="F2568" s="102" t="s">
        <v>68</v>
      </c>
      <c r="G2568" s="102" t="s">
        <v>4130</v>
      </c>
      <c r="H2568" s="102" t="s">
        <v>4131</v>
      </c>
      <c r="I2568" s="45" t="s">
        <v>1594</v>
      </c>
      <c r="J2568" s="45" t="s">
        <v>3478</v>
      </c>
      <c r="K2568" s="102" t="s">
        <v>8089</v>
      </c>
      <c r="L2568" s="13">
        <f ca="1">IFERROR(__xludf.DUMMYFUNCTION("if(K2717="""",0,counta(split(K2717,"","")))"),6)</f>
        <v>6</v>
      </c>
      <c r="M2568" s="284" t="s">
        <v>8090</v>
      </c>
      <c r="N2568" s="102" t="s">
        <v>991</v>
      </c>
      <c r="O2568" s="102" t="s">
        <v>8091</v>
      </c>
      <c r="P2568" s="102" t="s">
        <v>8091</v>
      </c>
      <c r="Q2568" s="452" t="s">
        <v>62</v>
      </c>
      <c r="R2568" s="102" t="s">
        <v>43</v>
      </c>
      <c r="S2568" s="379">
        <v>0</v>
      </c>
      <c r="T2568" s="435"/>
      <c r="U2568" s="148">
        <v>3</v>
      </c>
      <c r="V2568" s="149">
        <v>4</v>
      </c>
      <c r="W2568" s="155" t="s">
        <v>3895</v>
      </c>
      <c r="X2568" s="155" t="s">
        <v>2947</v>
      </c>
      <c r="Y2568" s="422">
        <f>J2568-I2568</f>
        <v>-0.12013888888888889</v>
      </c>
      <c r="Z2568" s="422">
        <f>Y2568*60</f>
        <v>-7.2083333333333339</v>
      </c>
      <c r="AA2568" s="429">
        <v>1</v>
      </c>
      <c r="AB2568" s="165">
        <v>5</v>
      </c>
    </row>
    <row r="2569" spans="1:28" ht="14.25" customHeight="1" thickBot="1">
      <c r="A2569" s="136"/>
      <c r="B2569" s="7"/>
      <c r="C2569" s="51" t="s">
        <v>3465</v>
      </c>
      <c r="D2569" s="468">
        <v>4</v>
      </c>
      <c r="E2569" s="51" t="s">
        <v>3603</v>
      </c>
      <c r="F2569" s="102" t="s">
        <v>75</v>
      </c>
      <c r="G2569" s="102" t="s">
        <v>3604</v>
      </c>
      <c r="H2569" s="102" t="s">
        <v>3605</v>
      </c>
      <c r="I2569" s="45" t="s">
        <v>2082</v>
      </c>
      <c r="J2569" s="45" t="s">
        <v>487</v>
      </c>
      <c r="K2569" s="102" t="s">
        <v>8092</v>
      </c>
      <c r="L2569" s="13">
        <f ca="1">IFERROR(__xludf.DUMMYFUNCTION("if(K2718="""",0,counta(split(K2718,"","")))"),5)</f>
        <v>5</v>
      </c>
      <c r="M2569" s="284" t="s">
        <v>8092</v>
      </c>
      <c r="N2569" s="102"/>
      <c r="O2569" s="102"/>
      <c r="P2569" s="102"/>
      <c r="Q2569" s="452" t="s">
        <v>62</v>
      </c>
      <c r="R2569" s="102" t="s">
        <v>43</v>
      </c>
      <c r="S2569" s="379">
        <v>0</v>
      </c>
      <c r="T2569" s="435"/>
      <c r="U2569" s="165">
        <v>3</v>
      </c>
      <c r="V2569" s="165">
        <v>5</v>
      </c>
      <c r="W2569" s="353" t="s">
        <v>2111</v>
      </c>
      <c r="X2569" s="102" t="s">
        <v>2794</v>
      </c>
      <c r="Y2569" s="422">
        <f>J2569-I2569</f>
        <v>-7.2222222222222215E-2</v>
      </c>
      <c r="Z2569" s="422">
        <f>Y2569*60</f>
        <v>-4.333333333333333</v>
      </c>
      <c r="AA2569" s="429">
        <v>1</v>
      </c>
      <c r="AB2569" s="354">
        <v>5</v>
      </c>
    </row>
    <row r="2570" spans="1:28" ht="14.25" customHeight="1" thickBot="1">
      <c r="A2570" s="7"/>
      <c r="B2570" s="7"/>
      <c r="C2570" s="50" t="s">
        <v>4937</v>
      </c>
      <c r="D2570" s="468">
        <v>4</v>
      </c>
      <c r="E2570" s="144" t="s">
        <v>4990</v>
      </c>
      <c r="F2570" s="102" t="s">
        <v>4996</v>
      </c>
      <c r="G2570" s="102" t="s">
        <v>4997</v>
      </c>
      <c r="H2570" s="102" t="s">
        <v>1936</v>
      </c>
      <c r="I2570" s="45" t="s">
        <v>2082</v>
      </c>
      <c r="J2570" s="45" t="s">
        <v>1547</v>
      </c>
      <c r="K2570" s="102" t="s">
        <v>8095</v>
      </c>
      <c r="L2570" s="13">
        <f ca="1">IFERROR(__xludf.DUMMYFUNCTION("if(K2719="""",0,counta(split(K2719,"","")))"),3)</f>
        <v>3</v>
      </c>
      <c r="M2570" s="284" t="s">
        <v>8095</v>
      </c>
      <c r="N2570" s="102" t="s">
        <v>181</v>
      </c>
      <c r="O2570" s="102" t="s">
        <v>181</v>
      </c>
      <c r="P2570" s="102" t="s">
        <v>181</v>
      </c>
      <c r="Q2570" s="452" t="s">
        <v>62</v>
      </c>
      <c r="R2570" s="102" t="s">
        <v>43</v>
      </c>
      <c r="S2570" s="379">
        <v>0</v>
      </c>
      <c r="T2570" s="435"/>
      <c r="U2570" s="51">
        <v>2</v>
      </c>
      <c r="V2570" s="51">
        <v>4</v>
      </c>
      <c r="W2570" s="51" t="s">
        <v>3044</v>
      </c>
      <c r="X2570" s="51" t="s">
        <v>2794</v>
      </c>
      <c r="Y2570" s="422">
        <f>J2570-I2570</f>
        <v>3.6805555555555591E-2</v>
      </c>
      <c r="Z2570" s="422">
        <f>Y2570*60</f>
        <v>2.2083333333333357</v>
      </c>
      <c r="AA2570" s="429">
        <v>1</v>
      </c>
      <c r="AB2570" s="196">
        <v>5</v>
      </c>
    </row>
    <row r="2571" spans="1:28" ht="14.25" customHeight="1" thickBot="1">
      <c r="A2571" s="7"/>
      <c r="B2571" s="7"/>
      <c r="C2571" s="50" t="s">
        <v>4937</v>
      </c>
      <c r="D2571" s="468">
        <v>4</v>
      </c>
      <c r="E2571" s="144" t="s">
        <v>1630</v>
      </c>
      <c r="F2571" s="102" t="s">
        <v>351</v>
      </c>
      <c r="G2571" s="102" t="s">
        <v>5073</v>
      </c>
      <c r="H2571" s="102" t="s">
        <v>5074</v>
      </c>
      <c r="I2571" s="45" t="s">
        <v>618</v>
      </c>
      <c r="J2571" s="45" t="s">
        <v>178</v>
      </c>
      <c r="K2571" s="102" t="s">
        <v>8096</v>
      </c>
      <c r="L2571" s="13">
        <f ca="1">IFERROR(__xludf.DUMMYFUNCTION("if(K2720="""",0,counta(split(K2720,"","")))"),4)</f>
        <v>4</v>
      </c>
      <c r="M2571" s="102" t="s">
        <v>8097</v>
      </c>
      <c r="N2571" s="102" t="s">
        <v>181</v>
      </c>
      <c r="O2571" s="102" t="s">
        <v>181</v>
      </c>
      <c r="P2571" s="102" t="s">
        <v>181</v>
      </c>
      <c r="Q2571" s="452" t="s">
        <v>62</v>
      </c>
      <c r="R2571" s="102" t="s">
        <v>43</v>
      </c>
      <c r="S2571" s="379">
        <v>0</v>
      </c>
      <c r="T2571" s="435"/>
      <c r="U2571" s="253">
        <v>4</v>
      </c>
      <c r="V2571" s="253">
        <v>4</v>
      </c>
      <c r="W2571" s="254"/>
      <c r="X2571" s="250">
        <v>0</v>
      </c>
      <c r="Y2571" s="422">
        <f>J2571-I2571</f>
        <v>0.11805555555555552</v>
      </c>
      <c r="Z2571" s="422">
        <f>Y2571*60</f>
        <v>7.0833333333333313</v>
      </c>
      <c r="AA2571" s="429">
        <v>1</v>
      </c>
      <c r="AB2571" s="277">
        <v>5</v>
      </c>
    </row>
    <row r="2572" spans="1:28" ht="14.25" customHeight="1" thickBot="1">
      <c r="A2572" s="385"/>
      <c r="B2572" s="385"/>
      <c r="C2572" s="145" t="s">
        <v>5078</v>
      </c>
      <c r="D2572" s="468">
        <v>4</v>
      </c>
      <c r="E2572" s="145" t="s">
        <v>5297</v>
      </c>
      <c r="F2572" s="102" t="s">
        <v>84</v>
      </c>
      <c r="G2572" s="155" t="s">
        <v>5300</v>
      </c>
      <c r="H2572" s="155" t="s">
        <v>5101</v>
      </c>
      <c r="I2572" s="146" t="s">
        <v>618</v>
      </c>
      <c r="J2572" s="45" t="s">
        <v>5452</v>
      </c>
      <c r="K2572" s="102" t="s">
        <v>8098</v>
      </c>
      <c r="L2572" s="13">
        <f ca="1">IFERROR(__xludf.DUMMYFUNCTION("if(K2721="""",0,counta(split(K2721,"","")))"),5)</f>
        <v>5</v>
      </c>
      <c r="M2572" s="102" t="s">
        <v>8098</v>
      </c>
      <c r="N2572" s="102"/>
      <c r="O2572" s="102"/>
      <c r="P2572" s="102"/>
      <c r="Q2572" s="452" t="s">
        <v>62</v>
      </c>
      <c r="R2572" s="102" t="s">
        <v>43</v>
      </c>
      <c r="S2572" s="379">
        <v>0</v>
      </c>
      <c r="T2572" s="435"/>
      <c r="U2572" s="165">
        <v>4</v>
      </c>
      <c r="V2572" s="165">
        <v>4</v>
      </c>
      <c r="W2572" s="165" t="s">
        <v>7486</v>
      </c>
      <c r="X2572" s="102" t="s">
        <v>2794</v>
      </c>
      <c r="Y2572" s="422">
        <f>J2572-I2572</f>
        <v>0.2055555555555556</v>
      </c>
      <c r="Z2572" s="422">
        <f>Y2572*60</f>
        <v>12.333333333333336</v>
      </c>
      <c r="AA2572" s="429">
        <v>1</v>
      </c>
      <c r="AB2572" s="165">
        <v>5</v>
      </c>
    </row>
    <row r="2573" spans="1:28" ht="14.25" customHeight="1" thickBot="1">
      <c r="A2573" s="7"/>
      <c r="B2573" s="7"/>
      <c r="C2573" s="104" t="s">
        <v>5338</v>
      </c>
      <c r="D2573" s="468">
        <v>4</v>
      </c>
      <c r="E2573" s="50" t="s">
        <v>5482</v>
      </c>
      <c r="F2573" s="102" t="s">
        <v>84</v>
      </c>
      <c r="G2573" s="102" t="s">
        <v>5489</v>
      </c>
      <c r="H2573" s="102" t="s">
        <v>1104</v>
      </c>
      <c r="I2573" s="45" t="s">
        <v>618</v>
      </c>
      <c r="J2573" s="45" t="s">
        <v>1855</v>
      </c>
      <c r="K2573" s="102" t="s">
        <v>8099</v>
      </c>
      <c r="L2573" s="13">
        <f ca="1">IFERROR(__xludf.DUMMYFUNCTION("if(K2722="""",0,counta(split(K2722,"","")))"),4)</f>
        <v>4</v>
      </c>
      <c r="M2573" s="102" t="s">
        <v>8099</v>
      </c>
      <c r="N2573" s="102" t="s">
        <v>181</v>
      </c>
      <c r="O2573" s="102" t="s">
        <v>181</v>
      </c>
      <c r="P2573" s="102" t="s">
        <v>181</v>
      </c>
      <c r="Q2573" s="452" t="s">
        <v>62</v>
      </c>
      <c r="R2573" s="102" t="s">
        <v>43</v>
      </c>
      <c r="S2573" s="379">
        <v>0</v>
      </c>
      <c r="T2573" s="435"/>
      <c r="U2573" s="277">
        <v>3</v>
      </c>
      <c r="V2573" s="277">
        <v>4</v>
      </c>
      <c r="W2573" s="275" t="s">
        <v>3548</v>
      </c>
      <c r="X2573" s="275" t="s">
        <v>2947</v>
      </c>
      <c r="Y2573" s="422">
        <f>J2573-I2573</f>
        <v>0.30208333333333337</v>
      </c>
      <c r="Z2573" s="422">
        <f>Y2573*60</f>
        <v>18.125000000000004</v>
      </c>
      <c r="AA2573" s="429">
        <v>1</v>
      </c>
      <c r="AB2573" s="165">
        <v>5</v>
      </c>
    </row>
    <row r="2574" spans="1:28" ht="14.25" customHeight="1" thickBot="1">
      <c r="A2574" s="7"/>
      <c r="B2574" s="7"/>
      <c r="C2574" s="284" t="s">
        <v>4046</v>
      </c>
      <c r="D2574" s="468">
        <v>4</v>
      </c>
      <c r="E2574" s="50" t="s">
        <v>4203</v>
      </c>
      <c r="F2574" s="102" t="s">
        <v>4206</v>
      </c>
      <c r="G2574" s="102"/>
      <c r="H2574" s="102" t="s">
        <v>4207</v>
      </c>
      <c r="I2574" s="45" t="s">
        <v>1840</v>
      </c>
      <c r="J2574" s="45" t="s">
        <v>638</v>
      </c>
      <c r="K2574" s="102" t="s">
        <v>8095</v>
      </c>
      <c r="L2574" s="13">
        <f ca="1">IFERROR(__xludf.DUMMYFUNCTION("if(K2723="""",0,counta(split(K2723,"","")))"),3)</f>
        <v>3</v>
      </c>
      <c r="M2574" s="102" t="s">
        <v>8095</v>
      </c>
      <c r="N2574" s="102" t="s">
        <v>181</v>
      </c>
      <c r="O2574" s="102" t="s">
        <v>181</v>
      </c>
      <c r="P2574" s="102" t="s">
        <v>181</v>
      </c>
      <c r="Q2574" s="452" t="s">
        <v>62</v>
      </c>
      <c r="R2574" s="102" t="s">
        <v>43</v>
      </c>
      <c r="S2574" s="379">
        <v>0</v>
      </c>
      <c r="T2574" s="435"/>
      <c r="U2574" s="165">
        <v>3</v>
      </c>
      <c r="V2574" s="165">
        <v>3</v>
      </c>
      <c r="W2574" s="165" t="s">
        <v>2111</v>
      </c>
      <c r="X2574" s="102" t="s">
        <v>2947</v>
      </c>
      <c r="Y2574" s="422">
        <f>J2574-I2574</f>
        <v>-0.10277777777777776</v>
      </c>
      <c r="Z2574" s="422">
        <f>Y2574*60</f>
        <v>-6.1666666666666652</v>
      </c>
      <c r="AA2574" s="429">
        <v>1</v>
      </c>
      <c r="AB2574" s="165">
        <v>5</v>
      </c>
    </row>
    <row r="2575" spans="1:28" ht="14.25" customHeight="1" thickBot="1">
      <c r="A2575" s="385"/>
      <c r="B2575" s="385"/>
      <c r="C2575" s="145" t="s">
        <v>5078</v>
      </c>
      <c r="D2575" s="468">
        <v>4</v>
      </c>
      <c r="E2575" s="145" t="s">
        <v>957</v>
      </c>
      <c r="F2575" s="155" t="s">
        <v>2902</v>
      </c>
      <c r="G2575" s="155" t="s">
        <v>2902</v>
      </c>
      <c r="H2575" s="155" t="s">
        <v>2903</v>
      </c>
      <c r="I2575" s="146" t="s">
        <v>1840</v>
      </c>
      <c r="J2575" s="45" t="s">
        <v>876</v>
      </c>
      <c r="K2575" s="102" t="s">
        <v>8100</v>
      </c>
      <c r="L2575" s="13">
        <f ca="1">IFERROR(__xludf.DUMMYFUNCTION("if(K2724="""",0,counta(split(K2724,"","")))"),4)</f>
        <v>4</v>
      </c>
      <c r="M2575" s="102" t="s">
        <v>8100</v>
      </c>
      <c r="N2575" s="102"/>
      <c r="O2575" s="102"/>
      <c r="P2575" s="102"/>
      <c r="Q2575" s="452" t="s">
        <v>62</v>
      </c>
      <c r="R2575" s="102" t="s">
        <v>43</v>
      </c>
      <c r="S2575" s="379">
        <v>0</v>
      </c>
      <c r="T2575" s="435"/>
      <c r="U2575" s="165">
        <v>3</v>
      </c>
      <c r="V2575" s="165">
        <v>3</v>
      </c>
      <c r="W2575" s="165" t="s">
        <v>3651</v>
      </c>
      <c r="X2575" s="102">
        <v>1</v>
      </c>
      <c r="Y2575" s="422">
        <f>J2575-I2575</f>
        <v>-5.5555555555555358E-3</v>
      </c>
      <c r="Z2575" s="422">
        <f>Y2575*60</f>
        <v>-0.33333333333333215</v>
      </c>
      <c r="AA2575" s="429">
        <v>1</v>
      </c>
      <c r="AB2575" s="379">
        <v>5</v>
      </c>
    </row>
    <row r="2576" spans="1:28" ht="14.25" customHeight="1" thickBot="1">
      <c r="A2576" s="7"/>
      <c r="B2576" s="7"/>
      <c r="C2576" s="252" t="s">
        <v>3828</v>
      </c>
      <c r="D2576" s="468">
        <v>4</v>
      </c>
      <c r="E2576" s="252" t="s">
        <v>4023</v>
      </c>
      <c r="F2576" s="102" t="s">
        <v>816</v>
      </c>
      <c r="G2576" s="102" t="s">
        <v>4032</v>
      </c>
      <c r="H2576" s="102" t="s">
        <v>2839</v>
      </c>
      <c r="I2576" s="45" t="s">
        <v>174</v>
      </c>
      <c r="J2576" s="45" t="s">
        <v>563</v>
      </c>
      <c r="K2576" s="102" t="s">
        <v>8101</v>
      </c>
      <c r="L2576" s="13">
        <f ca="1">IFERROR(__xludf.DUMMYFUNCTION("if(K2725="""",0,counta(split(K2725,"","")))"),6)</f>
        <v>6</v>
      </c>
      <c r="M2576" s="102" t="s">
        <v>8101</v>
      </c>
      <c r="N2576" s="102" t="s">
        <v>181</v>
      </c>
      <c r="O2576" s="102" t="s">
        <v>181</v>
      </c>
      <c r="P2576" s="102" t="s">
        <v>181</v>
      </c>
      <c r="Q2576" s="452" t="s">
        <v>62</v>
      </c>
      <c r="R2576" s="102" t="s">
        <v>43</v>
      </c>
      <c r="S2576" s="379">
        <v>0</v>
      </c>
      <c r="T2576" s="435"/>
      <c r="U2576" s="165">
        <v>1</v>
      </c>
      <c r="V2576" s="165">
        <v>3</v>
      </c>
      <c r="W2576" s="165" t="s">
        <v>29</v>
      </c>
      <c r="X2576" s="102">
        <v>1</v>
      </c>
      <c r="Y2576" s="422">
        <f>J2576-I2576</f>
        <v>0.11041666666666666</v>
      </c>
      <c r="Z2576" s="422">
        <f>Y2576*60</f>
        <v>6.625</v>
      </c>
      <c r="AA2576" s="429">
        <v>1</v>
      </c>
      <c r="AB2576" s="165">
        <v>5</v>
      </c>
    </row>
    <row r="2577" spans="1:28" ht="14.25" customHeight="1" thickBot="1">
      <c r="A2577" s="136"/>
      <c r="B2577" s="7"/>
      <c r="C2577" s="51" t="s">
        <v>3465</v>
      </c>
      <c r="D2577" s="468">
        <v>4</v>
      </c>
      <c r="E2577" s="50" t="s">
        <v>3623</v>
      </c>
      <c r="F2577" s="102" t="s">
        <v>3629</v>
      </c>
      <c r="G2577" s="102" t="s">
        <v>3629</v>
      </c>
      <c r="H2577" s="102" t="s">
        <v>3630</v>
      </c>
      <c r="I2577" s="45" t="s">
        <v>650</v>
      </c>
      <c r="J2577" s="45" t="s">
        <v>1279</v>
      </c>
      <c r="K2577" s="102" t="s">
        <v>8104</v>
      </c>
      <c r="L2577" s="13">
        <f ca="1">IFERROR(__xludf.DUMMYFUNCTION("if(K2726="""",0,counta(split(K2726,"","")))"),4)</f>
        <v>4</v>
      </c>
      <c r="M2577" s="102" t="s">
        <v>8104</v>
      </c>
      <c r="N2577" s="102"/>
      <c r="O2577" s="102"/>
      <c r="P2577" s="102"/>
      <c r="Q2577" s="422" t="s">
        <v>62</v>
      </c>
      <c r="R2577" s="102" t="s">
        <v>43</v>
      </c>
      <c r="S2577" s="102">
        <v>0</v>
      </c>
      <c r="T2577" s="435"/>
      <c r="U2577" s="165"/>
      <c r="V2577" s="165">
        <v>4</v>
      </c>
      <c r="W2577" s="165" t="s">
        <v>29</v>
      </c>
      <c r="X2577" s="15">
        <v>1</v>
      </c>
      <c r="Y2577" s="422">
        <f>J2577-I2577</f>
        <v>0.19930555555555557</v>
      </c>
      <c r="Z2577" s="422">
        <f>Y2577*60</f>
        <v>11.958333333333334</v>
      </c>
      <c r="AA2577" s="428">
        <v>1</v>
      </c>
      <c r="AB2577" s="165">
        <v>5</v>
      </c>
    </row>
    <row r="2578" spans="1:28" ht="14.25" customHeight="1" thickBot="1">
      <c r="A2578" s="7"/>
      <c r="B2578" s="7"/>
      <c r="C2578" s="284" t="s">
        <v>5784</v>
      </c>
      <c r="D2578" s="468">
        <v>4</v>
      </c>
      <c r="E2578" s="353" t="s">
        <v>5826</v>
      </c>
      <c r="F2578" s="55" t="s">
        <v>1847</v>
      </c>
      <c r="G2578" s="353" t="s">
        <v>3871</v>
      </c>
      <c r="H2578" s="353" t="s">
        <v>3871</v>
      </c>
      <c r="I2578" s="243" t="s">
        <v>1632</v>
      </c>
      <c r="J2578" s="45" t="s">
        <v>157</v>
      </c>
      <c r="K2578" s="102" t="s">
        <v>8105</v>
      </c>
      <c r="L2578" s="13">
        <f ca="1">IFERROR(__xludf.DUMMYFUNCTION("if(K2727="""",0,counta(split(K2727,"","")))"),7)</f>
        <v>7</v>
      </c>
      <c r="M2578" s="102" t="s">
        <v>8106</v>
      </c>
      <c r="N2578" s="102"/>
      <c r="O2578" s="102"/>
      <c r="P2578" s="102"/>
      <c r="Q2578" s="422" t="s">
        <v>62</v>
      </c>
      <c r="R2578" s="102" t="s">
        <v>43</v>
      </c>
      <c r="S2578" s="102">
        <v>0</v>
      </c>
      <c r="T2578" s="435"/>
      <c r="U2578" s="165">
        <v>4</v>
      </c>
      <c r="V2578" s="165">
        <v>4</v>
      </c>
      <c r="W2578" s="165" t="s">
        <v>2111</v>
      </c>
      <c r="X2578" s="102" t="s">
        <v>2947</v>
      </c>
      <c r="Y2578" s="422">
        <f>J2578-I2578</f>
        <v>0.29583333333333339</v>
      </c>
      <c r="Z2578" s="422">
        <f>Y2578*60</f>
        <v>17.750000000000004</v>
      </c>
      <c r="AA2578" s="429">
        <v>1</v>
      </c>
      <c r="AB2578" s="297">
        <v>5</v>
      </c>
    </row>
    <row r="2579" spans="1:28" ht="14.25" customHeight="1" thickBot="1">
      <c r="A2579" s="7"/>
      <c r="B2579" s="7"/>
      <c r="C2579" s="50" t="s">
        <v>3306</v>
      </c>
      <c r="D2579" s="468">
        <v>4</v>
      </c>
      <c r="E2579" s="97" t="s">
        <v>1201</v>
      </c>
      <c r="F2579" s="102" t="s">
        <v>3413</v>
      </c>
      <c r="G2579" s="102" t="s">
        <v>3414</v>
      </c>
      <c r="H2579" s="102" t="s">
        <v>3415</v>
      </c>
      <c r="I2579" s="45" t="s">
        <v>1647</v>
      </c>
      <c r="J2579" s="45" t="s">
        <v>76</v>
      </c>
      <c r="K2579" s="102" t="s">
        <v>8108</v>
      </c>
      <c r="L2579" s="13">
        <f ca="1">IFERROR(__xludf.DUMMYFUNCTION("if(K2728="""",0,counta(split(K2728,"","")))"),7)</f>
        <v>7</v>
      </c>
      <c r="M2579" s="102" t="s">
        <v>8108</v>
      </c>
      <c r="N2579" s="102" t="s">
        <v>1439</v>
      </c>
      <c r="O2579" s="102" t="s">
        <v>1439</v>
      </c>
      <c r="P2579" s="102" t="s">
        <v>1439</v>
      </c>
      <c r="Q2579" s="422" t="s">
        <v>62</v>
      </c>
      <c r="R2579" s="102" t="s">
        <v>43</v>
      </c>
      <c r="S2579" s="102">
        <v>0</v>
      </c>
      <c r="T2579" s="435"/>
      <c r="U2579" s="165">
        <v>3</v>
      </c>
      <c r="V2579" s="165">
        <v>3</v>
      </c>
      <c r="W2579" s="165" t="s">
        <v>2858</v>
      </c>
      <c r="X2579" s="102" t="s">
        <v>2976</v>
      </c>
      <c r="Y2579" s="422">
        <f>J2579-I2579</f>
        <v>-0.13333333333333336</v>
      </c>
      <c r="Z2579" s="422">
        <f>Y2579*60</f>
        <v>-8.0000000000000018</v>
      </c>
      <c r="AA2579" s="429">
        <v>1</v>
      </c>
      <c r="AB2579" s="521">
        <v>5</v>
      </c>
    </row>
    <row r="2580" spans="1:28" ht="14.25" customHeight="1" thickBot="1">
      <c r="A2580" s="7"/>
      <c r="B2580" s="7"/>
      <c r="C2580" s="50" t="s">
        <v>4411</v>
      </c>
      <c r="D2580" s="468">
        <v>4</v>
      </c>
      <c r="E2580" s="50" t="s">
        <v>4516</v>
      </c>
      <c r="F2580" s="102" t="s">
        <v>4524</v>
      </c>
      <c r="G2580" s="102" t="s">
        <v>4525</v>
      </c>
      <c r="H2580" s="102" t="s">
        <v>4525</v>
      </c>
      <c r="I2580" s="45" t="s">
        <v>1647</v>
      </c>
      <c r="J2580" s="45" t="s">
        <v>371</v>
      </c>
      <c r="K2580" s="102" t="s">
        <v>8109</v>
      </c>
      <c r="L2580" s="13">
        <f ca="1">IFERROR(__xludf.DUMMYFUNCTION("if(K2729="""",0,counta(split(K2729,"","")))"),8)</f>
        <v>8</v>
      </c>
      <c r="M2580" s="102" t="s">
        <v>8109</v>
      </c>
      <c r="N2580" s="102"/>
      <c r="O2580" s="102"/>
      <c r="P2580" s="102"/>
      <c r="Q2580" s="422" t="s">
        <v>62</v>
      </c>
      <c r="R2580" s="102" t="s">
        <v>43</v>
      </c>
      <c r="S2580" s="102">
        <v>0</v>
      </c>
      <c r="T2580" s="435"/>
      <c r="U2580" s="165"/>
      <c r="V2580" s="165">
        <v>5</v>
      </c>
      <c r="W2580" s="165" t="s">
        <v>1403</v>
      </c>
      <c r="X2580" s="102"/>
      <c r="Y2580" s="422">
        <f>J2580-I2580</f>
        <v>-8.611111111111111E-2</v>
      </c>
      <c r="Z2580" s="422">
        <f>Y2580*60</f>
        <v>-5.166666666666667</v>
      </c>
      <c r="AA2580" s="429">
        <v>1</v>
      </c>
      <c r="AB2580" s="354">
        <v>5</v>
      </c>
    </row>
    <row r="2581" spans="1:28" ht="14.25" customHeight="1" thickBot="1">
      <c r="A2581" s="7"/>
      <c r="B2581" s="7"/>
      <c r="C2581" s="252" t="s">
        <v>4763</v>
      </c>
      <c r="D2581" s="468">
        <v>4</v>
      </c>
      <c r="E2581" s="50" t="s">
        <v>4918</v>
      </c>
      <c r="F2581" s="102" t="s">
        <v>816</v>
      </c>
      <c r="G2581" s="102"/>
      <c r="H2581" s="102" t="s">
        <v>818</v>
      </c>
      <c r="I2581" s="45" t="s">
        <v>1647</v>
      </c>
      <c r="J2581" s="45" t="s">
        <v>2801</v>
      </c>
      <c r="K2581" s="102" t="s">
        <v>8111</v>
      </c>
      <c r="L2581" s="13">
        <f ca="1">IFERROR(__xludf.DUMMYFUNCTION("if(K2730="""",0,counta(split(K2730,"","")))"),9)</f>
        <v>9</v>
      </c>
      <c r="M2581" s="102" t="s">
        <v>8111</v>
      </c>
      <c r="N2581" s="102"/>
      <c r="O2581" s="102"/>
      <c r="P2581" s="102"/>
      <c r="Q2581" s="422" t="s">
        <v>62</v>
      </c>
      <c r="R2581" s="102" t="s">
        <v>43</v>
      </c>
      <c r="S2581" s="102">
        <v>0</v>
      </c>
      <c r="T2581" s="435"/>
      <c r="U2581" s="165"/>
      <c r="V2581" s="165">
        <v>4</v>
      </c>
      <c r="W2581" s="165" t="s">
        <v>1403</v>
      </c>
      <c r="X2581" s="102"/>
      <c r="Y2581" s="422">
        <f>J2581-I2581</f>
        <v>-3.125E-2</v>
      </c>
      <c r="Z2581" s="422">
        <f>Y2581*60</f>
        <v>-1.875</v>
      </c>
      <c r="AA2581" s="429">
        <v>1</v>
      </c>
      <c r="AB2581" s="150">
        <v>5</v>
      </c>
    </row>
    <row r="2582" spans="1:28" ht="14.25" customHeight="1" thickBot="1">
      <c r="A2582" s="102"/>
      <c r="B2582" s="102"/>
      <c r="C2582" s="252" t="s">
        <v>3828</v>
      </c>
      <c r="D2582" s="468">
        <v>4</v>
      </c>
      <c r="E2582" s="109" t="s">
        <v>3903</v>
      </c>
      <c r="F2582" s="137" t="s">
        <v>68</v>
      </c>
      <c r="G2582" s="137" t="s">
        <v>3904</v>
      </c>
      <c r="H2582" s="137" t="s">
        <v>2849</v>
      </c>
      <c r="I2582" s="110" t="s">
        <v>3848</v>
      </c>
      <c r="J2582" s="45" t="s">
        <v>5171</v>
      </c>
      <c r="K2582" s="102" t="s">
        <v>8113</v>
      </c>
      <c r="L2582" s="13">
        <f ca="1">IFERROR(__xludf.DUMMYFUNCTION("if(K2731="""",0,counta(split(K2731,"","")))"),5)</f>
        <v>5</v>
      </c>
      <c r="M2582" s="102" t="s">
        <v>8113</v>
      </c>
      <c r="N2582" s="102"/>
      <c r="O2582" s="102"/>
      <c r="P2582" s="102"/>
      <c r="Q2582" s="422" t="s">
        <v>62</v>
      </c>
      <c r="R2582" s="102" t="s">
        <v>43</v>
      </c>
      <c r="S2582" s="102">
        <v>0</v>
      </c>
      <c r="T2582" s="435"/>
      <c r="U2582" s="165"/>
      <c r="V2582" s="165">
        <v>3</v>
      </c>
      <c r="W2582" s="165" t="s">
        <v>1403</v>
      </c>
      <c r="X2582" s="102"/>
      <c r="Y2582" s="422">
        <f>J2582-I2582</f>
        <v>9.7222222222222154E-3</v>
      </c>
      <c r="Z2582" s="422">
        <f>Y2582*60</f>
        <v>0.58333333333333293</v>
      </c>
      <c r="AA2582" s="428">
        <v>1</v>
      </c>
      <c r="AB2582" s="196">
        <v>5</v>
      </c>
    </row>
    <row r="2583" spans="1:28" ht="14.25" customHeight="1" thickBot="1">
      <c r="A2583" s="7"/>
      <c r="B2583" s="7"/>
      <c r="C2583" s="252" t="s">
        <v>3828</v>
      </c>
      <c r="D2583" s="468">
        <v>4</v>
      </c>
      <c r="E2583" s="252" t="s">
        <v>4040</v>
      </c>
      <c r="F2583" s="102" t="s">
        <v>2190</v>
      </c>
      <c r="G2583" s="102" t="s">
        <v>4043</v>
      </c>
      <c r="H2583" s="102" t="s">
        <v>3976</v>
      </c>
      <c r="I2583" s="45" t="s">
        <v>1394</v>
      </c>
      <c r="J2583" s="45" t="s">
        <v>1235</v>
      </c>
      <c r="K2583" s="102" t="s">
        <v>8114</v>
      </c>
      <c r="L2583" s="13">
        <f ca="1">IFERROR(__xludf.DUMMYFUNCTION("if(K2732="""",0,counta(split(K2732,"","")))"),4)</f>
        <v>4</v>
      </c>
      <c r="M2583" s="102" t="s">
        <v>8114</v>
      </c>
      <c r="N2583" s="102" t="s">
        <v>586</v>
      </c>
      <c r="O2583" s="102" t="s">
        <v>586</v>
      </c>
      <c r="P2583" s="102" t="s">
        <v>586</v>
      </c>
      <c r="Q2583" s="422" t="s">
        <v>62</v>
      </c>
      <c r="R2583" s="102" t="s">
        <v>43</v>
      </c>
      <c r="S2583" s="102">
        <v>0</v>
      </c>
      <c r="T2583" s="435"/>
      <c r="U2583" s="165">
        <v>3</v>
      </c>
      <c r="V2583" s="165">
        <v>3</v>
      </c>
      <c r="W2583" s="165" t="s">
        <v>2111</v>
      </c>
      <c r="X2583" s="102" t="s">
        <v>2794</v>
      </c>
      <c r="Y2583" s="422">
        <f>J2583-I2583</f>
        <v>5.0694444444444431E-2</v>
      </c>
      <c r="Z2583" s="422">
        <f>Y2583*60</f>
        <v>3.0416666666666661</v>
      </c>
      <c r="AA2583" s="429">
        <v>1</v>
      </c>
      <c r="AB2583" s="379">
        <v>5</v>
      </c>
    </row>
    <row r="2584" spans="1:28" ht="14.25" customHeight="1" thickBot="1">
      <c r="A2584" s="7"/>
      <c r="B2584" s="7"/>
      <c r="C2584" s="50" t="s">
        <v>4411</v>
      </c>
      <c r="D2584" s="468">
        <v>4</v>
      </c>
      <c r="E2584" s="50" t="s">
        <v>4560</v>
      </c>
      <c r="F2584" s="102" t="s">
        <v>4564</v>
      </c>
      <c r="G2584" s="102" t="s">
        <v>4565</v>
      </c>
      <c r="H2584" s="102" t="s">
        <v>4566</v>
      </c>
      <c r="I2584" s="45" t="s">
        <v>876</v>
      </c>
      <c r="J2584" s="45" t="s">
        <v>870</v>
      </c>
      <c r="K2584" s="102" t="s">
        <v>8117</v>
      </c>
      <c r="L2584" s="13">
        <f ca="1">IFERROR(__xludf.DUMMYFUNCTION("if(K2733="""",0,counta(split(K2733,"","")))"),3)</f>
        <v>3</v>
      </c>
      <c r="M2584" s="102" t="s">
        <v>8117</v>
      </c>
      <c r="N2584" s="102"/>
      <c r="O2584" s="102"/>
      <c r="P2584" s="102"/>
      <c r="Q2584" s="422" t="s">
        <v>62</v>
      </c>
      <c r="R2584" s="102" t="s">
        <v>43</v>
      </c>
      <c r="S2584" s="102">
        <v>0</v>
      </c>
      <c r="T2584" s="435"/>
      <c r="U2584" s="165">
        <v>4</v>
      </c>
      <c r="V2584" s="165">
        <v>3</v>
      </c>
      <c r="W2584" s="165" t="s">
        <v>2111</v>
      </c>
      <c r="X2584" s="102" t="s">
        <v>2947</v>
      </c>
      <c r="Y2584" s="422">
        <f>J2584-I2584</f>
        <v>0.1340277777777778</v>
      </c>
      <c r="Z2584" s="422">
        <f>Y2584*60</f>
        <v>8.0416666666666679</v>
      </c>
      <c r="AA2584" s="429">
        <v>1</v>
      </c>
      <c r="AB2584" s="165">
        <v>5</v>
      </c>
    </row>
    <row r="2585" spans="1:28" ht="14.25" customHeight="1" thickBot="1">
      <c r="A2585" s="7"/>
      <c r="B2585" s="7"/>
      <c r="C2585" s="50" t="s">
        <v>5950</v>
      </c>
      <c r="D2585" s="468">
        <v>4</v>
      </c>
      <c r="E2585" s="50" t="s">
        <v>6108</v>
      </c>
      <c r="F2585" s="102" t="s">
        <v>862</v>
      </c>
      <c r="G2585" s="102" t="s">
        <v>6116</v>
      </c>
      <c r="H2585" s="102" t="s">
        <v>6099</v>
      </c>
      <c r="I2585" s="45" t="s">
        <v>876</v>
      </c>
      <c r="J2585" s="45" t="s">
        <v>268</v>
      </c>
      <c r="K2585" s="102" t="s">
        <v>8120</v>
      </c>
      <c r="L2585" s="13">
        <f ca="1">IFERROR(__xludf.DUMMYFUNCTION("if(K2734="""",0,counta(split(K2734,"","")))"),4)</f>
        <v>4</v>
      </c>
      <c r="M2585" s="102" t="s">
        <v>8120</v>
      </c>
      <c r="N2585" s="102" t="s">
        <v>2096</v>
      </c>
      <c r="O2585" s="102" t="s">
        <v>2096</v>
      </c>
      <c r="P2585" s="102" t="s">
        <v>2096</v>
      </c>
      <c r="Q2585" s="422" t="s">
        <v>62</v>
      </c>
      <c r="R2585" s="102" t="s">
        <v>43</v>
      </c>
      <c r="S2585" s="102">
        <v>0</v>
      </c>
      <c r="T2585" s="435"/>
      <c r="U2585" s="165"/>
      <c r="V2585" s="165">
        <v>3</v>
      </c>
      <c r="W2585" s="165" t="s">
        <v>1403</v>
      </c>
      <c r="X2585" s="102"/>
      <c r="Y2585" s="422">
        <f>J2585-I2585</f>
        <v>0.16597222222222219</v>
      </c>
      <c r="Z2585" s="422">
        <f>Y2585*60</f>
        <v>9.9583333333333321</v>
      </c>
      <c r="AA2585" s="428">
        <v>1</v>
      </c>
      <c r="AB2585" s="165">
        <v>5</v>
      </c>
    </row>
    <row r="2586" spans="1:28" ht="14.25" customHeight="1" thickBot="1">
      <c r="A2586" s="7"/>
      <c r="B2586" s="7"/>
      <c r="C2586" s="284" t="s">
        <v>4046</v>
      </c>
      <c r="D2586" s="468">
        <v>4</v>
      </c>
      <c r="E2586" s="353" t="s">
        <v>1334</v>
      </c>
      <c r="F2586" s="102" t="s">
        <v>4103</v>
      </c>
      <c r="G2586" s="102" t="s">
        <v>1582</v>
      </c>
      <c r="H2586" s="102" t="s">
        <v>4104</v>
      </c>
      <c r="I2586" s="45" t="s">
        <v>545</v>
      </c>
      <c r="J2586" s="45" t="s">
        <v>188</v>
      </c>
      <c r="K2586" s="245" t="s">
        <v>8123</v>
      </c>
      <c r="L2586" s="13">
        <f ca="1">IFERROR(__xludf.DUMMYFUNCTION("if(K2735="""",0,counta(split(K2735,"","")))"),2)</f>
        <v>2</v>
      </c>
      <c r="M2586" s="245" t="s">
        <v>8123</v>
      </c>
      <c r="N2586" s="102" t="s">
        <v>2763</v>
      </c>
      <c r="O2586" s="102" t="s">
        <v>2763</v>
      </c>
      <c r="P2586" s="102" t="s">
        <v>2763</v>
      </c>
      <c r="Q2586" s="422" t="s">
        <v>62</v>
      </c>
      <c r="R2586" s="102" t="s">
        <v>43</v>
      </c>
      <c r="S2586" s="102">
        <v>0</v>
      </c>
      <c r="T2586" s="435"/>
      <c r="U2586" s="165"/>
      <c r="V2586" s="165">
        <v>3</v>
      </c>
      <c r="W2586" s="165" t="s">
        <v>2111</v>
      </c>
      <c r="X2586" s="102"/>
      <c r="Y2586" s="422">
        <f>J2586-I2586</f>
        <v>0.23819444444444443</v>
      </c>
      <c r="Z2586" s="422">
        <f>Y2586*60</f>
        <v>14.291666666666666</v>
      </c>
      <c r="AA2586" s="429">
        <v>1</v>
      </c>
      <c r="AB2586" s="255">
        <v>5</v>
      </c>
    </row>
    <row r="2587" spans="1:28" ht="14.25" customHeight="1" thickBot="1">
      <c r="A2587" s="7"/>
      <c r="B2587" s="7"/>
      <c r="C2587" s="284" t="s">
        <v>4046</v>
      </c>
      <c r="D2587" s="468">
        <v>4</v>
      </c>
      <c r="E2587" s="353" t="s">
        <v>4143</v>
      </c>
      <c r="F2587" s="102" t="s">
        <v>4144</v>
      </c>
      <c r="G2587" s="102" t="s">
        <v>4144</v>
      </c>
      <c r="H2587" s="102" t="s">
        <v>4145</v>
      </c>
      <c r="I2587" s="45" t="s">
        <v>545</v>
      </c>
      <c r="J2587" s="45" t="s">
        <v>8124</v>
      </c>
      <c r="K2587" s="102" t="s">
        <v>8125</v>
      </c>
      <c r="L2587" s="13">
        <f ca="1">IFERROR(__xludf.DUMMYFUNCTION("if(K2736="""",0,counta(split(K2736,"","")))"),4)</f>
        <v>4</v>
      </c>
      <c r="M2587" s="102" t="s">
        <v>8125</v>
      </c>
      <c r="N2587" s="102" t="s">
        <v>1198</v>
      </c>
      <c r="O2587" s="102" t="s">
        <v>1198</v>
      </c>
      <c r="P2587" s="102" t="s">
        <v>1198</v>
      </c>
      <c r="Q2587" s="422" t="s">
        <v>62</v>
      </c>
      <c r="R2587" s="102" t="s">
        <v>43</v>
      </c>
      <c r="S2587" s="102">
        <v>0</v>
      </c>
      <c r="T2587" s="435"/>
      <c r="U2587" s="339" t="s">
        <v>5401</v>
      </c>
      <c r="V2587" s="339" t="s">
        <v>5401</v>
      </c>
      <c r="W2587" s="339" t="s">
        <v>5242</v>
      </c>
      <c r="X2587" s="339" t="s">
        <v>2947</v>
      </c>
      <c r="Y2587" s="422">
        <f>J2587-I2587</f>
        <v>0.28333333333333327</v>
      </c>
      <c r="Z2587" s="422">
        <f>Y2587*60</f>
        <v>16.999999999999996</v>
      </c>
      <c r="AA2587" s="429">
        <v>1</v>
      </c>
      <c r="AB2587" s="332">
        <v>5</v>
      </c>
    </row>
    <row r="2588" spans="1:28" ht="14.25" customHeight="1" thickBot="1">
      <c r="A2588" s="385"/>
      <c r="B2588" s="385"/>
      <c r="C2588" s="145" t="s">
        <v>5078</v>
      </c>
      <c r="D2588" s="468">
        <v>4</v>
      </c>
      <c r="E2588" s="145" t="s">
        <v>5211</v>
      </c>
      <c r="F2588" s="155" t="s">
        <v>5216</v>
      </c>
      <c r="G2588" s="155" t="s">
        <v>5216</v>
      </c>
      <c r="H2588" s="155" t="s">
        <v>5217</v>
      </c>
      <c r="I2588" s="146" t="s">
        <v>934</v>
      </c>
      <c r="J2588" s="45" t="s">
        <v>1222</v>
      </c>
      <c r="K2588" s="102" t="s">
        <v>8127</v>
      </c>
      <c r="L2588" s="13">
        <f ca="1">IFERROR(__xludf.DUMMYFUNCTION("if(K2737="""",0,counta(split(K2737,"","")))"),9)</f>
        <v>9</v>
      </c>
      <c r="M2588" s="102" t="s">
        <v>8127</v>
      </c>
      <c r="N2588" s="102" t="s">
        <v>1198</v>
      </c>
      <c r="O2588" s="102" t="s">
        <v>1198</v>
      </c>
      <c r="P2588" s="102" t="s">
        <v>1198</v>
      </c>
      <c r="Q2588" s="422" t="s">
        <v>62</v>
      </c>
      <c r="R2588" s="102" t="s">
        <v>43</v>
      </c>
      <c r="S2588" s="102">
        <v>0</v>
      </c>
      <c r="T2588" s="435"/>
      <c r="U2588" s="490">
        <v>5</v>
      </c>
      <c r="V2588" s="490">
        <v>4</v>
      </c>
      <c r="W2588" s="502" t="s">
        <v>9052</v>
      </c>
      <c r="X2588" s="502" t="s">
        <v>3469</v>
      </c>
      <c r="Y2588" s="422">
        <f>J2588-I2588</f>
        <v>0.32361111111111107</v>
      </c>
      <c r="Z2588" s="422">
        <f>Y2588*60</f>
        <v>19.416666666666664</v>
      </c>
      <c r="AA2588" s="429">
        <v>1</v>
      </c>
      <c r="AB2588" s="165">
        <v>5</v>
      </c>
    </row>
    <row r="2589" spans="1:28" ht="14.25" customHeight="1" thickBot="1">
      <c r="A2589" s="7"/>
      <c r="B2589" s="189"/>
      <c r="C2589" s="190" t="s">
        <v>6753</v>
      </c>
      <c r="D2589" s="468">
        <v>4</v>
      </c>
      <c r="E2589" s="191" t="s">
        <v>6754</v>
      </c>
      <c r="F2589" s="209" t="s">
        <v>6761</v>
      </c>
      <c r="G2589" s="209" t="s">
        <v>6762</v>
      </c>
      <c r="H2589" s="82" t="s">
        <v>6763</v>
      </c>
      <c r="I2589" s="208" t="s">
        <v>934</v>
      </c>
      <c r="J2589" s="45" t="s">
        <v>1902</v>
      </c>
      <c r="K2589" s="102" t="s">
        <v>8129</v>
      </c>
      <c r="L2589" s="13">
        <f ca="1">IFERROR(__xludf.DUMMYFUNCTION("if(K2738="""",0,counta(split(K2738,"","")))"),5)</f>
        <v>5</v>
      </c>
      <c r="M2589" s="102" t="s">
        <v>8129</v>
      </c>
      <c r="N2589" s="102" t="s">
        <v>8130</v>
      </c>
      <c r="O2589" s="102" t="s">
        <v>8130</v>
      </c>
      <c r="P2589" s="102" t="s">
        <v>8130</v>
      </c>
      <c r="Q2589" s="422" t="s">
        <v>62</v>
      </c>
      <c r="R2589" s="102" t="s">
        <v>43</v>
      </c>
      <c r="S2589" s="102">
        <v>0</v>
      </c>
      <c r="T2589" s="435"/>
      <c r="U2589" s="165">
        <v>3</v>
      </c>
      <c r="V2589" s="165">
        <v>3</v>
      </c>
      <c r="W2589" s="165" t="s">
        <v>3317</v>
      </c>
      <c r="X2589" s="102" t="s">
        <v>2794</v>
      </c>
      <c r="Y2589" s="422">
        <f>J2589-I2589</f>
        <v>-2.777777777777779E-2</v>
      </c>
      <c r="Z2589" s="422">
        <f>Y2589*60</f>
        <v>-1.6666666666666674</v>
      </c>
      <c r="AA2589" s="429">
        <v>1</v>
      </c>
      <c r="AB2589" s="165">
        <v>5</v>
      </c>
    </row>
    <row r="2590" spans="1:28" ht="14.25" customHeight="1" thickBot="1">
      <c r="A2590" s="7"/>
      <c r="B2590" s="156"/>
      <c r="C2590" s="50" t="s">
        <v>6196</v>
      </c>
      <c r="D2590" s="468">
        <v>4</v>
      </c>
      <c r="E2590" s="252" t="s">
        <v>6268</v>
      </c>
      <c r="F2590" s="92" t="s">
        <v>6270</v>
      </c>
      <c r="G2590" s="252" t="s">
        <v>6270</v>
      </c>
      <c r="H2590" s="252" t="s">
        <v>6271</v>
      </c>
      <c r="I2590" s="180" t="s">
        <v>1364</v>
      </c>
      <c r="J2590" s="45" t="s">
        <v>2012</v>
      </c>
      <c r="K2590" s="102" t="s">
        <v>2066</v>
      </c>
      <c r="L2590" s="13">
        <f ca="1">IFERROR(__xludf.DUMMYFUNCTION("if(K2739="""",0,counta(split(K2739,"","")))"),1)</f>
        <v>1</v>
      </c>
      <c r="M2590" s="102" t="s">
        <v>2066</v>
      </c>
      <c r="N2590" s="102"/>
      <c r="O2590" s="102"/>
      <c r="P2590" s="102"/>
      <c r="Q2590" s="422" t="s">
        <v>62</v>
      </c>
      <c r="R2590" s="102" t="s">
        <v>43</v>
      </c>
      <c r="S2590" s="102">
        <v>0</v>
      </c>
      <c r="T2590" s="435"/>
      <c r="U2590" s="148">
        <v>3</v>
      </c>
      <c r="V2590" s="149">
        <v>4</v>
      </c>
      <c r="W2590" s="155" t="s">
        <v>3548</v>
      </c>
      <c r="X2590" s="155" t="s">
        <v>2947</v>
      </c>
      <c r="Y2590" s="422">
        <f>J2590-I2590</f>
        <v>3.6805555555555564E-2</v>
      </c>
      <c r="Z2590" s="422">
        <f>Y2590*60</f>
        <v>2.2083333333333339</v>
      </c>
      <c r="AA2590" s="429">
        <v>1</v>
      </c>
      <c r="AB2590" s="165">
        <v>5</v>
      </c>
    </row>
    <row r="2591" spans="1:28" ht="14.25" customHeight="1" thickBot="1">
      <c r="A2591" s="7"/>
      <c r="B2591" s="7"/>
      <c r="C2591" s="284" t="s">
        <v>4046</v>
      </c>
      <c r="D2591" s="468">
        <v>4</v>
      </c>
      <c r="E2591" s="353" t="s">
        <v>728</v>
      </c>
      <c r="F2591" s="102" t="s">
        <v>4171</v>
      </c>
      <c r="G2591" s="102"/>
      <c r="H2591" s="102" t="s">
        <v>4172</v>
      </c>
      <c r="I2591" s="45" t="s">
        <v>170</v>
      </c>
      <c r="J2591" s="45" t="s">
        <v>2236</v>
      </c>
      <c r="K2591" s="102" t="s">
        <v>8132</v>
      </c>
      <c r="L2591" s="13">
        <f ca="1">IFERROR(__xludf.DUMMYFUNCTION("if(K2740="""",0,counta(split(K2740,"","")))"),6)</f>
        <v>6</v>
      </c>
      <c r="M2591" s="102" t="s">
        <v>8133</v>
      </c>
      <c r="N2591" s="102" t="s">
        <v>8134</v>
      </c>
      <c r="O2591" s="102" t="s">
        <v>8134</v>
      </c>
      <c r="P2591" s="102" t="s">
        <v>8134</v>
      </c>
      <c r="Q2591" s="422" t="s">
        <v>62</v>
      </c>
      <c r="R2591" s="102" t="s">
        <v>43</v>
      </c>
      <c r="S2591" s="102">
        <v>0</v>
      </c>
      <c r="T2591" s="435"/>
      <c r="U2591" s="333">
        <v>4</v>
      </c>
      <c r="V2591" s="333">
        <v>4</v>
      </c>
      <c r="W2591" s="339" t="s">
        <v>29</v>
      </c>
      <c r="X2591" s="339" t="s">
        <v>2947</v>
      </c>
      <c r="Y2591" s="422">
        <f>J2591-I2591</f>
        <v>0.13402777777777777</v>
      </c>
      <c r="Z2591" s="422">
        <f>Y2591*60</f>
        <v>8.0416666666666661</v>
      </c>
      <c r="AA2591" s="429">
        <v>1</v>
      </c>
      <c r="AB2591" s="165">
        <v>5</v>
      </c>
    </row>
    <row r="2592" spans="1:28" ht="14.25" customHeight="1" thickBot="1">
      <c r="A2592" s="7"/>
      <c r="B2592" s="7"/>
      <c r="C2592" s="182" t="s">
        <v>4046</v>
      </c>
      <c r="D2592" s="468">
        <v>4</v>
      </c>
      <c r="E2592" s="50" t="s">
        <v>4208</v>
      </c>
      <c r="F2592" s="118" t="s">
        <v>4209</v>
      </c>
      <c r="G2592" s="118" t="s">
        <v>4210</v>
      </c>
      <c r="H2592" s="102" t="s">
        <v>4211</v>
      </c>
      <c r="I2592" s="45" t="s">
        <v>170</v>
      </c>
      <c r="J2592" s="45" t="s">
        <v>756</v>
      </c>
      <c r="K2592" s="102" t="s">
        <v>8135</v>
      </c>
      <c r="L2592" s="13">
        <f ca="1">IFERROR(__xludf.DUMMYFUNCTION("if(K2741="""",0,counta(split(K2741,"","")))"),4)</f>
        <v>4</v>
      </c>
      <c r="M2592" s="102" t="s">
        <v>8135</v>
      </c>
      <c r="N2592" s="102" t="s">
        <v>181</v>
      </c>
      <c r="O2592" s="102" t="s">
        <v>181</v>
      </c>
      <c r="P2592" s="102" t="s">
        <v>181</v>
      </c>
      <c r="Q2592" s="422" t="s">
        <v>62</v>
      </c>
      <c r="R2592" s="102" t="s">
        <v>43</v>
      </c>
      <c r="S2592" s="102">
        <v>0</v>
      </c>
      <c r="T2592" s="435"/>
      <c r="U2592" s="51">
        <v>3</v>
      </c>
      <c r="V2592" s="354">
        <v>3</v>
      </c>
      <c r="W2592" s="102" t="s">
        <v>2111</v>
      </c>
      <c r="X2592" s="435"/>
      <c r="Y2592" s="422">
        <f>J2592-I2592</f>
        <v>0.23611111111111113</v>
      </c>
      <c r="Z2592" s="422">
        <f>Y2592*60</f>
        <v>14.166666666666668</v>
      </c>
      <c r="AA2592" s="429">
        <v>1</v>
      </c>
      <c r="AB2592" s="255">
        <v>5</v>
      </c>
    </row>
    <row r="2593" spans="1:28" ht="14.25" customHeight="1" thickBot="1">
      <c r="A2593" s="7"/>
      <c r="B2593" s="7"/>
      <c r="C2593" s="252" t="s">
        <v>3828</v>
      </c>
      <c r="D2593" s="468">
        <v>4</v>
      </c>
      <c r="E2593" s="252" t="s">
        <v>74</v>
      </c>
      <c r="F2593" s="102" t="s">
        <v>84</v>
      </c>
      <c r="G2593" s="102" t="s">
        <v>3833</v>
      </c>
      <c r="H2593" s="102" t="s">
        <v>3834</v>
      </c>
      <c r="I2593" s="45" t="s">
        <v>1544</v>
      </c>
      <c r="J2593" s="45" t="s">
        <v>7826</v>
      </c>
      <c r="K2593" s="102" t="s">
        <v>3686</v>
      </c>
      <c r="L2593" s="13">
        <f ca="1">IFERROR(__xludf.DUMMYFUNCTION("if(K2742="""",0,counta(split(K2742,"","")))"),1)</f>
        <v>1</v>
      </c>
      <c r="M2593" s="102" t="s">
        <v>3686</v>
      </c>
      <c r="N2593" s="102" t="s">
        <v>8091</v>
      </c>
      <c r="O2593" s="102" t="s">
        <v>8091</v>
      </c>
      <c r="P2593" s="102" t="s">
        <v>8091</v>
      </c>
      <c r="Q2593" s="422" t="s">
        <v>62</v>
      </c>
      <c r="R2593" s="102" t="s">
        <v>43</v>
      </c>
      <c r="S2593" s="102">
        <v>0</v>
      </c>
      <c r="T2593" s="435"/>
      <c r="U2593" s="148">
        <v>3</v>
      </c>
      <c r="V2593" s="149">
        <v>4</v>
      </c>
      <c r="W2593" s="155" t="s">
        <v>5233</v>
      </c>
      <c r="X2593" s="155" t="s">
        <v>2947</v>
      </c>
      <c r="Y2593" s="422">
        <f>J2593-I2593</f>
        <v>0.44097222222222221</v>
      </c>
      <c r="Z2593" s="422">
        <f>Y2593*60</f>
        <v>26.458333333333332</v>
      </c>
      <c r="AA2593" s="429">
        <v>1</v>
      </c>
      <c r="AB2593" s="165">
        <v>5</v>
      </c>
    </row>
    <row r="2594" spans="1:28" ht="14.25" customHeight="1" thickBot="1">
      <c r="A2594" s="7"/>
      <c r="B2594" s="189"/>
      <c r="C2594" s="190" t="s">
        <v>6753</v>
      </c>
      <c r="D2594" s="468">
        <v>4</v>
      </c>
      <c r="E2594" s="200" t="s">
        <v>668</v>
      </c>
      <c r="F2594" s="205" t="s">
        <v>6780</v>
      </c>
      <c r="G2594" s="205" t="s">
        <v>6781</v>
      </c>
      <c r="H2594" s="205" t="s">
        <v>6782</v>
      </c>
      <c r="I2594" s="195" t="s">
        <v>1544</v>
      </c>
      <c r="J2594" s="45" t="s">
        <v>8140</v>
      </c>
      <c r="K2594" s="102" t="s">
        <v>8141</v>
      </c>
      <c r="L2594" s="13">
        <f ca="1">IFERROR(__xludf.DUMMYFUNCTION("if(K2743="""",0,counta(split(K2743,"","")))"),2)</f>
        <v>2</v>
      </c>
      <c r="M2594" s="102" t="s">
        <v>8141</v>
      </c>
      <c r="N2594" s="102" t="s">
        <v>8142</v>
      </c>
      <c r="O2594" s="102" t="s">
        <v>8142</v>
      </c>
      <c r="P2594" s="102" t="s">
        <v>8142</v>
      </c>
      <c r="Q2594" s="422" t="s">
        <v>62</v>
      </c>
      <c r="R2594" s="102" t="s">
        <v>43</v>
      </c>
      <c r="S2594" s="102">
        <v>0</v>
      </c>
      <c r="T2594" s="435"/>
      <c r="U2594" s="165"/>
      <c r="V2594" s="165">
        <v>5</v>
      </c>
      <c r="W2594" s="165" t="s">
        <v>1403</v>
      </c>
      <c r="X2594" s="102"/>
      <c r="Y2594" s="422">
        <f>J2594-I2594</f>
        <v>0.59513888888888888</v>
      </c>
      <c r="Z2594" s="422">
        <f>Y2594*60</f>
        <v>35.708333333333336</v>
      </c>
      <c r="AA2594" s="428">
        <v>1</v>
      </c>
      <c r="AB2594" s="332">
        <v>5</v>
      </c>
    </row>
    <row r="2595" spans="1:28" ht="14.25" customHeight="1" thickBot="1">
      <c r="A2595" s="7"/>
      <c r="B2595" s="7"/>
      <c r="C2595" s="50" t="s">
        <v>3086</v>
      </c>
      <c r="D2595" s="468">
        <v>4</v>
      </c>
      <c r="E2595" s="87" t="s">
        <v>3276</v>
      </c>
      <c r="F2595" s="93" t="s">
        <v>3281</v>
      </c>
      <c r="G2595" s="237" t="s">
        <v>3282</v>
      </c>
      <c r="H2595" s="237"/>
      <c r="I2595" s="45" t="s">
        <v>86</v>
      </c>
      <c r="J2595" s="45" t="s">
        <v>8146</v>
      </c>
      <c r="K2595" s="102" t="s">
        <v>8147</v>
      </c>
      <c r="L2595" s="13">
        <f ca="1">IFERROR(__xludf.DUMMYFUNCTION("if(K2744="""",0,counta(split(K2744,"","")))"),3)</f>
        <v>3</v>
      </c>
      <c r="M2595" s="102" t="s">
        <v>8147</v>
      </c>
      <c r="N2595" s="102" t="s">
        <v>8148</v>
      </c>
      <c r="O2595" s="102" t="s">
        <v>8148</v>
      </c>
      <c r="P2595" s="102" t="s">
        <v>8148</v>
      </c>
      <c r="Q2595" s="422" t="s">
        <v>62</v>
      </c>
      <c r="R2595" s="102" t="s">
        <v>43</v>
      </c>
      <c r="S2595" s="102">
        <v>0</v>
      </c>
      <c r="T2595" s="435"/>
      <c r="U2595" s="274">
        <v>5</v>
      </c>
      <c r="V2595" s="274">
        <v>5</v>
      </c>
      <c r="W2595" s="272" t="s">
        <v>2793</v>
      </c>
      <c r="X2595" s="274">
        <v>1</v>
      </c>
      <c r="Y2595" s="422">
        <f>J2595-I2595</f>
        <v>0.71319444444444446</v>
      </c>
      <c r="Z2595" s="422">
        <f>Y2595*60</f>
        <v>42.791666666666671</v>
      </c>
      <c r="AA2595" s="429">
        <v>1</v>
      </c>
      <c r="AB2595" s="165">
        <v>5</v>
      </c>
    </row>
    <row r="2596" spans="1:28" ht="14.25" customHeight="1" thickBot="1">
      <c r="A2596" s="385"/>
      <c r="B2596" s="385"/>
      <c r="C2596" s="145" t="s">
        <v>5078</v>
      </c>
      <c r="D2596" s="468">
        <v>4</v>
      </c>
      <c r="E2596" s="145" t="s">
        <v>5082</v>
      </c>
      <c r="F2596" s="155" t="s">
        <v>5083</v>
      </c>
      <c r="G2596" s="155" t="s">
        <v>5083</v>
      </c>
      <c r="H2596" s="155" t="s">
        <v>5084</v>
      </c>
      <c r="I2596" s="146" t="s">
        <v>86</v>
      </c>
      <c r="J2596" s="45" t="s">
        <v>8146</v>
      </c>
      <c r="K2596" s="102" t="s">
        <v>8151</v>
      </c>
      <c r="L2596" s="13">
        <f ca="1">IFERROR(__xludf.DUMMYFUNCTION("if(K2745="""",0,counta(split(K2745,"","")))"),3)</f>
        <v>3</v>
      </c>
      <c r="M2596" s="102" t="s">
        <v>8151</v>
      </c>
      <c r="N2596" s="102" t="s">
        <v>8148</v>
      </c>
      <c r="O2596" s="102" t="s">
        <v>8148</v>
      </c>
      <c r="P2596" s="102" t="s">
        <v>8148</v>
      </c>
      <c r="Q2596" s="422" t="s">
        <v>62</v>
      </c>
      <c r="R2596" s="102" t="s">
        <v>43</v>
      </c>
      <c r="S2596" s="102">
        <v>0</v>
      </c>
      <c r="T2596" s="435"/>
      <c r="U2596" s="148">
        <v>3</v>
      </c>
      <c r="V2596" s="149">
        <v>4</v>
      </c>
      <c r="W2596" s="155" t="s">
        <v>29</v>
      </c>
      <c r="X2596" s="155" t="s">
        <v>2947</v>
      </c>
      <c r="Y2596" s="422">
        <f>J2596-I2596</f>
        <v>0.71319444444444446</v>
      </c>
      <c r="Z2596" s="422">
        <f>Y2596*60</f>
        <v>42.791666666666671</v>
      </c>
      <c r="AA2596" s="429">
        <v>1</v>
      </c>
      <c r="AB2596" s="165">
        <v>5</v>
      </c>
    </row>
    <row r="2597" spans="1:28" ht="14.25" customHeight="1" thickBot="1">
      <c r="A2597" s="69"/>
      <c r="B2597" s="69"/>
      <c r="C2597" s="285" t="s">
        <v>3006</v>
      </c>
      <c r="D2597" s="468">
        <v>4</v>
      </c>
      <c r="E2597" s="197" t="s">
        <v>3071</v>
      </c>
      <c r="F2597" s="209" t="s">
        <v>3072</v>
      </c>
      <c r="G2597" s="209" t="s">
        <v>3073</v>
      </c>
      <c r="H2597" s="209" t="s">
        <v>3074</v>
      </c>
      <c r="I2597" s="82" t="s">
        <v>645</v>
      </c>
      <c r="J2597" s="45" t="s">
        <v>8146</v>
      </c>
      <c r="K2597" s="102" t="s">
        <v>8155</v>
      </c>
      <c r="L2597" s="13">
        <f ca="1">IFERROR(__xludf.DUMMYFUNCTION("if(K2746="""",0,counta(split(K2746,"","")))"),2)</f>
        <v>2</v>
      </c>
      <c r="M2597" s="102" t="s">
        <v>8155</v>
      </c>
      <c r="N2597" s="102"/>
      <c r="O2597" s="102"/>
      <c r="P2597" s="102"/>
      <c r="Q2597" s="422" t="s">
        <v>62</v>
      </c>
      <c r="R2597" s="102" t="s">
        <v>43</v>
      </c>
      <c r="S2597" s="102">
        <v>0</v>
      </c>
      <c r="T2597" s="435"/>
      <c r="U2597" s="165">
        <v>3</v>
      </c>
      <c r="V2597" s="165">
        <v>1</v>
      </c>
      <c r="W2597" s="165" t="s">
        <v>2111</v>
      </c>
      <c r="X2597" s="102" t="s">
        <v>2947</v>
      </c>
      <c r="Y2597" s="422">
        <f>J2597-I2597</f>
        <v>0.71388888888888891</v>
      </c>
      <c r="Z2597" s="422">
        <f>Y2597*60</f>
        <v>42.833333333333336</v>
      </c>
      <c r="AA2597" s="429">
        <v>1</v>
      </c>
      <c r="AB2597" s="354">
        <v>5</v>
      </c>
    </row>
    <row r="2598" spans="1:28" ht="14.25" customHeight="1" thickBot="1">
      <c r="A2598" s="7"/>
      <c r="B2598" s="7"/>
      <c r="C2598" s="50" t="s">
        <v>3306</v>
      </c>
      <c r="D2598" s="468">
        <v>4</v>
      </c>
      <c r="E2598" s="95" t="s">
        <v>3313</v>
      </c>
      <c r="F2598" s="102" t="s">
        <v>197</v>
      </c>
      <c r="G2598" s="102" t="s">
        <v>197</v>
      </c>
      <c r="H2598" s="102" t="s">
        <v>3334</v>
      </c>
      <c r="I2598" s="45" t="s">
        <v>645</v>
      </c>
      <c r="J2598" s="45" t="s">
        <v>8146</v>
      </c>
      <c r="K2598" s="102" t="s">
        <v>8160</v>
      </c>
      <c r="L2598" s="13">
        <f ca="1">IFERROR(__xludf.DUMMYFUNCTION("if(K2747="""",0,counta(split(K2747,"","")))"),2)</f>
        <v>2</v>
      </c>
      <c r="M2598" s="102" t="s">
        <v>8160</v>
      </c>
      <c r="N2598" s="102"/>
      <c r="O2598" s="102"/>
      <c r="P2598" s="102"/>
      <c r="Q2598" s="422" t="s">
        <v>62</v>
      </c>
      <c r="R2598" s="102" t="s">
        <v>43</v>
      </c>
      <c r="S2598" s="102">
        <v>0</v>
      </c>
      <c r="T2598" s="435"/>
      <c r="U2598" s="165">
        <v>2</v>
      </c>
      <c r="V2598" s="165">
        <v>5</v>
      </c>
      <c r="W2598" s="165" t="s">
        <v>4795</v>
      </c>
      <c r="X2598" s="102" t="s">
        <v>2947</v>
      </c>
      <c r="Y2598" s="422">
        <f>J2598-I2598</f>
        <v>0.71388888888888891</v>
      </c>
      <c r="Z2598" s="422">
        <f>Y2598*60</f>
        <v>42.833333333333336</v>
      </c>
      <c r="AA2598" s="429">
        <v>1</v>
      </c>
      <c r="AB2598" s="354">
        <v>5</v>
      </c>
    </row>
    <row r="2599" spans="1:28" ht="14.25" customHeight="1" thickBot="1">
      <c r="A2599" s="7"/>
      <c r="B2599" s="7"/>
      <c r="C2599" s="252" t="s">
        <v>3828</v>
      </c>
      <c r="D2599" s="468">
        <v>4</v>
      </c>
      <c r="E2599" s="252" t="s">
        <v>3988</v>
      </c>
      <c r="F2599" s="145" t="s">
        <v>2190</v>
      </c>
      <c r="G2599" s="145" t="s">
        <v>2190</v>
      </c>
      <c r="H2599" s="102" t="s">
        <v>3976</v>
      </c>
      <c r="I2599" s="45" t="s">
        <v>1335</v>
      </c>
      <c r="J2599" s="45" t="s">
        <v>8146</v>
      </c>
      <c r="K2599" s="102" t="s">
        <v>8165</v>
      </c>
      <c r="L2599" s="13">
        <f ca="1">IFERROR(__xludf.DUMMYFUNCTION("if(K2748="""",0,counta(split(K2748,"","")))"),3)</f>
        <v>3</v>
      </c>
      <c r="M2599" s="102" t="s">
        <v>8165</v>
      </c>
      <c r="N2599" s="102" t="s">
        <v>8148</v>
      </c>
      <c r="O2599" s="102" t="s">
        <v>8148</v>
      </c>
      <c r="P2599" s="102" t="s">
        <v>8148</v>
      </c>
      <c r="Q2599" s="422" t="s">
        <v>62</v>
      </c>
      <c r="R2599" s="102" t="s">
        <v>43</v>
      </c>
      <c r="S2599" s="102">
        <v>0</v>
      </c>
      <c r="T2599" s="435"/>
      <c r="U2599" s="165">
        <v>3</v>
      </c>
      <c r="V2599" s="165">
        <v>3</v>
      </c>
      <c r="W2599" s="165" t="s">
        <v>6832</v>
      </c>
      <c r="X2599" s="102" t="s">
        <v>2947</v>
      </c>
      <c r="Y2599" s="422">
        <f>J2599-I2599</f>
        <v>0.71458333333333335</v>
      </c>
      <c r="Z2599" s="422">
        <f>Y2599*60</f>
        <v>42.875</v>
      </c>
      <c r="AA2599" s="429">
        <v>1</v>
      </c>
      <c r="AB2599" s="165">
        <v>5</v>
      </c>
    </row>
    <row r="2600" spans="1:28" ht="14.25" customHeight="1" thickBot="1">
      <c r="A2600" s="7"/>
      <c r="B2600" s="7"/>
      <c r="C2600" s="50" t="s">
        <v>5950</v>
      </c>
      <c r="D2600" s="468">
        <v>4</v>
      </c>
      <c r="E2600" s="50" t="s">
        <v>6085</v>
      </c>
      <c r="F2600" s="102" t="s">
        <v>6094</v>
      </c>
      <c r="G2600" s="102" t="s">
        <v>6095</v>
      </c>
      <c r="H2600" s="102" t="s">
        <v>6096</v>
      </c>
      <c r="I2600" s="45" t="s">
        <v>1335</v>
      </c>
      <c r="J2600" s="45" t="s">
        <v>8146</v>
      </c>
      <c r="K2600" s="102" t="s">
        <v>8169</v>
      </c>
      <c r="L2600" s="13">
        <f ca="1">IFERROR(__xludf.DUMMYFUNCTION("if(K2749="""",0,counta(split(K2749,"","")))"),2)</f>
        <v>2</v>
      </c>
      <c r="M2600" s="102" t="s">
        <v>8169</v>
      </c>
      <c r="N2600" s="102" t="s">
        <v>8148</v>
      </c>
      <c r="O2600" s="102" t="s">
        <v>8148</v>
      </c>
      <c r="P2600" s="102" t="s">
        <v>8148</v>
      </c>
      <c r="Q2600" s="422" t="s">
        <v>62</v>
      </c>
      <c r="R2600" s="102" t="s">
        <v>43</v>
      </c>
      <c r="S2600" s="102">
        <v>0</v>
      </c>
      <c r="T2600" s="435"/>
      <c r="U2600" s="255">
        <v>5</v>
      </c>
      <c r="V2600" s="255">
        <v>5</v>
      </c>
      <c r="W2600" s="353" t="s">
        <v>3770</v>
      </c>
      <c r="X2600" s="353">
        <v>1</v>
      </c>
      <c r="Y2600" s="422">
        <f>J2600-I2600</f>
        <v>0.71458333333333335</v>
      </c>
      <c r="Z2600" s="422">
        <f>Y2600*60</f>
        <v>42.875</v>
      </c>
      <c r="AA2600" s="429">
        <v>1</v>
      </c>
      <c r="AB2600" s="165">
        <v>5</v>
      </c>
    </row>
    <row r="2601" spans="1:28" ht="14.25" customHeight="1" thickBot="1">
      <c r="A2601" s="7"/>
      <c r="B2601" s="7"/>
      <c r="C2601" s="190" t="s">
        <v>6753</v>
      </c>
      <c r="D2601" s="468">
        <v>4</v>
      </c>
      <c r="E2601" s="200" t="s">
        <v>6806</v>
      </c>
      <c r="F2601" s="205" t="s">
        <v>6816</v>
      </c>
      <c r="G2601" s="205" t="s">
        <v>6817</v>
      </c>
      <c r="H2601" s="205" t="s">
        <v>6818</v>
      </c>
      <c r="I2601" s="195" t="s">
        <v>1335</v>
      </c>
      <c r="J2601" s="45" t="s">
        <v>8146</v>
      </c>
      <c r="K2601" s="102" t="s">
        <v>8172</v>
      </c>
      <c r="L2601" s="13">
        <f ca="1">IFERROR(__xludf.DUMMYFUNCTION("if(K2750="""",0,counta(split(K2750,"","")))"),4)</f>
        <v>4</v>
      </c>
      <c r="M2601" s="102" t="s">
        <v>8172</v>
      </c>
      <c r="N2601" s="102" t="s">
        <v>8148</v>
      </c>
      <c r="O2601" s="102" t="s">
        <v>8148</v>
      </c>
      <c r="P2601" s="102" t="s">
        <v>8148</v>
      </c>
      <c r="Q2601" s="422" t="s">
        <v>62</v>
      </c>
      <c r="R2601" s="102" t="s">
        <v>43</v>
      </c>
      <c r="S2601" s="102">
        <v>0</v>
      </c>
      <c r="T2601" s="435"/>
      <c r="U2601" s="149">
        <v>4</v>
      </c>
      <c r="V2601" s="149">
        <v>4</v>
      </c>
      <c r="W2601" s="155" t="s">
        <v>29</v>
      </c>
      <c r="X2601" s="155" t="s">
        <v>2947</v>
      </c>
      <c r="Y2601" s="422">
        <f>J2601-I2601</f>
        <v>0.71458333333333335</v>
      </c>
      <c r="Z2601" s="422">
        <f>Y2601*60</f>
        <v>42.875</v>
      </c>
      <c r="AA2601" s="429">
        <v>1</v>
      </c>
      <c r="AB2601" s="165">
        <v>5</v>
      </c>
    </row>
    <row r="2602" spans="1:28" ht="14.25" customHeight="1" thickBot="1">
      <c r="A2602" s="7"/>
      <c r="B2602" s="7"/>
      <c r="C2602" s="50" t="s">
        <v>5950</v>
      </c>
      <c r="D2602" s="468">
        <v>4</v>
      </c>
      <c r="E2602" s="50" t="s">
        <v>6137</v>
      </c>
      <c r="F2602" s="102" t="s">
        <v>6142</v>
      </c>
      <c r="G2602" s="102" t="s">
        <v>6142</v>
      </c>
      <c r="H2602" s="102" t="s">
        <v>6143</v>
      </c>
      <c r="I2602" s="45" t="s">
        <v>2114</v>
      </c>
      <c r="J2602" s="45" t="s">
        <v>1475</v>
      </c>
      <c r="K2602" s="102" t="s">
        <v>8174</v>
      </c>
      <c r="L2602" s="13">
        <f ca="1">IFERROR(__xludf.DUMMYFUNCTION("if(K2751="""",0,counta(split(K2751,"","")))"),7)</f>
        <v>7</v>
      </c>
      <c r="M2602" s="102" t="s">
        <v>8174</v>
      </c>
      <c r="N2602" s="102"/>
      <c r="O2602" s="102"/>
      <c r="P2602" s="102"/>
      <c r="Q2602" s="422" t="s">
        <v>62</v>
      </c>
      <c r="R2602" s="102" t="s">
        <v>43</v>
      </c>
      <c r="S2602" s="102">
        <v>0</v>
      </c>
      <c r="T2602" s="435"/>
      <c r="U2602" s="481"/>
      <c r="V2602" s="481">
        <v>5</v>
      </c>
      <c r="W2602" s="481" t="s">
        <v>29</v>
      </c>
      <c r="X2602" s="503">
        <v>1</v>
      </c>
      <c r="Y2602" s="422">
        <f>J2602-I2602</f>
        <v>-0.17222222222222222</v>
      </c>
      <c r="Z2602" s="422">
        <f>Y2602*60</f>
        <v>-10.333333333333334</v>
      </c>
      <c r="AA2602" s="429">
        <v>1</v>
      </c>
      <c r="AB2602" s="196">
        <v>5</v>
      </c>
    </row>
    <row r="2603" spans="1:28" ht="14.25" customHeight="1" thickBot="1">
      <c r="A2603" s="7"/>
      <c r="B2603" s="7"/>
      <c r="C2603" s="104" t="s">
        <v>3675</v>
      </c>
      <c r="D2603" s="468">
        <v>4</v>
      </c>
      <c r="E2603" s="49" t="s">
        <v>3743</v>
      </c>
      <c r="F2603" s="102" t="s">
        <v>3748</v>
      </c>
      <c r="G2603" s="102" t="s">
        <v>3749</v>
      </c>
      <c r="H2603" s="102" t="s">
        <v>3750</v>
      </c>
      <c r="I2603" s="45" t="s">
        <v>2378</v>
      </c>
      <c r="J2603" s="45" t="s">
        <v>794</v>
      </c>
      <c r="K2603" s="102" t="s">
        <v>8175</v>
      </c>
      <c r="L2603" s="13">
        <f ca="1">IFERROR(__xludf.DUMMYFUNCTION("if(K2752="""",0,counta(split(K2752,"","")))"),6)</f>
        <v>6</v>
      </c>
      <c r="M2603" s="102" t="s">
        <v>8175</v>
      </c>
      <c r="N2603" s="102"/>
      <c r="O2603" s="102"/>
      <c r="P2603" s="102"/>
      <c r="Q2603" s="422" t="s">
        <v>62</v>
      </c>
      <c r="R2603" s="102" t="s">
        <v>43</v>
      </c>
      <c r="S2603" s="102">
        <v>0</v>
      </c>
      <c r="T2603" s="435"/>
      <c r="U2603" s="333">
        <v>4</v>
      </c>
      <c r="V2603" s="332">
        <v>5</v>
      </c>
      <c r="W2603" s="340" t="s">
        <v>3548</v>
      </c>
      <c r="X2603" s="339" t="s">
        <v>2947</v>
      </c>
      <c r="Y2603" s="422">
        <f>J2603-I2603</f>
        <v>-0.15694444444444444</v>
      </c>
      <c r="Z2603" s="422">
        <f>Y2603*60</f>
        <v>-9.4166666666666661</v>
      </c>
      <c r="AA2603" s="429">
        <v>1</v>
      </c>
      <c r="AB2603" s="165">
        <v>5</v>
      </c>
    </row>
    <row r="2604" spans="1:28" ht="14.25" customHeight="1" thickBot="1">
      <c r="A2604" s="385"/>
      <c r="B2604" s="385"/>
      <c r="C2604" s="145" t="s">
        <v>5078</v>
      </c>
      <c r="D2604" s="468">
        <v>4</v>
      </c>
      <c r="E2604" s="145" t="s">
        <v>5133</v>
      </c>
      <c r="F2604" s="155" t="s">
        <v>5145</v>
      </c>
      <c r="G2604" s="155" t="s">
        <v>5145</v>
      </c>
      <c r="H2604" s="155" t="s">
        <v>5146</v>
      </c>
      <c r="I2604" s="152" t="s">
        <v>2378</v>
      </c>
      <c r="J2604" s="45" t="s">
        <v>611</v>
      </c>
      <c r="K2604" s="102" t="s">
        <v>8178</v>
      </c>
      <c r="L2604" s="13">
        <f ca="1">IFERROR(__xludf.DUMMYFUNCTION("if(K2753="""",0,counta(split(K2753,"","")))"),3)</f>
        <v>3</v>
      </c>
      <c r="M2604" s="102" t="s">
        <v>8178</v>
      </c>
      <c r="N2604" s="102"/>
      <c r="O2604" s="102"/>
      <c r="P2604" s="102"/>
      <c r="Q2604" s="422" t="s">
        <v>62</v>
      </c>
      <c r="R2604" s="102" t="s">
        <v>43</v>
      </c>
      <c r="S2604" s="102">
        <v>0</v>
      </c>
      <c r="T2604" s="435"/>
      <c r="U2604" s="165"/>
      <c r="V2604" s="165">
        <v>4</v>
      </c>
      <c r="W2604" s="165" t="s">
        <v>2111</v>
      </c>
      <c r="X2604" s="102"/>
      <c r="Y2604" s="422">
        <f>J2604-I2604</f>
        <v>-0.14374999999999999</v>
      </c>
      <c r="Z2604" s="422">
        <f>Y2604*60</f>
        <v>-8.625</v>
      </c>
      <c r="AA2604" s="428">
        <v>1</v>
      </c>
      <c r="AB2604" s="297">
        <v>5</v>
      </c>
    </row>
    <row r="2605" spans="1:28" ht="14.25" customHeight="1" thickBot="1">
      <c r="A2605" s="385"/>
      <c r="B2605" s="385"/>
      <c r="C2605" s="145" t="s">
        <v>5078</v>
      </c>
      <c r="D2605" s="468">
        <v>4</v>
      </c>
      <c r="E2605" s="145" t="s">
        <v>5150</v>
      </c>
      <c r="F2605" s="155" t="s">
        <v>5155</v>
      </c>
      <c r="G2605" s="145"/>
      <c r="H2605" s="155" t="s">
        <v>5156</v>
      </c>
      <c r="I2605" s="146" t="s">
        <v>2378</v>
      </c>
      <c r="J2605" s="45" t="s">
        <v>802</v>
      </c>
      <c r="K2605" s="102" t="s">
        <v>8179</v>
      </c>
      <c r="L2605" s="13">
        <f ca="1">IFERROR(__xludf.DUMMYFUNCTION("if(K2754="""",0,counta(split(K2754,"","")))"),6)</f>
        <v>6</v>
      </c>
      <c r="M2605" s="102" t="s">
        <v>8179</v>
      </c>
      <c r="N2605" s="102"/>
      <c r="O2605" s="102"/>
      <c r="P2605" s="102"/>
      <c r="Q2605" s="422" t="s">
        <v>62</v>
      </c>
      <c r="R2605" s="102" t="s">
        <v>43</v>
      </c>
      <c r="S2605" s="102">
        <v>0</v>
      </c>
      <c r="T2605" s="435"/>
      <c r="U2605" s="165"/>
      <c r="V2605" s="165">
        <v>3</v>
      </c>
      <c r="W2605" s="165" t="s">
        <v>1403</v>
      </c>
      <c r="X2605" s="102"/>
      <c r="Y2605" s="422">
        <f>J2605-I2605</f>
        <v>-0.12361111111111113</v>
      </c>
      <c r="Z2605" s="422">
        <f>Y2605*60</f>
        <v>-7.4166666666666679</v>
      </c>
      <c r="AA2605" s="428">
        <v>1</v>
      </c>
      <c r="AB2605" s="379">
        <v>5</v>
      </c>
    </row>
    <row r="2606" spans="1:28" ht="14.25" customHeight="1" thickBot="1">
      <c r="A2606" s="7"/>
      <c r="B2606" s="189"/>
      <c r="C2606" s="190" t="s">
        <v>6753</v>
      </c>
      <c r="D2606" s="468">
        <v>4</v>
      </c>
      <c r="E2606" s="200" t="s">
        <v>6792</v>
      </c>
      <c r="F2606" s="205" t="s">
        <v>1934</v>
      </c>
      <c r="G2606" s="205" t="s">
        <v>1934</v>
      </c>
      <c r="H2606" s="205" t="s">
        <v>1936</v>
      </c>
      <c r="I2606" s="195" t="s">
        <v>2378</v>
      </c>
      <c r="J2606" s="45" t="s">
        <v>2875</v>
      </c>
      <c r="K2606" s="102" t="s">
        <v>8182</v>
      </c>
      <c r="L2606" s="13">
        <f ca="1">IFERROR(__xludf.DUMMYFUNCTION("if(K2755="""",0,counta(split(K2755,"","")))"),3)</f>
        <v>3</v>
      </c>
      <c r="M2606" s="102" t="s">
        <v>8182</v>
      </c>
      <c r="N2606" s="102" t="s">
        <v>8183</v>
      </c>
      <c r="O2606" s="102" t="s">
        <v>8183</v>
      </c>
      <c r="P2606" s="102" t="s">
        <v>8183</v>
      </c>
      <c r="Q2606" s="422" t="s">
        <v>62</v>
      </c>
      <c r="R2606" s="102" t="s">
        <v>43</v>
      </c>
      <c r="S2606" s="102">
        <v>0</v>
      </c>
      <c r="T2606" s="435"/>
      <c r="U2606" s="51">
        <v>2</v>
      </c>
      <c r="V2606" s="51">
        <v>3</v>
      </c>
      <c r="W2606" s="51" t="s">
        <v>3044</v>
      </c>
      <c r="X2606" s="51" t="s">
        <v>2794</v>
      </c>
      <c r="Y2606" s="422">
        <f>J2606-I2606</f>
        <v>-5.8333333333333348E-2</v>
      </c>
      <c r="Z2606" s="422">
        <f>Y2606*60</f>
        <v>-3.5000000000000009</v>
      </c>
      <c r="AA2606" s="429">
        <v>1</v>
      </c>
      <c r="AB2606" s="51">
        <v>5</v>
      </c>
    </row>
    <row r="2607" spans="1:28" ht="14.25" customHeight="1" thickBot="1">
      <c r="A2607" s="7"/>
      <c r="B2607" s="7"/>
      <c r="C2607" s="50" t="s">
        <v>4411</v>
      </c>
      <c r="D2607" s="468">
        <v>4</v>
      </c>
      <c r="E2607" s="386" t="s">
        <v>4600</v>
      </c>
      <c r="F2607" s="102" t="s">
        <v>4608</v>
      </c>
      <c r="G2607" s="102" t="s">
        <v>4493</v>
      </c>
      <c r="H2607" s="102" t="s">
        <v>4609</v>
      </c>
      <c r="I2607" s="45" t="s">
        <v>301</v>
      </c>
      <c r="J2607" s="45" t="s">
        <v>1588</v>
      </c>
      <c r="K2607" s="102" t="s">
        <v>8184</v>
      </c>
      <c r="L2607" s="13">
        <f ca="1">IFERROR(__xludf.DUMMYFUNCTION("if(K2756="""",0,counta(split(K2756,"","")))"),4)</f>
        <v>4</v>
      </c>
      <c r="M2607" s="102" t="s">
        <v>8184</v>
      </c>
      <c r="N2607" s="102"/>
      <c r="O2607" s="102"/>
      <c r="P2607" s="102"/>
      <c r="Q2607" s="422" t="s">
        <v>62</v>
      </c>
      <c r="R2607" s="102" t="s">
        <v>43</v>
      </c>
      <c r="S2607" s="102">
        <v>0</v>
      </c>
      <c r="T2607" s="435"/>
      <c r="U2607" s="165">
        <v>4</v>
      </c>
      <c r="V2607" s="165">
        <v>3</v>
      </c>
      <c r="W2607" s="165" t="s">
        <v>2111</v>
      </c>
      <c r="X2607" s="102" t="s">
        <v>2947</v>
      </c>
      <c r="Y2607" s="422">
        <f>J2607-I2607</f>
        <v>-7.9861111111111105E-2</v>
      </c>
      <c r="Z2607" s="422">
        <f>Y2607*60</f>
        <v>-4.7916666666666661</v>
      </c>
      <c r="AA2607" s="429">
        <v>1</v>
      </c>
      <c r="AB2607" s="196">
        <v>5</v>
      </c>
    </row>
    <row r="2608" spans="1:28" ht="14.25" customHeight="1" thickBot="1">
      <c r="A2608" s="7"/>
      <c r="B2608" s="7"/>
      <c r="C2608" s="50" t="s">
        <v>4411</v>
      </c>
      <c r="D2608" s="468">
        <v>4</v>
      </c>
      <c r="E2608" s="51" t="s">
        <v>4697</v>
      </c>
      <c r="F2608" s="102" t="s">
        <v>4698</v>
      </c>
      <c r="G2608" s="102" t="s">
        <v>4699</v>
      </c>
      <c r="H2608" s="102" t="s">
        <v>1732</v>
      </c>
      <c r="I2608" s="45" t="s">
        <v>1807</v>
      </c>
      <c r="J2608" s="45" t="s">
        <v>2875</v>
      </c>
      <c r="K2608" s="102" t="s">
        <v>8185</v>
      </c>
      <c r="L2608" s="13">
        <f ca="1">IFERROR(__xludf.DUMMYFUNCTION("if(K2757="""",0,counta(split(K2757,"","")))"),4)</f>
        <v>4</v>
      </c>
      <c r="M2608" s="102" t="s">
        <v>8185</v>
      </c>
      <c r="N2608" s="102" t="s">
        <v>181</v>
      </c>
      <c r="O2608" s="102" t="s">
        <v>181</v>
      </c>
      <c r="P2608" s="102" t="s">
        <v>181</v>
      </c>
      <c r="Q2608" s="422" t="s">
        <v>62</v>
      </c>
      <c r="R2608" s="102" t="s">
        <v>43</v>
      </c>
      <c r="S2608" s="102">
        <v>0</v>
      </c>
      <c r="T2608" s="435"/>
      <c r="U2608" s="280">
        <v>5</v>
      </c>
      <c r="V2608" s="280">
        <v>4</v>
      </c>
      <c r="W2608" s="286" t="s">
        <v>9052</v>
      </c>
      <c r="X2608" s="286" t="s">
        <v>2947</v>
      </c>
      <c r="Y2608" s="422">
        <f>J2608-I2608</f>
        <v>-5.6944444444444464E-2</v>
      </c>
      <c r="Z2608" s="422">
        <f>Y2608*60</f>
        <v>-3.4166666666666679</v>
      </c>
      <c r="AA2608" s="429">
        <v>1</v>
      </c>
      <c r="AB2608" s="280">
        <v>5</v>
      </c>
    </row>
    <row r="2609" spans="1:28" ht="14.25" customHeight="1" thickBot="1">
      <c r="A2609" s="7"/>
      <c r="B2609" s="7"/>
      <c r="C2609" s="50" t="s">
        <v>4763</v>
      </c>
      <c r="D2609" s="468">
        <v>4</v>
      </c>
      <c r="E2609" s="50" t="s">
        <v>4806</v>
      </c>
      <c r="F2609" s="102" t="s">
        <v>1400</v>
      </c>
      <c r="G2609" s="102" t="s">
        <v>80</v>
      </c>
      <c r="H2609" s="102" t="s">
        <v>4811</v>
      </c>
      <c r="I2609" s="45" t="s">
        <v>1807</v>
      </c>
      <c r="J2609" s="45" t="s">
        <v>1808</v>
      </c>
      <c r="K2609" s="102" t="s">
        <v>3164</v>
      </c>
      <c r="L2609" s="13">
        <f ca="1">IFERROR(__xludf.DUMMYFUNCTION("if(K2758="""",0,counta(split(K2758,"","")))"),2)</f>
        <v>2</v>
      </c>
      <c r="M2609" s="102" t="s">
        <v>3164</v>
      </c>
      <c r="N2609" s="102" t="s">
        <v>8186</v>
      </c>
      <c r="O2609" s="102" t="s">
        <v>8187</v>
      </c>
      <c r="P2609" s="102" t="s">
        <v>8187</v>
      </c>
      <c r="Q2609" s="422" t="s">
        <v>62</v>
      </c>
      <c r="R2609" s="102" t="s">
        <v>43</v>
      </c>
      <c r="S2609" s="102">
        <v>0</v>
      </c>
      <c r="T2609" s="435"/>
      <c r="U2609" s="165">
        <v>3</v>
      </c>
      <c r="V2609" s="165">
        <v>5</v>
      </c>
      <c r="W2609" s="165" t="s">
        <v>6689</v>
      </c>
      <c r="X2609" s="102">
        <v>1</v>
      </c>
      <c r="Y2609" s="422">
        <f>J2609-I2609</f>
        <v>-2.9861111111111116E-2</v>
      </c>
      <c r="Z2609" s="422">
        <f>Y2609*60</f>
        <v>-1.791666666666667</v>
      </c>
      <c r="AA2609" s="429">
        <v>1</v>
      </c>
      <c r="AB2609" s="274">
        <v>5</v>
      </c>
    </row>
    <row r="2610" spans="1:28" ht="14.25" customHeight="1" thickBot="1">
      <c r="A2610" s="7"/>
      <c r="B2610" s="156"/>
      <c r="C2610" s="252" t="s">
        <v>6196</v>
      </c>
      <c r="D2610" s="468">
        <v>4</v>
      </c>
      <c r="E2610" s="252" t="s">
        <v>6294</v>
      </c>
      <c r="F2610" s="339" t="s">
        <v>3477</v>
      </c>
      <c r="G2610" s="252" t="s">
        <v>6303</v>
      </c>
      <c r="H2610" s="252" t="s">
        <v>3477</v>
      </c>
      <c r="I2610" s="180" t="s">
        <v>1807</v>
      </c>
      <c r="J2610" s="45" t="s">
        <v>218</v>
      </c>
      <c r="K2610" s="102" t="s">
        <v>8188</v>
      </c>
      <c r="L2610" s="13">
        <f ca="1">IFERROR(__xludf.DUMMYFUNCTION("if(K2759="""",0,counta(split(K2759,"","")))"),5)</f>
        <v>5</v>
      </c>
      <c r="M2610" s="102" t="s">
        <v>8188</v>
      </c>
      <c r="N2610" s="102"/>
      <c r="O2610" s="102"/>
      <c r="P2610" s="102"/>
      <c r="Q2610" s="422" t="s">
        <v>62</v>
      </c>
      <c r="R2610" s="102" t="s">
        <v>43</v>
      </c>
      <c r="S2610" s="102">
        <v>0</v>
      </c>
      <c r="T2610" s="435"/>
      <c r="U2610" s="165">
        <v>4</v>
      </c>
      <c r="V2610" s="165">
        <v>4</v>
      </c>
      <c r="W2610" s="165" t="s">
        <v>3511</v>
      </c>
      <c r="X2610" s="102" t="s">
        <v>2947</v>
      </c>
      <c r="Y2610" s="422">
        <f>J2610-I2610</f>
        <v>-9.7222222222222432E-3</v>
      </c>
      <c r="Z2610" s="422">
        <f>Y2610*60</f>
        <v>-0.58333333333333459</v>
      </c>
      <c r="AA2610" s="429">
        <v>1</v>
      </c>
      <c r="AB2610" s="165">
        <v>5</v>
      </c>
    </row>
    <row r="2611" spans="1:28" ht="14.25" customHeight="1" thickBot="1">
      <c r="A2611" s="7"/>
      <c r="B2611" s="7"/>
      <c r="C2611" s="284" t="s">
        <v>4046</v>
      </c>
      <c r="D2611" s="468">
        <v>4</v>
      </c>
      <c r="E2611" s="353" t="s">
        <v>728</v>
      </c>
      <c r="F2611" s="92" t="s">
        <v>4169</v>
      </c>
      <c r="G2611" s="102"/>
      <c r="H2611" s="102" t="s">
        <v>4170</v>
      </c>
      <c r="I2611" s="45" t="s">
        <v>2245</v>
      </c>
      <c r="J2611" s="45" t="s">
        <v>876</v>
      </c>
      <c r="K2611" s="102" t="s">
        <v>8189</v>
      </c>
      <c r="L2611" s="13">
        <f ca="1">IFERROR(__xludf.DUMMYFUNCTION("if(K2760="""",0,counta(split(K2760,"","")))"),6)</f>
        <v>6</v>
      </c>
      <c r="M2611" s="102" t="s">
        <v>8189</v>
      </c>
      <c r="N2611" s="102" t="s">
        <v>8091</v>
      </c>
      <c r="O2611" s="102" t="s">
        <v>8091</v>
      </c>
      <c r="P2611" s="102" t="s">
        <v>8091</v>
      </c>
      <c r="Q2611" s="422" t="s">
        <v>62</v>
      </c>
      <c r="R2611" s="102" t="s">
        <v>43</v>
      </c>
      <c r="S2611" s="102">
        <v>0</v>
      </c>
      <c r="T2611" s="435"/>
      <c r="U2611" s="379">
        <v>5</v>
      </c>
      <c r="V2611" s="379">
        <v>5</v>
      </c>
      <c r="W2611" s="377" t="s">
        <v>10722</v>
      </c>
      <c r="X2611" s="377">
        <v>1</v>
      </c>
      <c r="Y2611" s="422">
        <f>J2611-I2611</f>
        <v>9.7222222222222154E-3</v>
      </c>
      <c r="Z2611" s="422">
        <f>Y2611*60</f>
        <v>0.58333333333333293</v>
      </c>
      <c r="AA2611" s="429">
        <v>1</v>
      </c>
      <c r="AB2611" s="274">
        <v>5</v>
      </c>
    </row>
    <row r="2612" spans="1:28" ht="14.25" customHeight="1" thickBot="1">
      <c r="A2612" s="7"/>
      <c r="B2612" s="7"/>
      <c r="C2612" s="284" t="s">
        <v>3086</v>
      </c>
      <c r="D2612" s="468">
        <v>4</v>
      </c>
      <c r="E2612" s="50" t="s">
        <v>3148</v>
      </c>
      <c r="F2612" s="102" t="s">
        <v>3149</v>
      </c>
      <c r="G2612" s="102" t="s">
        <v>3150</v>
      </c>
      <c r="H2612" s="102" t="s">
        <v>3151</v>
      </c>
      <c r="I2612" s="45" t="s">
        <v>432</v>
      </c>
      <c r="J2612" s="45"/>
      <c r="K2612" s="102"/>
      <c r="L2612" s="13">
        <f ca="1">IFERROR(__xludf.DUMMYFUNCTION("if(K2761="""",0,counta(split(K2761,"","")))"),0)</f>
        <v>0</v>
      </c>
      <c r="M2612" s="102"/>
      <c r="N2612" s="102"/>
      <c r="O2612" s="102"/>
      <c r="P2612" s="102"/>
      <c r="Q2612" s="422" t="s">
        <v>62</v>
      </c>
      <c r="R2612" s="102" t="s">
        <v>43</v>
      </c>
      <c r="S2612" s="102">
        <v>0</v>
      </c>
      <c r="T2612" s="435"/>
      <c r="U2612" s="165">
        <v>4</v>
      </c>
      <c r="V2612" s="165">
        <v>4</v>
      </c>
      <c r="W2612" s="165" t="s">
        <v>3770</v>
      </c>
      <c r="X2612" s="102">
        <v>1</v>
      </c>
      <c r="Y2612" s="422">
        <f>J2612-I2612</f>
        <v>-0.20555555555555557</v>
      </c>
      <c r="Z2612" s="422">
        <f>Y2612*60</f>
        <v>-12.333333333333334</v>
      </c>
      <c r="AA2612" s="429">
        <v>1</v>
      </c>
      <c r="AB2612" s="481">
        <v>5</v>
      </c>
    </row>
    <row r="2613" spans="1:28" ht="14.25" customHeight="1" thickBot="1">
      <c r="A2613" s="7"/>
      <c r="B2613" s="7"/>
      <c r="C2613" s="104" t="s">
        <v>3675</v>
      </c>
      <c r="D2613" s="468">
        <v>4</v>
      </c>
      <c r="E2613" s="49" t="s">
        <v>3705</v>
      </c>
      <c r="F2613" s="102" t="s">
        <v>3706</v>
      </c>
      <c r="G2613" s="102" t="s">
        <v>3707</v>
      </c>
      <c r="H2613" s="102" t="s">
        <v>3708</v>
      </c>
      <c r="I2613" s="45" t="s">
        <v>432</v>
      </c>
      <c r="J2613" s="45" t="s">
        <v>4438</v>
      </c>
      <c r="K2613" s="102" t="s">
        <v>8192</v>
      </c>
      <c r="L2613" s="13">
        <f ca="1">IFERROR(__xludf.DUMMYFUNCTION("if(K2762="""",0,counta(split(K2762,"","")))"),1)</f>
        <v>1</v>
      </c>
      <c r="M2613" s="102" t="s">
        <v>8192</v>
      </c>
      <c r="N2613" s="102"/>
      <c r="O2613" s="102"/>
      <c r="P2613" s="102"/>
      <c r="Q2613" s="422" t="s">
        <v>62</v>
      </c>
      <c r="R2613" s="102" t="s">
        <v>43</v>
      </c>
      <c r="S2613" s="102">
        <v>0</v>
      </c>
      <c r="T2613" s="435"/>
      <c r="U2613" s="165">
        <v>2</v>
      </c>
      <c r="V2613" s="165">
        <v>4</v>
      </c>
      <c r="W2613" s="165" t="s">
        <v>3127</v>
      </c>
      <c r="X2613" s="102">
        <v>1</v>
      </c>
      <c r="Y2613" s="422">
        <f>J2613-I2613</f>
        <v>-1.1805555555555569E-2</v>
      </c>
      <c r="Z2613" s="422">
        <f>Y2613*60</f>
        <v>-0.70833333333333415</v>
      </c>
      <c r="AA2613" s="429">
        <v>1</v>
      </c>
      <c r="AB2613" s="150">
        <v>5</v>
      </c>
    </row>
    <row r="2614" spans="1:28" ht="14.25" customHeight="1" thickBot="1">
      <c r="A2614" s="7"/>
      <c r="B2614" s="7"/>
      <c r="C2614" s="50" t="s">
        <v>5784</v>
      </c>
      <c r="D2614" s="468">
        <v>4</v>
      </c>
      <c r="E2614" s="353" t="s">
        <v>5785</v>
      </c>
      <c r="F2614" s="175" t="s">
        <v>5791</v>
      </c>
      <c r="G2614" s="353" t="s">
        <v>5791</v>
      </c>
      <c r="H2614" s="353" t="s">
        <v>5792</v>
      </c>
      <c r="I2614" s="243" t="s">
        <v>432</v>
      </c>
      <c r="J2614" s="246">
        <v>0.24305555555555555</v>
      </c>
      <c r="K2614" s="102" t="s">
        <v>8194</v>
      </c>
      <c r="L2614" s="13">
        <f ca="1">IFERROR(__xludf.DUMMYFUNCTION("if(K2763="""",0,counta(split(K2763,"","")))"),6)</f>
        <v>6</v>
      </c>
      <c r="M2614" s="102" t="s">
        <v>8194</v>
      </c>
      <c r="N2614" s="102"/>
      <c r="O2614" s="102"/>
      <c r="P2614" s="102"/>
      <c r="Q2614" s="422" t="s">
        <v>62</v>
      </c>
      <c r="R2614" s="102" t="s">
        <v>43</v>
      </c>
      <c r="S2614" s="102">
        <v>0</v>
      </c>
      <c r="T2614" s="435"/>
      <c r="U2614" s="149">
        <v>4</v>
      </c>
      <c r="V2614" s="149">
        <v>4</v>
      </c>
      <c r="W2614" s="155" t="s">
        <v>5242</v>
      </c>
      <c r="X2614" s="155" t="s">
        <v>2947</v>
      </c>
      <c r="Y2614" s="422">
        <f>J2614-I2614</f>
        <v>3.7499999999999978E-2</v>
      </c>
      <c r="Z2614" s="422">
        <f>Y2614*60</f>
        <v>2.2499999999999987</v>
      </c>
      <c r="AA2614" s="429">
        <v>1</v>
      </c>
      <c r="AB2614" s="165">
        <v>5</v>
      </c>
    </row>
    <row r="2615" spans="1:28" ht="14.25" customHeight="1" thickBot="1">
      <c r="A2615" s="7"/>
      <c r="B2615" s="7"/>
      <c r="C2615" s="284" t="s">
        <v>3086</v>
      </c>
      <c r="D2615" s="468">
        <v>4</v>
      </c>
      <c r="E2615" s="87" t="s">
        <v>3218</v>
      </c>
      <c r="F2615" s="102" t="s">
        <v>3229</v>
      </c>
      <c r="G2615" s="102" t="s">
        <v>3229</v>
      </c>
      <c r="H2615" s="102" t="s">
        <v>3230</v>
      </c>
      <c r="I2615" s="45" t="s">
        <v>1720</v>
      </c>
      <c r="J2615" s="246">
        <v>0.33819444444444446</v>
      </c>
      <c r="K2615" s="102" t="s">
        <v>8197</v>
      </c>
      <c r="L2615" s="13">
        <f ca="1">IFERROR(__xludf.DUMMYFUNCTION("if(K2764="""",0,counta(split(K2764,"","")))"),7)</f>
        <v>7</v>
      </c>
      <c r="M2615" s="102" t="s">
        <v>8197</v>
      </c>
      <c r="N2615" s="102"/>
      <c r="O2615" s="102"/>
      <c r="P2615" s="102"/>
      <c r="Q2615" s="422" t="s">
        <v>62</v>
      </c>
      <c r="R2615" s="102" t="s">
        <v>43</v>
      </c>
      <c r="S2615" s="102">
        <v>0</v>
      </c>
      <c r="T2615" s="435"/>
      <c r="U2615" s="165"/>
      <c r="V2615" s="165">
        <v>4</v>
      </c>
      <c r="W2615" s="165" t="s">
        <v>1403</v>
      </c>
      <c r="X2615" s="102"/>
      <c r="Y2615" s="422">
        <f>J2615-I2615</f>
        <v>0.13333333333333333</v>
      </c>
      <c r="Z2615" s="422">
        <f>Y2615*60</f>
        <v>8</v>
      </c>
      <c r="AA2615" s="429">
        <v>1</v>
      </c>
      <c r="AB2615" s="51">
        <v>5</v>
      </c>
    </row>
    <row r="2616" spans="1:28" ht="14.25" customHeight="1" thickBot="1">
      <c r="A2616" s="7"/>
      <c r="B2616" s="7"/>
      <c r="C2616" s="237" t="s">
        <v>4214</v>
      </c>
      <c r="D2616" s="468">
        <v>4</v>
      </c>
      <c r="E2616" s="87" t="s">
        <v>4301</v>
      </c>
      <c r="F2616" s="102" t="s">
        <v>94</v>
      </c>
      <c r="G2616" s="102" t="s">
        <v>94</v>
      </c>
      <c r="H2616" s="102" t="s">
        <v>4306</v>
      </c>
      <c r="I2616" s="45" t="s">
        <v>1720</v>
      </c>
      <c r="J2616" s="246">
        <v>0.30555555555555558</v>
      </c>
      <c r="K2616" s="102" t="s">
        <v>8199</v>
      </c>
      <c r="L2616" s="13">
        <f ca="1">IFERROR(__xludf.DUMMYFUNCTION("if(K2765="""",0,counta(split(K2765,"","")))"),6)</f>
        <v>6</v>
      </c>
      <c r="M2616" s="102" t="s">
        <v>8199</v>
      </c>
      <c r="N2616" s="102"/>
      <c r="O2616" s="102"/>
      <c r="P2616" s="102"/>
      <c r="Q2616" s="422" t="s">
        <v>62</v>
      </c>
      <c r="R2616" s="102" t="s">
        <v>43</v>
      </c>
      <c r="S2616" s="102">
        <v>0</v>
      </c>
      <c r="T2616" s="435"/>
      <c r="U2616" s="165">
        <v>3</v>
      </c>
      <c r="V2616" s="165">
        <v>5</v>
      </c>
      <c r="W2616" s="165" t="s">
        <v>3511</v>
      </c>
      <c r="X2616" s="102">
        <v>1</v>
      </c>
      <c r="Y2616" s="422">
        <f>J2616-I2616</f>
        <v>0.10069444444444445</v>
      </c>
      <c r="Z2616" s="422">
        <f>Y2616*60</f>
        <v>6.041666666666667</v>
      </c>
      <c r="AA2616" s="429">
        <v>1</v>
      </c>
      <c r="AB2616" s="165">
        <v>5</v>
      </c>
    </row>
    <row r="2617" spans="1:28" ht="14.25" customHeight="1" thickBot="1">
      <c r="A2617" s="7"/>
      <c r="B2617" s="7"/>
      <c r="C2617" s="252" t="s">
        <v>4763</v>
      </c>
      <c r="D2617" s="468">
        <v>4</v>
      </c>
      <c r="E2617" s="50" t="s">
        <v>1505</v>
      </c>
      <c r="F2617" s="102" t="s">
        <v>75</v>
      </c>
      <c r="G2617" s="102" t="s">
        <v>4876</v>
      </c>
      <c r="H2617" s="102" t="s">
        <v>295</v>
      </c>
      <c r="I2617" s="45" t="s">
        <v>1720</v>
      </c>
      <c r="J2617" s="45" t="s">
        <v>569</v>
      </c>
      <c r="K2617" s="102" t="s">
        <v>8202</v>
      </c>
      <c r="L2617" s="13">
        <f ca="1">IFERROR(__xludf.DUMMYFUNCTION("if(K2766="""",0,counta(split(K2766,"","")))"),2)</f>
        <v>2</v>
      </c>
      <c r="M2617" s="102" t="s">
        <v>8202</v>
      </c>
      <c r="N2617" s="102"/>
      <c r="O2617" s="102"/>
      <c r="P2617" s="102"/>
      <c r="Q2617" s="422" t="s">
        <v>62</v>
      </c>
      <c r="R2617" s="102" t="s">
        <v>43</v>
      </c>
      <c r="S2617" s="102">
        <v>0</v>
      </c>
      <c r="T2617" s="435"/>
      <c r="U2617" s="165">
        <v>4</v>
      </c>
      <c r="V2617" s="165">
        <v>3</v>
      </c>
      <c r="W2617" s="165" t="s">
        <v>2111</v>
      </c>
      <c r="X2617" s="102">
        <v>1</v>
      </c>
      <c r="Y2617" s="422">
        <f>J2617-I2617</f>
        <v>0.21736111111111109</v>
      </c>
      <c r="Z2617" s="422">
        <f>Y2617*60</f>
        <v>13.041666666666666</v>
      </c>
      <c r="AA2617" s="429">
        <v>1</v>
      </c>
      <c r="AB2617" s="165">
        <v>5</v>
      </c>
    </row>
    <row r="2618" spans="1:28" ht="14.25" customHeight="1" thickBot="1">
      <c r="A2618" s="69"/>
      <c r="B2618" s="69"/>
      <c r="C2618" s="285" t="s">
        <v>3006</v>
      </c>
      <c r="D2618" s="468">
        <v>4</v>
      </c>
      <c r="E2618" s="194" t="s">
        <v>3019</v>
      </c>
      <c r="F2618" s="77" t="s">
        <v>3024</v>
      </c>
      <c r="G2618" s="74" t="s">
        <v>3025</v>
      </c>
      <c r="H2618" s="74" t="s">
        <v>3026</v>
      </c>
      <c r="I2618" s="75" t="s">
        <v>3027</v>
      </c>
      <c r="J2618" s="45" t="s">
        <v>1018</v>
      </c>
      <c r="K2618" s="102" t="s">
        <v>8203</v>
      </c>
      <c r="L2618" s="13">
        <f ca="1">IFERROR(__xludf.DUMMYFUNCTION("if(K2767="""",0,counta(split(K2767,"","")))"),3)</f>
        <v>3</v>
      </c>
      <c r="M2618" s="102" t="s">
        <v>8203</v>
      </c>
      <c r="N2618" s="102"/>
      <c r="O2618" s="102"/>
      <c r="P2618" s="102"/>
      <c r="Q2618" s="422" t="s">
        <v>62</v>
      </c>
      <c r="R2618" s="102" t="s">
        <v>43</v>
      </c>
      <c r="S2618" s="102">
        <v>0</v>
      </c>
      <c r="T2618" s="435"/>
      <c r="U2618" s="165" t="s">
        <v>5401</v>
      </c>
      <c r="V2618" s="165" t="s">
        <v>5401</v>
      </c>
      <c r="W2618" s="165" t="s">
        <v>5401</v>
      </c>
      <c r="X2618" s="102" t="s">
        <v>5401</v>
      </c>
      <c r="Y2618" s="422">
        <f>J2618-I2618</f>
        <v>0.29652777777777783</v>
      </c>
      <c r="Z2618" s="422">
        <f>Y2618*60</f>
        <v>17.791666666666671</v>
      </c>
      <c r="AA2618" s="429">
        <v>1</v>
      </c>
      <c r="AB2618" s="165">
        <v>5</v>
      </c>
    </row>
    <row r="2619" spans="1:28" ht="14.25" customHeight="1" thickBot="1">
      <c r="A2619" s="156"/>
      <c r="B2619" s="156"/>
      <c r="C2619" s="252" t="s">
        <v>6391</v>
      </c>
      <c r="D2619" s="468">
        <v>4</v>
      </c>
      <c r="E2619" s="252" t="s">
        <v>6525</v>
      </c>
      <c r="F2619" s="339" t="s">
        <v>6533</v>
      </c>
      <c r="G2619" s="339" t="s">
        <v>6534</v>
      </c>
      <c r="H2619" s="339" t="s">
        <v>6535</v>
      </c>
      <c r="I2619" s="184" t="s">
        <v>3027</v>
      </c>
      <c r="J2619" s="45" t="s">
        <v>2951</v>
      </c>
      <c r="K2619" s="102" t="s">
        <v>8204</v>
      </c>
      <c r="L2619" s="13">
        <f ca="1">IFERROR(__xludf.DUMMYFUNCTION("if(K2768="""",0,counta(split(K2768,"","")))"),6)</f>
        <v>6</v>
      </c>
      <c r="M2619" s="102" t="s">
        <v>8204</v>
      </c>
      <c r="N2619" s="102"/>
      <c r="O2619" s="102"/>
      <c r="P2619" s="102"/>
      <c r="Q2619" s="422" t="s">
        <v>62</v>
      </c>
      <c r="R2619" s="102" t="s">
        <v>43</v>
      </c>
      <c r="S2619" s="102">
        <v>0</v>
      </c>
      <c r="T2619" s="435"/>
      <c r="U2619" s="251">
        <v>3</v>
      </c>
      <c r="V2619" s="251">
        <v>3</v>
      </c>
      <c r="W2619" s="353" t="s">
        <v>7965</v>
      </c>
      <c r="X2619" s="353">
        <v>0</v>
      </c>
      <c r="Y2619" s="422">
        <f>J2619-I2619</f>
        <v>0.34166666666666679</v>
      </c>
      <c r="Z2619" s="422">
        <f>Y2619*60</f>
        <v>20.500000000000007</v>
      </c>
      <c r="AA2619" s="429">
        <v>1</v>
      </c>
      <c r="AB2619" s="165">
        <v>5</v>
      </c>
    </row>
    <row r="2620" spans="1:28" ht="14.25" customHeight="1" thickBot="1">
      <c r="A2620" s="7"/>
      <c r="B2620" s="7"/>
      <c r="C2620" s="284" t="s">
        <v>4046</v>
      </c>
      <c r="D2620" s="468">
        <v>4</v>
      </c>
      <c r="E2620" s="353" t="s">
        <v>728</v>
      </c>
      <c r="F2620" s="102" t="s">
        <v>4168</v>
      </c>
      <c r="G2620" s="102"/>
      <c r="H2620" s="102" t="s">
        <v>1277</v>
      </c>
      <c r="I2620" s="45" t="s">
        <v>3227</v>
      </c>
      <c r="J2620" s="45" t="s">
        <v>769</v>
      </c>
      <c r="K2620" s="102" t="s">
        <v>8206</v>
      </c>
      <c r="L2620" s="13">
        <f ca="1">IFERROR(__xludf.DUMMYFUNCTION("if(K2769="""",0,counta(split(K2769,"","")))"),5)</f>
        <v>5</v>
      </c>
      <c r="M2620" s="102" t="s">
        <v>8206</v>
      </c>
      <c r="N2620" s="102"/>
      <c r="O2620" s="102"/>
      <c r="P2620" s="102"/>
      <c r="Q2620" s="422" t="s">
        <v>62</v>
      </c>
      <c r="R2620" s="102" t="s">
        <v>43</v>
      </c>
      <c r="S2620" s="102">
        <v>0</v>
      </c>
      <c r="T2620" s="435"/>
      <c r="U2620" s="165"/>
      <c r="V2620" s="165">
        <v>5</v>
      </c>
      <c r="W2620" s="165" t="s">
        <v>1403</v>
      </c>
      <c r="X2620" s="102"/>
      <c r="Y2620" s="422">
        <f>J2620-I2620</f>
        <v>-0.12638888888888891</v>
      </c>
      <c r="Z2620" s="422">
        <f>Y2620*60</f>
        <v>-7.5833333333333348</v>
      </c>
      <c r="AA2620" s="429">
        <v>1</v>
      </c>
      <c r="AB2620" s="255">
        <v>5</v>
      </c>
    </row>
    <row r="2621" spans="1:28" ht="14.25" customHeight="1" thickBot="1">
      <c r="A2621" s="7"/>
      <c r="B2621" s="7"/>
      <c r="C2621" s="50" t="s">
        <v>4763</v>
      </c>
      <c r="D2621" s="468">
        <v>4</v>
      </c>
      <c r="E2621" s="50" t="s">
        <v>4764</v>
      </c>
      <c r="F2621" s="102" t="s">
        <v>4785</v>
      </c>
      <c r="G2621" s="102" t="s">
        <v>4786</v>
      </c>
      <c r="H2621" s="102" t="s">
        <v>4787</v>
      </c>
      <c r="I2621" s="45" t="s">
        <v>3227</v>
      </c>
      <c r="J2621" s="45" t="s">
        <v>1364</v>
      </c>
      <c r="K2621" s="102" t="s">
        <v>8207</v>
      </c>
      <c r="L2621" s="13">
        <f ca="1">IFERROR(__xludf.DUMMYFUNCTION("if(K2770="""",0,counta(split(K2770,"","")))"),6)</f>
        <v>6</v>
      </c>
      <c r="M2621" s="102" t="s">
        <v>8207</v>
      </c>
      <c r="N2621" s="102"/>
      <c r="O2621" s="102"/>
      <c r="P2621" s="102"/>
      <c r="Q2621" s="422" t="s">
        <v>62</v>
      </c>
      <c r="R2621" s="102" t="s">
        <v>43</v>
      </c>
      <c r="S2621" s="102">
        <v>0</v>
      </c>
      <c r="T2621" s="435"/>
      <c r="U2621" s="328">
        <v>5</v>
      </c>
      <c r="V2621" s="328">
        <v>5</v>
      </c>
      <c r="W2621" s="343" t="s">
        <v>3548</v>
      </c>
      <c r="X2621" s="252" t="s">
        <v>2794</v>
      </c>
      <c r="Y2621" s="422">
        <f>J2621-I2621</f>
        <v>1.041666666666663E-2</v>
      </c>
      <c r="Z2621" s="422">
        <f>Y2621*60</f>
        <v>0.62499999999999778</v>
      </c>
      <c r="AA2621" s="429">
        <v>1</v>
      </c>
      <c r="AB2621" s="165">
        <v>5</v>
      </c>
    </row>
    <row r="2622" spans="1:28" ht="14.25" customHeight="1" thickBot="1">
      <c r="A2622" s="7"/>
      <c r="B2622" s="7"/>
      <c r="C2622" s="284" t="s">
        <v>4046</v>
      </c>
      <c r="D2622" s="468">
        <v>4</v>
      </c>
      <c r="E2622" s="353" t="s">
        <v>4182</v>
      </c>
      <c r="F2622" s="102" t="s">
        <v>4183</v>
      </c>
      <c r="G2622" s="102" t="s">
        <v>4183</v>
      </c>
      <c r="H2622" s="102" t="s">
        <v>4184</v>
      </c>
      <c r="I2622" s="45" t="s">
        <v>1763</v>
      </c>
      <c r="J2622" s="45" t="s">
        <v>2706</v>
      </c>
      <c r="K2622" s="102" t="s">
        <v>8208</v>
      </c>
      <c r="L2622" s="13">
        <f ca="1">IFERROR(__xludf.DUMMYFUNCTION("if(K2771="""",0,counta(split(K2771,"","")))"),7)</f>
        <v>7</v>
      </c>
      <c r="M2622" s="102" t="s">
        <v>8208</v>
      </c>
      <c r="N2622" s="102"/>
      <c r="O2622" s="102"/>
      <c r="P2622" s="102"/>
      <c r="Q2622" s="422" t="s">
        <v>62</v>
      </c>
      <c r="R2622" s="102" t="s">
        <v>43</v>
      </c>
      <c r="S2622" s="102">
        <v>0</v>
      </c>
      <c r="T2622" s="435"/>
      <c r="U2622" s="187">
        <v>2</v>
      </c>
      <c r="V2622" s="187">
        <v>2</v>
      </c>
      <c r="W2622" s="339" t="s">
        <v>29</v>
      </c>
      <c r="X2622" s="339" t="s">
        <v>2947</v>
      </c>
      <c r="Y2622" s="422">
        <f>J2622-I2622</f>
        <v>8.8888888888888934E-2</v>
      </c>
      <c r="Z2622" s="422">
        <f>Y2622*60</f>
        <v>5.3333333333333357</v>
      </c>
      <c r="AA2622" s="429">
        <v>1</v>
      </c>
      <c r="AB2622" s="165">
        <v>5</v>
      </c>
    </row>
    <row r="2623" spans="1:28" ht="14.25" customHeight="1" thickBot="1">
      <c r="A2623" s="136"/>
      <c r="B2623" s="7"/>
      <c r="C2623" s="51" t="s">
        <v>3465</v>
      </c>
      <c r="D2623" s="468">
        <v>4</v>
      </c>
      <c r="E2623" s="51" t="s">
        <v>3613</v>
      </c>
      <c r="F2623" s="51" t="s">
        <v>3614</v>
      </c>
      <c r="G2623" s="102" t="s">
        <v>3615</v>
      </c>
      <c r="H2623" s="102" t="s">
        <v>3616</v>
      </c>
      <c r="I2623" s="45" t="s">
        <v>388</v>
      </c>
      <c r="J2623" s="45" t="s">
        <v>1273</v>
      </c>
      <c r="K2623" s="102" t="s">
        <v>8210</v>
      </c>
      <c r="L2623" s="13">
        <f ca="1">IFERROR(__xludf.DUMMYFUNCTION("if(K2772="""",0,counta(split(K2772,"","")))"),5)</f>
        <v>5</v>
      </c>
      <c r="M2623" s="102" t="s">
        <v>8210</v>
      </c>
      <c r="N2623" s="102" t="s">
        <v>8211</v>
      </c>
      <c r="O2623" s="102" t="s">
        <v>8091</v>
      </c>
      <c r="P2623" s="102" t="s">
        <v>8091</v>
      </c>
      <c r="Q2623" s="422" t="s">
        <v>62</v>
      </c>
      <c r="R2623" s="102" t="s">
        <v>43</v>
      </c>
      <c r="S2623" s="102">
        <v>0</v>
      </c>
      <c r="T2623" s="435"/>
      <c r="U2623" s="165">
        <v>1</v>
      </c>
      <c r="V2623" s="165">
        <v>4</v>
      </c>
      <c r="W2623" s="165" t="s">
        <v>3602</v>
      </c>
      <c r="X2623" s="102">
        <v>1</v>
      </c>
      <c r="Y2623" s="422">
        <f>J2623-I2623</f>
        <v>0.13472222222222222</v>
      </c>
      <c r="Z2623" s="422">
        <f>Y2623*60</f>
        <v>8.0833333333333321</v>
      </c>
      <c r="AA2623" s="429">
        <v>1</v>
      </c>
      <c r="AB2623" s="481">
        <v>5</v>
      </c>
    </row>
    <row r="2624" spans="1:28" ht="14.25" customHeight="1" thickBot="1">
      <c r="A2624" s="7"/>
      <c r="B2624" s="7"/>
      <c r="C2624" s="182" t="s">
        <v>4046</v>
      </c>
      <c r="D2624" s="468">
        <v>4</v>
      </c>
      <c r="E2624" s="353" t="s">
        <v>4189</v>
      </c>
      <c r="F2624" s="102" t="s">
        <v>75</v>
      </c>
      <c r="G2624" s="102" t="s">
        <v>4195</v>
      </c>
      <c r="H2624" s="102" t="s">
        <v>295</v>
      </c>
      <c r="I2624" s="45" t="s">
        <v>388</v>
      </c>
      <c r="J2624" s="45" t="s">
        <v>2760</v>
      </c>
      <c r="K2624" s="102" t="s">
        <v>8212</v>
      </c>
      <c r="L2624" s="13">
        <f ca="1">IFERROR(__xludf.DUMMYFUNCTION("if(K2773="""",0,counta(split(K2773,"","")))"),5)</f>
        <v>5</v>
      </c>
      <c r="M2624" s="102" t="s">
        <v>8212</v>
      </c>
      <c r="N2624" s="102" t="s">
        <v>8211</v>
      </c>
      <c r="O2624" s="102" t="s">
        <v>8091</v>
      </c>
      <c r="P2624" s="102" t="s">
        <v>8091</v>
      </c>
      <c r="Q2624" s="422" t="s">
        <v>62</v>
      </c>
      <c r="R2624" s="102" t="s">
        <v>43</v>
      </c>
      <c r="S2624" s="102">
        <v>0</v>
      </c>
      <c r="T2624" s="435"/>
      <c r="U2624" s="165"/>
      <c r="V2624" s="165">
        <v>4</v>
      </c>
      <c r="W2624" s="165" t="s">
        <v>2111</v>
      </c>
      <c r="X2624" s="102"/>
      <c r="Y2624" s="422">
        <f>J2624-I2624</f>
        <v>0.17222222222222225</v>
      </c>
      <c r="Z2624" s="422">
        <f>Y2624*60</f>
        <v>10.333333333333336</v>
      </c>
      <c r="AA2624" s="429">
        <v>1</v>
      </c>
      <c r="AB2624" s="481">
        <v>5</v>
      </c>
    </row>
    <row r="2625" spans="1:28" ht="14.25" customHeight="1" thickBot="1">
      <c r="A2625" s="7"/>
      <c r="B2625" s="189"/>
      <c r="C2625" s="190" t="s">
        <v>6753</v>
      </c>
      <c r="D2625" s="468">
        <v>4</v>
      </c>
      <c r="E2625" s="191" t="s">
        <v>6754</v>
      </c>
      <c r="F2625" s="209" t="s">
        <v>360</v>
      </c>
      <c r="G2625" s="209" t="s">
        <v>6759</v>
      </c>
      <c r="H2625" s="209" t="s">
        <v>2153</v>
      </c>
      <c r="I2625" s="208" t="s">
        <v>388</v>
      </c>
      <c r="J2625" s="45" t="s">
        <v>741</v>
      </c>
      <c r="K2625" s="102" t="s">
        <v>8216</v>
      </c>
      <c r="L2625" s="13">
        <f ca="1">IFERROR(__xludf.DUMMYFUNCTION("if(K2774="""",0,counta(split(K2774,"","")))"),2)</f>
        <v>2</v>
      </c>
      <c r="M2625" s="102" t="s">
        <v>8216</v>
      </c>
      <c r="N2625" s="102"/>
      <c r="O2625" s="102"/>
      <c r="P2625" s="102"/>
      <c r="Q2625" s="422" t="s">
        <v>62</v>
      </c>
      <c r="R2625" s="102" t="s">
        <v>43</v>
      </c>
      <c r="S2625" s="102">
        <v>0</v>
      </c>
      <c r="T2625" s="435"/>
      <c r="U2625" s="165"/>
      <c r="V2625" s="165"/>
      <c r="W2625" s="165" t="s">
        <v>3127</v>
      </c>
      <c r="X2625" s="102" t="s">
        <v>2947</v>
      </c>
      <c r="Y2625" s="422">
        <f>J2625-I2625</f>
        <v>0.21319444444444444</v>
      </c>
      <c r="Z2625" s="422">
        <f>Y2625*60</f>
        <v>12.791666666666666</v>
      </c>
      <c r="AA2625" s="429">
        <v>1</v>
      </c>
      <c r="AB2625" s="481">
        <v>5</v>
      </c>
    </row>
    <row r="2626" spans="1:28" ht="14.25" customHeight="1" thickBot="1">
      <c r="A2626" s="7"/>
      <c r="B2626" s="7"/>
      <c r="C2626" s="237" t="s">
        <v>3086</v>
      </c>
      <c r="D2626" s="468">
        <v>4</v>
      </c>
      <c r="E2626" s="284" t="s">
        <v>1302</v>
      </c>
      <c r="F2626" s="102" t="s">
        <v>3181</v>
      </c>
      <c r="G2626" s="102" t="s">
        <v>3182</v>
      </c>
      <c r="H2626" s="102" t="s">
        <v>3182</v>
      </c>
      <c r="I2626" s="45" t="s">
        <v>2536</v>
      </c>
      <c r="J2626" s="45" t="s">
        <v>7151</v>
      </c>
      <c r="K2626" s="102"/>
      <c r="L2626" s="13">
        <f ca="1">IFERROR(__xludf.DUMMYFUNCTION("if(K2775="""",0,counta(split(K2775,"","")))"),0)</f>
        <v>0</v>
      </c>
      <c r="M2626" s="102"/>
      <c r="N2626" s="102"/>
      <c r="O2626" s="102"/>
      <c r="P2626" s="102"/>
      <c r="Q2626" s="422" t="s">
        <v>62</v>
      </c>
      <c r="R2626" s="102" t="s">
        <v>43</v>
      </c>
      <c r="S2626" s="102">
        <v>0</v>
      </c>
      <c r="T2626" s="435"/>
      <c r="U2626" s="149">
        <v>4</v>
      </c>
      <c r="V2626" s="148">
        <v>3</v>
      </c>
      <c r="W2626" s="155" t="s">
        <v>29</v>
      </c>
      <c r="X2626" s="155" t="s">
        <v>2947</v>
      </c>
      <c r="Y2626" s="422">
        <f>J2626-I2626</f>
        <v>0.2597222222222223</v>
      </c>
      <c r="Z2626" s="422">
        <f>Y2626*60</f>
        <v>15.583333333333337</v>
      </c>
      <c r="AA2626" s="429">
        <v>1</v>
      </c>
      <c r="AB2626" s="481">
        <v>5</v>
      </c>
    </row>
    <row r="2627" spans="1:28" ht="14.25" customHeight="1" thickBot="1">
      <c r="A2627" s="7"/>
      <c r="B2627" s="7"/>
      <c r="C2627" s="252" t="s">
        <v>3828</v>
      </c>
      <c r="D2627" s="468">
        <v>4</v>
      </c>
      <c r="E2627" s="252" t="s">
        <v>4023</v>
      </c>
      <c r="F2627" s="102" t="s">
        <v>1568</v>
      </c>
      <c r="G2627" s="102" t="s">
        <v>1568</v>
      </c>
      <c r="H2627" s="102" t="s">
        <v>1568</v>
      </c>
      <c r="I2627" s="45" t="s">
        <v>1244</v>
      </c>
      <c r="J2627" s="45" t="s">
        <v>4113</v>
      </c>
      <c r="K2627" s="102" t="s">
        <v>8219</v>
      </c>
      <c r="L2627" s="13">
        <f ca="1">IFERROR(__xludf.DUMMYFUNCTION("if(K2776="""",0,counta(split(K2776,"","")))"),7)</f>
        <v>7</v>
      </c>
      <c r="M2627" s="102" t="s">
        <v>8220</v>
      </c>
      <c r="N2627" s="284" t="s">
        <v>8221</v>
      </c>
      <c r="O2627" s="284" t="s">
        <v>8221</v>
      </c>
      <c r="P2627" s="284" t="s">
        <v>8221</v>
      </c>
      <c r="Q2627" s="422" t="s">
        <v>62</v>
      </c>
      <c r="R2627" s="102" t="s">
        <v>43</v>
      </c>
      <c r="S2627" s="102">
        <v>0</v>
      </c>
      <c r="T2627" s="435"/>
      <c r="U2627" s="165"/>
      <c r="V2627" s="165">
        <v>3</v>
      </c>
      <c r="W2627" s="165" t="s">
        <v>2111</v>
      </c>
      <c r="X2627" s="102"/>
      <c r="Y2627" s="422">
        <f>J2627-I2627</f>
        <v>0.33958333333333335</v>
      </c>
      <c r="Z2627" s="422">
        <f>Y2627*60</f>
        <v>20.375</v>
      </c>
      <c r="AA2627" s="428">
        <v>1</v>
      </c>
      <c r="AB2627" s="481">
        <v>5</v>
      </c>
    </row>
    <row r="2628" spans="1:28" ht="14.25" customHeight="1" thickBot="1">
      <c r="A2628" s="7"/>
      <c r="B2628" s="189"/>
      <c r="C2628" s="190" t="s">
        <v>6753</v>
      </c>
      <c r="D2628" s="468">
        <v>4</v>
      </c>
      <c r="E2628" s="200" t="s">
        <v>6792</v>
      </c>
      <c r="F2628" s="209" t="s">
        <v>5255</v>
      </c>
      <c r="G2628" s="209" t="s">
        <v>593</v>
      </c>
      <c r="H2628" s="205" t="s">
        <v>5046</v>
      </c>
      <c r="I2628" s="195" t="s">
        <v>1244</v>
      </c>
      <c r="J2628" s="45" t="s">
        <v>2130</v>
      </c>
      <c r="K2628" s="102" t="s">
        <v>8223</v>
      </c>
      <c r="L2628" s="13">
        <f ca="1">IFERROR(__xludf.DUMMYFUNCTION("if(K2777="""",0,counta(split(K2777,"","")))"),5)</f>
        <v>5</v>
      </c>
      <c r="M2628" s="102" t="s">
        <v>8223</v>
      </c>
      <c r="N2628" s="102"/>
      <c r="O2628" s="102"/>
      <c r="P2628" s="102"/>
      <c r="Q2628" s="422" t="s">
        <v>62</v>
      </c>
      <c r="R2628" s="102" t="s">
        <v>43</v>
      </c>
      <c r="S2628" s="102">
        <v>0</v>
      </c>
      <c r="T2628" s="435"/>
      <c r="U2628" s="297">
        <v>5</v>
      </c>
      <c r="V2628" s="297">
        <v>5</v>
      </c>
      <c r="W2628" s="301" t="s">
        <v>3437</v>
      </c>
      <c r="X2628" s="301" t="s">
        <v>2976</v>
      </c>
      <c r="Y2628" s="422">
        <f>J2628-I2628</f>
        <v>0.39583333333333337</v>
      </c>
      <c r="Z2628" s="422">
        <f>Y2628*60</f>
        <v>23.750000000000004</v>
      </c>
      <c r="AA2628" s="429">
        <v>1</v>
      </c>
      <c r="AB2628" s="481">
        <v>5</v>
      </c>
    </row>
    <row r="2629" spans="1:28" ht="14.25" customHeight="1" thickBot="1">
      <c r="A2629" s="7"/>
      <c r="B2629" s="156"/>
      <c r="C2629" s="252" t="s">
        <v>6196</v>
      </c>
      <c r="D2629" s="468">
        <v>4</v>
      </c>
      <c r="E2629" s="252" t="s">
        <v>6281</v>
      </c>
      <c r="F2629" s="339" t="s">
        <v>6292</v>
      </c>
      <c r="G2629" s="252" t="s">
        <v>6293</v>
      </c>
      <c r="H2629" s="252" t="s">
        <v>5847</v>
      </c>
      <c r="I2629" s="180" t="s">
        <v>488</v>
      </c>
      <c r="J2629" s="45" t="s">
        <v>8228</v>
      </c>
      <c r="K2629" s="102" t="s">
        <v>8229</v>
      </c>
      <c r="L2629" s="13">
        <f ca="1">IFERROR(__xludf.DUMMYFUNCTION("if(K2778="""",0,counta(split(K2778,"","")))"),5)</f>
        <v>5</v>
      </c>
      <c r="M2629" s="102" t="s">
        <v>8229</v>
      </c>
      <c r="N2629" s="102"/>
      <c r="O2629" s="102"/>
      <c r="P2629" s="102"/>
      <c r="Q2629" s="422" t="s">
        <v>62</v>
      </c>
      <c r="R2629" s="102" t="s">
        <v>43</v>
      </c>
      <c r="S2629" s="102">
        <v>0</v>
      </c>
      <c r="T2629" s="435"/>
      <c r="U2629" s="165" t="s">
        <v>5401</v>
      </c>
      <c r="V2629" s="165" t="s">
        <v>5401</v>
      </c>
      <c r="W2629" s="165" t="s">
        <v>5401</v>
      </c>
      <c r="X2629" s="102" t="s">
        <v>5401</v>
      </c>
      <c r="Y2629" s="422">
        <f>J2629-I2629</f>
        <v>0.47847222222222219</v>
      </c>
      <c r="Z2629" s="422">
        <f>Y2629*60</f>
        <v>28.708333333333332</v>
      </c>
      <c r="AA2629" s="429">
        <v>1</v>
      </c>
      <c r="AB2629" s="165">
        <v>5</v>
      </c>
    </row>
    <row r="2630" spans="1:28" ht="14.25" customHeight="1" thickBot="1">
      <c r="A2630" s="7"/>
      <c r="B2630" s="7"/>
      <c r="C2630" s="50" t="s">
        <v>3306</v>
      </c>
      <c r="D2630" s="468">
        <v>4</v>
      </c>
      <c r="E2630" s="95" t="s">
        <v>3336</v>
      </c>
      <c r="F2630" s="102" t="s">
        <v>816</v>
      </c>
      <c r="G2630" s="102" t="s">
        <v>3342</v>
      </c>
      <c r="H2630" s="102" t="s">
        <v>818</v>
      </c>
      <c r="I2630" s="45" t="s">
        <v>419</v>
      </c>
      <c r="J2630" s="45" t="s">
        <v>1182</v>
      </c>
      <c r="K2630" s="102" t="s">
        <v>8231</v>
      </c>
      <c r="L2630" s="13">
        <f ca="1">IFERROR(__xludf.DUMMYFUNCTION("if(K2779="""",0,counta(split(K2779,"","")))"),7)</f>
        <v>7</v>
      </c>
      <c r="M2630" s="102" t="s">
        <v>8232</v>
      </c>
      <c r="N2630" s="284" t="s">
        <v>8221</v>
      </c>
      <c r="O2630" s="284" t="s">
        <v>8221</v>
      </c>
      <c r="P2630" s="284" t="s">
        <v>8221</v>
      </c>
      <c r="Q2630" s="422" t="s">
        <v>62</v>
      </c>
      <c r="R2630" s="102" t="s">
        <v>43</v>
      </c>
      <c r="S2630" s="102">
        <v>0</v>
      </c>
      <c r="T2630" s="435"/>
      <c r="U2630" s="280">
        <v>5</v>
      </c>
      <c r="V2630" s="280">
        <v>4</v>
      </c>
      <c r="W2630" s="286" t="s">
        <v>9052</v>
      </c>
      <c r="X2630" s="286" t="s">
        <v>2947</v>
      </c>
      <c r="Y2630" s="422">
        <f>J2630-I2630</f>
        <v>-2.777777777777779E-2</v>
      </c>
      <c r="Z2630" s="422">
        <f>Y2630*60</f>
        <v>-1.6666666666666674</v>
      </c>
      <c r="AA2630" s="429">
        <v>1</v>
      </c>
      <c r="AB2630" s="379">
        <v>5</v>
      </c>
    </row>
    <row r="2631" spans="1:28" ht="14.25" customHeight="1" thickBot="1">
      <c r="A2631" s="7"/>
      <c r="B2631" s="7"/>
      <c r="C2631" s="252" t="s">
        <v>3828</v>
      </c>
      <c r="D2631" s="468">
        <v>4</v>
      </c>
      <c r="E2631" s="252" t="s">
        <v>3840</v>
      </c>
      <c r="F2631" s="51" t="s">
        <v>3846</v>
      </c>
      <c r="G2631" s="102"/>
      <c r="H2631" s="102" t="s">
        <v>3847</v>
      </c>
      <c r="I2631" s="45" t="s">
        <v>544</v>
      </c>
      <c r="J2631" s="45" t="s">
        <v>321</v>
      </c>
      <c r="K2631" s="102" t="s">
        <v>8233</v>
      </c>
      <c r="L2631" s="13">
        <f ca="1">IFERROR(__xludf.DUMMYFUNCTION("if(K2780="""",0,counta(split(K2780,"","")))"),7)</f>
        <v>7</v>
      </c>
      <c r="M2631" s="102" t="s">
        <v>8233</v>
      </c>
      <c r="N2631" s="102"/>
      <c r="O2631" s="102"/>
      <c r="P2631" s="102"/>
      <c r="Q2631" s="422" t="s">
        <v>62</v>
      </c>
      <c r="R2631" s="102" t="s">
        <v>43</v>
      </c>
      <c r="S2631" s="102">
        <v>0</v>
      </c>
      <c r="T2631" s="435"/>
      <c r="U2631" s="165"/>
      <c r="V2631" s="165"/>
      <c r="W2631" s="165" t="s">
        <v>2111</v>
      </c>
      <c r="X2631" s="102">
        <v>1</v>
      </c>
      <c r="Y2631" s="422">
        <f>J2631-I2631</f>
        <v>0.10763888888888887</v>
      </c>
      <c r="Z2631" s="422">
        <f>Y2631*60</f>
        <v>6.4583333333333321</v>
      </c>
      <c r="AA2631" s="429">
        <v>1</v>
      </c>
      <c r="AB2631" s="165">
        <v>5</v>
      </c>
    </row>
    <row r="2632" spans="1:28" ht="14.25" customHeight="1" thickBot="1">
      <c r="A2632" s="7"/>
      <c r="B2632" s="7"/>
      <c r="C2632" s="284" t="s">
        <v>4046</v>
      </c>
      <c r="D2632" s="468">
        <v>4</v>
      </c>
      <c r="E2632" s="353" t="s">
        <v>4180</v>
      </c>
      <c r="F2632" s="102" t="s">
        <v>1400</v>
      </c>
      <c r="G2632" s="117" t="s">
        <v>80</v>
      </c>
      <c r="H2632" s="102" t="s">
        <v>2302</v>
      </c>
      <c r="I2632" s="45" t="s">
        <v>544</v>
      </c>
      <c r="J2632" s="45" t="s">
        <v>699</v>
      </c>
      <c r="K2632" s="102" t="s">
        <v>8234</v>
      </c>
      <c r="L2632" s="13">
        <f ca="1">IFERROR(__xludf.DUMMYFUNCTION("if(K2781="""",0,counta(split(K2781,"","")))"),6)</f>
        <v>6</v>
      </c>
      <c r="M2632" s="102" t="s">
        <v>8234</v>
      </c>
      <c r="N2632" s="102" t="s">
        <v>8211</v>
      </c>
      <c r="O2632" s="102" t="s">
        <v>8091</v>
      </c>
      <c r="P2632" s="102" t="s">
        <v>8091</v>
      </c>
      <c r="Q2632" s="422" t="s">
        <v>62</v>
      </c>
      <c r="R2632" s="102" t="s">
        <v>43</v>
      </c>
      <c r="S2632" s="102">
        <v>0</v>
      </c>
      <c r="T2632" s="435"/>
      <c r="U2632" s="165"/>
      <c r="V2632" s="165">
        <v>3</v>
      </c>
      <c r="W2632" s="165" t="s">
        <v>2111</v>
      </c>
      <c r="X2632" s="102"/>
      <c r="Y2632" s="422">
        <f>J2632-I2632</f>
        <v>0.21875000000000003</v>
      </c>
      <c r="Z2632" s="422">
        <f>Y2632*60</f>
        <v>13.125000000000002</v>
      </c>
      <c r="AA2632" s="428">
        <v>1</v>
      </c>
      <c r="AB2632" s="165">
        <v>5</v>
      </c>
    </row>
    <row r="2633" spans="1:28" ht="14.25" customHeight="1" thickBot="1">
      <c r="A2633" s="385"/>
      <c r="B2633" s="385"/>
      <c r="C2633" s="145" t="s">
        <v>5078</v>
      </c>
      <c r="D2633" s="468">
        <v>4</v>
      </c>
      <c r="E2633" s="145" t="s">
        <v>5259</v>
      </c>
      <c r="F2633" s="155" t="s">
        <v>5263</v>
      </c>
      <c r="G2633" s="155"/>
      <c r="H2633" s="155" t="s">
        <v>5264</v>
      </c>
      <c r="I2633" s="146" t="s">
        <v>544</v>
      </c>
      <c r="J2633" s="45" t="s">
        <v>3400</v>
      </c>
      <c r="K2633" s="102" t="s">
        <v>8235</v>
      </c>
      <c r="L2633" s="13">
        <f ca="1">IFERROR(__xludf.DUMMYFUNCTION("if(K2782="""",0,counta(split(K2782,"","")))"),3)</f>
        <v>3</v>
      </c>
      <c r="M2633" s="102" t="s">
        <v>8235</v>
      </c>
      <c r="N2633" s="102"/>
      <c r="O2633" s="102"/>
      <c r="P2633" s="102"/>
      <c r="Q2633" s="422" t="s">
        <v>62</v>
      </c>
      <c r="R2633" s="102" t="s">
        <v>43</v>
      </c>
      <c r="S2633" s="102">
        <v>0</v>
      </c>
      <c r="T2633" s="435"/>
      <c r="U2633" s="277">
        <v>4</v>
      </c>
      <c r="V2633" s="277">
        <v>5</v>
      </c>
      <c r="W2633" s="275" t="s">
        <v>3409</v>
      </c>
      <c r="X2633" s="275" t="s">
        <v>2947</v>
      </c>
      <c r="Y2633" s="422">
        <f>J2633-I2633</f>
        <v>0.26041666666666663</v>
      </c>
      <c r="Z2633" s="422">
        <f>Y2633*60</f>
        <v>15.624999999999998</v>
      </c>
      <c r="AA2633" s="429">
        <v>1</v>
      </c>
      <c r="AB2633" s="485">
        <v>5</v>
      </c>
    </row>
    <row r="2634" spans="1:28" ht="14.25" customHeight="1" thickBot="1">
      <c r="A2634" s="7"/>
      <c r="B2634" s="7"/>
      <c r="C2634" s="284" t="s">
        <v>5784</v>
      </c>
      <c r="D2634" s="468">
        <v>4</v>
      </c>
      <c r="E2634" s="353" t="s">
        <v>5914</v>
      </c>
      <c r="F2634" s="175" t="s">
        <v>5915</v>
      </c>
      <c r="G2634" s="353" t="s">
        <v>5916</v>
      </c>
      <c r="H2634" s="353" t="s">
        <v>5917</v>
      </c>
      <c r="I2634" s="243" t="s">
        <v>544</v>
      </c>
      <c r="J2634" s="45" t="s">
        <v>51</v>
      </c>
      <c r="K2634" s="102" t="s">
        <v>8236</v>
      </c>
      <c r="L2634" s="13">
        <f ca="1">IFERROR(__xludf.DUMMYFUNCTION("if(K2783="""",0,counta(split(K2783,"","")))"),6)</f>
        <v>6</v>
      </c>
      <c r="M2634" s="102" t="s">
        <v>8236</v>
      </c>
      <c r="N2634" s="102"/>
      <c r="O2634" s="102"/>
      <c r="P2634" s="102"/>
      <c r="Q2634" s="422" t="s">
        <v>62</v>
      </c>
      <c r="R2634" s="102" t="s">
        <v>43</v>
      </c>
      <c r="S2634" s="102">
        <v>0</v>
      </c>
      <c r="T2634" s="435"/>
      <c r="U2634" s="165"/>
      <c r="V2634" s="165">
        <v>5</v>
      </c>
      <c r="W2634" s="165" t="s">
        <v>29</v>
      </c>
      <c r="X2634" s="15">
        <v>1</v>
      </c>
      <c r="Y2634" s="422">
        <f>J2634-I2634</f>
        <v>0.29861111111111105</v>
      </c>
      <c r="Z2634" s="422">
        <f>Y2634*60</f>
        <v>17.916666666666664</v>
      </c>
      <c r="AA2634" s="428">
        <v>1</v>
      </c>
      <c r="AB2634" s="165">
        <v>5</v>
      </c>
    </row>
    <row r="2635" spans="1:28" ht="14.25" customHeight="1" thickBot="1">
      <c r="A2635" s="7"/>
      <c r="B2635" s="7"/>
      <c r="C2635" s="50" t="s">
        <v>5950</v>
      </c>
      <c r="D2635" s="468">
        <v>4</v>
      </c>
      <c r="E2635" s="50" t="s">
        <v>6001</v>
      </c>
      <c r="F2635" s="102" t="s">
        <v>2824</v>
      </c>
      <c r="G2635" s="102"/>
      <c r="H2635" s="102" t="s">
        <v>3831</v>
      </c>
      <c r="I2635" s="45" t="s">
        <v>218</v>
      </c>
      <c r="J2635" s="45"/>
      <c r="K2635" s="102"/>
      <c r="L2635" s="13">
        <f ca="1">IFERROR(__xludf.DUMMYFUNCTION("if(K2784="""",0,counta(split(K2784,"","")))"),0)</f>
        <v>0</v>
      </c>
      <c r="M2635" s="102"/>
      <c r="N2635" s="102"/>
      <c r="O2635" s="102"/>
      <c r="P2635" s="102"/>
      <c r="Q2635" s="422" t="s">
        <v>62</v>
      </c>
      <c r="R2635" s="102" t="s">
        <v>43</v>
      </c>
      <c r="S2635" s="102">
        <v>0</v>
      </c>
      <c r="T2635" s="435"/>
      <c r="U2635" s="165"/>
      <c r="V2635" s="165">
        <v>3</v>
      </c>
      <c r="W2635" s="165" t="s">
        <v>1403</v>
      </c>
      <c r="X2635" s="102"/>
      <c r="Y2635" s="422">
        <f>J2635-I2635</f>
        <v>-0.19722222222222222</v>
      </c>
      <c r="Z2635" s="422">
        <f>Y2635*60</f>
        <v>-11.833333333333332</v>
      </c>
      <c r="AA2635" s="429">
        <v>1</v>
      </c>
      <c r="AB2635" s="165">
        <v>5</v>
      </c>
    </row>
    <row r="2636" spans="1:28" ht="14.25" customHeight="1" thickBot="1">
      <c r="A2636" s="7"/>
      <c r="B2636" s="7"/>
      <c r="C2636" s="237" t="s">
        <v>4214</v>
      </c>
      <c r="D2636" s="468">
        <v>4</v>
      </c>
      <c r="E2636" s="87" t="s">
        <v>4335</v>
      </c>
      <c r="F2636" s="102" t="s">
        <v>4346</v>
      </c>
      <c r="G2636" s="102" t="s">
        <v>4347</v>
      </c>
      <c r="H2636" s="102" t="s">
        <v>1920</v>
      </c>
      <c r="I2636" s="45" t="s">
        <v>342</v>
      </c>
      <c r="J2636" s="45" t="s">
        <v>1380</v>
      </c>
      <c r="K2636" s="102" t="s">
        <v>8239</v>
      </c>
      <c r="L2636" s="13">
        <f ca="1">IFERROR(__xludf.DUMMYFUNCTION("if(K2785="""",0,counta(split(K2785,"","")))"),5)</f>
        <v>5</v>
      </c>
      <c r="M2636" s="102" t="s">
        <v>8239</v>
      </c>
      <c r="N2636" s="102"/>
      <c r="O2636" s="102"/>
      <c r="P2636" s="102"/>
      <c r="Q2636" s="422" t="s">
        <v>62</v>
      </c>
      <c r="R2636" s="102" t="s">
        <v>43</v>
      </c>
      <c r="S2636" s="102">
        <v>0</v>
      </c>
      <c r="T2636" s="435"/>
      <c r="U2636" s="328">
        <v>5</v>
      </c>
      <c r="V2636" s="328">
        <v>5</v>
      </c>
      <c r="W2636" s="340" t="s">
        <v>3548</v>
      </c>
      <c r="X2636" s="252" t="s">
        <v>2794</v>
      </c>
      <c r="Y2636" s="422">
        <f>J2636-I2636</f>
        <v>-0.11458333333333333</v>
      </c>
      <c r="Z2636" s="422">
        <f>Y2636*60</f>
        <v>-6.875</v>
      </c>
      <c r="AA2636" s="429">
        <v>1</v>
      </c>
      <c r="AB2636" s="379">
        <v>5</v>
      </c>
    </row>
    <row r="2637" spans="1:28" ht="14.25" customHeight="1" thickBot="1">
      <c r="A2637" s="7"/>
      <c r="B2637" s="7"/>
      <c r="C2637" s="50" t="s">
        <v>5950</v>
      </c>
      <c r="D2637" s="468">
        <v>4</v>
      </c>
      <c r="E2637" s="50" t="s">
        <v>6179</v>
      </c>
      <c r="F2637" s="102" t="s">
        <v>6182</v>
      </c>
      <c r="G2637" s="102" t="s">
        <v>6182</v>
      </c>
      <c r="H2637" s="102" t="s">
        <v>6183</v>
      </c>
      <c r="I2637" s="45" t="s">
        <v>1109</v>
      </c>
      <c r="J2637" s="45" t="s">
        <v>1632</v>
      </c>
      <c r="K2637" s="102" t="s">
        <v>8240</v>
      </c>
      <c r="L2637" s="13">
        <f ca="1">IFERROR(__xludf.DUMMYFUNCTION("if(K2786="""",0,counta(split(K2786,"","")))"),7)</f>
        <v>7</v>
      </c>
      <c r="M2637" s="102" t="s">
        <v>8240</v>
      </c>
      <c r="N2637" s="102"/>
      <c r="O2637" s="102"/>
      <c r="P2637" s="102"/>
      <c r="Q2637" s="422" t="s">
        <v>62</v>
      </c>
      <c r="R2637" s="102" t="s">
        <v>43</v>
      </c>
      <c r="S2637" s="102">
        <v>0</v>
      </c>
      <c r="T2637" s="435"/>
      <c r="U2637" s="165"/>
      <c r="V2637" s="165">
        <v>5</v>
      </c>
      <c r="W2637" s="165" t="s">
        <v>2111</v>
      </c>
      <c r="X2637" s="102"/>
      <c r="Y2637" s="422">
        <f>J2637-I2637</f>
        <v>2.4305555555555552E-2</v>
      </c>
      <c r="Z2637" s="422">
        <f>Y2637*60</f>
        <v>1.458333333333333</v>
      </c>
      <c r="AA2637" s="429">
        <v>1</v>
      </c>
      <c r="AB2637" s="354">
        <v>5</v>
      </c>
    </row>
    <row r="2638" spans="1:28" ht="14.25" customHeight="1" thickBot="1">
      <c r="A2638" s="156"/>
      <c r="B2638" s="156"/>
      <c r="C2638" s="252" t="s">
        <v>6391</v>
      </c>
      <c r="D2638" s="468">
        <v>4</v>
      </c>
      <c r="E2638" s="252" t="s">
        <v>6392</v>
      </c>
      <c r="F2638" s="339" t="s">
        <v>6406</v>
      </c>
      <c r="G2638" s="339" t="s">
        <v>594</v>
      </c>
      <c r="H2638" s="339" t="s">
        <v>6407</v>
      </c>
      <c r="I2638" s="184" t="s">
        <v>1109</v>
      </c>
      <c r="J2638" s="45" t="s">
        <v>1555</v>
      </c>
      <c r="K2638" s="102"/>
      <c r="L2638" s="13">
        <f ca="1">IFERROR(__xludf.DUMMYFUNCTION("if(K2787="""",0,counta(split(K2787,"","")))"),0)</f>
        <v>0</v>
      </c>
      <c r="M2638" s="102"/>
      <c r="N2638" s="102"/>
      <c r="O2638" s="102"/>
      <c r="P2638" s="102"/>
      <c r="Q2638" s="422" t="s">
        <v>62</v>
      </c>
      <c r="R2638" s="102" t="s">
        <v>43</v>
      </c>
      <c r="S2638" s="102">
        <v>0</v>
      </c>
      <c r="T2638" s="435"/>
      <c r="U2638" s="327">
        <v>4</v>
      </c>
      <c r="V2638" s="328">
        <v>5</v>
      </c>
      <c r="W2638" s="340" t="s">
        <v>3548</v>
      </c>
      <c r="X2638" s="252" t="s">
        <v>2794</v>
      </c>
      <c r="Y2638" s="422">
        <f>J2638-I2638</f>
        <v>9.5138888888888912E-2</v>
      </c>
      <c r="Z2638" s="422">
        <f>Y2638*60</f>
        <v>5.7083333333333348</v>
      </c>
      <c r="AA2638" s="429">
        <v>1</v>
      </c>
      <c r="AB2638" s="165">
        <v>5</v>
      </c>
    </row>
    <row r="2639" spans="1:28" ht="14.25" customHeight="1" thickBot="1">
      <c r="A2639" s="7"/>
      <c r="B2639" s="7"/>
      <c r="C2639" s="237" t="s">
        <v>3086</v>
      </c>
      <c r="D2639" s="468">
        <v>4</v>
      </c>
      <c r="E2639" s="87" t="s">
        <v>3161</v>
      </c>
      <c r="F2639" s="102" t="s">
        <v>3170</v>
      </c>
      <c r="G2639" s="102" t="s">
        <v>3171</v>
      </c>
      <c r="H2639" s="102" t="s">
        <v>3172</v>
      </c>
      <c r="I2639" s="45" t="s">
        <v>749</v>
      </c>
      <c r="J2639" s="45" t="s">
        <v>1635</v>
      </c>
      <c r="K2639" s="102" t="s">
        <v>8242</v>
      </c>
      <c r="L2639" s="13">
        <f ca="1">IFERROR(__xludf.DUMMYFUNCTION("if(K2788="""",0,counta(split(K2788,"","")))"),5)</f>
        <v>5</v>
      </c>
      <c r="M2639" s="102" t="s">
        <v>8242</v>
      </c>
      <c r="N2639" s="102"/>
      <c r="O2639" s="102"/>
      <c r="P2639" s="102"/>
      <c r="Q2639" s="422" t="s">
        <v>62</v>
      </c>
      <c r="R2639" s="102" t="s">
        <v>43</v>
      </c>
      <c r="S2639" s="102">
        <v>0</v>
      </c>
      <c r="T2639" s="435"/>
      <c r="U2639" s="379">
        <v>1</v>
      </c>
      <c r="V2639" s="379">
        <v>5</v>
      </c>
      <c r="W2639" s="377" t="s">
        <v>3511</v>
      </c>
      <c r="X2639" s="377">
        <v>1</v>
      </c>
      <c r="Y2639" s="422">
        <f>J2639-I2639</f>
        <v>0.16874999999999998</v>
      </c>
      <c r="Z2639" s="422">
        <f>Y2639*60</f>
        <v>10.124999999999998</v>
      </c>
      <c r="AA2639" s="429">
        <v>1</v>
      </c>
      <c r="AB2639" s="165">
        <v>5</v>
      </c>
    </row>
    <row r="2640" spans="1:28" ht="14.25" customHeight="1" thickBot="1">
      <c r="A2640" s="7"/>
      <c r="B2640" s="7"/>
      <c r="C2640" s="284" t="s">
        <v>3086</v>
      </c>
      <c r="D2640" s="468">
        <v>4</v>
      </c>
      <c r="E2640" s="87" t="s">
        <v>3218</v>
      </c>
      <c r="F2640" s="102" t="s">
        <v>3224</v>
      </c>
      <c r="G2640" s="102" t="s">
        <v>3225</v>
      </c>
      <c r="H2640" s="102" t="s">
        <v>3226</v>
      </c>
      <c r="I2640" s="45" t="s">
        <v>749</v>
      </c>
      <c r="J2640" s="45" t="s">
        <v>1902</v>
      </c>
      <c r="K2640" s="102" t="s">
        <v>8245</v>
      </c>
      <c r="L2640" s="13">
        <f ca="1">IFERROR(__xludf.DUMMYFUNCTION("if(K2789="""",0,counta(split(K2789,"","")))"),6)</f>
        <v>6</v>
      </c>
      <c r="M2640" s="102" t="s">
        <v>8245</v>
      </c>
      <c r="N2640" s="102" t="s">
        <v>1198</v>
      </c>
      <c r="O2640" s="102" t="s">
        <v>1198</v>
      </c>
      <c r="P2640" s="102" t="s">
        <v>1198</v>
      </c>
      <c r="Q2640" s="422" t="s">
        <v>62</v>
      </c>
      <c r="R2640" s="102" t="s">
        <v>43</v>
      </c>
      <c r="S2640" s="102">
        <v>0</v>
      </c>
      <c r="T2640" s="435"/>
      <c r="U2640" s="165"/>
      <c r="V2640" s="165">
        <v>4</v>
      </c>
      <c r="W2640" s="165" t="s">
        <v>1403</v>
      </c>
      <c r="X2640" s="102"/>
      <c r="Y2640" s="422">
        <f>J2640-I2640</f>
        <v>-8.3333333333333315E-3</v>
      </c>
      <c r="Z2640" s="422">
        <f>Y2640*60</f>
        <v>-0.49999999999999989</v>
      </c>
      <c r="AA2640" s="429">
        <v>1</v>
      </c>
      <c r="AB2640" s="165">
        <v>5</v>
      </c>
    </row>
    <row r="2641" spans="1:28" ht="14.25" customHeight="1" thickBot="1">
      <c r="A2641" s="7"/>
      <c r="B2641" s="7"/>
      <c r="C2641" s="50" t="s">
        <v>5950</v>
      </c>
      <c r="D2641" s="468">
        <v>4</v>
      </c>
      <c r="E2641" s="50" t="s">
        <v>6126</v>
      </c>
      <c r="F2641" s="102" t="s">
        <v>6135</v>
      </c>
      <c r="G2641" s="102"/>
      <c r="H2641" s="102" t="s">
        <v>6136</v>
      </c>
      <c r="I2641" s="45" t="s">
        <v>4438</v>
      </c>
      <c r="J2641" s="45" t="s">
        <v>1724</v>
      </c>
      <c r="K2641" s="102" t="s">
        <v>8248</v>
      </c>
      <c r="L2641" s="13">
        <f ca="1">IFERROR(__xludf.DUMMYFUNCTION("if(K2790="""",0,counta(split(K2790,"","")))"),5)</f>
        <v>5</v>
      </c>
      <c r="M2641" s="102" t="s">
        <v>8248</v>
      </c>
      <c r="N2641" s="102"/>
      <c r="O2641" s="102"/>
      <c r="P2641" s="102"/>
      <c r="Q2641" s="422" t="s">
        <v>62</v>
      </c>
      <c r="R2641" s="102" t="s">
        <v>43</v>
      </c>
      <c r="S2641" s="102">
        <v>0</v>
      </c>
      <c r="T2641" s="435"/>
      <c r="U2641" s="251">
        <v>3</v>
      </c>
      <c r="V2641" s="251">
        <v>3</v>
      </c>
      <c r="W2641" s="283" t="s">
        <v>2793</v>
      </c>
      <c r="X2641" s="250">
        <v>1</v>
      </c>
      <c r="Y2641" s="422">
        <f>J2641-I2641</f>
        <v>4.3750000000000011E-2</v>
      </c>
      <c r="Z2641" s="422">
        <f>Y2641*60</f>
        <v>2.6250000000000009</v>
      </c>
      <c r="AA2641" s="429">
        <v>1</v>
      </c>
      <c r="AB2641" s="196">
        <v>5</v>
      </c>
    </row>
    <row r="2642" spans="1:28" ht="14.25" customHeight="1" thickBot="1">
      <c r="A2642" s="7"/>
      <c r="B2642" s="7"/>
      <c r="C2642" s="252" t="s">
        <v>3828</v>
      </c>
      <c r="D2642" s="468">
        <v>4</v>
      </c>
      <c r="E2642" s="252" t="s">
        <v>4019</v>
      </c>
      <c r="F2642" s="102" t="s">
        <v>75</v>
      </c>
      <c r="G2642" s="102" t="s">
        <v>4021</v>
      </c>
      <c r="H2642" s="102" t="s">
        <v>2823</v>
      </c>
      <c r="I2642" s="45" t="s">
        <v>1510</v>
      </c>
      <c r="J2642" s="45" t="s">
        <v>443</v>
      </c>
      <c r="K2642" s="102" t="s">
        <v>8251</v>
      </c>
      <c r="L2642" s="13">
        <f ca="1">IFERROR(__xludf.DUMMYFUNCTION("if(K2791="""",0,counta(split(K2791,"","")))"),6)</f>
        <v>6</v>
      </c>
      <c r="M2642" s="102" t="s">
        <v>8251</v>
      </c>
      <c r="N2642" s="102"/>
      <c r="O2642" s="102"/>
      <c r="P2642" s="102"/>
      <c r="Q2642" s="422" t="s">
        <v>62</v>
      </c>
      <c r="R2642" s="102" t="s">
        <v>43</v>
      </c>
      <c r="S2642" s="102">
        <v>0</v>
      </c>
      <c r="T2642" s="435"/>
      <c r="U2642" s="280">
        <v>5</v>
      </c>
      <c r="V2642" s="280">
        <v>4</v>
      </c>
      <c r="W2642" s="286" t="s">
        <v>9052</v>
      </c>
      <c r="X2642" s="286" t="s">
        <v>2947</v>
      </c>
      <c r="Y2642" s="422">
        <f>J2642-I2642</f>
        <v>0.10208333333333336</v>
      </c>
      <c r="Z2642" s="422">
        <f>Y2642*60</f>
        <v>6.1250000000000018</v>
      </c>
      <c r="AA2642" s="429">
        <v>1</v>
      </c>
      <c r="AB2642" s="354">
        <v>5</v>
      </c>
    </row>
    <row r="2643" spans="1:28" ht="14.25" customHeight="1" thickBot="1">
      <c r="A2643" s="7"/>
      <c r="B2643" s="7"/>
      <c r="C2643" s="104" t="s">
        <v>5338</v>
      </c>
      <c r="D2643" s="468">
        <v>4</v>
      </c>
      <c r="E2643" s="50" t="s">
        <v>5477</v>
      </c>
      <c r="F2643" s="102" t="s">
        <v>4466</v>
      </c>
      <c r="G2643" s="102" t="s">
        <v>5478</v>
      </c>
      <c r="H2643" s="102" t="s">
        <v>5111</v>
      </c>
      <c r="I2643" s="45" t="s">
        <v>1510</v>
      </c>
      <c r="J2643" s="45" t="s">
        <v>8253</v>
      </c>
      <c r="K2643" s="102" t="s">
        <v>8254</v>
      </c>
      <c r="L2643" s="13">
        <f ca="1">IFERROR(__xludf.DUMMYFUNCTION("if(K2792="""",0,counta(split(K2792,"","")))"),12)</f>
        <v>12</v>
      </c>
      <c r="M2643" s="102" t="s">
        <v>8254</v>
      </c>
      <c r="N2643" s="102" t="s">
        <v>1198</v>
      </c>
      <c r="O2643" s="102" t="s">
        <v>1198</v>
      </c>
      <c r="P2643" s="102" t="s">
        <v>1198</v>
      </c>
      <c r="Q2643" s="422" t="s">
        <v>62</v>
      </c>
      <c r="R2643" s="102" t="s">
        <v>43</v>
      </c>
      <c r="S2643" s="102">
        <v>0</v>
      </c>
      <c r="T2643" s="435"/>
      <c r="U2643" s="165">
        <v>3</v>
      </c>
      <c r="V2643" s="165">
        <v>3</v>
      </c>
      <c r="W2643" s="165" t="s">
        <v>3548</v>
      </c>
      <c r="X2643" s="102">
        <v>1</v>
      </c>
      <c r="Y2643" s="422">
        <f>J2643-I2643</f>
        <v>0.33194444444444449</v>
      </c>
      <c r="Z2643" s="422">
        <f>Y2643*60</f>
        <v>19.916666666666668</v>
      </c>
      <c r="AA2643" s="429">
        <v>1</v>
      </c>
      <c r="AB2643" s="165">
        <v>5</v>
      </c>
    </row>
    <row r="2644" spans="1:28" ht="14.25" customHeight="1" thickBot="1">
      <c r="A2644" s="7"/>
      <c r="B2644" s="7"/>
      <c r="C2644" s="51" t="s">
        <v>3465</v>
      </c>
      <c r="D2644" s="468">
        <v>4</v>
      </c>
      <c r="E2644" s="51" t="s">
        <v>3493</v>
      </c>
      <c r="F2644" s="102" t="s">
        <v>3494</v>
      </c>
      <c r="G2644" s="102"/>
      <c r="H2644" s="102"/>
      <c r="I2644" s="45" t="s">
        <v>414</v>
      </c>
      <c r="J2644" s="45" t="s">
        <v>8078</v>
      </c>
      <c r="K2644" s="102" t="s">
        <v>8258</v>
      </c>
      <c r="L2644" s="13">
        <f ca="1">IFERROR(__xludf.DUMMYFUNCTION("if(K2794="""",0,counta(split(K2794,"","")))"),3)</f>
        <v>3</v>
      </c>
      <c r="M2644" s="102" t="s">
        <v>8258</v>
      </c>
      <c r="N2644" s="102" t="s">
        <v>8259</v>
      </c>
      <c r="O2644" s="102" t="s">
        <v>8260</v>
      </c>
      <c r="P2644" s="102" t="s">
        <v>8260</v>
      </c>
      <c r="Q2644" s="422" t="s">
        <v>62</v>
      </c>
      <c r="R2644" s="102" t="s">
        <v>43</v>
      </c>
      <c r="S2644" s="102">
        <v>0</v>
      </c>
      <c r="T2644" s="435"/>
      <c r="U2644" s="165"/>
      <c r="V2644" s="165">
        <v>3</v>
      </c>
      <c r="W2644" s="165" t="s">
        <v>2111</v>
      </c>
      <c r="X2644" s="102"/>
      <c r="Y2644" s="422">
        <f>J2644-I2644</f>
        <v>0.54861111111111116</v>
      </c>
      <c r="Z2644" s="422">
        <f>Y2644*60</f>
        <v>32.916666666666671</v>
      </c>
      <c r="AA2644" s="429">
        <v>1</v>
      </c>
      <c r="AB2644" s="165">
        <v>5</v>
      </c>
    </row>
    <row r="2645" spans="1:28" ht="14.25" customHeight="1" thickBot="1">
      <c r="A2645" s="385"/>
      <c r="B2645" s="385"/>
      <c r="C2645" s="145" t="s">
        <v>5078</v>
      </c>
      <c r="D2645" s="468">
        <v>4</v>
      </c>
      <c r="E2645" s="145" t="s">
        <v>255</v>
      </c>
      <c r="F2645" s="155" t="s">
        <v>5221</v>
      </c>
      <c r="G2645" s="155" t="s">
        <v>5222</v>
      </c>
      <c r="H2645" s="155" t="s">
        <v>5223</v>
      </c>
      <c r="I2645" s="146" t="s">
        <v>414</v>
      </c>
      <c r="J2645" s="45" t="s">
        <v>131</v>
      </c>
      <c r="K2645" s="102" t="s">
        <v>8262</v>
      </c>
      <c r="L2645" s="13">
        <f ca="1">IFERROR(__xludf.DUMMYFUNCTION("if(K2795="""",0,counta(split(K2795,"","")))"),4)</f>
        <v>4</v>
      </c>
      <c r="M2645" s="102" t="s">
        <v>8262</v>
      </c>
      <c r="N2645" s="102" t="s">
        <v>220</v>
      </c>
      <c r="O2645" s="102" t="s">
        <v>220</v>
      </c>
      <c r="P2645" s="102" t="s">
        <v>220</v>
      </c>
      <c r="Q2645" s="422" t="s">
        <v>62</v>
      </c>
      <c r="R2645" s="102" t="s">
        <v>43</v>
      </c>
      <c r="S2645" s="102">
        <v>0</v>
      </c>
      <c r="T2645" s="435"/>
      <c r="U2645" s="486">
        <v>5</v>
      </c>
      <c r="V2645" s="486">
        <v>5</v>
      </c>
      <c r="W2645" s="498" t="s">
        <v>2793</v>
      </c>
      <c r="X2645" s="486">
        <v>0</v>
      </c>
      <c r="Y2645" s="422">
        <f>J2645-I2645</f>
        <v>-6.666666666666668E-2</v>
      </c>
      <c r="Z2645" s="422">
        <f>Y2645*60</f>
        <v>-4.0000000000000009</v>
      </c>
      <c r="AA2645" s="429">
        <v>1</v>
      </c>
      <c r="AB2645" s="165">
        <v>5</v>
      </c>
    </row>
    <row r="2646" spans="1:28" ht="14.25" customHeight="1" thickBot="1">
      <c r="A2646" s="7"/>
      <c r="B2646" s="7"/>
      <c r="C2646" s="50" t="s">
        <v>6619</v>
      </c>
      <c r="D2646" s="468">
        <v>4</v>
      </c>
      <c r="E2646" s="50" t="s">
        <v>6636</v>
      </c>
      <c r="F2646" s="80" t="s">
        <v>3876</v>
      </c>
      <c r="G2646" s="102" t="s">
        <v>6640</v>
      </c>
      <c r="H2646" s="102" t="s">
        <v>6641</v>
      </c>
      <c r="I2646" s="45" t="s">
        <v>414</v>
      </c>
      <c r="J2646" s="45" t="s">
        <v>443</v>
      </c>
      <c r="K2646" s="102" t="s">
        <v>8264</v>
      </c>
      <c r="L2646" s="13">
        <f ca="1">IFERROR(__xludf.DUMMYFUNCTION("if(K2796="""",0,counta(split(K2796,"","")))"),7)</f>
        <v>7</v>
      </c>
      <c r="M2646" s="102" t="s">
        <v>8264</v>
      </c>
      <c r="N2646" s="102"/>
      <c r="O2646" s="102"/>
      <c r="P2646" s="102"/>
      <c r="Q2646" s="422" t="s">
        <v>62</v>
      </c>
      <c r="R2646" s="102" t="s">
        <v>43</v>
      </c>
      <c r="S2646" s="102">
        <v>0</v>
      </c>
      <c r="T2646" s="435"/>
      <c r="U2646" s="274">
        <v>5</v>
      </c>
      <c r="V2646" s="274">
        <v>5</v>
      </c>
      <c r="W2646" s="272" t="s">
        <v>3437</v>
      </c>
      <c r="X2646" s="274">
        <v>0</v>
      </c>
      <c r="Y2646" s="422">
        <f>J2646-I2646</f>
        <v>0.10277777777777777</v>
      </c>
      <c r="Z2646" s="422">
        <f>Y2646*60</f>
        <v>6.1666666666666661</v>
      </c>
      <c r="AA2646" s="429">
        <v>1</v>
      </c>
      <c r="AB2646" s="165">
        <v>5</v>
      </c>
    </row>
    <row r="2647" spans="1:28" ht="14.25" customHeight="1" thickBot="1">
      <c r="A2647" s="385"/>
      <c r="B2647" s="385"/>
      <c r="C2647" s="145" t="s">
        <v>5078</v>
      </c>
      <c r="D2647" s="468">
        <v>4</v>
      </c>
      <c r="E2647" s="145" t="s">
        <v>5133</v>
      </c>
      <c r="F2647" s="155" t="s">
        <v>649</v>
      </c>
      <c r="G2647" s="155" t="s">
        <v>649</v>
      </c>
      <c r="H2647" s="155" t="s">
        <v>5143</v>
      </c>
      <c r="I2647" s="152" t="s">
        <v>686</v>
      </c>
      <c r="J2647" s="45" t="s">
        <v>8265</v>
      </c>
      <c r="K2647" s="102" t="s">
        <v>5903</v>
      </c>
      <c r="L2647" s="13">
        <f ca="1">IFERROR(__xludf.DUMMYFUNCTION("if(K2797="""",0,counta(split(K2797,"","")))"),1)</f>
        <v>1</v>
      </c>
      <c r="M2647" s="102" t="s">
        <v>5903</v>
      </c>
      <c r="N2647" s="102"/>
      <c r="O2647" s="102"/>
      <c r="P2647" s="102"/>
      <c r="Q2647" s="422" t="s">
        <v>62</v>
      </c>
      <c r="R2647" s="102" t="s">
        <v>43</v>
      </c>
      <c r="S2647" s="102">
        <v>0</v>
      </c>
      <c r="T2647" s="435"/>
      <c r="U2647" s="165">
        <v>1</v>
      </c>
      <c r="V2647" s="165">
        <v>5</v>
      </c>
      <c r="W2647" s="165" t="s">
        <v>3041</v>
      </c>
      <c r="X2647" s="102">
        <v>1</v>
      </c>
      <c r="Y2647" s="422">
        <f>J2647-I2647</f>
        <v>0.1166666666666667</v>
      </c>
      <c r="Z2647" s="422">
        <f>Y2647*60</f>
        <v>7.0000000000000018</v>
      </c>
      <c r="AA2647" s="429">
        <v>1</v>
      </c>
      <c r="AB2647" s="490">
        <v>5</v>
      </c>
    </row>
    <row r="2648" spans="1:28" ht="14.25" customHeight="1" thickBot="1">
      <c r="A2648" s="385"/>
      <c r="B2648" s="385"/>
      <c r="C2648" s="145" t="s">
        <v>5078</v>
      </c>
      <c r="D2648" s="468">
        <v>4</v>
      </c>
      <c r="E2648" s="145" t="s">
        <v>5240</v>
      </c>
      <c r="F2648" s="155" t="s">
        <v>5245</v>
      </c>
      <c r="G2648" s="155" t="s">
        <v>5246</v>
      </c>
      <c r="H2648" s="155" t="s">
        <v>5247</v>
      </c>
      <c r="I2648" s="146" t="s">
        <v>686</v>
      </c>
      <c r="J2648" s="45" t="s">
        <v>945</v>
      </c>
      <c r="K2648" s="102" t="s">
        <v>8266</v>
      </c>
      <c r="L2648" s="13">
        <f ca="1">IFERROR(__xludf.DUMMYFUNCTION("if(K2798="""",0,counta(split(K2798,"","")))"),4)</f>
        <v>4</v>
      </c>
      <c r="M2648" s="102" t="s">
        <v>8266</v>
      </c>
      <c r="N2648" s="102"/>
      <c r="O2648" s="102"/>
      <c r="P2648" s="102"/>
      <c r="Q2648" s="422" t="s">
        <v>62</v>
      </c>
      <c r="R2648" s="102" t="s">
        <v>43</v>
      </c>
      <c r="S2648" s="102">
        <v>0</v>
      </c>
      <c r="T2648" s="435"/>
      <c r="U2648" s="379">
        <v>2</v>
      </c>
      <c r="V2648" s="379">
        <v>4</v>
      </c>
      <c r="W2648" s="377" t="s">
        <v>3548</v>
      </c>
      <c r="X2648" s="377">
        <v>1</v>
      </c>
      <c r="Y2648" s="422">
        <f>J2648-I2648</f>
        <v>0.15902777777777777</v>
      </c>
      <c r="Z2648" s="422">
        <f>Y2648*60</f>
        <v>9.5416666666666661</v>
      </c>
      <c r="AA2648" s="429">
        <v>1</v>
      </c>
      <c r="AB2648" s="165">
        <v>5</v>
      </c>
    </row>
    <row r="2649" spans="1:28" ht="14.25" customHeight="1" thickBot="1">
      <c r="A2649" s="7"/>
      <c r="B2649" s="7"/>
      <c r="C2649" s="190" t="s">
        <v>6753</v>
      </c>
      <c r="D2649" s="468">
        <v>4</v>
      </c>
      <c r="E2649" s="87" t="s">
        <v>6822</v>
      </c>
      <c r="F2649" s="102" t="s">
        <v>6823</v>
      </c>
      <c r="G2649" s="102" t="s">
        <v>68</v>
      </c>
      <c r="H2649" s="102" t="s">
        <v>994</v>
      </c>
      <c r="I2649" s="45" t="s">
        <v>1883</v>
      </c>
      <c r="J2649" s="45" t="s">
        <v>3537</v>
      </c>
      <c r="K2649" s="102" t="s">
        <v>8267</v>
      </c>
      <c r="L2649" s="13">
        <f ca="1">IFERROR(__xludf.DUMMYFUNCTION("if(K2799="""",0,counta(split(K2799,"","")))"),8)</f>
        <v>8</v>
      </c>
      <c r="M2649" s="102" t="s">
        <v>8267</v>
      </c>
      <c r="N2649" s="102" t="s">
        <v>181</v>
      </c>
      <c r="O2649" s="102" t="s">
        <v>181</v>
      </c>
      <c r="P2649" s="102" t="s">
        <v>181</v>
      </c>
      <c r="Q2649" s="422" t="s">
        <v>62</v>
      </c>
      <c r="R2649" s="102" t="s">
        <v>43</v>
      </c>
      <c r="S2649" s="102">
        <v>0</v>
      </c>
      <c r="T2649" s="435"/>
      <c r="U2649" s="280">
        <v>5</v>
      </c>
      <c r="V2649" s="280">
        <v>5</v>
      </c>
      <c r="W2649" s="286" t="s">
        <v>9052</v>
      </c>
      <c r="X2649" s="286" t="s">
        <v>3469</v>
      </c>
      <c r="Y2649" s="422">
        <f>J2649-I2649</f>
        <v>0.3208333333333333</v>
      </c>
      <c r="Z2649" s="422">
        <f>Y2649*60</f>
        <v>19.25</v>
      </c>
      <c r="AA2649" s="429">
        <v>1</v>
      </c>
      <c r="AB2649" s="165">
        <v>5</v>
      </c>
    </row>
    <row r="2650" spans="1:28" ht="14.25" customHeight="1" thickBot="1">
      <c r="A2650" s="7"/>
      <c r="B2650" s="156"/>
      <c r="C2650" s="50" t="s">
        <v>6196</v>
      </c>
      <c r="D2650" s="468">
        <v>4</v>
      </c>
      <c r="E2650" s="252" t="s">
        <v>6261</v>
      </c>
      <c r="F2650" s="93" t="s">
        <v>6266</v>
      </c>
      <c r="G2650" s="252" t="s">
        <v>6266</v>
      </c>
      <c r="H2650" s="284" t="s">
        <v>6266</v>
      </c>
      <c r="I2650" s="180" t="s">
        <v>1593</v>
      </c>
      <c r="J2650" s="45" t="s">
        <v>5777</v>
      </c>
      <c r="K2650" s="102" t="s">
        <v>8269</v>
      </c>
      <c r="L2650" s="13">
        <f ca="1">IFERROR(__xludf.DUMMYFUNCTION("if(K2800="""",0,counta(split(K2800,"","")))"),5)</f>
        <v>5</v>
      </c>
      <c r="M2650" s="102" t="s">
        <v>8269</v>
      </c>
      <c r="N2650" s="102" t="s">
        <v>8270</v>
      </c>
      <c r="O2650" s="102" t="s">
        <v>8270</v>
      </c>
      <c r="P2650" s="102" t="s">
        <v>8270</v>
      </c>
      <c r="Q2650" s="422" t="s">
        <v>62</v>
      </c>
      <c r="R2650" s="102" t="s">
        <v>43</v>
      </c>
      <c r="S2650" s="102">
        <v>0</v>
      </c>
      <c r="T2650" s="435"/>
      <c r="U2650" s="328">
        <v>5</v>
      </c>
      <c r="V2650" s="328">
        <v>5</v>
      </c>
      <c r="W2650" s="252" t="s">
        <v>3770</v>
      </c>
      <c r="X2650" s="252" t="s">
        <v>3469</v>
      </c>
      <c r="Y2650" s="422">
        <f>J2650-I2650</f>
        <v>0.38541666666666663</v>
      </c>
      <c r="Z2650" s="422">
        <f>Y2650*60</f>
        <v>23.124999999999996</v>
      </c>
      <c r="AA2650" s="429">
        <v>1</v>
      </c>
      <c r="AB2650" s="481">
        <v>5</v>
      </c>
    </row>
    <row r="2651" spans="1:28" ht="14.25" customHeight="1" thickBot="1">
      <c r="A2651" s="7"/>
      <c r="B2651" s="7"/>
      <c r="C2651" s="220" t="s">
        <v>6842</v>
      </c>
      <c r="D2651" s="468">
        <v>4</v>
      </c>
      <c r="E2651" s="214" t="s">
        <v>6871</v>
      </c>
      <c r="F2651" s="102" t="s">
        <v>6879</v>
      </c>
      <c r="G2651" s="217" t="s">
        <v>6880</v>
      </c>
      <c r="H2651" s="102" t="s">
        <v>2906</v>
      </c>
      <c r="I2651" s="45" t="s">
        <v>865</v>
      </c>
      <c r="J2651" s="45" t="s">
        <v>2453</v>
      </c>
      <c r="K2651" s="102" t="s">
        <v>8271</v>
      </c>
      <c r="L2651" s="13">
        <f ca="1">IFERROR(__xludf.DUMMYFUNCTION("if(K2801="""",0,counta(split(K2801,"","")))"),4)</f>
        <v>4</v>
      </c>
      <c r="M2651" s="102" t="s">
        <v>8271</v>
      </c>
      <c r="N2651" s="102"/>
      <c r="O2651" s="102"/>
      <c r="P2651" s="102"/>
      <c r="Q2651" s="422" t="s">
        <v>62</v>
      </c>
      <c r="R2651" s="102" t="s">
        <v>43</v>
      </c>
      <c r="S2651" s="102">
        <v>0</v>
      </c>
      <c r="T2651" s="435"/>
      <c r="U2651" s="165"/>
      <c r="V2651" s="165">
        <v>3</v>
      </c>
      <c r="W2651" s="165" t="s">
        <v>1403</v>
      </c>
      <c r="X2651" s="102"/>
      <c r="Y2651" s="422">
        <f>J2651-I2651</f>
        <v>0.40208333333333335</v>
      </c>
      <c r="Z2651" s="422">
        <f>Y2651*60</f>
        <v>24.125</v>
      </c>
      <c r="AA2651" s="429">
        <v>1</v>
      </c>
      <c r="AB2651" s="481">
        <v>5</v>
      </c>
    </row>
    <row r="2652" spans="1:28" ht="14.25" customHeight="1" thickBot="1">
      <c r="A2652" s="7"/>
      <c r="B2652" s="7"/>
      <c r="C2652" s="252" t="s">
        <v>3828</v>
      </c>
      <c r="D2652" s="468">
        <v>4</v>
      </c>
      <c r="E2652" s="252" t="s">
        <v>3893</v>
      </c>
      <c r="F2652" s="137" t="s">
        <v>3901</v>
      </c>
      <c r="G2652" s="137" t="s">
        <v>1450</v>
      </c>
      <c r="H2652" s="137" t="s">
        <v>3901</v>
      </c>
      <c r="I2652" s="110" t="s">
        <v>3902</v>
      </c>
      <c r="J2652" s="45" t="s">
        <v>8275</v>
      </c>
      <c r="K2652" s="102" t="s">
        <v>8276</v>
      </c>
      <c r="L2652" s="13">
        <f ca="1">IFERROR(__xludf.DUMMYFUNCTION("if(K2802="""",0,counta(split(K2802,"","")))"),3)</f>
        <v>3</v>
      </c>
      <c r="M2652" s="102" t="s">
        <v>8277</v>
      </c>
      <c r="N2652" s="102"/>
      <c r="O2652" s="102"/>
      <c r="P2652" s="102"/>
      <c r="Q2652" s="422" t="s">
        <v>62</v>
      </c>
      <c r="R2652" s="102" t="s">
        <v>43</v>
      </c>
      <c r="S2652" s="102">
        <v>0</v>
      </c>
      <c r="T2652" s="435"/>
      <c r="U2652" s="379">
        <v>5</v>
      </c>
      <c r="V2652" s="379">
        <v>4</v>
      </c>
      <c r="W2652" s="377" t="s">
        <v>7102</v>
      </c>
      <c r="X2652" s="377">
        <v>0</v>
      </c>
      <c r="Y2652" s="422">
        <f>J2652-I2652</f>
        <v>-8.5416666666666655E-2</v>
      </c>
      <c r="Z2652" s="422">
        <f>Y2652*60</f>
        <v>-5.1249999999999991</v>
      </c>
      <c r="AA2652" s="429">
        <v>1</v>
      </c>
      <c r="AB2652" s="328">
        <v>5</v>
      </c>
    </row>
    <row r="2653" spans="1:28" ht="14.25" customHeight="1" thickBot="1">
      <c r="A2653" s="7"/>
      <c r="B2653" s="7"/>
      <c r="C2653" s="237" t="s">
        <v>4214</v>
      </c>
      <c r="D2653" s="468">
        <v>4</v>
      </c>
      <c r="E2653" s="87" t="s">
        <v>4232</v>
      </c>
      <c r="F2653" s="284" t="s">
        <v>816</v>
      </c>
      <c r="G2653" s="102"/>
      <c r="H2653" s="102" t="s">
        <v>818</v>
      </c>
      <c r="I2653" s="45" t="s">
        <v>3902</v>
      </c>
      <c r="J2653" s="45" t="s">
        <v>8280</v>
      </c>
      <c r="K2653" s="102" t="s">
        <v>7164</v>
      </c>
      <c r="L2653" s="13">
        <f ca="1">IFERROR(__xludf.DUMMYFUNCTION("if(K2803="""",0,counta(split(K2803,"","")))"),7)</f>
        <v>7</v>
      </c>
      <c r="M2653" s="102" t="s">
        <v>8281</v>
      </c>
      <c r="N2653" s="102"/>
      <c r="O2653" s="102"/>
      <c r="P2653" s="102"/>
      <c r="Q2653" s="422" t="s">
        <v>62</v>
      </c>
      <c r="R2653" s="102" t="s">
        <v>43</v>
      </c>
      <c r="S2653" s="102">
        <v>0</v>
      </c>
      <c r="T2653" s="435"/>
      <c r="U2653" s="165">
        <v>4</v>
      </c>
      <c r="V2653" s="165">
        <v>3</v>
      </c>
      <c r="W2653" s="165" t="s">
        <v>6545</v>
      </c>
      <c r="X2653" s="102" t="s">
        <v>2794</v>
      </c>
      <c r="Y2653" s="422">
        <f>J2653-I2653</f>
        <v>3.3333333333333326E-2</v>
      </c>
      <c r="Z2653" s="422">
        <f>Y2653*60</f>
        <v>1.9999999999999996</v>
      </c>
      <c r="AA2653" s="429">
        <v>1</v>
      </c>
      <c r="AB2653" s="150">
        <v>5</v>
      </c>
    </row>
    <row r="2654" spans="1:28" ht="14.25" customHeight="1" thickBot="1">
      <c r="A2654" s="156"/>
      <c r="B2654" s="156"/>
      <c r="C2654" s="252" t="s">
        <v>6391</v>
      </c>
      <c r="D2654" s="468">
        <v>4</v>
      </c>
      <c r="E2654" s="252" t="s">
        <v>6392</v>
      </c>
      <c r="F2654" s="339" t="s">
        <v>6404</v>
      </c>
      <c r="G2654" s="339" t="s">
        <v>6404</v>
      </c>
      <c r="H2654" s="339" t="s">
        <v>3665</v>
      </c>
      <c r="I2654" s="184" t="s">
        <v>3902</v>
      </c>
      <c r="J2654" s="45" t="s">
        <v>8285</v>
      </c>
      <c r="K2654" s="102" t="s">
        <v>8286</v>
      </c>
      <c r="L2654" s="13">
        <f ca="1">IFERROR(__xludf.DUMMYFUNCTION("if(K2804="""",0,counta(split(K2804,"","")))"),3)</f>
        <v>3</v>
      </c>
      <c r="M2654" s="102" t="s">
        <v>8286</v>
      </c>
      <c r="N2654" s="102"/>
      <c r="O2654" s="102"/>
      <c r="P2654" s="102"/>
      <c r="Q2654" s="422" t="s">
        <v>62</v>
      </c>
      <c r="R2654" s="102" t="s">
        <v>43</v>
      </c>
      <c r="S2654" s="102">
        <v>0</v>
      </c>
      <c r="T2654" s="435"/>
      <c r="U2654" s="165">
        <v>3</v>
      </c>
      <c r="V2654" s="165">
        <v>4</v>
      </c>
      <c r="W2654" s="165" t="s">
        <v>4903</v>
      </c>
      <c r="X2654" s="102">
        <v>1</v>
      </c>
      <c r="Y2654" s="422">
        <f>J2654-I2654</f>
        <v>0.12361111111111112</v>
      </c>
      <c r="Z2654" s="422">
        <f>Y2654*60</f>
        <v>7.416666666666667</v>
      </c>
      <c r="AA2654" s="429">
        <v>1</v>
      </c>
      <c r="AB2654" s="332">
        <v>5</v>
      </c>
    </row>
    <row r="2655" spans="1:28" ht="14.25" customHeight="1" thickBot="1">
      <c r="A2655" s="7"/>
      <c r="B2655" s="7"/>
      <c r="C2655" s="237" t="s">
        <v>4214</v>
      </c>
      <c r="D2655" s="468">
        <v>4</v>
      </c>
      <c r="E2655" s="87" t="s">
        <v>4307</v>
      </c>
      <c r="F2655" s="102" t="s">
        <v>4287</v>
      </c>
      <c r="G2655" s="102" t="s">
        <v>4314</v>
      </c>
      <c r="H2655" s="102" t="s">
        <v>2305</v>
      </c>
      <c r="I2655" s="45" t="s">
        <v>1699</v>
      </c>
      <c r="J2655" s="45" t="s">
        <v>8289</v>
      </c>
      <c r="K2655" s="102" t="s">
        <v>8290</v>
      </c>
      <c r="L2655" s="13">
        <f ca="1">IFERROR(__xludf.DUMMYFUNCTION("if(K2805="""",0,counta(split(K2805,"","")))"),4)</f>
        <v>4</v>
      </c>
      <c r="M2655" s="102" t="s">
        <v>8290</v>
      </c>
      <c r="N2655" s="102"/>
      <c r="O2655" s="102"/>
      <c r="P2655" s="102"/>
      <c r="Q2655" s="422" t="s">
        <v>62</v>
      </c>
      <c r="R2655" s="102" t="s">
        <v>43</v>
      </c>
      <c r="S2655" s="102">
        <v>0</v>
      </c>
      <c r="T2655" s="435"/>
      <c r="U2655" s="332">
        <v>5</v>
      </c>
      <c r="V2655" s="332">
        <v>5</v>
      </c>
      <c r="W2655" s="252" t="s">
        <v>3770</v>
      </c>
      <c r="X2655" s="339" t="s">
        <v>2794</v>
      </c>
      <c r="Y2655" s="422">
        <f>J2655-I2655</f>
        <v>0.22499999999999998</v>
      </c>
      <c r="Z2655" s="422">
        <f>Y2655*60</f>
        <v>13.499999999999998</v>
      </c>
      <c r="AA2655" s="429">
        <v>1</v>
      </c>
      <c r="AB2655" s="165">
        <v>5</v>
      </c>
    </row>
    <row r="2656" spans="1:28" ht="14.25" customHeight="1" thickBot="1">
      <c r="A2656" s="7"/>
      <c r="B2656" s="7"/>
      <c r="C2656" s="50" t="s">
        <v>5950</v>
      </c>
      <c r="D2656" s="468">
        <v>4</v>
      </c>
      <c r="E2656" s="50" t="s">
        <v>5968</v>
      </c>
      <c r="F2656" s="102" t="s">
        <v>5969</v>
      </c>
      <c r="G2656" s="102"/>
      <c r="H2656" s="102" t="s">
        <v>5970</v>
      </c>
      <c r="I2656" s="45" t="s">
        <v>1699</v>
      </c>
      <c r="J2656" s="45" t="s">
        <v>8294</v>
      </c>
      <c r="K2656" s="102" t="s">
        <v>8295</v>
      </c>
      <c r="L2656" s="13">
        <f ca="1">IFERROR(__xludf.DUMMYFUNCTION("if(K2806="""",0,counta(split(K2806,"","")))"),7)</f>
        <v>7</v>
      </c>
      <c r="M2656" s="102" t="s">
        <v>8296</v>
      </c>
      <c r="N2656" s="102"/>
      <c r="O2656" s="102"/>
      <c r="P2656" s="102"/>
      <c r="Q2656" s="422" t="s">
        <v>62</v>
      </c>
      <c r="R2656" s="102" t="s">
        <v>43</v>
      </c>
      <c r="S2656" s="102">
        <v>0</v>
      </c>
      <c r="T2656" s="435"/>
      <c r="U2656" s="462">
        <v>2</v>
      </c>
      <c r="V2656" s="463">
        <v>3</v>
      </c>
      <c r="W2656" s="456" t="s">
        <v>3511</v>
      </c>
      <c r="X2656" s="464" t="s">
        <v>2794</v>
      </c>
      <c r="Y2656" s="422">
        <f>J2656-I2656</f>
        <v>0.61736111111111103</v>
      </c>
      <c r="Z2656" s="422">
        <f>Y2656*60</f>
        <v>37.041666666666664</v>
      </c>
      <c r="AA2656" s="429">
        <v>1</v>
      </c>
      <c r="AB2656" s="165">
        <v>5</v>
      </c>
    </row>
    <row r="2657" spans="1:28" ht="14.25" customHeight="1" thickBot="1">
      <c r="A2657" s="7"/>
      <c r="B2657" s="7"/>
      <c r="C2657" s="50" t="s">
        <v>5950</v>
      </c>
      <c r="D2657" s="468">
        <v>4</v>
      </c>
      <c r="E2657" s="50" t="s">
        <v>5968</v>
      </c>
      <c r="F2657" s="102" t="s">
        <v>5972</v>
      </c>
      <c r="G2657" s="102"/>
      <c r="H2657" s="102" t="s">
        <v>5973</v>
      </c>
      <c r="I2657" s="45" t="s">
        <v>1699</v>
      </c>
      <c r="J2657" s="45" t="s">
        <v>8299</v>
      </c>
      <c r="K2657" s="102" t="s">
        <v>8300</v>
      </c>
      <c r="L2657" s="13">
        <f ca="1">IFERROR(__xludf.DUMMYFUNCTION("if(K2807="""",0,counta(split(K2807,"","")))"),3)</f>
        <v>3</v>
      </c>
      <c r="M2657" s="102" t="s">
        <v>8300</v>
      </c>
      <c r="N2657" s="102"/>
      <c r="O2657" s="102"/>
      <c r="P2657" s="102"/>
      <c r="Q2657" s="422" t="s">
        <v>62</v>
      </c>
      <c r="R2657" s="102" t="s">
        <v>43</v>
      </c>
      <c r="S2657" s="102">
        <v>0</v>
      </c>
      <c r="T2657" s="435"/>
      <c r="U2657" s="379">
        <v>4</v>
      </c>
      <c r="V2657" s="379">
        <v>4</v>
      </c>
      <c r="W2657" s="377" t="s">
        <v>3044</v>
      </c>
      <c r="X2657" s="377" t="s">
        <v>2976</v>
      </c>
      <c r="Y2657" s="422">
        <f>J2657-I2657</f>
        <v>-0.10416666666666667</v>
      </c>
      <c r="Z2657" s="422">
        <f>Y2657*60</f>
        <v>-6.25</v>
      </c>
      <c r="AA2657" s="429">
        <v>1</v>
      </c>
      <c r="AB2657" s="165">
        <v>5</v>
      </c>
    </row>
    <row r="2658" spans="1:28" ht="14.25" customHeight="1" thickBot="1">
      <c r="A2658" s="7"/>
      <c r="B2658" s="7"/>
      <c r="C2658" s="50" t="s">
        <v>5950</v>
      </c>
      <c r="D2658" s="468">
        <v>4</v>
      </c>
      <c r="E2658" s="50" t="s">
        <v>5968</v>
      </c>
      <c r="F2658" s="102" t="s">
        <v>5974</v>
      </c>
      <c r="G2658" s="102"/>
      <c r="H2658" s="102" t="s">
        <v>5975</v>
      </c>
      <c r="I2658" s="45" t="s">
        <v>1699</v>
      </c>
      <c r="J2658" s="45" t="s">
        <v>8274</v>
      </c>
      <c r="K2658" s="102" t="s">
        <v>3930</v>
      </c>
      <c r="L2658" s="13">
        <f ca="1">IFERROR(__xludf.DUMMYFUNCTION("if(K2808="""",0,counta(split(K2808,"","")))"),1)</f>
        <v>1</v>
      </c>
      <c r="M2658" s="102" t="s">
        <v>3930</v>
      </c>
      <c r="N2658" s="102" t="s">
        <v>6606</v>
      </c>
      <c r="O2658" s="102" t="s">
        <v>1651</v>
      </c>
      <c r="P2658" s="102" t="s">
        <v>1651</v>
      </c>
      <c r="Q2658" s="422" t="s">
        <v>62</v>
      </c>
      <c r="R2658" s="102" t="s">
        <v>43</v>
      </c>
      <c r="S2658" s="102">
        <v>0</v>
      </c>
      <c r="T2658" s="435"/>
      <c r="U2658" s="481"/>
      <c r="V2658" s="481">
        <v>3</v>
      </c>
      <c r="W2658" s="481" t="s">
        <v>29</v>
      </c>
      <c r="X2658" s="503">
        <v>1</v>
      </c>
      <c r="Y2658" s="422">
        <f>J2658-I2658</f>
        <v>-8.7500000000000008E-2</v>
      </c>
      <c r="Z2658" s="422">
        <f>Y2658*60</f>
        <v>-5.2500000000000009</v>
      </c>
      <c r="AA2658" s="428">
        <v>1</v>
      </c>
      <c r="AB2658" s="165">
        <v>5</v>
      </c>
    </row>
    <row r="2659" spans="1:28" ht="14.25" customHeight="1" thickBot="1">
      <c r="A2659" s="7"/>
      <c r="B2659" s="7"/>
      <c r="C2659" s="50" t="s">
        <v>3306</v>
      </c>
      <c r="D2659" s="468">
        <v>4</v>
      </c>
      <c r="E2659" s="95" t="s">
        <v>3313</v>
      </c>
      <c r="F2659" s="102" t="s">
        <v>84</v>
      </c>
      <c r="G2659" s="102" t="s">
        <v>3332</v>
      </c>
      <c r="H2659" s="102" t="s">
        <v>1104</v>
      </c>
      <c r="I2659" s="45" t="s">
        <v>2801</v>
      </c>
      <c r="J2659" s="45" t="s">
        <v>8304</v>
      </c>
      <c r="K2659" s="102" t="s">
        <v>1421</v>
      </c>
      <c r="L2659" s="13">
        <f ca="1">IFERROR(__xludf.DUMMYFUNCTION("if(K2809="""",0,counta(split(K2809,"","")))"),1)</f>
        <v>1</v>
      </c>
      <c r="M2659" s="102" t="s">
        <v>1421</v>
      </c>
      <c r="N2659" s="102"/>
      <c r="O2659" s="102"/>
      <c r="P2659" s="102"/>
      <c r="Q2659" s="422" t="s">
        <v>62</v>
      </c>
      <c r="R2659" s="102" t="s">
        <v>43</v>
      </c>
      <c r="S2659" s="102">
        <v>0</v>
      </c>
      <c r="T2659" s="435"/>
      <c r="U2659" s="280">
        <v>5</v>
      </c>
      <c r="V2659" s="280">
        <v>5</v>
      </c>
      <c r="W2659" s="286" t="s">
        <v>9052</v>
      </c>
      <c r="X2659" s="286" t="s">
        <v>2947</v>
      </c>
      <c r="Y2659" s="422">
        <f>J2659-I2659</f>
        <v>-7.6388888888888895E-2</v>
      </c>
      <c r="Z2659" s="422">
        <f>Y2659*60</f>
        <v>-4.5833333333333339</v>
      </c>
      <c r="AA2659" s="429">
        <v>1</v>
      </c>
      <c r="AB2659" s="165">
        <v>5</v>
      </c>
    </row>
    <row r="2660" spans="1:28" ht="14.25" customHeight="1" thickBot="1">
      <c r="A2660" s="7"/>
      <c r="B2660" s="7"/>
      <c r="C2660" s="182" t="s">
        <v>4046</v>
      </c>
      <c r="D2660" s="468">
        <v>4</v>
      </c>
      <c r="E2660" s="353" t="s">
        <v>4189</v>
      </c>
      <c r="F2660" s="102" t="s">
        <v>2754</v>
      </c>
      <c r="G2660" s="102" t="s">
        <v>3777</v>
      </c>
      <c r="H2660" s="102" t="s">
        <v>2302</v>
      </c>
      <c r="I2660" s="45" t="s">
        <v>2801</v>
      </c>
      <c r="J2660" s="45" t="s">
        <v>8307</v>
      </c>
      <c r="K2660" s="102" t="s">
        <v>8308</v>
      </c>
      <c r="L2660" s="13">
        <f ca="1">IFERROR(__xludf.DUMMYFUNCTION("if(K2810="""",0,counta(split(K2810,"","")))"),4)</f>
        <v>4</v>
      </c>
      <c r="M2660" s="102" t="s">
        <v>8308</v>
      </c>
      <c r="N2660" s="102" t="s">
        <v>6606</v>
      </c>
      <c r="O2660" s="102" t="s">
        <v>1651</v>
      </c>
      <c r="P2660" s="102" t="s">
        <v>1651</v>
      </c>
      <c r="Q2660" s="422" t="s">
        <v>62</v>
      </c>
      <c r="R2660" s="102" t="s">
        <v>43</v>
      </c>
      <c r="S2660" s="102">
        <v>0</v>
      </c>
      <c r="T2660" s="435"/>
      <c r="U2660" s="165"/>
      <c r="V2660" s="165">
        <v>5</v>
      </c>
      <c r="W2660" s="165" t="s">
        <v>29</v>
      </c>
      <c r="X2660" s="15">
        <v>1</v>
      </c>
      <c r="Y2660" s="422">
        <f>J2660-I2660</f>
        <v>-6.3194444444444442E-2</v>
      </c>
      <c r="Z2660" s="422">
        <f>Y2660*60</f>
        <v>-3.7916666666666665</v>
      </c>
      <c r="AA2660" s="429">
        <v>1</v>
      </c>
      <c r="AB2660" s="165">
        <v>5</v>
      </c>
    </row>
    <row r="2661" spans="1:28" ht="14.25" customHeight="1" thickBot="1">
      <c r="A2661" s="7"/>
      <c r="B2661" s="7"/>
      <c r="C2661" s="50" t="s">
        <v>4411</v>
      </c>
      <c r="D2661" s="468">
        <v>4</v>
      </c>
      <c r="E2661" s="50" t="s">
        <v>4412</v>
      </c>
      <c r="F2661" s="102" t="s">
        <v>4435</v>
      </c>
      <c r="G2661" s="102" t="s">
        <v>4436</v>
      </c>
      <c r="H2661" s="102" t="s">
        <v>4437</v>
      </c>
      <c r="I2661" s="45" t="s">
        <v>2801</v>
      </c>
      <c r="J2661" s="45" t="s">
        <v>8311</v>
      </c>
      <c r="K2661" s="102" t="s">
        <v>8312</v>
      </c>
      <c r="L2661" s="13">
        <f ca="1">IFERROR(__xludf.DUMMYFUNCTION("if(K2811="""",0,counta(split(K2811,"","")))"),3)</f>
        <v>3</v>
      </c>
      <c r="M2661" s="102" t="s">
        <v>8313</v>
      </c>
      <c r="N2661" s="102" t="s">
        <v>8314</v>
      </c>
      <c r="O2661" s="102" t="s">
        <v>6411</v>
      </c>
      <c r="P2661" s="102" t="s">
        <v>6411</v>
      </c>
      <c r="Q2661" s="422" t="s">
        <v>62</v>
      </c>
      <c r="R2661" s="102" t="s">
        <v>43</v>
      </c>
      <c r="S2661" s="102">
        <v>0</v>
      </c>
      <c r="T2661" s="435"/>
      <c r="U2661" s="333">
        <v>4</v>
      </c>
      <c r="V2661" s="332">
        <v>5</v>
      </c>
      <c r="W2661" s="252" t="s">
        <v>3770</v>
      </c>
      <c r="X2661" s="339" t="s">
        <v>2794</v>
      </c>
      <c r="Y2661" s="422">
        <f>J2661-I2661</f>
        <v>-4.1666666666666657E-2</v>
      </c>
      <c r="Z2661" s="422">
        <f>Y2661*60</f>
        <v>-2.4999999999999996</v>
      </c>
      <c r="AA2661" s="429">
        <v>1</v>
      </c>
      <c r="AB2661" s="510">
        <v>5</v>
      </c>
    </row>
    <row r="2662" spans="1:28" ht="14.25" customHeight="1" thickBot="1">
      <c r="A2662" s="385"/>
      <c r="B2662" s="385"/>
      <c r="C2662" s="145" t="s">
        <v>5078</v>
      </c>
      <c r="D2662" s="468">
        <v>4</v>
      </c>
      <c r="E2662" s="145" t="s">
        <v>1066</v>
      </c>
      <c r="F2662" s="155" t="s">
        <v>5099</v>
      </c>
      <c r="G2662" s="155" t="s">
        <v>3635</v>
      </c>
      <c r="H2662" s="155" t="s">
        <v>5101</v>
      </c>
      <c r="I2662" s="146" t="s">
        <v>2801</v>
      </c>
      <c r="J2662" s="45" t="s">
        <v>8304</v>
      </c>
      <c r="K2662" s="102" t="s">
        <v>8300</v>
      </c>
      <c r="L2662" s="13">
        <f ca="1">IFERROR(__xludf.DUMMYFUNCTION("if(K2813="""",0,counta(split(K2813,"","")))"),3)</f>
        <v>3</v>
      </c>
      <c r="M2662" s="102" t="s">
        <v>8300</v>
      </c>
      <c r="N2662" s="102" t="s">
        <v>5440</v>
      </c>
      <c r="O2662" s="102" t="s">
        <v>1439</v>
      </c>
      <c r="P2662" s="102" t="s">
        <v>1439</v>
      </c>
      <c r="Q2662" s="422" t="s">
        <v>62</v>
      </c>
      <c r="R2662" s="102" t="s">
        <v>43</v>
      </c>
      <c r="S2662" s="102">
        <v>0</v>
      </c>
      <c r="T2662" s="435"/>
      <c r="U2662" s="327">
        <v>4</v>
      </c>
      <c r="V2662" s="327">
        <v>4</v>
      </c>
      <c r="W2662" s="252" t="s">
        <v>3770</v>
      </c>
      <c r="X2662" s="252" t="s">
        <v>3469</v>
      </c>
      <c r="Y2662" s="422">
        <f>J2662-I2662</f>
        <v>-7.6388888888888895E-2</v>
      </c>
      <c r="Z2662" s="422">
        <f>Y2662*60</f>
        <v>-4.5833333333333339</v>
      </c>
      <c r="AA2662" s="429">
        <v>1</v>
      </c>
      <c r="AB2662" s="165">
        <v>5</v>
      </c>
    </row>
    <row r="2663" spans="1:28" ht="14.25" customHeight="1" thickBot="1">
      <c r="A2663" s="7"/>
      <c r="B2663" s="7"/>
      <c r="C2663" s="252" t="s">
        <v>4763</v>
      </c>
      <c r="D2663" s="468">
        <v>4</v>
      </c>
      <c r="E2663" s="50" t="s">
        <v>4897</v>
      </c>
      <c r="F2663" s="53" t="s">
        <v>2737</v>
      </c>
      <c r="G2663" s="102"/>
      <c r="H2663" s="102" t="s">
        <v>2573</v>
      </c>
      <c r="I2663" s="45" t="s">
        <v>1902</v>
      </c>
      <c r="J2663" s="45" t="s">
        <v>8320</v>
      </c>
      <c r="K2663" s="102" t="s">
        <v>8321</v>
      </c>
      <c r="L2663" s="13">
        <f ca="1">IFERROR(__xludf.DUMMYFUNCTION("if(K2814="""",0,counta(split(K2814,"","")))"),5)</f>
        <v>5</v>
      </c>
      <c r="M2663" s="102" t="s">
        <v>8321</v>
      </c>
      <c r="N2663" s="102"/>
      <c r="O2663" s="102"/>
      <c r="P2663" s="102"/>
      <c r="Q2663" s="422" t="s">
        <v>62</v>
      </c>
      <c r="R2663" s="102" t="s">
        <v>43</v>
      </c>
      <c r="S2663" s="102">
        <v>0</v>
      </c>
      <c r="T2663" s="435"/>
      <c r="U2663" s="72">
        <v>3</v>
      </c>
      <c r="V2663" s="72">
        <v>3</v>
      </c>
      <c r="W2663" s="74" t="s">
        <v>3007</v>
      </c>
      <c r="X2663" s="73">
        <v>1</v>
      </c>
      <c r="Y2663" s="422">
        <f>J2663-I2663</f>
        <v>8.3333333333333315E-3</v>
      </c>
      <c r="Z2663" s="422">
        <f>Y2663*60</f>
        <v>0.49999999999999989</v>
      </c>
      <c r="AA2663" s="429">
        <v>1</v>
      </c>
      <c r="AB2663" s="354">
        <v>5</v>
      </c>
    </row>
    <row r="2664" spans="1:28" ht="14.25" customHeight="1" thickBot="1">
      <c r="A2664" s="7"/>
      <c r="B2664" s="7"/>
      <c r="C2664" s="284" t="s">
        <v>5784</v>
      </c>
      <c r="D2664" s="468">
        <v>4</v>
      </c>
      <c r="E2664" s="353" t="s">
        <v>5841</v>
      </c>
      <c r="F2664" s="175" t="s">
        <v>5852</v>
      </c>
      <c r="G2664" s="353" t="s">
        <v>5852</v>
      </c>
      <c r="H2664" s="353" t="s">
        <v>5853</v>
      </c>
      <c r="I2664" s="243" t="s">
        <v>1902</v>
      </c>
      <c r="J2664" s="45" t="s">
        <v>8324</v>
      </c>
      <c r="K2664" s="102" t="s">
        <v>648</v>
      </c>
      <c r="L2664" s="13">
        <f ca="1">IFERROR(__xludf.DUMMYFUNCTION("if(K2815="""",0,counta(split(K2815,"","")))"),1)</f>
        <v>1</v>
      </c>
      <c r="M2664" s="102" t="s">
        <v>648</v>
      </c>
      <c r="N2664" s="102" t="s">
        <v>5440</v>
      </c>
      <c r="O2664" s="102" t="s">
        <v>1439</v>
      </c>
      <c r="P2664" s="102" t="s">
        <v>1439</v>
      </c>
      <c r="Q2664" s="422" t="s">
        <v>62</v>
      </c>
      <c r="R2664" s="102" t="s">
        <v>43</v>
      </c>
      <c r="S2664" s="102">
        <v>0</v>
      </c>
      <c r="T2664" s="435"/>
      <c r="U2664" s="165"/>
      <c r="V2664" s="165">
        <v>5</v>
      </c>
      <c r="W2664" s="165" t="s">
        <v>1403</v>
      </c>
      <c r="X2664" s="102"/>
      <c r="Y2664" s="422">
        <f>J2664-I2664</f>
        <v>1.9444444444444459E-2</v>
      </c>
      <c r="Z2664" s="422">
        <f>Y2664*60</f>
        <v>1.1666666666666674</v>
      </c>
      <c r="AA2664" s="429">
        <v>1</v>
      </c>
      <c r="AB2664" s="354">
        <v>5</v>
      </c>
    </row>
    <row r="2665" spans="1:28" ht="14.25" customHeight="1" thickBot="1">
      <c r="A2665" s="156"/>
      <c r="B2665" s="156"/>
      <c r="C2665" s="252" t="s">
        <v>6391</v>
      </c>
      <c r="D2665" s="468">
        <v>4</v>
      </c>
      <c r="E2665" s="252" t="s">
        <v>6392</v>
      </c>
      <c r="F2665" s="339" t="s">
        <v>6401</v>
      </c>
      <c r="G2665" s="339" t="s">
        <v>6401</v>
      </c>
      <c r="H2665" s="339" t="s">
        <v>6402</v>
      </c>
      <c r="I2665" s="184" t="s">
        <v>1902</v>
      </c>
      <c r="J2665" s="45" t="s">
        <v>629</v>
      </c>
      <c r="K2665" s="102" t="s">
        <v>8329</v>
      </c>
      <c r="L2665" s="13">
        <f ca="1">IFERROR(__xludf.DUMMYFUNCTION("if(K2816="""",0,counta(split(K2816,"","")))"),4)</f>
        <v>4</v>
      </c>
      <c r="M2665" s="102" t="s">
        <v>8329</v>
      </c>
      <c r="N2665" s="102" t="s">
        <v>1295</v>
      </c>
      <c r="O2665" s="102" t="s">
        <v>586</v>
      </c>
      <c r="P2665" s="102" t="s">
        <v>586</v>
      </c>
      <c r="Q2665" s="422" t="s">
        <v>62</v>
      </c>
      <c r="R2665" s="102" t="s">
        <v>43</v>
      </c>
      <c r="S2665" s="102">
        <v>0</v>
      </c>
      <c r="T2665" s="435"/>
      <c r="U2665" s="297">
        <v>4</v>
      </c>
      <c r="V2665" s="297">
        <v>4</v>
      </c>
      <c r="W2665" s="301" t="s">
        <v>3044</v>
      </c>
      <c r="X2665" s="301" t="s">
        <v>2976</v>
      </c>
      <c r="Y2665" s="422">
        <f>J2665-I2665</f>
        <v>0.2583333333333333</v>
      </c>
      <c r="Z2665" s="422">
        <f>Y2665*60</f>
        <v>15.499999999999998</v>
      </c>
      <c r="AA2665" s="429">
        <v>1</v>
      </c>
      <c r="AB2665" s="165">
        <v>5</v>
      </c>
    </row>
    <row r="2666" spans="1:28" ht="14.25" customHeight="1" thickBot="1">
      <c r="A2666" s="7"/>
      <c r="B2666" s="7"/>
      <c r="C2666" s="252" t="s">
        <v>3828</v>
      </c>
      <c r="D2666" s="468">
        <v>4</v>
      </c>
      <c r="E2666" s="252" t="s">
        <v>3958</v>
      </c>
      <c r="F2666" s="102" t="s">
        <v>75</v>
      </c>
      <c r="G2666" s="102" t="s">
        <v>3969</v>
      </c>
      <c r="H2666" s="102" t="s">
        <v>2823</v>
      </c>
      <c r="I2666" s="45" t="s">
        <v>228</v>
      </c>
      <c r="J2666" s="45" t="s">
        <v>3447</v>
      </c>
      <c r="K2666" s="102" t="s">
        <v>8330</v>
      </c>
      <c r="L2666" s="13">
        <f ca="1">IFERROR(__xludf.DUMMYFUNCTION("if(K2817="""",0,counta(split(K2817,"","")))"),9)</f>
        <v>9</v>
      </c>
      <c r="M2666" s="102" t="s">
        <v>8330</v>
      </c>
      <c r="N2666" s="102"/>
      <c r="O2666" s="102"/>
      <c r="P2666" s="102"/>
      <c r="Q2666" s="422" t="s">
        <v>62</v>
      </c>
      <c r="R2666" s="102" t="s">
        <v>43</v>
      </c>
      <c r="S2666" s="102">
        <v>0</v>
      </c>
      <c r="T2666" s="435"/>
      <c r="U2666" s="379">
        <v>4</v>
      </c>
      <c r="V2666" s="379">
        <v>4</v>
      </c>
      <c r="W2666" s="377" t="s">
        <v>10713</v>
      </c>
      <c r="X2666" s="377">
        <v>1</v>
      </c>
      <c r="Y2666" s="422">
        <f>J2666-I2666</f>
        <v>0.3652777777777777</v>
      </c>
      <c r="Z2666" s="422">
        <f>Y2666*60</f>
        <v>21.916666666666661</v>
      </c>
      <c r="AA2666" s="429">
        <v>1</v>
      </c>
      <c r="AB2666" s="280">
        <v>5</v>
      </c>
    </row>
    <row r="2667" spans="1:28" ht="14.25" customHeight="1" thickBot="1">
      <c r="A2667" s="7"/>
      <c r="B2667" s="7"/>
      <c r="C2667" s="50" t="s">
        <v>4937</v>
      </c>
      <c r="D2667" s="468">
        <v>4</v>
      </c>
      <c r="E2667" s="144" t="s">
        <v>5006</v>
      </c>
      <c r="F2667" s="102" t="s">
        <v>75</v>
      </c>
      <c r="G2667" s="102" t="s">
        <v>75</v>
      </c>
      <c r="H2667" s="102" t="s">
        <v>295</v>
      </c>
      <c r="I2667" s="45" t="s">
        <v>228</v>
      </c>
      <c r="J2667" s="45" t="s">
        <v>629</v>
      </c>
      <c r="K2667" s="102" t="s">
        <v>8332</v>
      </c>
      <c r="L2667" s="13">
        <f ca="1">IFERROR(__xludf.DUMMYFUNCTION("if(K2818="""",0,counta(split(K2818,"","")))"),3)</f>
        <v>3</v>
      </c>
      <c r="M2667" s="102" t="s">
        <v>8332</v>
      </c>
      <c r="N2667" s="102"/>
      <c r="O2667" s="102"/>
      <c r="P2667" s="102"/>
      <c r="Q2667" s="422" t="s">
        <v>62</v>
      </c>
      <c r="R2667" s="102" t="s">
        <v>43</v>
      </c>
      <c r="S2667" s="102">
        <v>0</v>
      </c>
      <c r="T2667" s="435"/>
      <c r="U2667" s="274">
        <v>5</v>
      </c>
      <c r="V2667" s="274">
        <v>5</v>
      </c>
      <c r="W2667" s="272" t="s">
        <v>2793</v>
      </c>
      <c r="X2667" s="274">
        <v>1</v>
      </c>
      <c r="Y2667" s="422">
        <f>J2667-I2667</f>
        <v>0.25972222222222219</v>
      </c>
      <c r="Z2667" s="422">
        <f>Y2667*60</f>
        <v>15.583333333333332</v>
      </c>
      <c r="AA2667" s="429">
        <v>1</v>
      </c>
      <c r="AB2667" s="165">
        <v>5</v>
      </c>
    </row>
    <row r="2668" spans="1:28" ht="14.25" customHeight="1" thickBot="1">
      <c r="A2668" s="7"/>
      <c r="B2668" s="156"/>
      <c r="C2668" s="50" t="s">
        <v>6196</v>
      </c>
      <c r="D2668" s="468">
        <v>4</v>
      </c>
      <c r="E2668" s="252" t="s">
        <v>6268</v>
      </c>
      <c r="F2668" s="92" t="s">
        <v>6198</v>
      </c>
      <c r="G2668" s="252" t="s">
        <v>6198</v>
      </c>
      <c r="H2668" s="237" t="s">
        <v>6233</v>
      </c>
      <c r="I2668" s="180" t="s">
        <v>228</v>
      </c>
      <c r="J2668" s="45" t="s">
        <v>8336</v>
      </c>
      <c r="K2668" s="102" t="s">
        <v>8337</v>
      </c>
      <c r="L2668" s="13">
        <f ca="1">IFERROR(__xludf.DUMMYFUNCTION("if(K2822="""",0,counta(split(K2822,"","")))"),5)</f>
        <v>5</v>
      </c>
      <c r="M2668" s="102" t="s">
        <v>8338</v>
      </c>
      <c r="N2668" s="102"/>
      <c r="O2668" s="102"/>
      <c r="P2668" s="102"/>
      <c r="Q2668" s="422" t="s">
        <v>62</v>
      </c>
      <c r="R2668" s="102" t="s">
        <v>43</v>
      </c>
      <c r="S2668" s="102">
        <v>0</v>
      </c>
      <c r="T2668" s="435"/>
      <c r="U2668" s="253">
        <v>4</v>
      </c>
      <c r="V2668" s="251">
        <v>3</v>
      </c>
      <c r="W2668" s="353" t="s">
        <v>7965</v>
      </c>
      <c r="X2668" s="353">
        <v>1</v>
      </c>
      <c r="Y2668" s="422">
        <f>J2668-I2668</f>
        <v>-0.10486111111111113</v>
      </c>
      <c r="Z2668" s="422">
        <f>Y2668*60</f>
        <v>-6.2916666666666679</v>
      </c>
      <c r="AA2668" s="429">
        <v>1</v>
      </c>
      <c r="AB2668" s="332">
        <v>5</v>
      </c>
    </row>
    <row r="2669" spans="1:28" ht="14.25" customHeight="1" thickBot="1">
      <c r="A2669" s="385"/>
      <c r="B2669" s="385"/>
      <c r="C2669" s="145" t="s">
        <v>5078</v>
      </c>
      <c r="D2669" s="468">
        <v>4</v>
      </c>
      <c r="E2669" s="145" t="s">
        <v>5259</v>
      </c>
      <c r="F2669" s="155" t="s">
        <v>5260</v>
      </c>
      <c r="G2669" s="155" t="s">
        <v>5261</v>
      </c>
      <c r="H2669" s="155" t="s">
        <v>3931</v>
      </c>
      <c r="I2669" s="146" t="s">
        <v>511</v>
      </c>
      <c r="J2669" s="45" t="s">
        <v>8343</v>
      </c>
      <c r="K2669" s="102" t="s">
        <v>8344</v>
      </c>
      <c r="L2669" s="13">
        <f ca="1">IFERROR(__xludf.DUMMYFUNCTION("if(K2823="""",0,counta(split(K2823,"","")))"),4)</f>
        <v>4</v>
      </c>
      <c r="M2669" s="102" t="s">
        <v>8344</v>
      </c>
      <c r="N2669" s="102" t="s">
        <v>1582</v>
      </c>
      <c r="O2669" s="102" t="s">
        <v>1125</v>
      </c>
      <c r="P2669" s="102" t="s">
        <v>4553</v>
      </c>
      <c r="Q2669" s="422" t="s">
        <v>62</v>
      </c>
      <c r="R2669" s="102" t="s">
        <v>43</v>
      </c>
      <c r="S2669" s="102">
        <v>0</v>
      </c>
      <c r="T2669" s="435"/>
      <c r="U2669" s="165" t="s">
        <v>5401</v>
      </c>
      <c r="V2669" s="165" t="s">
        <v>5401</v>
      </c>
      <c r="W2669" s="165" t="s">
        <v>5401</v>
      </c>
      <c r="X2669" s="102" t="s">
        <v>5401</v>
      </c>
      <c r="Y2669" s="422">
        <f>J2669-I2669</f>
        <v>8.6805555555555525E-2</v>
      </c>
      <c r="Z2669" s="422">
        <f>Y2669*60</f>
        <v>5.2083333333333313</v>
      </c>
      <c r="AA2669" s="429">
        <v>1</v>
      </c>
      <c r="AB2669" s="277">
        <v>5</v>
      </c>
    </row>
    <row r="2670" spans="1:28" ht="14.25" customHeight="1" thickBot="1">
      <c r="A2670" s="7"/>
      <c r="B2670" s="7"/>
      <c r="C2670" s="50" t="s">
        <v>5950</v>
      </c>
      <c r="D2670" s="468">
        <v>4</v>
      </c>
      <c r="E2670" s="50" t="s">
        <v>6108</v>
      </c>
      <c r="F2670" s="80" t="s">
        <v>4549</v>
      </c>
      <c r="G2670" s="102" t="s">
        <v>6115</v>
      </c>
      <c r="H2670" s="102" t="s">
        <v>6106</v>
      </c>
      <c r="I2670" s="45" t="s">
        <v>511</v>
      </c>
      <c r="J2670" s="45" t="s">
        <v>8348</v>
      </c>
      <c r="K2670" s="102" t="s">
        <v>7870</v>
      </c>
      <c r="L2670" s="13">
        <f ca="1">IFERROR(__xludf.DUMMYFUNCTION("if(K2824="""",0,counta(split(K2824,"","")))"),1)</f>
        <v>1</v>
      </c>
      <c r="M2670" s="102" t="s">
        <v>7870</v>
      </c>
      <c r="N2670" s="102"/>
      <c r="O2670" s="102"/>
      <c r="P2670" s="102"/>
      <c r="Q2670" s="422" t="s">
        <v>62</v>
      </c>
      <c r="R2670" s="102" t="s">
        <v>43</v>
      </c>
      <c r="S2670" s="102">
        <v>0</v>
      </c>
      <c r="T2670" s="435"/>
      <c r="U2670" s="165"/>
      <c r="V2670" s="165">
        <v>3</v>
      </c>
      <c r="W2670" s="165" t="s">
        <v>2111</v>
      </c>
      <c r="X2670" s="102"/>
      <c r="Y2670" s="422">
        <f>J2670-I2670</f>
        <v>6.2499999999999778E-3</v>
      </c>
      <c r="Z2670" s="422">
        <f>Y2670*60</f>
        <v>0.37499999999999867</v>
      </c>
      <c r="AA2670" s="428">
        <v>1</v>
      </c>
      <c r="AB2670" s="165">
        <v>5</v>
      </c>
    </row>
    <row r="2671" spans="1:28" ht="14.25" customHeight="1" thickBot="1">
      <c r="A2671" s="156"/>
      <c r="B2671" s="156"/>
      <c r="C2671" s="252" t="s">
        <v>6391</v>
      </c>
      <c r="D2671" s="468">
        <v>4</v>
      </c>
      <c r="E2671" s="252" t="s">
        <v>6392</v>
      </c>
      <c r="F2671" s="339" t="s">
        <v>4025</v>
      </c>
      <c r="G2671" s="339" t="s">
        <v>4025</v>
      </c>
      <c r="H2671" s="339" t="s">
        <v>2117</v>
      </c>
      <c r="I2671" s="184" t="s">
        <v>511</v>
      </c>
      <c r="J2671" s="45" t="s">
        <v>8348</v>
      </c>
      <c r="K2671" s="102" t="s">
        <v>8351</v>
      </c>
      <c r="L2671" s="13">
        <f ca="1">IFERROR(__xludf.DUMMYFUNCTION("if(K2825="""",0,counta(split(K2825,"","")))"),1)</f>
        <v>1</v>
      </c>
      <c r="M2671" s="102" t="s">
        <v>8351</v>
      </c>
      <c r="N2671" s="102" t="s">
        <v>8352</v>
      </c>
      <c r="O2671" s="102" t="s">
        <v>3672</v>
      </c>
      <c r="P2671" s="102" t="s">
        <v>3672</v>
      </c>
      <c r="Q2671" s="422" t="s">
        <v>62</v>
      </c>
      <c r="R2671" s="102" t="s">
        <v>43</v>
      </c>
      <c r="S2671" s="102">
        <v>0</v>
      </c>
      <c r="T2671" s="435"/>
      <c r="U2671" s="253">
        <v>4</v>
      </c>
      <c r="V2671" s="255">
        <v>5</v>
      </c>
      <c r="W2671" s="353" t="s">
        <v>7965</v>
      </c>
      <c r="X2671" s="353">
        <v>1</v>
      </c>
      <c r="Y2671" s="422">
        <f>J2671-I2671</f>
        <v>6.2499999999999778E-3</v>
      </c>
      <c r="Z2671" s="422">
        <f>Y2671*60</f>
        <v>0.37499999999999867</v>
      </c>
      <c r="AA2671" s="429">
        <v>1</v>
      </c>
      <c r="AB2671" s="328">
        <v>5</v>
      </c>
    </row>
    <row r="2672" spans="1:28" ht="14.25" customHeight="1" thickBot="1">
      <c r="A2672" s="156"/>
      <c r="B2672" s="156"/>
      <c r="C2672" s="252" t="s">
        <v>6391</v>
      </c>
      <c r="D2672" s="468">
        <v>4</v>
      </c>
      <c r="E2672" s="252" t="s">
        <v>6467</v>
      </c>
      <c r="F2672" s="339" t="s">
        <v>75</v>
      </c>
      <c r="G2672" s="339" t="s">
        <v>75</v>
      </c>
      <c r="H2672" s="339" t="s">
        <v>295</v>
      </c>
      <c r="I2672" s="184" t="s">
        <v>3541</v>
      </c>
      <c r="J2672" s="45" t="s">
        <v>8348</v>
      </c>
      <c r="K2672" s="102" t="s">
        <v>8355</v>
      </c>
      <c r="L2672" s="13">
        <f ca="1">IFERROR(__xludf.DUMMYFUNCTION("if(K2826="""",0,counta(split(K2826,"","")))"),2)</f>
        <v>2</v>
      </c>
      <c r="M2672" s="102" t="s">
        <v>8355</v>
      </c>
      <c r="N2672" s="102"/>
      <c r="O2672" s="102"/>
      <c r="P2672" s="102"/>
      <c r="Q2672" s="422" t="s">
        <v>62</v>
      </c>
      <c r="R2672" s="102" t="s">
        <v>43</v>
      </c>
      <c r="S2672" s="102">
        <v>0</v>
      </c>
      <c r="T2672" s="435"/>
      <c r="U2672" s="327">
        <v>4</v>
      </c>
      <c r="V2672" s="328">
        <v>5</v>
      </c>
      <c r="W2672" s="252" t="s">
        <v>3770</v>
      </c>
      <c r="X2672" s="252" t="s">
        <v>3469</v>
      </c>
      <c r="Y2672" s="422">
        <f>J2672-I2672</f>
        <v>6.9444444444444198E-3</v>
      </c>
      <c r="Z2672" s="422">
        <f>Y2672*60</f>
        <v>0.41666666666666519</v>
      </c>
      <c r="AA2672" s="429">
        <v>1</v>
      </c>
      <c r="AB2672" s="165">
        <v>5</v>
      </c>
    </row>
    <row r="2673" spans="1:28" ht="14.25" customHeight="1" thickBot="1">
      <c r="A2673" s="156"/>
      <c r="B2673" s="156"/>
      <c r="C2673" s="252" t="s">
        <v>6391</v>
      </c>
      <c r="D2673" s="468">
        <v>4</v>
      </c>
      <c r="E2673" s="252" t="s">
        <v>6392</v>
      </c>
      <c r="F2673" s="339" t="s">
        <v>6400</v>
      </c>
      <c r="G2673" s="182" t="s">
        <v>6400</v>
      </c>
      <c r="H2673" s="339" t="s">
        <v>4452</v>
      </c>
      <c r="I2673" s="184" t="s">
        <v>3746</v>
      </c>
      <c r="J2673" s="45" t="s">
        <v>8358</v>
      </c>
      <c r="K2673" s="102" t="s">
        <v>2447</v>
      </c>
      <c r="L2673" s="13">
        <f ca="1">IFERROR(__xludf.DUMMYFUNCTION("if(K2827="""",0,counta(split(K2827,"","")))"),1)</f>
        <v>1</v>
      </c>
      <c r="M2673" s="102" t="s">
        <v>2447</v>
      </c>
      <c r="N2673" s="102" t="s">
        <v>8352</v>
      </c>
      <c r="O2673" s="102" t="s">
        <v>3672</v>
      </c>
      <c r="P2673" s="102" t="s">
        <v>3672</v>
      </c>
      <c r="Q2673" s="422" t="s">
        <v>62</v>
      </c>
      <c r="R2673" s="102" t="s">
        <v>43</v>
      </c>
      <c r="S2673" s="102">
        <v>0</v>
      </c>
      <c r="T2673" s="435"/>
      <c r="U2673" s="165">
        <v>4</v>
      </c>
      <c r="V2673" s="165">
        <v>5</v>
      </c>
      <c r="W2673" s="165" t="s">
        <v>3223</v>
      </c>
      <c r="X2673" s="102" t="s">
        <v>2794</v>
      </c>
      <c r="Y2673" s="422">
        <f>J2673-I2673</f>
        <v>4.5833333333333309E-2</v>
      </c>
      <c r="Z2673" s="422">
        <f>Y2673*60</f>
        <v>2.7499999999999987</v>
      </c>
      <c r="AA2673" s="429">
        <v>1</v>
      </c>
      <c r="AB2673" s="277">
        <v>5</v>
      </c>
    </row>
    <row r="2674" spans="1:28" ht="14.25" customHeight="1" thickBot="1">
      <c r="A2674" s="156"/>
      <c r="B2674" s="156"/>
      <c r="C2674" s="252" t="s">
        <v>6391</v>
      </c>
      <c r="D2674" s="468">
        <v>4</v>
      </c>
      <c r="E2674" s="312" t="s">
        <v>6609</v>
      </c>
      <c r="F2674" s="339" t="s">
        <v>6612</v>
      </c>
      <c r="G2674" s="339" t="s">
        <v>6613</v>
      </c>
      <c r="H2674" s="184" t="s">
        <v>6614</v>
      </c>
      <c r="I2674" s="184" t="s">
        <v>3746</v>
      </c>
      <c r="J2674" s="45" t="s">
        <v>8363</v>
      </c>
      <c r="K2674" s="102" t="s">
        <v>8364</v>
      </c>
      <c r="L2674" s="13">
        <f ca="1">IFERROR(__xludf.DUMMYFUNCTION("if(K2828="""",0,counta(split(K2828,"","")))"),3)</f>
        <v>3</v>
      </c>
      <c r="M2674" s="102" t="s">
        <v>8364</v>
      </c>
      <c r="N2674" s="102"/>
      <c r="O2674" s="102"/>
      <c r="P2674" s="102"/>
      <c r="Q2674" s="422" t="s">
        <v>62</v>
      </c>
      <c r="R2674" s="102" t="s">
        <v>43</v>
      </c>
      <c r="S2674" s="102">
        <v>0</v>
      </c>
      <c r="T2674" s="435"/>
      <c r="U2674" s="165"/>
      <c r="V2674" s="165">
        <v>4</v>
      </c>
      <c r="W2674" s="165" t="s">
        <v>29</v>
      </c>
      <c r="X2674" s="15">
        <v>1</v>
      </c>
      <c r="Y2674" s="422">
        <f>J2674-I2674</f>
        <v>0.10138888888888886</v>
      </c>
      <c r="Z2674" s="422">
        <f>Y2674*60</f>
        <v>6.0833333333333321</v>
      </c>
      <c r="AA2674" s="428">
        <v>1</v>
      </c>
      <c r="AB2674" s="165">
        <v>5</v>
      </c>
    </row>
    <row r="2675" spans="1:28" ht="14.25" customHeight="1" thickBot="1">
      <c r="A2675" s="7"/>
      <c r="B2675" s="7"/>
      <c r="C2675" s="104" t="s">
        <v>3675</v>
      </c>
      <c r="D2675" s="468">
        <v>4</v>
      </c>
      <c r="E2675" s="49" t="s">
        <v>3687</v>
      </c>
      <c r="F2675" s="102" t="s">
        <v>3695</v>
      </c>
      <c r="G2675" s="102" t="s">
        <v>3696</v>
      </c>
      <c r="H2675" s="102" t="s">
        <v>3697</v>
      </c>
      <c r="I2675" s="45" t="s">
        <v>685</v>
      </c>
      <c r="J2675" s="45" t="s">
        <v>8367</v>
      </c>
      <c r="K2675" s="102" t="s">
        <v>8368</v>
      </c>
      <c r="L2675" s="13">
        <f ca="1">IFERROR(__xludf.DUMMYFUNCTION("if(K2829="""",0,counta(split(K2829,"","")))"),2)</f>
        <v>2</v>
      </c>
      <c r="M2675" s="102" t="s">
        <v>8368</v>
      </c>
      <c r="N2675" s="102"/>
      <c r="O2675" s="102"/>
      <c r="P2675" s="102"/>
      <c r="Q2675" s="422" t="s">
        <v>62</v>
      </c>
      <c r="R2675" s="102" t="s">
        <v>43</v>
      </c>
      <c r="S2675" s="102">
        <v>0</v>
      </c>
      <c r="T2675" s="435"/>
      <c r="U2675" s="165"/>
      <c r="V2675" s="165">
        <v>5</v>
      </c>
      <c r="W2675" s="165" t="s">
        <v>2111</v>
      </c>
      <c r="X2675" s="102"/>
      <c r="Y2675" s="422">
        <f>J2675-I2675</f>
        <v>-6.6666666666666666E-2</v>
      </c>
      <c r="Z2675" s="422">
        <f>Y2675*60</f>
        <v>-4</v>
      </c>
      <c r="AA2675" s="428">
        <v>1</v>
      </c>
      <c r="AB2675" s="481">
        <v>5</v>
      </c>
    </row>
    <row r="2676" spans="1:28" ht="14.25" customHeight="1" thickBot="1">
      <c r="A2676" s="7"/>
      <c r="B2676" s="7"/>
      <c r="C2676" s="50" t="s">
        <v>4411</v>
      </c>
      <c r="D2676" s="468">
        <v>4</v>
      </c>
      <c r="E2676" s="50" t="s">
        <v>4412</v>
      </c>
      <c r="F2676" s="102" t="s">
        <v>4433</v>
      </c>
      <c r="G2676" s="102" t="s">
        <v>1568</v>
      </c>
      <c r="H2676" s="102" t="s">
        <v>1107</v>
      </c>
      <c r="I2676" s="45" t="s">
        <v>214</v>
      </c>
      <c r="J2676" s="45" t="s">
        <v>8367</v>
      </c>
      <c r="K2676" s="102" t="s">
        <v>8370</v>
      </c>
      <c r="L2676" s="13">
        <f ca="1">IFERROR(__xludf.DUMMYFUNCTION("if(K2830="""",0,counta(split(K2830,"","")))"),3)</f>
        <v>3</v>
      </c>
      <c r="M2676" s="102" t="s">
        <v>8371</v>
      </c>
      <c r="N2676" s="102"/>
      <c r="O2676" s="102"/>
      <c r="P2676" s="102"/>
      <c r="Q2676" s="422" t="s">
        <v>62</v>
      </c>
      <c r="R2676" s="102" t="s">
        <v>43</v>
      </c>
      <c r="S2676" s="102">
        <v>0</v>
      </c>
      <c r="T2676" s="435"/>
      <c r="U2676" s="165"/>
      <c r="V2676" s="165">
        <v>4</v>
      </c>
      <c r="W2676" s="165" t="s">
        <v>2111</v>
      </c>
      <c r="X2676" s="102"/>
      <c r="Y2676" s="422">
        <f>J2676-I2676</f>
        <v>-6.5972222222222224E-2</v>
      </c>
      <c r="Z2676" s="422">
        <f>Y2676*60</f>
        <v>-3.9583333333333335</v>
      </c>
      <c r="AA2676" s="428">
        <v>1</v>
      </c>
      <c r="AB2676" s="165">
        <v>5</v>
      </c>
    </row>
    <row r="2677" spans="1:28" ht="14.25" customHeight="1" thickBot="1">
      <c r="A2677" s="385"/>
      <c r="B2677" s="385"/>
      <c r="C2677" s="145" t="s">
        <v>5078</v>
      </c>
      <c r="D2677" s="468">
        <v>4</v>
      </c>
      <c r="E2677" s="145" t="s">
        <v>5270</v>
      </c>
      <c r="F2677" s="155" t="s">
        <v>5278</v>
      </c>
      <c r="G2677" s="155"/>
      <c r="H2677" s="155" t="s">
        <v>5279</v>
      </c>
      <c r="I2677" s="146" t="s">
        <v>214</v>
      </c>
      <c r="J2677" s="45" t="s">
        <v>8367</v>
      </c>
      <c r="K2677" s="102" t="s">
        <v>8373</v>
      </c>
      <c r="L2677" s="13">
        <f ca="1">IFERROR(__xludf.DUMMYFUNCTION("if(K2831="""",0,counta(split(K2831,"","")))"),1)</f>
        <v>1</v>
      </c>
      <c r="M2677" s="102" t="s">
        <v>8373</v>
      </c>
      <c r="N2677" s="102"/>
      <c r="O2677" s="102"/>
      <c r="P2677" s="102"/>
      <c r="Q2677" s="422" t="s">
        <v>62</v>
      </c>
      <c r="R2677" s="102" t="s">
        <v>43</v>
      </c>
      <c r="S2677" s="102">
        <v>0</v>
      </c>
      <c r="T2677" s="435"/>
      <c r="U2677" s="165">
        <v>3</v>
      </c>
      <c r="V2677" s="165">
        <v>4</v>
      </c>
      <c r="W2677" s="165" t="s">
        <v>2111</v>
      </c>
      <c r="X2677" s="102" t="s">
        <v>2947</v>
      </c>
      <c r="Y2677" s="422">
        <f>J2677-I2677</f>
        <v>-6.5972222222222224E-2</v>
      </c>
      <c r="Z2677" s="422">
        <f>Y2677*60</f>
        <v>-3.9583333333333335</v>
      </c>
      <c r="AA2677" s="429">
        <v>1</v>
      </c>
      <c r="AB2677" s="487">
        <v>5</v>
      </c>
    </row>
    <row r="2678" spans="1:28" ht="14.25" customHeight="1" thickBot="1">
      <c r="A2678" s="156"/>
      <c r="B2678" s="156"/>
      <c r="C2678" s="252" t="s">
        <v>6391</v>
      </c>
      <c r="D2678" s="468">
        <v>4</v>
      </c>
      <c r="E2678" s="252" t="s">
        <v>6571</v>
      </c>
      <c r="F2678" s="339" t="s">
        <v>2190</v>
      </c>
      <c r="G2678" s="339" t="s">
        <v>2400</v>
      </c>
      <c r="H2678" s="184" t="s">
        <v>4205</v>
      </c>
      <c r="I2678" s="184" t="s">
        <v>214</v>
      </c>
      <c r="J2678" s="45" t="s">
        <v>8375</v>
      </c>
      <c r="K2678" s="102" t="s">
        <v>2740</v>
      </c>
      <c r="L2678" s="13">
        <f ca="1">IFERROR(__xludf.DUMMYFUNCTION("if(K2832="""",0,counta(split(K2832,"","")))"),1)</f>
        <v>1</v>
      </c>
      <c r="M2678" s="102" t="s">
        <v>2740</v>
      </c>
      <c r="N2678" s="102"/>
      <c r="O2678" s="102"/>
      <c r="P2678" s="102"/>
      <c r="Q2678" s="422" t="s">
        <v>62</v>
      </c>
      <c r="R2678" s="102" t="s">
        <v>43</v>
      </c>
      <c r="S2678" s="102">
        <v>0</v>
      </c>
      <c r="T2678" s="435"/>
      <c r="U2678" s="277">
        <v>3</v>
      </c>
      <c r="V2678" s="277">
        <v>5</v>
      </c>
      <c r="W2678" s="275" t="s">
        <v>3409</v>
      </c>
      <c r="X2678" s="275" t="s">
        <v>2947</v>
      </c>
      <c r="Y2678" s="422">
        <f>J2678-I2678</f>
        <v>6.3888888888888912E-2</v>
      </c>
      <c r="Z2678" s="422">
        <f>Y2678*60</f>
        <v>3.8333333333333348</v>
      </c>
      <c r="AA2678" s="429">
        <v>1</v>
      </c>
      <c r="AB2678" s="277">
        <v>5</v>
      </c>
    </row>
    <row r="2679" spans="1:28" ht="14.25" customHeight="1" thickBot="1">
      <c r="A2679" s="7"/>
      <c r="B2679" s="7"/>
      <c r="C2679" s="145" t="s">
        <v>4763</v>
      </c>
      <c r="D2679" s="468">
        <v>4</v>
      </c>
      <c r="E2679" s="145" t="s">
        <v>4800</v>
      </c>
      <c r="F2679" s="102" t="s">
        <v>893</v>
      </c>
      <c r="G2679" s="102" t="s">
        <v>4801</v>
      </c>
      <c r="H2679" s="102" t="s">
        <v>112</v>
      </c>
      <c r="I2679" s="45" t="s">
        <v>1218</v>
      </c>
      <c r="J2679" s="45" t="s">
        <v>8378</v>
      </c>
      <c r="K2679" s="102" t="s">
        <v>8379</v>
      </c>
      <c r="L2679" s="13">
        <f ca="1">IFERROR(__xludf.DUMMYFUNCTION("if(K2833="""",0,counta(split(K2833,"","")))"),3)</f>
        <v>3</v>
      </c>
      <c r="M2679" s="102" t="s">
        <v>8379</v>
      </c>
      <c r="N2679" s="102"/>
      <c r="O2679" s="102"/>
      <c r="P2679" s="102"/>
      <c r="Q2679" s="422" t="s">
        <v>62</v>
      </c>
      <c r="R2679" s="102" t="s">
        <v>43</v>
      </c>
      <c r="S2679" s="102">
        <v>0</v>
      </c>
      <c r="T2679" s="435"/>
      <c r="U2679" s="379">
        <v>4</v>
      </c>
      <c r="V2679" s="379">
        <v>4</v>
      </c>
      <c r="W2679" s="377" t="s">
        <v>3044</v>
      </c>
      <c r="X2679" s="377" t="s">
        <v>2976</v>
      </c>
      <c r="Y2679" s="422">
        <f>J2679-I2679</f>
        <v>0.12291666666666665</v>
      </c>
      <c r="Z2679" s="422">
        <f>Y2679*60</f>
        <v>7.3749999999999991</v>
      </c>
      <c r="AA2679" s="429">
        <v>1</v>
      </c>
      <c r="AB2679" s="165">
        <v>5</v>
      </c>
    </row>
    <row r="2680" spans="1:28" ht="14.25" customHeight="1" thickBot="1">
      <c r="A2680" s="161"/>
      <c r="B2680" s="161"/>
      <c r="C2680" s="353" t="s">
        <v>1062</v>
      </c>
      <c r="D2680" s="468">
        <v>4</v>
      </c>
      <c r="E2680" s="386" t="s">
        <v>5526</v>
      </c>
      <c r="F2680" s="164" t="s">
        <v>1270</v>
      </c>
      <c r="G2680" s="164" t="s">
        <v>5527</v>
      </c>
      <c r="H2680" s="164" t="s">
        <v>5528</v>
      </c>
      <c r="I2680" s="162" t="s">
        <v>1218</v>
      </c>
      <c r="J2680" s="45" t="s">
        <v>8382</v>
      </c>
      <c r="K2680" s="102" t="s">
        <v>8368</v>
      </c>
      <c r="L2680" s="13">
        <f ca="1">IFERROR(__xludf.DUMMYFUNCTION("if(K2834="""",0,counta(split(K2834,"","")))"),2)</f>
        <v>2</v>
      </c>
      <c r="M2680" s="102" t="s">
        <v>8368</v>
      </c>
      <c r="N2680" s="102"/>
      <c r="O2680" s="102"/>
      <c r="P2680" s="102"/>
      <c r="Q2680" s="422" t="s">
        <v>62</v>
      </c>
      <c r="R2680" s="102" t="s">
        <v>43</v>
      </c>
      <c r="S2680" s="102">
        <v>0</v>
      </c>
      <c r="T2680" s="435"/>
      <c r="U2680" s="274">
        <v>5</v>
      </c>
      <c r="V2680" s="274">
        <v>5</v>
      </c>
      <c r="W2680" s="272" t="s">
        <v>2793</v>
      </c>
      <c r="X2680" s="274">
        <v>1</v>
      </c>
      <c r="Y2680" s="422">
        <f>J2680-I2680</f>
        <v>6.1111111111111116E-2</v>
      </c>
      <c r="Z2680" s="422">
        <f>Y2680*60</f>
        <v>3.666666666666667</v>
      </c>
      <c r="AA2680" s="429">
        <v>1</v>
      </c>
      <c r="AB2680" s="150">
        <v>5</v>
      </c>
    </row>
    <row r="2681" spans="1:28" ht="14.25" customHeight="1" thickBot="1">
      <c r="A2681" s="7"/>
      <c r="B2681" s="7"/>
      <c r="C2681" s="50" t="s">
        <v>4411</v>
      </c>
      <c r="D2681" s="468">
        <v>4</v>
      </c>
      <c r="E2681" s="51" t="s">
        <v>4729</v>
      </c>
      <c r="F2681" s="102" t="s">
        <v>4737</v>
      </c>
      <c r="G2681" s="102" t="s">
        <v>4738</v>
      </c>
      <c r="H2681" s="102" t="s">
        <v>4259</v>
      </c>
      <c r="I2681" s="45" t="s">
        <v>1004</v>
      </c>
      <c r="J2681" s="45" t="s">
        <v>8384</v>
      </c>
      <c r="K2681" s="102" t="s">
        <v>8385</v>
      </c>
      <c r="L2681" s="13">
        <f ca="1">IFERROR(__xludf.DUMMYFUNCTION("if(K2835="""",0,counta(split(K2835,"","")))"),2)</f>
        <v>2</v>
      </c>
      <c r="M2681" s="102" t="s">
        <v>8385</v>
      </c>
      <c r="N2681" s="102"/>
      <c r="O2681" s="102"/>
      <c r="P2681" s="102"/>
      <c r="Q2681" s="422" t="s">
        <v>62</v>
      </c>
      <c r="R2681" s="102" t="s">
        <v>43</v>
      </c>
      <c r="S2681" s="102">
        <v>0</v>
      </c>
      <c r="T2681" s="435"/>
      <c r="U2681" s="165"/>
      <c r="V2681" s="165">
        <v>4</v>
      </c>
      <c r="W2681" s="165" t="s">
        <v>29</v>
      </c>
      <c r="X2681" s="15">
        <v>1</v>
      </c>
      <c r="Y2681" s="422">
        <f>J2681-I2681</f>
        <v>0.10624999999999998</v>
      </c>
      <c r="Z2681" s="422">
        <f>Y2681*60</f>
        <v>6.3749999999999991</v>
      </c>
      <c r="AA2681" s="428">
        <v>1</v>
      </c>
      <c r="AB2681" s="328">
        <v>5</v>
      </c>
    </row>
    <row r="2682" spans="1:28" ht="14.25" customHeight="1" thickBot="1">
      <c r="A2682" s="7"/>
      <c r="B2682" s="7"/>
      <c r="C2682" s="50" t="s">
        <v>4763</v>
      </c>
      <c r="D2682" s="468">
        <v>4</v>
      </c>
      <c r="E2682" s="50" t="s">
        <v>4764</v>
      </c>
      <c r="F2682" s="102" t="s">
        <v>4778</v>
      </c>
      <c r="G2682" s="102" t="s">
        <v>4779</v>
      </c>
      <c r="H2682" s="102" t="s">
        <v>4780</v>
      </c>
      <c r="I2682" s="45" t="s">
        <v>1004</v>
      </c>
      <c r="J2682" s="45" t="s">
        <v>8384</v>
      </c>
      <c r="K2682" s="102" t="s">
        <v>8387</v>
      </c>
      <c r="L2682" s="13">
        <f ca="1">IFERROR(__xludf.DUMMYFUNCTION("if(K2836="""",0,counta(split(K2836,"","")))"),4)</f>
        <v>4</v>
      </c>
      <c r="M2682" s="102" t="s">
        <v>8387</v>
      </c>
      <c r="N2682" s="102"/>
      <c r="O2682" s="102"/>
      <c r="P2682" s="102"/>
      <c r="Q2682" s="422" t="s">
        <v>62</v>
      </c>
      <c r="R2682" s="102" t="s">
        <v>43</v>
      </c>
      <c r="S2682" s="102">
        <v>0</v>
      </c>
      <c r="T2682" s="435"/>
      <c r="U2682" s="165">
        <v>4</v>
      </c>
      <c r="V2682" s="165">
        <v>5</v>
      </c>
      <c r="W2682" s="165" t="s">
        <v>4957</v>
      </c>
      <c r="X2682" s="102" t="s">
        <v>2947</v>
      </c>
      <c r="Y2682" s="422">
        <f>J2682-I2682</f>
        <v>0.10624999999999998</v>
      </c>
      <c r="Z2682" s="422">
        <f>Y2682*60</f>
        <v>6.3749999999999991</v>
      </c>
      <c r="AA2682" s="429">
        <v>1</v>
      </c>
      <c r="AB2682" s="332">
        <v>5</v>
      </c>
    </row>
    <row r="2683" spans="1:28" ht="14.25" customHeight="1" thickBot="1">
      <c r="A2683" s="7"/>
      <c r="B2683" s="189"/>
      <c r="C2683" s="190" t="s">
        <v>6753</v>
      </c>
      <c r="D2683" s="468">
        <v>4</v>
      </c>
      <c r="E2683" s="200" t="s">
        <v>6792</v>
      </c>
      <c r="F2683" s="209" t="s">
        <v>75</v>
      </c>
      <c r="G2683" s="209" t="s">
        <v>75</v>
      </c>
      <c r="H2683" s="205" t="s">
        <v>295</v>
      </c>
      <c r="I2683" s="195" t="s">
        <v>1004</v>
      </c>
      <c r="J2683" s="45" t="s">
        <v>2439</v>
      </c>
      <c r="K2683" s="102" t="s">
        <v>8391</v>
      </c>
      <c r="L2683" s="13">
        <f ca="1">IFERROR(__xludf.DUMMYFUNCTION("if(K2837="""",0,counta(split(K2837,"","")))"),4)</f>
        <v>4</v>
      </c>
      <c r="M2683" s="102" t="s">
        <v>8391</v>
      </c>
      <c r="N2683" s="102"/>
      <c r="O2683" s="102"/>
      <c r="P2683" s="102"/>
      <c r="Q2683" s="422" t="s">
        <v>62</v>
      </c>
      <c r="R2683" s="102" t="s">
        <v>43</v>
      </c>
      <c r="S2683" s="102">
        <v>0</v>
      </c>
      <c r="T2683" s="435"/>
      <c r="U2683" s="277">
        <v>4</v>
      </c>
      <c r="V2683" s="277">
        <v>4</v>
      </c>
      <c r="W2683" s="275" t="s">
        <v>3409</v>
      </c>
      <c r="X2683" s="275" t="s">
        <v>2947</v>
      </c>
      <c r="Y2683" s="422">
        <f>J2683-I2683</f>
        <v>0.32986111111111105</v>
      </c>
      <c r="Z2683" s="422">
        <f>Y2683*60</f>
        <v>19.791666666666664</v>
      </c>
      <c r="AA2683" s="429">
        <v>1</v>
      </c>
      <c r="AB2683" s="255">
        <v>5</v>
      </c>
    </row>
    <row r="2684" spans="1:28" ht="14.25" customHeight="1" thickBot="1">
      <c r="A2684" s="102"/>
      <c r="B2684" s="102"/>
      <c r="C2684" s="252" t="s">
        <v>4763</v>
      </c>
      <c r="D2684" s="468">
        <v>4</v>
      </c>
      <c r="E2684" s="50" t="s">
        <v>4864</v>
      </c>
      <c r="F2684" s="102" t="s">
        <v>4868</v>
      </c>
      <c r="G2684" s="102" t="s">
        <v>4868</v>
      </c>
      <c r="H2684" s="102"/>
      <c r="I2684" s="45" t="s">
        <v>2376</v>
      </c>
      <c r="J2684" s="45" t="s">
        <v>8395</v>
      </c>
      <c r="K2684" s="102" t="s">
        <v>8379</v>
      </c>
      <c r="L2684" s="13">
        <f ca="1">IFERROR(__xludf.DUMMYFUNCTION("if(K2838="""",0,counta(split(K2838,"","")))"),3)</f>
        <v>3</v>
      </c>
      <c r="M2684" s="102" t="s">
        <v>8379</v>
      </c>
      <c r="N2684" s="102"/>
      <c r="O2684" s="102"/>
      <c r="P2684" s="102"/>
      <c r="Q2684" s="422" t="s">
        <v>62</v>
      </c>
      <c r="R2684" s="102" t="s">
        <v>43</v>
      </c>
      <c r="S2684" s="102">
        <v>0</v>
      </c>
      <c r="T2684" s="435"/>
      <c r="U2684" s="165">
        <v>5</v>
      </c>
      <c r="V2684" s="165">
        <v>4</v>
      </c>
      <c r="W2684" s="165" t="s">
        <v>3044</v>
      </c>
      <c r="X2684" s="102" t="s">
        <v>2947</v>
      </c>
      <c r="Y2684" s="422">
        <f>J2684-I2684</f>
        <v>0.2208333333333333</v>
      </c>
      <c r="Z2684" s="422">
        <f>Y2684*60</f>
        <v>13.249999999999998</v>
      </c>
      <c r="AA2684" s="429">
        <v>1</v>
      </c>
      <c r="AB2684" s="332">
        <v>5</v>
      </c>
    </row>
    <row r="2685" spans="1:28" ht="14.25" customHeight="1" thickBot="1">
      <c r="A2685" s="156"/>
      <c r="B2685" s="156"/>
      <c r="C2685" s="252" t="s">
        <v>6391</v>
      </c>
      <c r="D2685" s="468">
        <v>4</v>
      </c>
      <c r="E2685" s="252" t="s">
        <v>6392</v>
      </c>
      <c r="F2685" s="339" t="s">
        <v>4578</v>
      </c>
      <c r="G2685" s="339" t="s">
        <v>3329</v>
      </c>
      <c r="H2685" s="339" t="s">
        <v>1929</v>
      </c>
      <c r="I2685" s="184" t="s">
        <v>2376</v>
      </c>
      <c r="J2685" s="45" t="s">
        <v>699</v>
      </c>
      <c r="K2685" s="102" t="s">
        <v>8368</v>
      </c>
      <c r="L2685" s="13">
        <f ca="1">IFERROR(__xludf.DUMMYFUNCTION("if(K2839="""",0,counta(split(K2839,"","")))"),2)</f>
        <v>2</v>
      </c>
      <c r="M2685" s="102" t="s">
        <v>8368</v>
      </c>
      <c r="N2685" s="102"/>
      <c r="O2685" s="102"/>
      <c r="P2685" s="102"/>
      <c r="Q2685" s="422" t="s">
        <v>62</v>
      </c>
      <c r="R2685" s="102" t="s">
        <v>43</v>
      </c>
      <c r="S2685" s="102">
        <v>0</v>
      </c>
      <c r="T2685" s="435"/>
      <c r="U2685" s="277">
        <v>3</v>
      </c>
      <c r="V2685" s="277">
        <v>4</v>
      </c>
      <c r="W2685" s="275" t="s">
        <v>3409</v>
      </c>
      <c r="X2685" s="275" t="s">
        <v>2947</v>
      </c>
      <c r="Y2685" s="422">
        <f>J2685-I2685</f>
        <v>0.2388888888888889</v>
      </c>
      <c r="Z2685" s="422">
        <f>Y2685*60</f>
        <v>14.333333333333334</v>
      </c>
      <c r="AA2685" s="429">
        <v>1</v>
      </c>
      <c r="AB2685" s="196">
        <v>5</v>
      </c>
    </row>
    <row r="2686" spans="1:28" ht="14.25" customHeight="1" thickBot="1">
      <c r="A2686" s="7"/>
      <c r="B2686" s="7"/>
      <c r="C2686" s="284" t="s">
        <v>4046</v>
      </c>
      <c r="D2686" s="468">
        <v>4</v>
      </c>
      <c r="E2686" s="353" t="s">
        <v>728</v>
      </c>
      <c r="F2686" s="92" t="s">
        <v>4166</v>
      </c>
      <c r="G2686" s="284"/>
      <c r="H2686" s="102" t="s">
        <v>4167</v>
      </c>
      <c r="I2686" s="45" t="s">
        <v>1808</v>
      </c>
      <c r="J2686" s="45" t="s">
        <v>8399</v>
      </c>
      <c r="K2686" s="102" t="s">
        <v>8400</v>
      </c>
      <c r="L2686" s="13">
        <f ca="1">IFERROR(__xludf.DUMMYFUNCTION("if(K2840="""",0,counta(split(K2840,"","")))"),5)</f>
        <v>5</v>
      </c>
      <c r="M2686" s="102" t="s">
        <v>8400</v>
      </c>
      <c r="N2686" s="102"/>
      <c r="O2686" s="102"/>
      <c r="P2686" s="102"/>
      <c r="Q2686" s="422" t="s">
        <v>62</v>
      </c>
      <c r="R2686" s="102" t="s">
        <v>43</v>
      </c>
      <c r="S2686" s="102">
        <v>0</v>
      </c>
      <c r="T2686" s="435"/>
      <c r="U2686" s="165"/>
      <c r="V2686" s="165">
        <v>3</v>
      </c>
      <c r="W2686" s="165" t="s">
        <v>2111</v>
      </c>
      <c r="X2686" s="102"/>
      <c r="Y2686" s="422">
        <f>J2686-I2686</f>
        <v>-0.12152777777777779</v>
      </c>
      <c r="Z2686" s="422">
        <f>Y2686*60</f>
        <v>-7.2916666666666679</v>
      </c>
      <c r="AA2686" s="428">
        <v>1</v>
      </c>
      <c r="AB2686" s="510">
        <v>5</v>
      </c>
    </row>
    <row r="2687" spans="1:28" ht="14.25" customHeight="1" thickBot="1">
      <c r="A2687" s="7"/>
      <c r="B2687" s="7"/>
      <c r="C2687" s="50" t="s">
        <v>5950</v>
      </c>
      <c r="D2687" s="468">
        <v>4</v>
      </c>
      <c r="E2687" s="50" t="s">
        <v>6085</v>
      </c>
      <c r="F2687" s="102" t="s">
        <v>6092</v>
      </c>
      <c r="G2687" s="102" t="s">
        <v>6092</v>
      </c>
      <c r="H2687" s="102" t="s">
        <v>6093</v>
      </c>
      <c r="I2687" s="45" t="s">
        <v>1808</v>
      </c>
      <c r="J2687" s="45" t="s">
        <v>8402</v>
      </c>
      <c r="K2687" s="102" t="s">
        <v>7164</v>
      </c>
      <c r="L2687" s="13">
        <f ca="1">IFERROR(__xludf.DUMMYFUNCTION("if(K2841="""",0,counta(split(K2841,"","")))"),7)</f>
        <v>7</v>
      </c>
      <c r="M2687" s="102" t="s">
        <v>7164</v>
      </c>
      <c r="N2687" s="102"/>
      <c r="O2687" s="102"/>
      <c r="P2687" s="102"/>
      <c r="Q2687" s="422" t="s">
        <v>62</v>
      </c>
      <c r="R2687" s="102" t="s">
        <v>43</v>
      </c>
      <c r="S2687" s="102">
        <v>0</v>
      </c>
      <c r="T2687" s="435"/>
      <c r="U2687" s="165">
        <v>4</v>
      </c>
      <c r="V2687" s="121">
        <v>3</v>
      </c>
      <c r="W2687" s="165" t="s">
        <v>2111</v>
      </c>
      <c r="X2687" s="284" t="s">
        <v>2794</v>
      </c>
      <c r="Y2687" s="422">
        <f>J2687-I2687</f>
        <v>-3.4722222222222099E-3</v>
      </c>
      <c r="Z2687" s="422">
        <f>Y2687*60</f>
        <v>-0.20833333333333259</v>
      </c>
      <c r="AA2687" s="429">
        <v>1</v>
      </c>
      <c r="AB2687" s="165">
        <v>5</v>
      </c>
    </row>
    <row r="2688" spans="1:28" ht="14.25" customHeight="1" thickBot="1">
      <c r="A2688" s="7"/>
      <c r="B2688" s="7"/>
      <c r="C2688" s="50" t="s">
        <v>6196</v>
      </c>
      <c r="D2688" s="468">
        <v>4</v>
      </c>
      <c r="E2688" s="50" t="s">
        <v>6384</v>
      </c>
      <c r="F2688" s="93" t="s">
        <v>6389</v>
      </c>
      <c r="G2688" s="102"/>
      <c r="H2688" s="237" t="s">
        <v>6389</v>
      </c>
      <c r="I2688" s="45" t="s">
        <v>1808</v>
      </c>
      <c r="J2688" s="45" t="s">
        <v>8405</v>
      </c>
      <c r="K2688" s="102" t="s">
        <v>8406</v>
      </c>
      <c r="L2688" s="13">
        <f ca="1">IFERROR(__xludf.DUMMYFUNCTION("if(K2842="""",0,counta(split(K2842,"","")))"),3)</f>
        <v>3</v>
      </c>
      <c r="M2688" s="102" t="s">
        <v>8406</v>
      </c>
      <c r="N2688" s="102"/>
      <c r="O2688" s="102"/>
      <c r="P2688" s="102"/>
      <c r="Q2688" s="422" t="s">
        <v>62</v>
      </c>
      <c r="R2688" s="102" t="s">
        <v>43</v>
      </c>
      <c r="S2688" s="102">
        <v>0</v>
      </c>
      <c r="T2688" s="435"/>
      <c r="U2688" s="165">
        <v>3</v>
      </c>
      <c r="V2688" s="354">
        <v>3</v>
      </c>
      <c r="W2688" s="353" t="s">
        <v>3602</v>
      </c>
      <c r="X2688" s="102">
        <v>1</v>
      </c>
      <c r="Y2688" s="422">
        <f>J2688-I2688</f>
        <v>7.7083333333333309E-2</v>
      </c>
      <c r="Z2688" s="422">
        <f>Y2688*60</f>
        <v>4.6249999999999982</v>
      </c>
      <c r="AA2688" s="429">
        <v>1</v>
      </c>
      <c r="AB2688" s="165">
        <v>5</v>
      </c>
    </row>
    <row r="2689" spans="1:28" ht="14.25" customHeight="1" thickBot="1">
      <c r="A2689" s="7"/>
      <c r="B2689" s="7"/>
      <c r="C2689" s="190" t="s">
        <v>6753</v>
      </c>
      <c r="D2689" s="468">
        <v>4</v>
      </c>
      <c r="E2689" s="200" t="s">
        <v>6798</v>
      </c>
      <c r="F2689" s="205" t="s">
        <v>6803</v>
      </c>
      <c r="G2689" s="205" t="s">
        <v>6803</v>
      </c>
      <c r="H2689" s="205" t="s">
        <v>6804</v>
      </c>
      <c r="I2689" s="195" t="s">
        <v>1808</v>
      </c>
      <c r="J2689" s="45" t="s">
        <v>8411</v>
      </c>
      <c r="K2689" s="102" t="s">
        <v>8412</v>
      </c>
      <c r="L2689" s="13">
        <f ca="1">IFERROR(__xludf.DUMMYFUNCTION("if(K2843="""",0,counta(split(K2843,"","")))"),4)</f>
        <v>4</v>
      </c>
      <c r="M2689" s="102" t="s">
        <v>8412</v>
      </c>
      <c r="N2689" s="102" t="s">
        <v>8413</v>
      </c>
      <c r="O2689" s="102" t="s">
        <v>1125</v>
      </c>
      <c r="P2689" s="102" t="s">
        <v>4553</v>
      </c>
      <c r="Q2689" s="422" t="s">
        <v>62</v>
      </c>
      <c r="R2689" s="102" t="s">
        <v>43</v>
      </c>
      <c r="S2689" s="102">
        <v>0</v>
      </c>
      <c r="T2689" s="435"/>
      <c r="U2689" s="165"/>
      <c r="V2689" s="165">
        <v>4</v>
      </c>
      <c r="W2689" s="165" t="s">
        <v>2111</v>
      </c>
      <c r="X2689" s="102" t="s">
        <v>2502</v>
      </c>
      <c r="Y2689" s="422">
        <f>J2689-I2689</f>
        <v>0.14583333333333334</v>
      </c>
      <c r="Z2689" s="422">
        <f>Y2689*60</f>
        <v>8.75</v>
      </c>
      <c r="AA2689" s="428">
        <v>1</v>
      </c>
      <c r="AB2689" s="379">
        <v>5</v>
      </c>
    </row>
    <row r="2690" spans="1:28" ht="14.25" customHeight="1" thickBot="1">
      <c r="A2690" s="7"/>
      <c r="B2690" s="7"/>
      <c r="C2690" s="252" t="s">
        <v>3828</v>
      </c>
      <c r="D2690" s="468">
        <v>4</v>
      </c>
      <c r="E2690" s="252" t="s">
        <v>3840</v>
      </c>
      <c r="F2690" s="102" t="s">
        <v>3844</v>
      </c>
      <c r="G2690" s="102"/>
      <c r="H2690" s="102" t="s">
        <v>3845</v>
      </c>
      <c r="I2690" s="45" t="s">
        <v>1589</v>
      </c>
      <c r="J2690" s="45" t="s">
        <v>500</v>
      </c>
      <c r="K2690" s="102" t="s">
        <v>8417</v>
      </c>
      <c r="L2690" s="13">
        <f ca="1">IFERROR(__xludf.DUMMYFUNCTION("if(K2844="""",0,counta(split(K2844,"","")))"),4)</f>
        <v>4</v>
      </c>
      <c r="M2690" s="102" t="s">
        <v>8417</v>
      </c>
      <c r="N2690" s="102" t="s">
        <v>8413</v>
      </c>
      <c r="O2690" s="102" t="s">
        <v>1125</v>
      </c>
      <c r="P2690" s="102" t="s">
        <v>4553</v>
      </c>
      <c r="Q2690" s="422" t="s">
        <v>62</v>
      </c>
      <c r="R2690" s="102" t="s">
        <v>43</v>
      </c>
      <c r="S2690" s="102">
        <v>0</v>
      </c>
      <c r="T2690" s="435"/>
      <c r="U2690" s="165"/>
      <c r="V2690" s="165">
        <v>5</v>
      </c>
      <c r="W2690" s="165" t="s">
        <v>29</v>
      </c>
      <c r="X2690" s="15">
        <v>1</v>
      </c>
      <c r="Y2690" s="422">
        <f>J2690-I2690</f>
        <v>0.27500000000000002</v>
      </c>
      <c r="Z2690" s="422">
        <f>Y2690*60</f>
        <v>16.5</v>
      </c>
      <c r="AA2690" s="428">
        <v>1</v>
      </c>
      <c r="AB2690" s="481">
        <v>5</v>
      </c>
    </row>
    <row r="2691" spans="1:28" ht="14.25" customHeight="1" thickBot="1">
      <c r="A2691" s="7"/>
      <c r="B2691" s="7"/>
      <c r="C2691" s="50" t="s">
        <v>4411</v>
      </c>
      <c r="D2691" s="468">
        <v>4</v>
      </c>
      <c r="E2691" s="50" t="s">
        <v>4412</v>
      </c>
      <c r="F2691" s="102" t="s">
        <v>4431</v>
      </c>
      <c r="G2691" s="102" t="s">
        <v>4432</v>
      </c>
      <c r="H2691" s="102" t="s">
        <v>2305</v>
      </c>
      <c r="I2691" s="45" t="s">
        <v>1589</v>
      </c>
      <c r="J2691" s="45" t="s">
        <v>8419</v>
      </c>
      <c r="K2691" s="102" t="s">
        <v>8420</v>
      </c>
      <c r="L2691" s="13">
        <f ca="1">IFERROR(__xludf.DUMMYFUNCTION("if(K2845="""",0,counta(split(K2845,"","")))"),5)</f>
        <v>5</v>
      </c>
      <c r="M2691" s="102" t="s">
        <v>8420</v>
      </c>
      <c r="N2691" s="102" t="s">
        <v>8413</v>
      </c>
      <c r="O2691" s="102" t="s">
        <v>1125</v>
      </c>
      <c r="P2691" s="102" t="s">
        <v>4553</v>
      </c>
      <c r="Q2691" s="422" t="s">
        <v>62</v>
      </c>
      <c r="R2691" s="102" t="s">
        <v>43</v>
      </c>
      <c r="S2691" s="102">
        <v>0</v>
      </c>
      <c r="T2691" s="435"/>
      <c r="U2691" s="379">
        <v>4</v>
      </c>
      <c r="V2691" s="379">
        <v>3</v>
      </c>
      <c r="W2691" s="377" t="s">
        <v>3511</v>
      </c>
      <c r="X2691" s="377">
        <v>1</v>
      </c>
      <c r="Y2691" s="422">
        <f>J2691-I2691</f>
        <v>0.57013888888888886</v>
      </c>
      <c r="Z2691" s="422">
        <f>Y2691*60</f>
        <v>34.208333333333329</v>
      </c>
      <c r="AA2691" s="429">
        <v>1</v>
      </c>
      <c r="AB2691" s="165">
        <v>5</v>
      </c>
    </row>
    <row r="2692" spans="1:28" ht="14.25" customHeight="1" thickBot="1">
      <c r="A2692" s="385"/>
      <c r="B2692" s="385"/>
      <c r="C2692" s="145" t="s">
        <v>5078</v>
      </c>
      <c r="D2692" s="468">
        <v>4</v>
      </c>
      <c r="E2692" s="145" t="s">
        <v>5266</v>
      </c>
      <c r="F2692" s="155" t="s">
        <v>5267</v>
      </c>
      <c r="G2692" s="155" t="s">
        <v>5268</v>
      </c>
      <c r="H2692" s="155" t="s">
        <v>5269</v>
      </c>
      <c r="I2692" s="146" t="s">
        <v>1589</v>
      </c>
      <c r="J2692" s="45" t="s">
        <v>8303</v>
      </c>
      <c r="K2692" s="102" t="s">
        <v>8426</v>
      </c>
      <c r="L2692" s="13">
        <f ca="1">IFERROR(__xludf.DUMMYFUNCTION("if(K2846="""",0,counta(split(K2846,"","")))"),5)</f>
        <v>5</v>
      </c>
      <c r="M2692" s="102" t="s">
        <v>8426</v>
      </c>
      <c r="N2692" s="102"/>
      <c r="O2692" s="102"/>
      <c r="P2692" s="102"/>
      <c r="Q2692" s="422" t="s">
        <v>62</v>
      </c>
      <c r="R2692" s="102" t="s">
        <v>43</v>
      </c>
      <c r="S2692" s="102">
        <v>0</v>
      </c>
      <c r="T2692" s="435"/>
      <c r="U2692" s="165">
        <v>3</v>
      </c>
      <c r="V2692" s="165">
        <v>3</v>
      </c>
      <c r="W2692" s="165" t="s">
        <v>7122</v>
      </c>
      <c r="X2692" s="102">
        <v>1</v>
      </c>
      <c r="Y2692" s="422">
        <f>J2692-I2692</f>
        <v>-8.9583333333333334E-2</v>
      </c>
      <c r="Z2692" s="422">
        <f>Y2692*60</f>
        <v>-5.375</v>
      </c>
      <c r="AA2692" s="429">
        <v>1</v>
      </c>
      <c r="AB2692" s="255">
        <v>5</v>
      </c>
    </row>
    <row r="2693" spans="1:28" ht="14.25" customHeight="1" thickBot="1">
      <c r="A2693" s="7"/>
      <c r="B2693" s="7"/>
      <c r="C2693" s="50" t="s">
        <v>5950</v>
      </c>
      <c r="D2693" s="468">
        <v>4</v>
      </c>
      <c r="E2693" s="50" t="s">
        <v>6052</v>
      </c>
      <c r="F2693" s="102" t="s">
        <v>6056</v>
      </c>
      <c r="G2693" s="102" t="s">
        <v>6057</v>
      </c>
      <c r="H2693" s="102" t="s">
        <v>6058</v>
      </c>
      <c r="I2693" s="45" t="s">
        <v>1589</v>
      </c>
      <c r="J2693" s="45" t="s">
        <v>8394</v>
      </c>
      <c r="K2693" s="102" t="s">
        <v>8300</v>
      </c>
      <c r="L2693" s="13">
        <f ca="1">IFERROR(__xludf.DUMMYFUNCTION("if(K2847="""",0,counta(split(K2847,"","")))"),3)</f>
        <v>3</v>
      </c>
      <c r="M2693" s="102" t="s">
        <v>8300</v>
      </c>
      <c r="N2693" s="102"/>
      <c r="O2693" s="102"/>
      <c r="P2693" s="102"/>
      <c r="Q2693" s="422" t="s">
        <v>62</v>
      </c>
      <c r="R2693" s="102" t="s">
        <v>43</v>
      </c>
      <c r="S2693" s="102">
        <v>0</v>
      </c>
      <c r="T2693" s="435"/>
      <c r="U2693" s="51" t="s">
        <v>5401</v>
      </c>
      <c r="V2693" s="353" t="s">
        <v>5401</v>
      </c>
      <c r="W2693" s="102" t="s">
        <v>5401</v>
      </c>
      <c r="X2693" s="435"/>
      <c r="Y2693" s="422">
        <f>J2693-I2693</f>
        <v>0.20555555555555552</v>
      </c>
      <c r="Z2693" s="422">
        <f>Y2693*60</f>
        <v>12.33333333333333</v>
      </c>
      <c r="AA2693" s="429">
        <v>1</v>
      </c>
      <c r="AB2693" s="165">
        <v>5</v>
      </c>
    </row>
    <row r="2694" spans="1:28" ht="14.25" customHeight="1" thickBot="1">
      <c r="A2694" s="7"/>
      <c r="B2694" s="7"/>
      <c r="C2694" s="50" t="s">
        <v>6196</v>
      </c>
      <c r="D2694" s="468">
        <v>4</v>
      </c>
      <c r="E2694" s="50" t="s">
        <v>6333</v>
      </c>
      <c r="F2694" s="102" t="s">
        <v>6345</v>
      </c>
      <c r="G2694" s="102" t="s">
        <v>6345</v>
      </c>
      <c r="H2694" s="102" t="s">
        <v>6346</v>
      </c>
      <c r="I2694" s="45" t="s">
        <v>1589</v>
      </c>
      <c r="J2694" s="45" t="s">
        <v>8394</v>
      </c>
      <c r="K2694" s="102" t="s">
        <v>8431</v>
      </c>
      <c r="L2694" s="13">
        <f ca="1">IFERROR(__xludf.DUMMYFUNCTION("if(K2848="""",0,counta(split(K2848,"","")))"),5)</f>
        <v>5</v>
      </c>
      <c r="M2694" s="102" t="s">
        <v>8431</v>
      </c>
      <c r="N2694" s="102" t="s">
        <v>8413</v>
      </c>
      <c r="O2694" s="102" t="s">
        <v>1125</v>
      </c>
      <c r="P2694" s="102" t="s">
        <v>4553</v>
      </c>
      <c r="Q2694" s="422" t="s">
        <v>62</v>
      </c>
      <c r="R2694" s="102" t="s">
        <v>43</v>
      </c>
      <c r="S2694" s="102">
        <v>0</v>
      </c>
      <c r="T2694" s="435"/>
      <c r="U2694" s="274">
        <v>5</v>
      </c>
      <c r="V2694" s="274">
        <v>5</v>
      </c>
      <c r="W2694" s="272" t="s">
        <v>2793</v>
      </c>
      <c r="X2694" s="274">
        <v>1</v>
      </c>
      <c r="Y2694" s="422">
        <f>J2694-I2694</f>
        <v>0.20555555555555552</v>
      </c>
      <c r="Z2694" s="422">
        <f>Y2694*60</f>
        <v>12.33333333333333</v>
      </c>
      <c r="AA2694" s="429">
        <v>1</v>
      </c>
      <c r="AB2694" s="255">
        <v>5</v>
      </c>
    </row>
    <row r="2695" spans="1:28" ht="14.25" customHeight="1" thickBot="1">
      <c r="A2695" s="7"/>
      <c r="B2695" s="7"/>
      <c r="C2695" s="50" t="s">
        <v>4937</v>
      </c>
      <c r="D2695" s="468">
        <v>4</v>
      </c>
      <c r="E2695" s="144" t="s">
        <v>1630</v>
      </c>
      <c r="F2695" s="102" t="s">
        <v>615</v>
      </c>
      <c r="G2695" s="102" t="s">
        <v>615</v>
      </c>
      <c r="H2695" s="102" t="s">
        <v>5072</v>
      </c>
      <c r="I2695" s="45" t="s">
        <v>1386</v>
      </c>
      <c r="J2695" s="45" t="s">
        <v>8394</v>
      </c>
      <c r="K2695" s="102" t="s">
        <v>8434</v>
      </c>
      <c r="L2695" s="13">
        <f ca="1">IFERROR(__xludf.DUMMYFUNCTION("if(K2849="""",0,counta(split(K2849,"","")))"),2)</f>
        <v>2</v>
      </c>
      <c r="M2695" s="102" t="s">
        <v>8434</v>
      </c>
      <c r="N2695" s="102"/>
      <c r="O2695" s="102"/>
      <c r="P2695" s="102"/>
      <c r="Q2695" s="422" t="s">
        <v>62</v>
      </c>
      <c r="R2695" s="102" t="s">
        <v>43</v>
      </c>
      <c r="S2695" s="102">
        <v>0</v>
      </c>
      <c r="T2695" s="435"/>
      <c r="U2695" s="165"/>
      <c r="V2695" s="165">
        <v>5</v>
      </c>
      <c r="W2695" s="165" t="s">
        <v>29</v>
      </c>
      <c r="X2695" s="15">
        <v>1</v>
      </c>
      <c r="Y2695" s="422">
        <f>J2695-I2695</f>
        <v>0.20624999999999996</v>
      </c>
      <c r="Z2695" s="422">
        <f>Y2695*60</f>
        <v>12.374999999999998</v>
      </c>
      <c r="AA2695" s="428">
        <v>1</v>
      </c>
      <c r="AB2695" s="165">
        <v>5</v>
      </c>
    </row>
    <row r="2696" spans="1:28" ht="14.25" customHeight="1" thickBot="1">
      <c r="A2696" s="7"/>
      <c r="B2696" s="7"/>
      <c r="C2696" s="284" t="s">
        <v>4046</v>
      </c>
      <c r="D2696" s="468">
        <v>4</v>
      </c>
      <c r="E2696" s="353" t="s">
        <v>1334</v>
      </c>
      <c r="F2696" s="102" t="s">
        <v>1136</v>
      </c>
      <c r="G2696" s="92"/>
      <c r="H2696" s="102" t="s">
        <v>1138</v>
      </c>
      <c r="I2696" s="45" t="s">
        <v>2329</v>
      </c>
      <c r="J2696" s="45" t="s">
        <v>8394</v>
      </c>
      <c r="K2696" s="102" t="s">
        <v>8438</v>
      </c>
      <c r="L2696" s="13">
        <f ca="1">IFERROR(__xludf.DUMMYFUNCTION("if(K2850="""",0,counta(split(K2850,"","")))"),3)</f>
        <v>3</v>
      </c>
      <c r="M2696" s="102" t="s">
        <v>8438</v>
      </c>
      <c r="N2696" s="102"/>
      <c r="O2696" s="102"/>
      <c r="P2696" s="102"/>
      <c r="Q2696" s="422" t="s">
        <v>62</v>
      </c>
      <c r="R2696" s="102" t="s">
        <v>43</v>
      </c>
      <c r="S2696" s="102">
        <v>0</v>
      </c>
      <c r="T2696" s="435"/>
      <c r="U2696" s="486">
        <v>5</v>
      </c>
      <c r="V2696" s="486">
        <v>5</v>
      </c>
      <c r="W2696" s="498" t="s">
        <v>2793</v>
      </c>
      <c r="X2696" s="486">
        <v>1</v>
      </c>
      <c r="Y2696" s="422">
        <f>J2696-I2696</f>
        <v>0.2069444444444444</v>
      </c>
      <c r="Z2696" s="422">
        <f>Y2696*60</f>
        <v>12.416666666666664</v>
      </c>
      <c r="AA2696" s="429">
        <v>1</v>
      </c>
      <c r="AB2696" s="328">
        <v>5</v>
      </c>
    </row>
    <row r="2697" spans="1:28" ht="14.25" customHeight="1" thickBot="1">
      <c r="A2697" s="7"/>
      <c r="B2697" s="7"/>
      <c r="C2697" s="50" t="s">
        <v>6196</v>
      </c>
      <c r="D2697" s="468">
        <v>4</v>
      </c>
      <c r="E2697" s="50" t="s">
        <v>6309</v>
      </c>
      <c r="F2697" s="102" t="s">
        <v>6326</v>
      </c>
      <c r="G2697" s="102" t="s">
        <v>6327</v>
      </c>
      <c r="H2697" s="102" t="s">
        <v>6326</v>
      </c>
      <c r="I2697" s="45" t="s">
        <v>2329</v>
      </c>
      <c r="J2697" s="45" t="s">
        <v>8394</v>
      </c>
      <c r="K2697" s="102" t="s">
        <v>1421</v>
      </c>
      <c r="L2697" s="13">
        <f ca="1">IFERROR(__xludf.DUMMYFUNCTION("if(K2851="""",0,counta(split(K2851,"","")))"),1)</f>
        <v>1</v>
      </c>
      <c r="M2697" s="102" t="s">
        <v>1421</v>
      </c>
      <c r="N2697" s="102"/>
      <c r="O2697" s="102"/>
      <c r="P2697" s="102"/>
      <c r="Q2697" s="422" t="s">
        <v>62</v>
      </c>
      <c r="R2697" s="102" t="s">
        <v>43</v>
      </c>
      <c r="S2697" s="102">
        <v>0</v>
      </c>
      <c r="T2697" s="435"/>
      <c r="U2697" s="165">
        <v>4</v>
      </c>
      <c r="V2697" s="165">
        <v>5</v>
      </c>
      <c r="W2697" s="165" t="s">
        <v>5989</v>
      </c>
      <c r="X2697" s="102">
        <v>1</v>
      </c>
      <c r="Y2697" s="422">
        <f>J2697-I2697</f>
        <v>0.2069444444444444</v>
      </c>
      <c r="Z2697" s="422">
        <f>Y2697*60</f>
        <v>12.416666666666664</v>
      </c>
      <c r="AA2697" s="429">
        <v>1</v>
      </c>
      <c r="AB2697" s="165">
        <v>5</v>
      </c>
    </row>
    <row r="2698" spans="1:28" ht="14.25" customHeight="1" thickBot="1">
      <c r="A2698" s="7"/>
      <c r="B2698" s="156"/>
      <c r="C2698" s="252" t="s">
        <v>6196</v>
      </c>
      <c r="D2698" s="468">
        <v>4</v>
      </c>
      <c r="E2698" s="252" t="s">
        <v>6294</v>
      </c>
      <c r="F2698" s="93" t="s">
        <v>6300</v>
      </c>
      <c r="G2698" s="252" t="s">
        <v>6301</v>
      </c>
      <c r="H2698" s="252" t="s">
        <v>6302</v>
      </c>
      <c r="I2698" s="180" t="s">
        <v>217</v>
      </c>
      <c r="J2698" s="45" t="s">
        <v>8394</v>
      </c>
      <c r="K2698" s="102" t="s">
        <v>8446</v>
      </c>
      <c r="L2698" s="13">
        <f ca="1">IFERROR(__xludf.DUMMYFUNCTION("if(K2852="""",0,counta(split(K2852,"","")))"),3)</f>
        <v>3</v>
      </c>
      <c r="M2698" s="102" t="s">
        <v>8446</v>
      </c>
      <c r="N2698" s="102"/>
      <c r="O2698" s="102"/>
      <c r="P2698" s="102"/>
      <c r="Q2698" s="422" t="s">
        <v>62</v>
      </c>
      <c r="R2698" s="102" t="s">
        <v>43</v>
      </c>
      <c r="S2698" s="102">
        <v>0</v>
      </c>
      <c r="T2698" s="435"/>
      <c r="U2698" s="165"/>
      <c r="V2698" s="165">
        <v>4</v>
      </c>
      <c r="W2698" s="165" t="s">
        <v>1403</v>
      </c>
      <c r="X2698" s="102"/>
      <c r="Y2698" s="422">
        <f>J2698-I2698</f>
        <v>0.20763888888888885</v>
      </c>
      <c r="Z2698" s="422">
        <f>Y2698*60</f>
        <v>12.45833333333333</v>
      </c>
      <c r="AA2698" s="428">
        <v>1</v>
      </c>
      <c r="AB2698" s="165">
        <v>5</v>
      </c>
    </row>
    <row r="2699" spans="1:28" ht="14.25" customHeight="1" thickBot="1">
      <c r="A2699" s="7"/>
      <c r="B2699" s="7"/>
      <c r="C2699" s="252" t="s">
        <v>3828</v>
      </c>
      <c r="D2699" s="468">
        <v>4</v>
      </c>
      <c r="E2699" s="252" t="s">
        <v>3979</v>
      </c>
      <c r="F2699" s="102" t="s">
        <v>3985</v>
      </c>
      <c r="G2699" s="102" t="s">
        <v>3986</v>
      </c>
      <c r="H2699" s="102" t="s">
        <v>3987</v>
      </c>
      <c r="I2699" s="45" t="s">
        <v>720</v>
      </c>
      <c r="J2699" s="45" t="s">
        <v>1564</v>
      </c>
      <c r="K2699" s="102" t="s">
        <v>8448</v>
      </c>
      <c r="L2699" s="13">
        <f ca="1">IFERROR(__xludf.DUMMYFUNCTION("if(K2853="""",0,counta(split(K2853,"","")))"),3)</f>
        <v>3</v>
      </c>
      <c r="M2699" s="102" t="s">
        <v>8449</v>
      </c>
      <c r="N2699" s="102"/>
      <c r="O2699" s="102"/>
      <c r="P2699" s="102"/>
      <c r="Q2699" s="422" t="s">
        <v>62</v>
      </c>
      <c r="R2699" s="102" t="s">
        <v>43</v>
      </c>
      <c r="S2699" s="102">
        <v>0</v>
      </c>
      <c r="T2699" s="435"/>
      <c r="U2699" s="165" t="s">
        <v>5401</v>
      </c>
      <c r="V2699" s="165" t="s">
        <v>5401</v>
      </c>
      <c r="W2699" s="165" t="s">
        <v>5401</v>
      </c>
      <c r="X2699" s="102" t="s">
        <v>5401</v>
      </c>
      <c r="Y2699" s="422">
        <f>J2699-I2699</f>
        <v>0.36736111111111103</v>
      </c>
      <c r="Z2699" s="422">
        <f>Y2699*60</f>
        <v>22.041666666666661</v>
      </c>
      <c r="AA2699" s="429">
        <v>1</v>
      </c>
      <c r="AB2699" s="165">
        <v>5</v>
      </c>
    </row>
    <row r="2700" spans="1:28" ht="14.25" customHeight="1" thickBot="1">
      <c r="A2700" s="7"/>
      <c r="B2700" s="7"/>
      <c r="C2700" s="284" t="s">
        <v>4046</v>
      </c>
      <c r="D2700" s="468">
        <v>4</v>
      </c>
      <c r="E2700" s="353" t="s">
        <v>708</v>
      </c>
      <c r="F2700" s="102" t="s">
        <v>75</v>
      </c>
      <c r="G2700" s="102" t="s">
        <v>75</v>
      </c>
      <c r="H2700" s="102" t="s">
        <v>295</v>
      </c>
      <c r="I2700" s="45" t="s">
        <v>720</v>
      </c>
      <c r="J2700" s="45" t="s">
        <v>2711</v>
      </c>
      <c r="K2700" s="102" t="s">
        <v>8451</v>
      </c>
      <c r="L2700" s="13">
        <f ca="1">IFERROR(__xludf.DUMMYFUNCTION("if(K2854="""",0,counta(split(K2854,"","")))"),8)</f>
        <v>8</v>
      </c>
      <c r="M2700" s="102" t="s">
        <v>8451</v>
      </c>
      <c r="N2700" s="102"/>
      <c r="O2700" s="102"/>
      <c r="P2700" s="102"/>
      <c r="Q2700" s="422" t="s">
        <v>62</v>
      </c>
      <c r="R2700" s="102" t="s">
        <v>43</v>
      </c>
      <c r="S2700" s="102">
        <v>0</v>
      </c>
      <c r="T2700" s="435"/>
      <c r="U2700" s="51">
        <v>4</v>
      </c>
      <c r="V2700" s="354">
        <v>5</v>
      </c>
      <c r="W2700" s="102" t="s">
        <v>2793</v>
      </c>
      <c r="X2700" s="435"/>
      <c r="Y2700" s="422">
        <f>J2700-I2700</f>
        <v>0.4819444444444444</v>
      </c>
      <c r="Z2700" s="422">
        <f>Y2700*60</f>
        <v>28.916666666666664</v>
      </c>
      <c r="AA2700" s="429">
        <v>1</v>
      </c>
      <c r="AB2700" s="165">
        <v>5</v>
      </c>
    </row>
    <row r="2701" spans="1:28" ht="14.25" customHeight="1" thickBot="1">
      <c r="A2701" s="7"/>
      <c r="B2701" s="7"/>
      <c r="C2701" s="104" t="s">
        <v>5338</v>
      </c>
      <c r="D2701" s="468">
        <v>4</v>
      </c>
      <c r="E2701" s="50" t="s">
        <v>5428</v>
      </c>
      <c r="F2701" s="102" t="s">
        <v>5433</v>
      </c>
      <c r="G2701" s="102" t="s">
        <v>2441</v>
      </c>
      <c r="H2701" s="102" t="s">
        <v>4205</v>
      </c>
      <c r="I2701" s="45" t="s">
        <v>720</v>
      </c>
      <c r="J2701" s="45" t="s">
        <v>8454</v>
      </c>
      <c r="K2701" s="102" t="s">
        <v>8455</v>
      </c>
      <c r="L2701" s="13">
        <f ca="1">IFERROR(__xludf.DUMMYFUNCTION("if(K2855="""",0,counta(split(K2855,"","")))"),4)</f>
        <v>4</v>
      </c>
      <c r="M2701" s="102" t="s">
        <v>8455</v>
      </c>
      <c r="N2701" s="102" t="s">
        <v>1582</v>
      </c>
      <c r="O2701" s="102" t="s">
        <v>181</v>
      </c>
      <c r="P2701" s="102" t="s">
        <v>181</v>
      </c>
      <c r="Q2701" s="422" t="s">
        <v>62</v>
      </c>
      <c r="R2701" s="102" t="s">
        <v>43</v>
      </c>
      <c r="S2701" s="102">
        <v>0</v>
      </c>
      <c r="T2701" s="435"/>
      <c r="U2701" s="165">
        <v>3</v>
      </c>
      <c r="V2701" s="165">
        <v>5</v>
      </c>
      <c r="W2701" s="165" t="s">
        <v>4903</v>
      </c>
      <c r="X2701" s="102">
        <v>1</v>
      </c>
      <c r="Y2701" s="422">
        <f>J2701-I2701</f>
        <v>0.55763888888888891</v>
      </c>
      <c r="Z2701" s="422">
        <f>Y2701*60</f>
        <v>33.458333333333336</v>
      </c>
      <c r="AA2701" s="429">
        <v>1</v>
      </c>
      <c r="AB2701" s="165">
        <v>5</v>
      </c>
    </row>
    <row r="2702" spans="1:28" ht="14.25" customHeight="1" thickBot="1">
      <c r="A2702" s="7"/>
      <c r="B2702" s="7"/>
      <c r="C2702" s="50" t="s">
        <v>6196</v>
      </c>
      <c r="D2702" s="468">
        <v>4</v>
      </c>
      <c r="E2702" s="50" t="s">
        <v>6230</v>
      </c>
      <c r="F2702" s="102" t="s">
        <v>6234</v>
      </c>
      <c r="G2702" s="102"/>
      <c r="H2702" s="102" t="s">
        <v>3124</v>
      </c>
      <c r="I2702" s="45" t="s">
        <v>720</v>
      </c>
      <c r="J2702" s="45" t="s">
        <v>6968</v>
      </c>
      <c r="K2702" s="102" t="s">
        <v>8456</v>
      </c>
      <c r="L2702" s="13">
        <f ca="1">IFERROR(__xludf.DUMMYFUNCTION("if(K2856="""",0,counta(split(K2856,"","")))"),5)</f>
        <v>5</v>
      </c>
      <c r="M2702" s="102" t="s">
        <v>8456</v>
      </c>
      <c r="N2702" s="102" t="s">
        <v>1582</v>
      </c>
      <c r="O2702" s="102" t="s">
        <v>181</v>
      </c>
      <c r="P2702" s="102" t="s">
        <v>181</v>
      </c>
      <c r="Q2702" s="422" t="s">
        <v>62</v>
      </c>
      <c r="R2702" s="102" t="s">
        <v>43</v>
      </c>
      <c r="S2702" s="102">
        <v>0</v>
      </c>
      <c r="T2702" s="435"/>
      <c r="U2702" s="165"/>
      <c r="V2702" s="165">
        <v>4</v>
      </c>
      <c r="W2702" s="165" t="s">
        <v>29</v>
      </c>
      <c r="X2702" s="15">
        <v>1</v>
      </c>
      <c r="Y2702" s="422">
        <f>J2702-I2702</f>
        <v>0.62847222222222221</v>
      </c>
      <c r="Z2702" s="422">
        <f>Y2702*60</f>
        <v>37.708333333333336</v>
      </c>
      <c r="AA2702" s="429">
        <v>1</v>
      </c>
      <c r="AB2702" s="165">
        <v>5</v>
      </c>
    </row>
    <row r="2703" spans="1:28" ht="14.25" customHeight="1" thickBot="1">
      <c r="A2703" s="7"/>
      <c r="B2703" s="7"/>
      <c r="C2703" s="284" t="s">
        <v>3086</v>
      </c>
      <c r="D2703" s="468">
        <v>4</v>
      </c>
      <c r="E2703" s="87" t="s">
        <v>805</v>
      </c>
      <c r="F2703" s="102" t="s">
        <v>3138</v>
      </c>
      <c r="G2703" s="102" t="s">
        <v>3138</v>
      </c>
      <c r="H2703" s="102" t="s">
        <v>3139</v>
      </c>
      <c r="I2703" s="45" t="s">
        <v>1182</v>
      </c>
      <c r="J2703" s="45" t="s">
        <v>8458</v>
      </c>
      <c r="K2703" s="102" t="s">
        <v>8420</v>
      </c>
      <c r="L2703" s="13">
        <f ca="1">IFERROR(__xludf.DUMMYFUNCTION("if(K2857="""",0,counta(split(K2857,"","")))"),5)</f>
        <v>5</v>
      </c>
      <c r="M2703" s="102" t="s">
        <v>8420</v>
      </c>
      <c r="N2703" s="102"/>
      <c r="O2703" s="102"/>
      <c r="P2703" s="102"/>
      <c r="Q2703" s="422" t="s">
        <v>62</v>
      </c>
      <c r="R2703" s="102" t="s">
        <v>43</v>
      </c>
      <c r="S2703" s="102">
        <v>0</v>
      </c>
      <c r="T2703" s="435"/>
      <c r="U2703" s="379">
        <v>3</v>
      </c>
      <c r="V2703" s="379">
        <v>4</v>
      </c>
      <c r="W2703" s="377" t="s">
        <v>10722</v>
      </c>
      <c r="X2703" s="377">
        <v>1</v>
      </c>
      <c r="Y2703" s="422">
        <f>J2703-I2703</f>
        <v>-2.2222222222222199E-2</v>
      </c>
      <c r="Z2703" s="422">
        <f>Y2703*60</f>
        <v>-1.3333333333333319</v>
      </c>
      <c r="AA2703" s="429">
        <v>1</v>
      </c>
      <c r="AB2703" s="481">
        <v>5</v>
      </c>
    </row>
    <row r="2704" spans="1:28" ht="14.25" customHeight="1" thickBot="1">
      <c r="A2704" s="7"/>
      <c r="B2704" s="7"/>
      <c r="C2704" s="50" t="s">
        <v>5784</v>
      </c>
      <c r="D2704" s="468">
        <v>4</v>
      </c>
      <c r="E2704" s="353" t="s">
        <v>5785</v>
      </c>
      <c r="F2704" s="175" t="s">
        <v>2803</v>
      </c>
      <c r="G2704" s="353" t="s">
        <v>2803</v>
      </c>
      <c r="H2704" s="353" t="s">
        <v>2803</v>
      </c>
      <c r="I2704" s="243" t="s">
        <v>1182</v>
      </c>
      <c r="J2704" s="45" t="s">
        <v>8320</v>
      </c>
      <c r="K2704" s="102" t="s">
        <v>8462</v>
      </c>
      <c r="L2704" s="13">
        <f ca="1">IFERROR(__xludf.DUMMYFUNCTION("if(K2858="""",0,counta(split(K2858,"","")))"),6)</f>
        <v>6</v>
      </c>
      <c r="M2704" s="102" t="s">
        <v>8462</v>
      </c>
      <c r="N2704" s="102"/>
      <c r="O2704" s="102"/>
      <c r="P2704" s="102"/>
      <c r="Q2704" s="422" t="s">
        <v>62</v>
      </c>
      <c r="R2704" s="102" t="s">
        <v>43</v>
      </c>
      <c r="S2704" s="102">
        <v>0</v>
      </c>
      <c r="T2704" s="435"/>
      <c r="U2704" s="165">
        <v>4</v>
      </c>
      <c r="V2704" s="354">
        <v>4</v>
      </c>
      <c r="W2704" s="353" t="s">
        <v>6755</v>
      </c>
      <c r="X2704" s="102">
        <v>1</v>
      </c>
      <c r="Y2704" s="422">
        <f>J2704-I2704</f>
        <v>2.3611111111111138E-2</v>
      </c>
      <c r="Z2704" s="422">
        <f>Y2704*60</f>
        <v>1.4166666666666683</v>
      </c>
      <c r="AA2704" s="429">
        <v>1</v>
      </c>
      <c r="AB2704" s="165">
        <v>5</v>
      </c>
    </row>
    <row r="2705" spans="1:28" ht="14.25" customHeight="1" thickBot="1">
      <c r="A2705" s="7"/>
      <c r="B2705" s="7"/>
      <c r="C2705" s="50" t="s">
        <v>4411</v>
      </c>
      <c r="D2705" s="468">
        <v>4</v>
      </c>
      <c r="E2705" s="50" t="s">
        <v>4412</v>
      </c>
      <c r="F2705" s="102" t="s">
        <v>4429</v>
      </c>
      <c r="G2705" s="102" t="s">
        <v>68</v>
      </c>
      <c r="H2705" s="102" t="s">
        <v>3346</v>
      </c>
      <c r="I2705" s="45" t="s">
        <v>859</v>
      </c>
      <c r="J2705" s="45" t="s">
        <v>2693</v>
      </c>
      <c r="K2705" s="102" t="s">
        <v>8464</v>
      </c>
      <c r="L2705" s="13">
        <f ca="1">IFERROR(__xludf.DUMMYFUNCTION("if(K2859="""",0,counta(split(K2859,"","")))"),3)</f>
        <v>3</v>
      </c>
      <c r="M2705" s="102" t="s">
        <v>8464</v>
      </c>
      <c r="N2705" s="102"/>
      <c r="O2705" s="102"/>
      <c r="P2705" s="102"/>
      <c r="Q2705" s="422" t="s">
        <v>62</v>
      </c>
      <c r="R2705" s="102" t="s">
        <v>43</v>
      </c>
      <c r="S2705" s="102">
        <v>0</v>
      </c>
      <c r="T2705" s="435"/>
      <c r="U2705" s="165"/>
      <c r="V2705" s="165">
        <v>3</v>
      </c>
      <c r="W2705" s="165" t="s">
        <v>1403</v>
      </c>
      <c r="X2705" s="102"/>
      <c r="Y2705" s="422">
        <f>J2705-I2705</f>
        <v>-0.10694444444444443</v>
      </c>
      <c r="Z2705" s="422">
        <f>Y2705*60</f>
        <v>-6.4166666666666652</v>
      </c>
      <c r="AA2705" s="429">
        <v>1</v>
      </c>
      <c r="AB2705" s="165">
        <v>5</v>
      </c>
    </row>
    <row r="2706" spans="1:28" ht="14.25" customHeight="1" thickBot="1">
      <c r="A2706" s="385"/>
      <c r="B2706" s="385"/>
      <c r="C2706" s="145" t="s">
        <v>5078</v>
      </c>
      <c r="D2706" s="468">
        <v>4</v>
      </c>
      <c r="E2706" s="145" t="s">
        <v>5290</v>
      </c>
      <c r="F2706" s="155" t="s">
        <v>5271</v>
      </c>
      <c r="G2706" s="155" t="s">
        <v>5294</v>
      </c>
      <c r="H2706" s="155" t="s">
        <v>5273</v>
      </c>
      <c r="I2706" s="146" t="s">
        <v>859</v>
      </c>
      <c r="J2706" s="45" t="s">
        <v>8468</v>
      </c>
      <c r="K2706" s="102" t="s">
        <v>8469</v>
      </c>
      <c r="L2706" s="13">
        <f ca="1">IFERROR(__xludf.DUMMYFUNCTION("if(K2860="""",0,counta(split(K2860,"","")))"),3)</f>
        <v>3</v>
      </c>
      <c r="M2706" s="102" t="s">
        <v>8469</v>
      </c>
      <c r="N2706" s="102"/>
      <c r="O2706" s="102" t="s">
        <v>8470</v>
      </c>
      <c r="P2706" s="102" t="s">
        <v>8470</v>
      </c>
      <c r="Q2706" s="422" t="s">
        <v>62</v>
      </c>
      <c r="R2706" s="102" t="s">
        <v>43</v>
      </c>
      <c r="S2706" s="102">
        <v>0</v>
      </c>
      <c r="T2706" s="435"/>
      <c r="U2706" s="271">
        <v>1</v>
      </c>
      <c r="V2706" s="271">
        <v>3</v>
      </c>
      <c r="W2706" s="269" t="s">
        <v>4159</v>
      </c>
      <c r="X2706" s="269" t="s">
        <v>3469</v>
      </c>
      <c r="Y2706" s="422">
        <f>J2706-I2706</f>
        <v>-7.8472222222222193E-2</v>
      </c>
      <c r="Z2706" s="422">
        <f>Y2706*60</f>
        <v>-4.7083333333333313</v>
      </c>
      <c r="AA2706" s="429">
        <v>1</v>
      </c>
      <c r="AB2706" s="297">
        <v>5</v>
      </c>
    </row>
    <row r="2707" spans="1:28" ht="14.25" customHeight="1" thickBot="1">
      <c r="A2707" s="7"/>
      <c r="B2707" s="189"/>
      <c r="C2707" s="190" t="s">
        <v>6753</v>
      </c>
      <c r="D2707" s="468">
        <v>4</v>
      </c>
      <c r="E2707" s="191" t="s">
        <v>6754</v>
      </c>
      <c r="F2707" s="209" t="s">
        <v>3219</v>
      </c>
      <c r="G2707" s="209" t="s">
        <v>3326</v>
      </c>
      <c r="H2707" s="209" t="s">
        <v>5970</v>
      </c>
      <c r="I2707" s="208" t="s">
        <v>859</v>
      </c>
      <c r="J2707" s="45" t="s">
        <v>8468</v>
      </c>
      <c r="K2707" s="102" t="s">
        <v>8474</v>
      </c>
      <c r="L2707" s="13">
        <f ca="1">IFERROR(__xludf.DUMMYFUNCTION("if(K2861="""",0,counta(split(K2861,"","")))"),5)</f>
        <v>5</v>
      </c>
      <c r="M2707" s="102" t="s">
        <v>8469</v>
      </c>
      <c r="N2707" s="102" t="s">
        <v>8475</v>
      </c>
      <c r="O2707" s="102" t="s">
        <v>8476</v>
      </c>
      <c r="P2707" s="102" t="s">
        <v>8476</v>
      </c>
      <c r="Q2707" s="422" t="s">
        <v>62</v>
      </c>
      <c r="R2707" s="102" t="s">
        <v>43</v>
      </c>
      <c r="S2707" s="102">
        <v>0</v>
      </c>
      <c r="T2707" s="435"/>
      <c r="U2707" s="165">
        <v>3</v>
      </c>
      <c r="V2707" s="165">
        <v>4</v>
      </c>
      <c r="W2707" s="284" t="s">
        <v>3223</v>
      </c>
      <c r="X2707" s="102" t="s">
        <v>2794</v>
      </c>
      <c r="Y2707" s="422">
        <f>J2707-I2707</f>
        <v>-7.8472222222222193E-2</v>
      </c>
      <c r="Z2707" s="422">
        <f>Y2707*60</f>
        <v>-4.7083333333333313</v>
      </c>
      <c r="AA2707" s="429">
        <v>1</v>
      </c>
      <c r="AB2707" s="165">
        <v>5</v>
      </c>
    </row>
    <row r="2708" spans="1:28" ht="14.25" customHeight="1" thickBot="1">
      <c r="A2708" s="7"/>
      <c r="B2708" s="7"/>
      <c r="C2708" s="51" t="s">
        <v>3465</v>
      </c>
      <c r="D2708" s="468">
        <v>4</v>
      </c>
      <c r="E2708" s="51" t="s">
        <v>3556</v>
      </c>
      <c r="F2708" s="102" t="s">
        <v>3562</v>
      </c>
      <c r="G2708" s="237" t="s">
        <v>3563</v>
      </c>
      <c r="H2708" s="102" t="s">
        <v>3564</v>
      </c>
      <c r="I2708" s="45" t="s">
        <v>2154</v>
      </c>
      <c r="J2708" s="45" t="s">
        <v>8335</v>
      </c>
      <c r="K2708" s="102" t="s">
        <v>8480</v>
      </c>
      <c r="L2708" s="13">
        <f ca="1">IFERROR(__xludf.DUMMYFUNCTION("if(K2862="""",0,counta(split(K2862,"","")))"),2)</f>
        <v>2</v>
      </c>
      <c r="M2708" s="102" t="s">
        <v>8480</v>
      </c>
      <c r="N2708" s="102"/>
      <c r="O2708" s="102"/>
      <c r="P2708" s="102"/>
      <c r="Q2708" s="437" t="s">
        <v>62</v>
      </c>
      <c r="R2708" s="102" t="s">
        <v>43</v>
      </c>
      <c r="S2708" s="71">
        <v>0</v>
      </c>
      <c r="T2708" s="435"/>
      <c r="U2708" s="165">
        <v>5</v>
      </c>
      <c r="V2708" s="165">
        <v>5</v>
      </c>
      <c r="W2708" s="165" t="s">
        <v>3511</v>
      </c>
      <c r="X2708" s="102">
        <v>1</v>
      </c>
      <c r="Y2708" s="422">
        <f>J2708-I2708</f>
        <v>-0.14166666666666666</v>
      </c>
      <c r="Z2708" s="422">
        <f>Y2708*60</f>
        <v>-8.5</v>
      </c>
      <c r="AA2708" s="429">
        <v>1</v>
      </c>
      <c r="AB2708" s="165">
        <v>5</v>
      </c>
    </row>
    <row r="2709" spans="1:28" ht="14.25" customHeight="1" thickBot="1">
      <c r="A2709" s="7"/>
      <c r="B2709" s="156"/>
      <c r="C2709" s="252" t="s">
        <v>6196</v>
      </c>
      <c r="D2709" s="468">
        <v>4</v>
      </c>
      <c r="E2709" s="252" t="s">
        <v>1432</v>
      </c>
      <c r="F2709" s="339" t="s">
        <v>3653</v>
      </c>
      <c r="G2709" s="252" t="s">
        <v>6278</v>
      </c>
      <c r="H2709" s="252" t="s">
        <v>6236</v>
      </c>
      <c r="I2709" s="180" t="s">
        <v>2154</v>
      </c>
      <c r="J2709" s="45" t="s">
        <v>8483</v>
      </c>
      <c r="K2709" s="102" t="s">
        <v>8484</v>
      </c>
      <c r="L2709" s="13">
        <f ca="1">IFERROR(__xludf.DUMMYFUNCTION("if(K2863="""",0,counta(split(K2863,"","")))"),5)</f>
        <v>5</v>
      </c>
      <c r="M2709" s="102" t="s">
        <v>8484</v>
      </c>
      <c r="N2709" s="102" t="s">
        <v>1582</v>
      </c>
      <c r="O2709" s="102" t="s">
        <v>181</v>
      </c>
      <c r="P2709" s="102" t="s">
        <v>181</v>
      </c>
      <c r="Q2709" s="422" t="s">
        <v>62</v>
      </c>
      <c r="R2709" s="102" t="s">
        <v>43</v>
      </c>
      <c r="S2709" s="102">
        <v>0</v>
      </c>
      <c r="T2709" s="435"/>
      <c r="U2709" s="165">
        <v>3</v>
      </c>
      <c r="V2709" s="165">
        <v>4</v>
      </c>
      <c r="W2709" s="165" t="s">
        <v>29</v>
      </c>
      <c r="X2709" s="102">
        <v>1</v>
      </c>
      <c r="Y2709" s="422">
        <f>J2709-I2709</f>
        <v>-0.10138888888888888</v>
      </c>
      <c r="Z2709" s="422">
        <f>Y2709*60</f>
        <v>-6.0833333333333321</v>
      </c>
      <c r="AA2709" s="429">
        <v>1</v>
      </c>
      <c r="AB2709" s="165">
        <v>5</v>
      </c>
    </row>
    <row r="2710" spans="1:28" ht="14.25" customHeight="1" thickBot="1">
      <c r="A2710" s="7"/>
      <c r="B2710" s="156"/>
      <c r="C2710" s="252" t="s">
        <v>6196</v>
      </c>
      <c r="D2710" s="468">
        <v>4</v>
      </c>
      <c r="E2710" s="252" t="s">
        <v>1432</v>
      </c>
      <c r="F2710" s="92" t="s">
        <v>6279</v>
      </c>
      <c r="G2710" s="252" t="s">
        <v>6279</v>
      </c>
      <c r="H2710" s="252" t="s">
        <v>6280</v>
      </c>
      <c r="I2710" s="180" t="s">
        <v>2154</v>
      </c>
      <c r="J2710" s="45" t="s">
        <v>8485</v>
      </c>
      <c r="K2710" s="102" t="s">
        <v>8486</v>
      </c>
      <c r="L2710" s="13">
        <f ca="1">IFERROR(__xludf.DUMMYFUNCTION("if(K2864="""",0,counta(split(K2864,"","")))"),4)</f>
        <v>4</v>
      </c>
      <c r="M2710" s="102" t="s">
        <v>8486</v>
      </c>
      <c r="N2710" s="102" t="s">
        <v>1582</v>
      </c>
      <c r="O2710" s="102" t="s">
        <v>181</v>
      </c>
      <c r="P2710" s="102" t="s">
        <v>181</v>
      </c>
      <c r="Q2710" s="422" t="s">
        <v>62</v>
      </c>
      <c r="R2710" s="102" t="s">
        <v>43</v>
      </c>
      <c r="S2710" s="102">
        <v>0</v>
      </c>
      <c r="T2710" s="435"/>
      <c r="U2710" s="165"/>
      <c r="V2710" s="165">
        <v>4</v>
      </c>
      <c r="W2710" s="165" t="s">
        <v>1403</v>
      </c>
      <c r="X2710" s="102"/>
      <c r="Y2710" s="422">
        <f>J2710-I2710</f>
        <v>-8.2638888888888859E-2</v>
      </c>
      <c r="Z2710" s="422">
        <f>Y2710*60</f>
        <v>-4.9583333333333313</v>
      </c>
      <c r="AA2710" s="428">
        <v>1</v>
      </c>
      <c r="AB2710" s="165">
        <v>5</v>
      </c>
    </row>
    <row r="2711" spans="1:28" ht="14.25" customHeight="1" thickBot="1">
      <c r="A2711" s="156"/>
      <c r="B2711" s="156"/>
      <c r="C2711" s="252" t="s">
        <v>6391</v>
      </c>
      <c r="D2711" s="468">
        <v>4</v>
      </c>
      <c r="E2711" s="252" t="s">
        <v>6492</v>
      </c>
      <c r="F2711" s="339" t="s">
        <v>6495</v>
      </c>
      <c r="G2711" s="339" t="s">
        <v>6496</v>
      </c>
      <c r="H2711" s="339" t="s">
        <v>6497</v>
      </c>
      <c r="I2711" s="184" t="s">
        <v>2154</v>
      </c>
      <c r="J2711" s="45" t="s">
        <v>8490</v>
      </c>
      <c r="K2711" s="102" t="s">
        <v>8491</v>
      </c>
      <c r="L2711" s="13">
        <f ca="1">IFERROR(__xludf.DUMMYFUNCTION("if(K2865="""",0,counta(split(K2865,"","")))"),5)</f>
        <v>5</v>
      </c>
      <c r="M2711" s="102" t="s">
        <v>8491</v>
      </c>
      <c r="N2711" s="102"/>
      <c r="O2711" s="102"/>
      <c r="P2711" s="102"/>
      <c r="Q2711" s="422" t="s">
        <v>62</v>
      </c>
      <c r="R2711" s="102" t="s">
        <v>43</v>
      </c>
      <c r="S2711" s="102">
        <v>0</v>
      </c>
      <c r="T2711" s="435"/>
      <c r="U2711" s="434" t="s">
        <v>5401</v>
      </c>
      <c r="V2711" s="434" t="s">
        <v>5401</v>
      </c>
      <c r="W2711" s="434" t="s">
        <v>5401</v>
      </c>
      <c r="X2711" s="434" t="s">
        <v>5401</v>
      </c>
      <c r="Y2711" s="422">
        <f>J2711-I2711</f>
        <v>0.15000000000000005</v>
      </c>
      <c r="Z2711" s="422">
        <f>Y2711*60</f>
        <v>9.0000000000000036</v>
      </c>
      <c r="AA2711" s="429">
        <v>1</v>
      </c>
      <c r="AB2711" s="165">
        <v>5</v>
      </c>
    </row>
    <row r="2712" spans="1:28" ht="14.25" customHeight="1" thickBot="1">
      <c r="A2712" s="7"/>
      <c r="B2712" s="7"/>
      <c r="C2712" s="50" t="s">
        <v>5784</v>
      </c>
      <c r="D2712" s="468">
        <v>4</v>
      </c>
      <c r="E2712" s="353" t="s">
        <v>5785</v>
      </c>
      <c r="F2712" s="175" t="s">
        <v>80</v>
      </c>
      <c r="G2712" s="353" t="s">
        <v>5788</v>
      </c>
      <c r="H2712" s="353" t="s">
        <v>3376</v>
      </c>
      <c r="I2712" s="243" t="s">
        <v>1090</v>
      </c>
      <c r="J2712" s="45" t="s">
        <v>1855</v>
      </c>
      <c r="K2712" s="102" t="s">
        <v>8495</v>
      </c>
      <c r="L2712" s="13">
        <f ca="1">IFERROR(__xludf.DUMMYFUNCTION("if(K2866="""",0,counta(split(K2866,"","")))"),6)</f>
        <v>6</v>
      </c>
      <c r="M2712" s="102" t="s">
        <v>8495</v>
      </c>
      <c r="N2712" s="102"/>
      <c r="O2712" s="102"/>
      <c r="P2712" s="102"/>
      <c r="Q2712" s="422" t="s">
        <v>62</v>
      </c>
      <c r="R2712" s="102" t="s">
        <v>43</v>
      </c>
      <c r="S2712" s="102">
        <v>0</v>
      </c>
      <c r="T2712" s="435"/>
      <c r="U2712" s="165"/>
      <c r="V2712" s="165">
        <v>3</v>
      </c>
      <c r="W2712" s="165" t="s">
        <v>1403</v>
      </c>
      <c r="X2712" s="102"/>
      <c r="Y2712" s="422">
        <f>J2712-I2712</f>
        <v>0.35625000000000007</v>
      </c>
      <c r="Z2712" s="422">
        <f>Y2712*60</f>
        <v>21.375000000000004</v>
      </c>
      <c r="AA2712" s="429">
        <v>1</v>
      </c>
      <c r="AB2712" s="196">
        <v>5</v>
      </c>
    </row>
    <row r="2713" spans="1:28" ht="14.25" customHeight="1" thickBot="1">
      <c r="A2713" s="7"/>
      <c r="B2713" s="7"/>
      <c r="C2713" s="50" t="s">
        <v>6196</v>
      </c>
      <c r="D2713" s="468">
        <v>4</v>
      </c>
      <c r="E2713" s="50" t="s">
        <v>6212</v>
      </c>
      <c r="F2713" s="102" t="s">
        <v>350</v>
      </c>
      <c r="G2713" s="102" t="s">
        <v>350</v>
      </c>
      <c r="H2713" s="102" t="s">
        <v>3200</v>
      </c>
      <c r="I2713" s="45" t="s">
        <v>1090</v>
      </c>
      <c r="J2713" s="45" t="s">
        <v>8366</v>
      </c>
      <c r="K2713" s="102" t="s">
        <v>8501</v>
      </c>
      <c r="L2713" s="13">
        <f ca="1">IFERROR(__xludf.DUMMYFUNCTION("if(K2872="""",0,counta(split(K2872,"","")))"),2)</f>
        <v>2</v>
      </c>
      <c r="M2713" s="102" t="s">
        <v>8501</v>
      </c>
      <c r="N2713" s="102" t="s">
        <v>8502</v>
      </c>
      <c r="O2713" s="102" t="s">
        <v>8503</v>
      </c>
      <c r="P2713" s="102" t="s">
        <v>8504</v>
      </c>
      <c r="Q2713" s="422" t="s">
        <v>62</v>
      </c>
      <c r="R2713" s="102" t="s">
        <v>43</v>
      </c>
      <c r="S2713" s="102">
        <v>0</v>
      </c>
      <c r="T2713" s="435"/>
      <c r="U2713" s="327">
        <v>4</v>
      </c>
      <c r="V2713" s="328">
        <v>5</v>
      </c>
      <c r="W2713" s="343" t="s">
        <v>3548</v>
      </c>
      <c r="X2713" s="252" t="s">
        <v>2794</v>
      </c>
      <c r="Y2713" s="422">
        <f>J2713-I2713</f>
        <v>-6.9444444444444434E-2</v>
      </c>
      <c r="Z2713" s="422">
        <f>Y2713*60</f>
        <v>-4.1666666666666661</v>
      </c>
      <c r="AA2713" s="429">
        <v>1</v>
      </c>
      <c r="AB2713" s="165">
        <v>5</v>
      </c>
    </row>
    <row r="2714" spans="1:28" ht="14.25" customHeight="1" thickBot="1">
      <c r="A2714" s="7"/>
      <c r="B2714" s="7"/>
      <c r="C2714" s="190" t="s">
        <v>6753</v>
      </c>
      <c r="D2714" s="468">
        <v>4</v>
      </c>
      <c r="E2714" s="87" t="s">
        <v>6824</v>
      </c>
      <c r="F2714" s="74" t="s">
        <v>2465</v>
      </c>
      <c r="G2714" s="74" t="s">
        <v>2500</v>
      </c>
      <c r="H2714" s="74" t="s">
        <v>2466</v>
      </c>
      <c r="I2714" s="192" t="s">
        <v>1090</v>
      </c>
      <c r="J2714" s="45" t="s">
        <v>8508</v>
      </c>
      <c r="K2714" s="102" t="s">
        <v>8509</v>
      </c>
      <c r="L2714" s="13">
        <f ca="1">IFERROR(__xludf.DUMMYFUNCTION("if(K2873="""",0,counta(split(K2873,"","")))"),1)</f>
        <v>1</v>
      </c>
      <c r="M2714" s="102" t="s">
        <v>8509</v>
      </c>
      <c r="N2714" s="102" t="s">
        <v>1582</v>
      </c>
      <c r="O2714" s="102" t="s">
        <v>181</v>
      </c>
      <c r="P2714" s="102" t="s">
        <v>181</v>
      </c>
      <c r="Q2714" s="422" t="s">
        <v>62</v>
      </c>
      <c r="R2714" s="102" t="s">
        <v>43</v>
      </c>
      <c r="S2714" s="102">
        <v>0</v>
      </c>
      <c r="T2714" s="435"/>
      <c r="U2714" s="165"/>
      <c r="V2714" s="165">
        <v>4</v>
      </c>
      <c r="W2714" s="165" t="s">
        <v>29</v>
      </c>
      <c r="X2714" s="15">
        <v>1</v>
      </c>
      <c r="Y2714" s="422">
        <f>J2714-I2714</f>
        <v>-8.3333333333333037E-3</v>
      </c>
      <c r="Z2714" s="422">
        <f>Y2714*60</f>
        <v>-0.49999999999999822</v>
      </c>
      <c r="AA2714" s="429">
        <v>1</v>
      </c>
      <c r="AB2714" s="165">
        <v>5</v>
      </c>
    </row>
    <row r="2715" spans="1:28" ht="14.25" customHeight="1" thickBot="1">
      <c r="A2715" s="136"/>
      <c r="B2715" s="7"/>
      <c r="C2715" s="51" t="s">
        <v>3465</v>
      </c>
      <c r="D2715" s="468">
        <v>4</v>
      </c>
      <c r="E2715" s="89" t="s">
        <v>3652</v>
      </c>
      <c r="F2715" s="102" t="s">
        <v>318</v>
      </c>
      <c r="G2715" s="102" t="s">
        <v>3655</v>
      </c>
      <c r="H2715" s="102" t="s">
        <v>2916</v>
      </c>
      <c r="I2715" s="45" t="s">
        <v>1537</v>
      </c>
      <c r="J2715" s="45" t="s">
        <v>8512</v>
      </c>
      <c r="K2715" s="102" t="s">
        <v>8513</v>
      </c>
      <c r="L2715" s="13">
        <f ca="1">IFERROR(__xludf.DUMMYFUNCTION("if(K2874="""",0,counta(split(K2874,"","")))"),5)</f>
        <v>5</v>
      </c>
      <c r="M2715" s="102" t="s">
        <v>8513</v>
      </c>
      <c r="N2715" s="102" t="s">
        <v>8413</v>
      </c>
      <c r="O2715" s="102" t="s">
        <v>7777</v>
      </c>
      <c r="P2715" s="102" t="s">
        <v>7777</v>
      </c>
      <c r="Q2715" s="422" t="s">
        <v>62</v>
      </c>
      <c r="R2715" s="102" t="s">
        <v>43</v>
      </c>
      <c r="S2715" s="102">
        <v>0</v>
      </c>
      <c r="T2715" s="435"/>
      <c r="U2715" s="339"/>
      <c r="V2715" s="339"/>
      <c r="W2715" s="339"/>
      <c r="X2715" s="339"/>
      <c r="Y2715" s="422">
        <f>J2715-I2715</f>
        <v>0.16458333333333333</v>
      </c>
      <c r="Z2715" s="422">
        <f>Y2715*60</f>
        <v>9.875</v>
      </c>
      <c r="AA2715" s="429">
        <v>1</v>
      </c>
      <c r="AB2715" s="354">
        <v>5</v>
      </c>
    </row>
    <row r="2716" spans="1:28" ht="14.25" customHeight="1" thickBot="1">
      <c r="A2716" s="7"/>
      <c r="B2716" s="189"/>
      <c r="C2716" s="190" t="s">
        <v>6753</v>
      </c>
      <c r="D2716" s="468">
        <v>4</v>
      </c>
      <c r="E2716" s="200" t="s">
        <v>668</v>
      </c>
      <c r="F2716" s="205" t="s">
        <v>2824</v>
      </c>
      <c r="G2716" s="204" t="s">
        <v>2824</v>
      </c>
      <c r="H2716" s="205" t="s">
        <v>2825</v>
      </c>
      <c r="I2716" s="195" t="s">
        <v>341</v>
      </c>
      <c r="J2716" s="45" t="s">
        <v>946</v>
      </c>
      <c r="K2716" s="102" t="s">
        <v>8515</v>
      </c>
      <c r="L2716" s="13">
        <f ca="1">IFERROR(__xludf.DUMMYFUNCTION("if(K2875="""",0,counta(split(K2875,"","")))"),7)</f>
        <v>7</v>
      </c>
      <c r="M2716" s="102" t="s">
        <v>8515</v>
      </c>
      <c r="N2716" s="102" t="s">
        <v>1295</v>
      </c>
      <c r="O2716" s="102" t="s">
        <v>586</v>
      </c>
      <c r="P2716" s="102" t="s">
        <v>586</v>
      </c>
      <c r="Q2716" s="422" t="s">
        <v>62</v>
      </c>
      <c r="R2716" s="102" t="s">
        <v>43</v>
      </c>
      <c r="S2716" s="102">
        <v>0</v>
      </c>
      <c r="T2716" s="435"/>
      <c r="U2716" s="165">
        <v>5</v>
      </c>
      <c r="V2716" s="165">
        <v>4</v>
      </c>
      <c r="W2716" s="165" t="s">
        <v>3680</v>
      </c>
      <c r="X2716" s="102">
        <v>1</v>
      </c>
      <c r="Y2716" s="422">
        <f>J2716-I2716</f>
        <v>0.27430555555555558</v>
      </c>
      <c r="Z2716" s="422">
        <f>Y2716*60</f>
        <v>16.458333333333336</v>
      </c>
      <c r="AA2716" s="429">
        <v>1</v>
      </c>
      <c r="AB2716" s="481">
        <v>5</v>
      </c>
    </row>
    <row r="2717" spans="1:28" ht="14.25" customHeight="1" thickBot="1">
      <c r="A2717" s="161"/>
      <c r="B2717" s="161"/>
      <c r="C2717" s="353" t="s">
        <v>5531</v>
      </c>
      <c r="D2717" s="468">
        <v>4</v>
      </c>
      <c r="E2717" s="386" t="s">
        <v>5547</v>
      </c>
      <c r="F2717" s="164" t="s">
        <v>5548</v>
      </c>
      <c r="G2717" s="164" t="s">
        <v>5548</v>
      </c>
      <c r="H2717" s="164" t="s">
        <v>5549</v>
      </c>
      <c r="I2717" s="162" t="s">
        <v>223</v>
      </c>
      <c r="J2717" s="45" t="s">
        <v>1342</v>
      </c>
      <c r="K2717" s="102" t="s">
        <v>8519</v>
      </c>
      <c r="L2717" s="13">
        <f ca="1">IFERROR(__xludf.DUMMYFUNCTION("if(K2876="""",0,counta(split(K2876,"","")))"),3)</f>
        <v>3</v>
      </c>
      <c r="M2717" s="102" t="s">
        <v>8519</v>
      </c>
      <c r="N2717" s="102" t="s">
        <v>1295</v>
      </c>
      <c r="O2717" s="102" t="s">
        <v>586</v>
      </c>
      <c r="P2717" s="102" t="s">
        <v>586</v>
      </c>
      <c r="Q2717" s="422" t="s">
        <v>62</v>
      </c>
      <c r="R2717" s="102" t="s">
        <v>43</v>
      </c>
      <c r="S2717" s="102">
        <v>0</v>
      </c>
      <c r="T2717" s="435"/>
      <c r="U2717" s="379">
        <v>3</v>
      </c>
      <c r="V2717" s="379">
        <v>5</v>
      </c>
      <c r="W2717" s="377" t="s">
        <v>3548</v>
      </c>
      <c r="X2717" s="377">
        <v>1</v>
      </c>
      <c r="Y2717" s="422">
        <f>J2717-I2717</f>
        <v>0.31388888888888888</v>
      </c>
      <c r="Z2717" s="422">
        <f>Y2717*60</f>
        <v>18.833333333333332</v>
      </c>
      <c r="AA2717" s="429">
        <v>1</v>
      </c>
      <c r="AB2717" s="495">
        <v>5</v>
      </c>
    </row>
    <row r="2718" spans="1:28" ht="14.25" customHeight="1" thickBot="1">
      <c r="A2718" s="7"/>
      <c r="B2718" s="156"/>
      <c r="C2718" s="252" t="s">
        <v>6196</v>
      </c>
      <c r="D2718" s="468">
        <v>4</v>
      </c>
      <c r="E2718" s="252" t="s">
        <v>1740</v>
      </c>
      <c r="F2718" s="237" t="s">
        <v>816</v>
      </c>
      <c r="G2718" s="252" t="s">
        <v>6276</v>
      </c>
      <c r="H2718" s="252" t="s">
        <v>2839</v>
      </c>
      <c r="I2718" s="180" t="s">
        <v>223</v>
      </c>
      <c r="J2718" s="45" t="s">
        <v>1353</v>
      </c>
      <c r="K2718" s="102" t="s">
        <v>8522</v>
      </c>
      <c r="L2718" s="13">
        <f ca="1">IFERROR(__xludf.DUMMYFUNCTION("if(K2877="""",0,counta(split(K2877,"","")))"),3)</f>
        <v>3</v>
      </c>
      <c r="M2718" s="102" t="s">
        <v>8522</v>
      </c>
      <c r="N2718" s="102"/>
      <c r="O2718" s="102"/>
      <c r="P2718" s="102"/>
      <c r="Q2718" s="422" t="s">
        <v>62</v>
      </c>
      <c r="R2718" s="102" t="s">
        <v>43</v>
      </c>
      <c r="S2718" s="102">
        <v>0</v>
      </c>
      <c r="T2718" s="435"/>
      <c r="U2718" s="165">
        <v>3</v>
      </c>
      <c r="V2718" s="165">
        <v>2</v>
      </c>
      <c r="W2718" s="165" t="s">
        <v>3548</v>
      </c>
      <c r="X2718" s="102">
        <v>1</v>
      </c>
      <c r="Y2718" s="422">
        <f>J2718-I2718</f>
        <v>0.37638888888888888</v>
      </c>
      <c r="Z2718" s="422">
        <f>Y2718*60</f>
        <v>22.583333333333332</v>
      </c>
      <c r="AA2718" s="429">
        <v>1</v>
      </c>
      <c r="AB2718" s="332">
        <v>5</v>
      </c>
    </row>
    <row r="2719" spans="1:28" ht="14.25" customHeight="1" thickBot="1">
      <c r="A2719" s="7"/>
      <c r="B2719" s="7"/>
      <c r="C2719" s="50" t="s">
        <v>4937</v>
      </c>
      <c r="D2719" s="468">
        <v>4</v>
      </c>
      <c r="E2719" s="144" t="s">
        <v>5012</v>
      </c>
      <c r="F2719" s="102" t="s">
        <v>5026</v>
      </c>
      <c r="G2719" s="102" t="s">
        <v>5027</v>
      </c>
      <c r="H2719" s="102" t="s">
        <v>5028</v>
      </c>
      <c r="I2719" s="45" t="s">
        <v>617</v>
      </c>
      <c r="J2719" s="45" t="s">
        <v>2458</v>
      </c>
      <c r="K2719" s="102" t="s">
        <v>8523</v>
      </c>
      <c r="L2719" s="13">
        <f ca="1">IFERROR(__xludf.DUMMYFUNCTION("if(K2878="""",0,counta(split(K2878,"","")))"),2)</f>
        <v>2</v>
      </c>
      <c r="M2719" s="102" t="s">
        <v>8523</v>
      </c>
      <c r="N2719" s="102"/>
      <c r="O2719" s="102"/>
      <c r="P2719" s="102"/>
      <c r="Q2719" s="422" t="s">
        <v>62</v>
      </c>
      <c r="R2719" s="102" t="s">
        <v>43</v>
      </c>
      <c r="S2719" s="102">
        <v>0</v>
      </c>
      <c r="T2719" s="435"/>
      <c r="U2719" s="336">
        <v>3</v>
      </c>
      <c r="V2719" s="187">
        <v>2</v>
      </c>
      <c r="W2719" s="339" t="s">
        <v>29</v>
      </c>
      <c r="X2719" s="339" t="s">
        <v>2947</v>
      </c>
      <c r="Y2719" s="422">
        <f>J2719-I2719</f>
        <v>0.45972222222222225</v>
      </c>
      <c r="Z2719" s="422">
        <f>Y2719*60</f>
        <v>27.583333333333336</v>
      </c>
      <c r="AA2719" s="429">
        <v>1</v>
      </c>
      <c r="AB2719" s="165">
        <v>5</v>
      </c>
    </row>
    <row r="2720" spans="1:28" ht="14.25" customHeight="1" thickBot="1">
      <c r="A2720" s="156"/>
      <c r="B2720" s="156"/>
      <c r="C2720" s="252" t="s">
        <v>6391</v>
      </c>
      <c r="D2720" s="468">
        <v>4</v>
      </c>
      <c r="E2720" s="252" t="s">
        <v>6525</v>
      </c>
      <c r="F2720" s="339" t="s">
        <v>1518</v>
      </c>
      <c r="G2720" s="339" t="s">
        <v>1518</v>
      </c>
      <c r="H2720" s="339" t="s">
        <v>6531</v>
      </c>
      <c r="I2720" s="184" t="s">
        <v>617</v>
      </c>
      <c r="J2720" s="45" t="s">
        <v>8526</v>
      </c>
      <c r="K2720" s="102" t="s">
        <v>8527</v>
      </c>
      <c r="L2720" s="13">
        <f ca="1">IFERROR(__xludf.DUMMYFUNCTION("if(K2879="""",0,counta(split(K2879,"","")))"),4)</f>
        <v>4</v>
      </c>
      <c r="M2720" s="102" t="s">
        <v>8527</v>
      </c>
      <c r="N2720" s="102"/>
      <c r="O2720" s="102"/>
      <c r="P2720" s="102"/>
      <c r="Q2720" s="422" t="s">
        <v>62</v>
      </c>
      <c r="R2720" s="102" t="s">
        <v>43</v>
      </c>
      <c r="S2720" s="102">
        <v>0</v>
      </c>
      <c r="T2720" s="435"/>
      <c r="U2720" s="149">
        <v>4</v>
      </c>
      <c r="V2720" s="149">
        <v>4</v>
      </c>
      <c r="W2720" s="155" t="s">
        <v>5233</v>
      </c>
      <c r="X2720" s="155" t="s">
        <v>2947</v>
      </c>
      <c r="Y2720" s="422">
        <f>J2720-I2720</f>
        <v>0.10972222222222219</v>
      </c>
      <c r="Z2720" s="422">
        <f>Y2720*60</f>
        <v>6.5833333333333313</v>
      </c>
      <c r="AA2720" s="429">
        <v>1</v>
      </c>
      <c r="AB2720" s="332">
        <v>5</v>
      </c>
    </row>
    <row r="2721" spans="1:28" ht="14.25" customHeight="1" thickBot="1">
      <c r="A2721" s="7"/>
      <c r="B2721" s="7"/>
      <c r="C2721" s="237" t="s">
        <v>4214</v>
      </c>
      <c r="D2721" s="468">
        <v>4</v>
      </c>
      <c r="E2721" s="87" t="s">
        <v>4372</v>
      </c>
      <c r="F2721" s="102" t="s">
        <v>514</v>
      </c>
      <c r="G2721" s="102" t="s">
        <v>514</v>
      </c>
      <c r="H2721" s="102" t="s">
        <v>4380</v>
      </c>
      <c r="I2721" s="45" t="s">
        <v>662</v>
      </c>
      <c r="J2721" s="45" t="s">
        <v>8311</v>
      </c>
      <c r="K2721" s="102" t="s">
        <v>8528</v>
      </c>
      <c r="L2721" s="13">
        <f ca="1">IFERROR(__xludf.DUMMYFUNCTION("if(K2880="""",0,counta(split(K2880,"","")))"),4)</f>
        <v>4</v>
      </c>
      <c r="M2721" s="102" t="s">
        <v>8528</v>
      </c>
      <c r="N2721" s="102" t="s">
        <v>8529</v>
      </c>
      <c r="O2721" s="102" t="s">
        <v>8530</v>
      </c>
      <c r="P2721" s="102" t="s">
        <v>8530</v>
      </c>
      <c r="Q2721" s="422" t="s">
        <v>62</v>
      </c>
      <c r="R2721" s="102" t="s">
        <v>43</v>
      </c>
      <c r="S2721" s="102">
        <v>0</v>
      </c>
      <c r="T2721" s="435"/>
      <c r="U2721" s="165"/>
      <c r="V2721" s="165">
        <v>4</v>
      </c>
      <c r="W2721" s="165" t="s">
        <v>1403</v>
      </c>
      <c r="X2721" s="102"/>
      <c r="Y2721" s="422">
        <f>J2721-I2721</f>
        <v>-1.8055555555555547E-2</v>
      </c>
      <c r="Z2721" s="422">
        <f>Y2721*60</f>
        <v>-1.0833333333333328</v>
      </c>
      <c r="AA2721" s="428">
        <v>1</v>
      </c>
      <c r="AB2721" s="165">
        <v>5</v>
      </c>
    </row>
    <row r="2722" spans="1:28" ht="14.25" customHeight="1" thickBot="1">
      <c r="A2722" s="7"/>
      <c r="B2722" s="7"/>
      <c r="C2722" s="284" t="s">
        <v>4046</v>
      </c>
      <c r="D2722" s="468">
        <v>4</v>
      </c>
      <c r="E2722" s="353" t="s">
        <v>332</v>
      </c>
      <c r="F2722" s="102" t="s">
        <v>622</v>
      </c>
      <c r="G2722" s="102" t="s">
        <v>4080</v>
      </c>
      <c r="H2722" s="102" t="s">
        <v>4081</v>
      </c>
      <c r="I2722" s="45" t="s">
        <v>408</v>
      </c>
      <c r="J2722" s="45" t="s">
        <v>8534</v>
      </c>
      <c r="K2722" s="102" t="s">
        <v>8535</v>
      </c>
      <c r="L2722" s="13">
        <f ca="1">IFERROR(__xludf.DUMMYFUNCTION("if(K2881="""",0,counta(split(K2881,"","")))"),3)</f>
        <v>3</v>
      </c>
      <c r="M2722" s="102" t="s">
        <v>8535</v>
      </c>
      <c r="N2722" s="102"/>
      <c r="O2722" s="102"/>
      <c r="P2722" s="102"/>
      <c r="Q2722" s="422" t="s">
        <v>62</v>
      </c>
      <c r="R2722" s="102" t="s">
        <v>43</v>
      </c>
      <c r="S2722" s="102">
        <v>0</v>
      </c>
      <c r="T2722" s="435"/>
      <c r="U2722" s="165"/>
      <c r="V2722" s="165">
        <v>4</v>
      </c>
      <c r="W2722" s="165" t="s">
        <v>2111</v>
      </c>
      <c r="X2722" s="102"/>
      <c r="Y2722" s="422">
        <f>J2722-I2722</f>
        <v>0.17916666666666667</v>
      </c>
      <c r="Z2722" s="422">
        <f>Y2722*60</f>
        <v>10.75</v>
      </c>
      <c r="AA2722" s="428">
        <v>1</v>
      </c>
      <c r="AB2722" s="487">
        <v>5</v>
      </c>
    </row>
    <row r="2723" spans="1:28" ht="14.25" customHeight="1" thickBot="1">
      <c r="A2723" s="7"/>
      <c r="B2723" s="7"/>
      <c r="C2723" s="284" t="s">
        <v>4046</v>
      </c>
      <c r="D2723" s="468">
        <v>4</v>
      </c>
      <c r="E2723" s="353" t="s">
        <v>4189</v>
      </c>
      <c r="F2723" s="102" t="s">
        <v>4192</v>
      </c>
      <c r="G2723" s="102" t="s">
        <v>4192</v>
      </c>
      <c r="H2723" s="102" t="s">
        <v>4193</v>
      </c>
      <c r="I2723" s="45" t="s">
        <v>408</v>
      </c>
      <c r="J2723" s="45" t="s">
        <v>8538</v>
      </c>
      <c r="K2723" s="102" t="s">
        <v>8539</v>
      </c>
      <c r="L2723" s="13">
        <f ca="1">IFERROR(__xludf.DUMMYFUNCTION("if(K2882="""",0,counta(split(K2882,"","")))"),3)</f>
        <v>3</v>
      </c>
      <c r="M2723" s="102" t="s">
        <v>8539</v>
      </c>
      <c r="N2723" s="102"/>
      <c r="O2723" s="102"/>
      <c r="P2723" s="102"/>
      <c r="Q2723" s="422" t="s">
        <v>62</v>
      </c>
      <c r="R2723" s="102" t="s">
        <v>43</v>
      </c>
      <c r="S2723" s="102">
        <v>0</v>
      </c>
      <c r="T2723" s="435"/>
      <c r="U2723" s="165">
        <v>3</v>
      </c>
      <c r="V2723" s="165">
        <v>4</v>
      </c>
      <c r="W2723" s="165" t="s">
        <v>2111</v>
      </c>
      <c r="X2723" s="102" t="s">
        <v>2794</v>
      </c>
      <c r="Y2723" s="422">
        <f>J2723-I2723</f>
        <v>0.20486111111111113</v>
      </c>
      <c r="Z2723" s="422">
        <f>Y2723*60</f>
        <v>12.291666666666668</v>
      </c>
      <c r="AA2723" s="429">
        <v>1</v>
      </c>
      <c r="AB2723" s="165">
        <v>5</v>
      </c>
    </row>
    <row r="2724" spans="1:28" ht="14.25" customHeight="1" thickBot="1">
      <c r="A2724" s="7"/>
      <c r="B2724" s="7"/>
      <c r="C2724" s="50" t="s">
        <v>6619</v>
      </c>
      <c r="D2724" s="468">
        <v>4</v>
      </c>
      <c r="E2724" s="63" t="s">
        <v>6677</v>
      </c>
      <c r="F2724" s="102" t="s">
        <v>6678</v>
      </c>
      <c r="G2724" s="102" t="s">
        <v>6679</v>
      </c>
      <c r="H2724" s="102" t="s">
        <v>6680</v>
      </c>
      <c r="I2724" s="45" t="s">
        <v>408</v>
      </c>
      <c r="J2724" s="45" t="s">
        <v>8542</v>
      </c>
      <c r="K2724" s="102" t="s">
        <v>1421</v>
      </c>
      <c r="L2724" s="13">
        <f ca="1">IFERROR(__xludf.DUMMYFUNCTION("if(K2883="""",0,counta(split(K2883,"","")))"),1)</f>
        <v>1</v>
      </c>
      <c r="M2724" s="102" t="s">
        <v>1421</v>
      </c>
      <c r="N2724" s="102"/>
      <c r="O2724" s="102"/>
      <c r="P2724" s="102"/>
      <c r="Q2724" s="422" t="s">
        <v>62</v>
      </c>
      <c r="R2724" s="102" t="s">
        <v>43</v>
      </c>
      <c r="S2724" s="102">
        <v>0</v>
      </c>
      <c r="T2724" s="435"/>
      <c r="U2724" s="51">
        <v>3</v>
      </c>
      <c r="V2724" s="51">
        <v>5</v>
      </c>
      <c r="W2724" s="51" t="s">
        <v>3044</v>
      </c>
      <c r="X2724" s="51" t="s">
        <v>2794</v>
      </c>
      <c r="Y2724" s="422">
        <f>J2724-I2724</f>
        <v>0.20902777777777778</v>
      </c>
      <c r="Z2724" s="422">
        <f>Y2724*60</f>
        <v>12.541666666666668</v>
      </c>
      <c r="AA2724" s="429">
        <v>1</v>
      </c>
      <c r="AB2724" s="165">
        <v>5</v>
      </c>
    </row>
    <row r="2725" spans="1:28" ht="14.25" customHeight="1" thickBot="1">
      <c r="A2725" s="136"/>
      <c r="B2725" s="136"/>
      <c r="C2725" s="252" t="s">
        <v>4763</v>
      </c>
      <c r="D2725" s="468">
        <v>4</v>
      </c>
      <c r="E2725" s="138" t="s">
        <v>1953</v>
      </c>
      <c r="F2725" s="137" t="s">
        <v>862</v>
      </c>
      <c r="G2725" s="137"/>
      <c r="H2725" s="137" t="s">
        <v>1550</v>
      </c>
      <c r="I2725" s="110" t="s">
        <v>580</v>
      </c>
      <c r="J2725" s="45" t="s">
        <v>8546</v>
      </c>
      <c r="K2725" s="102" t="s">
        <v>8547</v>
      </c>
      <c r="L2725" s="13">
        <f ca="1">IFERROR(__xludf.DUMMYFUNCTION("if(K2884="""",0,counta(split(K2884,"","")))"),1)</f>
        <v>1</v>
      </c>
      <c r="M2725" s="102" t="s">
        <v>8547</v>
      </c>
      <c r="N2725" s="102"/>
      <c r="O2725" s="102"/>
      <c r="P2725" s="102"/>
      <c r="Q2725" s="422" t="s">
        <v>62</v>
      </c>
      <c r="R2725" s="102" t="s">
        <v>43</v>
      </c>
      <c r="S2725" s="102">
        <v>0</v>
      </c>
      <c r="T2725" s="435"/>
      <c r="U2725" s="165" t="s">
        <v>5401</v>
      </c>
      <c r="V2725" s="165" t="s">
        <v>5401</v>
      </c>
      <c r="W2725" s="165" t="s">
        <v>5401</v>
      </c>
      <c r="X2725" s="102" t="s">
        <v>5401</v>
      </c>
      <c r="Y2725" s="422">
        <f>J2725-I2725</f>
        <v>0.21249999999999999</v>
      </c>
      <c r="Z2725" s="422">
        <f>Y2725*60</f>
        <v>12.75</v>
      </c>
      <c r="AA2725" s="429">
        <v>1</v>
      </c>
      <c r="AB2725" s="165">
        <v>5</v>
      </c>
    </row>
    <row r="2726" spans="1:28" ht="14.25" customHeight="1" thickBot="1">
      <c r="A2726" s="7"/>
      <c r="B2726" s="7"/>
      <c r="C2726" s="104" t="s">
        <v>5338</v>
      </c>
      <c r="D2726" s="468">
        <v>4</v>
      </c>
      <c r="E2726" s="50" t="s">
        <v>691</v>
      </c>
      <c r="F2726" s="102" t="s">
        <v>2824</v>
      </c>
      <c r="G2726" s="102" t="s">
        <v>79</v>
      </c>
      <c r="H2726" s="102" t="s">
        <v>3831</v>
      </c>
      <c r="I2726" s="45" t="s">
        <v>580</v>
      </c>
      <c r="J2726" s="45" t="s">
        <v>8549</v>
      </c>
      <c r="K2726" s="102" t="s">
        <v>8400</v>
      </c>
      <c r="L2726" s="13">
        <f ca="1">IFERROR(__xludf.DUMMYFUNCTION("if(K2885="""",0,counta(split(K2885,"","")))"),5)</f>
        <v>5</v>
      </c>
      <c r="M2726" s="102" t="s">
        <v>8400</v>
      </c>
      <c r="N2726" s="102"/>
      <c r="O2726" s="102"/>
      <c r="P2726" s="102"/>
      <c r="Q2726" s="422" t="s">
        <v>62</v>
      </c>
      <c r="R2726" s="102" t="s">
        <v>43</v>
      </c>
      <c r="S2726" s="102">
        <v>0</v>
      </c>
      <c r="T2726" s="435"/>
      <c r="U2726" s="333">
        <v>4</v>
      </c>
      <c r="V2726" s="332">
        <v>5</v>
      </c>
      <c r="W2726" s="339" t="s">
        <v>3548</v>
      </c>
      <c r="X2726" s="339" t="s">
        <v>2794</v>
      </c>
      <c r="Y2726" s="422">
        <f>J2726-I2726</f>
        <v>-0.10972222222222222</v>
      </c>
      <c r="Z2726" s="422">
        <f>Y2726*60</f>
        <v>-6.583333333333333</v>
      </c>
      <c r="AA2726" s="429">
        <v>1</v>
      </c>
      <c r="AB2726" s="328">
        <v>5</v>
      </c>
    </row>
    <row r="2727" spans="1:28" ht="14.25" customHeight="1" thickBot="1">
      <c r="A2727" s="7"/>
      <c r="B2727" s="7"/>
      <c r="C2727" s="50" t="s">
        <v>3306</v>
      </c>
      <c r="D2727" s="468">
        <v>4</v>
      </c>
      <c r="E2727" s="97" t="s">
        <v>3378</v>
      </c>
      <c r="F2727" s="102" t="s">
        <v>75</v>
      </c>
      <c r="G2727" s="102" t="s">
        <v>3379</v>
      </c>
      <c r="H2727" s="102" t="s">
        <v>295</v>
      </c>
      <c r="I2727" s="45" t="s">
        <v>515</v>
      </c>
      <c r="J2727" s="45" t="s">
        <v>8551</v>
      </c>
      <c r="K2727" s="102" t="s">
        <v>8515</v>
      </c>
      <c r="L2727" s="13">
        <f ca="1">IFERROR(__xludf.DUMMYFUNCTION("if(K2886="""",0,counta(split(K2886,"","")))"),7)</f>
        <v>7</v>
      </c>
      <c r="M2727" s="102" t="s">
        <v>8515</v>
      </c>
      <c r="N2727" s="102"/>
      <c r="O2727" s="102"/>
      <c r="P2727" s="102"/>
      <c r="Q2727" s="422" t="s">
        <v>62</v>
      </c>
      <c r="R2727" s="102" t="s">
        <v>43</v>
      </c>
      <c r="S2727" s="102">
        <v>0</v>
      </c>
      <c r="T2727" s="435"/>
      <c r="U2727" s="255">
        <v>5</v>
      </c>
      <c r="V2727" s="255">
        <v>5</v>
      </c>
      <c r="W2727" s="353" t="s">
        <v>3770</v>
      </c>
      <c r="X2727" s="353">
        <v>1</v>
      </c>
      <c r="Y2727" s="422">
        <f>J2727-I2727</f>
        <v>-7.9166666666666677E-2</v>
      </c>
      <c r="Z2727" s="422">
        <f>Y2727*60</f>
        <v>-4.7500000000000009</v>
      </c>
      <c r="AA2727" s="429">
        <v>1</v>
      </c>
      <c r="AB2727" s="328">
        <v>5</v>
      </c>
    </row>
    <row r="2728" spans="1:28" ht="14.25" customHeight="1" thickBot="1">
      <c r="A2728" s="7"/>
      <c r="B2728" s="7"/>
      <c r="C2728" s="252" t="s">
        <v>3828</v>
      </c>
      <c r="D2728" s="468">
        <v>4</v>
      </c>
      <c r="E2728" s="252" t="s">
        <v>3945</v>
      </c>
      <c r="F2728" s="145" t="s">
        <v>3949</v>
      </c>
      <c r="G2728" s="145" t="s">
        <v>3950</v>
      </c>
      <c r="H2728" s="102" t="s">
        <v>3951</v>
      </c>
      <c r="I2728" s="45" t="s">
        <v>515</v>
      </c>
      <c r="J2728" s="45" t="s">
        <v>8552</v>
      </c>
      <c r="K2728" s="102" t="s">
        <v>8553</v>
      </c>
      <c r="L2728" s="13">
        <f ca="1">IFERROR(__xludf.DUMMYFUNCTION("if(K2887="""",0,counta(split(K2887,"","")))"),5)</f>
        <v>5</v>
      </c>
      <c r="M2728" s="102" t="s">
        <v>8553</v>
      </c>
      <c r="N2728" s="102" t="s">
        <v>1582</v>
      </c>
      <c r="O2728" s="102" t="s">
        <v>181</v>
      </c>
      <c r="P2728" s="102" t="s">
        <v>181</v>
      </c>
      <c r="Q2728" s="422" t="s">
        <v>62</v>
      </c>
      <c r="R2728" s="102" t="s">
        <v>43</v>
      </c>
      <c r="S2728" s="102">
        <v>0</v>
      </c>
      <c r="T2728" s="435"/>
      <c r="U2728" s="165">
        <v>4</v>
      </c>
      <c r="V2728" s="165">
        <v>4</v>
      </c>
      <c r="W2728" s="165" t="s">
        <v>29</v>
      </c>
      <c r="X2728" s="102">
        <v>1</v>
      </c>
      <c r="Y2728" s="422">
        <f>J2728-I2728</f>
        <v>2.2916666666666669E-2</v>
      </c>
      <c r="Z2728" s="422">
        <f>Y2728*60</f>
        <v>1.375</v>
      </c>
      <c r="AA2728" s="429">
        <v>1</v>
      </c>
      <c r="AB2728" s="354">
        <v>5</v>
      </c>
    </row>
    <row r="2729" spans="1:28" ht="14.25" customHeight="1" thickBot="1">
      <c r="A2729" s="7"/>
      <c r="B2729" s="7"/>
      <c r="C2729" s="50" t="s">
        <v>4411</v>
      </c>
      <c r="D2729" s="468">
        <v>4</v>
      </c>
      <c r="E2729" s="135" t="s">
        <v>4743</v>
      </c>
      <c r="F2729" s="102" t="s">
        <v>2835</v>
      </c>
      <c r="G2729" s="102" t="s">
        <v>4748</v>
      </c>
      <c r="H2729" s="102" t="s">
        <v>1562</v>
      </c>
      <c r="I2729" s="45" t="s">
        <v>515</v>
      </c>
      <c r="J2729" s="45" t="s">
        <v>8555</v>
      </c>
      <c r="K2729" s="102" t="s">
        <v>8539</v>
      </c>
      <c r="L2729" s="13">
        <f ca="1">IFERROR(__xludf.DUMMYFUNCTION("if(K2888="""",0,counta(split(K2888,"","")))"),3)</f>
        <v>3</v>
      </c>
      <c r="M2729" s="102" t="s">
        <v>8539</v>
      </c>
      <c r="N2729" s="102"/>
      <c r="O2729" s="102"/>
      <c r="P2729" s="102"/>
      <c r="Q2729" s="422" t="s">
        <v>62</v>
      </c>
      <c r="R2729" s="102" t="s">
        <v>43</v>
      </c>
      <c r="S2729" s="102">
        <v>0</v>
      </c>
      <c r="T2729" s="435"/>
      <c r="U2729" s="165"/>
      <c r="V2729" s="165">
        <v>3</v>
      </c>
      <c r="W2729" s="165" t="s">
        <v>1403</v>
      </c>
      <c r="X2729" s="102"/>
      <c r="Y2729" s="422">
        <f>J2729-I2729</f>
        <v>5.4166666666666669E-2</v>
      </c>
      <c r="Z2729" s="422">
        <f>Y2729*60</f>
        <v>3.25</v>
      </c>
      <c r="AA2729" s="429">
        <v>1</v>
      </c>
      <c r="AB2729" s="354">
        <v>5</v>
      </c>
    </row>
    <row r="2730" spans="1:28" ht="14.25" customHeight="1" thickBot="1">
      <c r="A2730" s="7"/>
      <c r="B2730" s="7"/>
      <c r="C2730" s="50" t="s">
        <v>4937</v>
      </c>
      <c r="D2730" s="468">
        <v>4</v>
      </c>
      <c r="E2730" s="144" t="s">
        <v>4938</v>
      </c>
      <c r="F2730" s="102" t="s">
        <v>4939</v>
      </c>
      <c r="G2730" s="102" t="s">
        <v>4940</v>
      </c>
      <c r="H2730" s="102" t="s">
        <v>4940</v>
      </c>
      <c r="I2730" s="45" t="s">
        <v>515</v>
      </c>
      <c r="J2730" s="45" t="s">
        <v>8559</v>
      </c>
      <c r="K2730" s="102" t="s">
        <v>8509</v>
      </c>
      <c r="L2730" s="13">
        <f ca="1">IFERROR(__xludf.DUMMYFUNCTION("if(K2889="""",0,counta(split(K2889,"","")))"),1)</f>
        <v>1</v>
      </c>
      <c r="M2730" s="102" t="s">
        <v>8509</v>
      </c>
      <c r="N2730" s="102" t="s">
        <v>1582</v>
      </c>
      <c r="O2730" s="102" t="s">
        <v>181</v>
      </c>
      <c r="P2730" s="102" t="s">
        <v>181</v>
      </c>
      <c r="Q2730" s="422" t="s">
        <v>62</v>
      </c>
      <c r="R2730" s="102" t="s">
        <v>43</v>
      </c>
      <c r="S2730" s="102">
        <v>0</v>
      </c>
      <c r="T2730" s="435"/>
      <c r="U2730" s="277">
        <v>3</v>
      </c>
      <c r="V2730" s="277">
        <v>4</v>
      </c>
      <c r="W2730" s="275" t="s">
        <v>3511</v>
      </c>
      <c r="X2730" s="275" t="s">
        <v>2947</v>
      </c>
      <c r="Y2730" s="422">
        <f>J2730-I2730</f>
        <v>0.1131944444444444</v>
      </c>
      <c r="Z2730" s="422">
        <f>Y2730*60</f>
        <v>6.7916666666666643</v>
      </c>
      <c r="AA2730" s="429">
        <v>1</v>
      </c>
      <c r="AB2730" s="255">
        <v>5</v>
      </c>
    </row>
    <row r="2731" spans="1:28" ht="14.25" customHeight="1" thickBot="1">
      <c r="A2731" s="7"/>
      <c r="B2731" s="7"/>
      <c r="C2731" s="104" t="s">
        <v>5338</v>
      </c>
      <c r="D2731" s="468">
        <v>4</v>
      </c>
      <c r="E2731" s="50" t="s">
        <v>1583</v>
      </c>
      <c r="F2731" s="102" t="s">
        <v>5417</v>
      </c>
      <c r="G2731" s="102" t="s">
        <v>5417</v>
      </c>
      <c r="H2731" s="102" t="s">
        <v>5418</v>
      </c>
      <c r="I2731" s="45" t="s">
        <v>515</v>
      </c>
      <c r="J2731" s="45" t="s">
        <v>8559</v>
      </c>
      <c r="K2731" s="102" t="s">
        <v>8522</v>
      </c>
      <c r="L2731" s="13">
        <f ca="1">IFERROR(__xludf.DUMMYFUNCTION("if(K2890="""",0,counta(split(K2890,"","")))"),3)</f>
        <v>3</v>
      </c>
      <c r="M2731" s="102" t="s">
        <v>8522</v>
      </c>
      <c r="N2731" s="102"/>
      <c r="O2731" s="102"/>
      <c r="P2731" s="102"/>
      <c r="Q2731" s="422" t="s">
        <v>62</v>
      </c>
      <c r="R2731" s="102" t="s">
        <v>43</v>
      </c>
      <c r="S2731" s="102">
        <v>0</v>
      </c>
      <c r="T2731" s="435"/>
      <c r="U2731" s="165">
        <v>4</v>
      </c>
      <c r="V2731" s="165">
        <v>4</v>
      </c>
      <c r="W2731" s="165" t="s">
        <v>3076</v>
      </c>
      <c r="X2731" s="102">
        <v>1</v>
      </c>
      <c r="Y2731" s="422">
        <f>J2731-I2731</f>
        <v>0.1131944444444444</v>
      </c>
      <c r="Z2731" s="422">
        <f>Y2731*60</f>
        <v>6.7916666666666643</v>
      </c>
      <c r="AA2731" s="429">
        <v>1</v>
      </c>
      <c r="AB2731" s="165">
        <v>5</v>
      </c>
    </row>
    <row r="2732" spans="1:28" ht="14.25" customHeight="1" thickBot="1">
      <c r="A2732" s="7"/>
      <c r="B2732" s="7"/>
      <c r="C2732" s="50" t="s">
        <v>4411</v>
      </c>
      <c r="D2732" s="468">
        <v>4</v>
      </c>
      <c r="E2732" s="50" t="s">
        <v>4412</v>
      </c>
      <c r="F2732" s="102" t="s">
        <v>4427</v>
      </c>
      <c r="G2732" s="102" t="s">
        <v>4427</v>
      </c>
      <c r="H2732" s="102" t="s">
        <v>994</v>
      </c>
      <c r="I2732" s="45" t="s">
        <v>1478</v>
      </c>
      <c r="J2732" s="45" t="s">
        <v>8559</v>
      </c>
      <c r="K2732" s="102" t="s">
        <v>8563</v>
      </c>
      <c r="L2732" s="13">
        <f ca="1">IFERROR(__xludf.DUMMYFUNCTION("if(K2891="""",0,counta(split(K2891,"","")))"),8)</f>
        <v>8</v>
      </c>
      <c r="M2732" s="102" t="s">
        <v>8563</v>
      </c>
      <c r="N2732" s="102"/>
      <c r="O2732" s="102"/>
      <c r="P2732" s="102"/>
      <c r="Q2732" s="422" t="s">
        <v>62</v>
      </c>
      <c r="R2732" s="102" t="s">
        <v>43</v>
      </c>
      <c r="S2732" s="102">
        <v>0</v>
      </c>
      <c r="T2732" s="435"/>
      <c r="U2732" s="165"/>
      <c r="V2732" s="165">
        <v>3</v>
      </c>
      <c r="W2732" s="165" t="s">
        <v>2111</v>
      </c>
      <c r="X2732" s="102"/>
      <c r="Y2732" s="422">
        <f>J2732-I2732</f>
        <v>0.11388888888888885</v>
      </c>
      <c r="Z2732" s="422">
        <f>Y2732*60</f>
        <v>6.8333333333333304</v>
      </c>
      <c r="AA2732" s="429">
        <v>1</v>
      </c>
      <c r="AB2732" s="165">
        <v>5</v>
      </c>
    </row>
    <row r="2733" spans="1:28" ht="14.25" customHeight="1" thickBot="1">
      <c r="A2733" s="385"/>
      <c r="B2733" s="385"/>
      <c r="C2733" s="145" t="s">
        <v>5078</v>
      </c>
      <c r="D2733" s="468">
        <v>4</v>
      </c>
      <c r="E2733" s="145" t="s">
        <v>5189</v>
      </c>
      <c r="F2733" s="155" t="s">
        <v>2824</v>
      </c>
      <c r="G2733" s="155"/>
      <c r="H2733" s="155" t="s">
        <v>3831</v>
      </c>
      <c r="I2733" s="146" t="s">
        <v>1478</v>
      </c>
      <c r="J2733" s="45" t="s">
        <v>8565</v>
      </c>
      <c r="K2733" s="102" t="s">
        <v>8566</v>
      </c>
      <c r="L2733" s="13">
        <f ca="1">IFERROR(__xludf.DUMMYFUNCTION("if(K2892="""",0,counta(split(K2892,"","")))"),3)</f>
        <v>3</v>
      </c>
      <c r="M2733" s="102" t="s">
        <v>8566</v>
      </c>
      <c r="N2733" s="102"/>
      <c r="O2733" s="102"/>
      <c r="P2733" s="102"/>
      <c r="Q2733" s="422" t="s">
        <v>62</v>
      </c>
      <c r="R2733" s="102" t="s">
        <v>43</v>
      </c>
      <c r="S2733" s="102">
        <v>0</v>
      </c>
      <c r="T2733" s="435"/>
      <c r="U2733" s="196">
        <v>5</v>
      </c>
      <c r="V2733" s="196">
        <v>5</v>
      </c>
      <c r="W2733" s="193" t="s">
        <v>6755</v>
      </c>
      <c r="X2733" s="205">
        <v>1</v>
      </c>
      <c r="Y2733" s="422">
        <f>J2733-I2733</f>
        <v>0.17916666666666661</v>
      </c>
      <c r="Z2733" s="422">
        <f>Y2733*60</f>
        <v>10.749999999999996</v>
      </c>
      <c r="AA2733" s="429">
        <v>1</v>
      </c>
      <c r="AB2733" s="522">
        <v>5</v>
      </c>
    </row>
    <row r="2734" spans="1:28" ht="14.25" customHeight="1" thickBot="1">
      <c r="A2734" s="7"/>
      <c r="B2734" s="7"/>
      <c r="C2734" s="284" t="s">
        <v>4046</v>
      </c>
      <c r="D2734" s="468">
        <v>4</v>
      </c>
      <c r="E2734" s="353" t="s">
        <v>728</v>
      </c>
      <c r="F2734" s="102" t="s">
        <v>75</v>
      </c>
      <c r="G2734" s="102"/>
      <c r="H2734" s="102" t="s">
        <v>295</v>
      </c>
      <c r="I2734" s="45" t="s">
        <v>300</v>
      </c>
      <c r="J2734" s="249" t="s">
        <v>383</v>
      </c>
      <c r="K2734" s="283" t="s">
        <v>8572</v>
      </c>
      <c r="L2734" s="13">
        <f ca="1">IFERROR(__xludf.DUMMYFUNCTION("if(K2893="""",0,counta(split(K2893,"","")))"),6)</f>
        <v>6</v>
      </c>
      <c r="M2734" s="283" t="s">
        <v>8572</v>
      </c>
      <c r="N2734" s="283" t="s">
        <v>8573</v>
      </c>
      <c r="O2734" s="283" t="s">
        <v>8574</v>
      </c>
      <c r="P2734" s="283" t="s">
        <v>1026</v>
      </c>
      <c r="Q2734" s="422" t="s">
        <v>62</v>
      </c>
      <c r="R2734" s="102" t="s">
        <v>43</v>
      </c>
      <c r="S2734" s="102">
        <v>0</v>
      </c>
      <c r="T2734" s="435"/>
      <c r="U2734" s="239">
        <v>2</v>
      </c>
      <c r="V2734" s="255">
        <v>5</v>
      </c>
      <c r="W2734" s="353" t="s">
        <v>7965</v>
      </c>
      <c r="X2734" s="353">
        <v>1</v>
      </c>
      <c r="Y2734" s="422">
        <f>J2734-I2734</f>
        <v>0.3208333333333333</v>
      </c>
      <c r="Z2734" s="422">
        <f>Y2734*60</f>
        <v>19.25</v>
      </c>
      <c r="AA2734" s="429">
        <v>1</v>
      </c>
      <c r="AB2734" s="280">
        <v>5</v>
      </c>
    </row>
    <row r="2735" spans="1:28" ht="14.25" customHeight="1" thickBot="1">
      <c r="A2735" s="7"/>
      <c r="B2735" s="7"/>
      <c r="C2735" s="252" t="s">
        <v>3828</v>
      </c>
      <c r="D2735" s="468">
        <v>4</v>
      </c>
      <c r="E2735" s="252" t="s">
        <v>3925</v>
      </c>
      <c r="F2735" s="102" t="s">
        <v>2169</v>
      </c>
      <c r="G2735" s="102" t="s">
        <v>1483</v>
      </c>
      <c r="H2735" s="102" t="s">
        <v>3937</v>
      </c>
      <c r="I2735" s="45" t="s">
        <v>2113</v>
      </c>
      <c r="J2735" s="249" t="s">
        <v>383</v>
      </c>
      <c r="K2735" s="283" t="s">
        <v>2109</v>
      </c>
      <c r="L2735" s="13">
        <f ca="1">IFERROR(__xludf.DUMMYFUNCTION("if(K2894="""",0,counta(split(K2894,"","")))"),2)</f>
        <v>2</v>
      </c>
      <c r="M2735" s="283" t="s">
        <v>8578</v>
      </c>
      <c r="N2735" s="283" t="s">
        <v>8573</v>
      </c>
      <c r="O2735" s="283" t="s">
        <v>8574</v>
      </c>
      <c r="P2735" s="283" t="s">
        <v>1026</v>
      </c>
      <c r="Q2735" s="422" t="s">
        <v>62</v>
      </c>
      <c r="R2735" s="102" t="s">
        <v>43</v>
      </c>
      <c r="S2735" s="102">
        <v>0</v>
      </c>
      <c r="T2735" s="435"/>
      <c r="U2735" s="149">
        <v>4</v>
      </c>
      <c r="V2735" s="149">
        <v>4</v>
      </c>
      <c r="W2735" s="155" t="s">
        <v>29</v>
      </c>
      <c r="X2735" s="155" t="s">
        <v>2947</v>
      </c>
      <c r="Y2735" s="422">
        <f>J2735-I2735</f>
        <v>0.32152777777777775</v>
      </c>
      <c r="Z2735" s="422">
        <f>Y2735*60</f>
        <v>19.291666666666664</v>
      </c>
      <c r="AA2735" s="429">
        <v>1</v>
      </c>
      <c r="AB2735" s="165">
        <v>5</v>
      </c>
    </row>
    <row r="2736" spans="1:28" ht="14.25" customHeight="1" thickBot="1">
      <c r="A2736" s="7"/>
      <c r="B2736" s="7"/>
      <c r="C2736" s="252" t="s">
        <v>3828</v>
      </c>
      <c r="D2736" s="468">
        <v>4</v>
      </c>
      <c r="E2736" s="252" t="s">
        <v>4023</v>
      </c>
      <c r="F2736" s="102" t="s">
        <v>4028</v>
      </c>
      <c r="G2736" s="102" t="s">
        <v>273</v>
      </c>
      <c r="H2736" s="102" t="s">
        <v>4029</v>
      </c>
      <c r="I2736" s="45" t="s">
        <v>2113</v>
      </c>
      <c r="J2736" s="249" t="s">
        <v>383</v>
      </c>
      <c r="K2736" s="283" t="s">
        <v>8582</v>
      </c>
      <c r="L2736" s="13">
        <f ca="1">IFERROR(__xludf.DUMMYFUNCTION("if(K2895="""",0,counta(split(K2895,"","")))"),4)</f>
        <v>4</v>
      </c>
      <c r="M2736" s="283" t="s">
        <v>8582</v>
      </c>
      <c r="N2736" s="283" t="s">
        <v>8573</v>
      </c>
      <c r="O2736" s="283" t="s">
        <v>8574</v>
      </c>
      <c r="P2736" s="283" t="s">
        <v>1026</v>
      </c>
      <c r="Q2736" s="422" t="s">
        <v>62</v>
      </c>
      <c r="R2736" s="102" t="s">
        <v>43</v>
      </c>
      <c r="S2736" s="102">
        <v>0</v>
      </c>
      <c r="T2736" s="435"/>
      <c r="U2736" s="277">
        <v>3</v>
      </c>
      <c r="V2736" s="277">
        <v>4</v>
      </c>
      <c r="W2736" s="275" t="s">
        <v>3409</v>
      </c>
      <c r="X2736" s="275" t="s">
        <v>2947</v>
      </c>
      <c r="Y2736" s="422">
        <f>J2736-I2736</f>
        <v>0.32152777777777775</v>
      </c>
      <c r="Z2736" s="422">
        <f>Y2736*60</f>
        <v>19.291666666666664</v>
      </c>
      <c r="AA2736" s="429">
        <v>1</v>
      </c>
      <c r="AB2736" s="165">
        <v>5</v>
      </c>
    </row>
    <row r="2737" spans="1:28" ht="14.25" customHeight="1" thickBot="1">
      <c r="A2737" s="7"/>
      <c r="B2737" s="7"/>
      <c r="C2737" s="284" t="s">
        <v>4046</v>
      </c>
      <c r="D2737" s="468">
        <v>4</v>
      </c>
      <c r="E2737" s="353" t="s">
        <v>608</v>
      </c>
      <c r="F2737" s="284" t="s">
        <v>2842</v>
      </c>
      <c r="G2737" s="102"/>
      <c r="H2737" s="102" t="s">
        <v>561</v>
      </c>
      <c r="I2737" s="45" t="s">
        <v>2113</v>
      </c>
      <c r="J2737" s="249" t="s">
        <v>383</v>
      </c>
      <c r="K2737" s="283" t="s">
        <v>8585</v>
      </c>
      <c r="L2737" s="13">
        <f ca="1">IFERROR(__xludf.DUMMYFUNCTION("if(K2896="""",0,counta(split(K2896,"","")))"),1)</f>
        <v>1</v>
      </c>
      <c r="M2737" s="283" t="s">
        <v>8586</v>
      </c>
      <c r="N2737" s="283" t="s">
        <v>8573</v>
      </c>
      <c r="O2737" s="283" t="s">
        <v>8574</v>
      </c>
      <c r="P2737" s="283" t="s">
        <v>1026</v>
      </c>
      <c r="Q2737" s="422" t="s">
        <v>62</v>
      </c>
      <c r="R2737" s="102" t="s">
        <v>43</v>
      </c>
      <c r="S2737" s="102">
        <v>0</v>
      </c>
      <c r="T2737" s="435"/>
      <c r="U2737" s="165">
        <v>4</v>
      </c>
      <c r="V2737" s="165">
        <v>3</v>
      </c>
      <c r="W2737" s="165" t="s">
        <v>2111</v>
      </c>
      <c r="X2737" s="102" t="s">
        <v>2947</v>
      </c>
      <c r="Y2737" s="422">
        <f>J2737-I2737</f>
        <v>0.32152777777777775</v>
      </c>
      <c r="Z2737" s="422">
        <f>Y2737*60</f>
        <v>19.291666666666664</v>
      </c>
      <c r="AA2737" s="429">
        <v>1</v>
      </c>
      <c r="AB2737" s="274">
        <v>5</v>
      </c>
    </row>
    <row r="2738" spans="1:28" ht="14.25" customHeight="1" thickBot="1">
      <c r="A2738" s="7"/>
      <c r="B2738" s="7"/>
      <c r="C2738" s="284" t="s">
        <v>4046</v>
      </c>
      <c r="D2738" s="468">
        <v>4</v>
      </c>
      <c r="E2738" s="115" t="s">
        <v>1334</v>
      </c>
      <c r="F2738" s="102" t="s">
        <v>4099</v>
      </c>
      <c r="G2738" s="102" t="s">
        <v>4100</v>
      </c>
      <c r="H2738" s="102" t="s">
        <v>4101</v>
      </c>
      <c r="I2738" s="45" t="s">
        <v>2113</v>
      </c>
      <c r="J2738" s="249" t="s">
        <v>7949</v>
      </c>
      <c r="K2738" s="283" t="s">
        <v>8588</v>
      </c>
      <c r="L2738" s="13">
        <f ca="1">IFERROR(__xludf.DUMMYFUNCTION("if(K2897="""",0,counta(split(K2897,"","")))"),6)</f>
        <v>6</v>
      </c>
      <c r="M2738" s="283" t="s">
        <v>8588</v>
      </c>
      <c r="N2738" s="254"/>
      <c r="O2738" s="283" t="s">
        <v>2188</v>
      </c>
      <c r="P2738" s="283" t="s">
        <v>8589</v>
      </c>
      <c r="Q2738" s="422" t="s">
        <v>62</v>
      </c>
      <c r="R2738" s="102" t="s">
        <v>43</v>
      </c>
      <c r="S2738" s="102">
        <v>0</v>
      </c>
      <c r="T2738" s="435"/>
      <c r="U2738" s="336">
        <v>3</v>
      </c>
      <c r="V2738" s="333">
        <v>4</v>
      </c>
      <c r="W2738" s="339" t="s">
        <v>10455</v>
      </c>
      <c r="X2738" s="339" t="s">
        <v>2947</v>
      </c>
      <c r="Y2738" s="422">
        <f>J2738-I2738</f>
        <v>-9.236111111111113E-2</v>
      </c>
      <c r="Z2738" s="422">
        <f>Y2738*60</f>
        <v>-5.5416666666666679</v>
      </c>
      <c r="AA2738" s="429">
        <v>1</v>
      </c>
      <c r="AB2738" s="328">
        <v>5</v>
      </c>
    </row>
    <row r="2739" spans="1:28" ht="14.25" customHeight="1" thickBot="1">
      <c r="A2739" s="7"/>
      <c r="B2739" s="7"/>
      <c r="C2739" s="214" t="s">
        <v>6842</v>
      </c>
      <c r="D2739" s="468">
        <v>4</v>
      </c>
      <c r="E2739" s="214" t="s">
        <v>1669</v>
      </c>
      <c r="F2739" s="237" t="s">
        <v>816</v>
      </c>
      <c r="G2739" s="102" t="s">
        <v>6908</v>
      </c>
      <c r="H2739" s="102" t="s">
        <v>818</v>
      </c>
      <c r="I2739" s="45" t="s">
        <v>2113</v>
      </c>
      <c r="J2739" s="249" t="s">
        <v>2324</v>
      </c>
      <c r="K2739" s="283" t="s">
        <v>8592</v>
      </c>
      <c r="L2739" s="13">
        <f ca="1">IFERROR(__xludf.DUMMYFUNCTION("if(K2898="""",0,counta(split(K2898,"","")))"),5)</f>
        <v>5</v>
      </c>
      <c r="M2739" s="283" t="s">
        <v>8592</v>
      </c>
      <c r="N2739" s="254"/>
      <c r="O2739" s="254"/>
      <c r="P2739" s="254"/>
      <c r="Q2739" s="422" t="s">
        <v>62</v>
      </c>
      <c r="R2739" s="102" t="s">
        <v>43</v>
      </c>
      <c r="S2739" s="102">
        <v>0</v>
      </c>
      <c r="T2739" s="435"/>
      <c r="U2739" s="165">
        <v>5</v>
      </c>
      <c r="V2739" s="165">
        <v>5</v>
      </c>
      <c r="W2739" s="237" t="s">
        <v>29</v>
      </c>
      <c r="X2739" s="102" t="s">
        <v>2794</v>
      </c>
      <c r="Y2739" s="422">
        <f>J2739-I2739</f>
        <v>-4.1666666666666671E-2</v>
      </c>
      <c r="Z2739" s="422">
        <f>Y2739*60</f>
        <v>-2.5000000000000004</v>
      </c>
      <c r="AA2739" s="429">
        <v>1</v>
      </c>
      <c r="AB2739" s="354">
        <v>5</v>
      </c>
    </row>
    <row r="2740" spans="1:28" ht="14.25" customHeight="1" thickBot="1">
      <c r="A2740" s="7"/>
      <c r="B2740" s="7"/>
      <c r="C2740" s="50" t="s">
        <v>5950</v>
      </c>
      <c r="D2740" s="468">
        <v>4</v>
      </c>
      <c r="E2740" s="50" t="s">
        <v>6066</v>
      </c>
      <c r="F2740" s="102" t="s">
        <v>816</v>
      </c>
      <c r="G2740" s="102" t="s">
        <v>6067</v>
      </c>
      <c r="H2740" s="102" t="s">
        <v>6068</v>
      </c>
      <c r="I2740" s="45" t="s">
        <v>1503</v>
      </c>
      <c r="J2740" s="249" t="s">
        <v>5171</v>
      </c>
      <c r="K2740" s="283" t="s">
        <v>8596</v>
      </c>
      <c r="L2740" s="13">
        <f ca="1">IFERROR(__xludf.DUMMYFUNCTION("if(K2899="""",0,counta(split(K2899,"","")))"),5)</f>
        <v>5</v>
      </c>
      <c r="M2740" s="283" t="s">
        <v>8596</v>
      </c>
      <c r="N2740" s="254"/>
      <c r="O2740" s="283" t="s">
        <v>3547</v>
      </c>
      <c r="P2740" s="283" t="s">
        <v>3547</v>
      </c>
      <c r="Q2740" s="422" t="s">
        <v>62</v>
      </c>
      <c r="R2740" s="102" t="s">
        <v>43</v>
      </c>
      <c r="S2740" s="102">
        <v>0</v>
      </c>
      <c r="T2740" s="435"/>
      <c r="U2740" s="327">
        <v>4</v>
      </c>
      <c r="V2740" s="327">
        <v>4</v>
      </c>
      <c r="W2740" s="343" t="s">
        <v>3548</v>
      </c>
      <c r="X2740" s="252" t="s">
        <v>2794</v>
      </c>
      <c r="Y2740" s="422">
        <f>J2740-I2740</f>
        <v>6.8750000000000006E-2</v>
      </c>
      <c r="Z2740" s="422">
        <f>Y2740*60</f>
        <v>4.125</v>
      </c>
      <c r="AA2740" s="429">
        <v>1</v>
      </c>
      <c r="AB2740" s="165">
        <v>5</v>
      </c>
    </row>
    <row r="2741" spans="1:28" ht="14.25" customHeight="1" thickBot="1">
      <c r="A2741" s="385"/>
      <c r="B2741" s="385"/>
      <c r="C2741" s="145" t="s">
        <v>5078</v>
      </c>
      <c r="D2741" s="468">
        <v>4</v>
      </c>
      <c r="E2741" s="145" t="s">
        <v>5133</v>
      </c>
      <c r="F2741" s="155" t="s">
        <v>2824</v>
      </c>
      <c r="G2741" s="155" t="s">
        <v>2824</v>
      </c>
      <c r="H2741" s="155" t="s">
        <v>3831</v>
      </c>
      <c r="I2741" s="152" t="s">
        <v>1591</v>
      </c>
      <c r="J2741" s="249" t="s">
        <v>2424</v>
      </c>
      <c r="K2741" s="283" t="s">
        <v>8599</v>
      </c>
      <c r="L2741" s="13">
        <f ca="1">IFERROR(__xludf.DUMMYFUNCTION("if(K2900="""",0,counta(split(K2900,"","")))"),8)</f>
        <v>8</v>
      </c>
      <c r="M2741" s="283" t="s">
        <v>8599</v>
      </c>
      <c r="N2741" s="283" t="s">
        <v>8600</v>
      </c>
      <c r="O2741" s="283" t="s">
        <v>181</v>
      </c>
      <c r="P2741" s="283" t="s">
        <v>8601</v>
      </c>
      <c r="Q2741" s="422" t="s">
        <v>62</v>
      </c>
      <c r="R2741" s="102" t="s">
        <v>43</v>
      </c>
      <c r="S2741" s="102">
        <v>0</v>
      </c>
      <c r="T2741" s="435"/>
      <c r="U2741" s="277">
        <v>4</v>
      </c>
      <c r="V2741" s="277">
        <v>4</v>
      </c>
      <c r="W2741" s="275" t="s">
        <v>3409</v>
      </c>
      <c r="X2741" s="275" t="s">
        <v>2947</v>
      </c>
      <c r="Y2741" s="422">
        <f>J2741-I2741</f>
        <v>0.19861111111111113</v>
      </c>
      <c r="Z2741" s="422">
        <f>Y2741*60</f>
        <v>11.916666666666668</v>
      </c>
      <c r="AA2741" s="429">
        <v>1</v>
      </c>
      <c r="AB2741" s="165">
        <v>5</v>
      </c>
    </row>
    <row r="2742" spans="1:28" ht="14.25" customHeight="1" thickBot="1">
      <c r="A2742" s="7"/>
      <c r="B2742" s="7"/>
      <c r="C2742" s="50" t="s">
        <v>5950</v>
      </c>
      <c r="D2742" s="468">
        <v>4</v>
      </c>
      <c r="E2742" s="50" t="s">
        <v>6108</v>
      </c>
      <c r="F2742" s="102" t="s">
        <v>6112</v>
      </c>
      <c r="G2742" s="102" t="s">
        <v>6113</v>
      </c>
      <c r="H2742" s="102" t="s">
        <v>3017</v>
      </c>
      <c r="I2742" s="45" t="s">
        <v>1591</v>
      </c>
      <c r="J2742" s="249" t="s">
        <v>1342</v>
      </c>
      <c r="K2742" s="283" t="s">
        <v>8603</v>
      </c>
      <c r="L2742" s="13">
        <f ca="1">IFERROR(__xludf.DUMMYFUNCTION("if(K2901="""",0,counta(split(K2901,"","")))"),12)</f>
        <v>12</v>
      </c>
      <c r="M2742" s="283" t="s">
        <v>8603</v>
      </c>
      <c r="N2742" s="254"/>
      <c r="O2742" s="254"/>
      <c r="P2742" s="254"/>
      <c r="Q2742" s="422" t="s">
        <v>62</v>
      </c>
      <c r="R2742" s="102" t="s">
        <v>43</v>
      </c>
      <c r="S2742" s="102">
        <v>0</v>
      </c>
      <c r="T2742" s="435"/>
      <c r="U2742" s="165"/>
      <c r="V2742" s="165">
        <v>4</v>
      </c>
      <c r="W2742" s="165" t="s">
        <v>2111</v>
      </c>
      <c r="X2742" s="102"/>
      <c r="Y2742" s="422">
        <f>J2742-I2742</f>
        <v>0.32083333333333336</v>
      </c>
      <c r="Z2742" s="422">
        <f>Y2742*60</f>
        <v>19.25</v>
      </c>
      <c r="AA2742" s="429">
        <v>1</v>
      </c>
      <c r="AB2742" s="165">
        <v>5</v>
      </c>
    </row>
    <row r="2743" spans="1:28" ht="14.25" customHeight="1" thickBot="1">
      <c r="A2743" s="7"/>
      <c r="B2743" s="7"/>
      <c r="C2743" s="252" t="s">
        <v>3828</v>
      </c>
      <c r="D2743" s="468">
        <v>4</v>
      </c>
      <c r="E2743" s="109" t="s">
        <v>3840</v>
      </c>
      <c r="F2743" s="102" t="s">
        <v>3841</v>
      </c>
      <c r="G2743" s="102"/>
      <c r="H2743" s="102" t="s">
        <v>3477</v>
      </c>
      <c r="I2743" s="45" t="s">
        <v>583</v>
      </c>
      <c r="J2743" s="249" t="s">
        <v>2338</v>
      </c>
      <c r="K2743" s="283" t="s">
        <v>593</v>
      </c>
      <c r="L2743" s="13">
        <f ca="1">IFERROR(__xludf.DUMMYFUNCTION("if(K2902="""",0,counta(split(K2902,"","")))"),1)</f>
        <v>1</v>
      </c>
      <c r="M2743" s="283" t="s">
        <v>593</v>
      </c>
      <c r="N2743" s="283" t="s">
        <v>8600</v>
      </c>
      <c r="O2743" s="283" t="s">
        <v>7175</v>
      </c>
      <c r="P2743" s="283" t="s">
        <v>8601</v>
      </c>
      <c r="Q2743" s="422" t="s">
        <v>62</v>
      </c>
      <c r="R2743" s="102" t="s">
        <v>43</v>
      </c>
      <c r="S2743" s="102">
        <v>0</v>
      </c>
      <c r="T2743" s="435"/>
      <c r="U2743" s="277">
        <v>4</v>
      </c>
      <c r="V2743" s="277">
        <v>4</v>
      </c>
      <c r="W2743" s="275" t="s">
        <v>3409</v>
      </c>
      <c r="X2743" s="275" t="s">
        <v>2947</v>
      </c>
      <c r="Y2743" s="422">
        <f>J2743-I2743</f>
        <v>-7.7777777777777779E-2</v>
      </c>
      <c r="Z2743" s="422">
        <f>Y2743*60</f>
        <v>-4.666666666666667</v>
      </c>
      <c r="AA2743" s="429">
        <v>1</v>
      </c>
      <c r="AB2743" s="328">
        <v>5</v>
      </c>
    </row>
    <row r="2744" spans="1:28" ht="14.25" customHeight="1" thickBot="1">
      <c r="A2744" s="7"/>
      <c r="B2744" s="7"/>
      <c r="C2744" s="104" t="s">
        <v>5338</v>
      </c>
      <c r="D2744" s="468">
        <v>4</v>
      </c>
      <c r="E2744" s="50" t="s">
        <v>5371</v>
      </c>
      <c r="F2744" s="102" t="s">
        <v>1414</v>
      </c>
      <c r="G2744" s="102" t="s">
        <v>2359</v>
      </c>
      <c r="H2744" s="102" t="s">
        <v>3043</v>
      </c>
      <c r="I2744" s="45" t="s">
        <v>583</v>
      </c>
      <c r="J2744" s="249" t="s">
        <v>1282</v>
      </c>
      <c r="K2744" s="283" t="s">
        <v>1280</v>
      </c>
      <c r="L2744" s="13">
        <f ca="1">IFERROR(__xludf.DUMMYFUNCTION("if(K2903="""",0,counta(split(K2903,"","")))"),1)</f>
        <v>1</v>
      </c>
      <c r="M2744" s="283" t="s">
        <v>1280</v>
      </c>
      <c r="N2744" s="254"/>
      <c r="O2744" s="254"/>
      <c r="P2744" s="254"/>
      <c r="Q2744" s="422" t="s">
        <v>62</v>
      </c>
      <c r="R2744" s="102" t="s">
        <v>43</v>
      </c>
      <c r="S2744" s="102">
        <v>0</v>
      </c>
      <c r="T2744" s="435"/>
      <c r="U2744" s="165">
        <v>5</v>
      </c>
      <c r="V2744" s="165">
        <v>3</v>
      </c>
      <c r="W2744" s="353" t="s">
        <v>29</v>
      </c>
      <c r="X2744" s="102" t="s">
        <v>2794</v>
      </c>
      <c r="Y2744" s="422">
        <f>J2744-I2744</f>
        <v>0.16319444444444448</v>
      </c>
      <c r="Z2744" s="422">
        <f>Y2744*60</f>
        <v>9.7916666666666679</v>
      </c>
      <c r="AA2744" s="429">
        <v>1</v>
      </c>
      <c r="AB2744" s="297">
        <v>5</v>
      </c>
    </row>
    <row r="2745" spans="1:28" ht="14.25" customHeight="1" thickBot="1">
      <c r="A2745" s="161"/>
      <c r="B2745" s="161"/>
      <c r="C2745" s="283" t="s">
        <v>5531</v>
      </c>
      <c r="D2745" s="468">
        <v>4</v>
      </c>
      <c r="E2745" s="386" t="s">
        <v>293</v>
      </c>
      <c r="F2745" s="164" t="s">
        <v>2737</v>
      </c>
      <c r="G2745" s="164" t="s">
        <v>5567</v>
      </c>
      <c r="H2745" s="164" t="s">
        <v>2573</v>
      </c>
      <c r="I2745" s="162" t="s">
        <v>428</v>
      </c>
      <c r="J2745" s="249" t="s">
        <v>1011</v>
      </c>
      <c r="K2745" s="283" t="s">
        <v>8612</v>
      </c>
      <c r="L2745" s="13">
        <f ca="1">IFERROR(__xludf.DUMMYFUNCTION("if(K2904="""",0,counta(split(K2904,"","")))"),2)</f>
        <v>2</v>
      </c>
      <c r="M2745" s="283" t="s">
        <v>8612</v>
      </c>
      <c r="N2745" s="254"/>
      <c r="O2745" s="254"/>
      <c r="P2745" s="254"/>
      <c r="Q2745" s="422" t="s">
        <v>62</v>
      </c>
      <c r="R2745" s="102" t="s">
        <v>43</v>
      </c>
      <c r="S2745" s="102">
        <v>0</v>
      </c>
      <c r="T2745" s="435"/>
      <c r="U2745" s="165">
        <v>5</v>
      </c>
      <c r="V2745" s="165">
        <v>4</v>
      </c>
      <c r="W2745" s="165" t="s">
        <v>8301</v>
      </c>
      <c r="X2745" s="102">
        <v>1</v>
      </c>
      <c r="Y2745" s="422">
        <f>J2745-I2745</f>
        <v>0.22708333333333336</v>
      </c>
      <c r="Z2745" s="422">
        <f>Y2745*60</f>
        <v>13.625000000000002</v>
      </c>
      <c r="AA2745" s="429">
        <v>1</v>
      </c>
      <c r="AB2745" s="280">
        <v>5</v>
      </c>
    </row>
    <row r="2746" spans="1:28" ht="14.25" customHeight="1" thickBot="1">
      <c r="A2746" s="7"/>
      <c r="B2746" s="7"/>
      <c r="C2746" s="51" t="s">
        <v>3465</v>
      </c>
      <c r="D2746" s="468">
        <v>4</v>
      </c>
      <c r="E2746" s="51" t="s">
        <v>3556</v>
      </c>
      <c r="F2746" s="102" t="s">
        <v>3557</v>
      </c>
      <c r="G2746" s="237" t="s">
        <v>3558</v>
      </c>
      <c r="H2746" s="102" t="s">
        <v>3559</v>
      </c>
      <c r="I2746" s="45" t="s">
        <v>1536</v>
      </c>
      <c r="J2746" s="249" t="s">
        <v>1645</v>
      </c>
      <c r="K2746" s="283" t="s">
        <v>8616</v>
      </c>
      <c r="L2746" s="13">
        <f ca="1">IFERROR(__xludf.DUMMYFUNCTION("if(K2905="""",0,counta(split(K2905,"","")))"),2)</f>
        <v>2</v>
      </c>
      <c r="M2746" s="283" t="s">
        <v>8616</v>
      </c>
      <c r="N2746" s="254"/>
      <c r="O2746" s="254"/>
      <c r="P2746" s="254"/>
      <c r="Q2746" s="422" t="s">
        <v>62</v>
      </c>
      <c r="R2746" s="102" t="s">
        <v>43</v>
      </c>
      <c r="S2746" s="102">
        <v>0</v>
      </c>
      <c r="T2746" s="435"/>
      <c r="U2746" s="165"/>
      <c r="V2746" s="165">
        <v>4</v>
      </c>
      <c r="W2746" s="165" t="s">
        <v>2111</v>
      </c>
      <c r="X2746" s="102"/>
      <c r="Y2746" s="422">
        <f>J2746-I2746</f>
        <v>-0.12708333333333333</v>
      </c>
      <c r="Z2746" s="422">
        <f>Y2746*60</f>
        <v>-7.625</v>
      </c>
      <c r="AA2746" s="428">
        <v>1</v>
      </c>
      <c r="AB2746" s="165">
        <v>5</v>
      </c>
    </row>
    <row r="2747" spans="1:28" ht="14.25" customHeight="1" thickBot="1">
      <c r="A2747" s="513"/>
      <c r="B2747" s="513"/>
      <c r="C2747" s="553" t="s">
        <v>4046</v>
      </c>
      <c r="D2747" s="468">
        <v>4</v>
      </c>
      <c r="E2747" s="514" t="s">
        <v>4203</v>
      </c>
      <c r="F2747" s="480" t="s">
        <v>68</v>
      </c>
      <c r="G2747" s="480"/>
      <c r="H2747" s="480" t="s">
        <v>208</v>
      </c>
      <c r="I2747" s="542" t="s">
        <v>1536</v>
      </c>
      <c r="J2747" s="249" t="s">
        <v>499</v>
      </c>
      <c r="K2747" s="283" t="s">
        <v>5193</v>
      </c>
      <c r="L2747" s="13">
        <f ca="1">IFERROR(__xludf.DUMMYFUNCTION("if(K2906="""",0,counta(split(K2906,"","")))"),1)</f>
        <v>1</v>
      </c>
      <c r="M2747" s="283" t="s">
        <v>5193</v>
      </c>
      <c r="N2747" s="283" t="s">
        <v>8618</v>
      </c>
      <c r="O2747" s="283" t="s">
        <v>1329</v>
      </c>
      <c r="P2747" s="283" t="s">
        <v>1329</v>
      </c>
      <c r="Q2747" s="422" t="s">
        <v>62</v>
      </c>
      <c r="R2747" s="102" t="s">
        <v>43</v>
      </c>
      <c r="S2747" s="102">
        <v>0</v>
      </c>
      <c r="T2747" s="435"/>
      <c r="U2747" s="253">
        <v>4</v>
      </c>
      <c r="V2747" s="253">
        <v>4</v>
      </c>
      <c r="W2747" s="283" t="s">
        <v>2793</v>
      </c>
      <c r="X2747" s="250">
        <v>1</v>
      </c>
      <c r="Y2747" s="422">
        <f>J2747-I2747</f>
        <v>0.22222222222222227</v>
      </c>
      <c r="Z2747" s="422">
        <f>Y2747*60</f>
        <v>13.333333333333336</v>
      </c>
      <c r="AA2747" s="429">
        <v>1</v>
      </c>
      <c r="AB2747" s="165">
        <v>5</v>
      </c>
    </row>
    <row r="2748" spans="1:28" ht="14.25" customHeight="1" thickBot="1">
      <c r="A2748" s="7"/>
      <c r="B2748" s="7"/>
      <c r="C2748" s="50" t="s">
        <v>4411</v>
      </c>
      <c r="D2748" s="468">
        <v>4</v>
      </c>
      <c r="E2748" s="51" t="s">
        <v>4697</v>
      </c>
      <c r="F2748" s="102" t="s">
        <v>3653</v>
      </c>
      <c r="G2748" s="102" t="s">
        <v>38</v>
      </c>
      <c r="H2748" s="102" t="s">
        <v>2305</v>
      </c>
      <c r="I2748" s="45" t="s">
        <v>1536</v>
      </c>
      <c r="J2748" s="249" t="s">
        <v>499</v>
      </c>
      <c r="K2748" s="283" t="s">
        <v>8620</v>
      </c>
      <c r="L2748" s="13">
        <f ca="1">IFERROR(__xludf.DUMMYFUNCTION("if(K2907="""",0,counta(split(K2907,"","")))"),1)</f>
        <v>1</v>
      </c>
      <c r="M2748" s="283" t="s">
        <v>8620</v>
      </c>
      <c r="N2748" s="283" t="s">
        <v>8618</v>
      </c>
      <c r="O2748" s="283" t="s">
        <v>1329</v>
      </c>
      <c r="P2748" s="283" t="s">
        <v>1329</v>
      </c>
      <c r="Q2748" s="422" t="s">
        <v>62</v>
      </c>
      <c r="R2748" s="102" t="s">
        <v>43</v>
      </c>
      <c r="S2748" s="102">
        <v>0</v>
      </c>
      <c r="T2748" s="435"/>
      <c r="U2748" s="165">
        <v>4</v>
      </c>
      <c r="V2748" s="165">
        <v>4</v>
      </c>
      <c r="W2748" s="165" t="s">
        <v>3511</v>
      </c>
      <c r="X2748" s="102" t="s">
        <v>2947</v>
      </c>
      <c r="Y2748" s="422">
        <f>J2748-I2748</f>
        <v>0.22222222222222227</v>
      </c>
      <c r="Z2748" s="422">
        <f>Y2748*60</f>
        <v>13.333333333333336</v>
      </c>
      <c r="AA2748" s="429">
        <v>1</v>
      </c>
      <c r="AB2748" s="165">
        <v>5</v>
      </c>
    </row>
    <row r="2749" spans="1:28" ht="14.25" customHeight="1" thickBot="1">
      <c r="A2749" s="7"/>
      <c r="B2749" s="7"/>
      <c r="C2749" s="252" t="s">
        <v>4763</v>
      </c>
      <c r="D2749" s="468">
        <v>4</v>
      </c>
      <c r="E2749" s="50" t="s">
        <v>4897</v>
      </c>
      <c r="F2749" s="102" t="s">
        <v>2190</v>
      </c>
      <c r="G2749" s="102" t="s">
        <v>2190</v>
      </c>
      <c r="H2749" s="102" t="s">
        <v>4205</v>
      </c>
      <c r="I2749" s="45" t="s">
        <v>1536</v>
      </c>
      <c r="J2749" s="249" t="s">
        <v>499</v>
      </c>
      <c r="K2749" s="283" t="s">
        <v>8621</v>
      </c>
      <c r="L2749" s="13">
        <f ca="1">IFERROR(__xludf.DUMMYFUNCTION("if(K2908="""",0,counta(split(K2908,"","")))"),1)</f>
        <v>1</v>
      </c>
      <c r="M2749" s="283" t="s">
        <v>8621</v>
      </c>
      <c r="N2749" s="283" t="s">
        <v>8618</v>
      </c>
      <c r="O2749" s="283" t="s">
        <v>1329</v>
      </c>
      <c r="P2749" s="283" t="s">
        <v>1329</v>
      </c>
      <c r="Q2749" s="422" t="s">
        <v>62</v>
      </c>
      <c r="R2749" s="102" t="s">
        <v>43</v>
      </c>
      <c r="S2749" s="102">
        <v>0</v>
      </c>
      <c r="T2749" s="435"/>
      <c r="U2749" s="131">
        <v>4</v>
      </c>
      <c r="V2749" s="131">
        <v>4</v>
      </c>
      <c r="W2749" s="132" t="s">
        <v>4470</v>
      </c>
      <c r="X2749" s="129" t="s">
        <v>3469</v>
      </c>
      <c r="Y2749" s="422">
        <f>J2749-I2749</f>
        <v>0.22222222222222227</v>
      </c>
      <c r="Z2749" s="422">
        <f>Y2749*60</f>
        <v>13.333333333333336</v>
      </c>
      <c r="AA2749" s="429">
        <v>1</v>
      </c>
      <c r="AB2749" s="280">
        <v>5</v>
      </c>
    </row>
    <row r="2750" spans="1:28" ht="14.25" customHeight="1" thickBot="1">
      <c r="A2750" s="7"/>
      <c r="B2750" s="7"/>
      <c r="C2750" s="50" t="s">
        <v>4937</v>
      </c>
      <c r="D2750" s="468">
        <v>4</v>
      </c>
      <c r="E2750" s="144" t="s">
        <v>1618</v>
      </c>
      <c r="F2750" s="102" t="s">
        <v>4549</v>
      </c>
      <c r="G2750" s="102" t="s">
        <v>5064</v>
      </c>
      <c r="H2750" s="102" t="s">
        <v>2216</v>
      </c>
      <c r="I2750" s="45" t="s">
        <v>1536</v>
      </c>
      <c r="J2750" s="249" t="s">
        <v>499</v>
      </c>
      <c r="K2750" s="283" t="s">
        <v>8622</v>
      </c>
      <c r="L2750" s="13">
        <f ca="1">IFERROR(__xludf.DUMMYFUNCTION("if(K2909="""",0,counta(split(K2909,"","")))"),1)</f>
        <v>1</v>
      </c>
      <c r="M2750" s="283" t="s">
        <v>8622</v>
      </c>
      <c r="N2750" s="254"/>
      <c r="O2750" s="254"/>
      <c r="P2750" s="254"/>
      <c r="Q2750" s="422" t="s">
        <v>62</v>
      </c>
      <c r="R2750" s="102" t="s">
        <v>43</v>
      </c>
      <c r="S2750" s="102">
        <v>0</v>
      </c>
      <c r="T2750" s="435"/>
      <c r="U2750" s="165"/>
      <c r="V2750" s="165">
        <v>5</v>
      </c>
      <c r="W2750" s="165" t="s">
        <v>29</v>
      </c>
      <c r="X2750" s="15">
        <v>1</v>
      </c>
      <c r="Y2750" s="422">
        <f>J2750-I2750</f>
        <v>0.22222222222222227</v>
      </c>
      <c r="Z2750" s="422">
        <f>Y2750*60</f>
        <v>13.333333333333336</v>
      </c>
      <c r="AA2750" s="428">
        <v>1</v>
      </c>
      <c r="AB2750" s="165">
        <v>5</v>
      </c>
    </row>
    <row r="2751" spans="1:28" ht="14.25" customHeight="1" thickBot="1">
      <c r="A2751" s="385"/>
      <c r="B2751" s="385"/>
      <c r="C2751" s="145" t="s">
        <v>5078</v>
      </c>
      <c r="D2751" s="468">
        <v>4</v>
      </c>
      <c r="E2751" s="145" t="s">
        <v>5164</v>
      </c>
      <c r="F2751" s="155" t="s">
        <v>5169</v>
      </c>
      <c r="G2751" s="155" t="s">
        <v>5169</v>
      </c>
      <c r="H2751" s="155" t="s">
        <v>5170</v>
      </c>
      <c r="I2751" s="146" t="s">
        <v>1536</v>
      </c>
      <c r="J2751" s="249" t="s">
        <v>499</v>
      </c>
      <c r="K2751" s="283" t="s">
        <v>8624</v>
      </c>
      <c r="L2751" s="13">
        <f ca="1">IFERROR(__xludf.DUMMYFUNCTION("if(K2910="""",0,counta(split(K2910,"","")))"),5)</f>
        <v>5</v>
      </c>
      <c r="M2751" s="283" t="s">
        <v>8624</v>
      </c>
      <c r="N2751" s="283" t="s">
        <v>8618</v>
      </c>
      <c r="O2751" s="283" t="s">
        <v>1329</v>
      </c>
      <c r="P2751" s="283" t="s">
        <v>1329</v>
      </c>
      <c r="Q2751" s="422" t="s">
        <v>62</v>
      </c>
      <c r="R2751" s="102" t="s">
        <v>43</v>
      </c>
      <c r="S2751" s="102">
        <v>0</v>
      </c>
      <c r="T2751" s="435"/>
      <c r="U2751" s="165"/>
      <c r="V2751" s="165"/>
      <c r="W2751" s="165" t="s">
        <v>3044</v>
      </c>
      <c r="X2751" s="102">
        <v>1</v>
      </c>
      <c r="Y2751" s="422">
        <f>J2751-I2751</f>
        <v>0.22222222222222227</v>
      </c>
      <c r="Z2751" s="422">
        <f>Y2751*60</f>
        <v>13.333333333333336</v>
      </c>
      <c r="AA2751" s="429">
        <v>1</v>
      </c>
      <c r="AB2751" s="165">
        <v>5</v>
      </c>
    </row>
    <row r="2752" spans="1:28" ht="14.25" customHeight="1" thickBot="1">
      <c r="A2752" s="7"/>
      <c r="B2752" s="7"/>
      <c r="C2752" s="284" t="s">
        <v>4046</v>
      </c>
      <c r="D2752" s="468">
        <v>4</v>
      </c>
      <c r="E2752" s="353" t="s">
        <v>4160</v>
      </c>
      <c r="F2752" s="102" t="s">
        <v>4162</v>
      </c>
      <c r="G2752" s="102"/>
      <c r="H2752" s="102" t="s">
        <v>4163</v>
      </c>
      <c r="I2752" s="45" t="s">
        <v>579</v>
      </c>
      <c r="J2752" s="249" t="s">
        <v>1030</v>
      </c>
      <c r="K2752" s="283" t="s">
        <v>8626</v>
      </c>
      <c r="L2752" s="13">
        <f ca="1">IFERROR(__xludf.DUMMYFUNCTION("if(K2911="""",0,counta(split(K2911,"","")))"),2)</f>
        <v>2</v>
      </c>
      <c r="M2752" s="283" t="s">
        <v>8626</v>
      </c>
      <c r="N2752" s="254"/>
      <c r="O2752" s="254"/>
      <c r="P2752" s="254"/>
      <c r="Q2752" s="422" t="s">
        <v>62</v>
      </c>
      <c r="R2752" s="102" t="s">
        <v>43</v>
      </c>
      <c r="S2752" s="102">
        <v>0</v>
      </c>
      <c r="T2752" s="435"/>
      <c r="U2752" s="328">
        <v>5</v>
      </c>
      <c r="V2752" s="328">
        <v>5</v>
      </c>
      <c r="W2752" s="343" t="s">
        <v>3548</v>
      </c>
      <c r="X2752" s="252" t="s">
        <v>2794</v>
      </c>
      <c r="Y2752" s="422">
        <f>J2752-I2752</f>
        <v>-7.9861111111111119E-2</v>
      </c>
      <c r="Z2752" s="422">
        <f>Y2752*60</f>
        <v>-4.791666666666667</v>
      </c>
      <c r="AA2752" s="429">
        <v>1</v>
      </c>
      <c r="AB2752" s="274">
        <v>5</v>
      </c>
    </row>
    <row r="2753" spans="1:28" ht="14.25" customHeight="1" thickBot="1">
      <c r="A2753" s="7"/>
      <c r="B2753" s="7"/>
      <c r="C2753" s="284" t="s">
        <v>5784</v>
      </c>
      <c r="D2753" s="468">
        <v>4</v>
      </c>
      <c r="E2753" s="353" t="s">
        <v>5822</v>
      </c>
      <c r="F2753" s="175" t="s">
        <v>5823</v>
      </c>
      <c r="G2753" s="353" t="s">
        <v>5824</v>
      </c>
      <c r="H2753" s="353" t="s">
        <v>5824</v>
      </c>
      <c r="I2753" s="243" t="s">
        <v>579</v>
      </c>
      <c r="J2753" s="249" t="s">
        <v>109</v>
      </c>
      <c r="K2753" s="283" t="s">
        <v>1280</v>
      </c>
      <c r="L2753" s="13">
        <f ca="1">IFERROR(__xludf.DUMMYFUNCTION("if(K2912="""",0,counta(split(K2912,"","")))"),1)</f>
        <v>1</v>
      </c>
      <c r="M2753" s="283" t="s">
        <v>1280</v>
      </c>
      <c r="N2753" s="254"/>
      <c r="O2753" s="254"/>
      <c r="P2753" s="254"/>
      <c r="Q2753" s="422" t="s">
        <v>62</v>
      </c>
      <c r="R2753" s="102" t="s">
        <v>43</v>
      </c>
      <c r="S2753" s="102">
        <v>0</v>
      </c>
      <c r="T2753" s="435"/>
      <c r="U2753" s="165"/>
      <c r="V2753" s="165">
        <v>5</v>
      </c>
      <c r="W2753" s="165" t="s">
        <v>1403</v>
      </c>
      <c r="X2753" s="102"/>
      <c r="Y2753" s="422">
        <f>J2753-I2753</f>
        <v>-5.8333333333333334E-2</v>
      </c>
      <c r="Z2753" s="422">
        <f>Y2753*60</f>
        <v>-3.5</v>
      </c>
      <c r="AA2753" s="428">
        <v>1</v>
      </c>
      <c r="AB2753" s="165">
        <v>5</v>
      </c>
    </row>
    <row r="2754" spans="1:28" ht="14.25" customHeight="1" thickBot="1">
      <c r="A2754" s="7"/>
      <c r="B2754" s="7"/>
      <c r="C2754" s="104" t="s">
        <v>4763</v>
      </c>
      <c r="D2754" s="468">
        <v>4</v>
      </c>
      <c r="E2754" s="50" t="s">
        <v>4812</v>
      </c>
      <c r="F2754" s="102" t="s">
        <v>4819</v>
      </c>
      <c r="G2754" s="102" t="s">
        <v>4819</v>
      </c>
      <c r="H2754" s="102" t="s">
        <v>4820</v>
      </c>
      <c r="I2754" s="45" t="s">
        <v>1836</v>
      </c>
      <c r="J2754" s="249" t="s">
        <v>3027</v>
      </c>
      <c r="K2754" s="283" t="s">
        <v>8630</v>
      </c>
      <c r="L2754" s="13">
        <f ca="1">IFERROR(__xludf.DUMMYFUNCTION("if(K2913="""",0,counta(split(K2913,"","")))"),2)</f>
        <v>2</v>
      </c>
      <c r="M2754" s="283" t="s">
        <v>8630</v>
      </c>
      <c r="N2754" s="254"/>
      <c r="O2754" s="254"/>
      <c r="P2754" s="254"/>
      <c r="Q2754" s="422" t="s">
        <v>62</v>
      </c>
      <c r="R2754" s="102" t="s">
        <v>43</v>
      </c>
      <c r="S2754" s="102">
        <v>0</v>
      </c>
      <c r="T2754" s="435"/>
      <c r="U2754" s="51">
        <v>3</v>
      </c>
      <c r="V2754" s="51">
        <v>5</v>
      </c>
      <c r="W2754" s="51" t="s">
        <v>3044</v>
      </c>
      <c r="X2754" s="51" t="s">
        <v>2794</v>
      </c>
      <c r="Y2754" s="422">
        <f>J2754-I2754</f>
        <v>4.9305555555555519E-2</v>
      </c>
      <c r="Z2754" s="422">
        <f>Y2754*60</f>
        <v>2.9583333333333313</v>
      </c>
      <c r="AA2754" s="429">
        <v>1</v>
      </c>
      <c r="AB2754" s="165">
        <v>5</v>
      </c>
    </row>
    <row r="2755" spans="1:28" ht="14.25" customHeight="1" thickBot="1">
      <c r="A2755" s="7"/>
      <c r="B2755" s="7"/>
      <c r="C2755" s="104" t="s">
        <v>5338</v>
      </c>
      <c r="D2755" s="468">
        <v>4</v>
      </c>
      <c r="E2755" s="50" t="s">
        <v>5456</v>
      </c>
      <c r="F2755" s="102" t="s">
        <v>5461</v>
      </c>
      <c r="G2755" s="102" t="s">
        <v>5462</v>
      </c>
      <c r="H2755" s="102" t="s">
        <v>5463</v>
      </c>
      <c r="I2755" s="45" t="s">
        <v>667</v>
      </c>
      <c r="J2755" s="249" t="s">
        <v>3227</v>
      </c>
      <c r="K2755" s="283" t="s">
        <v>8635</v>
      </c>
      <c r="L2755" s="13">
        <f ca="1">IFERROR(__xludf.DUMMYFUNCTION("if(K2914="""",0,counta(split(K2914,"","")))"),3)</f>
        <v>3</v>
      </c>
      <c r="M2755" s="283" t="s">
        <v>8635</v>
      </c>
      <c r="N2755" s="283" t="s">
        <v>1582</v>
      </c>
      <c r="O2755" s="283" t="s">
        <v>181</v>
      </c>
      <c r="P2755" s="283" t="s">
        <v>181</v>
      </c>
      <c r="Q2755" s="422" t="s">
        <v>62</v>
      </c>
      <c r="R2755" s="102" t="s">
        <v>43</v>
      </c>
      <c r="S2755" s="102">
        <v>0</v>
      </c>
      <c r="T2755" s="435"/>
      <c r="U2755" s="165"/>
      <c r="V2755" s="165">
        <v>3</v>
      </c>
      <c r="W2755" s="165" t="s">
        <v>2111</v>
      </c>
      <c r="X2755" s="102"/>
      <c r="Y2755" s="422">
        <f>J2755-I2755</f>
        <v>5.0694444444444486E-2</v>
      </c>
      <c r="Z2755" s="422">
        <f>Y2755*60</f>
        <v>3.0416666666666692</v>
      </c>
      <c r="AA2755" s="429">
        <v>1</v>
      </c>
      <c r="AB2755" s="165">
        <v>5</v>
      </c>
    </row>
    <row r="2756" spans="1:28" ht="14.25" customHeight="1" thickBot="1">
      <c r="A2756" s="7"/>
      <c r="B2756" s="7"/>
      <c r="C2756" s="237" t="s">
        <v>4214</v>
      </c>
      <c r="D2756" s="468">
        <v>4</v>
      </c>
      <c r="E2756" s="87" t="s">
        <v>4372</v>
      </c>
      <c r="F2756" s="102" t="s">
        <v>4376</v>
      </c>
      <c r="G2756" s="102" t="s">
        <v>4377</v>
      </c>
      <c r="H2756" s="102" t="s">
        <v>4378</v>
      </c>
      <c r="I2756" s="45" t="s">
        <v>487</v>
      </c>
      <c r="J2756" s="249" t="s">
        <v>923</v>
      </c>
      <c r="K2756" s="283" t="s">
        <v>8638</v>
      </c>
      <c r="L2756" s="13">
        <f ca="1">IFERROR(__xludf.DUMMYFUNCTION("if(K2915="""",0,counta(split(K2915,"","")))"),3)</f>
        <v>3</v>
      </c>
      <c r="M2756" s="283" t="s">
        <v>8639</v>
      </c>
      <c r="N2756" s="254"/>
      <c r="O2756" s="254"/>
      <c r="P2756" s="254"/>
      <c r="Q2756" s="422" t="s">
        <v>62</v>
      </c>
      <c r="R2756" s="102" t="s">
        <v>43</v>
      </c>
      <c r="S2756" s="102">
        <v>0</v>
      </c>
      <c r="T2756" s="435"/>
      <c r="U2756" s="165">
        <v>3</v>
      </c>
      <c r="V2756" s="165">
        <v>4</v>
      </c>
      <c r="W2756" s="353" t="s">
        <v>29</v>
      </c>
      <c r="X2756" s="102" t="s">
        <v>2794</v>
      </c>
      <c r="Y2756" s="422">
        <f>J2756-I2756</f>
        <v>-5.6249999999999994E-2</v>
      </c>
      <c r="Z2756" s="422">
        <f>Y2756*60</f>
        <v>-3.3749999999999996</v>
      </c>
      <c r="AA2756" s="429">
        <v>1</v>
      </c>
      <c r="AB2756" s="277">
        <v>5</v>
      </c>
    </row>
    <row r="2757" spans="1:28" ht="14.25" customHeight="1" thickBot="1">
      <c r="A2757" s="7"/>
      <c r="B2757" s="7"/>
      <c r="C2757" s="104" t="s">
        <v>5338</v>
      </c>
      <c r="D2757" s="468">
        <v>4</v>
      </c>
      <c r="E2757" s="50" t="s">
        <v>5350</v>
      </c>
      <c r="F2757" s="102" t="s">
        <v>816</v>
      </c>
      <c r="G2757" s="102" t="s">
        <v>5352</v>
      </c>
      <c r="H2757" s="102" t="s">
        <v>2839</v>
      </c>
      <c r="I2757" s="45" t="s">
        <v>487</v>
      </c>
      <c r="J2757" s="249" t="s">
        <v>82</v>
      </c>
      <c r="K2757" s="283" t="s">
        <v>8640</v>
      </c>
      <c r="L2757" s="13">
        <f ca="1">IFERROR(__xludf.DUMMYFUNCTION("if(K2916="""",0,counta(split(K2916,"","")))"),3)</f>
        <v>3</v>
      </c>
      <c r="M2757" s="283" t="s">
        <v>8640</v>
      </c>
      <c r="N2757" s="283" t="s">
        <v>1483</v>
      </c>
      <c r="O2757" s="283" t="s">
        <v>8641</v>
      </c>
      <c r="P2757" s="283" t="s">
        <v>8641</v>
      </c>
      <c r="Q2757" s="422" t="s">
        <v>62</v>
      </c>
      <c r="R2757" s="102" t="s">
        <v>43</v>
      </c>
      <c r="S2757" s="102">
        <v>0</v>
      </c>
      <c r="T2757" s="435"/>
      <c r="U2757" s="280">
        <v>5</v>
      </c>
      <c r="V2757" s="280">
        <v>5</v>
      </c>
      <c r="W2757" s="286" t="s">
        <v>9052</v>
      </c>
      <c r="X2757" s="286" t="s">
        <v>2947</v>
      </c>
      <c r="Y2757" s="422">
        <f>J2757-I2757</f>
        <v>-3.1944444444444428E-2</v>
      </c>
      <c r="Z2757" s="422">
        <f>Y2757*60</f>
        <v>-1.9166666666666656</v>
      </c>
      <c r="AA2757" s="429">
        <v>1</v>
      </c>
      <c r="AB2757" s="165">
        <v>5</v>
      </c>
    </row>
    <row r="2758" spans="1:28" ht="14.25" customHeight="1" thickBot="1">
      <c r="A2758" s="7"/>
      <c r="B2758" s="7"/>
      <c r="C2758" s="50" t="s">
        <v>3306</v>
      </c>
      <c r="D2758" s="468">
        <v>4</v>
      </c>
      <c r="E2758" s="95" t="s">
        <v>3313</v>
      </c>
      <c r="F2758" s="102" t="s">
        <v>3331</v>
      </c>
      <c r="G2758" s="102" t="s">
        <v>3331</v>
      </c>
      <c r="H2758" s="102" t="s">
        <v>2687</v>
      </c>
      <c r="I2758" s="45" t="s">
        <v>813</v>
      </c>
      <c r="J2758" s="249" t="s">
        <v>1636</v>
      </c>
      <c r="K2758" s="283" t="s">
        <v>8643</v>
      </c>
      <c r="L2758" s="13">
        <f ca="1">IFERROR(__xludf.DUMMYFUNCTION("if(K2917="""",0,counta(split(K2917,"","")))"),1)</f>
        <v>1</v>
      </c>
      <c r="M2758" s="283" t="s">
        <v>8643</v>
      </c>
      <c r="N2758" s="254"/>
      <c r="O2758" s="254"/>
      <c r="P2758" s="254"/>
      <c r="Q2758" s="422" t="s">
        <v>62</v>
      </c>
      <c r="R2758" s="102" t="s">
        <v>43</v>
      </c>
      <c r="S2758" s="102">
        <v>0</v>
      </c>
      <c r="T2758" s="435"/>
      <c r="U2758" s="165"/>
      <c r="V2758" s="165">
        <v>3</v>
      </c>
      <c r="W2758" s="165" t="s">
        <v>1403</v>
      </c>
      <c r="X2758" s="102" t="s">
        <v>1567</v>
      </c>
      <c r="Y2758" s="422">
        <f>J2758-I2758</f>
        <v>0.40625</v>
      </c>
      <c r="Z2758" s="422">
        <f>Y2758*60</f>
        <v>24.375</v>
      </c>
      <c r="AA2758" s="428">
        <v>1</v>
      </c>
      <c r="AB2758" s="274">
        <v>5</v>
      </c>
    </row>
    <row r="2759" spans="1:28" ht="14.25" customHeight="1" thickBot="1">
      <c r="A2759" s="7"/>
      <c r="B2759" s="7"/>
      <c r="C2759" s="190" t="s">
        <v>6753</v>
      </c>
      <c r="D2759" s="468">
        <v>4</v>
      </c>
      <c r="E2759" s="200" t="s">
        <v>6806</v>
      </c>
      <c r="F2759" s="205" t="s">
        <v>6813</v>
      </c>
      <c r="G2759" s="205" t="s">
        <v>6814</v>
      </c>
      <c r="H2759" s="205" t="s">
        <v>6815</v>
      </c>
      <c r="I2759" s="195" t="s">
        <v>813</v>
      </c>
      <c r="J2759" s="249" t="s">
        <v>1636</v>
      </c>
      <c r="K2759" s="283" t="s">
        <v>5168</v>
      </c>
      <c r="L2759" s="13">
        <f ca="1">IFERROR(__xludf.DUMMYFUNCTION("if(K2918="""",0,counta(split(K2918,"","")))"),1)</f>
        <v>1</v>
      </c>
      <c r="M2759" s="283" t="s">
        <v>8644</v>
      </c>
      <c r="N2759" s="254"/>
      <c r="O2759" s="254"/>
      <c r="P2759" s="254"/>
      <c r="Q2759" s="422" t="s">
        <v>62</v>
      </c>
      <c r="R2759" s="102" t="s">
        <v>43</v>
      </c>
      <c r="S2759" s="102">
        <v>0</v>
      </c>
      <c r="T2759" s="435"/>
      <c r="U2759" s="165">
        <v>5</v>
      </c>
      <c r="V2759" s="165">
        <v>5</v>
      </c>
      <c r="W2759" s="165" t="s">
        <v>4903</v>
      </c>
      <c r="X2759" s="102">
        <v>1</v>
      </c>
      <c r="Y2759" s="422">
        <f>J2759-I2759</f>
        <v>0.40625</v>
      </c>
      <c r="Z2759" s="422">
        <f>Y2759*60</f>
        <v>24.375</v>
      </c>
      <c r="AA2759" s="429">
        <v>1</v>
      </c>
      <c r="AB2759" s="165">
        <v>5</v>
      </c>
    </row>
    <row r="2760" spans="1:28" ht="14.25" customHeight="1" thickBot="1">
      <c r="A2760" s="156"/>
      <c r="B2760" s="156"/>
      <c r="C2760" s="252" t="s">
        <v>6391</v>
      </c>
      <c r="D2760" s="468">
        <v>4</v>
      </c>
      <c r="E2760" s="252" t="s">
        <v>6571</v>
      </c>
      <c r="F2760" s="339" t="s">
        <v>79</v>
      </c>
      <c r="G2760" s="339" t="s">
        <v>79</v>
      </c>
      <c r="H2760" s="184" t="s">
        <v>2825</v>
      </c>
      <c r="I2760" s="184" t="s">
        <v>2875</v>
      </c>
      <c r="J2760" s="249" t="s">
        <v>1636</v>
      </c>
      <c r="K2760" s="283" t="s">
        <v>8646</v>
      </c>
      <c r="L2760" s="13">
        <f ca="1">IFERROR(__xludf.DUMMYFUNCTION("if(K2919="""",0,counta(split(K2919,"","")))"),4)</f>
        <v>4</v>
      </c>
      <c r="M2760" s="283" t="s">
        <v>8646</v>
      </c>
      <c r="N2760" s="254"/>
      <c r="O2760" s="254"/>
      <c r="P2760" s="254"/>
      <c r="Q2760" s="422" t="s">
        <v>62</v>
      </c>
      <c r="R2760" s="102" t="s">
        <v>43</v>
      </c>
      <c r="S2760" s="102">
        <v>0</v>
      </c>
      <c r="T2760" s="435"/>
      <c r="U2760" s="165"/>
      <c r="V2760" s="165">
        <v>3</v>
      </c>
      <c r="W2760" s="165" t="s">
        <v>2111</v>
      </c>
      <c r="X2760" s="102"/>
      <c r="Y2760" s="422">
        <f>J2760-I2760</f>
        <v>0.40694444444444444</v>
      </c>
      <c r="Z2760" s="422">
        <f>Y2760*60</f>
        <v>24.416666666666668</v>
      </c>
      <c r="AA2760" s="429">
        <v>1</v>
      </c>
      <c r="AB2760" s="165">
        <v>5</v>
      </c>
    </row>
    <row r="2761" spans="1:28" ht="14.25" customHeight="1" thickBot="1">
      <c r="A2761" s="7"/>
      <c r="B2761" s="156"/>
      <c r="C2761" s="252" t="s">
        <v>6196</v>
      </c>
      <c r="D2761" s="468">
        <v>4</v>
      </c>
      <c r="E2761" s="252" t="s">
        <v>6281</v>
      </c>
      <c r="F2761" s="339" t="s">
        <v>6290</v>
      </c>
      <c r="G2761" s="252" t="s">
        <v>6290</v>
      </c>
      <c r="H2761" s="252" t="s">
        <v>6291</v>
      </c>
      <c r="I2761" s="180" t="s">
        <v>858</v>
      </c>
      <c r="J2761" s="249" t="s">
        <v>1636</v>
      </c>
      <c r="K2761" s="283" t="s">
        <v>8585</v>
      </c>
      <c r="L2761" s="13">
        <f ca="1">IFERROR(__xludf.DUMMYFUNCTION("if(K2920="""",0,counta(split(K2920,"","")))"),1)</f>
        <v>1</v>
      </c>
      <c r="M2761" s="283" t="s">
        <v>8585</v>
      </c>
      <c r="N2761" s="254"/>
      <c r="O2761" s="254"/>
      <c r="P2761" s="254"/>
      <c r="Q2761" s="422" t="s">
        <v>62</v>
      </c>
      <c r="R2761" s="102" t="s">
        <v>43</v>
      </c>
      <c r="S2761" s="102">
        <v>0</v>
      </c>
      <c r="T2761" s="435"/>
      <c r="U2761" s="239">
        <v>2</v>
      </c>
      <c r="V2761" s="253">
        <v>4</v>
      </c>
      <c r="W2761" s="353" t="s">
        <v>3044</v>
      </c>
      <c r="X2761" s="353">
        <v>1</v>
      </c>
      <c r="Y2761" s="422">
        <f>J2761-I2761</f>
        <v>0.40763888888888888</v>
      </c>
      <c r="Z2761" s="422">
        <f>Y2761*60</f>
        <v>24.458333333333332</v>
      </c>
      <c r="AA2761" s="429">
        <v>1</v>
      </c>
      <c r="AB2761" s="165">
        <v>5</v>
      </c>
    </row>
    <row r="2762" spans="1:28" ht="14.25" customHeight="1" thickBot="1">
      <c r="A2762" s="7"/>
      <c r="B2762" s="189"/>
      <c r="C2762" s="190" t="s">
        <v>6753</v>
      </c>
      <c r="D2762" s="468">
        <v>4</v>
      </c>
      <c r="E2762" s="200" t="s">
        <v>6792</v>
      </c>
      <c r="F2762" s="53" t="s">
        <v>2737</v>
      </c>
      <c r="G2762" s="205" t="s">
        <v>616</v>
      </c>
      <c r="H2762" s="205" t="s">
        <v>2573</v>
      </c>
      <c r="I2762" s="195" t="s">
        <v>858</v>
      </c>
      <c r="J2762" s="249" t="s">
        <v>914</v>
      </c>
      <c r="K2762" s="283" t="s">
        <v>2830</v>
      </c>
      <c r="L2762" s="13">
        <f ca="1">IFERROR(__xludf.DUMMYFUNCTION("if(K2921="""",0,counta(split(K2921,"","")))"),1)</f>
        <v>1</v>
      </c>
      <c r="M2762" s="283" t="s">
        <v>2830</v>
      </c>
      <c r="N2762" s="254"/>
      <c r="O2762" s="254"/>
      <c r="P2762" s="254"/>
      <c r="Q2762" s="422" t="s">
        <v>62</v>
      </c>
      <c r="R2762" s="102" t="s">
        <v>43</v>
      </c>
      <c r="S2762" s="102">
        <v>0</v>
      </c>
      <c r="T2762" s="435"/>
      <c r="U2762" s="165" t="s">
        <v>5401</v>
      </c>
      <c r="V2762" s="165" t="s">
        <v>5401</v>
      </c>
      <c r="W2762" s="165" t="s">
        <v>5401</v>
      </c>
      <c r="X2762" s="102" t="s">
        <v>5401</v>
      </c>
      <c r="Y2762" s="422">
        <f>J2762-I2762</f>
        <v>8.9583333333333348E-2</v>
      </c>
      <c r="Z2762" s="422">
        <f>Y2762*60</f>
        <v>5.3750000000000009</v>
      </c>
      <c r="AA2762" s="429">
        <v>1</v>
      </c>
      <c r="AB2762" s="297">
        <v>5</v>
      </c>
    </row>
    <row r="2763" spans="1:28" ht="14.25" customHeight="1" thickBot="1">
      <c r="A2763" s="7"/>
      <c r="B2763" s="7"/>
      <c r="C2763" s="284" t="s">
        <v>4046</v>
      </c>
      <c r="D2763" s="468">
        <v>4</v>
      </c>
      <c r="E2763" s="353" t="s">
        <v>728</v>
      </c>
      <c r="F2763" s="102" t="s">
        <v>68</v>
      </c>
      <c r="G2763" s="102"/>
      <c r="H2763" s="102" t="s">
        <v>4165</v>
      </c>
      <c r="I2763" s="45" t="s">
        <v>770</v>
      </c>
      <c r="J2763" s="257"/>
      <c r="K2763" s="257"/>
      <c r="L2763" s="256">
        <f ca="1">IFERROR(__xludf.DUMMYFUNCTION("if(K2922="""",0,counta(split(K2922,"","")))"),0)</f>
        <v>0</v>
      </c>
      <c r="M2763" s="257"/>
      <c r="N2763" s="257"/>
      <c r="O2763" s="257"/>
      <c r="P2763" s="257"/>
      <c r="Q2763" s="422" t="s">
        <v>62</v>
      </c>
      <c r="R2763" s="102" t="s">
        <v>43</v>
      </c>
      <c r="S2763" s="102">
        <v>0</v>
      </c>
      <c r="T2763" s="435"/>
      <c r="U2763" s="274">
        <v>5</v>
      </c>
      <c r="V2763" s="274">
        <v>5</v>
      </c>
      <c r="W2763" s="272" t="s">
        <v>2793</v>
      </c>
      <c r="X2763" s="274">
        <v>1</v>
      </c>
      <c r="Y2763" s="422">
        <f>J2763-I2763</f>
        <v>-0.14791666666666667</v>
      </c>
      <c r="Z2763" s="422">
        <f>Y2763*60</f>
        <v>-8.875</v>
      </c>
      <c r="AA2763" s="429">
        <v>1</v>
      </c>
      <c r="AB2763" s="165">
        <v>5</v>
      </c>
    </row>
    <row r="2764" spans="1:28" ht="14.25" customHeight="1" thickBot="1">
      <c r="A2764" s="7"/>
      <c r="B2764" s="7"/>
      <c r="C2764" s="50" t="s">
        <v>4937</v>
      </c>
      <c r="D2764" s="468">
        <v>4</v>
      </c>
      <c r="E2764" s="144" t="s">
        <v>5012</v>
      </c>
      <c r="F2764" s="102" t="s">
        <v>5023</v>
      </c>
      <c r="G2764" s="102" t="s">
        <v>5024</v>
      </c>
      <c r="H2764" s="102" t="s">
        <v>3428</v>
      </c>
      <c r="I2764" s="45" t="s">
        <v>770</v>
      </c>
      <c r="J2764" s="260"/>
      <c r="K2764" s="259"/>
      <c r="L2764" s="256">
        <f ca="1">IFERROR(__xludf.DUMMYFUNCTION("if(K2923="""",0,counta(split(K2923,"","")))"),0)</f>
        <v>0</v>
      </c>
      <c r="M2764" s="259"/>
      <c r="N2764" s="259"/>
      <c r="O2764" s="259"/>
      <c r="P2764" s="259"/>
      <c r="Q2764" s="422" t="s">
        <v>62</v>
      </c>
      <c r="R2764" s="102" t="s">
        <v>43</v>
      </c>
      <c r="S2764" s="102">
        <v>0</v>
      </c>
      <c r="T2764" s="435"/>
      <c r="U2764" s="165"/>
      <c r="V2764" s="165">
        <v>3</v>
      </c>
      <c r="W2764" s="165" t="s">
        <v>1403</v>
      </c>
      <c r="X2764" s="102"/>
      <c r="Y2764" s="422">
        <f>J2764-I2764</f>
        <v>-0.14791666666666667</v>
      </c>
      <c r="Z2764" s="422">
        <f>Y2764*60</f>
        <v>-8.875</v>
      </c>
      <c r="AA2764" s="429">
        <v>1</v>
      </c>
      <c r="AB2764" s="165">
        <v>5</v>
      </c>
    </row>
    <row r="2765" spans="1:28" ht="14.25" customHeight="1" thickBot="1">
      <c r="A2765" s="7"/>
      <c r="B2765" s="7"/>
      <c r="C2765" s="50" t="s">
        <v>5950</v>
      </c>
      <c r="D2765" s="468">
        <v>4</v>
      </c>
      <c r="E2765" s="50" t="s">
        <v>6085</v>
      </c>
      <c r="F2765" s="102" t="s">
        <v>6089</v>
      </c>
      <c r="G2765" s="102"/>
      <c r="H2765" s="102" t="s">
        <v>6090</v>
      </c>
      <c r="I2765" s="45" t="s">
        <v>770</v>
      </c>
      <c r="J2765" s="243" t="s">
        <v>1151</v>
      </c>
      <c r="K2765" s="353" t="s">
        <v>8652</v>
      </c>
      <c r="L2765" s="13">
        <f ca="1">IFERROR(__xludf.DUMMYFUNCTION("if(K2924="""",0,counta(split(K2924,"","")))"),3)</f>
        <v>3</v>
      </c>
      <c r="M2765" s="353" t="s">
        <v>8652</v>
      </c>
      <c r="N2765" s="353"/>
      <c r="O2765" s="353"/>
      <c r="P2765" s="353"/>
      <c r="Q2765" s="422" t="s">
        <v>62</v>
      </c>
      <c r="R2765" s="102" t="s">
        <v>43</v>
      </c>
      <c r="S2765" s="102">
        <v>0</v>
      </c>
      <c r="T2765" s="435"/>
      <c r="U2765" s="165"/>
      <c r="V2765" s="165">
        <v>4</v>
      </c>
      <c r="W2765" s="165" t="s">
        <v>29</v>
      </c>
      <c r="X2765" s="15">
        <v>1</v>
      </c>
      <c r="Y2765" s="422">
        <f>J2765-I2765</f>
        <v>0.36666666666666659</v>
      </c>
      <c r="Z2765" s="422">
        <f>Y2765*60</f>
        <v>21.999999999999996</v>
      </c>
      <c r="AA2765" s="429">
        <v>1</v>
      </c>
      <c r="AB2765" s="280">
        <v>5</v>
      </c>
    </row>
    <row r="2766" spans="1:28" ht="14.25" customHeight="1" thickBot="1">
      <c r="A2766" s="7"/>
      <c r="B2766" s="7"/>
      <c r="C2766" s="50" t="s">
        <v>5950</v>
      </c>
      <c r="D2766" s="468">
        <v>4</v>
      </c>
      <c r="E2766" s="50" t="s">
        <v>6148</v>
      </c>
      <c r="F2766" s="102" t="s">
        <v>6160</v>
      </c>
      <c r="G2766" s="102"/>
      <c r="H2766" s="102" t="s">
        <v>6161</v>
      </c>
      <c r="I2766" s="45" t="s">
        <v>770</v>
      </c>
      <c r="J2766" s="243" t="s">
        <v>2401</v>
      </c>
      <c r="K2766" s="353" t="s">
        <v>8653</v>
      </c>
      <c r="L2766" s="13">
        <f ca="1">IFERROR(__xludf.DUMMYFUNCTION("if(K2925="""",0,counta(split(K2925,"","")))"),3)</f>
        <v>3</v>
      </c>
      <c r="M2766" s="353" t="s">
        <v>8653</v>
      </c>
      <c r="N2766" s="353"/>
      <c r="O2766" s="353"/>
      <c r="P2766" s="353"/>
      <c r="Q2766" s="422" t="s">
        <v>62</v>
      </c>
      <c r="R2766" s="102" t="s">
        <v>43</v>
      </c>
      <c r="S2766" s="102">
        <v>0</v>
      </c>
      <c r="T2766" s="435"/>
      <c r="U2766" s="165">
        <v>1</v>
      </c>
      <c r="V2766" s="165">
        <v>4</v>
      </c>
      <c r="W2766" s="165" t="s">
        <v>2858</v>
      </c>
      <c r="X2766" s="102" t="s">
        <v>2794</v>
      </c>
      <c r="Y2766" s="422">
        <f>J2766-I2766</f>
        <v>0.44999999999999996</v>
      </c>
      <c r="Z2766" s="422">
        <f>Y2766*60</f>
        <v>26.999999999999996</v>
      </c>
      <c r="AA2766" s="429">
        <v>1</v>
      </c>
      <c r="AB2766" s="481">
        <v>5</v>
      </c>
    </row>
    <row r="2767" spans="1:28" ht="14.25" customHeight="1" thickBot="1">
      <c r="A2767" s="7"/>
      <c r="B2767" s="7"/>
      <c r="C2767" s="50" t="s">
        <v>6196</v>
      </c>
      <c r="D2767" s="468">
        <v>4</v>
      </c>
      <c r="E2767" s="50" t="s">
        <v>6309</v>
      </c>
      <c r="F2767" s="92" t="s">
        <v>3963</v>
      </c>
      <c r="G2767" s="102" t="s">
        <v>6323</v>
      </c>
      <c r="H2767" s="102" t="s">
        <v>3963</v>
      </c>
      <c r="I2767" s="45" t="s">
        <v>770</v>
      </c>
      <c r="J2767" s="243" t="s">
        <v>8658</v>
      </c>
      <c r="K2767" s="353" t="s">
        <v>4546</v>
      </c>
      <c r="L2767" s="13">
        <f ca="1">IFERROR(__xludf.DUMMYFUNCTION("if(K2926="""",0,counta(split(K2926,"","")))"),1)</f>
        <v>1</v>
      </c>
      <c r="M2767" s="353" t="s">
        <v>4546</v>
      </c>
      <c r="N2767" s="353"/>
      <c r="O2767" s="353" t="s">
        <v>6884</v>
      </c>
      <c r="P2767" s="353" t="s">
        <v>6884</v>
      </c>
      <c r="Q2767" s="422" t="s">
        <v>62</v>
      </c>
      <c r="R2767" s="102" t="s">
        <v>43</v>
      </c>
      <c r="S2767" s="102">
        <v>0</v>
      </c>
      <c r="T2767" s="435"/>
      <c r="U2767" s="165"/>
      <c r="V2767" s="165">
        <v>5</v>
      </c>
      <c r="W2767" s="165" t="s">
        <v>29</v>
      </c>
      <c r="X2767" s="15">
        <v>1</v>
      </c>
      <c r="Y2767" s="422">
        <f>J2767-I2767</f>
        <v>0.69027777777777777</v>
      </c>
      <c r="Z2767" s="422">
        <f>Y2767*60</f>
        <v>41.416666666666664</v>
      </c>
      <c r="AA2767" s="428">
        <v>1</v>
      </c>
      <c r="AB2767" s="481">
        <v>5</v>
      </c>
    </row>
    <row r="2768" spans="1:28" ht="14.25" customHeight="1" thickBot="1">
      <c r="A2768" s="156"/>
      <c r="B2768" s="156"/>
      <c r="C2768" s="252" t="s">
        <v>6391</v>
      </c>
      <c r="D2768" s="468">
        <v>4</v>
      </c>
      <c r="E2768" s="252" t="s">
        <v>21</v>
      </c>
      <c r="F2768" s="102" t="s">
        <v>3181</v>
      </c>
      <c r="G2768" s="339" t="s">
        <v>6455</v>
      </c>
      <c r="H2768" s="339" t="s">
        <v>3182</v>
      </c>
      <c r="I2768" s="184" t="s">
        <v>32</v>
      </c>
      <c r="J2768" s="243" t="s">
        <v>8659</v>
      </c>
      <c r="K2768" s="353" t="s">
        <v>8660</v>
      </c>
      <c r="L2768" s="13">
        <f ca="1">IFERROR(__xludf.DUMMYFUNCTION("if(K2927="""",0,counta(split(K2927,"","")))"),3)</f>
        <v>3</v>
      </c>
      <c r="M2768" s="353" t="s">
        <v>8660</v>
      </c>
      <c r="N2768" s="353"/>
      <c r="O2768" s="353"/>
      <c r="P2768" s="353"/>
      <c r="Q2768" s="422" t="s">
        <v>62</v>
      </c>
      <c r="R2768" s="102" t="s">
        <v>43</v>
      </c>
      <c r="S2768" s="102">
        <v>0</v>
      </c>
      <c r="T2768" s="435"/>
      <c r="U2768" s="196">
        <v>4</v>
      </c>
      <c r="V2768" s="196">
        <v>4</v>
      </c>
      <c r="W2768" s="193" t="s">
        <v>3548</v>
      </c>
      <c r="X2768" s="205">
        <v>1</v>
      </c>
      <c r="Y2768" s="422">
        <f>J2768-I2768</f>
        <v>1.1756944444444446</v>
      </c>
      <c r="Z2768" s="422">
        <f>Y2768*60</f>
        <v>70.541666666666671</v>
      </c>
      <c r="AA2768" s="429">
        <v>1</v>
      </c>
      <c r="AB2768" s="354">
        <v>5</v>
      </c>
    </row>
    <row r="2769" spans="1:28" ht="14.25" customHeight="1" thickBot="1">
      <c r="A2769" s="7"/>
      <c r="B2769" s="7"/>
      <c r="C2769" s="252" t="s">
        <v>3828</v>
      </c>
      <c r="D2769" s="468">
        <v>4</v>
      </c>
      <c r="E2769" s="252" t="s">
        <v>3925</v>
      </c>
      <c r="F2769" s="284" t="s">
        <v>3934</v>
      </c>
      <c r="G2769" s="102" t="s">
        <v>3935</v>
      </c>
      <c r="H2769" s="102" t="s">
        <v>3936</v>
      </c>
      <c r="I2769" s="45" t="s">
        <v>986</v>
      </c>
      <c r="J2769" s="243"/>
      <c r="K2769" s="353"/>
      <c r="L2769" s="13">
        <f ca="1">IFERROR(__xludf.DUMMYFUNCTION("if(K2928="""",0,counta(split(K2928,"","")))"),0)</f>
        <v>0</v>
      </c>
      <c r="M2769" s="353"/>
      <c r="N2769" s="353"/>
      <c r="O2769" s="353"/>
      <c r="P2769" s="353"/>
      <c r="Q2769" s="422" t="s">
        <v>62</v>
      </c>
      <c r="R2769" s="102" t="s">
        <v>43</v>
      </c>
      <c r="S2769" s="102">
        <v>0</v>
      </c>
      <c r="T2769" s="435"/>
      <c r="U2769" s="165">
        <v>4</v>
      </c>
      <c r="V2769" s="165">
        <v>4</v>
      </c>
      <c r="W2769" s="165" t="s">
        <v>3044</v>
      </c>
      <c r="X2769" s="102">
        <v>1</v>
      </c>
      <c r="Y2769" s="422">
        <f>J2769-I2769</f>
        <v>-0.14652777777777778</v>
      </c>
      <c r="Z2769" s="422">
        <f>Y2769*60</f>
        <v>-8.7916666666666679</v>
      </c>
      <c r="AA2769" s="429">
        <v>1</v>
      </c>
      <c r="AB2769" s="51">
        <v>5</v>
      </c>
    </row>
    <row r="2770" spans="1:28" ht="14.25" customHeight="1" thickBot="1">
      <c r="A2770" s="136"/>
      <c r="B2770" s="7"/>
      <c r="C2770" s="51" t="s">
        <v>3465</v>
      </c>
      <c r="D2770" s="468">
        <v>4</v>
      </c>
      <c r="E2770" s="103" t="s">
        <v>3631</v>
      </c>
      <c r="F2770" s="102" t="s">
        <v>3635</v>
      </c>
      <c r="G2770" s="102"/>
      <c r="H2770" s="102"/>
      <c r="I2770" s="45" t="s">
        <v>1835</v>
      </c>
      <c r="J2770" s="243" t="s">
        <v>923</v>
      </c>
      <c r="K2770" s="353" t="s">
        <v>8662</v>
      </c>
      <c r="L2770" s="13">
        <f ca="1">IFERROR(__xludf.DUMMYFUNCTION("if(K2929="""",0,counta(split(K2929,"","")))"),3)</f>
        <v>3</v>
      </c>
      <c r="M2770" s="353" t="s">
        <v>8662</v>
      </c>
      <c r="N2770" s="353"/>
      <c r="O2770" s="353"/>
      <c r="P2770" s="353"/>
      <c r="Q2770" s="422" t="s">
        <v>62</v>
      </c>
      <c r="R2770" s="102" t="s">
        <v>43</v>
      </c>
      <c r="S2770" s="102">
        <v>0</v>
      </c>
      <c r="T2770" s="435"/>
      <c r="U2770" s="165">
        <v>4</v>
      </c>
      <c r="V2770" s="165">
        <v>4</v>
      </c>
      <c r="W2770" s="165" t="s">
        <v>2111</v>
      </c>
      <c r="X2770" s="102" t="s">
        <v>2947</v>
      </c>
      <c r="Y2770" s="422">
        <f>J2770-I2770</f>
        <v>-5.0694444444444459E-2</v>
      </c>
      <c r="Z2770" s="422">
        <f>Y2770*60</f>
        <v>-3.0416666666666674</v>
      </c>
      <c r="AA2770" s="429">
        <v>1</v>
      </c>
      <c r="AB2770" s="165">
        <v>5</v>
      </c>
    </row>
    <row r="2771" spans="1:28" ht="14.25" customHeight="1" thickBot="1">
      <c r="A2771" s="161"/>
      <c r="B2771" s="161"/>
      <c r="C2771" s="283" t="s">
        <v>5531</v>
      </c>
      <c r="D2771" s="468">
        <v>4</v>
      </c>
      <c r="E2771" s="252" t="s">
        <v>5602</v>
      </c>
      <c r="F2771" s="164" t="s">
        <v>75</v>
      </c>
      <c r="G2771" s="164" t="s">
        <v>5603</v>
      </c>
      <c r="H2771" s="164" t="s">
        <v>295</v>
      </c>
      <c r="I2771" s="162" t="s">
        <v>1835</v>
      </c>
      <c r="J2771" s="243" t="s">
        <v>2198</v>
      </c>
      <c r="K2771" s="353" t="s">
        <v>8666</v>
      </c>
      <c r="L2771" s="13">
        <f ca="1">IFERROR(__xludf.DUMMYFUNCTION("if(K2930="""",0,counta(split(K2930,"","")))"),5)</f>
        <v>5</v>
      </c>
      <c r="M2771" s="353" t="s">
        <v>8666</v>
      </c>
      <c r="N2771" s="353"/>
      <c r="O2771" s="353" t="s">
        <v>181</v>
      </c>
      <c r="P2771" s="353" t="s">
        <v>181</v>
      </c>
      <c r="Q2771" s="422" t="s">
        <v>62</v>
      </c>
      <c r="R2771" s="102" t="s">
        <v>43</v>
      </c>
      <c r="S2771" s="102">
        <v>0</v>
      </c>
      <c r="T2771" s="435"/>
      <c r="U2771" s="131">
        <v>4</v>
      </c>
      <c r="V2771" s="131">
        <v>5</v>
      </c>
      <c r="W2771" s="132" t="s">
        <v>4470</v>
      </c>
      <c r="X2771" s="129" t="s">
        <v>3469</v>
      </c>
      <c r="Y2771" s="422">
        <f>J2771-I2771</f>
        <v>0.32013888888888886</v>
      </c>
      <c r="Z2771" s="422">
        <f>Y2771*60</f>
        <v>19.208333333333332</v>
      </c>
      <c r="AA2771" s="429">
        <v>1</v>
      </c>
      <c r="AB2771" s="165">
        <v>5</v>
      </c>
    </row>
    <row r="2772" spans="1:28" ht="14.25" customHeight="1" thickBot="1">
      <c r="A2772" s="7"/>
      <c r="B2772" s="7"/>
      <c r="C2772" s="50" t="s">
        <v>5950</v>
      </c>
      <c r="D2772" s="468">
        <v>4</v>
      </c>
      <c r="E2772" s="50" t="s">
        <v>6148</v>
      </c>
      <c r="F2772" s="102" t="s">
        <v>6158</v>
      </c>
      <c r="G2772" s="102" t="s">
        <v>6158</v>
      </c>
      <c r="H2772" s="102" t="s">
        <v>3885</v>
      </c>
      <c r="I2772" s="45" t="s">
        <v>1835</v>
      </c>
      <c r="J2772" s="243" t="s">
        <v>2373</v>
      </c>
      <c r="K2772" s="353" t="s">
        <v>8670</v>
      </c>
      <c r="L2772" s="13">
        <f ca="1">IFERROR(__xludf.DUMMYFUNCTION("if(K2931="""",0,counta(split(K2931,"","")))"),4)</f>
        <v>4</v>
      </c>
      <c r="M2772" s="353" t="s">
        <v>8670</v>
      </c>
      <c r="N2772" s="353"/>
      <c r="O2772" s="353"/>
      <c r="P2772" s="353"/>
      <c r="Q2772" s="422" t="s">
        <v>62</v>
      </c>
      <c r="R2772" s="102" t="s">
        <v>43</v>
      </c>
      <c r="S2772" s="102">
        <v>0</v>
      </c>
      <c r="T2772" s="435"/>
      <c r="U2772" s="165">
        <v>3</v>
      </c>
      <c r="V2772" s="165">
        <v>4</v>
      </c>
      <c r="W2772" s="165" t="s">
        <v>2793</v>
      </c>
      <c r="X2772" s="102">
        <v>1</v>
      </c>
      <c r="Y2772" s="422">
        <f>J2772-I2772</f>
        <v>-8.4722222222222227E-2</v>
      </c>
      <c r="Z2772" s="422">
        <f>Y2772*60</f>
        <v>-5.0833333333333339</v>
      </c>
      <c r="AA2772" s="429">
        <v>1</v>
      </c>
      <c r="AB2772" s="379">
        <v>5</v>
      </c>
    </row>
    <row r="2773" spans="1:28" ht="14.25" customHeight="1" thickBot="1">
      <c r="A2773" s="156"/>
      <c r="B2773" s="156"/>
      <c r="C2773" s="252" t="s">
        <v>6391</v>
      </c>
      <c r="D2773" s="468">
        <v>4</v>
      </c>
      <c r="E2773" s="252" t="s">
        <v>6504</v>
      </c>
      <c r="F2773" s="339" t="s">
        <v>6505</v>
      </c>
      <c r="G2773" s="339" t="s">
        <v>6506</v>
      </c>
      <c r="H2773" s="339" t="s">
        <v>6507</v>
      </c>
      <c r="I2773" s="184" t="s">
        <v>1835</v>
      </c>
      <c r="J2773" s="243" t="s">
        <v>853</v>
      </c>
      <c r="K2773" s="353" t="s">
        <v>8674</v>
      </c>
      <c r="L2773" s="13">
        <f ca="1">IFERROR(__xludf.DUMMYFUNCTION("if(K2932="""",0,counta(split(K2932,"","")))"),3)</f>
        <v>3</v>
      </c>
      <c r="M2773" s="353" t="s">
        <v>8674</v>
      </c>
      <c r="N2773" s="353"/>
      <c r="O2773" s="353"/>
      <c r="P2773" s="353"/>
      <c r="Q2773" s="422" t="s">
        <v>62</v>
      </c>
      <c r="R2773" s="102" t="s">
        <v>43</v>
      </c>
      <c r="S2773" s="102">
        <v>0</v>
      </c>
      <c r="T2773" s="435"/>
      <c r="U2773" s="165"/>
      <c r="V2773" s="165">
        <v>3</v>
      </c>
      <c r="W2773" s="165" t="s">
        <v>2111</v>
      </c>
      <c r="X2773" s="102"/>
      <c r="Y2773" s="422">
        <f>J2773-I2773</f>
        <v>-3.2638888888888898E-2</v>
      </c>
      <c r="Z2773" s="422">
        <f>Y2773*60</f>
        <v>-1.9583333333333339</v>
      </c>
      <c r="AA2773" s="428">
        <v>1</v>
      </c>
      <c r="AB2773" s="277">
        <v>5</v>
      </c>
    </row>
    <row r="2774" spans="1:28" ht="14.25" customHeight="1" thickBot="1">
      <c r="A2774" s="7"/>
      <c r="B2774" s="7"/>
      <c r="C2774" s="190" t="s">
        <v>6753</v>
      </c>
      <c r="D2774" s="468">
        <v>4</v>
      </c>
      <c r="E2774" s="200" t="s">
        <v>6798</v>
      </c>
      <c r="F2774" s="205" t="s">
        <v>5417</v>
      </c>
      <c r="G2774" s="205" t="s">
        <v>5417</v>
      </c>
      <c r="H2774" s="205" t="s">
        <v>1107</v>
      </c>
      <c r="I2774" s="195" t="s">
        <v>1835</v>
      </c>
      <c r="J2774" s="243" t="s">
        <v>4083</v>
      </c>
      <c r="K2774" s="353" t="s">
        <v>8676</v>
      </c>
      <c r="L2774" s="13">
        <f ca="1">IFERROR(__xludf.DUMMYFUNCTION("if(K2933="""",0,counta(split(K2933,"","")))"),4)</f>
        <v>4</v>
      </c>
      <c r="M2774" s="353" t="s">
        <v>8676</v>
      </c>
      <c r="N2774" s="353"/>
      <c r="O2774" s="353"/>
      <c r="P2774" s="353"/>
      <c r="Q2774" s="422" t="s">
        <v>62</v>
      </c>
      <c r="R2774" s="102" t="s">
        <v>43</v>
      </c>
      <c r="S2774" s="102">
        <v>0</v>
      </c>
      <c r="T2774" s="435"/>
      <c r="U2774" s="154">
        <v>2</v>
      </c>
      <c r="V2774" s="154">
        <v>2</v>
      </c>
      <c r="W2774" s="155" t="s">
        <v>3895</v>
      </c>
      <c r="X2774" s="155" t="s">
        <v>2947</v>
      </c>
      <c r="Y2774" s="422">
        <f>J2774-I2774</f>
        <v>0.18888888888888886</v>
      </c>
      <c r="Z2774" s="422">
        <f>Y2774*60</f>
        <v>11.333333333333332</v>
      </c>
      <c r="AA2774" s="429">
        <v>1</v>
      </c>
      <c r="AB2774" s="255">
        <v>5</v>
      </c>
    </row>
    <row r="2775" spans="1:28" ht="14.25" customHeight="1" thickBot="1">
      <c r="A2775" s="7"/>
      <c r="B2775" s="7"/>
      <c r="C2775" s="220" t="s">
        <v>6842</v>
      </c>
      <c r="D2775" s="468">
        <v>4</v>
      </c>
      <c r="E2775" s="214" t="s">
        <v>6871</v>
      </c>
      <c r="F2775" s="102" t="s">
        <v>172</v>
      </c>
      <c r="G2775" s="217" t="s">
        <v>6876</v>
      </c>
      <c r="H2775" s="102" t="s">
        <v>3454</v>
      </c>
      <c r="I2775" s="45" t="s">
        <v>1835</v>
      </c>
      <c r="J2775" s="243" t="s">
        <v>8680</v>
      </c>
      <c r="K2775" s="353" t="s">
        <v>5255</v>
      </c>
      <c r="L2775" s="13">
        <f ca="1">IFERROR(__xludf.DUMMYFUNCTION("if(K2934="""",0,counta(split(K2934,"","")))"),1)</f>
        <v>1</v>
      </c>
      <c r="M2775" s="353" t="s">
        <v>5255</v>
      </c>
      <c r="N2775" s="353"/>
      <c r="O2775" s="353"/>
      <c r="P2775" s="353"/>
      <c r="Q2775" s="422" t="s">
        <v>62</v>
      </c>
      <c r="R2775" s="102" t="s">
        <v>43</v>
      </c>
      <c r="S2775" s="102">
        <v>0</v>
      </c>
      <c r="T2775" s="435"/>
      <c r="U2775" s="481"/>
      <c r="V2775" s="481">
        <v>4</v>
      </c>
      <c r="W2775" s="481" t="s">
        <v>2111</v>
      </c>
      <c r="X2775" s="480"/>
      <c r="Y2775" s="422">
        <f>J2775-I2775</f>
        <v>0.36319444444444438</v>
      </c>
      <c r="Z2775" s="422">
        <f>Y2775*60</f>
        <v>21.791666666666664</v>
      </c>
      <c r="AA2775" s="429">
        <v>1</v>
      </c>
      <c r="AB2775" s="165">
        <v>5</v>
      </c>
    </row>
    <row r="2776" spans="1:28" ht="14.25" customHeight="1" thickBot="1">
      <c r="A2776" s="7"/>
      <c r="B2776" s="7"/>
      <c r="C2776" s="284" t="s">
        <v>4046</v>
      </c>
      <c r="D2776" s="468">
        <v>4</v>
      </c>
      <c r="E2776" s="353" t="s">
        <v>4135</v>
      </c>
      <c r="F2776" s="102" t="s">
        <v>3545</v>
      </c>
      <c r="G2776" s="102"/>
      <c r="H2776" s="102" t="s">
        <v>3545</v>
      </c>
      <c r="I2776" s="45" t="s">
        <v>1204</v>
      </c>
      <c r="J2776" s="243" t="s">
        <v>8680</v>
      </c>
      <c r="K2776" s="353" t="s">
        <v>8684</v>
      </c>
      <c r="L2776" s="13">
        <f ca="1">IFERROR(__xludf.DUMMYFUNCTION("if(K2935="""",0,counta(split(K2935,"","")))"),3)</f>
        <v>3</v>
      </c>
      <c r="M2776" s="353" t="s">
        <v>8684</v>
      </c>
      <c r="N2776" s="353"/>
      <c r="O2776" s="353"/>
      <c r="P2776" s="353"/>
      <c r="Q2776" s="422" t="s">
        <v>62</v>
      </c>
      <c r="R2776" s="102" t="s">
        <v>43</v>
      </c>
      <c r="S2776" s="102">
        <v>0</v>
      </c>
      <c r="T2776" s="435"/>
      <c r="U2776" s="165">
        <v>4</v>
      </c>
      <c r="V2776" s="165">
        <v>4</v>
      </c>
      <c r="W2776" s="165" t="s">
        <v>3770</v>
      </c>
      <c r="X2776" s="102">
        <v>1</v>
      </c>
      <c r="Y2776" s="422">
        <f>J2776-I2776</f>
        <v>0.36388888888888882</v>
      </c>
      <c r="Z2776" s="422">
        <f>Y2776*60</f>
        <v>21.833333333333329</v>
      </c>
      <c r="AA2776" s="429">
        <v>1</v>
      </c>
      <c r="AB2776" s="332">
        <v>5</v>
      </c>
    </row>
    <row r="2777" spans="1:28" ht="14.25" customHeight="1" thickBot="1">
      <c r="A2777" s="7"/>
      <c r="B2777" s="7"/>
      <c r="C2777" s="284" t="s">
        <v>3086</v>
      </c>
      <c r="D2777" s="468">
        <v>4</v>
      </c>
      <c r="E2777" s="50" t="s">
        <v>3203</v>
      </c>
      <c r="F2777" s="102" t="s">
        <v>1461</v>
      </c>
      <c r="G2777" s="102" t="s">
        <v>3204</v>
      </c>
      <c r="H2777" s="102" t="s">
        <v>3205</v>
      </c>
      <c r="I2777" s="45" t="s">
        <v>1401</v>
      </c>
      <c r="J2777" s="243" t="s">
        <v>108</v>
      </c>
      <c r="K2777" s="353"/>
      <c r="L2777" s="13">
        <f ca="1">IFERROR(__xludf.DUMMYFUNCTION("if(K2936="""",0,counta(split(K2936,"","")))"),0)</f>
        <v>0</v>
      </c>
      <c r="M2777" s="353"/>
      <c r="N2777" s="353"/>
      <c r="O2777" s="353"/>
      <c r="P2777" s="353"/>
      <c r="Q2777" s="422" t="s">
        <v>62</v>
      </c>
      <c r="R2777" s="102" t="s">
        <v>43</v>
      </c>
      <c r="S2777" s="102">
        <v>0</v>
      </c>
      <c r="T2777" s="435"/>
      <c r="U2777" s="252"/>
      <c r="V2777" s="252"/>
      <c r="W2777" s="339"/>
      <c r="X2777" s="339" t="s">
        <v>2794</v>
      </c>
      <c r="Y2777" s="422">
        <f>J2777-I2777</f>
        <v>-5.0694444444444459E-2</v>
      </c>
      <c r="Z2777" s="422">
        <f>Y2777*60</f>
        <v>-3.0416666666666674</v>
      </c>
      <c r="AA2777" s="429">
        <v>1</v>
      </c>
      <c r="AB2777" s="165">
        <v>5</v>
      </c>
    </row>
    <row r="2778" spans="1:28" ht="14.25" customHeight="1" thickBot="1">
      <c r="A2778" s="7"/>
      <c r="B2778" s="7"/>
      <c r="C2778" s="104" t="s">
        <v>3675</v>
      </c>
      <c r="D2778" s="468">
        <v>4</v>
      </c>
      <c r="E2778" s="108" t="s">
        <v>3771</v>
      </c>
      <c r="F2778" s="102" t="s">
        <v>3703</v>
      </c>
      <c r="G2778" s="49" t="s">
        <v>3784</v>
      </c>
      <c r="H2778" s="102" t="s">
        <v>3785</v>
      </c>
      <c r="I2778" s="45" t="s">
        <v>1401</v>
      </c>
      <c r="J2778" s="243" t="s">
        <v>1742</v>
      </c>
      <c r="K2778" s="353"/>
      <c r="L2778" s="13">
        <f ca="1">IFERROR(__xludf.DUMMYFUNCTION("if(K2937="""",0,counta(split(K2937,"","")))"),0)</f>
        <v>0</v>
      </c>
      <c r="M2778" s="353"/>
      <c r="N2778" s="353"/>
      <c r="O2778" s="353"/>
      <c r="P2778" s="353"/>
      <c r="Q2778" s="422" t="s">
        <v>62</v>
      </c>
      <c r="R2778" s="102" t="s">
        <v>43</v>
      </c>
      <c r="S2778" s="102">
        <v>0</v>
      </c>
      <c r="T2778" s="435"/>
      <c r="U2778" s="165">
        <v>3</v>
      </c>
      <c r="V2778" s="165">
        <v>3</v>
      </c>
      <c r="W2778" s="165" t="s">
        <v>7064</v>
      </c>
      <c r="X2778" s="102">
        <v>1</v>
      </c>
      <c r="Y2778" s="422">
        <f>J2778-I2778</f>
        <v>-2.986111111111113E-2</v>
      </c>
      <c r="Z2778" s="422">
        <f>Y2778*60</f>
        <v>-1.7916666666666679</v>
      </c>
      <c r="AA2778" s="429">
        <v>1</v>
      </c>
      <c r="AB2778" s="297">
        <v>5</v>
      </c>
    </row>
    <row r="2779" spans="1:28" ht="14.25" customHeight="1" thickBot="1">
      <c r="A2779" s="7"/>
      <c r="B2779" s="7"/>
      <c r="C2779" s="50" t="s">
        <v>4763</v>
      </c>
      <c r="D2779" s="468">
        <v>4</v>
      </c>
      <c r="E2779" s="50" t="s">
        <v>4764</v>
      </c>
      <c r="F2779" s="102" t="s">
        <v>4770</v>
      </c>
      <c r="G2779" s="102" t="s">
        <v>4774</v>
      </c>
      <c r="H2779" s="102" t="s">
        <v>4775</v>
      </c>
      <c r="I2779" s="45" t="s">
        <v>1401</v>
      </c>
      <c r="J2779" s="243" t="s">
        <v>1105</v>
      </c>
      <c r="K2779" s="353"/>
      <c r="L2779" s="13">
        <f ca="1">IFERROR(__xludf.DUMMYFUNCTION("if(K2938="""",0,counta(split(K2938,"","")))"),0)</f>
        <v>0</v>
      </c>
      <c r="M2779" s="353"/>
      <c r="N2779" s="353"/>
      <c r="O2779" s="353"/>
      <c r="P2779" s="353"/>
      <c r="Q2779" s="422" t="s">
        <v>62</v>
      </c>
      <c r="R2779" s="102" t="s">
        <v>43</v>
      </c>
      <c r="S2779" s="102">
        <v>0</v>
      </c>
      <c r="T2779" s="435"/>
      <c r="U2779" s="280">
        <v>5</v>
      </c>
      <c r="V2779" s="280">
        <v>5</v>
      </c>
      <c r="W2779" s="286" t="s">
        <v>2793</v>
      </c>
      <c r="X2779" s="286" t="s">
        <v>2947</v>
      </c>
      <c r="Y2779" s="422">
        <f>J2779-I2779</f>
        <v>-8.3333333333333592E-3</v>
      </c>
      <c r="Z2779" s="422">
        <f>Y2779*60</f>
        <v>-0.50000000000000155</v>
      </c>
      <c r="AA2779" s="429">
        <v>1</v>
      </c>
      <c r="AB2779" s="165">
        <v>5</v>
      </c>
    </row>
    <row r="2780" spans="1:28" ht="14.25" customHeight="1" thickBot="1">
      <c r="A2780" s="7"/>
      <c r="B2780" s="7"/>
      <c r="C2780" s="50" t="s">
        <v>5950</v>
      </c>
      <c r="D2780" s="468">
        <v>4</v>
      </c>
      <c r="E2780" s="50" t="s">
        <v>6148</v>
      </c>
      <c r="F2780" s="102" t="s">
        <v>6155</v>
      </c>
      <c r="G2780" s="102" t="s">
        <v>6155</v>
      </c>
      <c r="H2780" s="102" t="s">
        <v>6156</v>
      </c>
      <c r="I2780" s="45" t="s">
        <v>1401</v>
      </c>
      <c r="J2780" s="263"/>
      <c r="K2780" s="262"/>
      <c r="L2780" s="264">
        <f ca="1">IFERROR(__xludf.DUMMYFUNCTION("if(K2939="""",0,counta(split(K2939,"","")))"),0)</f>
        <v>0</v>
      </c>
      <c r="M2780" s="262"/>
      <c r="N2780" s="262"/>
      <c r="O2780" s="262"/>
      <c r="P2780" s="262"/>
      <c r="Q2780" s="422" t="s">
        <v>62</v>
      </c>
      <c r="R2780" s="102" t="s">
        <v>43</v>
      </c>
      <c r="S2780" s="102">
        <v>0</v>
      </c>
      <c r="T2780" s="435"/>
      <c r="U2780" s="165"/>
      <c r="V2780" s="165">
        <v>4</v>
      </c>
      <c r="W2780" s="165" t="s">
        <v>2111</v>
      </c>
      <c r="X2780" s="102"/>
      <c r="Y2780" s="422">
        <f>J2780-I2780</f>
        <v>-0.14444444444444446</v>
      </c>
      <c r="Z2780" s="422">
        <f>Y2780*60</f>
        <v>-8.6666666666666679</v>
      </c>
      <c r="AA2780" s="429">
        <v>1</v>
      </c>
      <c r="AB2780" s="280">
        <v>5</v>
      </c>
    </row>
    <row r="2781" spans="1:28" ht="14.25" customHeight="1" thickBot="1">
      <c r="A2781" s="126"/>
      <c r="B2781" s="126"/>
      <c r="C2781" s="127" t="s">
        <v>4411</v>
      </c>
      <c r="D2781" s="468">
        <v>4</v>
      </c>
      <c r="E2781" s="128" t="s">
        <v>4465</v>
      </c>
      <c r="F2781" s="129" t="s">
        <v>2848</v>
      </c>
      <c r="G2781" s="129" t="s">
        <v>4471</v>
      </c>
      <c r="H2781" s="129" t="s">
        <v>4472</v>
      </c>
      <c r="I2781" s="47" t="s">
        <v>614</v>
      </c>
      <c r="J2781" s="263"/>
      <c r="K2781" s="262"/>
      <c r="L2781" s="264">
        <f ca="1">IFERROR(__xludf.DUMMYFUNCTION("if(K2940="""",0,counta(split(K2940,"","")))"),0)</f>
        <v>0</v>
      </c>
      <c r="M2781" s="262"/>
      <c r="N2781" s="262"/>
      <c r="O2781" s="262"/>
      <c r="P2781" s="262"/>
      <c r="Q2781" s="422" t="s">
        <v>62</v>
      </c>
      <c r="R2781" s="102" t="s">
        <v>43</v>
      </c>
      <c r="S2781" s="102">
        <v>0</v>
      </c>
      <c r="T2781" s="435"/>
      <c r="U2781" s="165"/>
      <c r="V2781" s="165">
        <v>3</v>
      </c>
      <c r="W2781" s="165" t="s">
        <v>1403</v>
      </c>
      <c r="X2781" s="102"/>
      <c r="Y2781" s="422">
        <f>J2781-I2781</f>
        <v>-0.14375000000000002</v>
      </c>
      <c r="Z2781" s="422">
        <f>Y2781*60</f>
        <v>-8.6250000000000018</v>
      </c>
      <c r="AA2781" s="429">
        <v>1</v>
      </c>
      <c r="AB2781" s="271">
        <v>5</v>
      </c>
    </row>
    <row r="2782" spans="1:28" ht="14.25" customHeight="1" thickBot="1">
      <c r="A2782" s="7"/>
      <c r="B2782" s="7"/>
      <c r="C2782" s="50" t="s">
        <v>5950</v>
      </c>
      <c r="D2782" s="468">
        <v>4</v>
      </c>
      <c r="E2782" s="50" t="s">
        <v>6148</v>
      </c>
      <c r="F2782" s="102" t="s">
        <v>6153</v>
      </c>
      <c r="G2782" s="102" t="s">
        <v>6153</v>
      </c>
      <c r="H2782" s="102" t="s">
        <v>6154</v>
      </c>
      <c r="I2782" s="45" t="s">
        <v>810</v>
      </c>
      <c r="J2782" s="263"/>
      <c r="K2782" s="262"/>
      <c r="L2782" s="264">
        <f ca="1">IFERROR(__xludf.DUMMYFUNCTION("if(K2941="""",0,counta(split(K2941,"","")))"),0)</f>
        <v>0</v>
      </c>
      <c r="M2782" s="262"/>
      <c r="N2782" s="262"/>
      <c r="O2782" s="262"/>
      <c r="P2782" s="262"/>
      <c r="Q2782" s="422" t="s">
        <v>62</v>
      </c>
      <c r="R2782" s="102" t="s">
        <v>43</v>
      </c>
      <c r="S2782" s="102">
        <v>0</v>
      </c>
      <c r="T2782" s="435"/>
      <c r="U2782" s="165">
        <v>3</v>
      </c>
      <c r="V2782" s="165">
        <v>4</v>
      </c>
      <c r="W2782" s="165" t="s">
        <v>2111</v>
      </c>
      <c r="X2782" s="102" t="s">
        <v>2794</v>
      </c>
      <c r="Y2782" s="422">
        <f>J2782-I2782</f>
        <v>-0.14305555555555557</v>
      </c>
      <c r="Z2782" s="422">
        <f>Y2782*60</f>
        <v>-8.5833333333333339</v>
      </c>
      <c r="AA2782" s="429">
        <v>1</v>
      </c>
      <c r="AB2782" s="379">
        <v>5</v>
      </c>
    </row>
    <row r="2783" spans="1:28" ht="14.25" customHeight="1" thickBot="1">
      <c r="A2783" s="7"/>
      <c r="B2783" s="7"/>
      <c r="C2783" s="252" t="s">
        <v>3828</v>
      </c>
      <c r="D2783" s="468">
        <v>4</v>
      </c>
      <c r="E2783" s="252" t="s">
        <v>3958</v>
      </c>
      <c r="F2783" s="137" t="s">
        <v>3896</v>
      </c>
      <c r="G2783" s="137" t="s">
        <v>3967</v>
      </c>
      <c r="H2783" s="102" t="s">
        <v>3897</v>
      </c>
      <c r="I2783" s="45" t="s">
        <v>289</v>
      </c>
      <c r="J2783" s="263"/>
      <c r="K2783" s="262"/>
      <c r="L2783" s="264">
        <f ca="1">IFERROR(__xludf.DUMMYFUNCTION("if(K2942="""",0,counta(split(K2942,"","")))"),0)</f>
        <v>0</v>
      </c>
      <c r="M2783" s="262"/>
      <c r="N2783" s="262"/>
      <c r="O2783" s="262"/>
      <c r="P2783" s="262"/>
      <c r="Q2783" s="422" t="s">
        <v>62</v>
      </c>
      <c r="R2783" s="102" t="s">
        <v>43</v>
      </c>
      <c r="S2783" s="102">
        <v>0</v>
      </c>
      <c r="T2783" s="435"/>
      <c r="U2783" s="165"/>
      <c r="V2783" s="165">
        <v>4</v>
      </c>
      <c r="W2783" s="165" t="s">
        <v>29</v>
      </c>
      <c r="X2783" s="15">
        <v>1</v>
      </c>
      <c r="Y2783" s="422">
        <f>J2783-I2783</f>
        <v>-0.1423611111111111</v>
      </c>
      <c r="Z2783" s="422">
        <f>Y2783*60</f>
        <v>-8.5416666666666661</v>
      </c>
      <c r="AA2783" s="428">
        <v>1</v>
      </c>
      <c r="AB2783" s="165">
        <v>5</v>
      </c>
    </row>
    <row r="2784" spans="1:28" ht="14.25" customHeight="1" thickBot="1">
      <c r="A2784" s="7"/>
      <c r="B2784" s="7"/>
      <c r="C2784" s="252" t="s">
        <v>3828</v>
      </c>
      <c r="D2784" s="468">
        <v>4</v>
      </c>
      <c r="E2784" s="252" t="s">
        <v>3893</v>
      </c>
      <c r="F2784" s="137" t="s">
        <v>3898</v>
      </c>
      <c r="G2784" s="137" t="s">
        <v>3898</v>
      </c>
      <c r="H2784" s="137" t="s">
        <v>3899</v>
      </c>
      <c r="I2784" s="110" t="s">
        <v>3628</v>
      </c>
      <c r="J2784" s="243" t="s">
        <v>308</v>
      </c>
      <c r="K2784" s="353" t="s">
        <v>8695</v>
      </c>
      <c r="L2784" s="13">
        <f ca="1">IFERROR(__xludf.DUMMYFUNCTION("if(K2943="""",0,counta(split(K2943,"","")))"),6)</f>
        <v>6</v>
      </c>
      <c r="M2784" s="353" t="s">
        <v>8695</v>
      </c>
      <c r="N2784" s="353"/>
      <c r="O2784" s="353"/>
      <c r="P2784" s="353"/>
      <c r="Q2784" s="422" t="s">
        <v>62</v>
      </c>
      <c r="R2784" s="102" t="s">
        <v>43</v>
      </c>
      <c r="S2784" s="102">
        <v>0</v>
      </c>
      <c r="T2784" s="435"/>
      <c r="U2784" s="493">
        <v>2</v>
      </c>
      <c r="V2784" s="491">
        <v>3</v>
      </c>
      <c r="W2784" s="501" t="s">
        <v>7965</v>
      </c>
      <c r="X2784" s="501">
        <v>0</v>
      </c>
      <c r="Y2784" s="422">
        <f>J2784-I2784</f>
        <v>9.5138888888888912E-2</v>
      </c>
      <c r="Z2784" s="422">
        <f>Y2784*60</f>
        <v>5.7083333333333348</v>
      </c>
      <c r="AA2784" s="429">
        <v>1</v>
      </c>
      <c r="AB2784" s="354">
        <v>5</v>
      </c>
    </row>
    <row r="2785" spans="1:28" ht="14.25" customHeight="1" thickBot="1">
      <c r="A2785" s="7"/>
      <c r="B2785" s="7"/>
      <c r="C2785" s="284" t="s">
        <v>5784</v>
      </c>
      <c r="D2785" s="468">
        <v>4</v>
      </c>
      <c r="E2785" s="353" t="s">
        <v>5909</v>
      </c>
      <c r="F2785" s="175" t="s">
        <v>5910</v>
      </c>
      <c r="G2785" s="353" t="s">
        <v>5911</v>
      </c>
      <c r="H2785" s="353" t="s">
        <v>5912</v>
      </c>
      <c r="I2785" s="243" t="s">
        <v>539</v>
      </c>
      <c r="J2785" s="268">
        <v>1.5583333333333333</v>
      </c>
      <c r="K2785" s="353"/>
      <c r="L2785" s="13">
        <f ca="1">IFERROR(__xludf.DUMMYFUNCTION("if(K2944="""",0,counta(split(K2944,"","")))"),0)</f>
        <v>0</v>
      </c>
      <c r="M2785" s="353"/>
      <c r="N2785" s="353"/>
      <c r="O2785" s="353"/>
      <c r="P2785" s="353"/>
      <c r="Q2785" s="422" t="s">
        <v>62</v>
      </c>
      <c r="R2785" s="102" t="s">
        <v>43</v>
      </c>
      <c r="S2785" s="102">
        <v>0</v>
      </c>
      <c r="T2785" s="435"/>
      <c r="U2785" s="165"/>
      <c r="V2785" s="165">
        <v>5</v>
      </c>
      <c r="W2785" s="165" t="s">
        <v>1403</v>
      </c>
      <c r="X2785" s="102"/>
      <c r="Y2785" s="422">
        <f>J2785-I2785</f>
        <v>1.4173611111111111</v>
      </c>
      <c r="Z2785" s="422">
        <f>Y2785*60</f>
        <v>85.041666666666657</v>
      </c>
      <c r="AA2785" s="428">
        <v>1</v>
      </c>
      <c r="AB2785" s="481">
        <v>5</v>
      </c>
    </row>
    <row r="2786" spans="1:28" ht="14.25" customHeight="1" thickBot="1">
      <c r="A2786" s="7"/>
      <c r="B2786" s="7"/>
      <c r="C2786" s="104" t="s">
        <v>5338</v>
      </c>
      <c r="D2786" s="468">
        <v>4</v>
      </c>
      <c r="E2786" s="50" t="s">
        <v>1583</v>
      </c>
      <c r="F2786" s="102" t="s">
        <v>1590</v>
      </c>
      <c r="G2786" s="102" t="s">
        <v>1590</v>
      </c>
      <c r="H2786" s="102" t="s">
        <v>5419</v>
      </c>
      <c r="I2786" s="45" t="s">
        <v>3804</v>
      </c>
      <c r="J2786" s="243" t="s">
        <v>780</v>
      </c>
      <c r="K2786" s="353" t="s">
        <v>8702</v>
      </c>
      <c r="L2786" s="13">
        <f ca="1">IFERROR(__xludf.DUMMYFUNCTION("if(K2945="""",0,counta(split(K2945,"","")))"),7)</f>
        <v>7</v>
      </c>
      <c r="M2786" s="353" t="s">
        <v>8702</v>
      </c>
      <c r="N2786" s="353" t="s">
        <v>8703</v>
      </c>
      <c r="O2786" s="353" t="s">
        <v>8703</v>
      </c>
      <c r="P2786" s="353" t="s">
        <v>8703</v>
      </c>
      <c r="Q2786" s="422" t="s">
        <v>62</v>
      </c>
      <c r="R2786" s="102" t="s">
        <v>43</v>
      </c>
      <c r="S2786" s="102">
        <v>0</v>
      </c>
      <c r="T2786" s="435"/>
      <c r="U2786" s="165">
        <v>1</v>
      </c>
      <c r="V2786" s="165">
        <v>3</v>
      </c>
      <c r="W2786" s="165" t="s">
        <v>29</v>
      </c>
      <c r="X2786" s="102">
        <v>1</v>
      </c>
      <c r="Y2786" s="422">
        <f>J2786-I2786</f>
        <v>0.15138888888888891</v>
      </c>
      <c r="Z2786" s="422">
        <f>Y2786*60</f>
        <v>9.0833333333333339</v>
      </c>
      <c r="AA2786" s="429">
        <v>1</v>
      </c>
      <c r="AB2786" s="150">
        <v>5</v>
      </c>
    </row>
    <row r="2787" spans="1:28" ht="14.25" customHeight="1" thickBot="1">
      <c r="A2787" s="7"/>
      <c r="B2787" s="7"/>
      <c r="C2787" s="284" t="s">
        <v>5784</v>
      </c>
      <c r="D2787" s="468">
        <v>4</v>
      </c>
      <c r="E2787" s="353" t="s">
        <v>5841</v>
      </c>
      <c r="F2787" s="175" t="s">
        <v>5849</v>
      </c>
      <c r="G2787" s="353" t="s">
        <v>5849</v>
      </c>
      <c r="H2787" s="353" t="s">
        <v>5850</v>
      </c>
      <c r="I2787" s="243" t="s">
        <v>3804</v>
      </c>
      <c r="J2787" s="243" t="s">
        <v>243</v>
      </c>
      <c r="K2787" s="353" t="s">
        <v>8705</v>
      </c>
      <c r="L2787" s="13">
        <f ca="1">IFERROR(__xludf.DUMMYFUNCTION("if(K2946="""",0,counta(split(K2946,"","")))"),1)</f>
        <v>1</v>
      </c>
      <c r="M2787" s="237" t="s">
        <v>8705</v>
      </c>
      <c r="N2787" s="353"/>
      <c r="O2787" s="353"/>
      <c r="P2787" s="353"/>
      <c r="Q2787" s="422" t="s">
        <v>62</v>
      </c>
      <c r="R2787" s="102" t="s">
        <v>43</v>
      </c>
      <c r="S2787" s="102">
        <v>0</v>
      </c>
      <c r="T2787" s="435"/>
      <c r="U2787" s="165"/>
      <c r="V2787" s="165">
        <v>5</v>
      </c>
      <c r="W2787" s="165" t="s">
        <v>1403</v>
      </c>
      <c r="X2787" s="102"/>
      <c r="Y2787" s="422">
        <f>J2787-I2787</f>
        <v>0.27291666666666664</v>
      </c>
      <c r="Z2787" s="422">
        <f>Y2787*60</f>
        <v>16.375</v>
      </c>
      <c r="AA2787" s="429">
        <v>1</v>
      </c>
      <c r="AB2787" s="482">
        <v>5</v>
      </c>
    </row>
    <row r="2788" spans="1:28" ht="14.25" customHeight="1" thickBot="1">
      <c r="A2788" s="7"/>
      <c r="B2788" s="7"/>
      <c r="C2788" s="50" t="s">
        <v>3306</v>
      </c>
      <c r="D2788" s="468">
        <v>4</v>
      </c>
      <c r="E2788" s="97" t="s">
        <v>1944</v>
      </c>
      <c r="F2788" s="102" t="s">
        <v>80</v>
      </c>
      <c r="G2788" s="102" t="s">
        <v>80</v>
      </c>
      <c r="H2788" s="102" t="s">
        <v>3376</v>
      </c>
      <c r="I2788" s="45" t="s">
        <v>25</v>
      </c>
      <c r="J2788" s="243" t="s">
        <v>3670</v>
      </c>
      <c r="K2788" s="353" t="s">
        <v>8709</v>
      </c>
      <c r="L2788" s="13">
        <f ca="1">IFERROR(__xludf.DUMMYFUNCTION("if(K2947="""",0,counta(split(K2947,"","")))"),3)</f>
        <v>3</v>
      </c>
      <c r="M2788" s="353" t="s">
        <v>8710</v>
      </c>
      <c r="N2788" s="353" t="s">
        <v>586</v>
      </c>
      <c r="O2788" s="353" t="s">
        <v>586</v>
      </c>
      <c r="P2788" s="353" t="s">
        <v>586</v>
      </c>
      <c r="Q2788" s="422" t="s">
        <v>62</v>
      </c>
      <c r="R2788" s="102" t="s">
        <v>43</v>
      </c>
      <c r="S2788" s="102">
        <v>0</v>
      </c>
      <c r="T2788" s="435"/>
      <c r="U2788" s="327">
        <v>4</v>
      </c>
      <c r="V2788" s="328">
        <v>5</v>
      </c>
      <c r="W2788" s="340" t="s">
        <v>3548</v>
      </c>
      <c r="X2788" s="252" t="s">
        <v>2794</v>
      </c>
      <c r="Y2788" s="422">
        <f>J2788-I2788</f>
        <v>0.38125000000000003</v>
      </c>
      <c r="Z2788" s="422">
        <f>Y2788*60</f>
        <v>22.875000000000004</v>
      </c>
      <c r="AA2788" s="429">
        <v>1</v>
      </c>
      <c r="AB2788" s="51">
        <v>5</v>
      </c>
    </row>
    <row r="2789" spans="1:28" ht="14.25" customHeight="1" thickBot="1">
      <c r="A2789" s="7"/>
      <c r="B2789" s="7"/>
      <c r="C2789" s="104" t="s">
        <v>4763</v>
      </c>
      <c r="D2789" s="468">
        <v>4</v>
      </c>
      <c r="E2789" s="50" t="s">
        <v>4826</v>
      </c>
      <c r="F2789" s="49" t="s">
        <v>2737</v>
      </c>
      <c r="G2789" s="102" t="s">
        <v>4827</v>
      </c>
      <c r="H2789" s="102" t="s">
        <v>4828</v>
      </c>
      <c r="I2789" s="45" t="s">
        <v>25</v>
      </c>
      <c r="J2789" s="243" t="s">
        <v>802</v>
      </c>
      <c r="K2789" s="353" t="s">
        <v>8712</v>
      </c>
      <c r="L2789" s="13">
        <f ca="1">IFERROR(__xludf.DUMMYFUNCTION("if(K2948="""",0,counta(split(K2948,"","")))"),6)</f>
        <v>6</v>
      </c>
      <c r="M2789" s="353" t="s">
        <v>8713</v>
      </c>
      <c r="N2789" s="353"/>
      <c r="O2789" s="353"/>
      <c r="P2789" s="353"/>
      <c r="Q2789" s="422" t="s">
        <v>62</v>
      </c>
      <c r="R2789" s="102" t="s">
        <v>43</v>
      </c>
      <c r="S2789" s="102">
        <v>0</v>
      </c>
      <c r="T2789" s="435"/>
      <c r="U2789" s="255">
        <v>5</v>
      </c>
      <c r="V2789" s="255">
        <v>5</v>
      </c>
      <c r="W2789" s="353" t="s">
        <v>3770</v>
      </c>
      <c r="X2789" s="353" t="s">
        <v>2976</v>
      </c>
      <c r="Y2789" s="422">
        <f>J2789-I2789</f>
        <v>-5.4861111111111124E-2</v>
      </c>
      <c r="Z2789" s="422">
        <f>Y2789*60</f>
        <v>-3.2916666666666674</v>
      </c>
      <c r="AA2789" s="429">
        <v>1</v>
      </c>
      <c r="AB2789" s="328">
        <v>5</v>
      </c>
    </row>
    <row r="2790" spans="1:28" ht="14.25" customHeight="1" thickBot="1">
      <c r="A2790" s="7"/>
      <c r="B2790" s="7"/>
      <c r="C2790" s="252" t="s">
        <v>3828</v>
      </c>
      <c r="D2790" s="468">
        <v>4</v>
      </c>
      <c r="E2790" s="252" t="s">
        <v>3881</v>
      </c>
      <c r="F2790" s="137" t="s">
        <v>3887</v>
      </c>
      <c r="G2790" s="137" t="s">
        <v>3888</v>
      </c>
      <c r="H2790" s="137" t="s">
        <v>3889</v>
      </c>
      <c r="I2790" s="110" t="s">
        <v>1938</v>
      </c>
      <c r="J2790" s="243" t="s">
        <v>1263</v>
      </c>
      <c r="K2790" s="353" t="s">
        <v>8716</v>
      </c>
      <c r="L2790" s="13">
        <f ca="1">IFERROR(__xludf.DUMMYFUNCTION("if(K2949="""",0,counta(split(K2949,"","")))"),5)</f>
        <v>5</v>
      </c>
      <c r="M2790" s="353" t="s">
        <v>8716</v>
      </c>
      <c r="N2790" s="353" t="s">
        <v>1198</v>
      </c>
      <c r="O2790" s="353" t="s">
        <v>1198</v>
      </c>
      <c r="P2790" s="353" t="s">
        <v>1198</v>
      </c>
      <c r="Q2790" s="422" t="s">
        <v>62</v>
      </c>
      <c r="R2790" s="102" t="s">
        <v>43</v>
      </c>
      <c r="S2790" s="102">
        <v>0</v>
      </c>
      <c r="T2790" s="435"/>
      <c r="U2790" s="165"/>
      <c r="V2790" s="165">
        <v>5</v>
      </c>
      <c r="W2790" s="165" t="s">
        <v>1403</v>
      </c>
      <c r="X2790" s="102"/>
      <c r="Y2790" s="422">
        <f>J2790-I2790</f>
        <v>4.0972222222222215E-2</v>
      </c>
      <c r="Z2790" s="422">
        <f>Y2790*60</f>
        <v>2.458333333333333</v>
      </c>
      <c r="AA2790" s="429">
        <v>1</v>
      </c>
      <c r="AB2790" s="379">
        <v>5</v>
      </c>
    </row>
    <row r="2791" spans="1:28" ht="14.25" customHeight="1" thickBot="1">
      <c r="A2791" s="385"/>
      <c r="B2791" s="385"/>
      <c r="C2791" s="145" t="s">
        <v>5078</v>
      </c>
      <c r="D2791" s="468">
        <v>4</v>
      </c>
      <c r="E2791" s="145" t="s">
        <v>5314</v>
      </c>
      <c r="F2791" s="155" t="s">
        <v>5103</v>
      </c>
      <c r="G2791" s="155" t="s">
        <v>5103</v>
      </c>
      <c r="H2791" s="155" t="s">
        <v>5105</v>
      </c>
      <c r="I2791" s="146" t="s">
        <v>1938</v>
      </c>
      <c r="J2791" s="243" t="s">
        <v>1481</v>
      </c>
      <c r="K2791" s="353" t="s">
        <v>547</v>
      </c>
      <c r="L2791" s="13">
        <f ca="1">IFERROR(__xludf.DUMMYFUNCTION("if(K2950="""",0,counta(split(K2950,"","")))"),1)</f>
        <v>1</v>
      </c>
      <c r="M2791" s="353" t="s">
        <v>547</v>
      </c>
      <c r="N2791" s="353" t="s">
        <v>8719</v>
      </c>
      <c r="O2791" s="353" t="s">
        <v>8719</v>
      </c>
      <c r="P2791" s="353" t="s">
        <v>8719</v>
      </c>
      <c r="Q2791" s="422" t="s">
        <v>62</v>
      </c>
      <c r="R2791" s="102" t="s">
        <v>43</v>
      </c>
      <c r="S2791" s="102">
        <v>0</v>
      </c>
      <c r="T2791" s="435"/>
      <c r="U2791" s="333">
        <v>4</v>
      </c>
      <c r="V2791" s="336">
        <v>3</v>
      </c>
      <c r="W2791" s="252" t="s">
        <v>3770</v>
      </c>
      <c r="X2791" s="339" t="s">
        <v>2794</v>
      </c>
      <c r="Y2791" s="422">
        <f>J2791-I2791</f>
        <v>0.1076388888888889</v>
      </c>
      <c r="Z2791" s="422">
        <f>Y2791*60</f>
        <v>6.4583333333333339</v>
      </c>
      <c r="AA2791" s="429">
        <v>1</v>
      </c>
      <c r="AB2791" s="277">
        <v>5</v>
      </c>
    </row>
    <row r="2792" spans="1:28" ht="14.25" customHeight="1" thickBot="1">
      <c r="A2792" s="7"/>
      <c r="B2792" s="7"/>
      <c r="C2792" s="50" t="s">
        <v>6196</v>
      </c>
      <c r="D2792" s="468">
        <v>4</v>
      </c>
      <c r="E2792" s="50" t="s">
        <v>6309</v>
      </c>
      <c r="F2792" s="102" t="s">
        <v>6320</v>
      </c>
      <c r="G2792" s="102" t="s">
        <v>6320</v>
      </c>
      <c r="H2792" s="102" t="s">
        <v>6321</v>
      </c>
      <c r="I2792" s="45" t="s">
        <v>1938</v>
      </c>
      <c r="J2792" s="243" t="s">
        <v>2030</v>
      </c>
      <c r="K2792" s="353" t="s">
        <v>8721</v>
      </c>
      <c r="L2792" s="13">
        <f ca="1">IFERROR(__xludf.DUMMYFUNCTION("if(K2951="""",0,counta(split(K2951,"","")))"),2)</f>
        <v>2</v>
      </c>
      <c r="M2792" s="353" t="s">
        <v>8721</v>
      </c>
      <c r="N2792" s="353"/>
      <c r="O2792" s="353"/>
      <c r="P2792" s="353"/>
      <c r="Q2792" s="422" t="s">
        <v>62</v>
      </c>
      <c r="R2792" s="102" t="s">
        <v>43</v>
      </c>
      <c r="S2792" s="102">
        <v>0</v>
      </c>
      <c r="T2792" s="435"/>
      <c r="U2792" s="165"/>
      <c r="V2792" s="165">
        <v>3</v>
      </c>
      <c r="W2792" s="165" t="s">
        <v>1403</v>
      </c>
      <c r="X2792" s="102"/>
      <c r="Y2792" s="422">
        <f>J2792-I2792</f>
        <v>0.20694444444444449</v>
      </c>
      <c r="Z2792" s="422">
        <f>Y2792*60</f>
        <v>12.41666666666667</v>
      </c>
      <c r="AA2792" s="428">
        <v>1</v>
      </c>
      <c r="AB2792" s="255">
        <v>5</v>
      </c>
    </row>
    <row r="2793" spans="1:28" ht="14.25" customHeight="1" thickBot="1">
      <c r="A2793" s="7"/>
      <c r="B2793" s="7"/>
      <c r="C2793" s="252" t="s">
        <v>6355</v>
      </c>
      <c r="D2793" s="468">
        <v>4</v>
      </c>
      <c r="E2793" s="50" t="s">
        <v>6353</v>
      </c>
      <c r="F2793" s="102" t="s">
        <v>6360</v>
      </c>
      <c r="G2793" s="102" t="s">
        <v>6229</v>
      </c>
      <c r="H2793" s="102" t="s">
        <v>3289</v>
      </c>
      <c r="I2793" s="45" t="s">
        <v>6361</v>
      </c>
      <c r="J2793" s="243" t="s">
        <v>268</v>
      </c>
      <c r="K2793" s="353" t="s">
        <v>8724</v>
      </c>
      <c r="L2793" s="13">
        <f ca="1">IFERROR(__xludf.DUMMYFUNCTION("if(K2952="""",0,counta(split(K2952,"","")))"),3)</f>
        <v>3</v>
      </c>
      <c r="M2793" s="353" t="s">
        <v>8724</v>
      </c>
      <c r="N2793" s="353"/>
      <c r="O2793" s="353"/>
      <c r="P2793" s="353"/>
      <c r="Q2793" s="422" t="s">
        <v>62</v>
      </c>
      <c r="R2793" s="102" t="s">
        <v>43</v>
      </c>
      <c r="S2793" s="102">
        <v>0</v>
      </c>
      <c r="T2793" s="435"/>
      <c r="U2793" s="165"/>
      <c r="V2793" s="165">
        <v>3</v>
      </c>
      <c r="W2793" s="165" t="s">
        <v>2111</v>
      </c>
      <c r="X2793" s="102"/>
      <c r="Y2793" s="422">
        <f>J2793-I2793</f>
        <v>0.24444444444444444</v>
      </c>
      <c r="Z2793" s="422">
        <f>Y2793*60</f>
        <v>14.666666666666666</v>
      </c>
      <c r="AA2793" s="428">
        <v>1</v>
      </c>
      <c r="AB2793" s="165">
        <v>5</v>
      </c>
    </row>
    <row r="2794" spans="1:28" ht="14.25" customHeight="1" thickBot="1">
      <c r="A2794" s="7"/>
      <c r="B2794" s="7"/>
      <c r="C2794" s="237" t="s">
        <v>3086</v>
      </c>
      <c r="D2794" s="468">
        <v>4</v>
      </c>
      <c r="E2794" s="87" t="s">
        <v>368</v>
      </c>
      <c r="F2794" s="102" t="s">
        <v>3128</v>
      </c>
      <c r="G2794" s="284" t="s">
        <v>3128</v>
      </c>
      <c r="H2794" s="102" t="s">
        <v>2825</v>
      </c>
      <c r="I2794" s="45" t="s">
        <v>1443</v>
      </c>
      <c r="J2794" s="243" t="s">
        <v>676</v>
      </c>
      <c r="K2794" s="353" t="s">
        <v>8726</v>
      </c>
      <c r="L2794" s="13">
        <f ca="1">IFERROR(__xludf.DUMMYFUNCTION("if(K2953="""",0,counta(split(K2953,"","")))"),4)</f>
        <v>4</v>
      </c>
      <c r="M2794" s="353" t="s">
        <v>8726</v>
      </c>
      <c r="N2794" s="353" t="s">
        <v>991</v>
      </c>
      <c r="O2794" s="353" t="s">
        <v>2195</v>
      </c>
      <c r="P2794" s="353" t="s">
        <v>2195</v>
      </c>
      <c r="Q2794" s="422" t="s">
        <v>62</v>
      </c>
      <c r="R2794" s="102" t="s">
        <v>43</v>
      </c>
      <c r="S2794" s="102">
        <v>0</v>
      </c>
      <c r="T2794" s="435"/>
      <c r="U2794" s="165">
        <v>3</v>
      </c>
      <c r="V2794" s="165">
        <v>3</v>
      </c>
      <c r="W2794" s="165" t="s">
        <v>2793</v>
      </c>
      <c r="X2794" s="102">
        <v>1</v>
      </c>
      <c r="Y2794" s="422">
        <f>J2794-I2794</f>
        <v>-5.833333333333332E-2</v>
      </c>
      <c r="Z2794" s="422">
        <f>Y2794*60</f>
        <v>-3.4999999999999991</v>
      </c>
      <c r="AA2794" s="429">
        <v>1</v>
      </c>
      <c r="AB2794" s="165">
        <v>5</v>
      </c>
    </row>
    <row r="2795" spans="1:28" ht="14.25" customHeight="1" thickBot="1">
      <c r="A2795" s="7"/>
      <c r="B2795" s="7"/>
      <c r="C2795" s="214" t="s">
        <v>6842</v>
      </c>
      <c r="D2795" s="468">
        <v>4</v>
      </c>
      <c r="E2795" s="214" t="s">
        <v>2046</v>
      </c>
      <c r="F2795" s="102" t="s">
        <v>6845</v>
      </c>
      <c r="G2795" s="102" t="s">
        <v>1772</v>
      </c>
      <c r="H2795" s="102" t="s">
        <v>6846</v>
      </c>
      <c r="I2795" s="45" t="s">
        <v>1443</v>
      </c>
      <c r="J2795" s="243" t="s">
        <v>719</v>
      </c>
      <c r="K2795" s="353" t="s">
        <v>8728</v>
      </c>
      <c r="L2795" s="13">
        <f ca="1">IFERROR(__xludf.DUMMYFUNCTION("if(K2954="""",0,counta(split(K2954,"","")))"),7)</f>
        <v>7</v>
      </c>
      <c r="M2795" s="353" t="s">
        <v>8728</v>
      </c>
      <c r="N2795" s="353"/>
      <c r="O2795" s="353"/>
      <c r="P2795" s="353"/>
      <c r="Q2795" s="422" t="s">
        <v>62</v>
      </c>
      <c r="R2795" s="102" t="s">
        <v>43</v>
      </c>
      <c r="S2795" s="102">
        <v>0</v>
      </c>
      <c r="T2795" s="435"/>
      <c r="U2795" s="165">
        <v>5</v>
      </c>
      <c r="V2795" s="165">
        <v>5</v>
      </c>
      <c r="W2795" s="165" t="s">
        <v>3511</v>
      </c>
      <c r="X2795" s="102">
        <v>1</v>
      </c>
      <c r="Y2795" s="422">
        <f>J2795-I2795</f>
        <v>-9.0277777777777457E-3</v>
      </c>
      <c r="Z2795" s="422">
        <f>Y2795*60</f>
        <v>-0.54166666666666474</v>
      </c>
      <c r="AA2795" s="429">
        <v>1</v>
      </c>
      <c r="AB2795" s="165">
        <v>5</v>
      </c>
    </row>
    <row r="2796" spans="1:28" ht="14.25" customHeight="1" thickBot="1">
      <c r="A2796" s="7"/>
      <c r="B2796" s="7"/>
      <c r="C2796" s="237" t="s">
        <v>4214</v>
      </c>
      <c r="D2796" s="468">
        <v>4</v>
      </c>
      <c r="E2796" s="87" t="s">
        <v>4264</v>
      </c>
      <c r="F2796" s="102" t="s">
        <v>4268</v>
      </c>
      <c r="G2796" s="102" t="s">
        <v>4269</v>
      </c>
      <c r="H2796" s="102" t="s">
        <v>4270</v>
      </c>
      <c r="I2796" s="45" t="s">
        <v>2094</v>
      </c>
      <c r="J2796" s="243" t="s">
        <v>151</v>
      </c>
      <c r="K2796" s="353" t="s">
        <v>8729</v>
      </c>
      <c r="L2796" s="13">
        <f ca="1">IFERROR(__xludf.DUMMYFUNCTION("if(K2955="""",0,counta(split(K2955,"","")))"),10)</f>
        <v>10</v>
      </c>
      <c r="M2796" s="353" t="s">
        <v>8730</v>
      </c>
      <c r="N2796" s="353"/>
      <c r="O2796" s="353"/>
      <c r="P2796" s="353"/>
      <c r="Q2796" s="152" t="s">
        <v>62</v>
      </c>
      <c r="R2796" s="102" t="s">
        <v>43</v>
      </c>
      <c r="S2796" s="147">
        <v>0</v>
      </c>
      <c r="T2796" s="435"/>
      <c r="U2796" s="280">
        <v>5</v>
      </c>
      <c r="V2796" s="280">
        <v>5</v>
      </c>
      <c r="W2796" s="286" t="s">
        <v>9052</v>
      </c>
      <c r="X2796" s="286" t="s">
        <v>3469</v>
      </c>
      <c r="Y2796" s="422">
        <f>J2796-I2796</f>
        <v>0.15555555555555559</v>
      </c>
      <c r="Z2796" s="422">
        <f>Y2796*60</f>
        <v>9.3333333333333357</v>
      </c>
      <c r="AA2796" s="429">
        <v>1</v>
      </c>
      <c r="AB2796" s="255">
        <v>5</v>
      </c>
    </row>
    <row r="2797" spans="1:28" ht="14.25" customHeight="1" thickBot="1">
      <c r="A2797" s="385"/>
      <c r="B2797" s="385"/>
      <c r="C2797" s="145" t="s">
        <v>5078</v>
      </c>
      <c r="D2797" s="468">
        <v>4</v>
      </c>
      <c r="E2797" s="145" t="s">
        <v>5333</v>
      </c>
      <c r="F2797" s="155" t="s">
        <v>2820</v>
      </c>
      <c r="G2797" s="155" t="s">
        <v>5334</v>
      </c>
      <c r="H2797" s="155" t="s">
        <v>5125</v>
      </c>
      <c r="I2797" s="146" t="s">
        <v>2094</v>
      </c>
      <c r="J2797" s="243" t="s">
        <v>1781</v>
      </c>
      <c r="K2797" s="353"/>
      <c r="L2797" s="13">
        <f ca="1">IFERROR(__xludf.DUMMYFUNCTION("if(K2956="""",0,counta(split(K2956,"","")))"),0)</f>
        <v>0</v>
      </c>
      <c r="M2797" s="353"/>
      <c r="N2797" s="353"/>
      <c r="O2797" s="353"/>
      <c r="P2797" s="353"/>
      <c r="Q2797" s="152" t="s">
        <v>62</v>
      </c>
      <c r="R2797" s="102" t="s">
        <v>43</v>
      </c>
      <c r="S2797" s="147">
        <v>0</v>
      </c>
      <c r="T2797" s="435"/>
      <c r="U2797" s="165" t="s">
        <v>5401</v>
      </c>
      <c r="V2797" s="165" t="s">
        <v>5401</v>
      </c>
      <c r="W2797" s="165" t="s">
        <v>5401</v>
      </c>
      <c r="X2797" s="102" t="s">
        <v>5401</v>
      </c>
      <c r="Y2797" s="422">
        <f>J2797-I2797</f>
        <v>0.21180555555555561</v>
      </c>
      <c r="Z2797" s="422">
        <f>Y2797*60</f>
        <v>12.708333333333336</v>
      </c>
      <c r="AA2797" s="429">
        <v>1</v>
      </c>
      <c r="AB2797" s="165">
        <v>5</v>
      </c>
    </row>
    <row r="2798" spans="1:28" ht="14.25" customHeight="1" thickBot="1">
      <c r="A2798" s="7"/>
      <c r="B2798" s="7"/>
      <c r="C2798" s="50" t="s">
        <v>6619</v>
      </c>
      <c r="D2798" s="468">
        <v>4</v>
      </c>
      <c r="E2798" s="50" t="s">
        <v>6620</v>
      </c>
      <c r="F2798" s="102" t="s">
        <v>6621</v>
      </c>
      <c r="G2798" s="102" t="s">
        <v>5306</v>
      </c>
      <c r="H2798" s="102" t="s">
        <v>2849</v>
      </c>
      <c r="I2798" s="45" t="s">
        <v>2094</v>
      </c>
      <c r="J2798" s="243" t="s">
        <v>1781</v>
      </c>
      <c r="K2798" s="353"/>
      <c r="L2798" s="13">
        <f ca="1">IFERROR(__xludf.DUMMYFUNCTION("if(K2957="""",0,counta(split(K2957,"","")))"),0)</f>
        <v>0</v>
      </c>
      <c r="M2798" s="353"/>
      <c r="N2798" s="353"/>
      <c r="O2798" s="353"/>
      <c r="P2798" s="353"/>
      <c r="Q2798" s="152" t="s">
        <v>62</v>
      </c>
      <c r="R2798" s="102" t="s">
        <v>43</v>
      </c>
      <c r="S2798" s="147">
        <v>0</v>
      </c>
      <c r="T2798" s="435"/>
      <c r="U2798" s="165"/>
      <c r="V2798" s="165">
        <v>4</v>
      </c>
      <c r="W2798" s="165" t="s">
        <v>1403</v>
      </c>
      <c r="X2798" s="102" t="s">
        <v>1927</v>
      </c>
      <c r="Y2798" s="422">
        <f>J2798-I2798</f>
        <v>0.21180555555555561</v>
      </c>
      <c r="Z2798" s="422">
        <f>Y2798*60</f>
        <v>12.708333333333336</v>
      </c>
      <c r="AA2798" s="429">
        <v>1</v>
      </c>
      <c r="AB2798" s="165">
        <v>5</v>
      </c>
    </row>
    <row r="2799" spans="1:28" ht="14.25" customHeight="1" thickBot="1">
      <c r="A2799" s="7"/>
      <c r="B2799" s="189"/>
      <c r="C2799" s="190" t="s">
        <v>6753</v>
      </c>
      <c r="D2799" s="468">
        <v>4</v>
      </c>
      <c r="E2799" s="200" t="s">
        <v>668</v>
      </c>
      <c r="F2799" s="205" t="s">
        <v>2830</v>
      </c>
      <c r="G2799" s="204" t="s">
        <v>2830</v>
      </c>
      <c r="H2799" s="205" t="s">
        <v>3334</v>
      </c>
      <c r="I2799" s="195" t="s">
        <v>2094</v>
      </c>
      <c r="J2799" s="243" t="s">
        <v>1018</v>
      </c>
      <c r="K2799" s="353" t="s">
        <v>8736</v>
      </c>
      <c r="L2799" s="13">
        <f ca="1">IFERROR(__xludf.DUMMYFUNCTION("if(K2958="""",0,counta(split(K2958,"","")))"),2)</f>
        <v>2</v>
      </c>
      <c r="M2799" s="353" t="s">
        <v>8736</v>
      </c>
      <c r="N2799" s="353"/>
      <c r="O2799" s="353"/>
      <c r="P2799" s="353"/>
      <c r="Q2799" s="152" t="s">
        <v>62</v>
      </c>
      <c r="R2799" s="102" t="s">
        <v>43</v>
      </c>
      <c r="S2799" s="147">
        <v>0</v>
      </c>
      <c r="T2799" s="435"/>
      <c r="U2799" s="196">
        <v>5</v>
      </c>
      <c r="V2799" s="196">
        <v>5</v>
      </c>
      <c r="W2799" s="196" t="s">
        <v>3511</v>
      </c>
      <c r="X2799" s="205">
        <v>1</v>
      </c>
      <c r="Y2799" s="422">
        <f>J2799-I2799</f>
        <v>0.36319444444444449</v>
      </c>
      <c r="Z2799" s="422">
        <f>Y2799*60</f>
        <v>21.791666666666668</v>
      </c>
      <c r="AA2799" s="429">
        <v>1</v>
      </c>
      <c r="AB2799" s="481">
        <v>5</v>
      </c>
    </row>
    <row r="2800" spans="1:28" ht="14.25" customHeight="1" thickBot="1">
      <c r="A2800" s="7"/>
      <c r="B2800" s="7"/>
      <c r="C2800" s="50" t="s">
        <v>4937</v>
      </c>
      <c r="D2800" s="468">
        <v>4</v>
      </c>
      <c r="E2800" s="144" t="s">
        <v>4953</v>
      </c>
      <c r="F2800" s="102" t="s">
        <v>622</v>
      </c>
      <c r="G2800" s="102" t="s">
        <v>622</v>
      </c>
      <c r="H2800" s="102" t="s">
        <v>4964</v>
      </c>
      <c r="I2800" s="45" t="s">
        <v>1105</v>
      </c>
      <c r="J2800" s="243" t="s">
        <v>2662</v>
      </c>
      <c r="K2800" s="353" t="s">
        <v>8740</v>
      </c>
      <c r="L2800" s="13">
        <f ca="1">IFERROR(__xludf.DUMMYFUNCTION("if(K2959="""",0,counta(split(K2959,"","")))"),2)</f>
        <v>2</v>
      </c>
      <c r="M2800" s="353" t="s">
        <v>8740</v>
      </c>
      <c r="N2800" s="353"/>
      <c r="O2800" s="353"/>
      <c r="P2800" s="353"/>
      <c r="Q2800" s="152" t="s">
        <v>62</v>
      </c>
      <c r="R2800" s="102" t="s">
        <v>43</v>
      </c>
      <c r="S2800" s="147">
        <v>0</v>
      </c>
      <c r="T2800" s="435"/>
      <c r="U2800" s="156"/>
      <c r="V2800" s="156"/>
      <c r="W2800" s="252" t="s">
        <v>5242</v>
      </c>
      <c r="X2800" s="252">
        <v>1</v>
      </c>
      <c r="Y2800" s="422">
        <f>J2800-I2800</f>
        <v>0.36875000000000002</v>
      </c>
      <c r="Z2800" s="422">
        <f>Y2800*60</f>
        <v>22.125</v>
      </c>
      <c r="AA2800" s="429">
        <v>1</v>
      </c>
      <c r="AB2800" s="165">
        <v>5</v>
      </c>
    </row>
    <row r="2801" spans="1:28" ht="14.25" customHeight="1" thickBot="1">
      <c r="A2801" s="7"/>
      <c r="B2801" s="7"/>
      <c r="C2801" s="237" t="s">
        <v>3086</v>
      </c>
      <c r="D2801" s="468">
        <v>4</v>
      </c>
      <c r="E2801" s="50" t="s">
        <v>1302</v>
      </c>
      <c r="F2801" s="102" t="s">
        <v>2803</v>
      </c>
      <c r="G2801" s="102" t="s">
        <v>3093</v>
      </c>
      <c r="H2801" s="102" t="s">
        <v>2823</v>
      </c>
      <c r="I2801" s="45" t="s">
        <v>120</v>
      </c>
      <c r="J2801" s="243" t="s">
        <v>1152</v>
      </c>
      <c r="K2801" s="353"/>
      <c r="L2801" s="13">
        <f ca="1">IFERROR(__xludf.DUMMYFUNCTION("if(K2960="""",0,counta(split(K2960,"","")))"),0)</f>
        <v>0</v>
      </c>
      <c r="M2801" s="353"/>
      <c r="N2801" s="353"/>
      <c r="O2801" s="353"/>
      <c r="P2801" s="353"/>
      <c r="Q2801" s="152" t="s">
        <v>62</v>
      </c>
      <c r="R2801" s="102" t="s">
        <v>43</v>
      </c>
      <c r="S2801" s="147">
        <v>0</v>
      </c>
      <c r="T2801" s="435"/>
      <c r="U2801" s="165">
        <v>5</v>
      </c>
      <c r="V2801" s="165">
        <v>2</v>
      </c>
      <c r="W2801" s="165" t="s">
        <v>3044</v>
      </c>
      <c r="X2801" s="102">
        <v>1</v>
      </c>
      <c r="Y2801" s="422">
        <f>J2801-I2801</f>
        <v>0.4</v>
      </c>
      <c r="Z2801" s="422">
        <f>Y2801*60</f>
        <v>24</v>
      </c>
      <c r="AA2801" s="429">
        <v>1</v>
      </c>
      <c r="AB2801" s="354">
        <v>5</v>
      </c>
    </row>
    <row r="2802" spans="1:28" ht="14.25" customHeight="1" thickBot="1">
      <c r="A2802" s="7"/>
      <c r="B2802" s="7"/>
      <c r="C2802" s="50" t="s">
        <v>3086</v>
      </c>
      <c r="D2802" s="468">
        <v>4</v>
      </c>
      <c r="E2802" s="87" t="s">
        <v>3276</v>
      </c>
      <c r="F2802" s="102" t="s">
        <v>3277</v>
      </c>
      <c r="G2802" s="102" t="s">
        <v>3278</v>
      </c>
      <c r="H2802" s="102" t="s">
        <v>3032</v>
      </c>
      <c r="I2802" s="45" t="s">
        <v>297</v>
      </c>
      <c r="J2802" s="243" t="s">
        <v>1724</v>
      </c>
      <c r="K2802" s="353"/>
      <c r="L2802" s="13">
        <f ca="1">IFERROR(__xludf.DUMMYFUNCTION("if(K2961="""",0,counta(split(K2961,"","")))"),0)</f>
        <v>0</v>
      </c>
      <c r="M2802" s="353"/>
      <c r="N2802" s="353"/>
      <c r="O2802" s="353"/>
      <c r="P2802" s="353"/>
      <c r="Q2802" s="152" t="s">
        <v>62</v>
      </c>
      <c r="R2802" s="102" t="s">
        <v>43</v>
      </c>
      <c r="S2802" s="147">
        <v>0</v>
      </c>
      <c r="T2802" s="435"/>
      <c r="U2802" s="165">
        <v>2</v>
      </c>
      <c r="V2802" s="165">
        <v>4</v>
      </c>
      <c r="W2802" s="165" t="s">
        <v>3044</v>
      </c>
      <c r="X2802" s="102" t="s">
        <v>2794</v>
      </c>
      <c r="Y2802" s="422">
        <f>J2802-I2802</f>
        <v>0.1027777777777778</v>
      </c>
      <c r="Z2802" s="422">
        <f>Y2802*60</f>
        <v>6.1666666666666679</v>
      </c>
      <c r="AA2802" s="429">
        <v>1</v>
      </c>
      <c r="AB2802" s="354">
        <v>5</v>
      </c>
    </row>
    <row r="2803" spans="1:28" ht="14.25" customHeight="1" thickBot="1">
      <c r="A2803" s="7"/>
      <c r="B2803" s="7"/>
      <c r="C2803" s="50" t="s">
        <v>3306</v>
      </c>
      <c r="D2803" s="468">
        <v>4</v>
      </c>
      <c r="E2803" s="95" t="s">
        <v>3336</v>
      </c>
      <c r="F2803" s="102" t="s">
        <v>1525</v>
      </c>
      <c r="G2803" s="102" t="s">
        <v>3339</v>
      </c>
      <c r="H2803" s="102" t="s">
        <v>1796</v>
      </c>
      <c r="I2803" s="45" t="s">
        <v>371</v>
      </c>
      <c r="J2803" s="243" t="s">
        <v>2011</v>
      </c>
      <c r="K2803" s="353" t="s">
        <v>8748</v>
      </c>
      <c r="L2803" s="13">
        <f ca="1">IFERROR(__xludf.DUMMYFUNCTION("if(K2962="""",0,counta(split(K2962,"","")))"),1)</f>
        <v>1</v>
      </c>
      <c r="M2803" s="353" t="s">
        <v>8749</v>
      </c>
      <c r="N2803" s="353"/>
      <c r="O2803" s="353"/>
      <c r="P2803" s="353"/>
      <c r="Q2803" s="152" t="s">
        <v>62</v>
      </c>
      <c r="R2803" s="102" t="s">
        <v>43</v>
      </c>
      <c r="S2803" s="147">
        <v>0</v>
      </c>
      <c r="T2803" s="435"/>
      <c r="U2803" s="165">
        <v>3</v>
      </c>
      <c r="V2803" s="165">
        <v>2</v>
      </c>
      <c r="W2803" s="165" t="s">
        <v>4159</v>
      </c>
      <c r="X2803" s="102" t="s">
        <v>2947</v>
      </c>
      <c r="Y2803" s="422">
        <f>J2803-I2803</f>
        <v>0.11527777777777778</v>
      </c>
      <c r="Z2803" s="422">
        <f>Y2803*60</f>
        <v>6.916666666666667</v>
      </c>
      <c r="AA2803" s="429">
        <v>1</v>
      </c>
      <c r="AB2803" s="165">
        <v>5</v>
      </c>
    </row>
    <row r="2804" spans="1:28" ht="14.25" customHeight="1" thickBot="1">
      <c r="A2804" s="136"/>
      <c r="B2804" s="7"/>
      <c r="C2804" s="51" t="s">
        <v>3465</v>
      </c>
      <c r="D2804" s="468">
        <v>4</v>
      </c>
      <c r="E2804" s="51" t="s">
        <v>3613</v>
      </c>
      <c r="F2804" s="93" t="s">
        <v>2842</v>
      </c>
      <c r="G2804" s="102" t="s">
        <v>45</v>
      </c>
      <c r="H2804" s="102" t="s">
        <v>561</v>
      </c>
      <c r="I2804" s="45" t="s">
        <v>2231</v>
      </c>
      <c r="J2804" s="243" t="s">
        <v>2706</v>
      </c>
      <c r="K2804" s="353" t="s">
        <v>8753</v>
      </c>
      <c r="L2804" s="13">
        <f ca="1">IFERROR(__xludf.DUMMYFUNCTION("if(K2963="""",0,counta(split(K2963,"","")))"),3)</f>
        <v>3</v>
      </c>
      <c r="M2804" s="353" t="s">
        <v>8753</v>
      </c>
      <c r="N2804" s="353"/>
      <c r="O2804" s="353"/>
      <c r="P2804" s="353"/>
      <c r="Q2804" s="152" t="s">
        <v>62</v>
      </c>
      <c r="R2804" s="102" t="s">
        <v>43</v>
      </c>
      <c r="S2804" s="147">
        <v>0</v>
      </c>
      <c r="T2804" s="435"/>
      <c r="U2804" s="271">
        <v>4</v>
      </c>
      <c r="V2804" s="271">
        <v>5</v>
      </c>
      <c r="W2804" s="269" t="s">
        <v>3548</v>
      </c>
      <c r="X2804" s="269" t="s">
        <v>2947</v>
      </c>
      <c r="Y2804" s="422">
        <f>J2804-I2804</f>
        <v>0.1590277777777778</v>
      </c>
      <c r="Z2804" s="422">
        <f>Y2804*60</f>
        <v>9.5416666666666679</v>
      </c>
      <c r="AA2804" s="429">
        <v>1</v>
      </c>
      <c r="AB2804" s="495">
        <v>5</v>
      </c>
    </row>
    <row r="2805" spans="1:28" ht="14.25" customHeight="1" thickBot="1">
      <c r="A2805" s="7"/>
      <c r="B2805" s="7"/>
      <c r="C2805" s="50" t="s">
        <v>4763</v>
      </c>
      <c r="D2805" s="468">
        <v>4</v>
      </c>
      <c r="E2805" s="50" t="s">
        <v>4806</v>
      </c>
      <c r="F2805" s="102" t="s">
        <v>823</v>
      </c>
      <c r="G2805" s="102" t="s">
        <v>4807</v>
      </c>
      <c r="H2805" s="102" t="s">
        <v>4808</v>
      </c>
      <c r="I2805" s="45" t="s">
        <v>2231</v>
      </c>
      <c r="J2805" s="243" t="s">
        <v>97</v>
      </c>
      <c r="K2805" s="353" t="s">
        <v>8756</v>
      </c>
      <c r="L2805" s="13">
        <f ca="1">IFERROR(__xludf.DUMMYFUNCTION("if(K2964="""",0,counta(split(K2964,"","")))"),5)</f>
        <v>5</v>
      </c>
      <c r="M2805" s="353" t="s">
        <v>8756</v>
      </c>
      <c r="N2805" s="353"/>
      <c r="O2805" s="353"/>
      <c r="P2805" s="353"/>
      <c r="Q2805" s="152" t="s">
        <v>62</v>
      </c>
      <c r="R2805" s="102" t="s">
        <v>43</v>
      </c>
      <c r="S2805" s="147">
        <v>0</v>
      </c>
      <c r="T2805" s="435"/>
      <c r="U2805" s="379">
        <v>1</v>
      </c>
      <c r="V2805" s="379">
        <v>4</v>
      </c>
      <c r="W2805" s="377" t="s">
        <v>3548</v>
      </c>
      <c r="X2805" s="377">
        <v>1</v>
      </c>
      <c r="Y2805" s="422">
        <f>J2805-I2805</f>
        <v>0.23750000000000002</v>
      </c>
      <c r="Z2805" s="422">
        <f>Y2805*60</f>
        <v>14.250000000000002</v>
      </c>
      <c r="AA2805" s="429">
        <v>1</v>
      </c>
      <c r="AB2805" s="165">
        <v>5</v>
      </c>
    </row>
    <row r="2806" spans="1:28" ht="14.25" customHeight="1" thickBot="1">
      <c r="A2806" s="7"/>
      <c r="B2806" s="7"/>
      <c r="C2806" s="50" t="s">
        <v>6196</v>
      </c>
      <c r="D2806" s="468">
        <v>4</v>
      </c>
      <c r="E2806" s="50" t="s">
        <v>6384</v>
      </c>
      <c r="F2806" s="93" t="s">
        <v>6387</v>
      </c>
      <c r="G2806" s="102"/>
      <c r="H2806" s="237" t="s">
        <v>6387</v>
      </c>
      <c r="I2806" s="45" t="s">
        <v>2231</v>
      </c>
      <c r="J2806" s="243" t="s">
        <v>108</v>
      </c>
      <c r="K2806" s="353" t="s">
        <v>8758</v>
      </c>
      <c r="L2806" s="13">
        <f ca="1">IFERROR(__xludf.DUMMYFUNCTION("if(K2965="""",0,counta(split(K2965,"","")))"),3)</f>
        <v>3</v>
      </c>
      <c r="M2806" s="353" t="s">
        <v>8758</v>
      </c>
      <c r="N2806" s="353"/>
      <c r="O2806" s="353"/>
      <c r="P2806" s="353"/>
      <c r="Q2806" s="152" t="s">
        <v>62</v>
      </c>
      <c r="R2806" s="102" t="s">
        <v>43</v>
      </c>
      <c r="S2806" s="147">
        <v>0</v>
      </c>
      <c r="T2806" s="435"/>
      <c r="U2806" s="251">
        <v>3</v>
      </c>
      <c r="V2806" s="253">
        <v>4</v>
      </c>
      <c r="W2806" s="353" t="s">
        <v>3044</v>
      </c>
      <c r="X2806" s="353">
        <v>1</v>
      </c>
      <c r="Y2806" s="422">
        <f>J2806-I2806</f>
        <v>-3.8194444444444448E-2</v>
      </c>
      <c r="Z2806" s="422">
        <f>Y2806*60</f>
        <v>-2.291666666666667</v>
      </c>
      <c r="AA2806" s="429">
        <v>1</v>
      </c>
      <c r="AB2806" s="165">
        <v>5</v>
      </c>
    </row>
    <row r="2807" spans="1:28" ht="14.25" customHeight="1" thickBot="1">
      <c r="A2807" s="7"/>
      <c r="B2807" s="7"/>
      <c r="C2807" s="237" t="s">
        <v>3086</v>
      </c>
      <c r="D2807" s="468">
        <v>4</v>
      </c>
      <c r="E2807" s="87" t="s">
        <v>3161</v>
      </c>
      <c r="F2807" s="102" t="s">
        <v>3165</v>
      </c>
      <c r="G2807" s="102" t="s">
        <v>3166</v>
      </c>
      <c r="H2807" s="102" t="s">
        <v>3167</v>
      </c>
      <c r="I2807" s="45" t="s">
        <v>1171</v>
      </c>
      <c r="J2807" s="243" t="s">
        <v>725</v>
      </c>
      <c r="K2807" s="353" t="s">
        <v>8761</v>
      </c>
      <c r="L2807" s="13">
        <f ca="1">IFERROR(__xludf.DUMMYFUNCTION("if(K2966="""",0,counta(split(K2966,"","")))"),3)</f>
        <v>3</v>
      </c>
      <c r="M2807" s="353" t="s">
        <v>8761</v>
      </c>
      <c r="N2807" s="353"/>
      <c r="O2807" s="353"/>
      <c r="P2807" s="353"/>
      <c r="Q2807" s="152" t="s">
        <v>62</v>
      </c>
      <c r="R2807" s="102" t="s">
        <v>43</v>
      </c>
      <c r="S2807" s="147">
        <v>0</v>
      </c>
      <c r="T2807" s="435"/>
      <c r="U2807" s="165"/>
      <c r="V2807" s="165">
        <v>4</v>
      </c>
      <c r="W2807" s="165" t="s">
        <v>29</v>
      </c>
      <c r="X2807" s="15">
        <v>1</v>
      </c>
      <c r="Y2807" s="422">
        <f>J2807-I2807</f>
        <v>0.13958333333333331</v>
      </c>
      <c r="Z2807" s="422">
        <f>Y2807*60</f>
        <v>8.3749999999999982</v>
      </c>
      <c r="AA2807" s="429">
        <v>1</v>
      </c>
      <c r="AB2807" s="280">
        <v>5</v>
      </c>
    </row>
    <row r="2808" spans="1:28" ht="14.25" customHeight="1" thickBot="1">
      <c r="A2808" s="7"/>
      <c r="B2808" s="7"/>
      <c r="C2808" s="252" t="s">
        <v>3828</v>
      </c>
      <c r="D2808" s="468">
        <v>4</v>
      </c>
      <c r="E2808" s="109" t="s">
        <v>4019</v>
      </c>
      <c r="F2808" s="102" t="s">
        <v>80</v>
      </c>
      <c r="G2808" s="102"/>
      <c r="H2808" s="102" t="s">
        <v>4020</v>
      </c>
      <c r="I2808" s="45" t="s">
        <v>1171</v>
      </c>
      <c r="J2808" s="243" t="s">
        <v>5573</v>
      </c>
      <c r="K2808" s="353"/>
      <c r="L2808" s="13">
        <f ca="1">IFERROR(__xludf.DUMMYFUNCTION("if(K2967="""",0,counta(split(K2967,"","")))"),0)</f>
        <v>0</v>
      </c>
      <c r="M2808" s="353"/>
      <c r="N2808" s="353"/>
      <c r="O2808" s="353"/>
      <c r="P2808" s="353"/>
      <c r="Q2808" s="152" t="s">
        <v>62</v>
      </c>
      <c r="R2808" s="102" t="s">
        <v>43</v>
      </c>
      <c r="S2808" s="147">
        <v>0</v>
      </c>
      <c r="T2808" s="435"/>
      <c r="U2808" s="336">
        <v>3</v>
      </c>
      <c r="V2808" s="333">
        <v>4</v>
      </c>
      <c r="W2808" s="339" t="s">
        <v>29</v>
      </c>
      <c r="X2808" s="339" t="s">
        <v>2947</v>
      </c>
      <c r="Y2808" s="422">
        <f>J2808-I2808</f>
        <v>0.18194444444444444</v>
      </c>
      <c r="Z2808" s="422">
        <f>Y2808*60</f>
        <v>10.916666666666666</v>
      </c>
      <c r="AA2808" s="429">
        <v>1</v>
      </c>
      <c r="AB2808" s="280">
        <v>5</v>
      </c>
    </row>
    <row r="2809" spans="1:28" ht="14.25" customHeight="1" thickBot="1">
      <c r="A2809" s="7"/>
      <c r="B2809" s="7"/>
      <c r="C2809" s="252" t="s">
        <v>3828</v>
      </c>
      <c r="D2809" s="468">
        <v>4</v>
      </c>
      <c r="E2809" s="252" t="s">
        <v>4023</v>
      </c>
      <c r="F2809" s="102" t="s">
        <v>4025</v>
      </c>
      <c r="G2809" s="102" t="s">
        <v>4025</v>
      </c>
      <c r="H2809" s="102" t="s">
        <v>4026</v>
      </c>
      <c r="I2809" s="45" t="s">
        <v>1171</v>
      </c>
      <c r="J2809" s="243" t="s">
        <v>1855</v>
      </c>
      <c r="K2809" s="353" t="s">
        <v>8763</v>
      </c>
      <c r="L2809" s="13">
        <f ca="1">IFERROR(__xludf.DUMMYFUNCTION("if(K2968="""",0,counta(split(K2968,"","")))"),5)</f>
        <v>5</v>
      </c>
      <c r="M2809" s="353" t="s">
        <v>8763</v>
      </c>
      <c r="N2809" s="353" t="s">
        <v>8764</v>
      </c>
      <c r="O2809" s="353" t="s">
        <v>8765</v>
      </c>
      <c r="P2809" s="353" t="s">
        <v>8765</v>
      </c>
      <c r="Q2809" s="152" t="s">
        <v>62</v>
      </c>
      <c r="R2809" s="102" t="s">
        <v>43</v>
      </c>
      <c r="S2809" s="147">
        <v>0</v>
      </c>
      <c r="T2809" s="435"/>
      <c r="U2809" s="332">
        <v>5</v>
      </c>
      <c r="V2809" s="333">
        <v>4</v>
      </c>
      <c r="W2809" s="340" t="s">
        <v>3548</v>
      </c>
      <c r="X2809" s="339" t="s">
        <v>2947</v>
      </c>
      <c r="Y2809" s="422">
        <f>J2809-I2809</f>
        <v>0.3930555555555556</v>
      </c>
      <c r="Z2809" s="422">
        <f>Y2809*60</f>
        <v>23.583333333333336</v>
      </c>
      <c r="AA2809" s="429">
        <v>1</v>
      </c>
      <c r="AB2809" s="165">
        <v>5</v>
      </c>
    </row>
    <row r="2810" spans="1:28" ht="14.25" customHeight="1" thickBot="1">
      <c r="A2810" s="7"/>
      <c r="B2810" s="7"/>
      <c r="C2810" s="50" t="s">
        <v>5950</v>
      </c>
      <c r="D2810" s="468">
        <v>4</v>
      </c>
      <c r="E2810" s="50" t="s">
        <v>6137</v>
      </c>
      <c r="F2810" s="102" t="s">
        <v>6140</v>
      </c>
      <c r="G2810" s="102"/>
      <c r="H2810" s="102" t="s">
        <v>6141</v>
      </c>
      <c r="I2810" s="45" t="s">
        <v>1171</v>
      </c>
      <c r="J2810" s="243" t="s">
        <v>8766</v>
      </c>
      <c r="K2810" s="353" t="s">
        <v>8767</v>
      </c>
      <c r="L2810" s="13">
        <f ca="1">IFERROR(__xludf.DUMMYFUNCTION("if(K2969="""",0,counta(split(K2969,"","")))"),6)</f>
        <v>6</v>
      </c>
      <c r="M2810" s="353" t="s">
        <v>8767</v>
      </c>
      <c r="N2810" s="353" t="s">
        <v>8768</v>
      </c>
      <c r="O2810" s="353" t="s">
        <v>8768</v>
      </c>
      <c r="P2810" s="353" t="s">
        <v>8768</v>
      </c>
      <c r="Q2810" s="152" t="s">
        <v>62</v>
      </c>
      <c r="R2810" s="102" t="s">
        <v>43</v>
      </c>
      <c r="S2810" s="147">
        <v>0</v>
      </c>
      <c r="T2810" s="435"/>
      <c r="U2810" s="165">
        <v>2</v>
      </c>
      <c r="V2810" s="165">
        <v>3</v>
      </c>
      <c r="W2810" s="165" t="s">
        <v>3548</v>
      </c>
      <c r="X2810" s="102">
        <v>0</v>
      </c>
      <c r="Y2810" s="422">
        <f>J2810-I2810</f>
        <v>0.5229166666666667</v>
      </c>
      <c r="Z2810" s="422">
        <f>Y2810*60</f>
        <v>31.375</v>
      </c>
      <c r="AA2810" s="429">
        <v>1</v>
      </c>
      <c r="AB2810" s="165">
        <v>5</v>
      </c>
    </row>
    <row r="2811" spans="1:28" ht="14.25" customHeight="1" thickBot="1">
      <c r="A2811" s="7"/>
      <c r="B2811" s="7"/>
      <c r="C2811" s="252" t="s">
        <v>3465</v>
      </c>
      <c r="D2811" s="468">
        <v>4</v>
      </c>
      <c r="E2811" s="252" t="s">
        <v>3466</v>
      </c>
      <c r="F2811" s="51" t="s">
        <v>3482</v>
      </c>
      <c r="G2811" s="102" t="s">
        <v>3483</v>
      </c>
      <c r="H2811" s="102" t="s">
        <v>3484</v>
      </c>
      <c r="I2811" s="45" t="s">
        <v>682</v>
      </c>
      <c r="J2811" s="243" t="s">
        <v>3109</v>
      </c>
      <c r="K2811" s="353" t="s">
        <v>8769</v>
      </c>
      <c r="L2811" s="13">
        <f ca="1">IFERROR(__xludf.DUMMYFUNCTION("if(K2970="""",0,counta(split(K2970,"","")))"),5)</f>
        <v>5</v>
      </c>
      <c r="M2811" s="353" t="s">
        <v>8769</v>
      </c>
      <c r="N2811" s="353"/>
      <c r="O2811" s="353"/>
      <c r="P2811" s="353"/>
      <c r="Q2811" s="152" t="s">
        <v>62</v>
      </c>
      <c r="R2811" s="102" t="s">
        <v>43</v>
      </c>
      <c r="S2811" s="147">
        <v>0</v>
      </c>
      <c r="T2811" s="435"/>
      <c r="U2811" s="333">
        <v>4</v>
      </c>
      <c r="V2811" s="327">
        <v>4</v>
      </c>
      <c r="W2811" s="252" t="s">
        <v>3511</v>
      </c>
      <c r="X2811" s="331" t="s">
        <v>2947</v>
      </c>
      <c r="Y2811" s="422">
        <f>J2811-I2811</f>
        <v>0.6298611111111112</v>
      </c>
      <c r="Z2811" s="422">
        <f>Y2811*60</f>
        <v>37.791666666666671</v>
      </c>
      <c r="AA2811" s="429">
        <v>1</v>
      </c>
      <c r="AB2811" s="165">
        <v>5</v>
      </c>
    </row>
    <row r="2812" spans="1:28" ht="14.25" customHeight="1" thickBot="1">
      <c r="A2812" s="7"/>
      <c r="B2812" s="7"/>
      <c r="C2812" s="104" t="s">
        <v>3675</v>
      </c>
      <c r="D2812" s="468">
        <v>4</v>
      </c>
      <c r="E2812" s="49" t="s">
        <v>3796</v>
      </c>
      <c r="F2812" s="102" t="s">
        <v>79</v>
      </c>
      <c r="G2812" s="102" t="s">
        <v>79</v>
      </c>
      <c r="H2812" s="102" t="s">
        <v>2825</v>
      </c>
      <c r="I2812" s="45" t="s">
        <v>682</v>
      </c>
      <c r="J2812" s="243" t="s">
        <v>1856</v>
      </c>
      <c r="K2812" s="353" t="s">
        <v>8772</v>
      </c>
      <c r="L2812" s="13">
        <f ca="1">IFERROR(__xludf.DUMMYFUNCTION("if(K2971="""",0,counta(split(K2971,"","")))"),2)</f>
        <v>2</v>
      </c>
      <c r="M2812" s="353" t="s">
        <v>8772</v>
      </c>
      <c r="N2812" s="353"/>
      <c r="O2812" s="353"/>
      <c r="P2812" s="353"/>
      <c r="Q2812" s="152" t="s">
        <v>62</v>
      </c>
      <c r="R2812" s="102" t="s">
        <v>43</v>
      </c>
      <c r="S2812" s="147">
        <v>0</v>
      </c>
      <c r="T2812" s="435"/>
      <c r="U2812" s="379">
        <v>3</v>
      </c>
      <c r="V2812" s="379">
        <v>4</v>
      </c>
      <c r="W2812" s="377" t="s">
        <v>3511</v>
      </c>
      <c r="X2812" s="377">
        <v>1</v>
      </c>
      <c r="Y2812" s="422">
        <f>J2812-I2812</f>
        <v>0.41944444444444451</v>
      </c>
      <c r="Z2812" s="422">
        <f>Y2812*60</f>
        <v>25.166666666666671</v>
      </c>
      <c r="AA2812" s="429">
        <v>1</v>
      </c>
      <c r="AB2812" s="280">
        <v>5</v>
      </c>
    </row>
    <row r="2813" spans="1:28" ht="14.25" customHeight="1" thickBot="1">
      <c r="A2813" s="7"/>
      <c r="B2813" s="7"/>
      <c r="C2813" s="252" t="s">
        <v>3828</v>
      </c>
      <c r="D2813" s="468">
        <v>4</v>
      </c>
      <c r="E2813" s="252" t="s">
        <v>3893</v>
      </c>
      <c r="F2813" s="137" t="s">
        <v>3896</v>
      </c>
      <c r="G2813" s="137"/>
      <c r="H2813" s="137" t="s">
        <v>3897</v>
      </c>
      <c r="I2813" s="110" t="s">
        <v>682</v>
      </c>
      <c r="J2813" s="243" t="s">
        <v>363</v>
      </c>
      <c r="K2813" s="353" t="s">
        <v>8773</v>
      </c>
      <c r="L2813" s="13">
        <f ca="1">IFERROR(__xludf.DUMMYFUNCTION("if(K2972="""",0,counta(split(K2972,"","")))"),4)</f>
        <v>4</v>
      </c>
      <c r="M2813" s="353" t="s">
        <v>8773</v>
      </c>
      <c r="N2813" s="353"/>
      <c r="O2813" s="353"/>
      <c r="P2813" s="353"/>
      <c r="Q2813" s="422" t="s">
        <v>62</v>
      </c>
      <c r="R2813" s="102" t="s">
        <v>43</v>
      </c>
      <c r="S2813" s="102">
        <v>0</v>
      </c>
      <c r="T2813" s="435"/>
      <c r="U2813" s="481">
        <v>5</v>
      </c>
      <c r="V2813" s="481">
        <v>4</v>
      </c>
      <c r="W2813" s="481" t="s">
        <v>29</v>
      </c>
      <c r="X2813" s="480">
        <v>1</v>
      </c>
      <c r="Y2813" s="422">
        <f>J2813-I2813</f>
        <v>0.50347222222222221</v>
      </c>
      <c r="Z2813" s="422">
        <f>Y2813*60</f>
        <v>30.208333333333332</v>
      </c>
      <c r="AA2813" s="429">
        <v>1</v>
      </c>
      <c r="AB2813" s="165">
        <v>5</v>
      </c>
    </row>
    <row r="2814" spans="1:28" ht="14.25" customHeight="1" thickBot="1">
      <c r="A2814" s="7"/>
      <c r="B2814" s="7"/>
      <c r="C2814" s="284" t="s">
        <v>4046</v>
      </c>
      <c r="D2814" s="468">
        <v>4</v>
      </c>
      <c r="E2814" s="353" t="s">
        <v>4160</v>
      </c>
      <c r="F2814" s="102" t="s">
        <v>816</v>
      </c>
      <c r="G2814" s="102" t="s">
        <v>4161</v>
      </c>
      <c r="H2814" s="102" t="s">
        <v>818</v>
      </c>
      <c r="I2814" s="45" t="s">
        <v>682</v>
      </c>
      <c r="J2814" s="243" t="s">
        <v>3216</v>
      </c>
      <c r="K2814" s="353" t="s">
        <v>8774</v>
      </c>
      <c r="L2814" s="13">
        <f ca="1">IFERROR(__xludf.DUMMYFUNCTION("if(K2973="""",0,counta(split(K2973,"","")))"),5)</f>
        <v>5</v>
      </c>
      <c r="M2814" s="353" t="s">
        <v>8774</v>
      </c>
      <c r="N2814" s="353"/>
      <c r="O2814" s="353"/>
      <c r="P2814" s="353"/>
      <c r="Q2814" s="422" t="s">
        <v>62</v>
      </c>
      <c r="R2814" s="102" t="s">
        <v>43</v>
      </c>
      <c r="S2814" s="102">
        <v>0</v>
      </c>
      <c r="T2814" s="435"/>
      <c r="U2814" s="165"/>
      <c r="V2814" s="165">
        <v>3</v>
      </c>
      <c r="W2814" s="165" t="s">
        <v>1403</v>
      </c>
      <c r="X2814" s="102"/>
      <c r="Y2814" s="422">
        <f>J2814-I2814</f>
        <v>0.60625000000000007</v>
      </c>
      <c r="Z2814" s="422">
        <f>Y2814*60</f>
        <v>36.375000000000007</v>
      </c>
      <c r="AA2814" s="428">
        <v>1</v>
      </c>
      <c r="AB2814" s="165">
        <v>5</v>
      </c>
    </row>
    <row r="2815" spans="1:28" ht="14.25" customHeight="1" thickBot="1">
      <c r="A2815" s="7"/>
      <c r="B2815" s="7"/>
      <c r="C2815" s="50" t="s">
        <v>5950</v>
      </c>
      <c r="D2815" s="468">
        <v>4</v>
      </c>
      <c r="E2815" s="50" t="s">
        <v>6148</v>
      </c>
      <c r="F2815" s="102" t="s">
        <v>6150</v>
      </c>
      <c r="G2815" s="102" t="s">
        <v>6150</v>
      </c>
      <c r="H2815" s="102" t="s">
        <v>6151</v>
      </c>
      <c r="I2815" s="45" t="s">
        <v>288</v>
      </c>
      <c r="J2815" s="243" t="s">
        <v>734</v>
      </c>
      <c r="K2815" s="353" t="s">
        <v>8777</v>
      </c>
      <c r="L2815" s="13">
        <f ca="1">IFERROR(__xludf.DUMMYFUNCTION("if(K2974="""",0,counta(split(K2974,"","")))"),3)</f>
        <v>3</v>
      </c>
      <c r="M2815" s="353" t="s">
        <v>8777</v>
      </c>
      <c r="N2815" s="353" t="s">
        <v>8778</v>
      </c>
      <c r="O2815" s="353" t="s">
        <v>8779</v>
      </c>
      <c r="P2815" s="353" t="s">
        <v>8779</v>
      </c>
      <c r="Q2815" s="422" t="s">
        <v>62</v>
      </c>
      <c r="R2815" s="102" t="s">
        <v>43</v>
      </c>
      <c r="S2815" s="102">
        <v>0</v>
      </c>
      <c r="T2815" s="435"/>
      <c r="U2815" s="165">
        <v>5</v>
      </c>
      <c r="V2815" s="165">
        <v>5</v>
      </c>
      <c r="W2815" s="353" t="s">
        <v>29</v>
      </c>
      <c r="X2815" s="102" t="s">
        <v>2794</v>
      </c>
      <c r="Y2815" s="422">
        <f>J2815-I2815</f>
        <v>0.22916666666666666</v>
      </c>
      <c r="Z2815" s="422">
        <f>Y2815*60</f>
        <v>13.75</v>
      </c>
      <c r="AA2815" s="429">
        <v>1</v>
      </c>
      <c r="AB2815" s="297">
        <v>5</v>
      </c>
    </row>
    <row r="2816" spans="1:28" ht="14.25" customHeight="1" thickBot="1">
      <c r="A2816" s="7"/>
      <c r="B2816" s="189"/>
      <c r="C2816" s="190" t="s">
        <v>6753</v>
      </c>
      <c r="D2816" s="468">
        <v>4</v>
      </c>
      <c r="E2816" s="191" t="s">
        <v>6754</v>
      </c>
      <c r="F2816" s="205" t="s">
        <v>6756</v>
      </c>
      <c r="G2816" s="205" t="s">
        <v>698</v>
      </c>
      <c r="H2816" s="205" t="s">
        <v>5815</v>
      </c>
      <c r="I2816" s="195" t="s">
        <v>288</v>
      </c>
      <c r="J2816" s="243" t="s">
        <v>699</v>
      </c>
      <c r="K2816" s="353" t="s">
        <v>8781</v>
      </c>
      <c r="L2816" s="13">
        <f ca="1">IFERROR(__xludf.DUMMYFUNCTION("if(K2975="""",0,counta(split(K2975,"","")))"),5)</f>
        <v>5</v>
      </c>
      <c r="M2816" s="353" t="s">
        <v>8781</v>
      </c>
      <c r="N2816" s="353" t="s">
        <v>8778</v>
      </c>
      <c r="O2816" s="353" t="s">
        <v>8779</v>
      </c>
      <c r="P2816" s="353" t="s">
        <v>8779</v>
      </c>
      <c r="Q2816" s="422" t="s">
        <v>62</v>
      </c>
      <c r="R2816" s="102" t="s">
        <v>43</v>
      </c>
      <c r="S2816" s="102">
        <v>0</v>
      </c>
      <c r="T2816" s="435"/>
      <c r="U2816" s="165">
        <v>4</v>
      </c>
      <c r="V2816" s="165">
        <v>3</v>
      </c>
      <c r="W2816" s="165" t="s">
        <v>3548</v>
      </c>
      <c r="X2816" s="102">
        <v>1</v>
      </c>
      <c r="Y2816" s="422">
        <f>J2816-I2816</f>
        <v>0.28749999999999998</v>
      </c>
      <c r="Z2816" s="422">
        <f>Y2816*60</f>
        <v>17.25</v>
      </c>
      <c r="AA2816" s="429">
        <v>1</v>
      </c>
      <c r="AB2816" s="165">
        <v>5</v>
      </c>
    </row>
    <row r="2817" spans="1:28" ht="14.25" customHeight="1" thickBot="1">
      <c r="A2817" s="7"/>
      <c r="B2817" s="7"/>
      <c r="C2817" s="284" t="s">
        <v>5784</v>
      </c>
      <c r="D2817" s="468">
        <v>4</v>
      </c>
      <c r="E2817" s="353" t="s">
        <v>1605</v>
      </c>
      <c r="F2817" s="175" t="s">
        <v>5881</v>
      </c>
      <c r="G2817" s="353" t="s">
        <v>5881</v>
      </c>
      <c r="H2817" s="353" t="s">
        <v>5882</v>
      </c>
      <c r="I2817" s="243" t="s">
        <v>719</v>
      </c>
      <c r="J2817" s="243" t="s">
        <v>2649</v>
      </c>
      <c r="K2817" s="353" t="s">
        <v>8782</v>
      </c>
      <c r="L2817" s="13">
        <f ca="1">IFERROR(__xludf.DUMMYFUNCTION("if(K2976="""",0,counta(split(K2976,"","")))"),2)</f>
        <v>2</v>
      </c>
      <c r="M2817" s="353" t="s">
        <v>8782</v>
      </c>
      <c r="N2817" s="353" t="s">
        <v>8778</v>
      </c>
      <c r="O2817" s="353" t="s">
        <v>8779</v>
      </c>
      <c r="P2817" s="353" t="s">
        <v>8779</v>
      </c>
      <c r="Q2817" s="422" t="s">
        <v>62</v>
      </c>
      <c r="R2817" s="102" t="s">
        <v>43</v>
      </c>
      <c r="S2817" s="102">
        <v>0</v>
      </c>
      <c r="T2817" s="435"/>
      <c r="U2817" s="165">
        <v>1</v>
      </c>
      <c r="V2817" s="165">
        <v>3</v>
      </c>
      <c r="W2817" s="165" t="s">
        <v>29</v>
      </c>
      <c r="X2817" s="102">
        <v>1</v>
      </c>
      <c r="Y2817" s="422">
        <f>J2817-I2817</f>
        <v>0.32708333333333328</v>
      </c>
      <c r="Z2817" s="422">
        <f>Y2817*60</f>
        <v>19.624999999999996</v>
      </c>
      <c r="AA2817" s="429">
        <v>1</v>
      </c>
      <c r="AB2817" s="277">
        <v>5</v>
      </c>
    </row>
    <row r="2818" spans="1:28" ht="14.25" customHeight="1" thickBot="1">
      <c r="A2818" s="7"/>
      <c r="B2818" s="156"/>
      <c r="C2818" s="252" t="s">
        <v>6196</v>
      </c>
      <c r="D2818" s="468">
        <v>4</v>
      </c>
      <c r="E2818" s="252" t="s">
        <v>1432</v>
      </c>
      <c r="F2818" s="92" t="s">
        <v>2803</v>
      </c>
      <c r="G2818" s="252" t="s">
        <v>2803</v>
      </c>
      <c r="H2818" s="237" t="s">
        <v>3052</v>
      </c>
      <c r="I2818" s="180" t="s">
        <v>719</v>
      </c>
      <c r="J2818" s="243" t="s">
        <v>979</v>
      </c>
      <c r="K2818" s="353" t="s">
        <v>8783</v>
      </c>
      <c r="L2818" s="13">
        <f ca="1">IFERROR(__xludf.DUMMYFUNCTION("if(K2977="""",0,counta(split(K2977,"","")))"),10)</f>
        <v>10</v>
      </c>
      <c r="M2818" s="353" t="s">
        <v>8784</v>
      </c>
      <c r="N2818" s="353"/>
      <c r="O2818" s="353"/>
      <c r="P2818" s="353"/>
      <c r="Q2818" s="422" t="s">
        <v>62</v>
      </c>
      <c r="R2818" s="102" t="s">
        <v>43</v>
      </c>
      <c r="S2818" s="102">
        <v>0</v>
      </c>
      <c r="T2818" s="435"/>
      <c r="U2818" s="274">
        <v>5</v>
      </c>
      <c r="V2818" s="274">
        <v>5</v>
      </c>
      <c r="W2818" s="272" t="s">
        <v>2793</v>
      </c>
      <c r="X2818" s="274">
        <v>1</v>
      </c>
      <c r="Y2818" s="422">
        <f>J2818-I2818</f>
        <v>0.55277777777777781</v>
      </c>
      <c r="Z2818" s="422">
        <f>Y2818*60</f>
        <v>33.166666666666671</v>
      </c>
      <c r="AA2818" s="429">
        <v>1</v>
      </c>
      <c r="AB2818" s="79">
        <v>5</v>
      </c>
    </row>
    <row r="2819" spans="1:28" ht="14.25" customHeight="1" thickBot="1">
      <c r="A2819" s="7"/>
      <c r="B2819" s="7"/>
      <c r="C2819" s="50" t="s">
        <v>6619</v>
      </c>
      <c r="D2819" s="468">
        <v>4</v>
      </c>
      <c r="E2819" s="50" t="s">
        <v>6636</v>
      </c>
      <c r="F2819" s="102" t="s">
        <v>6307</v>
      </c>
      <c r="G2819" s="102" t="s">
        <v>6637</v>
      </c>
      <c r="H2819" s="102" t="s">
        <v>6638</v>
      </c>
      <c r="I2819" s="45" t="s">
        <v>719</v>
      </c>
      <c r="J2819" s="243" t="s">
        <v>8786</v>
      </c>
      <c r="K2819" s="353"/>
      <c r="L2819" s="13">
        <f ca="1">IFERROR(__xludf.DUMMYFUNCTION("if(K2978="""",0,counta(split(K2978,"","")))"),0)</f>
        <v>0</v>
      </c>
      <c r="M2819" s="353"/>
      <c r="N2819" s="353"/>
      <c r="O2819" s="353"/>
      <c r="P2819" s="353"/>
      <c r="Q2819" s="422" t="s">
        <v>62</v>
      </c>
      <c r="R2819" s="102" t="s">
        <v>43</v>
      </c>
      <c r="S2819" s="102">
        <v>0</v>
      </c>
      <c r="T2819" s="435"/>
      <c r="U2819" s="165"/>
      <c r="V2819" s="165">
        <v>3</v>
      </c>
      <c r="W2819" s="165" t="s">
        <v>29</v>
      </c>
      <c r="X2819" s="15">
        <v>1</v>
      </c>
      <c r="Y2819" s="422">
        <f>J2819-I2819</f>
        <v>0.79305555555555562</v>
      </c>
      <c r="Z2819" s="422">
        <f>Y2819*60</f>
        <v>47.583333333333336</v>
      </c>
      <c r="AA2819" s="428">
        <v>1</v>
      </c>
      <c r="AB2819" s="332">
        <v>5</v>
      </c>
    </row>
    <row r="2820" spans="1:28" ht="14.25" customHeight="1" thickBot="1">
      <c r="A2820" s="7"/>
      <c r="B2820" s="7"/>
      <c r="C2820" s="190" t="s">
        <v>6753</v>
      </c>
      <c r="D2820" s="468">
        <v>4</v>
      </c>
      <c r="E2820" s="200" t="s">
        <v>572</v>
      </c>
      <c r="F2820" s="205" t="s">
        <v>3193</v>
      </c>
      <c r="G2820" s="205" t="s">
        <v>3193</v>
      </c>
      <c r="H2820" s="205" t="s">
        <v>239</v>
      </c>
      <c r="I2820" s="195" t="s">
        <v>719</v>
      </c>
      <c r="J2820" s="243" t="s">
        <v>675</v>
      </c>
      <c r="K2820" s="353" t="s">
        <v>4041</v>
      </c>
      <c r="L2820" s="13">
        <f ca="1">IFERROR(__xludf.DUMMYFUNCTION("if(K2979="""",0,counta(split(K2979,"","")))"),2)</f>
        <v>2</v>
      </c>
      <c r="M2820" s="353" t="s">
        <v>4041</v>
      </c>
      <c r="N2820" s="353"/>
      <c r="O2820" s="353"/>
      <c r="P2820" s="353"/>
      <c r="Q2820" s="422" t="s">
        <v>62</v>
      </c>
      <c r="R2820" s="102" t="s">
        <v>43</v>
      </c>
      <c r="S2820" s="102">
        <v>0</v>
      </c>
      <c r="T2820" s="435"/>
      <c r="U2820" s="277">
        <v>3</v>
      </c>
      <c r="V2820" s="277">
        <v>5</v>
      </c>
      <c r="W2820" s="275" t="s">
        <v>3511</v>
      </c>
      <c r="X2820" s="275" t="s">
        <v>2947</v>
      </c>
      <c r="Y2820" s="422">
        <f>J2820-I2820</f>
        <v>-6.5277777777777796E-2</v>
      </c>
      <c r="Z2820" s="422">
        <f>Y2820*60</f>
        <v>-3.9166666666666679</v>
      </c>
      <c r="AA2820" s="429">
        <v>1</v>
      </c>
      <c r="AB2820" s="485">
        <v>5</v>
      </c>
    </row>
    <row r="2821" spans="1:28" ht="14.25" customHeight="1" thickBot="1">
      <c r="A2821" s="7"/>
      <c r="B2821" s="7"/>
      <c r="C2821" s="50" t="s">
        <v>5950</v>
      </c>
      <c r="D2821" s="468">
        <v>4</v>
      </c>
      <c r="E2821" s="50" t="s">
        <v>6006</v>
      </c>
      <c r="F2821" s="102" t="s">
        <v>6007</v>
      </c>
      <c r="G2821" s="102" t="s">
        <v>6007</v>
      </c>
      <c r="H2821" s="102" t="s">
        <v>6008</v>
      </c>
      <c r="I2821" s="45" t="s">
        <v>854</v>
      </c>
      <c r="J2821" s="243" t="s">
        <v>76</v>
      </c>
      <c r="K2821" s="353" t="s">
        <v>8789</v>
      </c>
      <c r="L2821" s="13">
        <f ca="1">IFERROR(__xludf.DUMMYFUNCTION("if(K2980="""",0,counta(split(K2980,"","")))"),2)</f>
        <v>2</v>
      </c>
      <c r="M2821" s="353" t="s">
        <v>8789</v>
      </c>
      <c r="N2821" s="353"/>
      <c r="O2821" s="353"/>
      <c r="P2821" s="353"/>
      <c r="Q2821" s="422" t="s">
        <v>62</v>
      </c>
      <c r="R2821" s="102" t="s">
        <v>43</v>
      </c>
      <c r="S2821" s="102">
        <v>0</v>
      </c>
      <c r="T2821" s="435"/>
      <c r="U2821" s="165"/>
      <c r="V2821" s="165">
        <v>5</v>
      </c>
      <c r="W2821" s="165" t="s">
        <v>2111</v>
      </c>
      <c r="X2821" s="102"/>
      <c r="Y2821" s="422">
        <f>J2821-I2821</f>
        <v>-4.1666666666666671E-2</v>
      </c>
      <c r="Z2821" s="422">
        <f>Y2821*60</f>
        <v>-2.5000000000000004</v>
      </c>
      <c r="AA2821" s="429">
        <v>1</v>
      </c>
      <c r="AB2821" s="196">
        <v>5</v>
      </c>
    </row>
    <row r="2822" spans="1:28" ht="14.25" customHeight="1" thickBot="1">
      <c r="A2822" s="7"/>
      <c r="B2822" s="7"/>
      <c r="C2822" s="50" t="s">
        <v>5950</v>
      </c>
      <c r="D2822" s="468">
        <v>4</v>
      </c>
      <c r="E2822" s="50" t="s">
        <v>6108</v>
      </c>
      <c r="F2822" s="102" t="s">
        <v>816</v>
      </c>
      <c r="G2822" s="102" t="s">
        <v>816</v>
      </c>
      <c r="H2822" s="102" t="s">
        <v>2839</v>
      </c>
      <c r="I2822" s="45" t="s">
        <v>854</v>
      </c>
      <c r="J2822" s="243" t="s">
        <v>109</v>
      </c>
      <c r="K2822" s="353" t="s">
        <v>8790</v>
      </c>
      <c r="L2822" s="13">
        <f ca="1">IFERROR(__xludf.DUMMYFUNCTION("if(K2981="""",0,counta(split(K2981,"","")))"),4)</f>
        <v>4</v>
      </c>
      <c r="M2822" s="353" t="s">
        <v>8790</v>
      </c>
      <c r="N2822" s="353"/>
      <c r="O2822" s="353"/>
      <c r="P2822" s="353"/>
      <c r="Q2822" s="422" t="s">
        <v>62</v>
      </c>
      <c r="R2822" s="102" t="s">
        <v>43</v>
      </c>
      <c r="S2822" s="102">
        <v>0</v>
      </c>
      <c r="T2822" s="435"/>
      <c r="U2822" s="332">
        <v>5</v>
      </c>
      <c r="V2822" s="332">
        <v>5</v>
      </c>
      <c r="W2822" s="339" t="s">
        <v>3548</v>
      </c>
      <c r="X2822" s="339" t="s">
        <v>2794</v>
      </c>
      <c r="Y2822" s="422">
        <f>J2822-I2822</f>
        <v>-2.9861111111111102E-2</v>
      </c>
      <c r="Z2822" s="422">
        <f>Y2822*60</f>
        <v>-1.7916666666666661</v>
      </c>
      <c r="AA2822" s="429">
        <v>1</v>
      </c>
      <c r="AB2822" s="379">
        <v>5</v>
      </c>
    </row>
    <row r="2823" spans="1:28" ht="14.25" customHeight="1" thickBot="1">
      <c r="A2823" s="7"/>
      <c r="B2823" s="7"/>
      <c r="C2823" s="50" t="s">
        <v>4937</v>
      </c>
      <c r="D2823" s="468">
        <v>4</v>
      </c>
      <c r="E2823" s="144" t="s">
        <v>4990</v>
      </c>
      <c r="F2823" s="102" t="s">
        <v>4993</v>
      </c>
      <c r="G2823" s="102" t="s">
        <v>4994</v>
      </c>
      <c r="H2823" s="102" t="s">
        <v>4193</v>
      </c>
      <c r="I2823" s="45" t="s">
        <v>1305</v>
      </c>
      <c r="J2823" s="243" t="s">
        <v>2324</v>
      </c>
      <c r="K2823" s="353" t="s">
        <v>8793</v>
      </c>
      <c r="L2823" s="13">
        <f ca="1">IFERROR(__xludf.DUMMYFUNCTION("if(K2982="""",0,counta(split(K2982,"","")))"),3)</f>
        <v>3</v>
      </c>
      <c r="M2823" s="353" t="s">
        <v>8793</v>
      </c>
      <c r="N2823" s="353"/>
      <c r="O2823" s="353"/>
      <c r="P2823" s="353"/>
      <c r="Q2823" s="422" t="s">
        <v>62</v>
      </c>
      <c r="R2823" s="102" t="s">
        <v>43</v>
      </c>
      <c r="S2823" s="102">
        <v>0</v>
      </c>
      <c r="T2823" s="435"/>
      <c r="U2823" s="165"/>
      <c r="V2823" s="165">
        <v>5</v>
      </c>
      <c r="W2823" s="165" t="s">
        <v>29</v>
      </c>
      <c r="X2823" s="15">
        <v>1</v>
      </c>
      <c r="Y2823" s="422">
        <f>J2823-I2823</f>
        <v>-8.3333333333333176E-3</v>
      </c>
      <c r="Z2823" s="422">
        <f>Y2823*60</f>
        <v>-0.49999999999999906</v>
      </c>
      <c r="AA2823" s="428">
        <v>1</v>
      </c>
      <c r="AB2823" s="165">
        <v>5</v>
      </c>
    </row>
    <row r="2824" spans="1:28" ht="14.25" customHeight="1" thickBot="1">
      <c r="A2824" s="7"/>
      <c r="B2824" s="7"/>
      <c r="C2824" s="104" t="s">
        <v>6619</v>
      </c>
      <c r="D2824" s="468">
        <v>4</v>
      </c>
      <c r="E2824" s="50" t="s">
        <v>6731</v>
      </c>
      <c r="F2824" s="102" t="s">
        <v>3898</v>
      </c>
      <c r="G2824" s="102" t="s">
        <v>6732</v>
      </c>
      <c r="H2824" s="102" t="s">
        <v>6733</v>
      </c>
      <c r="I2824" s="45" t="s">
        <v>1305</v>
      </c>
      <c r="J2824" s="243" t="s">
        <v>3628</v>
      </c>
      <c r="K2824" s="353" t="s">
        <v>8795</v>
      </c>
      <c r="L2824" s="13">
        <f ca="1">IFERROR(__xludf.DUMMYFUNCTION("if(K2983="""",0,counta(split(K2983,"","")))"),5)</f>
        <v>5</v>
      </c>
      <c r="M2824" s="353" t="s">
        <v>8796</v>
      </c>
      <c r="N2824" s="353"/>
      <c r="O2824" s="353"/>
      <c r="P2824" s="353"/>
      <c r="Q2824" s="422" t="s">
        <v>62</v>
      </c>
      <c r="R2824" s="102" t="s">
        <v>43</v>
      </c>
      <c r="S2824" s="102">
        <v>0</v>
      </c>
      <c r="T2824" s="435"/>
      <c r="U2824" s="165"/>
      <c r="V2824" s="165">
        <v>4</v>
      </c>
      <c r="W2824" s="165" t="s">
        <v>29</v>
      </c>
      <c r="X2824" s="15">
        <v>1</v>
      </c>
      <c r="Y2824" s="422">
        <f>J2824-I2824</f>
        <v>1.5277777777777779E-2</v>
      </c>
      <c r="Z2824" s="422">
        <f>Y2824*60</f>
        <v>0.91666666666666674</v>
      </c>
      <c r="AA2824" s="429">
        <v>1</v>
      </c>
      <c r="AB2824" s="481">
        <v>5</v>
      </c>
    </row>
    <row r="2825" spans="1:28" ht="14.25" customHeight="1" thickBot="1">
      <c r="A2825" s="7"/>
      <c r="B2825" s="7"/>
      <c r="C2825" s="190" t="s">
        <v>6753</v>
      </c>
      <c r="D2825" s="468">
        <v>4</v>
      </c>
      <c r="E2825" s="87" t="s">
        <v>6824</v>
      </c>
      <c r="F2825" s="207" t="s">
        <v>4813</v>
      </c>
      <c r="G2825" s="209" t="s">
        <v>1949</v>
      </c>
      <c r="H2825" s="209" t="s">
        <v>1929</v>
      </c>
      <c r="I2825" s="208" t="s">
        <v>1305</v>
      </c>
      <c r="J2825" s="243" t="s">
        <v>3221</v>
      </c>
      <c r="K2825" s="353"/>
      <c r="L2825" s="13">
        <f ca="1">IFERROR(__xludf.DUMMYFUNCTION("if(K2984="""",0,counta(split(K2984,"","")))"),0)</f>
        <v>0</v>
      </c>
      <c r="M2825" s="353"/>
      <c r="N2825" s="353"/>
      <c r="O2825" s="353"/>
      <c r="P2825" s="353"/>
      <c r="Q2825" s="414" t="s">
        <v>62</v>
      </c>
      <c r="R2825" s="102" t="s">
        <v>43</v>
      </c>
      <c r="S2825" s="354">
        <v>0</v>
      </c>
      <c r="T2825" s="435"/>
      <c r="U2825" s="481">
        <v>5</v>
      </c>
      <c r="V2825" s="481">
        <v>5</v>
      </c>
      <c r="W2825" s="501" t="s">
        <v>29</v>
      </c>
      <c r="X2825" s="480" t="s">
        <v>2794</v>
      </c>
      <c r="Y2825" s="422">
        <f>J2825-I2825</f>
        <v>2.2222222222222227E-2</v>
      </c>
      <c r="Z2825" s="422">
        <f>Y2825*60</f>
        <v>1.3333333333333335</v>
      </c>
      <c r="AA2825" s="429">
        <v>1</v>
      </c>
      <c r="AB2825" s="165">
        <v>5</v>
      </c>
    </row>
    <row r="2826" spans="1:28" ht="14.25" customHeight="1" thickBot="1">
      <c r="A2826" s="7"/>
      <c r="B2826" s="7"/>
      <c r="C2826" s="104" t="s">
        <v>5338</v>
      </c>
      <c r="D2826" s="468">
        <v>4</v>
      </c>
      <c r="E2826" s="50" t="s">
        <v>5406</v>
      </c>
      <c r="F2826" s="102" t="s">
        <v>5412</v>
      </c>
      <c r="G2826" s="102" t="s">
        <v>5412</v>
      </c>
      <c r="H2826" s="102" t="s">
        <v>5413</v>
      </c>
      <c r="I2826" s="45" t="s">
        <v>131</v>
      </c>
      <c r="J2826" s="243" t="s">
        <v>1808</v>
      </c>
      <c r="K2826" s="353"/>
      <c r="L2826" s="13">
        <f ca="1">IFERROR(__xludf.DUMMYFUNCTION("if(K2985="""",0,counta(split(K2985,"","")))"),0)</f>
        <v>0</v>
      </c>
      <c r="M2826" s="353"/>
      <c r="N2826" s="353"/>
      <c r="O2826" s="353"/>
      <c r="P2826" s="353"/>
      <c r="Q2826" s="414" t="s">
        <v>62</v>
      </c>
      <c r="R2826" s="102" t="s">
        <v>43</v>
      </c>
      <c r="S2826" s="354">
        <v>0</v>
      </c>
      <c r="T2826" s="435"/>
      <c r="U2826" s="165"/>
      <c r="V2826" s="165">
        <v>4</v>
      </c>
      <c r="W2826" s="165" t="s">
        <v>2111</v>
      </c>
      <c r="X2826" s="102"/>
      <c r="Y2826" s="422">
        <f>J2826-I2826</f>
        <v>5.1388888888888901E-2</v>
      </c>
      <c r="Z2826" s="422">
        <f>Y2826*60</f>
        <v>3.0833333333333339</v>
      </c>
      <c r="AA2826" s="429">
        <v>1</v>
      </c>
      <c r="AB2826" s="379">
        <v>5</v>
      </c>
    </row>
    <row r="2827" spans="1:28" ht="14.25" customHeight="1" thickBot="1">
      <c r="A2827" s="7"/>
      <c r="B2827" s="7"/>
      <c r="C2827" s="252" t="s">
        <v>3465</v>
      </c>
      <c r="D2827" s="468">
        <v>4</v>
      </c>
      <c r="E2827" s="252" t="s">
        <v>3466</v>
      </c>
      <c r="F2827" s="51" t="s">
        <v>3479</v>
      </c>
      <c r="G2827" s="102" t="s">
        <v>3480</v>
      </c>
      <c r="H2827" s="102" t="s">
        <v>3481</v>
      </c>
      <c r="I2827" s="45" t="s">
        <v>213</v>
      </c>
      <c r="J2827" s="243" t="s">
        <v>393</v>
      </c>
      <c r="K2827" s="353" t="s">
        <v>8802</v>
      </c>
      <c r="L2827" s="13">
        <f ca="1">IFERROR(__xludf.DUMMYFUNCTION("if(K2986="""",0,counta(split(K2986,"","")))"),4)</f>
        <v>4</v>
      </c>
      <c r="M2827" s="353" t="s">
        <v>8803</v>
      </c>
      <c r="N2827" s="353"/>
      <c r="O2827" s="353"/>
      <c r="P2827" s="353"/>
      <c r="Q2827" s="414" t="s">
        <v>62</v>
      </c>
      <c r="R2827" s="102" t="s">
        <v>43</v>
      </c>
      <c r="S2827" s="354">
        <v>0</v>
      </c>
      <c r="T2827" s="435"/>
      <c r="U2827" s="165"/>
      <c r="V2827" s="165">
        <v>3</v>
      </c>
      <c r="W2827" s="165" t="s">
        <v>29</v>
      </c>
      <c r="X2827" s="15">
        <v>1</v>
      </c>
      <c r="Y2827" s="422">
        <f>J2827-I2827</f>
        <v>-1.5277777777777779E-2</v>
      </c>
      <c r="Z2827" s="422">
        <f>Y2827*60</f>
        <v>-0.91666666666666674</v>
      </c>
      <c r="AA2827" s="429">
        <v>1</v>
      </c>
      <c r="AB2827" s="481">
        <v>5</v>
      </c>
    </row>
    <row r="2828" spans="1:28" ht="14.25" customHeight="1" thickBot="1">
      <c r="A2828" s="7"/>
      <c r="B2828" s="7"/>
      <c r="C2828" s="104" t="s">
        <v>3675</v>
      </c>
      <c r="D2828" s="468">
        <v>4</v>
      </c>
      <c r="E2828" s="108" t="s">
        <v>3771</v>
      </c>
      <c r="F2828" s="102" t="s">
        <v>3133</v>
      </c>
      <c r="G2828" s="102" t="s">
        <v>3783</v>
      </c>
      <c r="H2828" s="102" t="s">
        <v>177</v>
      </c>
      <c r="I2828" s="45" t="s">
        <v>213</v>
      </c>
      <c r="J2828" s="243" t="s">
        <v>2030</v>
      </c>
      <c r="K2828" s="353" t="s">
        <v>8806</v>
      </c>
      <c r="L2828" s="13">
        <f ca="1">IFERROR(__xludf.DUMMYFUNCTION("if(K2987="""",0,counta(split(K2987,"","")))"),3)</f>
        <v>3</v>
      </c>
      <c r="M2828" s="353" t="s">
        <v>8806</v>
      </c>
      <c r="N2828" s="353"/>
      <c r="O2828" s="353"/>
      <c r="P2828" s="353"/>
      <c r="Q2828" s="414" t="s">
        <v>62</v>
      </c>
      <c r="R2828" s="102" t="s">
        <v>43</v>
      </c>
      <c r="S2828" s="354">
        <v>0</v>
      </c>
      <c r="T2828" s="435"/>
      <c r="U2828" s="487">
        <v>4</v>
      </c>
      <c r="V2828" s="487">
        <v>5</v>
      </c>
      <c r="W2828" s="534" t="s">
        <v>2111</v>
      </c>
      <c r="X2828" s="499">
        <v>0</v>
      </c>
      <c r="Y2828" s="422">
        <f>J2828-I2828</f>
        <v>0.22083333333333338</v>
      </c>
      <c r="Z2828" s="422">
        <f>Y2828*60</f>
        <v>13.250000000000004</v>
      </c>
      <c r="AA2828" s="429">
        <v>1</v>
      </c>
      <c r="AB2828" s="165">
        <v>5</v>
      </c>
    </row>
    <row r="2829" spans="1:28" ht="14.25" customHeight="1" thickBot="1">
      <c r="A2829" s="7"/>
      <c r="B2829" s="7"/>
      <c r="C2829" s="252" t="s">
        <v>3828</v>
      </c>
      <c r="D2829" s="468">
        <v>4</v>
      </c>
      <c r="E2829" s="109" t="s">
        <v>3988</v>
      </c>
      <c r="F2829" s="102" t="s">
        <v>816</v>
      </c>
      <c r="G2829" s="145" t="s">
        <v>3989</v>
      </c>
      <c r="H2829" s="102" t="s">
        <v>2839</v>
      </c>
      <c r="I2829" s="45" t="s">
        <v>213</v>
      </c>
      <c r="J2829" s="243" t="s">
        <v>967</v>
      </c>
      <c r="K2829" s="353" t="s">
        <v>8809</v>
      </c>
      <c r="L2829" s="13">
        <f ca="1">IFERROR(__xludf.DUMMYFUNCTION("if(K2988="""",0,counta(split(K2988,"","")))"),4)</f>
        <v>4</v>
      </c>
      <c r="M2829" s="353" t="s">
        <v>8809</v>
      </c>
      <c r="N2829" s="353"/>
      <c r="O2829" s="353"/>
      <c r="P2829" s="353"/>
      <c r="Q2829" s="414" t="s">
        <v>62</v>
      </c>
      <c r="R2829" s="102" t="s">
        <v>43</v>
      </c>
      <c r="S2829" s="354">
        <v>0</v>
      </c>
      <c r="T2829" s="435"/>
      <c r="U2829" s="149">
        <v>4</v>
      </c>
      <c r="V2829" s="149">
        <v>4</v>
      </c>
      <c r="W2829" s="155" t="s">
        <v>5242</v>
      </c>
      <c r="X2829" s="155" t="s">
        <v>2947</v>
      </c>
      <c r="Y2829" s="422">
        <f>J2829-I2829</f>
        <v>0.3208333333333333</v>
      </c>
      <c r="Z2829" s="422">
        <f>Y2829*60</f>
        <v>19.25</v>
      </c>
      <c r="AA2829" s="429">
        <v>1</v>
      </c>
      <c r="AB2829" s="165">
        <v>5</v>
      </c>
    </row>
    <row r="2830" spans="1:28" ht="14.25" customHeight="1" thickBot="1">
      <c r="A2830" s="7"/>
      <c r="B2830" s="7"/>
      <c r="C2830" s="182" t="s">
        <v>4046</v>
      </c>
      <c r="D2830" s="468">
        <v>4</v>
      </c>
      <c r="E2830" s="50" t="s">
        <v>4201</v>
      </c>
      <c r="F2830" s="102" t="s">
        <v>350</v>
      </c>
      <c r="G2830" s="102" t="s">
        <v>350</v>
      </c>
      <c r="H2830" s="102" t="s">
        <v>3200</v>
      </c>
      <c r="I2830" s="45" t="s">
        <v>213</v>
      </c>
      <c r="J2830" s="243" t="s">
        <v>289</v>
      </c>
      <c r="K2830" s="353" t="s">
        <v>8371</v>
      </c>
      <c r="L2830" s="13">
        <f ca="1">IFERROR(__xludf.DUMMYFUNCTION("if(K2989="""",0,counta(split(K2989,"","")))"),2)</f>
        <v>2</v>
      </c>
      <c r="M2830" s="353" t="s">
        <v>8371</v>
      </c>
      <c r="N2830" s="353"/>
      <c r="O2830" s="353"/>
      <c r="P2830" s="353"/>
      <c r="Q2830" s="414" t="s">
        <v>62</v>
      </c>
      <c r="R2830" s="102" t="s">
        <v>43</v>
      </c>
      <c r="S2830" s="354">
        <v>0</v>
      </c>
      <c r="T2830" s="435"/>
      <c r="U2830" s="149">
        <v>4</v>
      </c>
      <c r="V2830" s="149">
        <v>4</v>
      </c>
      <c r="W2830" s="155" t="s">
        <v>5233</v>
      </c>
      <c r="X2830" s="155" t="s">
        <v>2947</v>
      </c>
      <c r="Y2830" s="422">
        <f>J2830-I2830</f>
        <v>1.7361111111111105E-2</v>
      </c>
      <c r="Z2830" s="422">
        <f>Y2830*60</f>
        <v>1.0416666666666663</v>
      </c>
      <c r="AA2830" s="429">
        <v>1</v>
      </c>
      <c r="AB2830" s="280">
        <v>5</v>
      </c>
    </row>
    <row r="2831" spans="1:28" ht="14.25" customHeight="1" thickBot="1">
      <c r="A2831" s="7"/>
      <c r="B2831" s="7"/>
      <c r="C2831" s="50" t="s">
        <v>4411</v>
      </c>
      <c r="D2831" s="468">
        <v>4</v>
      </c>
      <c r="E2831" s="51" t="s">
        <v>4680</v>
      </c>
      <c r="F2831" s="102" t="s">
        <v>4681</v>
      </c>
      <c r="G2831" s="102" t="s">
        <v>4682</v>
      </c>
      <c r="H2831" s="102" t="s">
        <v>2185</v>
      </c>
      <c r="I2831" s="45" t="s">
        <v>213</v>
      </c>
      <c r="J2831" s="243" t="s">
        <v>894</v>
      </c>
      <c r="K2831" s="353" t="s">
        <v>8812</v>
      </c>
      <c r="L2831" s="13">
        <f ca="1">IFERROR(__xludf.DUMMYFUNCTION("if(K2990="""",0,counta(split(K2990,"","")))"),4)</f>
        <v>4</v>
      </c>
      <c r="M2831" s="353" t="s">
        <v>8812</v>
      </c>
      <c r="N2831" s="353"/>
      <c r="O2831" s="353"/>
      <c r="P2831" s="353"/>
      <c r="Q2831" s="414" t="s">
        <v>62</v>
      </c>
      <c r="R2831" s="102" t="s">
        <v>43</v>
      </c>
      <c r="S2831" s="354">
        <v>0</v>
      </c>
      <c r="T2831" s="435"/>
      <c r="U2831" s="251">
        <v>3</v>
      </c>
      <c r="V2831" s="251">
        <v>3</v>
      </c>
      <c r="W2831" s="353" t="s">
        <v>3041</v>
      </c>
      <c r="X2831" s="353">
        <v>0</v>
      </c>
      <c r="Y2831" s="422">
        <f>J2831-I2831</f>
        <v>0.24513888888888885</v>
      </c>
      <c r="Z2831" s="422">
        <f>Y2831*60</f>
        <v>14.70833333333333</v>
      </c>
      <c r="AA2831" s="429">
        <v>1</v>
      </c>
      <c r="AB2831" s="165">
        <v>5</v>
      </c>
    </row>
    <row r="2832" spans="1:28" ht="14.25" customHeight="1" thickBot="1">
      <c r="A2832" s="7"/>
      <c r="B2832" s="7"/>
      <c r="C2832" s="252" t="s">
        <v>4763</v>
      </c>
      <c r="D2832" s="468">
        <v>4</v>
      </c>
      <c r="E2832" s="50" t="s">
        <v>4897</v>
      </c>
      <c r="F2832" s="102" t="s">
        <v>4904</v>
      </c>
      <c r="G2832" s="102" t="s">
        <v>4904</v>
      </c>
      <c r="H2832" s="102"/>
      <c r="I2832" s="45" t="s">
        <v>213</v>
      </c>
      <c r="J2832" s="243" t="s">
        <v>630</v>
      </c>
      <c r="K2832" s="353" t="s">
        <v>8813</v>
      </c>
      <c r="L2832" s="13">
        <f ca="1">IFERROR(__xludf.DUMMYFUNCTION("if(K2991="""",0,counta(split(K2991,"","")))"),2)</f>
        <v>2</v>
      </c>
      <c r="M2832" s="353" t="s">
        <v>8814</v>
      </c>
      <c r="N2832" s="353"/>
      <c r="O2832" s="353"/>
      <c r="P2832" s="353"/>
      <c r="Q2832" s="414" t="s">
        <v>62</v>
      </c>
      <c r="R2832" s="102" t="s">
        <v>43</v>
      </c>
      <c r="S2832" s="354">
        <v>0</v>
      </c>
      <c r="T2832" s="435"/>
      <c r="U2832" s="148">
        <v>3</v>
      </c>
      <c r="V2832" s="149">
        <v>4</v>
      </c>
      <c r="W2832" s="155" t="s">
        <v>5233</v>
      </c>
      <c r="X2832" s="155" t="s">
        <v>2947</v>
      </c>
      <c r="Y2832" s="422">
        <f>J2832-I2832</f>
        <v>0.34375</v>
      </c>
      <c r="Z2832" s="422">
        <f>Y2832*60</f>
        <v>20.625</v>
      </c>
      <c r="AA2832" s="429">
        <v>1</v>
      </c>
      <c r="AB2832" s="277">
        <v>5</v>
      </c>
    </row>
    <row r="2833" spans="1:28" ht="14.25" customHeight="1" thickBot="1">
      <c r="A2833" s="7"/>
      <c r="B2833" s="7"/>
      <c r="C2833" s="50" t="s">
        <v>6619</v>
      </c>
      <c r="D2833" s="468">
        <v>4</v>
      </c>
      <c r="E2833" s="63" t="s">
        <v>6695</v>
      </c>
      <c r="F2833" s="27" t="s">
        <v>262</v>
      </c>
      <c r="G2833" s="102" t="s">
        <v>6696</v>
      </c>
      <c r="H2833" s="102" t="s">
        <v>6697</v>
      </c>
      <c r="I2833" s="45" t="s">
        <v>213</v>
      </c>
      <c r="J2833" s="243" t="s">
        <v>265</v>
      </c>
      <c r="K2833" s="353" t="s">
        <v>8815</v>
      </c>
      <c r="L2833" s="13">
        <f ca="1">IFERROR(__xludf.DUMMYFUNCTION("if(K2992="""",0,counta(split(K2992,"","")))"),5)</f>
        <v>5</v>
      </c>
      <c r="M2833" s="353" t="s">
        <v>8815</v>
      </c>
      <c r="N2833" s="353"/>
      <c r="O2833" s="353"/>
      <c r="P2833" s="353"/>
      <c r="Q2833" s="414" t="s">
        <v>62</v>
      </c>
      <c r="R2833" s="102" t="s">
        <v>43</v>
      </c>
      <c r="S2833" s="354">
        <v>0</v>
      </c>
      <c r="T2833" s="435"/>
      <c r="U2833" s="165"/>
      <c r="V2833" s="165">
        <v>3</v>
      </c>
      <c r="W2833" s="165" t="s">
        <v>29</v>
      </c>
      <c r="X2833" s="15">
        <v>1</v>
      </c>
      <c r="Y2833" s="422">
        <f>J2833-I2833</f>
        <v>0.21736111111111112</v>
      </c>
      <c r="Z2833" s="422">
        <f>Y2833*60</f>
        <v>13.041666666666668</v>
      </c>
      <c r="AA2833" s="429">
        <v>1</v>
      </c>
      <c r="AB2833" s="165">
        <v>5</v>
      </c>
    </row>
    <row r="2834" spans="1:28" ht="14.25" customHeight="1" thickBot="1">
      <c r="A2834" s="7"/>
      <c r="B2834" s="7"/>
      <c r="C2834" s="284" t="s">
        <v>3086</v>
      </c>
      <c r="D2834" s="468">
        <v>4</v>
      </c>
      <c r="E2834" s="94" t="s">
        <v>3218</v>
      </c>
      <c r="F2834" s="102" t="s">
        <v>3272</v>
      </c>
      <c r="G2834" s="102" t="s">
        <v>3272</v>
      </c>
      <c r="H2834" s="102"/>
      <c r="I2834" s="45" t="s">
        <v>3273</v>
      </c>
      <c r="J2834" s="243" t="s">
        <v>527</v>
      </c>
      <c r="K2834" s="353"/>
      <c r="L2834" s="13">
        <f ca="1">IFERROR(__xludf.DUMMYFUNCTION("if(K2993="""",0,counta(split(K2993,"","")))"),0)</f>
        <v>0</v>
      </c>
      <c r="M2834" s="353"/>
      <c r="N2834" s="353"/>
      <c r="O2834" s="353"/>
      <c r="P2834" s="353"/>
      <c r="Q2834" s="422" t="s">
        <v>62</v>
      </c>
      <c r="R2834" s="102" t="s">
        <v>43</v>
      </c>
      <c r="S2834" s="102">
        <v>0</v>
      </c>
      <c r="T2834" s="435"/>
      <c r="U2834" s="332">
        <v>5</v>
      </c>
      <c r="V2834" s="332">
        <v>5</v>
      </c>
      <c r="W2834" s="252" t="s">
        <v>3770</v>
      </c>
      <c r="X2834" s="339" t="s">
        <v>2794</v>
      </c>
      <c r="Y2834" s="422">
        <f>J2834-I2834</f>
        <v>-0.64027777777777772</v>
      </c>
      <c r="Z2834" s="422">
        <f>Y2834*60</f>
        <v>-38.416666666666664</v>
      </c>
      <c r="AA2834" s="429">
        <v>1</v>
      </c>
      <c r="AB2834" s="165">
        <v>5</v>
      </c>
    </row>
    <row r="2835" spans="1:28" ht="14.25" customHeight="1" thickBot="1">
      <c r="A2835" s="7"/>
      <c r="B2835" s="7"/>
      <c r="C2835" s="284" t="s">
        <v>3086</v>
      </c>
      <c r="D2835" s="468">
        <v>4</v>
      </c>
      <c r="E2835" s="94" t="s">
        <v>3218</v>
      </c>
      <c r="F2835" s="102" t="s">
        <v>3266</v>
      </c>
      <c r="G2835" s="102" t="s">
        <v>3267</v>
      </c>
      <c r="H2835" s="102" t="s">
        <v>3268</v>
      </c>
      <c r="I2835" s="45" t="s">
        <v>3269</v>
      </c>
      <c r="J2835" s="243" t="s">
        <v>2741</v>
      </c>
      <c r="K2835" s="353" t="s">
        <v>8819</v>
      </c>
      <c r="L2835" s="13">
        <f ca="1">IFERROR(__xludf.DUMMYFUNCTION("if(K2994="""",0,counta(split(K2994,"","")))"),4)</f>
        <v>4</v>
      </c>
      <c r="M2835" s="353" t="s">
        <v>8819</v>
      </c>
      <c r="N2835" s="353"/>
      <c r="O2835" s="353"/>
      <c r="P2835" s="353"/>
      <c r="Q2835" s="422" t="s">
        <v>62</v>
      </c>
      <c r="R2835" s="102" t="s">
        <v>43</v>
      </c>
      <c r="S2835" s="102">
        <v>0</v>
      </c>
      <c r="T2835" s="435"/>
      <c r="U2835" s="165">
        <v>4</v>
      </c>
      <c r="V2835" s="165">
        <v>4</v>
      </c>
      <c r="W2835" s="165" t="s">
        <v>3437</v>
      </c>
      <c r="X2835" s="102" t="s">
        <v>2947</v>
      </c>
      <c r="Y2835" s="422">
        <f>J2835-I2835</f>
        <v>-0.57986111111111116</v>
      </c>
      <c r="Z2835" s="422">
        <f>Y2835*60</f>
        <v>-34.791666666666671</v>
      </c>
      <c r="AA2835" s="429">
        <v>1</v>
      </c>
      <c r="AB2835" s="165">
        <v>5</v>
      </c>
    </row>
    <row r="2836" spans="1:28" ht="14.25" customHeight="1" thickBot="1">
      <c r="A2836" s="7"/>
      <c r="B2836" s="7"/>
      <c r="C2836" s="50" t="s">
        <v>3306</v>
      </c>
      <c r="D2836" s="468">
        <v>4</v>
      </c>
      <c r="E2836" s="97" t="s">
        <v>3434</v>
      </c>
      <c r="F2836" s="102" t="s">
        <v>3461</v>
      </c>
      <c r="G2836" s="102" t="s">
        <v>3461</v>
      </c>
      <c r="H2836" s="102" t="s">
        <v>3163</v>
      </c>
      <c r="I2836" s="45" t="s">
        <v>3462</v>
      </c>
      <c r="J2836" s="243" t="s">
        <v>2568</v>
      </c>
      <c r="K2836" s="353" t="s">
        <v>8820</v>
      </c>
      <c r="L2836" s="13">
        <f ca="1">IFERROR(__xludf.DUMMYFUNCTION("if(K2995="""",0,counta(split(K2995,"","")))"),7)</f>
        <v>7</v>
      </c>
      <c r="M2836" s="353" t="s">
        <v>8821</v>
      </c>
      <c r="N2836" s="353"/>
      <c r="O2836" s="353"/>
      <c r="P2836" s="353"/>
      <c r="Q2836" s="422" t="s">
        <v>62</v>
      </c>
      <c r="R2836" s="102" t="s">
        <v>43</v>
      </c>
      <c r="S2836" s="102">
        <v>0</v>
      </c>
      <c r="T2836" s="435"/>
      <c r="U2836" s="165"/>
      <c r="V2836" s="165">
        <v>4</v>
      </c>
      <c r="W2836" s="165" t="s">
        <v>2111</v>
      </c>
      <c r="X2836" s="102"/>
      <c r="Y2836" s="422">
        <f>J2836-I2836</f>
        <v>-0.29861111111111105</v>
      </c>
      <c r="Z2836" s="422">
        <f>Y2836*60</f>
        <v>-17.916666666666664</v>
      </c>
      <c r="AA2836" s="428">
        <v>1</v>
      </c>
      <c r="AB2836" s="379">
        <v>5</v>
      </c>
    </row>
    <row r="2837" spans="1:28" ht="14.25" customHeight="1" thickBot="1">
      <c r="A2837" s="7"/>
      <c r="B2837" s="7"/>
      <c r="C2837" s="50" t="s">
        <v>5950</v>
      </c>
      <c r="D2837" s="468">
        <v>4</v>
      </c>
      <c r="E2837" s="50" t="s">
        <v>6020</v>
      </c>
      <c r="F2837" s="102" t="s">
        <v>6048</v>
      </c>
      <c r="G2837" s="102"/>
      <c r="H2837" s="102" t="s">
        <v>6049</v>
      </c>
      <c r="I2837" s="45" t="s">
        <v>6050</v>
      </c>
      <c r="J2837" s="243" t="s">
        <v>4557</v>
      </c>
      <c r="K2837" s="353"/>
      <c r="L2837" s="13">
        <f ca="1">IFERROR(__xludf.DUMMYFUNCTION("if(K2996="""",0,counta(split(K2996,"","")))"),0)</f>
        <v>0</v>
      </c>
      <c r="M2837" s="353"/>
      <c r="N2837" s="353"/>
      <c r="O2837" s="353"/>
      <c r="P2837" s="353"/>
      <c r="Q2837" s="422" t="s">
        <v>62</v>
      </c>
      <c r="R2837" s="102" t="s">
        <v>43</v>
      </c>
      <c r="S2837" s="102">
        <v>0</v>
      </c>
      <c r="T2837" s="435"/>
      <c r="U2837" s="251">
        <v>3</v>
      </c>
      <c r="V2837" s="251">
        <v>3</v>
      </c>
      <c r="W2837" s="283" t="s">
        <v>2793</v>
      </c>
      <c r="X2837" s="250">
        <v>0</v>
      </c>
      <c r="Y2837" s="422">
        <f>J2837-I2837</f>
        <v>-0.16666666666666674</v>
      </c>
      <c r="Z2837" s="422">
        <f>Y2837*60</f>
        <v>-10.000000000000004</v>
      </c>
      <c r="AA2837" s="429">
        <v>1</v>
      </c>
      <c r="AB2837" s="328">
        <v>5</v>
      </c>
    </row>
    <row r="2838" spans="1:28" ht="14.25" customHeight="1" thickBot="1">
      <c r="A2838" s="385"/>
      <c r="B2838" s="385"/>
      <c r="C2838" s="145" t="s">
        <v>5078</v>
      </c>
      <c r="D2838" s="468">
        <v>4</v>
      </c>
      <c r="E2838" s="145" t="s">
        <v>957</v>
      </c>
      <c r="F2838" s="155" t="s">
        <v>2848</v>
      </c>
      <c r="G2838" s="155" t="s">
        <v>5129</v>
      </c>
      <c r="H2838" s="155" t="s">
        <v>2849</v>
      </c>
      <c r="I2838" s="146" t="s">
        <v>5130</v>
      </c>
      <c r="J2838" s="243" t="s">
        <v>624</v>
      </c>
      <c r="K2838" s="353" t="s">
        <v>8826</v>
      </c>
      <c r="L2838" s="13">
        <f ca="1">IFERROR(__xludf.DUMMYFUNCTION("if(K2997="""",0,counta(split(K2997,"","")))"),6)</f>
        <v>6</v>
      </c>
      <c r="M2838" s="353" t="s">
        <v>8826</v>
      </c>
      <c r="N2838" s="353"/>
      <c r="O2838" s="353"/>
      <c r="P2838" s="353"/>
      <c r="Q2838" s="422" t="s">
        <v>62</v>
      </c>
      <c r="R2838" s="102" t="s">
        <v>43</v>
      </c>
      <c r="S2838" s="102">
        <v>0</v>
      </c>
      <c r="T2838" s="435"/>
      <c r="U2838" s="165">
        <v>5</v>
      </c>
      <c r="V2838" s="354">
        <v>3</v>
      </c>
      <c r="W2838" s="353" t="s">
        <v>8744</v>
      </c>
      <c r="X2838" s="102">
        <v>1</v>
      </c>
      <c r="Y2838" s="422">
        <f>J2838-I2838</f>
        <v>-0.60347222222222219</v>
      </c>
      <c r="Z2838" s="422">
        <f>Y2838*60</f>
        <v>-36.208333333333329</v>
      </c>
      <c r="AA2838" s="429">
        <v>1</v>
      </c>
      <c r="AB2838" s="165">
        <v>5</v>
      </c>
    </row>
    <row r="2839" spans="1:28" ht="14.25" customHeight="1" thickBot="1">
      <c r="A2839" s="7"/>
      <c r="B2839" s="7"/>
      <c r="C2839" s="284" t="s">
        <v>3086</v>
      </c>
      <c r="D2839" s="468">
        <v>4</v>
      </c>
      <c r="E2839" s="87" t="s">
        <v>3218</v>
      </c>
      <c r="F2839" s="102" t="s">
        <v>3263</v>
      </c>
      <c r="G2839" s="102" t="s">
        <v>3263</v>
      </c>
      <c r="H2839" s="102"/>
      <c r="I2839" s="45" t="s">
        <v>3264</v>
      </c>
      <c r="J2839" s="243" t="s">
        <v>8036</v>
      </c>
      <c r="K2839" s="353" t="s">
        <v>8829</v>
      </c>
      <c r="L2839" s="13">
        <f ca="1">IFERROR(__xludf.DUMMYFUNCTION("if(K2998="""",0,counta(split(K2998,"","")))"),6)</f>
        <v>6</v>
      </c>
      <c r="M2839" s="353" t="s">
        <v>8829</v>
      </c>
      <c r="N2839" s="353"/>
      <c r="O2839" s="353"/>
      <c r="P2839" s="353"/>
      <c r="Q2839" s="422" t="s">
        <v>62</v>
      </c>
      <c r="R2839" s="102" t="s">
        <v>43</v>
      </c>
      <c r="S2839" s="102">
        <v>0</v>
      </c>
      <c r="T2839" s="435"/>
      <c r="U2839" s="196">
        <v>5</v>
      </c>
      <c r="V2839" s="196">
        <v>4</v>
      </c>
      <c r="W2839" s="193" t="s">
        <v>3548</v>
      </c>
      <c r="X2839" s="205">
        <v>1</v>
      </c>
      <c r="Y2839" s="422">
        <f>J2839-I2839</f>
        <v>-0.45069444444444451</v>
      </c>
      <c r="Z2839" s="422">
        <f>Y2839*60</f>
        <v>-27.041666666666671</v>
      </c>
      <c r="AA2839" s="429">
        <v>1</v>
      </c>
      <c r="AB2839" s="165">
        <v>5</v>
      </c>
    </row>
    <row r="2840" spans="1:28" ht="14.25" customHeight="1" thickBot="1">
      <c r="A2840" s="7"/>
      <c r="B2840" s="7"/>
      <c r="C2840" s="50" t="s">
        <v>5950</v>
      </c>
      <c r="D2840" s="468">
        <v>4</v>
      </c>
      <c r="E2840" s="50" t="s">
        <v>6020</v>
      </c>
      <c r="F2840" s="102" t="s">
        <v>2985</v>
      </c>
      <c r="G2840" s="102"/>
      <c r="H2840" s="102" t="s">
        <v>2823</v>
      </c>
      <c r="I2840" s="45" t="s">
        <v>6045</v>
      </c>
      <c r="J2840" s="243" t="s">
        <v>558</v>
      </c>
      <c r="K2840" s="353"/>
      <c r="L2840" s="13">
        <f ca="1">IFERROR(__xludf.DUMMYFUNCTION("if(K2999="""",0,counta(split(K2999,"","")))"),0)</f>
        <v>0</v>
      </c>
      <c r="M2840" s="353"/>
      <c r="N2840" s="353"/>
      <c r="O2840" s="353"/>
      <c r="P2840" s="353"/>
      <c r="Q2840" s="422" t="s">
        <v>62</v>
      </c>
      <c r="R2840" s="102" t="s">
        <v>43</v>
      </c>
      <c r="S2840" s="102">
        <v>0</v>
      </c>
      <c r="T2840" s="435"/>
      <c r="U2840" s="165"/>
      <c r="V2840" s="165">
        <v>5</v>
      </c>
      <c r="W2840" s="165" t="s">
        <v>2111</v>
      </c>
      <c r="X2840" s="102"/>
      <c r="Y2840" s="422">
        <f>J2840-I2840</f>
        <v>-0.69930555555555551</v>
      </c>
      <c r="Z2840" s="422">
        <f>Y2840*60</f>
        <v>-41.958333333333329</v>
      </c>
      <c r="AA2840" s="429">
        <v>1</v>
      </c>
      <c r="AB2840" s="165">
        <v>5</v>
      </c>
    </row>
    <row r="2841" spans="1:28" ht="14.25" customHeight="1" thickBot="1">
      <c r="A2841" s="7"/>
      <c r="B2841" s="7"/>
      <c r="C2841" s="284" t="s">
        <v>3086</v>
      </c>
      <c r="D2841" s="468">
        <v>4</v>
      </c>
      <c r="E2841" s="87" t="s">
        <v>3218</v>
      </c>
      <c r="F2841" s="102" t="s">
        <v>3259</v>
      </c>
      <c r="G2841" s="102" t="s">
        <v>3259</v>
      </c>
      <c r="H2841" s="102" t="s">
        <v>3260</v>
      </c>
      <c r="I2841" s="45" t="s">
        <v>3261</v>
      </c>
      <c r="J2841" s="270" t="s">
        <v>4824</v>
      </c>
      <c r="K2841" s="269" t="s">
        <v>8834</v>
      </c>
      <c r="L2841" s="13">
        <f ca="1">IFERROR(__xludf.DUMMYFUNCTION("if(K3000="""",0,counta(split(K3000,"","")))"),1)</f>
        <v>1</v>
      </c>
      <c r="M2841" s="269"/>
      <c r="N2841" s="275"/>
      <c r="O2841" s="275"/>
      <c r="P2841" s="275"/>
      <c r="Q2841" s="422" t="s">
        <v>62</v>
      </c>
      <c r="R2841" s="102" t="s">
        <v>43</v>
      </c>
      <c r="S2841" s="102">
        <v>0</v>
      </c>
      <c r="T2841" s="435"/>
      <c r="U2841" s="165"/>
      <c r="V2841" s="165">
        <v>5</v>
      </c>
      <c r="W2841" s="165" t="s">
        <v>2111</v>
      </c>
      <c r="X2841" s="102"/>
      <c r="Y2841" s="422">
        <f>J2841-I2841</f>
        <v>-0.53263888888888888</v>
      </c>
      <c r="Z2841" s="422">
        <f>Y2841*60</f>
        <v>-31.958333333333332</v>
      </c>
      <c r="AA2841" s="428">
        <v>1</v>
      </c>
      <c r="AB2841" s="165">
        <v>5</v>
      </c>
    </row>
    <row r="2842" spans="1:28" ht="14.25" customHeight="1" thickBot="1">
      <c r="A2842" s="7"/>
      <c r="B2842" s="7"/>
      <c r="C2842" s="50" t="s">
        <v>5950</v>
      </c>
      <c r="D2842" s="468">
        <v>4</v>
      </c>
      <c r="E2842" s="50" t="s">
        <v>6020</v>
      </c>
      <c r="F2842" s="102" t="s">
        <v>2848</v>
      </c>
      <c r="G2842" s="102"/>
      <c r="H2842" s="102" t="s">
        <v>2849</v>
      </c>
      <c r="I2842" s="45" t="s">
        <v>908</v>
      </c>
      <c r="J2842" s="270" t="s">
        <v>2510</v>
      </c>
      <c r="K2842" s="269" t="s">
        <v>8837</v>
      </c>
      <c r="L2842" s="13">
        <f ca="1">IFERROR(__xludf.DUMMYFUNCTION("if(K3001="""",0,counta(split(K3001,"","")))"),2)</f>
        <v>2</v>
      </c>
      <c r="M2842" s="272" t="s">
        <v>2163</v>
      </c>
      <c r="N2842" s="275"/>
      <c r="O2842" s="275"/>
      <c r="P2842" s="275"/>
      <c r="Q2842" s="422" t="s">
        <v>62</v>
      </c>
      <c r="R2842" s="102" t="s">
        <v>43</v>
      </c>
      <c r="S2842" s="102">
        <v>0</v>
      </c>
      <c r="T2842" s="435"/>
      <c r="U2842" s="148">
        <v>3</v>
      </c>
      <c r="V2842" s="149">
        <v>4</v>
      </c>
      <c r="W2842" s="155" t="s">
        <v>29</v>
      </c>
      <c r="X2842" s="155" t="s">
        <v>2947</v>
      </c>
      <c r="Y2842" s="422">
        <f>J2842-I2842</f>
        <v>-0.85416666666666674</v>
      </c>
      <c r="Z2842" s="422">
        <f>Y2842*60</f>
        <v>-51.250000000000007</v>
      </c>
      <c r="AA2842" s="429">
        <v>1</v>
      </c>
      <c r="AB2842" s="274">
        <v>5</v>
      </c>
    </row>
    <row r="2843" spans="1:28" ht="14.25" customHeight="1" thickBot="1">
      <c r="A2843" s="7"/>
      <c r="B2843" s="7"/>
      <c r="C2843" s="284" t="s">
        <v>3086</v>
      </c>
      <c r="D2843" s="468">
        <v>4</v>
      </c>
      <c r="E2843" s="94" t="s">
        <v>3218</v>
      </c>
      <c r="F2843" s="102" t="s">
        <v>3255</v>
      </c>
      <c r="G2843" s="102" t="s">
        <v>3255</v>
      </c>
      <c r="H2843" s="102" t="s">
        <v>3256</v>
      </c>
      <c r="I2843" s="45" t="s">
        <v>3257</v>
      </c>
      <c r="J2843" s="270" t="s">
        <v>2414</v>
      </c>
      <c r="K2843" s="272" t="s">
        <v>8841</v>
      </c>
      <c r="L2843" s="13">
        <f ca="1">IFERROR(__xludf.DUMMYFUNCTION("if(K3002="""",0,counta(split(K3002,"","")))"),2)</f>
        <v>2</v>
      </c>
      <c r="M2843" s="273"/>
      <c r="N2843" s="272" t="s">
        <v>8842</v>
      </c>
      <c r="O2843" s="269" t="s">
        <v>586</v>
      </c>
      <c r="P2843" s="269" t="s">
        <v>8843</v>
      </c>
      <c r="Q2843" s="422" t="s">
        <v>62</v>
      </c>
      <c r="R2843" s="102" t="s">
        <v>43</v>
      </c>
      <c r="S2843" s="102">
        <v>0</v>
      </c>
      <c r="T2843" s="435"/>
      <c r="U2843" s="165"/>
      <c r="V2843" s="165">
        <v>5</v>
      </c>
      <c r="W2843" s="165" t="s">
        <v>1403</v>
      </c>
      <c r="X2843" s="102"/>
      <c r="Y2843" s="422">
        <f>J2843-I2843</f>
        <v>-0.59930555555555565</v>
      </c>
      <c r="Z2843" s="422">
        <f>Y2843*60</f>
        <v>-35.958333333333336</v>
      </c>
      <c r="AA2843" s="428">
        <v>1</v>
      </c>
      <c r="AB2843" s="354">
        <v>5</v>
      </c>
    </row>
    <row r="2844" spans="1:28" ht="14.25" customHeight="1" thickBot="1">
      <c r="A2844" s="7"/>
      <c r="B2844" s="7"/>
      <c r="C2844" s="50" t="s">
        <v>5950</v>
      </c>
      <c r="D2844" s="468">
        <v>4</v>
      </c>
      <c r="E2844" s="50" t="s">
        <v>6020</v>
      </c>
      <c r="F2844" s="102" t="s">
        <v>6039</v>
      </c>
      <c r="G2844" s="102"/>
      <c r="H2844" s="102" t="s">
        <v>6040</v>
      </c>
      <c r="I2844" s="45" t="s">
        <v>6041</v>
      </c>
      <c r="J2844" s="270" t="s">
        <v>2386</v>
      </c>
      <c r="K2844" s="269" t="s">
        <v>8848</v>
      </c>
      <c r="L2844" s="13">
        <f ca="1">IFERROR(__xludf.DUMMYFUNCTION("if(K3003="""",0,counta(split(K3003,"","")))"),3)</f>
        <v>3</v>
      </c>
      <c r="M2844" s="272"/>
      <c r="N2844" s="275"/>
      <c r="O2844" s="275"/>
      <c r="P2844" s="275"/>
      <c r="Q2844" s="422" t="s">
        <v>62</v>
      </c>
      <c r="R2844" s="102" t="s">
        <v>43</v>
      </c>
      <c r="S2844" s="102">
        <v>0</v>
      </c>
      <c r="T2844" s="435"/>
      <c r="U2844" s="332">
        <v>5</v>
      </c>
      <c r="V2844" s="332">
        <v>5</v>
      </c>
      <c r="W2844" s="339" t="s">
        <v>3127</v>
      </c>
      <c r="X2844" s="339" t="s">
        <v>2947</v>
      </c>
      <c r="Y2844" s="422">
        <f>J2844-I2844</f>
        <v>-0.5673611111111112</v>
      </c>
      <c r="Z2844" s="422">
        <f>Y2844*60</f>
        <v>-34.041666666666671</v>
      </c>
      <c r="AA2844" s="429">
        <v>1</v>
      </c>
      <c r="AB2844" s="274">
        <v>5</v>
      </c>
    </row>
    <row r="2845" spans="1:28" ht="14.25" customHeight="1" thickBot="1">
      <c r="A2845" s="7"/>
      <c r="B2845" s="7"/>
      <c r="C2845" s="284" t="s">
        <v>3086</v>
      </c>
      <c r="D2845" s="468">
        <v>4</v>
      </c>
      <c r="E2845" s="87" t="s">
        <v>3218</v>
      </c>
      <c r="F2845" s="102" t="s">
        <v>3251</v>
      </c>
      <c r="G2845" s="102" t="s">
        <v>2803</v>
      </c>
      <c r="H2845" s="102" t="s">
        <v>1584</v>
      </c>
      <c r="I2845" s="45" t="s">
        <v>3252</v>
      </c>
      <c r="J2845" s="270" t="s">
        <v>178</v>
      </c>
      <c r="K2845" s="269" t="s">
        <v>8853</v>
      </c>
      <c r="L2845" s="13">
        <f ca="1">IFERROR(__xludf.DUMMYFUNCTION("if(K3004="""",0,counta(split(K3004,"","")))"),3)</f>
        <v>3</v>
      </c>
      <c r="M2845" s="272" t="s">
        <v>8854</v>
      </c>
      <c r="N2845" s="275"/>
      <c r="O2845" s="275"/>
      <c r="P2845" s="275"/>
      <c r="Q2845" s="422" t="s">
        <v>62</v>
      </c>
      <c r="R2845" s="102" t="s">
        <v>43</v>
      </c>
      <c r="S2845" s="102">
        <v>0</v>
      </c>
      <c r="T2845" s="435"/>
      <c r="U2845" s="165">
        <v>2</v>
      </c>
      <c r="V2845" s="165">
        <v>3</v>
      </c>
      <c r="W2845" s="165" t="s">
        <v>2858</v>
      </c>
      <c r="X2845" s="102" t="s">
        <v>2947</v>
      </c>
      <c r="Y2845" s="422">
        <f>J2845-I2845</f>
        <v>-0.54444444444444451</v>
      </c>
      <c r="Z2845" s="422">
        <f>Y2845*60</f>
        <v>-32.666666666666671</v>
      </c>
      <c r="AA2845" s="429">
        <v>1</v>
      </c>
      <c r="AB2845" s="165">
        <v>5</v>
      </c>
    </row>
    <row r="2846" spans="1:28" ht="14.25" customHeight="1" thickBot="1">
      <c r="A2846" s="156"/>
      <c r="B2846" s="156"/>
      <c r="C2846" s="252" t="s">
        <v>6391</v>
      </c>
      <c r="D2846" s="468">
        <v>4</v>
      </c>
      <c r="E2846" s="252" t="s">
        <v>1598</v>
      </c>
      <c r="F2846" s="339" t="s">
        <v>6589</v>
      </c>
      <c r="G2846" s="339" t="s">
        <v>6589</v>
      </c>
      <c r="H2846" s="184" t="s">
        <v>6590</v>
      </c>
      <c r="I2846" s="184" t="s">
        <v>6591</v>
      </c>
      <c r="J2846" s="270" t="s">
        <v>1835</v>
      </c>
      <c r="K2846" s="269" t="s">
        <v>8858</v>
      </c>
      <c r="L2846" s="13">
        <f ca="1">IFERROR(__xludf.DUMMYFUNCTION("if(K3005="""",0,counta(split(K3005,"","")))"),6)</f>
        <v>6</v>
      </c>
      <c r="M2846" s="269"/>
      <c r="N2846" s="272" t="s">
        <v>181</v>
      </c>
      <c r="O2846" s="269" t="s">
        <v>181</v>
      </c>
      <c r="P2846" s="269" t="s">
        <v>1125</v>
      </c>
      <c r="Q2846" s="422" t="s">
        <v>62</v>
      </c>
      <c r="R2846" s="102" t="s">
        <v>43</v>
      </c>
      <c r="S2846" s="102">
        <v>0</v>
      </c>
      <c r="T2846" s="435"/>
      <c r="U2846" s="149">
        <v>4</v>
      </c>
      <c r="V2846" s="150">
        <v>5</v>
      </c>
      <c r="W2846" s="155" t="s">
        <v>3548</v>
      </c>
      <c r="X2846" s="155" t="s">
        <v>2947</v>
      </c>
      <c r="Y2846" s="422">
        <f>J2846-I2846</f>
        <v>-0.72777777777777763</v>
      </c>
      <c r="Z2846" s="422">
        <f>Y2846*60</f>
        <v>-43.666666666666657</v>
      </c>
      <c r="AA2846" s="429">
        <v>1</v>
      </c>
      <c r="AB2846" s="196">
        <v>5</v>
      </c>
    </row>
    <row r="2847" spans="1:28" ht="14.25" customHeight="1" thickBot="1">
      <c r="A2847" s="385"/>
      <c r="B2847" s="385"/>
      <c r="C2847" s="145" t="s">
        <v>5078</v>
      </c>
      <c r="D2847" s="468">
        <v>4</v>
      </c>
      <c r="E2847" s="145" t="s">
        <v>957</v>
      </c>
      <c r="F2847" s="155" t="s">
        <v>2820</v>
      </c>
      <c r="G2847" s="155" t="s">
        <v>2820</v>
      </c>
      <c r="H2847" s="155" t="s">
        <v>5125</v>
      </c>
      <c r="I2847" s="146" t="s">
        <v>5126</v>
      </c>
      <c r="J2847" s="270" t="s">
        <v>1182</v>
      </c>
      <c r="K2847" s="269" t="s">
        <v>1402</v>
      </c>
      <c r="L2847" s="13">
        <f ca="1">IFERROR(__xludf.DUMMYFUNCTION("if(K3006="""",0,counta(split(K3006,"","")))"),2)</f>
        <v>2</v>
      </c>
      <c r="M2847" s="269"/>
      <c r="N2847" s="275"/>
      <c r="O2847" s="275"/>
      <c r="P2847" s="275"/>
      <c r="Q2847" s="422" t="s">
        <v>62</v>
      </c>
      <c r="R2847" s="102" t="s">
        <v>43</v>
      </c>
      <c r="S2847" s="102">
        <v>0</v>
      </c>
      <c r="T2847" s="435"/>
      <c r="U2847" s="165">
        <v>2</v>
      </c>
      <c r="V2847" s="165">
        <v>3</v>
      </c>
      <c r="W2847" s="165" t="s">
        <v>3680</v>
      </c>
      <c r="X2847" s="102">
        <v>1</v>
      </c>
      <c r="Y2847" s="422">
        <f>J2847-I2847</f>
        <v>-0.69444444444444442</v>
      </c>
      <c r="Z2847" s="422">
        <f>Y2847*60</f>
        <v>-41.666666666666664</v>
      </c>
      <c r="AA2847" s="429">
        <v>1</v>
      </c>
      <c r="AB2847" s="165">
        <v>5</v>
      </c>
    </row>
    <row r="2848" spans="1:28" ht="14.25" customHeight="1" thickBot="1">
      <c r="A2848" s="7"/>
      <c r="B2848" s="7"/>
      <c r="C2848" s="50" t="s">
        <v>4937</v>
      </c>
      <c r="D2848" s="468">
        <v>4</v>
      </c>
      <c r="E2848" s="144" t="s">
        <v>4974</v>
      </c>
      <c r="F2848" s="102" t="s">
        <v>4975</v>
      </c>
      <c r="G2848" s="102" t="s">
        <v>4976</v>
      </c>
      <c r="H2848" s="102" t="s">
        <v>4977</v>
      </c>
      <c r="I2848" s="45" t="s">
        <v>4978</v>
      </c>
      <c r="J2848" s="270" t="s">
        <v>865</v>
      </c>
      <c r="K2848" s="272" t="s">
        <v>2575</v>
      </c>
      <c r="L2848" s="13">
        <f ca="1">IFERROR(__xludf.DUMMYFUNCTION("if(K3007="""",0,counta(split(K3007,"","")))"),1)</f>
        <v>1</v>
      </c>
      <c r="M2848" s="272"/>
      <c r="N2848" s="275"/>
      <c r="O2848" s="275"/>
      <c r="P2848" s="275"/>
      <c r="Q2848" s="357" t="s">
        <v>62</v>
      </c>
      <c r="R2848" s="102" t="s">
        <v>43</v>
      </c>
      <c r="S2848" s="252">
        <v>0</v>
      </c>
      <c r="T2848" s="435"/>
      <c r="U2848" s="148">
        <v>3</v>
      </c>
      <c r="V2848" s="150">
        <v>5</v>
      </c>
      <c r="W2848" s="155" t="s">
        <v>29</v>
      </c>
      <c r="X2848" s="155" t="s">
        <v>2947</v>
      </c>
      <c r="Y2848" s="422">
        <f>J2848-I2848</f>
        <v>-0.66805555555555551</v>
      </c>
      <c r="Z2848" s="422">
        <f>Y2848*60</f>
        <v>-40.083333333333329</v>
      </c>
      <c r="AA2848" s="429">
        <v>1</v>
      </c>
      <c r="AB2848" s="165">
        <v>5</v>
      </c>
    </row>
    <row r="2849" spans="1:28" ht="14.25" customHeight="1" thickBot="1">
      <c r="A2849" s="7"/>
      <c r="B2849" s="7"/>
      <c r="C2849" s="50" t="s">
        <v>3306</v>
      </c>
      <c r="D2849" s="468">
        <v>4</v>
      </c>
      <c r="E2849" s="97" t="s">
        <v>3434</v>
      </c>
      <c r="F2849" s="102" t="s">
        <v>75</v>
      </c>
      <c r="G2849" s="102" t="s">
        <v>1089</v>
      </c>
      <c r="H2849" s="102" t="s">
        <v>295</v>
      </c>
      <c r="I2849" s="45" t="s">
        <v>3458</v>
      </c>
      <c r="J2849" s="270" t="s">
        <v>1406</v>
      </c>
      <c r="K2849" s="269" t="s">
        <v>8865</v>
      </c>
      <c r="L2849" s="13">
        <f ca="1">IFERROR(__xludf.DUMMYFUNCTION("if(K3008="""",0,counta(split(K3008,"","")))"),3)</f>
        <v>3</v>
      </c>
      <c r="M2849" s="272"/>
      <c r="N2849" s="275"/>
      <c r="O2849" s="275"/>
      <c r="P2849" s="275"/>
      <c r="Q2849" s="422" t="s">
        <v>62</v>
      </c>
      <c r="R2849" s="102" t="s">
        <v>43</v>
      </c>
      <c r="S2849" s="102">
        <v>0</v>
      </c>
      <c r="T2849" s="435"/>
      <c r="U2849" s="379">
        <v>4</v>
      </c>
      <c r="V2849" s="379">
        <v>4</v>
      </c>
      <c r="W2849" s="377" t="s">
        <v>2793</v>
      </c>
      <c r="X2849" s="377" t="s">
        <v>3469</v>
      </c>
      <c r="Y2849" s="422">
        <f>J2849-I2849</f>
        <v>-0.77777777777777779</v>
      </c>
      <c r="Z2849" s="422">
        <f>Y2849*60</f>
        <v>-46.666666666666664</v>
      </c>
      <c r="AA2849" s="429">
        <v>1</v>
      </c>
      <c r="AB2849" s="165">
        <v>5</v>
      </c>
    </row>
    <row r="2850" spans="1:28" ht="14.25" customHeight="1" thickBot="1">
      <c r="A2850" s="7"/>
      <c r="B2850" s="7"/>
      <c r="C2850" s="50" t="s">
        <v>5950</v>
      </c>
      <c r="D2850" s="468">
        <v>4</v>
      </c>
      <c r="E2850" s="50" t="s">
        <v>6020</v>
      </c>
      <c r="F2850" s="102" t="s">
        <v>6024</v>
      </c>
      <c r="G2850" s="102"/>
      <c r="H2850" s="102" t="s">
        <v>6025</v>
      </c>
      <c r="I2850" s="45" t="s">
        <v>6036</v>
      </c>
      <c r="J2850" s="270" t="s">
        <v>1406</v>
      </c>
      <c r="K2850" s="269" t="s">
        <v>8867</v>
      </c>
      <c r="L2850" s="13">
        <f ca="1">IFERROR(__xludf.DUMMYFUNCTION("if(K3009="""",0,counta(split(K3009,"","")))"),2)</f>
        <v>2</v>
      </c>
      <c r="M2850" s="272"/>
      <c r="N2850" s="272" t="s">
        <v>8868</v>
      </c>
      <c r="O2850" s="269" t="s">
        <v>4908</v>
      </c>
      <c r="P2850" s="269" t="s">
        <v>4006</v>
      </c>
      <c r="Q2850" s="422" t="s">
        <v>62</v>
      </c>
      <c r="R2850" s="102" t="s">
        <v>43</v>
      </c>
      <c r="S2850" s="102">
        <v>0</v>
      </c>
      <c r="T2850" s="435"/>
      <c r="U2850" s="481">
        <v>5</v>
      </c>
      <c r="V2850" s="481">
        <v>5</v>
      </c>
      <c r="W2850" s="515" t="s">
        <v>29</v>
      </c>
      <c r="X2850" s="480" t="s">
        <v>2794</v>
      </c>
      <c r="Y2850" s="422">
        <f>J2850-I2850</f>
        <v>-0.7597222222222223</v>
      </c>
      <c r="Z2850" s="422">
        <f>Y2850*60</f>
        <v>-45.583333333333336</v>
      </c>
      <c r="AA2850" s="429">
        <v>1</v>
      </c>
      <c r="AB2850" s="165">
        <v>5</v>
      </c>
    </row>
    <row r="2851" spans="1:28" ht="14.25" customHeight="1" thickBot="1">
      <c r="A2851" s="156"/>
      <c r="B2851" s="156"/>
      <c r="C2851" s="252" t="s">
        <v>6391</v>
      </c>
      <c r="D2851" s="468">
        <v>4</v>
      </c>
      <c r="E2851" s="252" t="s">
        <v>21</v>
      </c>
      <c r="F2851" s="339" t="s">
        <v>68</v>
      </c>
      <c r="G2851" s="339" t="s">
        <v>69</v>
      </c>
      <c r="H2851" s="339" t="s">
        <v>6464</v>
      </c>
      <c r="I2851" s="184" t="s">
        <v>2135</v>
      </c>
      <c r="J2851" s="276" t="s">
        <v>108</v>
      </c>
      <c r="K2851" s="275" t="s">
        <v>8874</v>
      </c>
      <c r="L2851" s="13">
        <f ca="1">IFERROR(__xludf.DUMMYFUNCTION("if(K3010="""",0,counta(split(K3010,"","")))"),3)</f>
        <v>3</v>
      </c>
      <c r="M2851" s="272" t="s">
        <v>8875</v>
      </c>
      <c r="N2851" s="275"/>
      <c r="O2851" s="275"/>
      <c r="P2851" s="275"/>
      <c r="Q2851" s="422" t="s">
        <v>62</v>
      </c>
      <c r="R2851" s="102" t="s">
        <v>43</v>
      </c>
      <c r="S2851" s="102">
        <v>0</v>
      </c>
      <c r="T2851" s="435"/>
      <c r="U2851" s="165">
        <v>2</v>
      </c>
      <c r="V2851" s="165">
        <v>3</v>
      </c>
      <c r="W2851" s="165" t="s">
        <v>3548</v>
      </c>
      <c r="X2851" s="102">
        <v>0</v>
      </c>
      <c r="Y2851" s="422">
        <f>J2851-I2851</f>
        <v>-0.73958333333333337</v>
      </c>
      <c r="Z2851" s="422">
        <f>Y2851*60</f>
        <v>-44.375</v>
      </c>
      <c r="AA2851" s="429">
        <v>1</v>
      </c>
      <c r="AB2851" s="165">
        <v>5</v>
      </c>
    </row>
    <row r="2852" spans="1:28" ht="14.25" customHeight="1" thickBot="1">
      <c r="A2852" s="7"/>
      <c r="B2852" s="7"/>
      <c r="C2852" s="252" t="s">
        <v>4763</v>
      </c>
      <c r="D2852" s="468">
        <v>4</v>
      </c>
      <c r="E2852" s="50" t="s">
        <v>4883</v>
      </c>
      <c r="F2852" s="102" t="s">
        <v>4886</v>
      </c>
      <c r="G2852" s="102" t="s">
        <v>4886</v>
      </c>
      <c r="H2852" s="102"/>
      <c r="I2852" s="45" t="s">
        <v>4230</v>
      </c>
      <c r="J2852" s="278" t="s">
        <v>8877</v>
      </c>
      <c r="K2852" s="275" t="s">
        <v>8878</v>
      </c>
      <c r="L2852" s="13">
        <f ca="1">IFERROR(__xludf.DUMMYFUNCTION("if(K3011="""",0,counta(split(K3011,"","")))"),5)</f>
        <v>5</v>
      </c>
      <c r="M2852" s="272" t="s">
        <v>1388</v>
      </c>
      <c r="N2852" s="272" t="s">
        <v>8842</v>
      </c>
      <c r="O2852" s="275" t="s">
        <v>586</v>
      </c>
      <c r="P2852" s="269" t="s">
        <v>8843</v>
      </c>
      <c r="Q2852" s="422" t="s">
        <v>62</v>
      </c>
      <c r="R2852" s="102" t="s">
        <v>43</v>
      </c>
      <c r="S2852" s="102">
        <v>0</v>
      </c>
      <c r="T2852" s="435"/>
      <c r="U2852" s="274">
        <v>1</v>
      </c>
      <c r="V2852" s="274">
        <v>1</v>
      </c>
      <c r="W2852" s="272" t="s">
        <v>9391</v>
      </c>
      <c r="X2852" s="274">
        <v>1</v>
      </c>
      <c r="Y2852" s="422">
        <f>J2852-I2852</f>
        <v>0.12986111111111109</v>
      </c>
      <c r="Z2852" s="422">
        <f>Y2852*60</f>
        <v>7.7916666666666661</v>
      </c>
      <c r="AA2852" s="429">
        <v>1</v>
      </c>
      <c r="AB2852" s="165">
        <v>5</v>
      </c>
    </row>
    <row r="2853" spans="1:28" ht="14.25" customHeight="1" thickBot="1">
      <c r="A2853" s="7"/>
      <c r="B2853" s="7"/>
      <c r="C2853" s="50" t="s">
        <v>3306</v>
      </c>
      <c r="D2853" s="468">
        <v>4</v>
      </c>
      <c r="E2853" s="95" t="s">
        <v>3313</v>
      </c>
      <c r="F2853" s="102" t="s">
        <v>816</v>
      </c>
      <c r="G2853" s="102" t="s">
        <v>3329</v>
      </c>
      <c r="H2853" s="102" t="s">
        <v>818</v>
      </c>
      <c r="I2853" s="45" t="s">
        <v>129</v>
      </c>
      <c r="J2853" s="276" t="s">
        <v>8883</v>
      </c>
      <c r="K2853" s="275" t="s">
        <v>8884</v>
      </c>
      <c r="L2853" s="13">
        <f ca="1">IFERROR(__xludf.DUMMYFUNCTION("if(K3012="""",0,counta(split(K3012,"","")))"),2)</f>
        <v>2</v>
      </c>
      <c r="M2853" s="272" t="s">
        <v>4965</v>
      </c>
      <c r="N2853" s="275"/>
      <c r="O2853" s="275"/>
      <c r="P2853" s="275"/>
      <c r="Q2853" s="422" t="s">
        <v>62</v>
      </c>
      <c r="R2853" s="102" t="s">
        <v>43</v>
      </c>
      <c r="S2853" s="102">
        <v>0</v>
      </c>
      <c r="T2853" s="435"/>
      <c r="U2853" s="165">
        <v>4</v>
      </c>
      <c r="V2853" s="165">
        <v>5</v>
      </c>
      <c r="W2853" s="165" t="s">
        <v>2793</v>
      </c>
      <c r="X2853" s="102">
        <v>1</v>
      </c>
      <c r="Y2853" s="422">
        <f>J2853-I2853</f>
        <v>0.44166666666666665</v>
      </c>
      <c r="Z2853" s="422">
        <f>Y2853*60</f>
        <v>26.5</v>
      </c>
      <c r="AA2853" s="429">
        <v>1</v>
      </c>
      <c r="AB2853" s="165">
        <v>5</v>
      </c>
    </row>
    <row r="2854" spans="1:28" ht="14.25" customHeight="1" thickBot="1">
      <c r="A2854" s="385"/>
      <c r="B2854" s="385"/>
      <c r="C2854" s="145" t="s">
        <v>5078</v>
      </c>
      <c r="D2854" s="468">
        <v>4</v>
      </c>
      <c r="E2854" s="145" t="s">
        <v>5189</v>
      </c>
      <c r="F2854" s="155" t="s">
        <v>2848</v>
      </c>
      <c r="G2854" s="155" t="s">
        <v>5192</v>
      </c>
      <c r="H2854" s="155" t="s">
        <v>2849</v>
      </c>
      <c r="I2854" s="146" t="s">
        <v>129</v>
      </c>
      <c r="J2854" s="276" t="s">
        <v>8065</v>
      </c>
      <c r="K2854" s="275" t="s">
        <v>8887</v>
      </c>
      <c r="L2854" s="13">
        <f ca="1">IFERROR(__xludf.DUMMYFUNCTION("if(K3013="""",0,counta(split(K3013,"","")))"),2)</f>
        <v>2</v>
      </c>
      <c r="M2854" s="272" t="s">
        <v>8888</v>
      </c>
      <c r="N2854" s="275" t="s">
        <v>181</v>
      </c>
      <c r="O2854" s="275" t="s">
        <v>181</v>
      </c>
      <c r="P2854" s="269" t="s">
        <v>1125</v>
      </c>
      <c r="Q2854" s="422" t="s">
        <v>62</v>
      </c>
      <c r="R2854" s="102" t="s">
        <v>43</v>
      </c>
      <c r="S2854" s="102">
        <v>0</v>
      </c>
      <c r="T2854" s="435"/>
      <c r="U2854" s="165"/>
      <c r="V2854" s="165">
        <v>5</v>
      </c>
      <c r="W2854" s="165" t="s">
        <v>2111</v>
      </c>
      <c r="X2854" s="102"/>
      <c r="Y2854" s="422">
        <f>J2854-I2854</f>
        <v>0.53333333333333333</v>
      </c>
      <c r="Z2854" s="422">
        <f>Y2854*60</f>
        <v>32</v>
      </c>
      <c r="AA2854" s="428">
        <v>1</v>
      </c>
      <c r="AB2854" s="165">
        <v>5</v>
      </c>
    </row>
    <row r="2855" spans="1:28" ht="14.25" customHeight="1" thickBot="1">
      <c r="A2855" s="7"/>
      <c r="B2855" s="7"/>
      <c r="C2855" s="50" t="s">
        <v>3306</v>
      </c>
      <c r="D2855" s="468">
        <v>4</v>
      </c>
      <c r="E2855" s="97" t="s">
        <v>3353</v>
      </c>
      <c r="F2855" s="102" t="s">
        <v>3364</v>
      </c>
      <c r="G2855" s="102" t="s">
        <v>3365</v>
      </c>
      <c r="H2855" s="102" t="s">
        <v>3366</v>
      </c>
      <c r="I2855" s="45" t="s">
        <v>535</v>
      </c>
      <c r="J2855" s="278" t="s">
        <v>213</v>
      </c>
      <c r="K2855" s="275" t="s">
        <v>8891</v>
      </c>
      <c r="L2855" s="13">
        <f ca="1">IFERROR(__xludf.DUMMYFUNCTION("if(K3014="""",0,counta(split(K3014,"","")))"),3)</f>
        <v>3</v>
      </c>
      <c r="M2855" s="272" t="s">
        <v>8892</v>
      </c>
      <c r="N2855" s="272" t="s">
        <v>8842</v>
      </c>
      <c r="O2855" s="275" t="s">
        <v>586</v>
      </c>
      <c r="P2855" s="275" t="s">
        <v>8843</v>
      </c>
      <c r="Q2855" s="422" t="s">
        <v>62</v>
      </c>
      <c r="R2855" s="102" t="s">
        <v>43</v>
      </c>
      <c r="S2855" s="102">
        <v>0</v>
      </c>
      <c r="T2855" s="435"/>
      <c r="U2855" s="165"/>
      <c r="V2855" s="165"/>
      <c r="W2855" s="165"/>
      <c r="X2855" s="164" t="s">
        <v>2947</v>
      </c>
      <c r="Y2855" s="422">
        <f>J2855-I2855</f>
        <v>2.0833333333333259E-3</v>
      </c>
      <c r="Z2855" s="422">
        <f>Y2855*60</f>
        <v>0.12499999999999956</v>
      </c>
      <c r="AA2855" s="429">
        <v>1</v>
      </c>
      <c r="AB2855" s="165">
        <v>5</v>
      </c>
    </row>
    <row r="2856" spans="1:28" ht="14.25" customHeight="1" thickBot="1">
      <c r="A2856" s="7"/>
      <c r="B2856" s="7"/>
      <c r="C2856" s="50" t="s">
        <v>4411</v>
      </c>
      <c r="D2856" s="468">
        <v>4</v>
      </c>
      <c r="E2856" s="386" t="s">
        <v>4625</v>
      </c>
      <c r="F2856" s="102" t="s">
        <v>2848</v>
      </c>
      <c r="G2856" s="102" t="s">
        <v>3989</v>
      </c>
      <c r="H2856" s="102" t="s">
        <v>208</v>
      </c>
      <c r="I2856" s="45" t="s">
        <v>535</v>
      </c>
      <c r="J2856" s="276" t="s">
        <v>2154</v>
      </c>
      <c r="K2856" s="275" t="s">
        <v>8897</v>
      </c>
      <c r="L2856" s="13">
        <f ca="1">IFERROR(__xludf.DUMMYFUNCTION("if(K3015="""",0,counta(split(K3015,"","")))"),5)</f>
        <v>5</v>
      </c>
      <c r="M2856" s="272" t="s">
        <v>648</v>
      </c>
      <c r="N2856" s="275"/>
      <c r="O2856" s="275"/>
      <c r="P2856" s="275"/>
      <c r="Q2856" s="422" t="s">
        <v>62</v>
      </c>
      <c r="R2856" s="102" t="s">
        <v>43</v>
      </c>
      <c r="S2856" s="102">
        <v>0</v>
      </c>
      <c r="T2856" s="435"/>
      <c r="U2856" s="280">
        <v>5</v>
      </c>
      <c r="V2856" s="280">
        <v>5</v>
      </c>
      <c r="W2856" s="286" t="s">
        <v>9052</v>
      </c>
      <c r="X2856" s="286" t="s">
        <v>3469</v>
      </c>
      <c r="Y2856" s="422">
        <f>J2856-I2856</f>
        <v>4.5833333333333309E-2</v>
      </c>
      <c r="Z2856" s="422">
        <f>Y2856*60</f>
        <v>2.7499999999999987</v>
      </c>
      <c r="AA2856" s="429">
        <v>1</v>
      </c>
      <c r="AB2856" s="165">
        <v>5</v>
      </c>
    </row>
    <row r="2857" spans="1:28" ht="14.25" customHeight="1" thickBot="1">
      <c r="A2857" s="156"/>
      <c r="B2857" s="156"/>
      <c r="C2857" s="252" t="s">
        <v>6391</v>
      </c>
      <c r="D2857" s="468">
        <v>4</v>
      </c>
      <c r="E2857" s="252" t="s">
        <v>6467</v>
      </c>
      <c r="F2857" s="339" t="s">
        <v>1817</v>
      </c>
      <c r="G2857" s="339" t="s">
        <v>6470</v>
      </c>
      <c r="H2857" s="339" t="s">
        <v>3431</v>
      </c>
      <c r="I2857" s="184" t="s">
        <v>535</v>
      </c>
      <c r="J2857" s="276" t="s">
        <v>882</v>
      </c>
      <c r="K2857" s="275" t="s">
        <v>8902</v>
      </c>
      <c r="L2857" s="13">
        <f ca="1">IFERROR(__xludf.DUMMYFUNCTION("if(K3016="""",0,counta(split(K3016,"","")))"),4)</f>
        <v>4</v>
      </c>
      <c r="M2857" s="275"/>
      <c r="N2857" s="275"/>
      <c r="O2857" s="275"/>
      <c r="P2857" s="275"/>
      <c r="Q2857" s="422" t="s">
        <v>62</v>
      </c>
      <c r="R2857" s="102" t="s">
        <v>43</v>
      </c>
      <c r="S2857" s="102">
        <v>0</v>
      </c>
      <c r="T2857" s="435"/>
      <c r="U2857" s="165">
        <v>4</v>
      </c>
      <c r="V2857" s="165">
        <v>5</v>
      </c>
      <c r="W2857" s="165" t="s">
        <v>4795</v>
      </c>
      <c r="X2857" s="102" t="s">
        <v>2947</v>
      </c>
      <c r="Y2857" s="422">
        <f>J2857-I2857</f>
        <v>0.17916666666666664</v>
      </c>
      <c r="Z2857" s="422">
        <f>Y2857*60</f>
        <v>10.749999999999998</v>
      </c>
      <c r="AA2857" s="429">
        <v>1</v>
      </c>
      <c r="AB2857" s="165">
        <v>5</v>
      </c>
    </row>
    <row r="2858" spans="1:28" ht="14.25" customHeight="1" thickBot="1">
      <c r="A2858" s="385"/>
      <c r="B2858" s="385"/>
      <c r="C2858" s="145" t="s">
        <v>5078</v>
      </c>
      <c r="D2858" s="468">
        <v>4</v>
      </c>
      <c r="E2858" s="145" t="s">
        <v>5240</v>
      </c>
      <c r="F2858" s="155" t="s">
        <v>5243</v>
      </c>
      <c r="G2858" s="155" t="s">
        <v>5243</v>
      </c>
      <c r="H2858" s="155" t="s">
        <v>5244</v>
      </c>
      <c r="I2858" s="146" t="s">
        <v>114</v>
      </c>
      <c r="J2858" s="276" t="s">
        <v>2427</v>
      </c>
      <c r="K2858" s="275" t="s">
        <v>8906</v>
      </c>
      <c r="L2858" s="13">
        <f ca="1">IFERROR(__xludf.DUMMYFUNCTION("if(K3017="""",0,counta(split(K3017,"","")))"),6)</f>
        <v>6</v>
      </c>
      <c r="M2858" s="272" t="s">
        <v>8907</v>
      </c>
      <c r="N2858" s="275"/>
      <c r="O2858" s="275"/>
      <c r="P2858" s="275"/>
      <c r="Q2858" s="422" t="s">
        <v>62</v>
      </c>
      <c r="R2858" s="102" t="s">
        <v>43</v>
      </c>
      <c r="S2858" s="102">
        <v>0</v>
      </c>
      <c r="T2858" s="435"/>
      <c r="U2858" s="333">
        <v>4</v>
      </c>
      <c r="V2858" s="332">
        <v>5</v>
      </c>
      <c r="W2858" s="339" t="s">
        <v>3023</v>
      </c>
      <c r="X2858" s="339" t="s">
        <v>2947</v>
      </c>
      <c r="Y2858" s="422">
        <f>J2858-I2858</f>
        <v>0.3263888888888889</v>
      </c>
      <c r="Z2858" s="422">
        <f>Y2858*60</f>
        <v>19.583333333333332</v>
      </c>
      <c r="AA2858" s="429">
        <v>1</v>
      </c>
      <c r="AB2858" s="481">
        <v>5</v>
      </c>
    </row>
    <row r="2859" spans="1:28" ht="14.25" customHeight="1" thickBot="1">
      <c r="A2859" s="385"/>
      <c r="B2859" s="385"/>
      <c r="C2859" s="145" t="s">
        <v>5078</v>
      </c>
      <c r="D2859" s="468">
        <v>4</v>
      </c>
      <c r="E2859" s="145" t="s">
        <v>5314</v>
      </c>
      <c r="F2859" s="145" t="s">
        <v>5320</v>
      </c>
      <c r="G2859" s="155" t="s">
        <v>5321</v>
      </c>
      <c r="H2859" s="145" t="s">
        <v>5322</v>
      </c>
      <c r="I2859" s="146" t="s">
        <v>114</v>
      </c>
      <c r="J2859" s="276" t="s">
        <v>2012</v>
      </c>
      <c r="K2859" s="275" t="s">
        <v>1280</v>
      </c>
      <c r="L2859" s="13">
        <f ca="1">IFERROR(__xludf.DUMMYFUNCTION("if(K3018="""",0,counta(split(K3018,"","")))"),1)</f>
        <v>1</v>
      </c>
      <c r="M2859" s="275"/>
      <c r="N2859" s="275"/>
      <c r="O2859" s="275"/>
      <c r="P2859" s="275"/>
      <c r="Q2859" s="422" t="s">
        <v>62</v>
      </c>
      <c r="R2859" s="102" t="s">
        <v>43</v>
      </c>
      <c r="S2859" s="102">
        <v>0</v>
      </c>
      <c r="T2859" s="435"/>
      <c r="U2859" s="165"/>
      <c r="V2859" s="165">
        <v>4</v>
      </c>
      <c r="W2859" s="165" t="s">
        <v>1403</v>
      </c>
      <c r="X2859" s="102"/>
      <c r="Y2859" s="422">
        <f>J2859-I2859</f>
        <v>0.12847222222222221</v>
      </c>
      <c r="Z2859" s="422">
        <f>Y2859*60</f>
        <v>7.7083333333333321</v>
      </c>
      <c r="AA2859" s="428">
        <v>1</v>
      </c>
      <c r="AB2859" s="165">
        <v>5</v>
      </c>
    </row>
    <row r="2860" spans="1:28" ht="14.25" customHeight="1" thickBot="1">
      <c r="A2860" s="7"/>
      <c r="B2860" s="7"/>
      <c r="C2860" s="50" t="s">
        <v>6196</v>
      </c>
      <c r="D2860" s="468">
        <v>4</v>
      </c>
      <c r="E2860" s="50" t="s">
        <v>6309</v>
      </c>
      <c r="F2860" s="102" t="s">
        <v>6317</v>
      </c>
      <c r="G2860" s="102" t="s">
        <v>6318</v>
      </c>
      <c r="H2860" s="102" t="s">
        <v>6317</v>
      </c>
      <c r="I2860" s="45" t="s">
        <v>114</v>
      </c>
      <c r="J2860" s="276" t="s">
        <v>214</v>
      </c>
      <c r="K2860" s="275" t="s">
        <v>8910</v>
      </c>
      <c r="L2860" s="13">
        <f ca="1">IFERROR(__xludf.DUMMYFUNCTION("if(K3019="""",0,counta(split(K3019,"","")))"),3)</f>
        <v>3</v>
      </c>
      <c r="M2860" s="275"/>
      <c r="N2860" s="275"/>
      <c r="O2860" s="275"/>
      <c r="P2860" s="275"/>
      <c r="Q2860" s="422" t="s">
        <v>62</v>
      </c>
      <c r="R2860" s="102" t="s">
        <v>43</v>
      </c>
      <c r="S2860" s="102">
        <v>0</v>
      </c>
      <c r="T2860" s="435"/>
      <c r="U2860" s="149">
        <v>4</v>
      </c>
      <c r="V2860" s="150">
        <v>5</v>
      </c>
      <c r="W2860" s="155" t="s">
        <v>29</v>
      </c>
      <c r="X2860" s="155" t="s">
        <v>2947</v>
      </c>
      <c r="Y2860" s="422">
        <f>J2860-I2860</f>
        <v>5.9027777777777776E-2</v>
      </c>
      <c r="Z2860" s="422">
        <f>Y2860*60</f>
        <v>3.5416666666666665</v>
      </c>
      <c r="AA2860" s="429">
        <v>1</v>
      </c>
      <c r="AB2860" s="481">
        <v>5</v>
      </c>
    </row>
    <row r="2861" spans="1:28" ht="14.25" customHeight="1" thickBot="1">
      <c r="A2861" s="7"/>
      <c r="B2861" s="7"/>
      <c r="C2861" s="252" t="s">
        <v>6355</v>
      </c>
      <c r="D2861" s="468">
        <v>4</v>
      </c>
      <c r="E2861" s="50" t="s">
        <v>6364</v>
      </c>
      <c r="F2861" s="102" t="s">
        <v>6368</v>
      </c>
      <c r="G2861" s="102" t="s">
        <v>6368</v>
      </c>
      <c r="H2861" s="102"/>
      <c r="I2861" s="45" t="s">
        <v>114</v>
      </c>
      <c r="J2861" s="276" t="s">
        <v>720</v>
      </c>
      <c r="K2861" s="275" t="s">
        <v>8912</v>
      </c>
      <c r="L2861" s="13">
        <f ca="1">IFERROR(__xludf.DUMMYFUNCTION("if(K3020="""",0,counta(split(K3020,"","")))"),3)</f>
        <v>3</v>
      </c>
      <c r="M2861" s="275"/>
      <c r="N2861" s="275"/>
      <c r="O2861" s="275"/>
      <c r="P2861" s="275"/>
      <c r="Q2861" s="422" t="s">
        <v>62</v>
      </c>
      <c r="R2861" s="102" t="s">
        <v>43</v>
      </c>
      <c r="S2861" s="102">
        <v>0</v>
      </c>
      <c r="T2861" s="435"/>
      <c r="U2861" s="165">
        <v>5</v>
      </c>
      <c r="V2861" s="354">
        <v>5</v>
      </c>
      <c r="W2861" s="353" t="s">
        <v>8704</v>
      </c>
      <c r="X2861" s="102">
        <v>1</v>
      </c>
      <c r="Y2861" s="422">
        <f>J2861-I2861</f>
        <v>5.2083333333333356E-2</v>
      </c>
      <c r="Z2861" s="422">
        <f>Y2861*60</f>
        <v>3.1250000000000013</v>
      </c>
      <c r="AA2861" s="429">
        <v>1</v>
      </c>
      <c r="AB2861" s="481">
        <v>5</v>
      </c>
    </row>
    <row r="2862" spans="1:28" ht="14.25" customHeight="1" thickBot="1">
      <c r="A2862" s="7"/>
      <c r="B2862" s="7"/>
      <c r="C2862" s="252" t="s">
        <v>6355</v>
      </c>
      <c r="D2862" s="468">
        <v>4</v>
      </c>
      <c r="E2862" s="50" t="s">
        <v>6364</v>
      </c>
      <c r="F2862" s="102" t="s">
        <v>6369</v>
      </c>
      <c r="G2862" s="102" t="s">
        <v>6369</v>
      </c>
      <c r="H2862" s="102" t="s">
        <v>6370</v>
      </c>
      <c r="I2862" s="45" t="s">
        <v>114</v>
      </c>
      <c r="J2862" s="276" t="s">
        <v>850</v>
      </c>
      <c r="K2862" s="275" t="s">
        <v>8914</v>
      </c>
      <c r="L2862" s="13">
        <f ca="1">IFERROR(__xludf.DUMMYFUNCTION("if(K3021="""",0,counta(split(K3021,"","")))"),5)</f>
        <v>5</v>
      </c>
      <c r="M2862" s="272" t="s">
        <v>8915</v>
      </c>
      <c r="N2862" s="275" t="s">
        <v>181</v>
      </c>
      <c r="O2862" s="275" t="s">
        <v>181</v>
      </c>
      <c r="P2862" s="269" t="s">
        <v>1125</v>
      </c>
      <c r="Q2862" s="422" t="s">
        <v>62</v>
      </c>
      <c r="R2862" s="102" t="s">
        <v>43</v>
      </c>
      <c r="S2862" s="102">
        <v>0</v>
      </c>
      <c r="T2862" s="435"/>
      <c r="U2862" s="165"/>
      <c r="V2862" s="165">
        <v>4</v>
      </c>
      <c r="W2862" s="165" t="s">
        <v>29</v>
      </c>
      <c r="X2862" s="15">
        <v>1</v>
      </c>
      <c r="Y2862" s="422">
        <f>J2862-I2862</f>
        <v>-4.0972222222222215E-2</v>
      </c>
      <c r="Z2862" s="422">
        <f>Y2862*60</f>
        <v>-2.458333333333333</v>
      </c>
      <c r="AA2862" s="428">
        <v>1</v>
      </c>
      <c r="AB2862" s="165">
        <v>5</v>
      </c>
    </row>
    <row r="2863" spans="1:28" ht="14.25" customHeight="1" thickBot="1">
      <c r="A2863" s="7"/>
      <c r="B2863" s="7"/>
      <c r="C2863" s="252" t="s">
        <v>6355</v>
      </c>
      <c r="D2863" s="468">
        <v>4</v>
      </c>
      <c r="E2863" s="50" t="s">
        <v>6364</v>
      </c>
      <c r="F2863" s="102" t="s">
        <v>6372</v>
      </c>
      <c r="G2863" s="102" t="s">
        <v>6372</v>
      </c>
      <c r="H2863" s="102" t="s">
        <v>6373</v>
      </c>
      <c r="I2863" s="45" t="s">
        <v>114</v>
      </c>
      <c r="J2863" s="276" t="s">
        <v>297</v>
      </c>
      <c r="K2863" s="275" t="s">
        <v>8918</v>
      </c>
      <c r="L2863" s="13">
        <f ca="1">IFERROR(__xludf.DUMMYFUNCTION("if(K3022="""",0,counta(split(K3022,"","")))"),2)</f>
        <v>2</v>
      </c>
      <c r="M2863" s="272" t="s">
        <v>1771</v>
      </c>
      <c r="N2863" s="275"/>
      <c r="O2863" s="275"/>
      <c r="P2863" s="275"/>
      <c r="Q2863" s="422" t="s">
        <v>62</v>
      </c>
      <c r="R2863" s="102" t="s">
        <v>43</v>
      </c>
      <c r="S2863" s="102">
        <v>0</v>
      </c>
      <c r="T2863" s="435"/>
      <c r="U2863" s="165">
        <v>4</v>
      </c>
      <c r="V2863" s="165">
        <v>4</v>
      </c>
      <c r="W2863" s="165" t="s">
        <v>5980</v>
      </c>
      <c r="X2863" s="102">
        <v>1</v>
      </c>
      <c r="Y2863" s="422">
        <f>J2863-I2863</f>
        <v>1.3194444444444439E-2</v>
      </c>
      <c r="Z2863" s="422">
        <f>Y2863*60</f>
        <v>0.7916666666666663</v>
      </c>
      <c r="AA2863" s="429">
        <v>1</v>
      </c>
      <c r="AB2863" s="481">
        <v>5</v>
      </c>
    </row>
    <row r="2864" spans="1:28" ht="14.25" customHeight="1" thickBot="1">
      <c r="A2864" s="156"/>
      <c r="B2864" s="156"/>
      <c r="C2864" s="252" t="s">
        <v>6391</v>
      </c>
      <c r="D2864" s="468">
        <v>4</v>
      </c>
      <c r="E2864" s="312" t="s">
        <v>6615</v>
      </c>
      <c r="F2864" s="339" t="s">
        <v>75</v>
      </c>
      <c r="G2864" s="339" t="s">
        <v>75</v>
      </c>
      <c r="H2864" s="184" t="s">
        <v>4899</v>
      </c>
      <c r="I2864" s="184" t="s">
        <v>114</v>
      </c>
      <c r="J2864" s="276" t="s">
        <v>2427</v>
      </c>
      <c r="K2864" s="272" t="s">
        <v>8910</v>
      </c>
      <c r="L2864" s="13">
        <f ca="1">IFERROR(__xludf.DUMMYFUNCTION("if(K3023="""",0,counta(split(K3023,"","")))"),3)</f>
        <v>3</v>
      </c>
      <c r="M2864" s="272" t="s">
        <v>8920</v>
      </c>
      <c r="N2864" s="275"/>
      <c r="O2864" s="275"/>
      <c r="P2864" s="275"/>
      <c r="Q2864" s="422" t="s">
        <v>62</v>
      </c>
      <c r="R2864" s="102" t="s">
        <v>43</v>
      </c>
      <c r="S2864" s="102">
        <v>0</v>
      </c>
      <c r="T2864" s="435"/>
      <c r="U2864" s="165"/>
      <c r="V2864" s="165">
        <v>3</v>
      </c>
      <c r="W2864" s="165" t="s">
        <v>1403</v>
      </c>
      <c r="X2864" s="102"/>
      <c r="Y2864" s="422">
        <f>J2864-I2864</f>
        <v>0.3263888888888889</v>
      </c>
      <c r="Z2864" s="422">
        <f>Y2864*60</f>
        <v>19.583333333333332</v>
      </c>
      <c r="AA2864" s="428">
        <v>1</v>
      </c>
      <c r="AB2864" s="165">
        <v>5</v>
      </c>
    </row>
    <row r="2865" spans="1:28" ht="14.25" customHeight="1" thickBot="1">
      <c r="A2865" s="136"/>
      <c r="B2865" s="7"/>
      <c r="C2865" s="51" t="s">
        <v>3465</v>
      </c>
      <c r="D2865" s="468">
        <v>4</v>
      </c>
      <c r="E2865" s="89" t="s">
        <v>3652</v>
      </c>
      <c r="F2865" s="102" t="s">
        <v>3653</v>
      </c>
      <c r="G2865" s="100" t="s">
        <v>3653</v>
      </c>
      <c r="H2865" s="102"/>
      <c r="I2865" s="45" t="s">
        <v>2229</v>
      </c>
      <c r="J2865" s="276" t="s">
        <v>213</v>
      </c>
      <c r="K2865" s="275" t="s">
        <v>4087</v>
      </c>
      <c r="L2865" s="13">
        <f ca="1">IFERROR(__xludf.DUMMYFUNCTION("if(K3024="""",0,counta(split(K3024,"","")))"),1)</f>
        <v>1</v>
      </c>
      <c r="M2865" s="275"/>
      <c r="N2865" s="275"/>
      <c r="O2865" s="275"/>
      <c r="P2865" s="275"/>
      <c r="Q2865" s="422" t="s">
        <v>62</v>
      </c>
      <c r="R2865" s="102" t="s">
        <v>43</v>
      </c>
      <c r="S2865" s="102">
        <v>0</v>
      </c>
      <c r="T2865" s="435"/>
      <c r="U2865" s="165"/>
      <c r="V2865" s="165">
        <v>5</v>
      </c>
      <c r="W2865" s="165" t="s">
        <v>2111</v>
      </c>
      <c r="X2865" s="102"/>
      <c r="Y2865" s="422">
        <f>J2865-I2865</f>
        <v>4.1666666666666657E-3</v>
      </c>
      <c r="Z2865" s="422">
        <f>Y2865*60</f>
        <v>0.24999999999999994</v>
      </c>
      <c r="AA2865" s="429">
        <v>1</v>
      </c>
      <c r="AB2865" s="196">
        <v>5</v>
      </c>
    </row>
    <row r="2866" spans="1:28" ht="14.25" customHeight="1" thickBot="1">
      <c r="A2866" s="7"/>
      <c r="B2866" s="7"/>
      <c r="C2866" s="50" t="s">
        <v>3306</v>
      </c>
      <c r="D2866" s="468">
        <v>4</v>
      </c>
      <c r="E2866" s="97" t="s">
        <v>3381</v>
      </c>
      <c r="F2866" s="102" t="s">
        <v>816</v>
      </c>
      <c r="G2866" s="102" t="s">
        <v>3382</v>
      </c>
      <c r="H2866" s="102" t="s">
        <v>818</v>
      </c>
      <c r="I2866" s="45" t="s">
        <v>82</v>
      </c>
      <c r="J2866" s="278" t="s">
        <v>1536</v>
      </c>
      <c r="K2866" s="272" t="s">
        <v>394</v>
      </c>
      <c r="L2866" s="13">
        <f ca="1">IFERROR(__xludf.DUMMYFUNCTION("if(K3025="""",0,counta(split(K3025,"","")))"),1)</f>
        <v>1</v>
      </c>
      <c r="M2866" s="275"/>
      <c r="N2866" s="272" t="s">
        <v>8842</v>
      </c>
      <c r="O2866" s="275" t="s">
        <v>586</v>
      </c>
      <c r="P2866" s="275" t="s">
        <v>8843</v>
      </c>
      <c r="Q2866" s="441" t="s">
        <v>62</v>
      </c>
      <c r="R2866" s="102" t="s">
        <v>43</v>
      </c>
      <c r="S2866" s="331">
        <v>0</v>
      </c>
      <c r="T2866" s="435"/>
      <c r="U2866" s="165">
        <v>5</v>
      </c>
      <c r="V2866" s="165">
        <v>5</v>
      </c>
      <c r="W2866" s="165" t="s">
        <v>29</v>
      </c>
      <c r="X2866" s="102">
        <v>1</v>
      </c>
      <c r="Y2866" s="422">
        <f>J2866-I2866</f>
        <v>3.680555555555555E-2</v>
      </c>
      <c r="Z2866" s="422">
        <f>Y2866*60</f>
        <v>2.208333333333333</v>
      </c>
      <c r="AA2866" s="429">
        <v>1</v>
      </c>
      <c r="AB2866" s="332">
        <v>5</v>
      </c>
    </row>
    <row r="2867" spans="1:28" ht="14.25" customHeight="1" thickBot="1">
      <c r="A2867" s="7"/>
      <c r="B2867" s="7"/>
      <c r="C2867" s="50" t="s">
        <v>6196</v>
      </c>
      <c r="D2867" s="468">
        <v>4</v>
      </c>
      <c r="E2867" s="50" t="s">
        <v>6245</v>
      </c>
      <c r="F2867" s="102" t="s">
        <v>6246</v>
      </c>
      <c r="G2867" s="102" t="s">
        <v>6247</v>
      </c>
      <c r="H2867" s="102" t="s">
        <v>6248</v>
      </c>
      <c r="I2867" s="45" t="s">
        <v>82</v>
      </c>
      <c r="J2867" s="276" t="s">
        <v>1102</v>
      </c>
      <c r="K2867" s="275" t="s">
        <v>8930</v>
      </c>
      <c r="L2867" s="13">
        <f ca="1">IFERROR(__xludf.DUMMYFUNCTION("if(K3026="""",0,counta(split(K3026,"","")))"),3)</f>
        <v>3</v>
      </c>
      <c r="M2867" s="275"/>
      <c r="N2867" s="275" t="s">
        <v>181</v>
      </c>
      <c r="O2867" s="275" t="s">
        <v>181</v>
      </c>
      <c r="P2867" s="269" t="s">
        <v>1125</v>
      </c>
      <c r="Q2867" s="441" t="s">
        <v>62</v>
      </c>
      <c r="R2867" s="102" t="s">
        <v>43</v>
      </c>
      <c r="S2867" s="331">
        <v>0</v>
      </c>
      <c r="T2867" s="435"/>
      <c r="U2867" s="165">
        <v>4</v>
      </c>
      <c r="V2867" s="165">
        <v>5</v>
      </c>
      <c r="W2867" s="165" t="s">
        <v>6873</v>
      </c>
      <c r="X2867" s="102">
        <v>1</v>
      </c>
      <c r="Y2867" s="422">
        <f>J2867-I2867</f>
        <v>-4.1666666666666671E-2</v>
      </c>
      <c r="Z2867" s="422">
        <f>Y2867*60</f>
        <v>-2.5000000000000004</v>
      </c>
      <c r="AA2867" s="429">
        <v>1</v>
      </c>
      <c r="AB2867" s="165">
        <v>5</v>
      </c>
    </row>
    <row r="2868" spans="1:28" ht="14.25" customHeight="1" thickBot="1">
      <c r="A2868" s="7"/>
      <c r="B2868" s="7"/>
      <c r="C2868" s="237" t="s">
        <v>4214</v>
      </c>
      <c r="D2868" s="468">
        <v>4</v>
      </c>
      <c r="E2868" s="87" t="s">
        <v>4335</v>
      </c>
      <c r="F2868" s="102" t="s">
        <v>4338</v>
      </c>
      <c r="G2868" s="102" t="s">
        <v>4339</v>
      </c>
      <c r="H2868" s="102" t="s">
        <v>4340</v>
      </c>
      <c r="I2868" s="45" t="s">
        <v>638</v>
      </c>
      <c r="J2868" s="276" t="s">
        <v>2879</v>
      </c>
      <c r="K2868" s="275" t="s">
        <v>8933</v>
      </c>
      <c r="L2868" s="13">
        <f ca="1">IFERROR(__xludf.DUMMYFUNCTION("if(K3027="""",0,counta(split(K3027,"","")))"),2)</f>
        <v>2</v>
      </c>
      <c r="M2868" s="275"/>
      <c r="N2868" s="275" t="s">
        <v>181</v>
      </c>
      <c r="O2868" s="275" t="s">
        <v>181</v>
      </c>
      <c r="P2868" s="269" t="s">
        <v>1125</v>
      </c>
      <c r="Q2868" s="441" t="s">
        <v>62</v>
      </c>
      <c r="R2868" s="102" t="s">
        <v>43</v>
      </c>
      <c r="S2868" s="331">
        <v>0</v>
      </c>
      <c r="T2868" s="435"/>
      <c r="U2868" s="165">
        <v>3</v>
      </c>
      <c r="V2868" s="165">
        <v>4</v>
      </c>
      <c r="W2868" s="165" t="s">
        <v>3044</v>
      </c>
      <c r="X2868" s="102">
        <v>1</v>
      </c>
      <c r="Y2868" s="422">
        <f>J2868-I2868</f>
        <v>0.1145833333333333</v>
      </c>
      <c r="Z2868" s="422">
        <f>Y2868*60</f>
        <v>6.8749999999999982</v>
      </c>
      <c r="AA2868" s="429">
        <v>1</v>
      </c>
      <c r="AB2868" s="165">
        <v>5</v>
      </c>
    </row>
    <row r="2869" spans="1:28" ht="14.25" customHeight="1" thickBot="1">
      <c r="A2869" s="7"/>
      <c r="B2869" s="7"/>
      <c r="C2869" s="50" t="s">
        <v>6196</v>
      </c>
      <c r="D2869" s="468">
        <v>4</v>
      </c>
      <c r="E2869" s="50" t="s">
        <v>6333</v>
      </c>
      <c r="F2869" s="102" t="s">
        <v>6334</v>
      </c>
      <c r="G2869" s="102" t="s">
        <v>6334</v>
      </c>
      <c r="H2869" s="102" t="s">
        <v>6335</v>
      </c>
      <c r="I2869" s="45" t="s">
        <v>638</v>
      </c>
      <c r="J2869" s="276" t="s">
        <v>1481</v>
      </c>
      <c r="K2869" s="275" t="s">
        <v>8938</v>
      </c>
      <c r="L2869" s="13">
        <f ca="1">IFERROR(__xludf.DUMMYFUNCTION("if(K3028="""",0,counta(split(K3028,"","")))"),4)</f>
        <v>4</v>
      </c>
      <c r="M2869" s="275"/>
      <c r="N2869" s="275"/>
      <c r="O2869" s="275"/>
      <c r="P2869" s="275"/>
      <c r="Q2869" s="441" t="s">
        <v>62</v>
      </c>
      <c r="R2869" s="102" t="s">
        <v>43</v>
      </c>
      <c r="S2869" s="331">
        <v>0</v>
      </c>
      <c r="T2869" s="435"/>
      <c r="U2869" s="165"/>
      <c r="V2869" s="165">
        <v>1</v>
      </c>
      <c r="W2869" s="165" t="s">
        <v>29</v>
      </c>
      <c r="X2869" s="15">
        <v>1</v>
      </c>
      <c r="Y2869" s="422">
        <f>J2869-I2869</f>
        <v>0.12777777777777777</v>
      </c>
      <c r="Z2869" s="422">
        <f>Y2869*60</f>
        <v>7.6666666666666661</v>
      </c>
      <c r="AA2869" s="429">
        <v>1</v>
      </c>
      <c r="AB2869" s="332">
        <v>5</v>
      </c>
    </row>
    <row r="2870" spans="1:28" ht="14.25" customHeight="1" thickBot="1">
      <c r="A2870" s="7"/>
      <c r="B2870" s="7"/>
      <c r="C2870" s="50" t="s">
        <v>6196</v>
      </c>
      <c r="D2870" s="468">
        <v>4</v>
      </c>
      <c r="E2870" s="50" t="s">
        <v>6333</v>
      </c>
      <c r="F2870" s="102" t="s">
        <v>6336</v>
      </c>
      <c r="G2870" s="102" t="s">
        <v>6337</v>
      </c>
      <c r="H2870" s="102" t="s">
        <v>6338</v>
      </c>
      <c r="I2870" s="45" t="s">
        <v>638</v>
      </c>
      <c r="J2870" s="276" t="s">
        <v>4004</v>
      </c>
      <c r="K2870" s="275" t="s">
        <v>8941</v>
      </c>
      <c r="L2870" s="13">
        <f ca="1">IFERROR(__xludf.DUMMYFUNCTION("if(K3029="""",0,counta(split(K3029,"","")))"),3)</f>
        <v>3</v>
      </c>
      <c r="M2870" s="275"/>
      <c r="N2870" s="275"/>
      <c r="O2870" s="275"/>
      <c r="P2870" s="275"/>
      <c r="Q2870" s="441" t="s">
        <v>62</v>
      </c>
      <c r="R2870" s="102" t="s">
        <v>43</v>
      </c>
      <c r="S2870" s="331">
        <v>0</v>
      </c>
      <c r="T2870" s="435"/>
      <c r="U2870" s="165">
        <v>1</v>
      </c>
      <c r="V2870" s="165">
        <v>4</v>
      </c>
      <c r="W2870" s="165" t="s">
        <v>8427</v>
      </c>
      <c r="X2870" s="102">
        <v>1</v>
      </c>
      <c r="Y2870" s="422">
        <f>J2870-I2870</f>
        <v>0.13750000000000001</v>
      </c>
      <c r="Z2870" s="422">
        <f>Y2870*60</f>
        <v>8.25</v>
      </c>
      <c r="AA2870" s="429">
        <v>1</v>
      </c>
      <c r="AB2870" s="274">
        <v>5</v>
      </c>
    </row>
    <row r="2871" spans="1:28" ht="14.25" customHeight="1" thickBot="1">
      <c r="A2871" s="7"/>
      <c r="B2871" s="7"/>
      <c r="C2871" s="50" t="s">
        <v>6196</v>
      </c>
      <c r="D2871" s="468">
        <v>4</v>
      </c>
      <c r="E2871" s="50" t="s">
        <v>6333</v>
      </c>
      <c r="F2871" s="102" t="s">
        <v>6339</v>
      </c>
      <c r="G2871" s="102" t="s">
        <v>6340</v>
      </c>
      <c r="H2871" s="102" t="s">
        <v>6191</v>
      </c>
      <c r="I2871" s="45" t="s">
        <v>638</v>
      </c>
      <c r="J2871" s="276" t="s">
        <v>137</v>
      </c>
      <c r="K2871" s="275" t="s">
        <v>8945</v>
      </c>
      <c r="L2871" s="13">
        <f ca="1">IFERROR(__xludf.DUMMYFUNCTION("if(K3030="""",0,counta(split(K3030,"","")))"),4)</f>
        <v>4</v>
      </c>
      <c r="M2871" s="272" t="s">
        <v>8946</v>
      </c>
      <c r="N2871" s="275" t="s">
        <v>181</v>
      </c>
      <c r="O2871" s="275" t="s">
        <v>181</v>
      </c>
      <c r="P2871" s="269" t="s">
        <v>1125</v>
      </c>
      <c r="Q2871" s="438" t="s">
        <v>62</v>
      </c>
      <c r="R2871" s="102" t="s">
        <v>43</v>
      </c>
      <c r="S2871" s="205">
        <v>0</v>
      </c>
      <c r="T2871" s="435"/>
      <c r="U2871" s="165"/>
      <c r="V2871" s="165">
        <v>4</v>
      </c>
      <c r="W2871" s="165" t="s">
        <v>1403</v>
      </c>
      <c r="X2871" s="102"/>
      <c r="Y2871" s="422">
        <f>J2871-I2871</f>
        <v>6.805555555555555E-2</v>
      </c>
      <c r="Z2871" s="422">
        <f>Y2871*60</f>
        <v>4.083333333333333</v>
      </c>
      <c r="AA2871" s="429">
        <v>1</v>
      </c>
      <c r="AB2871" s="274">
        <v>5</v>
      </c>
    </row>
    <row r="2872" spans="1:28" ht="14.25" customHeight="1" thickBot="1">
      <c r="A2872" s="7"/>
      <c r="B2872" s="7"/>
      <c r="C2872" s="50" t="s">
        <v>6196</v>
      </c>
      <c r="D2872" s="468">
        <v>4</v>
      </c>
      <c r="E2872" s="50" t="s">
        <v>6333</v>
      </c>
      <c r="F2872" s="102" t="s">
        <v>6189</v>
      </c>
      <c r="G2872" s="102" t="s">
        <v>6341</v>
      </c>
      <c r="H2872" s="102" t="s">
        <v>6342</v>
      </c>
      <c r="I2872" s="45" t="s">
        <v>638</v>
      </c>
      <c r="J2872" s="276" t="s">
        <v>1342</v>
      </c>
      <c r="K2872" s="275" t="s">
        <v>8949</v>
      </c>
      <c r="L2872" s="13">
        <f ca="1">IFERROR(__xludf.DUMMYFUNCTION("if(K3031="""",0,counta(split(K3031,"","")))"),5)</f>
        <v>5</v>
      </c>
      <c r="M2872" s="272" t="s">
        <v>8950</v>
      </c>
      <c r="N2872" s="272" t="s">
        <v>464</v>
      </c>
      <c r="O2872" s="275" t="s">
        <v>4908</v>
      </c>
      <c r="P2872" s="275" t="s">
        <v>4006</v>
      </c>
      <c r="Q2872" s="438" t="s">
        <v>62</v>
      </c>
      <c r="R2872" s="102" t="s">
        <v>43</v>
      </c>
      <c r="S2872" s="205">
        <v>0</v>
      </c>
      <c r="T2872" s="435"/>
      <c r="U2872" s="165"/>
      <c r="V2872" s="165">
        <v>4</v>
      </c>
      <c r="W2872" s="165" t="s">
        <v>29</v>
      </c>
      <c r="X2872" s="15">
        <v>1</v>
      </c>
      <c r="Y2872" s="422">
        <f>J2872-I2872</f>
        <v>0.36041666666666666</v>
      </c>
      <c r="Z2872" s="422">
        <f>Y2872*60</f>
        <v>21.625</v>
      </c>
      <c r="AA2872" s="428">
        <v>1</v>
      </c>
      <c r="AB2872" s="165">
        <v>5</v>
      </c>
    </row>
    <row r="2873" spans="1:28" ht="14.25" customHeight="1" thickBot="1">
      <c r="A2873" s="7"/>
      <c r="B2873" s="7"/>
      <c r="C2873" s="50" t="s">
        <v>6196</v>
      </c>
      <c r="D2873" s="468">
        <v>4</v>
      </c>
      <c r="E2873" s="50" t="s">
        <v>6333</v>
      </c>
      <c r="F2873" s="102" t="s">
        <v>6343</v>
      </c>
      <c r="G2873" s="102" t="s">
        <v>6343</v>
      </c>
      <c r="H2873" s="102" t="s">
        <v>6344</v>
      </c>
      <c r="I2873" s="45" t="s">
        <v>638</v>
      </c>
      <c r="J2873" s="276" t="s">
        <v>8951</v>
      </c>
      <c r="K2873" s="275" t="s">
        <v>8952</v>
      </c>
      <c r="L2873" s="13">
        <f ca="1">IFERROR(__xludf.DUMMYFUNCTION("if(K3032="""",0,counta(split(K3032,"","")))"),3)</f>
        <v>3</v>
      </c>
      <c r="M2873" s="272" t="s">
        <v>8953</v>
      </c>
      <c r="N2873" s="272" t="s">
        <v>8954</v>
      </c>
      <c r="O2873" s="275" t="s">
        <v>586</v>
      </c>
      <c r="P2873" s="275" t="s">
        <v>8843</v>
      </c>
      <c r="Q2873" s="442" t="s">
        <v>62</v>
      </c>
      <c r="R2873" s="102" t="s">
        <v>43</v>
      </c>
      <c r="S2873" s="205">
        <v>0</v>
      </c>
      <c r="T2873" s="435"/>
      <c r="U2873" s="165">
        <v>4</v>
      </c>
      <c r="V2873" s="165">
        <v>5</v>
      </c>
      <c r="W2873" s="165" t="s">
        <v>2793</v>
      </c>
      <c r="X2873" s="102">
        <v>1</v>
      </c>
      <c r="Y2873" s="422">
        <f>J2873-I2873</f>
        <v>0.66041666666666665</v>
      </c>
      <c r="Z2873" s="422">
        <f>Y2873*60</f>
        <v>39.625</v>
      </c>
      <c r="AA2873" s="429">
        <v>1</v>
      </c>
      <c r="AB2873" s="165">
        <v>5</v>
      </c>
    </row>
    <row r="2874" spans="1:28" ht="14.25" customHeight="1" thickBot="1">
      <c r="A2874" s="7"/>
      <c r="B2874" s="7"/>
      <c r="C2874" s="50" t="s">
        <v>6196</v>
      </c>
      <c r="D2874" s="468">
        <v>4</v>
      </c>
      <c r="E2874" s="50" t="s">
        <v>6333</v>
      </c>
      <c r="F2874" s="102" t="s">
        <v>2803</v>
      </c>
      <c r="G2874" s="102"/>
      <c r="H2874" s="102" t="s">
        <v>3052</v>
      </c>
      <c r="I2874" s="45" t="s">
        <v>638</v>
      </c>
      <c r="J2874" s="276" t="s">
        <v>1364</v>
      </c>
      <c r="K2874" s="275" t="s">
        <v>648</v>
      </c>
      <c r="L2874" s="13">
        <f ca="1">IFERROR(__xludf.DUMMYFUNCTION("if(K3033="""",0,counta(split(K3033,"","")))"),1)</f>
        <v>1</v>
      </c>
      <c r="M2874" s="275"/>
      <c r="N2874" s="275"/>
      <c r="O2874" s="275"/>
      <c r="P2874" s="275"/>
      <c r="Q2874" s="442" t="s">
        <v>62</v>
      </c>
      <c r="R2874" s="102" t="s">
        <v>43</v>
      </c>
      <c r="S2874" s="205">
        <v>0</v>
      </c>
      <c r="T2874" s="435"/>
      <c r="U2874" s="253">
        <v>4</v>
      </c>
      <c r="V2874" s="253">
        <v>4</v>
      </c>
      <c r="W2874" s="283" t="s">
        <v>2793</v>
      </c>
      <c r="X2874" s="250">
        <v>1</v>
      </c>
      <c r="Y2874" s="422">
        <f>J2874-I2874</f>
        <v>9.4444444444444428E-2</v>
      </c>
      <c r="Z2874" s="422">
        <f>Y2874*60</f>
        <v>5.6666666666666661</v>
      </c>
      <c r="AA2874" s="429">
        <v>1</v>
      </c>
      <c r="AB2874" s="354">
        <v>5</v>
      </c>
    </row>
    <row r="2875" spans="1:28" ht="14.25" customHeight="1" thickBot="1">
      <c r="A2875" s="7"/>
      <c r="B2875" s="7"/>
      <c r="C2875" s="50" t="s">
        <v>4411</v>
      </c>
      <c r="D2875" s="468">
        <v>4</v>
      </c>
      <c r="E2875" s="51" t="s">
        <v>4697</v>
      </c>
      <c r="F2875" s="102" t="s">
        <v>3653</v>
      </c>
      <c r="G2875" s="102" t="s">
        <v>38</v>
      </c>
      <c r="H2875" s="102" t="s">
        <v>2305</v>
      </c>
      <c r="I2875" s="45" t="s">
        <v>2324</v>
      </c>
      <c r="J2875" s="276" t="s">
        <v>33</v>
      </c>
      <c r="K2875" s="275" t="s">
        <v>8958</v>
      </c>
      <c r="L2875" s="13">
        <f ca="1">IFERROR(__xludf.DUMMYFUNCTION("if(K3034="""",0,counta(split(K3034,"","")))"),1)</f>
        <v>1</v>
      </c>
      <c r="M2875" s="275"/>
      <c r="N2875" s="275"/>
      <c r="O2875" s="275"/>
      <c r="P2875" s="275"/>
      <c r="Q2875" s="442" t="s">
        <v>62</v>
      </c>
      <c r="R2875" s="102" t="s">
        <v>43</v>
      </c>
      <c r="S2875" s="205">
        <v>0</v>
      </c>
      <c r="T2875" s="435"/>
      <c r="U2875" s="165"/>
      <c r="V2875" s="165"/>
      <c r="W2875" s="165" t="s">
        <v>5402</v>
      </c>
      <c r="X2875" s="102" t="s">
        <v>2947</v>
      </c>
      <c r="Y2875" s="422">
        <f>J2875-I2875</f>
        <v>0.1388888888888889</v>
      </c>
      <c r="Z2875" s="422">
        <f>Y2875*60</f>
        <v>8.3333333333333339</v>
      </c>
      <c r="AA2875" s="429">
        <v>1</v>
      </c>
      <c r="AB2875" s="165">
        <v>5</v>
      </c>
    </row>
    <row r="2876" spans="1:28" ht="14.25" customHeight="1" thickBot="1">
      <c r="A2876" s="385"/>
      <c r="B2876" s="385"/>
      <c r="C2876" s="145" t="s">
        <v>5078</v>
      </c>
      <c r="D2876" s="468">
        <v>4</v>
      </c>
      <c r="E2876" s="145" t="s">
        <v>5133</v>
      </c>
      <c r="F2876" s="155" t="s">
        <v>5120</v>
      </c>
      <c r="G2876" s="155" t="s">
        <v>5120</v>
      </c>
      <c r="H2876" s="155" t="s">
        <v>3932</v>
      </c>
      <c r="I2876" s="152" t="s">
        <v>2324</v>
      </c>
      <c r="J2876" s="276" t="s">
        <v>1072</v>
      </c>
      <c r="K2876" s="275" t="s">
        <v>8912</v>
      </c>
      <c r="L2876" s="13">
        <f ca="1">IFERROR(__xludf.DUMMYFUNCTION("if(K3035="""",0,counta(split(K3035,"","")))"),3)</f>
        <v>3</v>
      </c>
      <c r="M2876" s="275"/>
      <c r="N2876" s="275"/>
      <c r="O2876" s="275"/>
      <c r="P2876" s="275"/>
      <c r="Q2876" s="442" t="s">
        <v>62</v>
      </c>
      <c r="R2876" s="102" t="s">
        <v>43</v>
      </c>
      <c r="S2876" s="205">
        <v>0</v>
      </c>
      <c r="T2876" s="435"/>
      <c r="U2876" s="251">
        <v>3</v>
      </c>
      <c r="V2876" s="251">
        <v>3</v>
      </c>
      <c r="W2876" s="283" t="s">
        <v>2793</v>
      </c>
      <c r="X2876" s="250">
        <v>1</v>
      </c>
      <c r="Y2876" s="422">
        <f>J2876-I2876</f>
        <v>0.15763888888888888</v>
      </c>
      <c r="Z2876" s="422">
        <f>Y2876*60</f>
        <v>9.4583333333333321</v>
      </c>
      <c r="AA2876" s="429">
        <v>1</v>
      </c>
      <c r="AB2876" s="354">
        <v>5</v>
      </c>
    </row>
    <row r="2877" spans="1:28" ht="14.25" customHeight="1" thickBot="1">
      <c r="A2877" s="7"/>
      <c r="B2877" s="7"/>
      <c r="C2877" s="50" t="s">
        <v>5950</v>
      </c>
      <c r="D2877" s="468">
        <v>4</v>
      </c>
      <c r="E2877" s="50" t="s">
        <v>6187</v>
      </c>
      <c r="F2877" s="102" t="s">
        <v>816</v>
      </c>
      <c r="G2877" s="102" t="s">
        <v>816</v>
      </c>
      <c r="H2877" s="102" t="s">
        <v>2839</v>
      </c>
      <c r="I2877" s="45" t="s">
        <v>713</v>
      </c>
      <c r="J2877" s="276" t="s">
        <v>2223</v>
      </c>
      <c r="K2877" s="275" t="s">
        <v>8963</v>
      </c>
      <c r="L2877" s="13">
        <f ca="1">IFERROR(__xludf.DUMMYFUNCTION("if(K3036="""",0,counta(split(K3036,"","")))"),5)</f>
        <v>5</v>
      </c>
      <c r="M2877" s="272" t="s">
        <v>8964</v>
      </c>
      <c r="N2877" s="272" t="s">
        <v>8965</v>
      </c>
      <c r="O2877" s="275" t="s">
        <v>8966</v>
      </c>
      <c r="P2877" s="275" t="s">
        <v>8967</v>
      </c>
      <c r="Q2877" s="438" t="s">
        <v>62</v>
      </c>
      <c r="R2877" s="102" t="s">
        <v>43</v>
      </c>
      <c r="S2877" s="205">
        <v>0</v>
      </c>
      <c r="T2877" s="435"/>
      <c r="U2877" s="165">
        <v>4</v>
      </c>
      <c r="V2877" s="165">
        <v>4</v>
      </c>
      <c r="W2877" s="165" t="s">
        <v>3770</v>
      </c>
      <c r="X2877" s="102">
        <v>1</v>
      </c>
      <c r="Y2877" s="422">
        <f>J2877-I2877</f>
        <v>0.20000000000000007</v>
      </c>
      <c r="Z2877" s="422">
        <f>Y2877*60</f>
        <v>12.000000000000004</v>
      </c>
      <c r="AA2877" s="429">
        <v>1</v>
      </c>
      <c r="AB2877" s="354">
        <v>5</v>
      </c>
    </row>
    <row r="2878" spans="1:28" ht="14.25" customHeight="1" thickBot="1">
      <c r="A2878" s="7"/>
      <c r="B2878" s="7"/>
      <c r="C2878" s="284" t="s">
        <v>4046</v>
      </c>
      <c r="D2878" s="468">
        <v>4</v>
      </c>
      <c r="E2878" s="353" t="s">
        <v>4121</v>
      </c>
      <c r="F2878" s="102" t="s">
        <v>2942</v>
      </c>
      <c r="G2878" s="102" t="s">
        <v>4125</v>
      </c>
      <c r="H2878" s="102" t="s">
        <v>1393</v>
      </c>
      <c r="I2878" s="45" t="s">
        <v>1435</v>
      </c>
      <c r="J2878" s="276" t="s">
        <v>1808</v>
      </c>
      <c r="K2878" s="275" t="s">
        <v>8972</v>
      </c>
      <c r="L2878" s="13">
        <f ca="1">IFERROR(__xludf.DUMMYFUNCTION("if(K3037="""",0,counta(split(K3037,"","")))"),3)</f>
        <v>3</v>
      </c>
      <c r="M2878" s="272" t="s">
        <v>622</v>
      </c>
      <c r="N2878" s="275"/>
      <c r="O2878" s="275"/>
      <c r="P2878" s="275"/>
      <c r="Q2878" s="442" t="s">
        <v>62</v>
      </c>
      <c r="R2878" s="102" t="s">
        <v>43</v>
      </c>
      <c r="S2878" s="205">
        <v>0</v>
      </c>
      <c r="T2878" s="435"/>
      <c r="U2878" s="492">
        <v>2</v>
      </c>
      <c r="V2878" s="492">
        <v>4</v>
      </c>
      <c r="W2878" s="492" t="s">
        <v>3044</v>
      </c>
      <c r="X2878" s="492" t="s">
        <v>2794</v>
      </c>
      <c r="Y2878" s="422">
        <f>J2878-I2878</f>
        <v>6.0416666666666688E-2</v>
      </c>
      <c r="Z2878" s="422">
        <f>Y2878*60</f>
        <v>3.6250000000000013</v>
      </c>
      <c r="AA2878" s="429">
        <v>1</v>
      </c>
      <c r="AB2878" s="332">
        <v>5</v>
      </c>
    </row>
    <row r="2879" spans="1:28" ht="14.25" customHeight="1" thickBot="1">
      <c r="A2879" s="7"/>
      <c r="B2879" s="7"/>
      <c r="C2879" s="50" t="s">
        <v>5950</v>
      </c>
      <c r="D2879" s="468">
        <v>4</v>
      </c>
      <c r="E2879" s="50" t="s">
        <v>6082</v>
      </c>
      <c r="F2879" s="102" t="s">
        <v>5255</v>
      </c>
      <c r="G2879" s="102" t="s">
        <v>5255</v>
      </c>
      <c r="H2879" s="102" t="s">
        <v>5256</v>
      </c>
      <c r="I2879" s="45" t="s">
        <v>1435</v>
      </c>
      <c r="J2879" s="276" t="s">
        <v>1978</v>
      </c>
      <c r="K2879" s="275" t="s">
        <v>8976</v>
      </c>
      <c r="L2879" s="13">
        <f ca="1">IFERROR(__xludf.DUMMYFUNCTION("if(K3038="""",0,counta(split(K3038,"","")))"),4)</f>
        <v>4</v>
      </c>
      <c r="M2879" s="272" t="s">
        <v>8977</v>
      </c>
      <c r="N2879" s="272" t="s">
        <v>8842</v>
      </c>
      <c r="O2879" s="275" t="s">
        <v>586</v>
      </c>
      <c r="P2879" s="275" t="s">
        <v>8843</v>
      </c>
      <c r="Q2879" s="422" t="s">
        <v>62</v>
      </c>
      <c r="R2879" s="102" t="s">
        <v>43</v>
      </c>
      <c r="S2879" s="102">
        <v>0</v>
      </c>
      <c r="T2879" s="435"/>
      <c r="U2879" s="165">
        <v>3</v>
      </c>
      <c r="V2879" s="165">
        <v>3</v>
      </c>
      <c r="W2879" s="165" t="s">
        <v>2111</v>
      </c>
      <c r="X2879" s="102" t="s">
        <v>2947</v>
      </c>
      <c r="Y2879" s="422">
        <f>J2879-I2879</f>
        <v>0.25624999999999998</v>
      </c>
      <c r="Z2879" s="422">
        <f>Y2879*60</f>
        <v>15.374999999999998</v>
      </c>
      <c r="AA2879" s="429">
        <v>1</v>
      </c>
      <c r="AB2879" s="332">
        <v>5</v>
      </c>
    </row>
    <row r="2880" spans="1:28" ht="14.25" customHeight="1" thickBot="1">
      <c r="A2880" s="7"/>
      <c r="B2880" s="7"/>
      <c r="C2880" s="182" t="s">
        <v>4046</v>
      </c>
      <c r="D2880" s="468">
        <v>4</v>
      </c>
      <c r="E2880" s="50" t="s">
        <v>4203</v>
      </c>
      <c r="F2880" s="102" t="s">
        <v>80</v>
      </c>
      <c r="G2880" s="102"/>
      <c r="H2880" s="102" t="s">
        <v>3376</v>
      </c>
      <c r="I2880" s="45" t="s">
        <v>1508</v>
      </c>
      <c r="J2880" s="276" t="s">
        <v>357</v>
      </c>
      <c r="K2880" s="275" t="s">
        <v>8981</v>
      </c>
      <c r="L2880" s="13">
        <f ca="1">IFERROR(__xludf.DUMMYFUNCTION("if(K3039="""",0,counta(split(K3039,"","")))"),4)</f>
        <v>4</v>
      </c>
      <c r="M2880" s="272" t="s">
        <v>8977</v>
      </c>
      <c r="N2880" s="272" t="s">
        <v>8842</v>
      </c>
      <c r="O2880" s="275" t="s">
        <v>586</v>
      </c>
      <c r="P2880" s="275" t="s">
        <v>8843</v>
      </c>
      <c r="Q2880" s="438" t="s">
        <v>62</v>
      </c>
      <c r="R2880" s="102" t="s">
        <v>43</v>
      </c>
      <c r="S2880" s="205">
        <v>0</v>
      </c>
      <c r="T2880" s="435"/>
      <c r="U2880" s="277">
        <v>4</v>
      </c>
      <c r="V2880" s="277">
        <v>4</v>
      </c>
      <c r="W2880" s="275" t="s">
        <v>3511</v>
      </c>
      <c r="X2880" s="275" t="s">
        <v>2947</v>
      </c>
      <c r="Y2880" s="422">
        <f>J2880-I2880</f>
        <v>0.43263888888888885</v>
      </c>
      <c r="Z2880" s="422">
        <f>Y2880*60</f>
        <v>25.958333333333332</v>
      </c>
      <c r="AA2880" s="429">
        <v>1</v>
      </c>
      <c r="AB2880" s="379">
        <v>5</v>
      </c>
    </row>
    <row r="2881" spans="1:28" ht="14.25" customHeight="1" thickBot="1">
      <c r="A2881" s="156"/>
      <c r="B2881" s="156"/>
      <c r="C2881" s="252" t="s">
        <v>6391</v>
      </c>
      <c r="D2881" s="468">
        <v>4</v>
      </c>
      <c r="E2881" s="252" t="s">
        <v>6571</v>
      </c>
      <c r="F2881" s="339" t="s">
        <v>3149</v>
      </c>
      <c r="G2881" s="339" t="s">
        <v>6572</v>
      </c>
      <c r="H2881" s="184" t="s">
        <v>3315</v>
      </c>
      <c r="I2881" s="184" t="s">
        <v>1088</v>
      </c>
      <c r="J2881" s="276" t="s">
        <v>8986</v>
      </c>
      <c r="K2881" s="275" t="s">
        <v>8987</v>
      </c>
      <c r="L2881" s="13">
        <f ca="1">IFERROR(__xludf.DUMMYFUNCTION("if(K3040="""",0,counta(split(K3040,"","")))"),6)</f>
        <v>6</v>
      </c>
      <c r="M2881" s="272" t="s">
        <v>2901</v>
      </c>
      <c r="N2881" s="275" t="s">
        <v>181</v>
      </c>
      <c r="O2881" s="275" t="s">
        <v>181</v>
      </c>
      <c r="P2881" s="269" t="s">
        <v>1125</v>
      </c>
      <c r="Q2881" s="438" t="s">
        <v>62</v>
      </c>
      <c r="R2881" s="102" t="s">
        <v>43</v>
      </c>
      <c r="S2881" s="205">
        <v>0</v>
      </c>
      <c r="T2881" s="435"/>
      <c r="U2881" s="165">
        <v>3</v>
      </c>
      <c r="V2881" s="165">
        <v>3</v>
      </c>
      <c r="W2881" s="165" t="s">
        <v>3548</v>
      </c>
      <c r="X2881" s="102">
        <v>1</v>
      </c>
      <c r="Y2881" s="422">
        <f>J2881-I2881</f>
        <v>0.78263888888888888</v>
      </c>
      <c r="Z2881" s="422">
        <f>Y2881*60</f>
        <v>46.958333333333336</v>
      </c>
      <c r="AA2881" s="429">
        <v>1</v>
      </c>
      <c r="AB2881" s="255">
        <v>5</v>
      </c>
    </row>
    <row r="2882" spans="1:28" ht="14.25" customHeight="1" thickBot="1">
      <c r="A2882" s="7"/>
      <c r="B2882" s="7"/>
      <c r="C2882" s="50" t="s">
        <v>3306</v>
      </c>
      <c r="D2882" s="468">
        <v>4</v>
      </c>
      <c r="E2882" s="97" t="s">
        <v>3391</v>
      </c>
      <c r="F2882" s="102" t="s">
        <v>68</v>
      </c>
      <c r="G2882" s="102" t="s">
        <v>3392</v>
      </c>
      <c r="H2882" s="102" t="s">
        <v>208</v>
      </c>
      <c r="I2882" s="45" t="s">
        <v>1742</v>
      </c>
      <c r="J2882" s="276" t="s">
        <v>895</v>
      </c>
      <c r="K2882" s="272" t="s">
        <v>8910</v>
      </c>
      <c r="L2882" s="13">
        <f ca="1">IFERROR(__xludf.DUMMYFUNCTION("if(K3041="""",0,counta(split(K3041,"","")))"),3)</f>
        <v>3</v>
      </c>
      <c r="M2882" s="272" t="s">
        <v>8989</v>
      </c>
      <c r="N2882" s="272" t="s">
        <v>8842</v>
      </c>
      <c r="O2882" s="275" t="s">
        <v>586</v>
      </c>
      <c r="P2882" s="275" t="s">
        <v>8843</v>
      </c>
      <c r="Q2882" s="442" t="s">
        <v>62</v>
      </c>
      <c r="R2882" s="102" t="s">
        <v>43</v>
      </c>
      <c r="S2882" s="205">
        <v>0</v>
      </c>
      <c r="T2882" s="435"/>
      <c r="U2882" s="251">
        <v>3</v>
      </c>
      <c r="V2882" s="251">
        <v>3</v>
      </c>
      <c r="W2882" s="283" t="s">
        <v>2793</v>
      </c>
      <c r="X2882" s="250">
        <v>1</v>
      </c>
      <c r="Y2882" s="422">
        <f>J2882-I2882</f>
        <v>0.4201388888888889</v>
      </c>
      <c r="Z2882" s="422">
        <f>Y2882*60</f>
        <v>25.208333333333332</v>
      </c>
      <c r="AA2882" s="429">
        <v>1</v>
      </c>
      <c r="AB2882" s="165">
        <v>5</v>
      </c>
    </row>
    <row r="2883" spans="1:28" ht="14.25" customHeight="1" thickBot="1">
      <c r="A2883" s="7"/>
      <c r="B2883" s="7"/>
      <c r="C2883" s="104" t="s">
        <v>4763</v>
      </c>
      <c r="D2883" s="468">
        <v>4</v>
      </c>
      <c r="E2883" s="50" t="s">
        <v>4812</v>
      </c>
      <c r="F2883" s="102" t="s">
        <v>4813</v>
      </c>
      <c r="G2883" s="102" t="s">
        <v>4814</v>
      </c>
      <c r="H2883" s="102" t="s">
        <v>4815</v>
      </c>
      <c r="I2883" s="45" t="s">
        <v>1742</v>
      </c>
      <c r="J2883" s="276" t="s">
        <v>3221</v>
      </c>
      <c r="K2883" s="275" t="s">
        <v>1665</v>
      </c>
      <c r="L2883" s="13">
        <f ca="1">IFERROR(__xludf.DUMMYFUNCTION("if(K3042="""",0,counta(split(K3042,"","")))"),1)</f>
        <v>1</v>
      </c>
      <c r="M2883" s="272" t="s">
        <v>1665</v>
      </c>
      <c r="N2883" s="275"/>
      <c r="O2883" s="275"/>
      <c r="P2883" s="275"/>
      <c r="Q2883" s="438" t="s">
        <v>62</v>
      </c>
      <c r="R2883" s="102" t="s">
        <v>43</v>
      </c>
      <c r="S2883" s="205">
        <v>0</v>
      </c>
      <c r="T2883" s="435"/>
      <c r="U2883" s="165" t="s">
        <v>5401</v>
      </c>
      <c r="V2883" s="165" t="s">
        <v>5401</v>
      </c>
      <c r="W2883" s="165" t="s">
        <v>5401</v>
      </c>
      <c r="X2883" s="102" t="s">
        <v>5401</v>
      </c>
      <c r="Y2883" s="422">
        <f>J2883-I2883</f>
        <v>3.4027777777777782E-2</v>
      </c>
      <c r="Z2883" s="422">
        <f>Y2883*60</f>
        <v>2.041666666666667</v>
      </c>
      <c r="AA2883" s="429">
        <v>1</v>
      </c>
      <c r="AB2883" s="165">
        <v>5</v>
      </c>
    </row>
    <row r="2884" spans="1:28" ht="14.25" customHeight="1" thickBot="1">
      <c r="A2884" s="7"/>
      <c r="B2884" s="7"/>
      <c r="C2884" s="252" t="s">
        <v>4763</v>
      </c>
      <c r="D2884" s="468">
        <v>4</v>
      </c>
      <c r="E2884" s="50" t="s">
        <v>1505</v>
      </c>
      <c r="F2884" s="102" t="s">
        <v>4875</v>
      </c>
      <c r="G2884" s="102" t="s">
        <v>4875</v>
      </c>
      <c r="H2884" s="102"/>
      <c r="I2884" s="45" t="s">
        <v>1742</v>
      </c>
      <c r="J2884" s="276" t="s">
        <v>33</v>
      </c>
      <c r="K2884" s="275" t="s">
        <v>973</v>
      </c>
      <c r="L2884" s="13">
        <f ca="1">IFERROR(__xludf.DUMMYFUNCTION("if(K3043="""",0,counta(split(K3043,"","")))"),1)</f>
        <v>1</v>
      </c>
      <c r="M2884" s="272"/>
      <c r="N2884" s="275"/>
      <c r="O2884" s="275"/>
      <c r="P2884" s="275"/>
      <c r="Q2884" s="442" t="s">
        <v>62</v>
      </c>
      <c r="R2884" s="102" t="s">
        <v>43</v>
      </c>
      <c r="S2884" s="205">
        <v>0</v>
      </c>
      <c r="T2884" s="435"/>
      <c r="U2884" s="165"/>
      <c r="V2884" s="165">
        <v>5</v>
      </c>
      <c r="W2884" s="165" t="s">
        <v>2111</v>
      </c>
      <c r="X2884" s="102"/>
      <c r="Y2884" s="422">
        <f>J2884-I2884</f>
        <v>0.14236111111111116</v>
      </c>
      <c r="Z2884" s="422">
        <f>Y2884*60</f>
        <v>8.5416666666666696</v>
      </c>
      <c r="AA2884" s="428">
        <v>1</v>
      </c>
      <c r="AB2884" s="354">
        <v>5</v>
      </c>
    </row>
    <row r="2885" spans="1:28" ht="14.25" customHeight="1" thickBot="1">
      <c r="A2885" s="7"/>
      <c r="B2885" s="7"/>
      <c r="C2885" s="252" t="s">
        <v>3828</v>
      </c>
      <c r="D2885" s="468">
        <v>4</v>
      </c>
      <c r="E2885" s="252" t="s">
        <v>3958</v>
      </c>
      <c r="F2885" s="102" t="s">
        <v>816</v>
      </c>
      <c r="G2885" s="102" t="s">
        <v>3965</v>
      </c>
      <c r="H2885" s="102" t="s">
        <v>2839</v>
      </c>
      <c r="I2885" s="45" t="s">
        <v>286</v>
      </c>
      <c r="J2885" s="276" t="s">
        <v>1702</v>
      </c>
      <c r="K2885" s="275" t="s">
        <v>8996</v>
      </c>
      <c r="L2885" s="13">
        <f ca="1">IFERROR(__xludf.DUMMYFUNCTION("if(K3044="""",0,counta(split(K3044,"","")))"),2)</f>
        <v>2</v>
      </c>
      <c r="M2885" s="275"/>
      <c r="N2885" s="275" t="s">
        <v>181</v>
      </c>
      <c r="O2885" s="275" t="s">
        <v>181</v>
      </c>
      <c r="P2885" s="269" t="s">
        <v>1125</v>
      </c>
      <c r="Q2885" s="422" t="s">
        <v>62</v>
      </c>
      <c r="R2885" s="102" t="s">
        <v>43</v>
      </c>
      <c r="S2885" s="102">
        <v>0</v>
      </c>
      <c r="T2885" s="435"/>
      <c r="U2885" s="165"/>
      <c r="V2885" s="165">
        <v>3</v>
      </c>
      <c r="W2885" s="165" t="s">
        <v>2111</v>
      </c>
      <c r="X2885" s="102"/>
      <c r="Y2885" s="422">
        <f>J2885-I2885</f>
        <v>0.19027777777777777</v>
      </c>
      <c r="Z2885" s="422">
        <f>Y2885*60</f>
        <v>11.416666666666666</v>
      </c>
      <c r="AA2885" s="428">
        <v>1</v>
      </c>
      <c r="AB2885" s="165">
        <v>5</v>
      </c>
    </row>
    <row r="2886" spans="1:28" ht="14.25" customHeight="1" thickBot="1">
      <c r="A2886" s="7"/>
      <c r="B2886" s="7"/>
      <c r="C2886" s="50" t="s">
        <v>6196</v>
      </c>
      <c r="D2886" s="468">
        <v>4</v>
      </c>
      <c r="E2886" s="50" t="s">
        <v>6309</v>
      </c>
      <c r="F2886" s="102" t="s">
        <v>6314</v>
      </c>
      <c r="G2886" s="102" t="s">
        <v>6315</v>
      </c>
      <c r="H2886" s="102" t="s">
        <v>6314</v>
      </c>
      <c r="I2886" s="45" t="s">
        <v>286</v>
      </c>
      <c r="J2886" s="276" t="s">
        <v>268</v>
      </c>
      <c r="K2886" s="275" t="s">
        <v>1141</v>
      </c>
      <c r="L2886" s="13">
        <f ca="1">IFERROR(__xludf.DUMMYFUNCTION("if(K3045="""",0,counta(split(K3045,"","")))"),1)</f>
        <v>1</v>
      </c>
      <c r="M2886" s="275"/>
      <c r="N2886" s="275"/>
      <c r="O2886" s="275"/>
      <c r="P2886" s="275"/>
      <c r="Q2886" s="422" t="s">
        <v>62</v>
      </c>
      <c r="R2886" s="102" t="s">
        <v>43</v>
      </c>
      <c r="S2886" s="102">
        <v>0</v>
      </c>
      <c r="T2886" s="435"/>
      <c r="U2886" s="165">
        <v>5</v>
      </c>
      <c r="V2886" s="165">
        <v>5</v>
      </c>
      <c r="W2886" s="165" t="s">
        <v>3223</v>
      </c>
      <c r="X2886" s="102" t="s">
        <v>2947</v>
      </c>
      <c r="Y2886" s="422">
        <f>J2886-I2886</f>
        <v>0.26805555555555555</v>
      </c>
      <c r="Z2886" s="422">
        <f>Y2886*60</f>
        <v>16.083333333333332</v>
      </c>
      <c r="AA2886" s="429">
        <v>1</v>
      </c>
      <c r="AB2886" s="150">
        <v>5</v>
      </c>
    </row>
    <row r="2887" spans="1:28" ht="14.25" customHeight="1" thickBot="1">
      <c r="A2887" s="7"/>
      <c r="B2887" s="7"/>
      <c r="C2887" s="50" t="s">
        <v>4411</v>
      </c>
      <c r="D2887" s="468">
        <v>4</v>
      </c>
      <c r="E2887" s="386" t="s">
        <v>4600</v>
      </c>
      <c r="F2887" s="102" t="s">
        <v>4604</v>
      </c>
      <c r="G2887" s="102" t="s">
        <v>4605</v>
      </c>
      <c r="H2887" s="102" t="s">
        <v>4606</v>
      </c>
      <c r="I2887" s="45" t="s">
        <v>853</v>
      </c>
      <c r="J2887" s="276" t="s">
        <v>51</v>
      </c>
      <c r="K2887" s="275" t="s">
        <v>3679</v>
      </c>
      <c r="L2887" s="13">
        <f ca="1">IFERROR(__xludf.DUMMYFUNCTION("if(K3046="""",0,counta(split(K3046,"","")))"),1)</f>
        <v>1</v>
      </c>
      <c r="M2887" s="272" t="s">
        <v>3679</v>
      </c>
      <c r="N2887" s="275"/>
      <c r="O2887" s="275"/>
      <c r="P2887" s="275"/>
      <c r="Q2887" s="422" t="s">
        <v>62</v>
      </c>
      <c r="R2887" s="102" t="s">
        <v>43</v>
      </c>
      <c r="S2887" s="102">
        <v>0</v>
      </c>
      <c r="T2887" s="435"/>
      <c r="U2887" s="165"/>
      <c r="V2887" s="165"/>
      <c r="W2887" s="339" t="s">
        <v>6202</v>
      </c>
      <c r="X2887" s="102">
        <v>1</v>
      </c>
      <c r="Y2887" s="422">
        <f>J2887-I2887</f>
        <v>0.3833333333333333</v>
      </c>
      <c r="Z2887" s="422">
        <f>Y2887*60</f>
        <v>23</v>
      </c>
      <c r="AA2887" s="429">
        <v>1</v>
      </c>
      <c r="AB2887" s="165">
        <v>5</v>
      </c>
    </row>
    <row r="2888" spans="1:28" ht="14.25" customHeight="1" thickBot="1">
      <c r="A2888" s="7"/>
      <c r="B2888" s="7"/>
      <c r="C2888" s="50" t="s">
        <v>4763</v>
      </c>
      <c r="D2888" s="468">
        <v>4</v>
      </c>
      <c r="E2888" s="50" t="s">
        <v>4764</v>
      </c>
      <c r="F2888" s="102" t="s">
        <v>4770</v>
      </c>
      <c r="G2888" s="102" t="s">
        <v>4771</v>
      </c>
      <c r="H2888" s="102" t="s">
        <v>4772</v>
      </c>
      <c r="I2888" s="45" t="s">
        <v>853</v>
      </c>
      <c r="J2888" s="276" t="s">
        <v>6658</v>
      </c>
      <c r="K2888" s="275" t="s">
        <v>594</v>
      </c>
      <c r="L2888" s="13">
        <f ca="1">IFERROR(__xludf.DUMMYFUNCTION("if(K3047="""",0,counta(split(K3047,"","")))"),1)</f>
        <v>1</v>
      </c>
      <c r="M2888" s="275"/>
      <c r="N2888" s="275" t="s">
        <v>181</v>
      </c>
      <c r="O2888" s="275" t="s">
        <v>181</v>
      </c>
      <c r="P2888" s="269" t="s">
        <v>1125</v>
      </c>
      <c r="Q2888" s="422" t="s">
        <v>62</v>
      </c>
      <c r="R2888" s="102" t="s">
        <v>43</v>
      </c>
      <c r="S2888" s="102">
        <v>0</v>
      </c>
      <c r="T2888" s="435"/>
      <c r="U2888" s="462">
        <v>2</v>
      </c>
      <c r="V2888" s="463">
        <v>3</v>
      </c>
      <c r="W2888" s="456" t="s">
        <v>3511</v>
      </c>
      <c r="X2888" s="456" t="s">
        <v>2794</v>
      </c>
      <c r="Y2888" s="422">
        <f>J2888-I2888</f>
        <v>0.54791666666666661</v>
      </c>
      <c r="Z2888" s="422">
        <f>Y2888*60</f>
        <v>32.875</v>
      </c>
      <c r="AA2888" s="429">
        <v>1</v>
      </c>
      <c r="AB2888" s="165">
        <v>5</v>
      </c>
    </row>
    <row r="2889" spans="1:28" ht="14.25" customHeight="1" thickBot="1">
      <c r="A2889" s="7"/>
      <c r="B2889" s="156"/>
      <c r="C2889" s="252" t="s">
        <v>6196</v>
      </c>
      <c r="D2889" s="468">
        <v>4</v>
      </c>
      <c r="E2889" s="252" t="s">
        <v>6294</v>
      </c>
      <c r="F2889" s="339" t="s">
        <v>6297</v>
      </c>
      <c r="G2889" s="252" t="s">
        <v>6298</v>
      </c>
      <c r="H2889" s="252" t="s">
        <v>6299</v>
      </c>
      <c r="I2889" s="180" t="s">
        <v>853</v>
      </c>
      <c r="J2889" s="276" t="s">
        <v>1570</v>
      </c>
      <c r="K2889" s="275" t="s">
        <v>6208</v>
      </c>
      <c r="L2889" s="13">
        <f ca="1">IFERROR(__xludf.DUMMYFUNCTION("if(K3048="""",0,counta(split(K3048,"","")))"),1)</f>
        <v>1</v>
      </c>
      <c r="M2889" s="275"/>
      <c r="N2889" s="275" t="s">
        <v>181</v>
      </c>
      <c r="O2889" s="275" t="s">
        <v>181</v>
      </c>
      <c r="P2889" s="269" t="s">
        <v>1125</v>
      </c>
      <c r="Q2889" s="422" t="s">
        <v>62</v>
      </c>
      <c r="R2889" s="102" t="s">
        <v>43</v>
      </c>
      <c r="S2889" s="102">
        <v>0</v>
      </c>
      <c r="T2889" s="435"/>
      <c r="U2889" s="149">
        <v>4</v>
      </c>
      <c r="V2889" s="148">
        <v>3</v>
      </c>
      <c r="W2889" s="155" t="s">
        <v>29</v>
      </c>
      <c r="X2889" s="155" t="s">
        <v>2947</v>
      </c>
      <c r="Y2889" s="422">
        <f>J2889-I2889</f>
        <v>0.54305555555555551</v>
      </c>
      <c r="Z2889" s="422">
        <f>Y2889*60</f>
        <v>32.583333333333329</v>
      </c>
      <c r="AA2889" s="429">
        <v>1</v>
      </c>
      <c r="AB2889" s="165">
        <v>5</v>
      </c>
    </row>
    <row r="2890" spans="1:28" ht="14.25" customHeight="1" thickBot="1">
      <c r="A2890" s="7"/>
      <c r="B2890" s="7"/>
      <c r="C2890" s="237" t="s">
        <v>4214</v>
      </c>
      <c r="D2890" s="468">
        <v>4</v>
      </c>
      <c r="E2890" s="87" t="s">
        <v>4215</v>
      </c>
      <c r="F2890" s="102" t="s">
        <v>75</v>
      </c>
      <c r="G2890" s="102" t="s">
        <v>1089</v>
      </c>
      <c r="H2890" s="102" t="s">
        <v>295</v>
      </c>
      <c r="I2890" s="45" t="s">
        <v>1383</v>
      </c>
      <c r="J2890" s="276" t="s">
        <v>387</v>
      </c>
      <c r="K2890" s="275" t="s">
        <v>9006</v>
      </c>
      <c r="L2890" s="13">
        <f ca="1">IFERROR(__xludf.DUMMYFUNCTION("if(K3049="""",0,counta(split(K3049,"","")))"),2)</f>
        <v>2</v>
      </c>
      <c r="M2890" s="275"/>
      <c r="N2890" s="275"/>
      <c r="O2890" s="275"/>
      <c r="P2890" s="275"/>
      <c r="Q2890" s="422" t="s">
        <v>62</v>
      </c>
      <c r="R2890" s="102" t="s">
        <v>43</v>
      </c>
      <c r="S2890" s="102">
        <v>0</v>
      </c>
      <c r="T2890" s="435"/>
      <c r="U2890" s="165"/>
      <c r="V2890" s="165">
        <v>3</v>
      </c>
      <c r="W2890" s="165" t="s">
        <v>1403</v>
      </c>
      <c r="X2890" s="102"/>
      <c r="Y2890" s="422">
        <f>J2890-I2890</f>
        <v>-2.8472222222222232E-2</v>
      </c>
      <c r="Z2890" s="422">
        <f>Y2890*60</f>
        <v>-1.7083333333333339</v>
      </c>
      <c r="AA2890" s="429">
        <v>1</v>
      </c>
      <c r="AB2890" s="165">
        <v>5</v>
      </c>
    </row>
    <row r="2891" spans="1:28" ht="14.25" customHeight="1" thickBot="1">
      <c r="A2891" s="7"/>
      <c r="B2891" s="7"/>
      <c r="C2891" s="104" t="s">
        <v>5338</v>
      </c>
      <c r="D2891" s="468">
        <v>4</v>
      </c>
      <c r="E2891" s="50" t="s">
        <v>5428</v>
      </c>
      <c r="F2891" s="102" t="s">
        <v>2925</v>
      </c>
      <c r="G2891" s="102" t="s">
        <v>5429</v>
      </c>
      <c r="H2891" s="102" t="s">
        <v>5430</v>
      </c>
      <c r="I2891" s="45" t="s">
        <v>1383</v>
      </c>
      <c r="J2891" s="276" t="s">
        <v>114</v>
      </c>
      <c r="K2891" s="272" t="s">
        <v>8912</v>
      </c>
      <c r="L2891" s="13">
        <f ca="1">IFERROR(__xludf.DUMMYFUNCTION("if(K3050="""",0,counta(split(K3050,"","")))"),3)</f>
        <v>3</v>
      </c>
      <c r="M2891" s="272" t="s">
        <v>9008</v>
      </c>
      <c r="N2891" s="275"/>
      <c r="O2891" s="275"/>
      <c r="P2891" s="275"/>
      <c r="Q2891" s="422" t="s">
        <v>62</v>
      </c>
      <c r="R2891" s="102" t="s">
        <v>43</v>
      </c>
      <c r="S2891" s="102">
        <v>0</v>
      </c>
      <c r="T2891" s="435"/>
      <c r="U2891" s="165">
        <v>3</v>
      </c>
      <c r="V2891" s="165">
        <v>3</v>
      </c>
      <c r="W2891" s="165" t="s">
        <v>2858</v>
      </c>
      <c r="X2891" s="102" t="s">
        <v>2976</v>
      </c>
      <c r="Y2891" s="422">
        <f>J2891-I2891</f>
        <v>9.0277777777777735E-3</v>
      </c>
      <c r="Z2891" s="422">
        <f>Y2891*60</f>
        <v>0.54166666666666641</v>
      </c>
      <c r="AA2891" s="429">
        <v>1</v>
      </c>
      <c r="AB2891" s="495">
        <v>5</v>
      </c>
    </row>
    <row r="2892" spans="1:28" ht="14.25" customHeight="1" thickBot="1">
      <c r="A2892" s="7"/>
      <c r="B2892" s="7"/>
      <c r="C2892" s="104" t="s">
        <v>3675</v>
      </c>
      <c r="D2892" s="468">
        <v>4</v>
      </c>
      <c r="E2892" s="49" t="s">
        <v>3687</v>
      </c>
      <c r="F2892" s="102" t="s">
        <v>3692</v>
      </c>
      <c r="G2892" s="102" t="s">
        <v>3693</v>
      </c>
      <c r="H2892" s="102" t="s">
        <v>3694</v>
      </c>
      <c r="I2892" s="45" t="s">
        <v>306</v>
      </c>
      <c r="J2892" s="276" t="s">
        <v>720</v>
      </c>
      <c r="K2892" s="275" t="s">
        <v>9013</v>
      </c>
      <c r="L2892" s="13">
        <f ca="1">IFERROR(__xludf.DUMMYFUNCTION("if(K3051="""",0,counta(split(K3051,"","")))"),4)</f>
        <v>4</v>
      </c>
      <c r="M2892" s="272" t="s">
        <v>9014</v>
      </c>
      <c r="N2892" s="275"/>
      <c r="O2892" s="275"/>
      <c r="P2892" s="275"/>
      <c r="Q2892" s="422" t="s">
        <v>62</v>
      </c>
      <c r="R2892" s="102" t="s">
        <v>43</v>
      </c>
      <c r="S2892" s="102">
        <v>0</v>
      </c>
      <c r="T2892" s="435"/>
      <c r="U2892" s="165"/>
      <c r="V2892" s="165">
        <v>4</v>
      </c>
      <c r="W2892" s="165" t="s">
        <v>2111</v>
      </c>
      <c r="X2892" s="102"/>
      <c r="Y2892" s="422">
        <f>J2892-I2892</f>
        <v>6.1805555555555572E-2</v>
      </c>
      <c r="Z2892" s="422">
        <f>Y2892*60</f>
        <v>3.7083333333333344</v>
      </c>
      <c r="AA2892" s="428">
        <v>1</v>
      </c>
      <c r="AB2892" s="485">
        <v>5</v>
      </c>
    </row>
    <row r="2893" spans="1:28" ht="14.25" customHeight="1" thickBot="1">
      <c r="A2893" s="7"/>
      <c r="B2893" s="7"/>
      <c r="C2893" s="252" t="s">
        <v>3828</v>
      </c>
      <c r="D2893" s="468">
        <v>4</v>
      </c>
      <c r="E2893" s="252" t="s">
        <v>3881</v>
      </c>
      <c r="F2893" s="137" t="s">
        <v>1568</v>
      </c>
      <c r="G2893" s="137"/>
      <c r="H2893" s="137" t="s">
        <v>3885</v>
      </c>
      <c r="I2893" s="110" t="s">
        <v>306</v>
      </c>
      <c r="J2893" s="276" t="s">
        <v>2114</v>
      </c>
      <c r="K2893" s="275" t="s">
        <v>245</v>
      </c>
      <c r="L2893" s="13">
        <f ca="1">IFERROR(__xludf.DUMMYFUNCTION("if(K3052="""",0,counta(split(K3052,"","")))"),2)</f>
        <v>2</v>
      </c>
      <c r="M2893" s="275"/>
      <c r="N2893" s="275"/>
      <c r="O2893" s="275"/>
      <c r="P2893" s="275"/>
      <c r="Q2893" s="422" t="s">
        <v>62</v>
      </c>
      <c r="R2893" s="102" t="s">
        <v>43</v>
      </c>
      <c r="S2893" s="102">
        <v>0</v>
      </c>
      <c r="T2893" s="435"/>
      <c r="U2893" s="529">
        <v>4</v>
      </c>
      <c r="V2893" s="529">
        <v>4</v>
      </c>
      <c r="W2893" s="530" t="s">
        <v>3511</v>
      </c>
      <c r="X2893" s="530" t="s">
        <v>2947</v>
      </c>
      <c r="Y2893" s="422">
        <f>J2893-I2893</f>
        <v>9.7222222222222224E-2</v>
      </c>
      <c r="Z2893" s="422">
        <f>Y2893*60</f>
        <v>5.833333333333333</v>
      </c>
      <c r="AA2893" s="429">
        <v>1</v>
      </c>
      <c r="AB2893" s="379">
        <v>5</v>
      </c>
    </row>
    <row r="2894" spans="1:28" ht="14.25" customHeight="1" thickBot="1">
      <c r="A2894" s="7"/>
      <c r="B2894" s="7"/>
      <c r="C2894" s="50" t="s">
        <v>5784</v>
      </c>
      <c r="D2894" s="468">
        <v>4</v>
      </c>
      <c r="E2894" s="353" t="s">
        <v>5785</v>
      </c>
      <c r="F2894" s="102" t="s">
        <v>172</v>
      </c>
      <c r="G2894" s="353" t="s">
        <v>173</v>
      </c>
      <c r="H2894" s="353" t="s">
        <v>3454</v>
      </c>
      <c r="I2894" s="243" t="s">
        <v>306</v>
      </c>
      <c r="J2894" s="276" t="s">
        <v>3028</v>
      </c>
      <c r="K2894" s="275" t="s">
        <v>648</v>
      </c>
      <c r="L2894" s="13">
        <f ca="1">IFERROR(__xludf.DUMMYFUNCTION("if(K3053="""",0,counta(split(K3053,"","")))"),1)</f>
        <v>1</v>
      </c>
      <c r="M2894" s="275"/>
      <c r="N2894" s="275"/>
      <c r="O2894" s="275"/>
      <c r="P2894" s="275"/>
      <c r="Q2894" s="422" t="s">
        <v>62</v>
      </c>
      <c r="R2894" s="102" t="s">
        <v>43</v>
      </c>
      <c r="S2894" s="102">
        <v>0</v>
      </c>
      <c r="T2894" s="435"/>
      <c r="U2894" s="165"/>
      <c r="V2894" s="165">
        <v>5</v>
      </c>
      <c r="W2894" s="165" t="s">
        <v>2111</v>
      </c>
      <c r="X2894" s="102"/>
      <c r="Y2894" s="422">
        <f>J2894-I2894</f>
        <v>0.1173611111111111</v>
      </c>
      <c r="Z2894" s="422">
        <f>Y2894*60</f>
        <v>7.0416666666666661</v>
      </c>
      <c r="AA2894" s="428">
        <v>1</v>
      </c>
      <c r="AB2894" s="165">
        <v>5</v>
      </c>
    </row>
    <row r="2895" spans="1:28" ht="14.25" customHeight="1" thickBot="1">
      <c r="A2895" s="7"/>
      <c r="B2895" s="7"/>
      <c r="C2895" s="50" t="s">
        <v>6619</v>
      </c>
      <c r="D2895" s="468">
        <v>4</v>
      </c>
      <c r="E2895" s="63" t="s">
        <v>1976</v>
      </c>
      <c r="F2895" s="102" t="s">
        <v>1414</v>
      </c>
      <c r="G2895" s="102" t="s">
        <v>2819</v>
      </c>
      <c r="H2895" s="102" t="s">
        <v>3043</v>
      </c>
      <c r="I2895" s="45" t="s">
        <v>306</v>
      </c>
      <c r="J2895" s="276" t="s">
        <v>2324</v>
      </c>
      <c r="K2895" s="275" t="s">
        <v>9022</v>
      </c>
      <c r="L2895" s="13">
        <f ca="1">IFERROR(__xludf.DUMMYFUNCTION("if(K3054="""",0,counta(split(K3054,"","")))"),4)</f>
        <v>4</v>
      </c>
      <c r="M2895" s="272" t="s">
        <v>9023</v>
      </c>
      <c r="N2895" s="275" t="s">
        <v>181</v>
      </c>
      <c r="O2895" s="275" t="s">
        <v>181</v>
      </c>
      <c r="P2895" s="269" t="s">
        <v>1125</v>
      </c>
      <c r="Q2895" s="422" t="s">
        <v>62</v>
      </c>
      <c r="R2895" s="102" t="s">
        <v>43</v>
      </c>
      <c r="S2895" s="102">
        <v>0</v>
      </c>
      <c r="T2895" s="435"/>
      <c r="U2895" s="165">
        <v>2</v>
      </c>
      <c r="V2895" s="165">
        <v>5</v>
      </c>
      <c r="W2895" s="165" t="s">
        <v>4795</v>
      </c>
      <c r="X2895" s="102" t="s">
        <v>2947</v>
      </c>
      <c r="Y2895" s="422">
        <f>J2895-I2895</f>
        <v>6.2500000000000056E-3</v>
      </c>
      <c r="Z2895" s="422">
        <f>Y2895*60</f>
        <v>0.37500000000000033</v>
      </c>
      <c r="AA2895" s="429">
        <v>1</v>
      </c>
      <c r="AB2895" s="165">
        <v>5</v>
      </c>
    </row>
    <row r="2896" spans="1:28" ht="14.25" customHeight="1" thickBot="1">
      <c r="A2896" s="7"/>
      <c r="B2896" s="7"/>
      <c r="C2896" s="190" t="s">
        <v>6753</v>
      </c>
      <c r="D2896" s="468">
        <v>4</v>
      </c>
      <c r="E2896" s="200" t="s">
        <v>6806</v>
      </c>
      <c r="F2896" s="209" t="s">
        <v>6810</v>
      </c>
      <c r="G2896" s="209" t="s">
        <v>6811</v>
      </c>
      <c r="H2896" s="209" t="s">
        <v>6812</v>
      </c>
      <c r="I2896" s="195" t="s">
        <v>306</v>
      </c>
      <c r="J2896" s="276" t="s">
        <v>2012</v>
      </c>
      <c r="K2896" s="275" t="s">
        <v>9027</v>
      </c>
      <c r="L2896" s="13">
        <f ca="1">IFERROR(__xludf.DUMMYFUNCTION("if(K3055="""",0,counta(split(K3055,"","")))"),2)</f>
        <v>2</v>
      </c>
      <c r="M2896" s="275"/>
      <c r="N2896" s="275"/>
      <c r="O2896" s="275"/>
      <c r="P2896" s="275"/>
      <c r="Q2896" s="422" t="s">
        <v>62</v>
      </c>
      <c r="R2896" s="102" t="s">
        <v>43</v>
      </c>
      <c r="S2896" s="102">
        <v>0</v>
      </c>
      <c r="T2896" s="435"/>
      <c r="U2896" s="461">
        <v>4</v>
      </c>
      <c r="V2896" s="461">
        <v>4</v>
      </c>
      <c r="W2896" s="456" t="s">
        <v>3511</v>
      </c>
      <c r="X2896" s="456" t="s">
        <v>2794</v>
      </c>
      <c r="Y2896" s="422">
        <f>J2896-I2896</f>
        <v>0.13819444444444445</v>
      </c>
      <c r="Z2896" s="422">
        <f>Y2896*60</f>
        <v>8.2916666666666679</v>
      </c>
      <c r="AA2896" s="429">
        <v>1</v>
      </c>
      <c r="AB2896" s="332">
        <v>5</v>
      </c>
    </row>
    <row r="2897" spans="1:28" ht="14.25" customHeight="1" thickBot="1">
      <c r="A2897" s="7"/>
      <c r="B2897" s="7"/>
      <c r="C2897" s="50" t="s">
        <v>4411</v>
      </c>
      <c r="D2897" s="468">
        <v>4</v>
      </c>
      <c r="E2897" s="51" t="s">
        <v>4729</v>
      </c>
      <c r="F2897" s="102" t="s">
        <v>4734</v>
      </c>
      <c r="G2897" s="102" t="s">
        <v>4735</v>
      </c>
      <c r="H2897" s="102" t="s">
        <v>4736</v>
      </c>
      <c r="I2897" s="45" t="s">
        <v>681</v>
      </c>
      <c r="J2897" s="276" t="s">
        <v>5002</v>
      </c>
      <c r="K2897" s="272" t="s">
        <v>8912</v>
      </c>
      <c r="L2897" s="13">
        <f ca="1">IFERROR(__xludf.DUMMYFUNCTION("if(K3056="""",0,counta(split(K3056,"","")))"),3)</f>
        <v>3</v>
      </c>
      <c r="M2897" s="272" t="s">
        <v>8915</v>
      </c>
      <c r="N2897" s="272" t="s">
        <v>8842</v>
      </c>
      <c r="O2897" s="275" t="s">
        <v>586</v>
      </c>
      <c r="P2897" s="275" t="s">
        <v>8843</v>
      </c>
      <c r="Q2897" s="422" t="s">
        <v>62</v>
      </c>
      <c r="R2897" s="102" t="s">
        <v>43</v>
      </c>
      <c r="S2897" s="102">
        <v>0</v>
      </c>
      <c r="T2897" s="435"/>
      <c r="U2897" s="165">
        <v>2</v>
      </c>
      <c r="V2897" s="165">
        <v>2</v>
      </c>
      <c r="W2897" s="165" t="s">
        <v>2858</v>
      </c>
      <c r="X2897" s="102" t="s">
        <v>2947</v>
      </c>
      <c r="Y2897" s="422">
        <f>J2897-I2897</f>
        <v>0.29097222222222224</v>
      </c>
      <c r="Z2897" s="422">
        <f>Y2897*60</f>
        <v>17.458333333333336</v>
      </c>
      <c r="AA2897" s="429">
        <v>1</v>
      </c>
      <c r="AB2897" s="165">
        <v>5</v>
      </c>
    </row>
    <row r="2898" spans="1:28" ht="14.25" customHeight="1" thickBot="1">
      <c r="A2898" s="7"/>
      <c r="B2898" s="156"/>
      <c r="C2898" s="252" t="s">
        <v>6196</v>
      </c>
      <c r="D2898" s="468">
        <v>4</v>
      </c>
      <c r="E2898" s="252" t="s">
        <v>6281</v>
      </c>
      <c r="F2898" s="339" t="s">
        <v>6287</v>
      </c>
      <c r="G2898" s="252" t="s">
        <v>6288</v>
      </c>
      <c r="H2898" s="252" t="s">
        <v>6289</v>
      </c>
      <c r="I2898" s="180" t="s">
        <v>681</v>
      </c>
      <c r="J2898" s="279">
        <v>0.61041666666666672</v>
      </c>
      <c r="K2898" s="275" t="s">
        <v>9033</v>
      </c>
      <c r="L2898" s="13">
        <f ca="1">IFERROR(__xludf.DUMMYFUNCTION("if(K3057="""",0,counta(split(K3057,"","")))"),3)</f>
        <v>3</v>
      </c>
      <c r="M2898" s="272" t="s">
        <v>9034</v>
      </c>
      <c r="N2898" s="275"/>
      <c r="O2898" s="275" t="s">
        <v>4908</v>
      </c>
      <c r="P2898" s="275" t="s">
        <v>4006</v>
      </c>
      <c r="Q2898" s="422" t="s">
        <v>62</v>
      </c>
      <c r="R2898" s="102" t="s">
        <v>43</v>
      </c>
      <c r="S2898" s="102">
        <v>0</v>
      </c>
      <c r="T2898" s="435"/>
      <c r="U2898" s="165">
        <v>4</v>
      </c>
      <c r="V2898" s="165">
        <v>4</v>
      </c>
      <c r="W2898" s="165" t="s">
        <v>2793</v>
      </c>
      <c r="X2898" s="102">
        <v>1</v>
      </c>
      <c r="Y2898" s="422">
        <f>J2898-I2898</f>
        <v>0.49930555555555561</v>
      </c>
      <c r="Z2898" s="422">
        <f>Y2898*60</f>
        <v>29.958333333333336</v>
      </c>
      <c r="AA2898" s="429">
        <v>1</v>
      </c>
      <c r="AB2898" s="328">
        <v>5</v>
      </c>
    </row>
    <row r="2899" spans="1:28" ht="14.25" customHeight="1" thickBot="1">
      <c r="A2899" s="7"/>
      <c r="B2899" s="7"/>
      <c r="C2899" s="252" t="s">
        <v>3828</v>
      </c>
      <c r="D2899" s="468">
        <v>4</v>
      </c>
      <c r="E2899" s="252" t="s">
        <v>3995</v>
      </c>
      <c r="F2899" s="137" t="s">
        <v>2732</v>
      </c>
      <c r="G2899" s="102" t="s">
        <v>4001</v>
      </c>
      <c r="H2899" s="102" t="s">
        <v>3997</v>
      </c>
      <c r="I2899" s="45" t="s">
        <v>393</v>
      </c>
      <c r="J2899" s="279">
        <v>0.33611111111111114</v>
      </c>
      <c r="K2899" s="275" t="s">
        <v>1753</v>
      </c>
      <c r="L2899" s="13">
        <f ca="1">IFERROR(__xludf.DUMMYFUNCTION("if(K3058="""",0,counta(split(K3058,"","")))"),1)</f>
        <v>1</v>
      </c>
      <c r="M2899" s="275"/>
      <c r="N2899" s="272" t="s">
        <v>8842</v>
      </c>
      <c r="O2899" s="275" t="s">
        <v>586</v>
      </c>
      <c r="P2899" s="275" t="s">
        <v>8843</v>
      </c>
      <c r="Q2899" s="422" t="s">
        <v>62</v>
      </c>
      <c r="R2899" s="102" t="s">
        <v>43</v>
      </c>
      <c r="S2899" s="102">
        <v>0</v>
      </c>
      <c r="T2899" s="435"/>
      <c r="U2899" s="274">
        <v>5</v>
      </c>
      <c r="V2899" s="274">
        <v>5</v>
      </c>
      <c r="W2899" s="272" t="s">
        <v>7840</v>
      </c>
      <c r="X2899" s="274">
        <v>1</v>
      </c>
      <c r="Y2899" s="422">
        <f>J2899-I2899</f>
        <v>0.22638888888888892</v>
      </c>
      <c r="Z2899" s="422">
        <f>Y2899*60</f>
        <v>13.583333333333336</v>
      </c>
      <c r="AA2899" s="429">
        <v>1</v>
      </c>
      <c r="AB2899" s="165">
        <v>5</v>
      </c>
    </row>
    <row r="2900" spans="1:28" ht="14.25" customHeight="1" thickBot="1">
      <c r="A2900" s="385"/>
      <c r="B2900" s="385"/>
      <c r="C2900" s="145" t="s">
        <v>5078</v>
      </c>
      <c r="D2900" s="468">
        <v>4</v>
      </c>
      <c r="E2900" s="145" t="s">
        <v>5297</v>
      </c>
      <c r="F2900" s="155" t="s">
        <v>5298</v>
      </c>
      <c r="G2900" s="155" t="s">
        <v>5299</v>
      </c>
      <c r="H2900" s="155" t="s">
        <v>3892</v>
      </c>
      <c r="I2900" s="146" t="s">
        <v>393</v>
      </c>
      <c r="J2900" s="279">
        <v>0.45416666666666666</v>
      </c>
      <c r="K2900" s="275" t="s">
        <v>1665</v>
      </c>
      <c r="L2900" s="13">
        <f ca="1">IFERROR(__xludf.DUMMYFUNCTION("if(K3059="""",0,counta(split(K3059,"","")))"),1)</f>
        <v>1</v>
      </c>
      <c r="M2900" s="275"/>
      <c r="N2900" s="272" t="s">
        <v>8842</v>
      </c>
      <c r="O2900" s="275" t="s">
        <v>586</v>
      </c>
      <c r="P2900" s="275" t="s">
        <v>8843</v>
      </c>
      <c r="Q2900" s="422" t="s">
        <v>62</v>
      </c>
      <c r="R2900" s="102" t="s">
        <v>43</v>
      </c>
      <c r="S2900" s="102">
        <v>0</v>
      </c>
      <c r="T2900" s="435"/>
      <c r="U2900" s="333">
        <v>4</v>
      </c>
      <c r="V2900" s="332">
        <v>5</v>
      </c>
      <c r="W2900" s="252" t="s">
        <v>3770</v>
      </c>
      <c r="X2900" s="339" t="s">
        <v>2794</v>
      </c>
      <c r="Y2900" s="422">
        <f>J2900-I2900</f>
        <v>0.34444444444444444</v>
      </c>
      <c r="Z2900" s="422">
        <f>Y2900*60</f>
        <v>20.666666666666668</v>
      </c>
      <c r="AA2900" s="429">
        <v>1</v>
      </c>
      <c r="AB2900" s="332">
        <v>5</v>
      </c>
    </row>
    <row r="2901" spans="1:28" ht="14.25" customHeight="1" thickBot="1">
      <c r="A2901" s="7"/>
      <c r="B2901" s="7"/>
      <c r="C2901" s="50" t="s">
        <v>6196</v>
      </c>
      <c r="D2901" s="468">
        <v>4</v>
      </c>
      <c r="E2901" s="50" t="s">
        <v>6230</v>
      </c>
      <c r="F2901" s="102" t="s">
        <v>6232</v>
      </c>
      <c r="G2901" s="102" t="s">
        <v>6232</v>
      </c>
      <c r="H2901" s="102" t="s">
        <v>6233</v>
      </c>
      <c r="I2901" s="45" t="s">
        <v>393</v>
      </c>
      <c r="J2901" s="279">
        <v>0.47916666666666669</v>
      </c>
      <c r="K2901" s="275" t="s">
        <v>2069</v>
      </c>
      <c r="L2901" s="13">
        <f ca="1">IFERROR(__xludf.DUMMYFUNCTION("if(K3060="""",0,counta(split(K3060,"","")))"),1)</f>
        <v>1</v>
      </c>
      <c r="M2901" s="275"/>
      <c r="N2901" s="275"/>
      <c r="O2901" s="275"/>
      <c r="P2901" s="275"/>
      <c r="Q2901" s="422" t="s">
        <v>62</v>
      </c>
      <c r="R2901" s="102" t="s">
        <v>43</v>
      </c>
      <c r="S2901" s="102">
        <v>0</v>
      </c>
      <c r="T2901" s="435"/>
      <c r="U2901" s="165">
        <v>4</v>
      </c>
      <c r="V2901" s="165">
        <v>5</v>
      </c>
      <c r="W2901" s="165" t="s">
        <v>2793</v>
      </c>
      <c r="X2901" s="102">
        <v>1</v>
      </c>
      <c r="Y2901" s="422">
        <f>J2901-I2901</f>
        <v>0.36944444444444446</v>
      </c>
      <c r="Z2901" s="422">
        <f>Y2901*60</f>
        <v>22.166666666666668</v>
      </c>
      <c r="AA2901" s="429">
        <v>1</v>
      </c>
      <c r="AB2901" s="255">
        <v>5</v>
      </c>
    </row>
    <row r="2902" spans="1:28" ht="14.25" customHeight="1" thickBot="1">
      <c r="A2902" s="7"/>
      <c r="B2902" s="7"/>
      <c r="C2902" s="50" t="s">
        <v>5950</v>
      </c>
      <c r="D2902" s="468">
        <v>4</v>
      </c>
      <c r="E2902" s="50" t="s">
        <v>6148</v>
      </c>
      <c r="F2902" s="102" t="s">
        <v>1461</v>
      </c>
      <c r="G2902" s="102" t="s">
        <v>6149</v>
      </c>
      <c r="H2902" s="102" t="s">
        <v>3472</v>
      </c>
      <c r="I2902" s="45" t="s">
        <v>210</v>
      </c>
      <c r="J2902" s="279">
        <v>0.51388888888888884</v>
      </c>
      <c r="K2902" s="275" t="s">
        <v>9043</v>
      </c>
      <c r="L2902" s="13">
        <f ca="1">IFERROR(__xludf.DUMMYFUNCTION("if(K3061="""",0,counta(split(K3061,"","")))"),1)</f>
        <v>1</v>
      </c>
      <c r="M2902" s="275"/>
      <c r="N2902" s="275"/>
      <c r="O2902" s="275"/>
      <c r="P2902" s="275"/>
      <c r="Q2902" s="422" t="s">
        <v>62</v>
      </c>
      <c r="R2902" s="102" t="s">
        <v>43</v>
      </c>
      <c r="S2902" s="102">
        <v>0</v>
      </c>
      <c r="T2902" s="435"/>
      <c r="U2902" s="148">
        <v>3</v>
      </c>
      <c r="V2902" s="150">
        <v>5</v>
      </c>
      <c r="W2902" s="155" t="s">
        <v>29</v>
      </c>
      <c r="X2902" s="155" t="s">
        <v>2947</v>
      </c>
      <c r="Y2902" s="422">
        <f>J2902-I2902</f>
        <v>0.4055555555555555</v>
      </c>
      <c r="Z2902" s="422">
        <f>Y2902*60</f>
        <v>24.333333333333329</v>
      </c>
      <c r="AA2902" s="429">
        <v>1</v>
      </c>
      <c r="AB2902" s="165">
        <v>5</v>
      </c>
    </row>
    <row r="2903" spans="1:28" ht="14.25" customHeight="1" thickBot="1">
      <c r="A2903" s="156"/>
      <c r="B2903" s="156"/>
      <c r="C2903" s="252" t="s">
        <v>6391</v>
      </c>
      <c r="D2903" s="468">
        <v>4</v>
      </c>
      <c r="E2903" s="252" t="s">
        <v>6392</v>
      </c>
      <c r="F2903" s="252" t="s">
        <v>6396</v>
      </c>
      <c r="G2903" s="182" t="s">
        <v>6397</v>
      </c>
      <c r="H2903" s="339" t="s">
        <v>3763</v>
      </c>
      <c r="I2903" s="184" t="s">
        <v>210</v>
      </c>
      <c r="J2903" s="279">
        <v>0.54166666666666663</v>
      </c>
      <c r="K2903" s="275" t="s">
        <v>973</v>
      </c>
      <c r="L2903" s="13">
        <f ca="1">IFERROR(__xludf.DUMMYFUNCTION("if(K3062="""",0,counta(split(K3062,"","")))"),1)</f>
        <v>1</v>
      </c>
      <c r="M2903" s="275"/>
      <c r="N2903" s="275" t="s">
        <v>181</v>
      </c>
      <c r="O2903" s="275" t="s">
        <v>181</v>
      </c>
      <c r="P2903" s="275" t="s">
        <v>1125</v>
      </c>
      <c r="Q2903" s="422" t="s">
        <v>62</v>
      </c>
      <c r="R2903" s="102" t="s">
        <v>43</v>
      </c>
      <c r="S2903" s="102">
        <v>0</v>
      </c>
      <c r="T2903" s="435"/>
      <c r="U2903" s="165">
        <v>4</v>
      </c>
      <c r="V2903" s="165">
        <v>5</v>
      </c>
      <c r="W2903" s="165" t="s">
        <v>3223</v>
      </c>
      <c r="X2903" s="102" t="s">
        <v>2794</v>
      </c>
      <c r="Y2903" s="422">
        <f>J2903-I2903</f>
        <v>0.43333333333333329</v>
      </c>
      <c r="Z2903" s="422">
        <f>Y2903*60</f>
        <v>25.999999999999996</v>
      </c>
      <c r="AA2903" s="429">
        <v>1</v>
      </c>
      <c r="AB2903" s="328">
        <v>5</v>
      </c>
    </row>
    <row r="2904" spans="1:28" ht="14.25" customHeight="1" thickBot="1">
      <c r="A2904" s="7"/>
      <c r="B2904" s="7"/>
      <c r="C2904" s="50" t="s">
        <v>3675</v>
      </c>
      <c r="D2904" s="468">
        <v>4</v>
      </c>
      <c r="E2904" s="49" t="s">
        <v>3687</v>
      </c>
      <c r="F2904" s="102" t="s">
        <v>3688</v>
      </c>
      <c r="G2904" s="102" t="s">
        <v>3689</v>
      </c>
      <c r="H2904" s="102" t="s">
        <v>3690</v>
      </c>
      <c r="I2904" s="45" t="s">
        <v>2007</v>
      </c>
      <c r="J2904" s="279">
        <v>0.59375</v>
      </c>
      <c r="K2904" s="275" t="s">
        <v>6208</v>
      </c>
      <c r="L2904" s="13">
        <f ca="1">IFERROR(__xludf.DUMMYFUNCTION("if(K3063="""",0,counta(split(K3063,"","")))"),1)</f>
        <v>1</v>
      </c>
      <c r="M2904" s="275"/>
      <c r="N2904" s="275"/>
      <c r="O2904" s="275"/>
      <c r="P2904" s="275"/>
      <c r="Q2904" s="422" t="s">
        <v>62</v>
      </c>
      <c r="R2904" s="102" t="s">
        <v>43</v>
      </c>
      <c r="S2904" s="102">
        <v>0</v>
      </c>
      <c r="T2904" s="435"/>
      <c r="U2904" s="165">
        <v>5</v>
      </c>
      <c r="V2904" s="165">
        <v>5</v>
      </c>
      <c r="W2904" s="165" t="s">
        <v>6873</v>
      </c>
      <c r="X2904" s="102">
        <v>1</v>
      </c>
      <c r="Y2904" s="422">
        <f>J2904-I2904</f>
        <v>0.4861111111111111</v>
      </c>
      <c r="Z2904" s="422">
        <f>Y2904*60</f>
        <v>29.166666666666668</v>
      </c>
      <c r="AA2904" s="429">
        <v>1</v>
      </c>
      <c r="AB2904" s="165">
        <v>5</v>
      </c>
    </row>
    <row r="2905" spans="1:28" ht="14.25" customHeight="1" thickBot="1">
      <c r="A2905" s="7"/>
      <c r="B2905" s="7"/>
      <c r="C2905" s="284" t="s">
        <v>4046</v>
      </c>
      <c r="D2905" s="468">
        <v>4</v>
      </c>
      <c r="E2905" s="353" t="s">
        <v>728</v>
      </c>
      <c r="F2905" s="102" t="s">
        <v>3149</v>
      </c>
      <c r="G2905" s="102"/>
      <c r="H2905" s="102" t="s">
        <v>3763</v>
      </c>
      <c r="I2905" s="45" t="s">
        <v>2007</v>
      </c>
      <c r="J2905" s="281">
        <v>6.1805555555555558E-2</v>
      </c>
      <c r="K2905" s="286"/>
      <c r="L2905" s="13">
        <f ca="1">IFERROR(__xludf.DUMMYFUNCTION("if(K3064="""",0,counta(split(K3064,"","")))"),0)</f>
        <v>0</v>
      </c>
      <c r="M2905" s="286"/>
      <c r="N2905" s="286"/>
      <c r="O2905" s="286"/>
      <c r="P2905" s="286"/>
      <c r="Q2905" s="422" t="s">
        <v>62</v>
      </c>
      <c r="R2905" s="102" t="s">
        <v>43</v>
      </c>
      <c r="S2905" s="102">
        <v>0</v>
      </c>
      <c r="T2905" s="435"/>
      <c r="U2905" s="165"/>
      <c r="V2905" s="165">
        <v>3</v>
      </c>
      <c r="W2905" s="165" t="s">
        <v>2111</v>
      </c>
      <c r="X2905" s="102"/>
      <c r="Y2905" s="422">
        <f>J2905-I2905</f>
        <v>-4.5833333333333337E-2</v>
      </c>
      <c r="Z2905" s="422">
        <f>Y2905*60</f>
        <v>-2.75</v>
      </c>
      <c r="AA2905" s="429">
        <v>1</v>
      </c>
      <c r="AB2905" s="165">
        <v>5</v>
      </c>
    </row>
    <row r="2906" spans="1:28" ht="14.25" customHeight="1" thickBot="1">
      <c r="A2906" s="385"/>
      <c r="B2906" s="385"/>
      <c r="C2906" s="145" t="s">
        <v>5078</v>
      </c>
      <c r="D2906" s="468">
        <v>4</v>
      </c>
      <c r="E2906" s="145" t="s">
        <v>5211</v>
      </c>
      <c r="F2906" s="155" t="s">
        <v>5212</v>
      </c>
      <c r="G2906" s="155" t="s">
        <v>5213</v>
      </c>
      <c r="H2906" s="155" t="s">
        <v>5214</v>
      </c>
      <c r="I2906" s="146" t="s">
        <v>2007</v>
      </c>
      <c r="J2906" s="281">
        <v>0.32083333333333336</v>
      </c>
      <c r="K2906" s="286" t="s">
        <v>9056</v>
      </c>
      <c r="L2906" s="13">
        <f ca="1">IFERROR(__xludf.DUMMYFUNCTION("if(K3065="""",0,counta(split(K3065,"","")))"),5)</f>
        <v>5</v>
      </c>
      <c r="M2906" s="286" t="s">
        <v>9057</v>
      </c>
      <c r="N2906" s="286" t="s">
        <v>3137</v>
      </c>
      <c r="O2906" s="286" t="s">
        <v>3137</v>
      </c>
      <c r="P2906" s="286"/>
      <c r="Q2906" s="422" t="s">
        <v>62</v>
      </c>
      <c r="R2906" s="102" t="s">
        <v>43</v>
      </c>
      <c r="S2906" s="102">
        <v>0</v>
      </c>
      <c r="T2906" s="435"/>
      <c r="U2906" s="165"/>
      <c r="V2906" s="165">
        <v>5</v>
      </c>
      <c r="W2906" s="165" t="s">
        <v>2111</v>
      </c>
      <c r="X2906" s="102"/>
      <c r="Y2906" s="422">
        <f>J2906-I2906</f>
        <v>0.21319444444444446</v>
      </c>
      <c r="Z2906" s="422">
        <f>Y2906*60</f>
        <v>12.791666666666668</v>
      </c>
      <c r="AA2906" s="428">
        <v>1</v>
      </c>
      <c r="AB2906" s="255">
        <v>5</v>
      </c>
    </row>
    <row r="2907" spans="1:28" ht="14.25" customHeight="1" thickBot="1">
      <c r="A2907" s="562"/>
      <c r="B2907" s="562"/>
      <c r="C2907" s="563" t="s">
        <v>5078</v>
      </c>
      <c r="D2907" s="468">
        <v>4</v>
      </c>
      <c r="E2907" s="563" t="s">
        <v>5270</v>
      </c>
      <c r="F2907" s="527" t="s">
        <v>5275</v>
      </c>
      <c r="G2907" s="527" t="s">
        <v>5276</v>
      </c>
      <c r="H2907" s="527" t="s">
        <v>5277</v>
      </c>
      <c r="I2907" s="564" t="s">
        <v>2007</v>
      </c>
      <c r="J2907" s="281">
        <v>0.41666666666666669</v>
      </c>
      <c r="K2907" s="286" t="s">
        <v>7059</v>
      </c>
      <c r="L2907" s="13">
        <f ca="1">IFERROR(__xludf.DUMMYFUNCTION("if(K3066="""",0,counta(split(K3066,"","")))"),1)</f>
        <v>1</v>
      </c>
      <c r="M2907" s="286" t="s">
        <v>9059</v>
      </c>
      <c r="N2907" s="286"/>
      <c r="O2907" s="286"/>
      <c r="P2907" s="286"/>
      <c r="Q2907" s="422" t="s">
        <v>62</v>
      </c>
      <c r="R2907" s="102" t="s">
        <v>43</v>
      </c>
      <c r="S2907" s="102">
        <v>0</v>
      </c>
      <c r="T2907" s="435"/>
      <c r="U2907" s="379">
        <v>3</v>
      </c>
      <c r="V2907" s="379">
        <v>3</v>
      </c>
      <c r="W2907" s="377" t="s">
        <v>10716</v>
      </c>
      <c r="X2907" s="377">
        <v>1</v>
      </c>
      <c r="Y2907" s="422">
        <f>J2907-I2907</f>
        <v>0.30902777777777779</v>
      </c>
      <c r="Z2907" s="422">
        <f>Y2907*60</f>
        <v>18.541666666666668</v>
      </c>
      <c r="AA2907" s="429">
        <v>1</v>
      </c>
      <c r="AB2907" s="165">
        <v>5</v>
      </c>
    </row>
    <row r="2908" spans="1:28" ht="14.25" customHeight="1" thickBot="1">
      <c r="A2908" s="7"/>
      <c r="B2908" s="189"/>
      <c r="C2908" s="190" t="s">
        <v>6753</v>
      </c>
      <c r="D2908" s="468">
        <v>4</v>
      </c>
      <c r="E2908" s="200" t="s">
        <v>668</v>
      </c>
      <c r="F2908" s="205" t="s">
        <v>2848</v>
      </c>
      <c r="G2908" s="205" t="s">
        <v>68</v>
      </c>
      <c r="H2908" s="205" t="s">
        <v>208</v>
      </c>
      <c r="I2908" s="195" t="s">
        <v>2007</v>
      </c>
      <c r="J2908" s="281">
        <v>0.4861111111111111</v>
      </c>
      <c r="K2908" s="286" t="s">
        <v>9062</v>
      </c>
      <c r="L2908" s="13">
        <f ca="1">IFERROR(__xludf.DUMMYFUNCTION("if(K3067="""",0,counta(split(K3067,"","")))"),2)</f>
        <v>2</v>
      </c>
      <c r="M2908" s="286" t="s">
        <v>9063</v>
      </c>
      <c r="N2908" s="286"/>
      <c r="O2908" s="286"/>
      <c r="P2908" s="286"/>
      <c r="Q2908" s="422" t="s">
        <v>62</v>
      </c>
      <c r="R2908" s="102" t="s">
        <v>43</v>
      </c>
      <c r="S2908" s="102">
        <v>0</v>
      </c>
      <c r="T2908" s="435"/>
      <c r="U2908" s="165"/>
      <c r="V2908" s="165">
        <v>4</v>
      </c>
      <c r="W2908" s="165" t="s">
        <v>29</v>
      </c>
      <c r="X2908" s="15">
        <v>1</v>
      </c>
      <c r="Y2908" s="422">
        <f>J2908-I2908</f>
        <v>0.37847222222222221</v>
      </c>
      <c r="Z2908" s="422">
        <f>Y2908*60</f>
        <v>22.708333333333332</v>
      </c>
      <c r="AA2908" s="428">
        <v>1</v>
      </c>
      <c r="AB2908" s="280">
        <v>5</v>
      </c>
    </row>
    <row r="2909" spans="1:28" ht="14.25" customHeight="1" thickBot="1">
      <c r="A2909" s="7"/>
      <c r="B2909" s="7"/>
      <c r="C2909" s="50" t="s">
        <v>3306</v>
      </c>
      <c r="D2909" s="468">
        <v>4</v>
      </c>
      <c r="E2909" s="95" t="s">
        <v>3313</v>
      </c>
      <c r="F2909" s="102" t="s">
        <v>38</v>
      </c>
      <c r="G2909" s="102" t="s">
        <v>3326</v>
      </c>
      <c r="H2909" s="102" t="s">
        <v>2305</v>
      </c>
      <c r="I2909" s="45" t="s">
        <v>3327</v>
      </c>
      <c r="J2909" s="281">
        <v>0.64236111111111116</v>
      </c>
      <c r="K2909" s="286"/>
      <c r="L2909" s="13">
        <f ca="1">IFERROR(__xludf.DUMMYFUNCTION("if(K3068="""",0,counta(split(K3068,"","")))"),0)</f>
        <v>0</v>
      </c>
      <c r="M2909" s="286"/>
      <c r="N2909" s="286"/>
      <c r="O2909" s="286"/>
      <c r="P2909" s="286"/>
      <c r="Q2909" s="422" t="s">
        <v>62</v>
      </c>
      <c r="R2909" s="102" t="s">
        <v>43</v>
      </c>
      <c r="S2909" s="102">
        <v>0</v>
      </c>
      <c r="T2909" s="435"/>
      <c r="U2909" s="165">
        <v>1</v>
      </c>
      <c r="V2909" s="165">
        <v>4</v>
      </c>
      <c r="W2909" s="165" t="s">
        <v>3602</v>
      </c>
      <c r="X2909" s="102">
        <v>1</v>
      </c>
      <c r="Y2909" s="422">
        <f>J2909-I2909</f>
        <v>0.53541666666666676</v>
      </c>
      <c r="Z2909" s="422">
        <f>Y2909*60</f>
        <v>32.125000000000007</v>
      </c>
      <c r="AA2909" s="429">
        <v>1</v>
      </c>
      <c r="AB2909" s="379">
        <v>5</v>
      </c>
    </row>
    <row r="2910" spans="1:28" ht="14.25" customHeight="1" thickBot="1">
      <c r="A2910" s="7"/>
      <c r="B2910" s="7"/>
      <c r="C2910" s="252" t="s">
        <v>3828</v>
      </c>
      <c r="D2910" s="468">
        <v>4</v>
      </c>
      <c r="E2910" s="252" t="s">
        <v>3925</v>
      </c>
      <c r="F2910" s="102" t="s">
        <v>350</v>
      </c>
      <c r="G2910" s="102" t="s">
        <v>350</v>
      </c>
      <c r="H2910" s="102" t="s">
        <v>3932</v>
      </c>
      <c r="I2910" s="45" t="s">
        <v>3327</v>
      </c>
      <c r="J2910" s="281">
        <v>5.9027777777777776E-2</v>
      </c>
      <c r="K2910" s="286" t="s">
        <v>8707</v>
      </c>
      <c r="L2910" s="13">
        <f ca="1">IFERROR(__xludf.DUMMYFUNCTION("if(K3069="""",0,counta(split(K3069,"","")))"),1)</f>
        <v>1</v>
      </c>
      <c r="M2910" s="49" t="s">
        <v>8707</v>
      </c>
      <c r="N2910" s="286"/>
      <c r="O2910" s="286"/>
      <c r="P2910" s="286"/>
      <c r="Q2910" s="422" t="s">
        <v>62</v>
      </c>
      <c r="R2910" s="102" t="s">
        <v>43</v>
      </c>
      <c r="S2910" s="102">
        <v>0</v>
      </c>
      <c r="T2910" s="435"/>
      <c r="U2910" s="274">
        <v>5</v>
      </c>
      <c r="V2910" s="274">
        <v>5</v>
      </c>
      <c r="W2910" s="272" t="s">
        <v>2793</v>
      </c>
      <c r="X2910" s="274">
        <v>1</v>
      </c>
      <c r="Y2910" s="422">
        <f>J2910-I2910</f>
        <v>-4.7916666666666663E-2</v>
      </c>
      <c r="Z2910" s="422">
        <f>Y2910*60</f>
        <v>-2.875</v>
      </c>
      <c r="AA2910" s="429">
        <v>1</v>
      </c>
      <c r="AB2910" s="280">
        <v>5</v>
      </c>
    </row>
    <row r="2911" spans="1:28" ht="14.25" customHeight="1" thickBot="1">
      <c r="A2911" s="7"/>
      <c r="B2911" s="7"/>
      <c r="C2911" s="50" t="s">
        <v>5950</v>
      </c>
      <c r="D2911" s="468">
        <v>4</v>
      </c>
      <c r="E2911" s="50" t="s">
        <v>6148</v>
      </c>
      <c r="F2911" s="102" t="s">
        <v>2848</v>
      </c>
      <c r="G2911" s="102"/>
      <c r="H2911" s="102" t="s">
        <v>2849</v>
      </c>
      <c r="I2911" s="45" t="s">
        <v>3327</v>
      </c>
      <c r="J2911" s="281">
        <v>0.125</v>
      </c>
      <c r="K2911" s="286" t="s">
        <v>9067</v>
      </c>
      <c r="L2911" s="13">
        <f ca="1">IFERROR(__xludf.DUMMYFUNCTION("if(K3070="""",0,counta(split(K3070,"","")))"),2)</f>
        <v>2</v>
      </c>
      <c r="M2911" s="286" t="s">
        <v>9067</v>
      </c>
      <c r="N2911" s="286"/>
      <c r="O2911" s="286"/>
      <c r="P2911" s="286"/>
      <c r="Q2911" s="422" t="s">
        <v>62</v>
      </c>
      <c r="R2911" s="102" t="s">
        <v>43</v>
      </c>
      <c r="S2911" s="102">
        <v>0</v>
      </c>
      <c r="T2911" s="435"/>
      <c r="U2911" s="196">
        <v>4</v>
      </c>
      <c r="V2911" s="196">
        <v>5</v>
      </c>
      <c r="W2911" s="196" t="s">
        <v>3076</v>
      </c>
      <c r="X2911" s="205">
        <v>1</v>
      </c>
      <c r="Y2911" s="422">
        <f>J2911-I2911</f>
        <v>1.8055555555555561E-2</v>
      </c>
      <c r="Z2911" s="422">
        <f>Y2911*60</f>
        <v>1.0833333333333337</v>
      </c>
      <c r="AA2911" s="429">
        <v>1</v>
      </c>
      <c r="AB2911" s="165">
        <v>5</v>
      </c>
    </row>
    <row r="2912" spans="1:28" ht="14.25" customHeight="1" thickBot="1">
      <c r="A2912" s="69"/>
      <c r="B2912" s="69"/>
      <c r="C2912" s="285" t="s">
        <v>3006</v>
      </c>
      <c r="D2912" s="468">
        <v>4</v>
      </c>
      <c r="E2912" s="194" t="s">
        <v>132</v>
      </c>
      <c r="F2912" s="74" t="s">
        <v>133</v>
      </c>
      <c r="G2912" s="74" t="s">
        <v>134</v>
      </c>
      <c r="H2912" s="74" t="s">
        <v>135</v>
      </c>
      <c r="I2912" s="75" t="s">
        <v>136</v>
      </c>
      <c r="J2912" s="281">
        <v>0.15972222222222221</v>
      </c>
      <c r="K2912" s="286"/>
      <c r="L2912" s="13">
        <f ca="1">IFERROR(__xludf.DUMMYFUNCTION("if(K3071="""",0,counta(split(K3071,"","")))"),0)</f>
        <v>0</v>
      </c>
      <c r="M2912" s="286"/>
      <c r="N2912" s="286"/>
      <c r="O2912" s="286"/>
      <c r="P2912" s="286"/>
      <c r="Q2912" s="422" t="s">
        <v>62</v>
      </c>
      <c r="R2912" s="102" t="s">
        <v>43</v>
      </c>
      <c r="S2912" s="102">
        <v>0</v>
      </c>
      <c r="T2912" s="435"/>
      <c r="U2912" s="165"/>
      <c r="V2912" s="165">
        <v>3</v>
      </c>
      <c r="W2912" s="165" t="s">
        <v>2111</v>
      </c>
      <c r="X2912" s="102"/>
      <c r="Y2912" s="422">
        <f>J2912-I2912</f>
        <v>5.3472222222222213E-2</v>
      </c>
      <c r="Z2912" s="422">
        <f>Y2912*60</f>
        <v>3.2083333333333326</v>
      </c>
      <c r="AA2912" s="428">
        <v>1</v>
      </c>
      <c r="AB2912" s="165">
        <v>5</v>
      </c>
    </row>
    <row r="2913" spans="1:28" ht="14.25" customHeight="1" thickBot="1">
      <c r="A2913" s="7"/>
      <c r="B2913" s="7"/>
      <c r="C2913" s="284" t="s">
        <v>4046</v>
      </c>
      <c r="D2913" s="468">
        <v>4</v>
      </c>
      <c r="E2913" s="353" t="s">
        <v>4160</v>
      </c>
      <c r="F2913" s="102" t="s">
        <v>75</v>
      </c>
      <c r="G2913" s="102" t="s">
        <v>75</v>
      </c>
      <c r="H2913" s="102" t="s">
        <v>295</v>
      </c>
      <c r="I2913" s="45" t="s">
        <v>136</v>
      </c>
      <c r="J2913" s="281">
        <v>6.25E-2</v>
      </c>
      <c r="K2913" s="286" t="s">
        <v>1280</v>
      </c>
      <c r="L2913" s="13">
        <f ca="1">IFERROR(__xludf.DUMMYFUNCTION("if(K3072="""",0,counta(split(K3072,"","")))"),1)</f>
        <v>1</v>
      </c>
      <c r="M2913" s="286" t="s">
        <v>1280</v>
      </c>
      <c r="N2913" s="286"/>
      <c r="O2913" s="286"/>
      <c r="P2913" s="286"/>
      <c r="Q2913" s="422" t="s">
        <v>62</v>
      </c>
      <c r="R2913" s="102" t="s">
        <v>43</v>
      </c>
      <c r="S2913" s="102">
        <v>0</v>
      </c>
      <c r="T2913" s="435"/>
      <c r="U2913" s="297">
        <v>4</v>
      </c>
      <c r="V2913" s="297">
        <v>4</v>
      </c>
      <c r="W2913" s="301" t="s">
        <v>3602</v>
      </c>
      <c r="X2913" s="301" t="s">
        <v>2794</v>
      </c>
      <c r="Y2913" s="422">
        <f>J2913-I2913</f>
        <v>-4.3749999999999997E-2</v>
      </c>
      <c r="Z2913" s="422">
        <f>Y2913*60</f>
        <v>-2.625</v>
      </c>
      <c r="AA2913" s="429">
        <v>1</v>
      </c>
      <c r="AB2913" s="354">
        <v>5</v>
      </c>
    </row>
    <row r="2914" spans="1:28" ht="14.25" customHeight="1" thickBot="1">
      <c r="A2914" s="7"/>
      <c r="B2914" s="7"/>
      <c r="C2914" s="284" t="s">
        <v>4046</v>
      </c>
      <c r="D2914" s="468">
        <v>4</v>
      </c>
      <c r="E2914" s="353" t="s">
        <v>4180</v>
      </c>
      <c r="F2914" s="102" t="s">
        <v>1568</v>
      </c>
      <c r="G2914" s="102" t="s">
        <v>4181</v>
      </c>
      <c r="H2914" s="102" t="s">
        <v>2305</v>
      </c>
      <c r="I2914" s="45" t="s">
        <v>136</v>
      </c>
      <c r="J2914" s="281">
        <v>8.1944444444444445E-2</v>
      </c>
      <c r="K2914" s="286" t="s">
        <v>9073</v>
      </c>
      <c r="L2914" s="13">
        <f ca="1">IFERROR(__xludf.DUMMYFUNCTION("if(K3073="""",0,counta(split(K3073,"","")))"),2)</f>
        <v>2</v>
      </c>
      <c r="M2914" s="286"/>
      <c r="N2914" s="286"/>
      <c r="O2914" s="286"/>
      <c r="P2914" s="286"/>
      <c r="Q2914" s="422" t="s">
        <v>62</v>
      </c>
      <c r="R2914" s="102" t="s">
        <v>43</v>
      </c>
      <c r="S2914" s="102">
        <v>0</v>
      </c>
      <c r="T2914" s="435"/>
      <c r="U2914" s="165">
        <v>4</v>
      </c>
      <c r="V2914" s="165">
        <v>4</v>
      </c>
      <c r="W2914" s="353" t="s">
        <v>3895</v>
      </c>
      <c r="X2914" s="102" t="s">
        <v>2794</v>
      </c>
      <c r="Y2914" s="422">
        <f>J2914-I2914</f>
        <v>-2.4305555555555552E-2</v>
      </c>
      <c r="Z2914" s="422">
        <f>Y2914*60</f>
        <v>-1.458333333333333</v>
      </c>
      <c r="AA2914" s="429">
        <v>1</v>
      </c>
      <c r="AB2914" s="486">
        <v>5</v>
      </c>
    </row>
    <row r="2915" spans="1:28" ht="14.25" customHeight="1" thickBot="1">
      <c r="A2915" s="7"/>
      <c r="B2915" s="7"/>
      <c r="C2915" s="252" t="s">
        <v>4763</v>
      </c>
      <c r="D2915" s="468">
        <v>4</v>
      </c>
      <c r="E2915" s="50" t="s">
        <v>4927</v>
      </c>
      <c r="F2915" s="102" t="s">
        <v>4928</v>
      </c>
      <c r="G2915" s="102"/>
      <c r="H2915" s="102" t="s">
        <v>1929</v>
      </c>
      <c r="I2915" s="45" t="s">
        <v>136</v>
      </c>
      <c r="J2915" s="281">
        <v>8.6805555555555552E-2</v>
      </c>
      <c r="K2915" s="286"/>
      <c r="L2915" s="13">
        <f ca="1">IFERROR(__xludf.DUMMYFUNCTION("if(K3074="""",0,counta(split(K3074,"","")))"),0)</f>
        <v>0</v>
      </c>
      <c r="M2915" s="286"/>
      <c r="N2915" s="286"/>
      <c r="O2915" s="286"/>
      <c r="P2915" s="286"/>
      <c r="Q2915" s="422" t="s">
        <v>62</v>
      </c>
      <c r="R2915" s="102" t="s">
        <v>43</v>
      </c>
      <c r="S2915" s="102">
        <v>0</v>
      </c>
      <c r="T2915" s="435"/>
      <c r="U2915" s="165">
        <v>4</v>
      </c>
      <c r="V2915" s="165">
        <v>4</v>
      </c>
      <c r="W2915" s="165" t="s">
        <v>3044</v>
      </c>
      <c r="X2915" s="102">
        <v>1</v>
      </c>
      <c r="Y2915" s="422">
        <f>J2915-I2915</f>
        <v>-1.9444444444444445E-2</v>
      </c>
      <c r="Z2915" s="422">
        <f>Y2915*60</f>
        <v>-1.1666666666666667</v>
      </c>
      <c r="AA2915" s="429">
        <v>1</v>
      </c>
      <c r="AB2915" s="165">
        <v>5</v>
      </c>
    </row>
    <row r="2916" spans="1:28" ht="14.25" customHeight="1" thickBot="1">
      <c r="A2916" s="7"/>
      <c r="B2916" s="7"/>
      <c r="C2916" s="50" t="s">
        <v>5950</v>
      </c>
      <c r="D2916" s="468">
        <v>4</v>
      </c>
      <c r="E2916" s="50" t="s">
        <v>5958</v>
      </c>
      <c r="F2916" s="102" t="s">
        <v>862</v>
      </c>
      <c r="G2916" s="102" t="s">
        <v>5965</v>
      </c>
      <c r="H2916" s="102" t="s">
        <v>5966</v>
      </c>
      <c r="I2916" s="45" t="s">
        <v>136</v>
      </c>
      <c r="J2916" s="281">
        <v>8.9583333333333334E-2</v>
      </c>
      <c r="K2916" s="286"/>
      <c r="L2916" s="13">
        <f ca="1">IFERROR(__xludf.DUMMYFUNCTION("if(K3075="""",0,counta(split(K3075,"","")))"),0)</f>
        <v>0</v>
      </c>
      <c r="M2916" s="286"/>
      <c r="N2916" s="286"/>
      <c r="O2916" s="286"/>
      <c r="P2916" s="286"/>
      <c r="Q2916" s="422" t="s">
        <v>62</v>
      </c>
      <c r="R2916" s="102" t="s">
        <v>43</v>
      </c>
      <c r="S2916" s="102">
        <v>0</v>
      </c>
      <c r="T2916" s="435"/>
      <c r="U2916" s="379">
        <v>4</v>
      </c>
      <c r="V2916" s="379">
        <v>4</v>
      </c>
      <c r="W2916" s="377" t="s">
        <v>10713</v>
      </c>
      <c r="X2916" s="377">
        <v>1</v>
      </c>
      <c r="Y2916" s="422">
        <f>J2916-I2916</f>
        <v>-1.6666666666666663E-2</v>
      </c>
      <c r="Z2916" s="422">
        <f>Y2916*60</f>
        <v>-0.99999999999999978</v>
      </c>
      <c r="AA2916" s="429">
        <v>1</v>
      </c>
      <c r="AB2916" s="51">
        <v>5</v>
      </c>
    </row>
    <row r="2917" spans="1:28" ht="14.25" customHeight="1" thickBot="1">
      <c r="A2917" s="7"/>
      <c r="B2917" s="7"/>
      <c r="C2917" s="50" t="s">
        <v>5950</v>
      </c>
      <c r="D2917" s="468">
        <v>4</v>
      </c>
      <c r="E2917" s="50" t="s">
        <v>6052</v>
      </c>
      <c r="F2917" s="102" t="s">
        <v>2985</v>
      </c>
      <c r="G2917" s="102" t="s">
        <v>6053</v>
      </c>
      <c r="H2917" s="102" t="s">
        <v>2823</v>
      </c>
      <c r="I2917" s="45" t="s">
        <v>510</v>
      </c>
      <c r="J2917" s="281">
        <v>9.166666666666666E-2</v>
      </c>
      <c r="K2917" s="286"/>
      <c r="L2917" s="13">
        <f ca="1">IFERROR(__xludf.DUMMYFUNCTION("if(K3076="""",0,counta(split(K3076,"","")))"),0)</f>
        <v>0</v>
      </c>
      <c r="M2917" s="286"/>
      <c r="N2917" s="286"/>
      <c r="O2917" s="286"/>
      <c r="P2917" s="286"/>
      <c r="Q2917" s="414" t="s">
        <v>62</v>
      </c>
      <c r="R2917" s="102" t="s">
        <v>43</v>
      </c>
      <c r="S2917" s="354">
        <v>0</v>
      </c>
      <c r="T2917" s="435"/>
      <c r="U2917" s="165">
        <v>4</v>
      </c>
      <c r="V2917" s="165">
        <v>5</v>
      </c>
      <c r="W2917" s="165" t="s">
        <v>3223</v>
      </c>
      <c r="X2917" s="102" t="s">
        <v>2947</v>
      </c>
      <c r="Y2917" s="422">
        <f>J2917-I2917</f>
        <v>-1.3888888888888895E-2</v>
      </c>
      <c r="Z2917" s="422">
        <f>Y2917*60</f>
        <v>-0.8333333333333337</v>
      </c>
      <c r="AA2917" s="429">
        <v>1</v>
      </c>
      <c r="AB2917" s="165">
        <v>5</v>
      </c>
    </row>
    <row r="2918" spans="1:28" ht="14.25" customHeight="1" thickBot="1">
      <c r="A2918" s="7"/>
      <c r="B2918" s="7"/>
      <c r="C2918" s="252" t="s">
        <v>3465</v>
      </c>
      <c r="D2918" s="468">
        <v>4</v>
      </c>
      <c r="E2918" s="252" t="s">
        <v>3466</v>
      </c>
      <c r="F2918" s="102" t="s">
        <v>3438</v>
      </c>
      <c r="G2918" s="102" t="s">
        <v>3476</v>
      </c>
      <c r="H2918" s="102" t="s">
        <v>3477</v>
      </c>
      <c r="I2918" s="45" t="s">
        <v>3478</v>
      </c>
      <c r="J2918" s="281">
        <v>0.1111111111111111</v>
      </c>
      <c r="K2918" s="286"/>
      <c r="L2918" s="13">
        <f ca="1">IFERROR(__xludf.DUMMYFUNCTION("if(K3077="""",0,counta(split(K3077,"","")))"),0)</f>
        <v>0</v>
      </c>
      <c r="M2918" s="286"/>
      <c r="N2918" s="286"/>
      <c r="O2918" s="286"/>
      <c r="P2918" s="286"/>
      <c r="Q2918" s="414" t="s">
        <v>62</v>
      </c>
      <c r="R2918" s="102" t="s">
        <v>43</v>
      </c>
      <c r="S2918" s="354">
        <v>0</v>
      </c>
      <c r="T2918" s="435"/>
      <c r="U2918" s="165">
        <v>4</v>
      </c>
      <c r="V2918" s="165">
        <v>4</v>
      </c>
      <c r="W2918" s="165" t="s">
        <v>2111</v>
      </c>
      <c r="X2918" s="102" t="s">
        <v>2794</v>
      </c>
      <c r="Y2918" s="422">
        <f>J2918-I2918</f>
        <v>6.2499999999999917E-3</v>
      </c>
      <c r="Z2918" s="422">
        <f>Y2918*60</f>
        <v>0.3749999999999995</v>
      </c>
      <c r="AA2918" s="429">
        <v>1</v>
      </c>
      <c r="AB2918" s="255">
        <v>5</v>
      </c>
    </row>
    <row r="2919" spans="1:28" ht="14.25" customHeight="1" thickBot="1">
      <c r="A2919" s="7"/>
      <c r="B2919" s="7"/>
      <c r="C2919" s="284" t="s">
        <v>5784</v>
      </c>
      <c r="D2919" s="468">
        <v>4</v>
      </c>
      <c r="E2919" s="353" t="s">
        <v>5841</v>
      </c>
      <c r="F2919" s="175" t="s">
        <v>5846</v>
      </c>
      <c r="G2919" s="353" t="s">
        <v>5846</v>
      </c>
      <c r="H2919" s="353" t="s">
        <v>5847</v>
      </c>
      <c r="I2919" s="243" t="s">
        <v>3478</v>
      </c>
      <c r="J2919" s="281">
        <v>0.13958333333333334</v>
      </c>
      <c r="K2919" s="286"/>
      <c r="L2919" s="13">
        <f ca="1">IFERROR(__xludf.DUMMYFUNCTION("if(K3078="""",0,counta(split(K3078,"","")))"),0)</f>
        <v>0</v>
      </c>
      <c r="M2919" s="286"/>
      <c r="N2919" s="286"/>
      <c r="O2919" s="286"/>
      <c r="P2919" s="286"/>
      <c r="Q2919" s="414" t="s">
        <v>62</v>
      </c>
      <c r="R2919" s="102" t="s">
        <v>43</v>
      </c>
      <c r="S2919" s="354">
        <v>0</v>
      </c>
      <c r="T2919" s="435"/>
      <c r="U2919" s="165">
        <v>5</v>
      </c>
      <c r="V2919" s="165">
        <v>5</v>
      </c>
      <c r="W2919" s="165"/>
      <c r="X2919" s="102" t="s">
        <v>2794</v>
      </c>
      <c r="Y2919" s="422">
        <f>J2919-I2919</f>
        <v>3.4722222222222224E-2</v>
      </c>
      <c r="Z2919" s="422">
        <f>Y2919*60</f>
        <v>2.0833333333333335</v>
      </c>
      <c r="AA2919" s="429">
        <v>1</v>
      </c>
      <c r="AB2919" s="165">
        <v>5</v>
      </c>
    </row>
    <row r="2920" spans="1:28" ht="14.25" customHeight="1" thickBot="1">
      <c r="A2920" s="7"/>
      <c r="B2920" s="7"/>
      <c r="C2920" s="50" t="s">
        <v>5950</v>
      </c>
      <c r="D2920" s="468">
        <v>4</v>
      </c>
      <c r="E2920" s="50" t="s">
        <v>6126</v>
      </c>
      <c r="F2920" s="102" t="s">
        <v>816</v>
      </c>
      <c r="G2920" s="102" t="s">
        <v>816</v>
      </c>
      <c r="H2920" s="102" t="s">
        <v>2839</v>
      </c>
      <c r="I2920" s="45" t="s">
        <v>3478</v>
      </c>
      <c r="J2920" s="281">
        <v>0.17499999999999999</v>
      </c>
      <c r="K2920" s="286"/>
      <c r="L2920" s="13">
        <f ca="1">IFERROR(__xludf.DUMMYFUNCTION("if(K3079="""",0,counta(split(K3079,"","")))"),0)</f>
        <v>0</v>
      </c>
      <c r="M2920" s="286"/>
      <c r="N2920" s="286"/>
      <c r="O2920" s="286"/>
      <c r="P2920" s="286"/>
      <c r="Q2920" s="414" t="s">
        <v>62</v>
      </c>
      <c r="R2920" s="102" t="s">
        <v>43</v>
      </c>
      <c r="S2920" s="354">
        <v>0</v>
      </c>
      <c r="T2920" s="435"/>
      <c r="U2920" s="165">
        <v>2</v>
      </c>
      <c r="V2920" s="165">
        <v>3</v>
      </c>
      <c r="W2920" s="165" t="s">
        <v>3044</v>
      </c>
      <c r="X2920" s="102">
        <v>1</v>
      </c>
      <c r="Y2920" s="422">
        <f>J2920-I2920</f>
        <v>7.0138888888888876E-2</v>
      </c>
      <c r="Z2920" s="422">
        <f>Y2920*60</f>
        <v>4.2083333333333321</v>
      </c>
      <c r="AA2920" s="429">
        <v>1</v>
      </c>
      <c r="AB2920" s="255">
        <v>5</v>
      </c>
    </row>
    <row r="2921" spans="1:28" ht="17.25" customHeight="1" thickBot="1">
      <c r="A2921" s="7"/>
      <c r="B2921" s="7"/>
      <c r="C2921" s="50" t="s">
        <v>3306</v>
      </c>
      <c r="D2921" s="468">
        <v>4</v>
      </c>
      <c r="E2921" s="95" t="s">
        <v>3422</v>
      </c>
      <c r="F2921" s="102" t="s">
        <v>1414</v>
      </c>
      <c r="G2921" s="102" t="s">
        <v>1415</v>
      </c>
      <c r="H2921" s="102" t="s">
        <v>2813</v>
      </c>
      <c r="I2921" s="45" t="s">
        <v>984</v>
      </c>
      <c r="J2921" s="281">
        <v>5.347222222222222E-2</v>
      </c>
      <c r="K2921" s="286" t="s">
        <v>9085</v>
      </c>
      <c r="L2921" s="13">
        <f ca="1">IFERROR(__xludf.DUMMYFUNCTION("if(K3080="""",0,counta(split(K3080,"","")))"),1)</f>
        <v>1</v>
      </c>
      <c r="M2921" s="286" t="s">
        <v>9085</v>
      </c>
      <c r="N2921" s="286"/>
      <c r="O2921" s="286"/>
      <c r="P2921" s="286"/>
      <c r="Q2921" s="414" t="s">
        <v>62</v>
      </c>
      <c r="R2921" s="102" t="s">
        <v>43</v>
      </c>
      <c r="S2921" s="354">
        <v>0</v>
      </c>
      <c r="T2921" s="435"/>
      <c r="U2921" s="165"/>
      <c r="V2921" s="165">
        <v>3</v>
      </c>
      <c r="W2921" s="165" t="s">
        <v>2111</v>
      </c>
      <c r="X2921" s="102"/>
      <c r="Y2921" s="422">
        <f>J2921-I2921</f>
        <v>-5.0694444444444452E-2</v>
      </c>
      <c r="Z2921" s="422">
        <f>Y2921*60</f>
        <v>-3.041666666666667</v>
      </c>
      <c r="AA2921" s="428">
        <v>1</v>
      </c>
      <c r="AB2921" s="379">
        <v>5</v>
      </c>
    </row>
    <row r="2922" spans="1:28" ht="17.25" customHeight="1" thickBot="1">
      <c r="A2922" s="7"/>
      <c r="B2922" s="7"/>
      <c r="C2922" s="51" t="s">
        <v>3465</v>
      </c>
      <c r="D2922" s="468">
        <v>4</v>
      </c>
      <c r="E2922" s="51" t="s">
        <v>3509</v>
      </c>
      <c r="F2922" s="102" t="s">
        <v>2848</v>
      </c>
      <c r="G2922" s="102" t="s">
        <v>2848</v>
      </c>
      <c r="H2922" s="102" t="s">
        <v>2849</v>
      </c>
      <c r="I2922" s="45" t="s">
        <v>984</v>
      </c>
      <c r="J2922" s="281">
        <v>0.13819444444444445</v>
      </c>
      <c r="K2922" s="286" t="s">
        <v>9087</v>
      </c>
      <c r="L2922" s="13">
        <f ca="1">IFERROR(__xludf.DUMMYFUNCTION("if(K3081="""",0,counta(split(K3081,"","")))"),5)</f>
        <v>5</v>
      </c>
      <c r="M2922" s="286" t="s">
        <v>9088</v>
      </c>
      <c r="N2922" s="286"/>
      <c r="O2922" s="286"/>
      <c r="P2922" s="286"/>
      <c r="Q2922" s="414" t="s">
        <v>62</v>
      </c>
      <c r="R2922" s="102" t="s">
        <v>43</v>
      </c>
      <c r="S2922" s="354">
        <v>0</v>
      </c>
      <c r="T2922" s="435"/>
      <c r="U2922" s="165"/>
      <c r="V2922" s="165">
        <v>5</v>
      </c>
      <c r="W2922" s="165" t="s">
        <v>2111</v>
      </c>
      <c r="X2922" s="102"/>
      <c r="Y2922" s="422">
        <f>J2922-I2922</f>
        <v>3.4027777777777782E-2</v>
      </c>
      <c r="Z2922" s="422">
        <f>Y2922*60</f>
        <v>2.041666666666667</v>
      </c>
      <c r="AA2922" s="429">
        <v>1</v>
      </c>
      <c r="AB2922" s="196">
        <v>5</v>
      </c>
    </row>
    <row r="2923" spans="1:28" ht="14.25" customHeight="1" thickBot="1">
      <c r="A2923" s="7"/>
      <c r="B2923" s="7"/>
      <c r="C2923" s="51" t="s">
        <v>3465</v>
      </c>
      <c r="D2923" s="468">
        <v>4</v>
      </c>
      <c r="E2923" s="51" t="s">
        <v>3525</v>
      </c>
      <c r="F2923" s="102" t="s">
        <v>3526</v>
      </c>
      <c r="G2923" s="51" t="s">
        <v>3526</v>
      </c>
      <c r="H2923" s="51" t="s">
        <v>3526</v>
      </c>
      <c r="I2923" s="45" t="s">
        <v>984</v>
      </c>
      <c r="J2923" s="281">
        <v>0.19097222222222221</v>
      </c>
      <c r="K2923" s="286" t="s">
        <v>351</v>
      </c>
      <c r="L2923" s="13">
        <f ca="1">IFERROR(__xludf.DUMMYFUNCTION("if(K3082="""",0,counta(split(K3082,"","")))"),1)</f>
        <v>1</v>
      </c>
      <c r="M2923" s="286" t="s">
        <v>351</v>
      </c>
      <c r="N2923" s="286"/>
      <c r="O2923" s="286"/>
      <c r="P2923" s="286"/>
      <c r="Q2923" s="414" t="s">
        <v>62</v>
      </c>
      <c r="R2923" s="102" t="s">
        <v>43</v>
      </c>
      <c r="S2923" s="354">
        <v>0</v>
      </c>
      <c r="T2923" s="435"/>
      <c r="U2923" s="165"/>
      <c r="V2923" s="165">
        <v>5</v>
      </c>
      <c r="W2923" s="165" t="s">
        <v>1403</v>
      </c>
      <c r="X2923" s="102"/>
      <c r="Y2923" s="422">
        <f>J2923-I2923</f>
        <v>8.6805555555555539E-2</v>
      </c>
      <c r="Z2923" s="422">
        <f>Y2923*60</f>
        <v>5.2083333333333321</v>
      </c>
      <c r="AA2923" s="429">
        <v>1</v>
      </c>
      <c r="AB2923" s="485">
        <v>5</v>
      </c>
    </row>
    <row r="2924" spans="1:28" ht="14.25" customHeight="1" thickBot="1">
      <c r="A2924" s="7"/>
      <c r="B2924" s="7"/>
      <c r="C2924" s="104" t="s">
        <v>3675</v>
      </c>
      <c r="D2924" s="468">
        <v>4</v>
      </c>
      <c r="E2924" s="49" t="s">
        <v>3698</v>
      </c>
      <c r="F2924" s="102" t="s">
        <v>3703</v>
      </c>
      <c r="G2924" s="102" t="s">
        <v>692</v>
      </c>
      <c r="H2924" s="102" t="s">
        <v>3424</v>
      </c>
      <c r="I2924" s="45" t="s">
        <v>984</v>
      </c>
      <c r="J2924" s="281">
        <v>0.21805555555555556</v>
      </c>
      <c r="K2924" s="286" t="s">
        <v>698</v>
      </c>
      <c r="L2924" s="13">
        <f ca="1">IFERROR(__xludf.DUMMYFUNCTION("if(K3083="""",0,counta(split(K3083,"","")))"),1)</f>
        <v>1</v>
      </c>
      <c r="M2924" s="286" t="s">
        <v>698</v>
      </c>
      <c r="N2924" s="286"/>
      <c r="O2924" s="286"/>
      <c r="P2924" s="286"/>
      <c r="Q2924" s="414" t="s">
        <v>62</v>
      </c>
      <c r="R2924" s="102" t="s">
        <v>43</v>
      </c>
      <c r="S2924" s="354">
        <v>0</v>
      </c>
      <c r="T2924" s="435"/>
      <c r="U2924" s="165"/>
      <c r="V2924" s="165">
        <v>4</v>
      </c>
      <c r="W2924" s="165" t="s">
        <v>1403</v>
      </c>
      <c r="X2924" s="102"/>
      <c r="Y2924" s="422">
        <f>J2924-I2924</f>
        <v>0.11388888888888889</v>
      </c>
      <c r="Z2924" s="422">
        <f>Y2924*60</f>
        <v>6.833333333333333</v>
      </c>
      <c r="AA2924" s="428">
        <v>1</v>
      </c>
      <c r="AB2924" s="354">
        <v>5</v>
      </c>
    </row>
    <row r="2925" spans="1:28" ht="14.25" customHeight="1" thickBot="1">
      <c r="A2925" s="7"/>
      <c r="B2925" s="7"/>
      <c r="C2925" s="252" t="s">
        <v>3828</v>
      </c>
      <c r="D2925" s="468">
        <v>4</v>
      </c>
      <c r="E2925" s="252" t="s">
        <v>3995</v>
      </c>
      <c r="F2925" s="137" t="s">
        <v>3777</v>
      </c>
      <c r="G2925" s="102" t="s">
        <v>3999</v>
      </c>
      <c r="H2925" s="102" t="s">
        <v>4000</v>
      </c>
      <c r="I2925" s="45" t="s">
        <v>984</v>
      </c>
      <c r="J2925" s="281">
        <v>0.26458333333333334</v>
      </c>
      <c r="K2925" s="286" t="s">
        <v>9092</v>
      </c>
      <c r="L2925" s="13">
        <f ca="1">IFERROR(__xludf.DUMMYFUNCTION("if(K3084="""",0,counta(split(K3084,"","")))"),2)</f>
        <v>2</v>
      </c>
      <c r="M2925" s="49" t="s">
        <v>9092</v>
      </c>
      <c r="N2925" s="286"/>
      <c r="O2925" s="286"/>
      <c r="P2925" s="286"/>
      <c r="Q2925" s="414" t="s">
        <v>62</v>
      </c>
      <c r="R2925" s="102" t="s">
        <v>43</v>
      </c>
      <c r="S2925" s="354">
        <v>0</v>
      </c>
      <c r="T2925" s="435"/>
      <c r="U2925" s="148">
        <v>3</v>
      </c>
      <c r="V2925" s="149">
        <v>4</v>
      </c>
      <c r="W2925" s="155" t="s">
        <v>2793</v>
      </c>
      <c r="X2925" s="155" t="s">
        <v>2947</v>
      </c>
      <c r="Y2925" s="422">
        <f>J2925-I2925</f>
        <v>0.16041666666666665</v>
      </c>
      <c r="Z2925" s="422">
        <f>Y2925*60</f>
        <v>9.625</v>
      </c>
      <c r="AA2925" s="429">
        <v>1</v>
      </c>
      <c r="AB2925" s="280">
        <v>5</v>
      </c>
    </row>
    <row r="2926" spans="1:28" ht="14.25" customHeight="1" thickBot="1">
      <c r="A2926" s="7"/>
      <c r="B2926" s="7"/>
      <c r="C2926" s="50" t="s">
        <v>5950</v>
      </c>
      <c r="D2926" s="468">
        <v>4</v>
      </c>
      <c r="E2926" s="50" t="s">
        <v>6105</v>
      </c>
      <c r="F2926" s="102" t="s">
        <v>4534</v>
      </c>
      <c r="G2926" s="102" t="s">
        <v>4534</v>
      </c>
      <c r="H2926" s="102" t="s">
        <v>6107</v>
      </c>
      <c r="I2926" s="45" t="s">
        <v>339</v>
      </c>
      <c r="J2926" s="281">
        <v>0.3034722222222222</v>
      </c>
      <c r="K2926" s="286" t="s">
        <v>9094</v>
      </c>
      <c r="L2926" s="13">
        <f ca="1">IFERROR(__xludf.DUMMYFUNCTION("if(K3085="""",0,counta(split(K3085,"","")))"),3)</f>
        <v>3</v>
      </c>
      <c r="M2926" s="286" t="s">
        <v>9094</v>
      </c>
      <c r="N2926" s="286" t="s">
        <v>9095</v>
      </c>
      <c r="O2926" s="286" t="s">
        <v>3450</v>
      </c>
      <c r="P2926" s="286" t="s">
        <v>9096</v>
      </c>
      <c r="Q2926" s="414" t="s">
        <v>62</v>
      </c>
      <c r="R2926" s="102" t="s">
        <v>43</v>
      </c>
      <c r="S2926" s="354">
        <v>0</v>
      </c>
      <c r="T2926" s="435"/>
      <c r="U2926" s="165">
        <v>4</v>
      </c>
      <c r="V2926" s="165">
        <v>4</v>
      </c>
      <c r="W2926" s="165" t="s">
        <v>29</v>
      </c>
      <c r="X2926" s="102">
        <v>1</v>
      </c>
      <c r="Y2926" s="422">
        <f>J2926-I2926</f>
        <v>0.19999999999999996</v>
      </c>
      <c r="Z2926" s="422">
        <f>Y2926*60</f>
        <v>11.999999999999996</v>
      </c>
      <c r="AA2926" s="429">
        <v>1</v>
      </c>
      <c r="AB2926" s="280">
        <v>5</v>
      </c>
    </row>
    <row r="2927" spans="1:28" ht="14.25" customHeight="1" thickBot="1">
      <c r="A2927" s="7"/>
      <c r="B2927" s="7"/>
      <c r="C2927" s="252" t="s">
        <v>3828</v>
      </c>
      <c r="D2927" s="468">
        <v>4</v>
      </c>
      <c r="E2927" s="252" t="s">
        <v>4040</v>
      </c>
      <c r="F2927" s="102" t="s">
        <v>75</v>
      </c>
      <c r="G2927" s="102" t="s">
        <v>4042</v>
      </c>
      <c r="H2927" s="102" t="s">
        <v>3894</v>
      </c>
      <c r="I2927" s="45" t="s">
        <v>1739</v>
      </c>
      <c r="J2927" s="281">
        <v>0.31111111111111112</v>
      </c>
      <c r="K2927" s="286" t="s">
        <v>9097</v>
      </c>
      <c r="L2927" s="13">
        <f ca="1">IFERROR(__xludf.DUMMYFUNCTION("if(K3086="""",0,counta(split(K3086,"","")))"),3)</f>
        <v>3</v>
      </c>
      <c r="M2927" s="286" t="s">
        <v>9098</v>
      </c>
      <c r="N2927" s="286" t="s">
        <v>9095</v>
      </c>
      <c r="O2927" s="286" t="s">
        <v>3450</v>
      </c>
      <c r="P2927" s="286"/>
      <c r="Q2927" s="414" t="s">
        <v>62</v>
      </c>
      <c r="R2927" s="102" t="s">
        <v>43</v>
      </c>
      <c r="S2927" s="354">
        <v>0</v>
      </c>
      <c r="T2927" s="435"/>
      <c r="U2927" s="239">
        <v>2</v>
      </c>
      <c r="V2927" s="253">
        <v>4</v>
      </c>
      <c r="W2927" s="353" t="s">
        <v>7965</v>
      </c>
      <c r="X2927" s="353">
        <v>1</v>
      </c>
      <c r="Y2927" s="422">
        <f>J2927-I2927</f>
        <v>0.20833333333333331</v>
      </c>
      <c r="Z2927" s="422">
        <f>Y2927*60</f>
        <v>12.499999999999998</v>
      </c>
      <c r="AA2927" s="429">
        <v>1</v>
      </c>
      <c r="AB2927" s="165">
        <v>5</v>
      </c>
    </row>
    <row r="2928" spans="1:28" ht="14.25" customHeight="1" thickBot="1">
      <c r="A2928" s="7"/>
      <c r="B2928" s="7"/>
      <c r="C2928" s="104" t="s">
        <v>5338</v>
      </c>
      <c r="D2928" s="468">
        <v>4</v>
      </c>
      <c r="E2928" s="50" t="s">
        <v>5482</v>
      </c>
      <c r="F2928" s="74" t="s">
        <v>3066</v>
      </c>
      <c r="G2928" s="102" t="s">
        <v>5487</v>
      </c>
      <c r="H2928" s="102" t="s">
        <v>660</v>
      </c>
      <c r="I2928" s="45" t="s">
        <v>1739</v>
      </c>
      <c r="J2928" s="281"/>
      <c r="K2928" s="286"/>
      <c r="L2928" s="13">
        <f ca="1">IFERROR(__xludf.DUMMYFUNCTION("if(K3087="""",0,counta(split(K3087,"","")))"),0)</f>
        <v>0</v>
      </c>
      <c r="M2928" s="286"/>
      <c r="N2928" s="286"/>
      <c r="O2928" s="286"/>
      <c r="P2928" s="286"/>
      <c r="Q2928" s="414" t="s">
        <v>62</v>
      </c>
      <c r="R2928" s="102" t="s">
        <v>43</v>
      </c>
      <c r="S2928" s="354">
        <v>0</v>
      </c>
      <c r="T2928" s="435"/>
      <c r="U2928" s="253">
        <v>4</v>
      </c>
      <c r="V2928" s="253">
        <v>4</v>
      </c>
      <c r="W2928" s="283" t="s">
        <v>2793</v>
      </c>
      <c r="X2928" s="250">
        <v>1</v>
      </c>
      <c r="Y2928" s="422">
        <f>J2928-I2928</f>
        <v>-0.10277777777777779</v>
      </c>
      <c r="Z2928" s="422">
        <f>Y2928*60</f>
        <v>-6.166666666666667</v>
      </c>
      <c r="AA2928" s="429">
        <v>1</v>
      </c>
      <c r="AB2928" s="196">
        <v>5</v>
      </c>
    </row>
    <row r="2929" spans="1:28" ht="14.25" customHeight="1" thickBot="1">
      <c r="A2929" s="7"/>
      <c r="B2929" s="7"/>
      <c r="C2929" s="50" t="s">
        <v>6196</v>
      </c>
      <c r="D2929" s="468">
        <v>4</v>
      </c>
      <c r="E2929" s="50" t="s">
        <v>6309</v>
      </c>
      <c r="F2929" s="102" t="s">
        <v>6310</v>
      </c>
      <c r="G2929" s="102" t="s">
        <v>6310</v>
      </c>
      <c r="H2929" s="102" t="s">
        <v>6311</v>
      </c>
      <c r="I2929" s="45" t="s">
        <v>1739</v>
      </c>
      <c r="J2929" s="281">
        <v>0.13055555555555556</v>
      </c>
      <c r="K2929" s="286" t="s">
        <v>9102</v>
      </c>
      <c r="L2929" s="13">
        <f ca="1">IFERROR(__xludf.DUMMYFUNCTION("if(K3088="""",0,counta(split(K3088,"","")))"),7)</f>
        <v>7</v>
      </c>
      <c r="M2929" s="286" t="s">
        <v>9102</v>
      </c>
      <c r="N2929" s="286"/>
      <c r="O2929" s="286"/>
      <c r="P2929" s="286"/>
      <c r="Q2929" s="414" t="s">
        <v>62</v>
      </c>
      <c r="R2929" s="102" t="s">
        <v>43</v>
      </c>
      <c r="S2929" s="354">
        <v>0</v>
      </c>
      <c r="T2929" s="435"/>
      <c r="U2929" s="165"/>
      <c r="V2929" s="165">
        <v>4</v>
      </c>
      <c r="W2929" s="165" t="s">
        <v>1403</v>
      </c>
      <c r="X2929" s="102"/>
      <c r="Y2929" s="422">
        <f>J2929-I2929</f>
        <v>2.7777777777777776E-2</v>
      </c>
      <c r="Z2929" s="422">
        <f>Y2929*60</f>
        <v>1.6666666666666665</v>
      </c>
      <c r="AA2929" s="428">
        <v>1</v>
      </c>
      <c r="AB2929" s="165">
        <v>5</v>
      </c>
    </row>
    <row r="2930" spans="1:28" ht="14.25" customHeight="1" thickBot="1">
      <c r="A2930" s="7"/>
      <c r="B2930" s="7"/>
      <c r="C2930" s="252" t="s">
        <v>6355</v>
      </c>
      <c r="D2930" s="468">
        <v>4</v>
      </c>
      <c r="E2930" s="50" t="s">
        <v>6353</v>
      </c>
      <c r="F2930" s="102" t="s">
        <v>6358</v>
      </c>
      <c r="G2930" s="102" t="s">
        <v>6359</v>
      </c>
      <c r="H2930" s="102" t="s">
        <v>6358</v>
      </c>
      <c r="I2930" s="45" t="s">
        <v>1739</v>
      </c>
      <c r="J2930" s="281">
        <v>0.72499999999999998</v>
      </c>
      <c r="K2930" s="286" t="s">
        <v>9106</v>
      </c>
      <c r="L2930" s="13">
        <f ca="1">IFERROR(__xludf.DUMMYFUNCTION("if(K3089="""",0,counta(split(K3089,"","")))"),1)</f>
        <v>1</v>
      </c>
      <c r="M2930" s="49" t="s">
        <v>9106</v>
      </c>
      <c r="N2930" s="286"/>
      <c r="O2930" s="286"/>
      <c r="P2930" s="286"/>
      <c r="Q2930" s="414" t="s">
        <v>62</v>
      </c>
      <c r="R2930" s="102" t="s">
        <v>43</v>
      </c>
      <c r="S2930" s="354">
        <v>0</v>
      </c>
      <c r="T2930" s="435"/>
      <c r="U2930" s="165"/>
      <c r="V2930" s="165">
        <v>4</v>
      </c>
      <c r="W2930" s="165" t="s">
        <v>2111</v>
      </c>
      <c r="X2930" s="102"/>
      <c r="Y2930" s="422">
        <f>J2930-I2930</f>
        <v>0.62222222222222223</v>
      </c>
      <c r="Z2930" s="422">
        <f>Y2930*60</f>
        <v>37.333333333333336</v>
      </c>
      <c r="AA2930" s="429">
        <v>1</v>
      </c>
      <c r="AB2930" s="165">
        <v>5</v>
      </c>
    </row>
    <row r="2931" spans="1:28" ht="14.25" customHeight="1" thickBot="1">
      <c r="A2931" s="7"/>
      <c r="B2931" s="7"/>
      <c r="C2931" s="252" t="s">
        <v>3828</v>
      </c>
      <c r="D2931" s="468">
        <v>4</v>
      </c>
      <c r="E2931" s="252" t="s">
        <v>74</v>
      </c>
      <c r="F2931" s="102" t="s">
        <v>79</v>
      </c>
      <c r="G2931" s="102" t="s">
        <v>80</v>
      </c>
      <c r="H2931" s="102" t="s">
        <v>3831</v>
      </c>
      <c r="I2931" s="45" t="s">
        <v>2833</v>
      </c>
      <c r="J2931" s="281">
        <v>0.73263888888888884</v>
      </c>
      <c r="K2931" s="286"/>
      <c r="L2931" s="13">
        <f ca="1">IFERROR(__xludf.DUMMYFUNCTION("if(K3090="""",0,counta(split(K3090,"","")))"),0)</f>
        <v>0</v>
      </c>
      <c r="M2931" s="286"/>
      <c r="N2931" s="286"/>
      <c r="O2931" s="286"/>
      <c r="P2931" s="286"/>
      <c r="Q2931" s="414" t="s">
        <v>62</v>
      </c>
      <c r="R2931" s="102" t="s">
        <v>43</v>
      </c>
      <c r="S2931" s="354">
        <v>0</v>
      </c>
      <c r="T2931" s="435"/>
      <c r="U2931" s="51">
        <v>4</v>
      </c>
      <c r="V2931" s="51">
        <v>4</v>
      </c>
      <c r="W2931" s="51" t="s">
        <v>3044</v>
      </c>
      <c r="X2931" s="51" t="s">
        <v>2794</v>
      </c>
      <c r="Y2931" s="422">
        <f>J2931-I2931</f>
        <v>0.63055555555555554</v>
      </c>
      <c r="Z2931" s="422">
        <f>Y2931*60</f>
        <v>37.833333333333329</v>
      </c>
      <c r="AA2931" s="429">
        <v>1</v>
      </c>
      <c r="AB2931" s="332">
        <v>5</v>
      </c>
    </row>
    <row r="2932" spans="1:28" ht="14.25" customHeight="1" thickBot="1">
      <c r="A2932" s="126"/>
      <c r="B2932" s="126"/>
      <c r="C2932" s="127" t="s">
        <v>4411</v>
      </c>
      <c r="D2932" s="468">
        <v>4</v>
      </c>
      <c r="E2932" s="128" t="s">
        <v>4465</v>
      </c>
      <c r="F2932" s="129" t="s">
        <v>4466</v>
      </c>
      <c r="G2932" s="129" t="s">
        <v>4467</v>
      </c>
      <c r="H2932" s="129" t="s">
        <v>100</v>
      </c>
      <c r="I2932" s="47" t="s">
        <v>2833</v>
      </c>
      <c r="J2932" s="281">
        <v>0.88749999999999996</v>
      </c>
      <c r="K2932" s="286" t="s">
        <v>9111</v>
      </c>
      <c r="L2932" s="13">
        <f ca="1">IFERROR(__xludf.DUMMYFUNCTION("if(K3091="""",0,counta(split(K3091,"","")))"),1)</f>
        <v>1</v>
      </c>
      <c r="M2932" s="286" t="s">
        <v>9111</v>
      </c>
      <c r="N2932" s="286"/>
      <c r="O2932" s="286"/>
      <c r="P2932" s="286"/>
      <c r="Q2932" s="414" t="s">
        <v>62</v>
      </c>
      <c r="R2932" s="102" t="s">
        <v>43</v>
      </c>
      <c r="S2932" s="354">
        <v>0</v>
      </c>
      <c r="T2932" s="435"/>
      <c r="U2932" s="274">
        <v>5</v>
      </c>
      <c r="V2932" s="274">
        <v>5</v>
      </c>
      <c r="W2932" s="272" t="s">
        <v>2793</v>
      </c>
      <c r="X2932" s="274">
        <v>1</v>
      </c>
      <c r="Y2932" s="422">
        <f>J2932-I2932</f>
        <v>0.78541666666666665</v>
      </c>
      <c r="Z2932" s="422">
        <f>Y2932*60</f>
        <v>47.125</v>
      </c>
      <c r="AA2932" s="429">
        <v>1</v>
      </c>
      <c r="AB2932" s="165">
        <v>5</v>
      </c>
    </row>
    <row r="2933" spans="1:28" ht="14.25" customHeight="1" thickBot="1">
      <c r="A2933" s="7"/>
      <c r="B2933" s="7"/>
      <c r="C2933" s="50" t="s">
        <v>5950</v>
      </c>
      <c r="D2933" s="468">
        <v>4</v>
      </c>
      <c r="E2933" s="50" t="s">
        <v>6105</v>
      </c>
      <c r="F2933" s="80" t="s">
        <v>4549</v>
      </c>
      <c r="G2933" s="102" t="s">
        <v>4066</v>
      </c>
      <c r="H2933" s="102" t="s">
        <v>6106</v>
      </c>
      <c r="I2933" s="45" t="s">
        <v>2833</v>
      </c>
      <c r="J2933" s="281">
        <v>0.39166666666666666</v>
      </c>
      <c r="K2933" s="286"/>
      <c r="L2933" s="13">
        <f ca="1">IFERROR(__xludf.DUMMYFUNCTION("if(K3099="""",0,counta(split(K3099,"","")))"),0)</f>
        <v>0</v>
      </c>
      <c r="M2933" s="286"/>
      <c r="N2933" s="286"/>
      <c r="O2933" s="286"/>
      <c r="P2933" s="286"/>
      <c r="Q2933" s="422" t="s">
        <v>62</v>
      </c>
      <c r="R2933" s="102" t="s">
        <v>43</v>
      </c>
      <c r="S2933" s="102">
        <v>0</v>
      </c>
      <c r="T2933" s="435"/>
      <c r="U2933" s="274">
        <v>5</v>
      </c>
      <c r="V2933" s="274">
        <v>5</v>
      </c>
      <c r="W2933" s="272" t="s">
        <v>2793</v>
      </c>
      <c r="X2933" s="274">
        <v>1</v>
      </c>
      <c r="Y2933" s="422">
        <f>J2933-I2933</f>
        <v>0.2895833333333333</v>
      </c>
      <c r="Z2933" s="422">
        <f>Y2933*60</f>
        <v>17.375</v>
      </c>
      <c r="AA2933" s="429">
        <v>1</v>
      </c>
      <c r="AB2933" s="165">
        <v>5</v>
      </c>
    </row>
    <row r="2934" spans="1:28" ht="14.25" customHeight="1" thickBot="1">
      <c r="A2934" s="69"/>
      <c r="B2934" s="69"/>
      <c r="C2934" s="285" t="s">
        <v>3006</v>
      </c>
      <c r="D2934" s="468">
        <v>4</v>
      </c>
      <c r="E2934" s="197" t="s">
        <v>3042</v>
      </c>
      <c r="F2934" s="209" t="s">
        <v>2803</v>
      </c>
      <c r="G2934" s="209" t="s">
        <v>2803</v>
      </c>
      <c r="H2934" s="209" t="s">
        <v>3052</v>
      </c>
      <c r="I2934" s="82" t="s">
        <v>81</v>
      </c>
      <c r="J2934" s="281">
        <v>0.39374999999999999</v>
      </c>
      <c r="K2934" s="286"/>
      <c r="L2934" s="13">
        <f ca="1">IFERROR(__xludf.DUMMYFUNCTION("if(K3100="""",0,counta(split(K3100,"","")))"),0)</f>
        <v>0</v>
      </c>
      <c r="M2934" s="286"/>
      <c r="N2934" s="286"/>
      <c r="O2934" s="286"/>
      <c r="P2934" s="286"/>
      <c r="Q2934" s="422" t="s">
        <v>62</v>
      </c>
      <c r="R2934" s="102" t="s">
        <v>43</v>
      </c>
      <c r="S2934" s="102">
        <v>0</v>
      </c>
      <c r="T2934" s="435"/>
      <c r="U2934" s="251">
        <v>3</v>
      </c>
      <c r="V2934" s="251">
        <v>3</v>
      </c>
      <c r="W2934" s="283" t="s">
        <v>2793</v>
      </c>
      <c r="X2934" s="250">
        <v>1</v>
      </c>
      <c r="Y2934" s="422">
        <f>J2934-I2934</f>
        <v>0.29236111111111107</v>
      </c>
      <c r="Z2934" s="422">
        <f>Y2934*60</f>
        <v>17.541666666666664</v>
      </c>
      <c r="AA2934" s="429">
        <v>1</v>
      </c>
      <c r="AB2934" s="481">
        <v>5</v>
      </c>
    </row>
    <row r="2935" spans="1:28" ht="14.25" customHeight="1" thickBot="1">
      <c r="A2935" s="7"/>
      <c r="B2935" s="7"/>
      <c r="C2935" s="50" t="s">
        <v>4937</v>
      </c>
      <c r="D2935" s="468">
        <v>4</v>
      </c>
      <c r="E2935" s="144" t="s">
        <v>5061</v>
      </c>
      <c r="F2935" s="102" t="s">
        <v>75</v>
      </c>
      <c r="G2935" s="102" t="s">
        <v>5062</v>
      </c>
      <c r="H2935" s="102" t="s">
        <v>295</v>
      </c>
      <c r="I2935" s="45" t="s">
        <v>81</v>
      </c>
      <c r="J2935" s="281">
        <v>0.39652777777777776</v>
      </c>
      <c r="K2935" s="286"/>
      <c r="L2935" s="13">
        <f ca="1">IFERROR(__xludf.DUMMYFUNCTION("if(K3101="""",0,counta(split(K3101,"","")))"),0)</f>
        <v>0</v>
      </c>
      <c r="M2935" s="286"/>
      <c r="N2935" s="286"/>
      <c r="O2935" s="286"/>
      <c r="P2935" s="286"/>
      <c r="Q2935" s="422" t="s">
        <v>62</v>
      </c>
      <c r="R2935" s="102" t="s">
        <v>43</v>
      </c>
      <c r="S2935" s="102">
        <v>0</v>
      </c>
      <c r="T2935" s="435"/>
      <c r="U2935" s="165"/>
      <c r="V2935" s="165">
        <v>5</v>
      </c>
      <c r="W2935" s="165" t="s">
        <v>2111</v>
      </c>
      <c r="X2935" s="102"/>
      <c r="Y2935" s="422">
        <f>J2935-I2935</f>
        <v>0.29513888888888884</v>
      </c>
      <c r="Z2935" s="422">
        <f>Y2935*60</f>
        <v>17.708333333333329</v>
      </c>
      <c r="AA2935" s="429">
        <v>1</v>
      </c>
      <c r="AB2935" s="150">
        <v>5</v>
      </c>
    </row>
    <row r="2936" spans="1:28" ht="14.25" customHeight="1" thickBot="1">
      <c r="A2936" s="161"/>
      <c r="B2936" s="161"/>
      <c r="C2936" s="353" t="s">
        <v>5531</v>
      </c>
      <c r="D2936" s="468">
        <v>4</v>
      </c>
      <c r="E2936" s="386" t="s">
        <v>5588</v>
      </c>
      <c r="F2936" s="164" t="s">
        <v>5593</v>
      </c>
      <c r="G2936" s="164" t="s">
        <v>5594</v>
      </c>
      <c r="H2936" s="164" t="s">
        <v>5595</v>
      </c>
      <c r="I2936" s="162" t="s">
        <v>694</v>
      </c>
      <c r="J2936" s="281">
        <v>0.41041666666666665</v>
      </c>
      <c r="K2936" s="286" t="s">
        <v>9125</v>
      </c>
      <c r="L2936" s="13">
        <f ca="1">IFERROR(__xludf.DUMMYFUNCTION("if(K3102="""",0,counta(split(K3102,"","")))"),5)</f>
        <v>5</v>
      </c>
      <c r="M2936" s="49" t="s">
        <v>9125</v>
      </c>
      <c r="N2936" s="286"/>
      <c r="O2936" s="286"/>
      <c r="P2936" s="286"/>
      <c r="Q2936" s="422" t="s">
        <v>62</v>
      </c>
      <c r="R2936" s="102" t="s">
        <v>43</v>
      </c>
      <c r="S2936" s="102">
        <v>0</v>
      </c>
      <c r="T2936" s="435"/>
      <c r="U2936" s="165"/>
      <c r="V2936" s="165">
        <v>5</v>
      </c>
      <c r="W2936" s="165" t="s">
        <v>2111</v>
      </c>
      <c r="X2936" s="102"/>
      <c r="Y2936" s="422">
        <f>J2936-I2936</f>
        <v>0.30972222222222223</v>
      </c>
      <c r="Z2936" s="422">
        <f>Y2936*60</f>
        <v>18.583333333333336</v>
      </c>
      <c r="AA2936" s="429">
        <v>1</v>
      </c>
      <c r="AB2936" s="467">
        <v>5</v>
      </c>
    </row>
    <row r="2937" spans="1:28" ht="14.25" customHeight="1" thickBot="1">
      <c r="A2937" s="559"/>
      <c r="B2937" s="559"/>
      <c r="C2937" s="501" t="s">
        <v>5531</v>
      </c>
      <c r="D2937" s="468">
        <v>4</v>
      </c>
      <c r="E2937" s="560" t="s">
        <v>5588</v>
      </c>
      <c r="F2937" s="509" t="s">
        <v>5596</v>
      </c>
      <c r="G2937" s="509" t="s">
        <v>5597</v>
      </c>
      <c r="H2937" s="509" t="s">
        <v>5597</v>
      </c>
      <c r="I2937" s="561" t="s">
        <v>694</v>
      </c>
      <c r="J2937" s="281">
        <v>0.43055555555555558</v>
      </c>
      <c r="K2937" s="286" t="s">
        <v>559</v>
      </c>
      <c r="L2937" s="13">
        <f ca="1">IFERROR(__xludf.DUMMYFUNCTION("if(K3103="""",0,counta(split(K3103,"","")))"),1)</f>
        <v>1</v>
      </c>
      <c r="M2937" s="286"/>
      <c r="N2937" s="286"/>
      <c r="O2937" s="286"/>
      <c r="P2937" s="286"/>
      <c r="Q2937" s="422" t="s">
        <v>62</v>
      </c>
      <c r="R2937" s="102" t="s">
        <v>43</v>
      </c>
      <c r="S2937" s="102">
        <v>0</v>
      </c>
      <c r="T2937" s="435"/>
      <c r="U2937" s="165"/>
      <c r="V2937" s="165">
        <v>5</v>
      </c>
      <c r="W2937" s="165" t="s">
        <v>2111</v>
      </c>
      <c r="X2937" s="102"/>
      <c r="Y2937" s="422">
        <f>J2937-I2937</f>
        <v>0.32986111111111116</v>
      </c>
      <c r="Z2937" s="422">
        <f>Y2937*60</f>
        <v>19.791666666666671</v>
      </c>
      <c r="AA2937" s="429">
        <v>1</v>
      </c>
      <c r="AB2937" s="165">
        <v>5</v>
      </c>
    </row>
    <row r="2938" spans="1:28" ht="14.25" customHeight="1" thickBot="1">
      <c r="A2938" s="156"/>
      <c r="B2938" s="156"/>
      <c r="C2938" s="252" t="s">
        <v>6391</v>
      </c>
      <c r="D2938" s="468">
        <v>4</v>
      </c>
      <c r="E2938" s="312" t="s">
        <v>6596</v>
      </c>
      <c r="F2938" s="339" t="s">
        <v>6597</v>
      </c>
      <c r="G2938" s="339" t="s">
        <v>6598</v>
      </c>
      <c r="H2938" s="184" t="s">
        <v>6599</v>
      </c>
      <c r="I2938" s="184" t="s">
        <v>694</v>
      </c>
      <c r="J2938" s="281">
        <v>0.6430555555555556</v>
      </c>
      <c r="K2938" s="286" t="s">
        <v>9130</v>
      </c>
      <c r="L2938" s="13">
        <f ca="1">IFERROR(__xludf.DUMMYFUNCTION("if(K3104="""",0,counta(split(K3104,"","")))"),9)</f>
        <v>9</v>
      </c>
      <c r="M2938" s="49" t="s">
        <v>9130</v>
      </c>
      <c r="N2938" s="286" t="s">
        <v>181</v>
      </c>
      <c r="O2938" s="286" t="s">
        <v>181</v>
      </c>
      <c r="P2938" s="286"/>
      <c r="Q2938" s="422" t="s">
        <v>62</v>
      </c>
      <c r="R2938" s="102" t="s">
        <v>43</v>
      </c>
      <c r="S2938" s="102">
        <v>0</v>
      </c>
      <c r="T2938" s="435"/>
      <c r="U2938" s="165"/>
      <c r="V2938" s="165">
        <v>5</v>
      </c>
      <c r="W2938" s="165" t="s">
        <v>2111</v>
      </c>
      <c r="X2938" s="102"/>
      <c r="Y2938" s="422">
        <f>J2938-I2938</f>
        <v>0.54236111111111118</v>
      </c>
      <c r="Z2938" s="422">
        <f>Y2938*60</f>
        <v>32.541666666666671</v>
      </c>
      <c r="AA2938" s="428">
        <v>1</v>
      </c>
      <c r="AB2938" s="332">
        <v>5</v>
      </c>
    </row>
    <row r="2939" spans="1:28" ht="14.25" customHeight="1" thickBot="1">
      <c r="A2939" s="7"/>
      <c r="B2939" s="7"/>
      <c r="C2939" s="190" t="s">
        <v>6753</v>
      </c>
      <c r="D2939" s="468">
        <v>4</v>
      </c>
      <c r="E2939" s="200" t="s">
        <v>6798</v>
      </c>
      <c r="F2939" s="55" t="s">
        <v>1847</v>
      </c>
      <c r="G2939" s="205" t="s">
        <v>6801</v>
      </c>
      <c r="H2939" s="205" t="s">
        <v>3395</v>
      </c>
      <c r="I2939" s="195" t="s">
        <v>694</v>
      </c>
      <c r="J2939" s="281">
        <v>0.96527777777777779</v>
      </c>
      <c r="K2939" s="286" t="s">
        <v>9133</v>
      </c>
      <c r="L2939" s="13">
        <f ca="1">IFERROR(__xludf.DUMMYFUNCTION("if(K3105="""",0,counta(split(K3105,"","")))"),4)</f>
        <v>4</v>
      </c>
      <c r="M2939" s="49" t="s">
        <v>9133</v>
      </c>
      <c r="N2939" s="286"/>
      <c r="O2939" s="286"/>
      <c r="P2939" s="286"/>
      <c r="Q2939" s="445" t="s">
        <v>62</v>
      </c>
      <c r="R2939" s="102" t="s">
        <v>43</v>
      </c>
      <c r="S2939" s="250">
        <v>0</v>
      </c>
      <c r="T2939" s="435"/>
      <c r="U2939" s="165"/>
      <c r="V2939" s="165">
        <v>4</v>
      </c>
      <c r="W2939" s="165" t="s">
        <v>1403</v>
      </c>
      <c r="X2939" s="102"/>
      <c r="Y2939" s="422">
        <f>J2939-I2939</f>
        <v>0.86458333333333337</v>
      </c>
      <c r="Z2939" s="422">
        <f>Y2939*60</f>
        <v>51.875</v>
      </c>
      <c r="AA2939" s="428">
        <v>1</v>
      </c>
      <c r="AB2939" s="165">
        <v>5</v>
      </c>
    </row>
    <row r="2940" spans="1:28" ht="14.25" customHeight="1" thickBot="1">
      <c r="A2940" s="7"/>
      <c r="B2940" s="7"/>
      <c r="C2940" s="284" t="s">
        <v>4046</v>
      </c>
      <c r="D2940" s="468">
        <v>4</v>
      </c>
      <c r="E2940" s="353" t="s">
        <v>608</v>
      </c>
      <c r="F2940" s="102" t="s">
        <v>68</v>
      </c>
      <c r="G2940" s="102" t="s">
        <v>4069</v>
      </c>
      <c r="H2940" s="102" t="s">
        <v>208</v>
      </c>
      <c r="I2940" s="45" t="s">
        <v>169</v>
      </c>
      <c r="J2940" s="281">
        <v>0.16388888888888889</v>
      </c>
      <c r="K2940" s="286" t="s">
        <v>9135</v>
      </c>
      <c r="L2940" s="13">
        <f ca="1">IFERROR(__xludf.DUMMYFUNCTION("if(K3106="""",0,counta(split(K3106,"","")))"),4)</f>
        <v>4</v>
      </c>
      <c r="M2940" s="49" t="s">
        <v>9135</v>
      </c>
      <c r="N2940" s="286"/>
      <c r="O2940" s="286"/>
      <c r="P2940" s="286"/>
      <c r="Q2940" s="445" t="s">
        <v>62</v>
      </c>
      <c r="R2940" s="102" t="s">
        <v>43</v>
      </c>
      <c r="S2940" s="250">
        <v>0</v>
      </c>
      <c r="T2940" s="435"/>
      <c r="U2940" s="196">
        <v>5</v>
      </c>
      <c r="V2940" s="196">
        <v>5</v>
      </c>
      <c r="W2940" s="196" t="s">
        <v>3076</v>
      </c>
      <c r="X2940" s="205">
        <v>1</v>
      </c>
      <c r="Y2940" s="422">
        <f>J2940-I2940</f>
        <v>6.3888888888888898E-2</v>
      </c>
      <c r="Z2940" s="422">
        <f>Y2940*60</f>
        <v>3.8333333333333339</v>
      </c>
      <c r="AA2940" s="429">
        <v>1</v>
      </c>
      <c r="AB2940" s="255">
        <v>5</v>
      </c>
    </row>
    <row r="2941" spans="1:28" ht="14.25" customHeight="1" thickBot="1">
      <c r="A2941" s="7"/>
      <c r="B2941" s="7"/>
      <c r="C2941" s="50" t="s">
        <v>4411</v>
      </c>
      <c r="D2941" s="468">
        <v>4</v>
      </c>
      <c r="E2941" s="51" t="s">
        <v>4635</v>
      </c>
      <c r="F2941" s="129" t="s">
        <v>4640</v>
      </c>
      <c r="G2941" s="102" t="s">
        <v>4641</v>
      </c>
      <c r="H2941" s="102" t="s">
        <v>2216</v>
      </c>
      <c r="I2941" s="45" t="s">
        <v>1804</v>
      </c>
      <c r="J2941" s="281">
        <v>0.29097222222222224</v>
      </c>
      <c r="K2941" s="286" t="s">
        <v>9138</v>
      </c>
      <c r="L2941" s="13">
        <f ca="1">IFERROR(__xludf.DUMMYFUNCTION("if(K3107="""",0,counta(split(K3107,"","")))"),2)</f>
        <v>2</v>
      </c>
      <c r="M2941" s="286" t="s">
        <v>9138</v>
      </c>
      <c r="N2941" s="286"/>
      <c r="O2941" s="286" t="s">
        <v>7777</v>
      </c>
      <c r="P2941" s="286"/>
      <c r="Q2941" s="422" t="s">
        <v>62</v>
      </c>
      <c r="R2941" s="102" t="s">
        <v>43</v>
      </c>
      <c r="S2941" s="102">
        <v>0</v>
      </c>
      <c r="T2941" s="435"/>
      <c r="U2941" s="165"/>
      <c r="V2941" s="165">
        <v>4</v>
      </c>
      <c r="W2941" s="165" t="s">
        <v>1403</v>
      </c>
      <c r="X2941" s="102"/>
      <c r="Y2941" s="422">
        <f>J2941-I2941</f>
        <v>0.19166666666666671</v>
      </c>
      <c r="Z2941" s="422">
        <f>Y2941*60</f>
        <v>11.500000000000002</v>
      </c>
      <c r="AA2941" s="428">
        <v>1</v>
      </c>
      <c r="AB2941" s="332">
        <v>5</v>
      </c>
    </row>
    <row r="2942" spans="1:28" ht="14.25" customHeight="1" thickBot="1">
      <c r="A2942" s="7"/>
      <c r="B2942" s="7"/>
      <c r="C2942" s="252" t="s">
        <v>4763</v>
      </c>
      <c r="D2942" s="468">
        <v>4</v>
      </c>
      <c r="E2942" s="50" t="s">
        <v>4918</v>
      </c>
      <c r="F2942" s="142" t="s">
        <v>4919</v>
      </c>
      <c r="G2942" s="102"/>
      <c r="H2942" s="102" t="s">
        <v>3446</v>
      </c>
      <c r="I2942" s="45" t="s">
        <v>1804</v>
      </c>
      <c r="J2942" s="281">
        <v>0.36319444444444443</v>
      </c>
      <c r="K2942" s="286" t="s">
        <v>9141</v>
      </c>
      <c r="L2942" s="13">
        <f ca="1">IFERROR(__xludf.DUMMYFUNCTION("if(K3108="""",0,counta(split(K3108,"","")))"),2)</f>
        <v>2</v>
      </c>
      <c r="M2942" s="49" t="s">
        <v>9142</v>
      </c>
      <c r="N2942" s="286"/>
      <c r="O2942" s="286"/>
      <c r="P2942" s="286"/>
      <c r="Q2942" s="422" t="s">
        <v>62</v>
      </c>
      <c r="R2942" s="102" t="s">
        <v>43</v>
      </c>
      <c r="S2942" s="102">
        <v>0</v>
      </c>
      <c r="T2942" s="435"/>
      <c r="U2942" s="148">
        <v>3</v>
      </c>
      <c r="V2942" s="149">
        <v>4</v>
      </c>
      <c r="W2942" s="155" t="s">
        <v>29</v>
      </c>
      <c r="X2942" s="155" t="s">
        <v>2947</v>
      </c>
      <c r="Y2942" s="422">
        <f>J2942-I2942</f>
        <v>0.2638888888888889</v>
      </c>
      <c r="Z2942" s="422">
        <f>Y2942*60</f>
        <v>15.833333333333334</v>
      </c>
      <c r="AA2942" s="429">
        <v>1</v>
      </c>
      <c r="AB2942" s="374">
        <v>5</v>
      </c>
    </row>
    <row r="2943" spans="1:28" ht="14.25" customHeight="1" thickBot="1">
      <c r="A2943" s="7"/>
      <c r="B2943" s="7"/>
      <c r="C2943" s="50" t="s">
        <v>4937</v>
      </c>
      <c r="D2943" s="468">
        <v>4</v>
      </c>
      <c r="E2943" s="144" t="s">
        <v>5048</v>
      </c>
      <c r="F2943" s="102" t="s">
        <v>2190</v>
      </c>
      <c r="G2943" s="102" t="s">
        <v>5049</v>
      </c>
      <c r="H2943" s="102" t="s">
        <v>4205</v>
      </c>
      <c r="I2943" s="45" t="s">
        <v>1804</v>
      </c>
      <c r="J2943" s="281">
        <v>0.45902777777777776</v>
      </c>
      <c r="K2943" s="286" t="s">
        <v>9144</v>
      </c>
      <c r="L2943" s="13">
        <f ca="1">IFERROR(__xludf.DUMMYFUNCTION("if(K3109="""",0,counta(split(K3109,"","")))"),3)</f>
        <v>3</v>
      </c>
      <c r="M2943" s="286" t="s">
        <v>9144</v>
      </c>
      <c r="N2943" s="286"/>
      <c r="O2943" s="286"/>
      <c r="P2943" s="286"/>
      <c r="Q2943" s="422" t="s">
        <v>62</v>
      </c>
      <c r="R2943" s="102" t="s">
        <v>43</v>
      </c>
      <c r="S2943" s="102">
        <v>0</v>
      </c>
      <c r="T2943" s="435"/>
      <c r="U2943" s="333">
        <v>4</v>
      </c>
      <c r="V2943" s="332">
        <v>5</v>
      </c>
      <c r="W2943" s="340" t="s">
        <v>3548</v>
      </c>
      <c r="X2943" s="339" t="s">
        <v>2947</v>
      </c>
      <c r="Y2943" s="422">
        <f>J2943-I2943</f>
        <v>0.35972222222222222</v>
      </c>
      <c r="Z2943" s="422">
        <f>Y2943*60</f>
        <v>21.583333333333332</v>
      </c>
      <c r="AA2943" s="429">
        <v>1</v>
      </c>
      <c r="AB2943" s="332">
        <v>5</v>
      </c>
    </row>
    <row r="2944" spans="1:28" ht="14.25" customHeight="1" thickBot="1">
      <c r="A2944" s="156"/>
      <c r="B2944" s="156"/>
      <c r="C2944" s="252" t="s">
        <v>6391</v>
      </c>
      <c r="D2944" s="468">
        <v>4</v>
      </c>
      <c r="E2944" s="252" t="s">
        <v>6487</v>
      </c>
      <c r="F2944" s="339" t="s">
        <v>6488</v>
      </c>
      <c r="G2944" s="339" t="s">
        <v>6489</v>
      </c>
      <c r="H2944" s="339" t="s">
        <v>6490</v>
      </c>
      <c r="I2944" s="184" t="s">
        <v>113</v>
      </c>
      <c r="J2944" s="281">
        <v>4.583333333333333E-2</v>
      </c>
      <c r="K2944" s="286"/>
      <c r="L2944" s="13">
        <f ca="1">IFERROR(__xludf.DUMMYFUNCTION("if(K3110="""",0,counta(split(K3110,"","")))"),0)</f>
        <v>0</v>
      </c>
      <c r="M2944" s="286"/>
      <c r="N2944" s="286"/>
      <c r="O2944" s="286" t="s">
        <v>6411</v>
      </c>
      <c r="P2944" s="286"/>
      <c r="Q2944" s="270" t="s">
        <v>62</v>
      </c>
      <c r="R2944" s="102" t="s">
        <v>43</v>
      </c>
      <c r="S2944" s="271">
        <v>0</v>
      </c>
      <c r="T2944" s="435"/>
      <c r="U2944" s="486">
        <v>5</v>
      </c>
      <c r="V2944" s="486">
        <v>5</v>
      </c>
      <c r="W2944" s="498" t="s">
        <v>2793</v>
      </c>
      <c r="X2944" s="486">
        <v>1</v>
      </c>
      <c r="Y2944" s="422">
        <f>J2944-I2944</f>
        <v>-5.2777777777777778E-2</v>
      </c>
      <c r="Z2944" s="422">
        <f>Y2944*60</f>
        <v>-3.1666666666666665</v>
      </c>
      <c r="AA2944" s="429">
        <v>1</v>
      </c>
      <c r="AB2944" s="165">
        <v>5</v>
      </c>
    </row>
    <row r="2945" spans="1:28" ht="14.25" customHeight="1" thickBot="1">
      <c r="A2945" s="7"/>
      <c r="B2945" s="7"/>
      <c r="C2945" s="284" t="s">
        <v>5784</v>
      </c>
      <c r="D2945" s="468">
        <v>4</v>
      </c>
      <c r="E2945" s="353" t="s">
        <v>5818</v>
      </c>
      <c r="F2945" s="175" t="s">
        <v>80</v>
      </c>
      <c r="G2945" s="353" t="s">
        <v>5819</v>
      </c>
      <c r="H2945" s="353" t="s">
        <v>5820</v>
      </c>
      <c r="I2945" s="243" t="s">
        <v>679</v>
      </c>
      <c r="J2945" s="281">
        <v>7.6388888888888895E-2</v>
      </c>
      <c r="K2945" s="286"/>
      <c r="L2945" s="13">
        <f ca="1">IFERROR(__xludf.DUMMYFUNCTION("if(K3111="""",0,counta(split(K3111,"","")))"),0)</f>
        <v>0</v>
      </c>
      <c r="M2945" s="286"/>
      <c r="N2945" s="286"/>
      <c r="O2945" s="286"/>
      <c r="P2945" s="286"/>
      <c r="Q2945" s="270" t="s">
        <v>62</v>
      </c>
      <c r="R2945" s="102" t="s">
        <v>43</v>
      </c>
      <c r="S2945" s="271">
        <v>0</v>
      </c>
      <c r="T2945" s="435"/>
      <c r="U2945" s="148">
        <v>3</v>
      </c>
      <c r="V2945" s="149">
        <v>4</v>
      </c>
      <c r="W2945" s="155" t="s">
        <v>29</v>
      </c>
      <c r="X2945" s="155" t="s">
        <v>2947</v>
      </c>
      <c r="Y2945" s="422">
        <f>J2945-I2945</f>
        <v>-2.1527777777777771E-2</v>
      </c>
      <c r="Z2945" s="422">
        <f>Y2945*60</f>
        <v>-1.2916666666666663</v>
      </c>
      <c r="AA2945" s="429">
        <v>1</v>
      </c>
      <c r="AB2945" s="255">
        <v>5</v>
      </c>
    </row>
    <row r="2946" spans="1:28" ht="14.25" customHeight="1" thickBot="1">
      <c r="A2946" s="7"/>
      <c r="B2946" s="7"/>
      <c r="C2946" s="50" t="s">
        <v>6196</v>
      </c>
      <c r="D2946" s="468">
        <v>4</v>
      </c>
      <c r="E2946" s="50" t="s">
        <v>2048</v>
      </c>
      <c r="F2946" s="102" t="s">
        <v>6256</v>
      </c>
      <c r="G2946" s="102" t="s">
        <v>6257</v>
      </c>
      <c r="H2946" s="102" t="s">
        <v>6258</v>
      </c>
      <c r="I2946" s="45" t="s">
        <v>679</v>
      </c>
      <c r="J2946" s="281">
        <v>0.11041666666666666</v>
      </c>
      <c r="K2946" s="286"/>
      <c r="L2946" s="13">
        <f ca="1">IFERROR(__xludf.DUMMYFUNCTION("if(K3112="""",0,counta(split(K3112,"","")))"),0)</f>
        <v>0</v>
      </c>
      <c r="M2946" s="286"/>
      <c r="N2946" s="286"/>
      <c r="O2946" s="286"/>
      <c r="P2946" s="286"/>
      <c r="Q2946" s="276" t="s">
        <v>62</v>
      </c>
      <c r="R2946" s="102" t="s">
        <v>43</v>
      </c>
      <c r="S2946" s="277">
        <v>0</v>
      </c>
      <c r="T2946" s="435"/>
      <c r="U2946" s="481"/>
      <c r="V2946" s="481"/>
      <c r="W2946" s="481"/>
      <c r="X2946" s="480"/>
      <c r="Y2946" s="422">
        <f>J2946-I2946</f>
        <v>1.2499999999999997E-2</v>
      </c>
      <c r="Z2946" s="422">
        <f>Y2946*60</f>
        <v>0.74999999999999978</v>
      </c>
      <c r="AA2946" s="429">
        <v>1</v>
      </c>
      <c r="AB2946" s="165">
        <v>5</v>
      </c>
    </row>
    <row r="2947" spans="1:28" ht="14.25" customHeight="1" thickBot="1">
      <c r="A2947" s="7"/>
      <c r="B2947" s="7"/>
      <c r="C2947" s="252" t="s">
        <v>3828</v>
      </c>
      <c r="D2947" s="468">
        <v>4</v>
      </c>
      <c r="E2947" s="252" t="s">
        <v>3979</v>
      </c>
      <c r="F2947" s="102" t="s">
        <v>3982</v>
      </c>
      <c r="G2947" s="102" t="s">
        <v>3983</v>
      </c>
      <c r="H2947" s="102" t="s">
        <v>3984</v>
      </c>
      <c r="I2947" s="45" t="s">
        <v>109</v>
      </c>
      <c r="J2947" s="281">
        <v>0.18055555555555555</v>
      </c>
      <c r="K2947" s="286" t="s">
        <v>9150</v>
      </c>
      <c r="L2947" s="13">
        <f ca="1">IFERROR(__xludf.DUMMYFUNCTION("if(K3113="""",0,counta(split(K3113,"","")))"),2)</f>
        <v>2</v>
      </c>
      <c r="M2947" s="286" t="s">
        <v>9150</v>
      </c>
      <c r="N2947" s="286"/>
      <c r="O2947" s="286"/>
      <c r="P2947" s="286"/>
      <c r="Q2947" s="276" t="s">
        <v>62</v>
      </c>
      <c r="R2947" s="102" t="s">
        <v>43</v>
      </c>
      <c r="S2947" s="277">
        <v>0</v>
      </c>
      <c r="T2947" s="435"/>
      <c r="U2947" s="165">
        <v>4</v>
      </c>
      <c r="V2947" s="165">
        <v>4</v>
      </c>
      <c r="W2947" s="165" t="s">
        <v>3770</v>
      </c>
      <c r="X2947" s="102" t="s">
        <v>2947</v>
      </c>
      <c r="Y2947" s="422">
        <f>J2947-I2947</f>
        <v>8.3333333333333329E-2</v>
      </c>
      <c r="Z2947" s="422">
        <f>Y2947*60</f>
        <v>5</v>
      </c>
      <c r="AA2947" s="429">
        <v>1</v>
      </c>
      <c r="AB2947" s="165">
        <v>5</v>
      </c>
    </row>
    <row r="2948" spans="1:28" ht="14.25" customHeight="1" thickBot="1">
      <c r="A2948" s="385"/>
      <c r="B2948" s="385"/>
      <c r="C2948" s="145" t="s">
        <v>5078</v>
      </c>
      <c r="D2948" s="468">
        <v>4</v>
      </c>
      <c r="E2948" s="145" t="s">
        <v>5240</v>
      </c>
      <c r="F2948" s="155" t="s">
        <v>5090</v>
      </c>
      <c r="G2948" s="155"/>
      <c r="H2948" s="155" t="s">
        <v>5092</v>
      </c>
      <c r="I2948" s="146" t="s">
        <v>109</v>
      </c>
      <c r="J2948" s="281">
        <v>0.1125</v>
      </c>
      <c r="K2948" s="286"/>
      <c r="L2948" s="13">
        <f ca="1">IFERROR(__xludf.DUMMYFUNCTION("if(K3114="""",0,counta(split(K3114,"","")))"),0)</f>
        <v>0</v>
      </c>
      <c r="M2948" s="286"/>
      <c r="N2948" s="286"/>
      <c r="O2948" s="286"/>
      <c r="P2948" s="286"/>
      <c r="Q2948" s="276" t="s">
        <v>62</v>
      </c>
      <c r="R2948" s="102" t="s">
        <v>43</v>
      </c>
      <c r="S2948" s="277">
        <v>0</v>
      </c>
      <c r="T2948" s="435"/>
      <c r="U2948" s="333">
        <v>4</v>
      </c>
      <c r="V2948" s="333">
        <v>4</v>
      </c>
      <c r="W2948" s="340" t="s">
        <v>3548</v>
      </c>
      <c r="X2948" s="339" t="s">
        <v>2794</v>
      </c>
      <c r="Y2948" s="422">
        <f>J2948-I2948</f>
        <v>1.5277777777777779E-2</v>
      </c>
      <c r="Z2948" s="422">
        <f>Y2948*60</f>
        <v>0.91666666666666674</v>
      </c>
      <c r="AA2948" s="429">
        <v>1</v>
      </c>
      <c r="AB2948" s="379">
        <v>5</v>
      </c>
    </row>
    <row r="2949" spans="1:28" ht="14.25" customHeight="1" thickBot="1">
      <c r="A2949" s="7"/>
      <c r="B2949" s="7"/>
      <c r="C2949" s="104" t="s">
        <v>5338</v>
      </c>
      <c r="D2949" s="468">
        <v>4</v>
      </c>
      <c r="E2949" s="50" t="s">
        <v>117</v>
      </c>
      <c r="F2949" s="102" t="s">
        <v>5425</v>
      </c>
      <c r="G2949" s="102"/>
      <c r="H2949" s="102" t="s">
        <v>5426</v>
      </c>
      <c r="I2949" s="45" t="s">
        <v>109</v>
      </c>
      <c r="J2949" s="281">
        <v>0.29305555555555557</v>
      </c>
      <c r="K2949" s="286" t="s">
        <v>4417</v>
      </c>
      <c r="L2949" s="13">
        <f ca="1">IFERROR(__xludf.DUMMYFUNCTION("if(K3115="""",0,counta(split(K3115,"","")))"),1)</f>
        <v>1</v>
      </c>
      <c r="M2949" s="286" t="s">
        <v>4417</v>
      </c>
      <c r="N2949" s="286"/>
      <c r="O2949" s="286"/>
      <c r="P2949" s="286"/>
      <c r="Q2949" s="276" t="s">
        <v>62</v>
      </c>
      <c r="R2949" s="102" t="s">
        <v>43</v>
      </c>
      <c r="S2949" s="277">
        <v>0</v>
      </c>
      <c r="T2949" s="435"/>
      <c r="U2949" s="165">
        <v>5</v>
      </c>
      <c r="V2949" s="165">
        <v>5</v>
      </c>
      <c r="W2949" s="237" t="s">
        <v>29</v>
      </c>
      <c r="X2949" s="102" t="s">
        <v>2794</v>
      </c>
      <c r="Y2949" s="422">
        <f>J2949-I2949</f>
        <v>0.19583333333333336</v>
      </c>
      <c r="Z2949" s="422">
        <f>Y2949*60</f>
        <v>11.750000000000002</v>
      </c>
      <c r="AA2949" s="429">
        <v>1</v>
      </c>
      <c r="AB2949" s="165">
        <v>5</v>
      </c>
    </row>
    <row r="2950" spans="1:28" ht="14.25" customHeight="1" thickBot="1">
      <c r="A2950" s="156"/>
      <c r="B2950" s="156"/>
      <c r="C2950" s="252" t="s">
        <v>6391</v>
      </c>
      <c r="D2950" s="468">
        <v>4</v>
      </c>
      <c r="E2950" s="312" t="s">
        <v>6609</v>
      </c>
      <c r="F2950" s="339" t="s">
        <v>6610</v>
      </c>
      <c r="G2950" s="339" t="s">
        <v>6610</v>
      </c>
      <c r="H2950" s="184" t="s">
        <v>6611</v>
      </c>
      <c r="I2950" s="184" t="s">
        <v>109</v>
      </c>
      <c r="J2950" s="281">
        <v>0.29305555555555557</v>
      </c>
      <c r="K2950" s="286"/>
      <c r="L2950" s="13">
        <f ca="1">IFERROR(__xludf.DUMMYFUNCTION("if(K3116="""",0,counta(split(K3116,"","")))"),0)</f>
        <v>0</v>
      </c>
      <c r="M2950" s="286"/>
      <c r="N2950" s="286"/>
      <c r="O2950" s="286"/>
      <c r="P2950" s="286"/>
      <c r="Q2950" s="276" t="s">
        <v>62</v>
      </c>
      <c r="R2950" s="102" t="s">
        <v>43</v>
      </c>
      <c r="S2950" s="277">
        <v>0</v>
      </c>
      <c r="T2950" s="435"/>
      <c r="U2950" s="277">
        <v>3</v>
      </c>
      <c r="V2950" s="277">
        <v>2</v>
      </c>
      <c r="W2950" s="275" t="s">
        <v>3409</v>
      </c>
      <c r="X2950" s="275" t="s">
        <v>2947</v>
      </c>
      <c r="Y2950" s="422">
        <f>J2950-I2950</f>
        <v>0.19583333333333336</v>
      </c>
      <c r="Z2950" s="422">
        <f>Y2950*60</f>
        <v>11.750000000000002</v>
      </c>
      <c r="AA2950" s="429">
        <v>1</v>
      </c>
      <c r="AB2950" s="481">
        <v>5</v>
      </c>
    </row>
    <row r="2951" spans="1:28" ht="14.25" customHeight="1" thickBot="1">
      <c r="A2951" s="7"/>
      <c r="B2951" s="7"/>
      <c r="C2951" s="50" t="s">
        <v>6619</v>
      </c>
      <c r="D2951" s="468">
        <v>4</v>
      </c>
      <c r="E2951" s="50" t="s">
        <v>6716</v>
      </c>
      <c r="F2951" s="53" t="s">
        <v>6717</v>
      </c>
      <c r="G2951" s="102" t="s">
        <v>6718</v>
      </c>
      <c r="H2951" s="102" t="s">
        <v>6719</v>
      </c>
      <c r="I2951" s="45" t="s">
        <v>109</v>
      </c>
      <c r="J2951" s="281">
        <v>0.32916666666666666</v>
      </c>
      <c r="K2951" s="286" t="s">
        <v>9159</v>
      </c>
      <c r="L2951" s="13">
        <f ca="1">IFERROR(__xludf.DUMMYFUNCTION("if(K3117="""",0,counta(split(K3117,"","")))"),1)</f>
        <v>1</v>
      </c>
      <c r="M2951" s="286" t="s">
        <v>9159</v>
      </c>
      <c r="N2951" s="286"/>
      <c r="O2951" s="286"/>
      <c r="P2951" s="286"/>
      <c r="Q2951" s="276" t="s">
        <v>62</v>
      </c>
      <c r="R2951" s="102" t="s">
        <v>43</v>
      </c>
      <c r="S2951" s="277">
        <v>0</v>
      </c>
      <c r="T2951" s="435"/>
      <c r="U2951" s="253">
        <v>4</v>
      </c>
      <c r="V2951" s="251">
        <v>3</v>
      </c>
      <c r="W2951" s="353" t="s">
        <v>3041</v>
      </c>
      <c r="X2951" s="353">
        <v>0</v>
      </c>
      <c r="Y2951" s="422">
        <f>J2951-I2951</f>
        <v>0.23194444444444445</v>
      </c>
      <c r="Z2951" s="422">
        <f>Y2951*60</f>
        <v>13.916666666666668</v>
      </c>
      <c r="AA2951" s="429">
        <v>1</v>
      </c>
      <c r="AB2951" s="196">
        <v>5</v>
      </c>
    </row>
    <row r="2952" spans="1:28" ht="14.25" customHeight="1" thickBot="1">
      <c r="A2952" s="7"/>
      <c r="B2952" s="7"/>
      <c r="C2952" s="104" t="s">
        <v>3675</v>
      </c>
      <c r="D2952" s="468">
        <v>4</v>
      </c>
      <c r="E2952" s="108" t="s">
        <v>3771</v>
      </c>
      <c r="F2952" s="102" t="s">
        <v>647</v>
      </c>
      <c r="G2952" s="102" t="s">
        <v>3781</v>
      </c>
      <c r="H2952" s="102" t="s">
        <v>3782</v>
      </c>
      <c r="I2952" s="45" t="s">
        <v>427</v>
      </c>
      <c r="J2952" s="281">
        <v>0.31388888888888888</v>
      </c>
      <c r="K2952" s="286" t="s">
        <v>9164</v>
      </c>
      <c r="L2952" s="13">
        <f ca="1">IFERROR(__xludf.DUMMYFUNCTION("if(K3118="""",0,counta(split(K3118,"","")))"),2)</f>
        <v>2</v>
      </c>
      <c r="M2952" s="286" t="s">
        <v>9164</v>
      </c>
      <c r="N2952" s="286"/>
      <c r="O2952" s="286"/>
      <c r="P2952" s="286"/>
      <c r="Q2952" s="276" t="s">
        <v>62</v>
      </c>
      <c r="R2952" s="102" t="s">
        <v>43</v>
      </c>
      <c r="S2952" s="277">
        <v>0</v>
      </c>
      <c r="T2952" s="435"/>
      <c r="U2952" s="165">
        <v>2</v>
      </c>
      <c r="V2952" s="165">
        <v>4</v>
      </c>
      <c r="W2952" s="165" t="s">
        <v>3041</v>
      </c>
      <c r="X2952" s="102">
        <v>1</v>
      </c>
      <c r="Y2952" s="422">
        <f>J2952-I2952</f>
        <v>0.21736111111111112</v>
      </c>
      <c r="Z2952" s="422">
        <f>Y2952*60</f>
        <v>13.041666666666668</v>
      </c>
      <c r="AA2952" s="429">
        <v>1</v>
      </c>
      <c r="AB2952" s="332">
        <v>5</v>
      </c>
    </row>
    <row r="2953" spans="1:28" ht="14.25" customHeight="1" thickBot="1">
      <c r="A2953" s="7"/>
      <c r="B2953" s="7"/>
      <c r="C2953" s="252" t="s">
        <v>3828</v>
      </c>
      <c r="D2953" s="468">
        <v>4</v>
      </c>
      <c r="E2953" s="252" t="s">
        <v>3881</v>
      </c>
      <c r="F2953" s="137" t="s">
        <v>350</v>
      </c>
      <c r="G2953" s="137"/>
      <c r="H2953" s="137" t="s">
        <v>3883</v>
      </c>
      <c r="I2953" s="110" t="s">
        <v>427</v>
      </c>
      <c r="J2953" s="281">
        <v>0.38194444444444442</v>
      </c>
      <c r="K2953" s="286" t="s">
        <v>9166</v>
      </c>
      <c r="L2953" s="13">
        <f ca="1">IFERROR(__xludf.DUMMYFUNCTION("if(K3119="""",0,counta(split(K3119,"","")))"),3)</f>
        <v>3</v>
      </c>
      <c r="M2953" s="286" t="s">
        <v>9167</v>
      </c>
      <c r="N2953" s="286"/>
      <c r="O2953" s="286"/>
      <c r="P2953" s="286"/>
      <c r="Q2953" s="276" t="s">
        <v>62</v>
      </c>
      <c r="R2953" s="102" t="s">
        <v>43</v>
      </c>
      <c r="S2953" s="277">
        <v>0</v>
      </c>
      <c r="T2953" s="435"/>
      <c r="U2953" s="165">
        <v>4</v>
      </c>
      <c r="V2953" s="165">
        <v>4</v>
      </c>
      <c r="W2953" s="165" t="s">
        <v>2793</v>
      </c>
      <c r="X2953" s="102">
        <v>1</v>
      </c>
      <c r="Y2953" s="422">
        <f>J2953-I2953</f>
        <v>0.28541666666666665</v>
      </c>
      <c r="Z2953" s="422">
        <f>Y2953*60</f>
        <v>17.125</v>
      </c>
      <c r="AA2953" s="429">
        <v>1</v>
      </c>
      <c r="AB2953" s="165">
        <v>5</v>
      </c>
    </row>
    <row r="2954" spans="1:28" ht="14.25" customHeight="1" thickBot="1">
      <c r="A2954" s="7"/>
      <c r="B2954" s="7"/>
      <c r="C2954" s="50" t="s">
        <v>3306</v>
      </c>
      <c r="D2954" s="468">
        <v>4</v>
      </c>
      <c r="E2954" s="97" t="s">
        <v>3353</v>
      </c>
      <c r="F2954" s="102" t="s">
        <v>3360</v>
      </c>
      <c r="G2954" s="102" t="s">
        <v>3361</v>
      </c>
      <c r="H2954" s="102" t="s">
        <v>3362</v>
      </c>
      <c r="I2954" s="45" t="s">
        <v>77</v>
      </c>
      <c r="J2954" s="281">
        <v>0.80902777777777779</v>
      </c>
      <c r="K2954" s="286" t="s">
        <v>9169</v>
      </c>
      <c r="L2954" s="13">
        <f ca="1">IFERROR(__xludf.DUMMYFUNCTION("if(K3120="""",0,counta(split(K3120,"","")))"),4)</f>
        <v>4</v>
      </c>
      <c r="M2954" s="286" t="s">
        <v>9169</v>
      </c>
      <c r="N2954" s="286"/>
      <c r="O2954" s="286" t="s">
        <v>3450</v>
      </c>
      <c r="P2954" s="286"/>
      <c r="Q2954" s="276" t="s">
        <v>62</v>
      </c>
      <c r="R2954" s="102" t="s">
        <v>43</v>
      </c>
      <c r="S2954" s="277">
        <v>0</v>
      </c>
      <c r="T2954" s="435"/>
      <c r="U2954" s="196">
        <v>5</v>
      </c>
      <c r="V2954" s="196">
        <v>5</v>
      </c>
      <c r="W2954" s="193" t="s">
        <v>6755</v>
      </c>
      <c r="X2954" s="205">
        <v>1</v>
      </c>
      <c r="Y2954" s="422">
        <f>J2954-I2954</f>
        <v>0.71319444444444446</v>
      </c>
      <c r="Z2954" s="422">
        <f>Y2954*60</f>
        <v>42.791666666666671</v>
      </c>
      <c r="AA2954" s="429">
        <v>1</v>
      </c>
      <c r="AB2954" s="354">
        <v>5</v>
      </c>
    </row>
    <row r="2955" spans="1:28" ht="14.25" customHeight="1" thickBot="1">
      <c r="A2955" s="7"/>
      <c r="B2955" s="7"/>
      <c r="C2955" s="104" t="s">
        <v>3675</v>
      </c>
      <c r="D2955" s="468">
        <v>4</v>
      </c>
      <c r="E2955" s="49" t="s">
        <v>3743</v>
      </c>
      <c r="F2955" s="102" t="s">
        <v>3744</v>
      </c>
      <c r="G2955" s="102" t="s">
        <v>3745</v>
      </c>
      <c r="H2955" s="102" t="s">
        <v>3428</v>
      </c>
      <c r="I2955" s="45" t="s">
        <v>77</v>
      </c>
      <c r="J2955" s="281">
        <v>1.1180555555555556</v>
      </c>
      <c r="K2955" s="286"/>
      <c r="L2955" s="13">
        <f ca="1">IFERROR(__xludf.DUMMYFUNCTION("if(K3121="""",0,counta(split(K3121,"","")))"),0)</f>
        <v>0</v>
      </c>
      <c r="M2955" s="286"/>
      <c r="N2955" s="286"/>
      <c r="O2955" s="286"/>
      <c r="P2955" s="286"/>
      <c r="Q2955" s="276" t="s">
        <v>62</v>
      </c>
      <c r="R2955" s="102" t="s">
        <v>43</v>
      </c>
      <c r="S2955" s="277">
        <v>0</v>
      </c>
      <c r="T2955" s="435"/>
      <c r="U2955" s="333">
        <v>4</v>
      </c>
      <c r="V2955" s="332">
        <v>5</v>
      </c>
      <c r="W2955" s="340" t="s">
        <v>3548</v>
      </c>
      <c r="X2955" s="339" t="s">
        <v>2947</v>
      </c>
      <c r="Y2955" s="422">
        <f>J2955-I2955</f>
        <v>1.0222222222222221</v>
      </c>
      <c r="Z2955" s="422">
        <f>Y2955*60</f>
        <v>61.333333333333329</v>
      </c>
      <c r="AA2955" s="429">
        <v>1</v>
      </c>
      <c r="AB2955" s="165">
        <v>5</v>
      </c>
    </row>
    <row r="2956" spans="1:28" ht="14.25" customHeight="1" thickBot="1">
      <c r="A2956" s="7"/>
      <c r="B2956" s="7"/>
      <c r="C2956" s="50" t="s">
        <v>5950</v>
      </c>
      <c r="D2956" s="468">
        <v>4</v>
      </c>
      <c r="E2956" s="50" t="s">
        <v>6104</v>
      </c>
      <c r="F2956" s="102" t="s">
        <v>4737</v>
      </c>
      <c r="G2956" s="102" t="s">
        <v>4737</v>
      </c>
      <c r="H2956" s="102" t="s">
        <v>4259</v>
      </c>
      <c r="I2956" s="45" t="s">
        <v>77</v>
      </c>
      <c r="J2956" s="281">
        <v>1.1388888888888888</v>
      </c>
      <c r="K2956" s="286"/>
      <c r="L2956" s="13">
        <f ca="1">IFERROR(__xludf.DUMMYFUNCTION("if(K3122="""",0,counta(split(K3122,"","")))"),0)</f>
        <v>0</v>
      </c>
      <c r="M2956" s="286"/>
      <c r="N2956" s="286"/>
      <c r="O2956" s="286"/>
      <c r="P2956" s="286"/>
      <c r="Q2956" s="276" t="s">
        <v>62</v>
      </c>
      <c r="R2956" s="102" t="s">
        <v>43</v>
      </c>
      <c r="S2956" s="277">
        <v>0</v>
      </c>
      <c r="T2956" s="435"/>
      <c r="U2956" s="165">
        <v>4</v>
      </c>
      <c r="V2956" s="165">
        <v>4</v>
      </c>
      <c r="W2956" s="165" t="s">
        <v>5989</v>
      </c>
      <c r="X2956" s="102">
        <v>1</v>
      </c>
      <c r="Y2956" s="422">
        <f>J2956-I2956</f>
        <v>1.0430555555555556</v>
      </c>
      <c r="Z2956" s="422">
        <f>Y2956*60</f>
        <v>62.583333333333336</v>
      </c>
      <c r="AA2956" s="429">
        <v>1</v>
      </c>
      <c r="AB2956" s="354">
        <v>5</v>
      </c>
    </row>
    <row r="2957" spans="1:28" ht="14.25" customHeight="1" thickBot="1">
      <c r="A2957" s="7"/>
      <c r="B2957" s="7"/>
      <c r="C2957" s="104" t="s">
        <v>3675</v>
      </c>
      <c r="D2957" s="468">
        <v>4</v>
      </c>
      <c r="E2957" s="49" t="s">
        <v>3698</v>
      </c>
      <c r="F2957" s="102" t="s">
        <v>80</v>
      </c>
      <c r="G2957" s="102" t="s">
        <v>3701</v>
      </c>
      <c r="H2957" s="102" t="s">
        <v>3702</v>
      </c>
      <c r="I2957" s="45" t="s">
        <v>923</v>
      </c>
      <c r="J2957" s="281">
        <v>1.2291666666666667</v>
      </c>
      <c r="K2957" s="286" t="s">
        <v>9177</v>
      </c>
      <c r="L2957" s="13">
        <f ca="1">IFERROR(__xludf.DUMMYFUNCTION("if(K3123="""",0,counta(split(K3123,"","")))"),4)</f>
        <v>4</v>
      </c>
      <c r="M2957" s="49" t="s">
        <v>9177</v>
      </c>
      <c r="N2957" s="286"/>
      <c r="O2957" s="286"/>
      <c r="P2957" s="286"/>
      <c r="Q2957" s="276" t="s">
        <v>62</v>
      </c>
      <c r="R2957" s="102" t="s">
        <v>43</v>
      </c>
      <c r="S2957" s="277">
        <v>0</v>
      </c>
      <c r="T2957" s="435"/>
      <c r="U2957" s="332">
        <v>5</v>
      </c>
      <c r="V2957" s="332">
        <v>5</v>
      </c>
      <c r="W2957" s="339" t="s">
        <v>6570</v>
      </c>
      <c r="X2957" s="339" t="s">
        <v>2794</v>
      </c>
      <c r="Y2957" s="422">
        <f>J2957-I2957</f>
        <v>1.1340277777777779</v>
      </c>
      <c r="Z2957" s="422">
        <f>Y2957*60</f>
        <v>68.041666666666671</v>
      </c>
      <c r="AA2957" s="429">
        <v>1</v>
      </c>
      <c r="AB2957" s="271">
        <v>5</v>
      </c>
    </row>
    <row r="2958" spans="1:28" ht="14.25" customHeight="1" thickBot="1">
      <c r="A2958" s="7"/>
      <c r="B2958" s="7"/>
      <c r="C2958" s="104" t="s">
        <v>3675</v>
      </c>
      <c r="D2958" s="468">
        <v>4</v>
      </c>
      <c r="E2958" s="49" t="s">
        <v>3720</v>
      </c>
      <c r="F2958" s="102" t="s">
        <v>3721</v>
      </c>
      <c r="G2958" s="102" t="s">
        <v>3722</v>
      </c>
      <c r="H2958" s="105" t="s">
        <v>3723</v>
      </c>
      <c r="I2958" s="45" t="s">
        <v>923</v>
      </c>
      <c r="J2958" s="281">
        <v>1.8763888888888889</v>
      </c>
      <c r="K2958" s="286" t="s">
        <v>632</v>
      </c>
      <c r="L2958" s="13">
        <f ca="1">IFERROR(__xludf.DUMMYFUNCTION("if(K3124="""",0,counta(split(K3124,"","")))"),1)</f>
        <v>1</v>
      </c>
      <c r="M2958" s="286" t="s">
        <v>632</v>
      </c>
      <c r="N2958" s="286" t="s">
        <v>9179</v>
      </c>
      <c r="O2958" s="286" t="s">
        <v>9180</v>
      </c>
      <c r="P2958" s="286"/>
      <c r="Q2958" s="446" t="s">
        <v>62</v>
      </c>
      <c r="R2958" s="102" t="s">
        <v>43</v>
      </c>
      <c r="S2958" s="280">
        <v>0</v>
      </c>
      <c r="T2958" s="435"/>
      <c r="U2958" s="165">
        <v>3</v>
      </c>
      <c r="V2958" s="165">
        <v>3</v>
      </c>
      <c r="W2958" s="165" t="s">
        <v>2111</v>
      </c>
      <c r="X2958" s="102" t="s">
        <v>2947</v>
      </c>
      <c r="Y2958" s="422">
        <f>J2958-I2958</f>
        <v>1.78125</v>
      </c>
      <c r="Z2958" s="422">
        <f>Y2958*60</f>
        <v>106.875</v>
      </c>
      <c r="AA2958" s="429">
        <v>1</v>
      </c>
      <c r="AB2958" s="487">
        <v>5</v>
      </c>
    </row>
    <row r="2959" spans="1:28" ht="14.25" customHeight="1" thickBot="1">
      <c r="A2959" s="385"/>
      <c r="B2959" s="385"/>
      <c r="C2959" s="145" t="s">
        <v>5078</v>
      </c>
      <c r="D2959" s="468">
        <v>4</v>
      </c>
      <c r="E2959" s="145" t="s">
        <v>5189</v>
      </c>
      <c r="F2959" s="155" t="s">
        <v>5099</v>
      </c>
      <c r="G2959" s="155"/>
      <c r="H2959" s="155" t="s">
        <v>5101</v>
      </c>
      <c r="I2959" s="146" t="s">
        <v>923</v>
      </c>
      <c r="J2959" s="281">
        <v>1.9743055555555555</v>
      </c>
      <c r="K2959" s="286"/>
      <c r="L2959" s="13">
        <f ca="1">IFERROR(__xludf.DUMMYFUNCTION("if(K3125="""",0,counta(split(K3125,"","")))"),0)</f>
        <v>0</v>
      </c>
      <c r="M2959" s="286"/>
      <c r="N2959" s="286"/>
      <c r="O2959" s="286"/>
      <c r="P2959" s="286"/>
      <c r="Q2959" s="446" t="s">
        <v>62</v>
      </c>
      <c r="R2959" s="102" t="s">
        <v>43</v>
      </c>
      <c r="S2959" s="280">
        <v>0</v>
      </c>
      <c r="T2959" s="435"/>
      <c r="U2959" s="165">
        <v>4</v>
      </c>
      <c r="V2959" s="165">
        <v>4</v>
      </c>
      <c r="W2959" s="165" t="s">
        <v>3770</v>
      </c>
      <c r="X2959" s="102" t="s">
        <v>2947</v>
      </c>
      <c r="Y2959" s="422">
        <f>J2959-I2959</f>
        <v>1.8791666666666667</v>
      </c>
      <c r="Z2959" s="422">
        <f>Y2959*60</f>
        <v>112.75</v>
      </c>
      <c r="AA2959" s="429">
        <v>1</v>
      </c>
      <c r="AB2959" s="165">
        <v>5</v>
      </c>
    </row>
    <row r="2960" spans="1:28" ht="14.25" customHeight="1" thickBot="1">
      <c r="A2960" s="7"/>
      <c r="B2960" s="7"/>
      <c r="C2960" s="237" t="s">
        <v>4214</v>
      </c>
      <c r="D2960" s="468">
        <v>4</v>
      </c>
      <c r="E2960" s="87" t="s">
        <v>4307</v>
      </c>
      <c r="F2960" s="102" t="s">
        <v>4308</v>
      </c>
      <c r="G2960" s="102" t="s">
        <v>4309</v>
      </c>
      <c r="H2960" s="102" t="s">
        <v>3446</v>
      </c>
      <c r="I2960" s="45" t="s">
        <v>108</v>
      </c>
      <c r="J2960" s="281">
        <v>2.161111111111111</v>
      </c>
      <c r="K2960" s="286" t="s">
        <v>417</v>
      </c>
      <c r="L2960" s="13">
        <f ca="1">IFERROR(__xludf.DUMMYFUNCTION("if(K3126="""",0,counta(split(K3126,"","")))"),1)</f>
        <v>1</v>
      </c>
      <c r="M2960" s="286" t="s">
        <v>417</v>
      </c>
      <c r="N2960" s="286" t="s">
        <v>9179</v>
      </c>
      <c r="O2960" s="286" t="s">
        <v>9180</v>
      </c>
      <c r="P2960" s="286"/>
      <c r="Q2960" s="446" t="s">
        <v>62</v>
      </c>
      <c r="R2960" s="102" t="s">
        <v>43</v>
      </c>
      <c r="S2960" s="280">
        <v>0</v>
      </c>
      <c r="T2960" s="435"/>
      <c r="U2960" s="51">
        <v>2</v>
      </c>
      <c r="V2960" s="51">
        <v>5</v>
      </c>
      <c r="W2960" s="51" t="s">
        <v>3044</v>
      </c>
      <c r="X2960" s="51" t="s">
        <v>2794</v>
      </c>
      <c r="Y2960" s="422">
        <f>J2960-I2960</f>
        <v>2.067361111111111</v>
      </c>
      <c r="Z2960" s="422">
        <f>Y2960*60</f>
        <v>124.04166666666666</v>
      </c>
      <c r="AA2960" s="429">
        <v>1</v>
      </c>
      <c r="AB2960" s="165">
        <v>5</v>
      </c>
    </row>
    <row r="2961" spans="1:28" ht="14.25" customHeight="1" thickBot="1">
      <c r="A2961" s="7"/>
      <c r="B2961" s="7"/>
      <c r="C2961" s="252" t="s">
        <v>4763</v>
      </c>
      <c r="D2961" s="468">
        <v>4</v>
      </c>
      <c r="E2961" s="50" t="s">
        <v>4883</v>
      </c>
      <c r="F2961" s="102" t="s">
        <v>4884</v>
      </c>
      <c r="G2961" s="102" t="s">
        <v>4884</v>
      </c>
      <c r="H2961" s="102"/>
      <c r="I2961" s="45" t="s">
        <v>108</v>
      </c>
      <c r="J2961" s="281">
        <v>2.1791666666666667</v>
      </c>
      <c r="K2961" s="286" t="s">
        <v>9186</v>
      </c>
      <c r="L2961" s="13">
        <f ca="1">IFERROR(__xludf.DUMMYFUNCTION("if(K3127="""",0,counta(split(K3127,"","")))"),3)</f>
        <v>3</v>
      </c>
      <c r="M2961" s="286" t="s">
        <v>9186</v>
      </c>
      <c r="N2961" s="286"/>
      <c r="O2961" s="286"/>
      <c r="P2961" s="286"/>
      <c r="Q2961" s="446" t="s">
        <v>62</v>
      </c>
      <c r="R2961" s="102" t="s">
        <v>43</v>
      </c>
      <c r="S2961" s="280">
        <v>0</v>
      </c>
      <c r="T2961" s="435"/>
      <c r="U2961" s="165"/>
      <c r="V2961" s="165">
        <v>3</v>
      </c>
      <c r="W2961" s="165" t="s">
        <v>2111</v>
      </c>
      <c r="X2961" s="102"/>
      <c r="Y2961" s="422">
        <f>J2961-I2961</f>
        <v>2.0854166666666667</v>
      </c>
      <c r="Z2961" s="422">
        <f>Y2961*60</f>
        <v>125.125</v>
      </c>
      <c r="AA2961" s="429">
        <v>1</v>
      </c>
      <c r="AB2961" s="165">
        <v>5</v>
      </c>
    </row>
    <row r="2962" spans="1:28" ht="14.25" customHeight="1" thickBot="1">
      <c r="A2962" s="7"/>
      <c r="B2962" s="7"/>
      <c r="C2962" s="50" t="s">
        <v>6619</v>
      </c>
      <c r="D2962" s="468">
        <v>4</v>
      </c>
      <c r="E2962" s="50" t="s">
        <v>6633</v>
      </c>
      <c r="F2962" s="102" t="s">
        <v>2809</v>
      </c>
      <c r="G2962" s="102" t="s">
        <v>2809</v>
      </c>
      <c r="H2962" s="102" t="s">
        <v>6634</v>
      </c>
      <c r="I2962" s="45" t="s">
        <v>108</v>
      </c>
      <c r="J2962" s="281">
        <v>2.1902777777777778</v>
      </c>
      <c r="K2962" s="286" t="s">
        <v>9189</v>
      </c>
      <c r="L2962" s="13">
        <f ca="1">IFERROR(__xludf.DUMMYFUNCTION("if(K3128="""",0,counta(split(K3128,"","")))"),1)</f>
        <v>1</v>
      </c>
      <c r="M2962" s="49" t="s">
        <v>9190</v>
      </c>
      <c r="N2962" s="286" t="s">
        <v>9179</v>
      </c>
      <c r="O2962" s="286" t="s">
        <v>9180</v>
      </c>
      <c r="P2962" s="286"/>
      <c r="Q2962" s="446" t="s">
        <v>62</v>
      </c>
      <c r="R2962" s="102" t="s">
        <v>43</v>
      </c>
      <c r="S2962" s="280">
        <v>0</v>
      </c>
      <c r="T2962" s="435"/>
      <c r="U2962" s="481">
        <v>4</v>
      </c>
      <c r="V2962" s="481">
        <v>4</v>
      </c>
      <c r="W2962" s="481" t="s">
        <v>3710</v>
      </c>
      <c r="X2962" s="480">
        <v>1</v>
      </c>
      <c r="Y2962" s="422">
        <f>J2962-I2962</f>
        <v>2.0965277777777778</v>
      </c>
      <c r="Z2962" s="422">
        <f>Y2962*60</f>
        <v>125.79166666666667</v>
      </c>
      <c r="AA2962" s="429">
        <v>1</v>
      </c>
      <c r="AB2962" s="481">
        <v>5</v>
      </c>
    </row>
    <row r="2963" spans="1:28" ht="14.25" customHeight="1" thickBot="1">
      <c r="A2963" s="161"/>
      <c r="B2963" s="161"/>
      <c r="C2963" s="353" t="s">
        <v>5531</v>
      </c>
      <c r="D2963" s="468">
        <v>4</v>
      </c>
      <c r="E2963" s="386" t="s">
        <v>293</v>
      </c>
      <c r="F2963" s="164" t="s">
        <v>75</v>
      </c>
      <c r="G2963" s="164" t="s">
        <v>294</v>
      </c>
      <c r="H2963" s="164" t="s">
        <v>295</v>
      </c>
      <c r="I2963" s="162" t="s">
        <v>4067</v>
      </c>
      <c r="J2963" s="281">
        <v>2.2986111111111112</v>
      </c>
      <c r="K2963" s="286" t="s">
        <v>9191</v>
      </c>
      <c r="L2963" s="13">
        <f ca="1">IFERROR(__xludf.DUMMYFUNCTION("if(K3129="""",0,counta(split(K3129,"","")))"),4)</f>
        <v>4</v>
      </c>
      <c r="M2963" s="49" t="s">
        <v>9192</v>
      </c>
      <c r="N2963" s="286"/>
      <c r="O2963" s="286"/>
      <c r="P2963" s="286"/>
      <c r="Q2963" s="446" t="s">
        <v>62</v>
      </c>
      <c r="R2963" s="102" t="s">
        <v>43</v>
      </c>
      <c r="S2963" s="280">
        <v>0</v>
      </c>
      <c r="T2963" s="435"/>
      <c r="U2963" s="253">
        <v>4</v>
      </c>
      <c r="V2963" s="253">
        <v>4</v>
      </c>
      <c r="W2963" s="283" t="s">
        <v>2793</v>
      </c>
      <c r="X2963" s="250">
        <v>1</v>
      </c>
      <c r="Y2963" s="422">
        <f>J2963-I2963</f>
        <v>2.2055555555555557</v>
      </c>
      <c r="Z2963" s="422">
        <f>Y2963*60</f>
        <v>132.33333333333334</v>
      </c>
      <c r="AA2963" s="429">
        <v>1</v>
      </c>
      <c r="AB2963" s="165">
        <v>5</v>
      </c>
    </row>
    <row r="2964" spans="1:28" ht="14.25" customHeight="1" thickBot="1">
      <c r="A2964" s="7"/>
      <c r="B2964" s="7"/>
      <c r="C2964" s="50" t="s">
        <v>4411</v>
      </c>
      <c r="D2964" s="468">
        <v>4</v>
      </c>
      <c r="E2964" s="50" t="s">
        <v>4412</v>
      </c>
      <c r="F2964" s="102" t="s">
        <v>4423</v>
      </c>
      <c r="G2964" s="102" t="s">
        <v>4424</v>
      </c>
      <c r="H2964" s="102" t="s">
        <v>4425</v>
      </c>
      <c r="I2964" s="45" t="s">
        <v>3358</v>
      </c>
      <c r="J2964" s="281">
        <v>4.3738425925925924E-2</v>
      </c>
      <c r="K2964" s="286"/>
      <c r="L2964" s="13">
        <f ca="1">IFERROR(__xludf.DUMMYFUNCTION("if(K3130="""",0,counta(split(K3130,"","")))"),0)</f>
        <v>0</v>
      </c>
      <c r="M2964" s="286"/>
      <c r="N2964" s="286" t="s">
        <v>9179</v>
      </c>
      <c r="O2964" s="286" t="s">
        <v>9180</v>
      </c>
      <c r="P2964" s="286"/>
      <c r="Q2964" s="446" t="s">
        <v>62</v>
      </c>
      <c r="R2964" s="102" t="s">
        <v>43</v>
      </c>
      <c r="S2964" s="280">
        <v>0</v>
      </c>
      <c r="T2964" s="435"/>
      <c r="U2964" s="333">
        <v>4</v>
      </c>
      <c r="V2964" s="332">
        <v>5</v>
      </c>
      <c r="W2964" s="339" t="s">
        <v>3127</v>
      </c>
      <c r="X2964" s="339" t="s">
        <v>2947</v>
      </c>
      <c r="Y2964" s="422">
        <f>J2964-I2964</f>
        <v>-4.8622685185185192E-2</v>
      </c>
      <c r="Z2964" s="422">
        <f>Y2964*60</f>
        <v>-2.9173611111111115</v>
      </c>
      <c r="AA2964" s="429">
        <v>1</v>
      </c>
      <c r="AB2964" s="255">
        <v>5</v>
      </c>
    </row>
    <row r="2965" spans="1:28" ht="14.25" customHeight="1" thickBot="1">
      <c r="A2965" s="156"/>
      <c r="B2965" s="156"/>
      <c r="C2965" s="252" t="s">
        <v>6391</v>
      </c>
      <c r="D2965" s="468">
        <v>4</v>
      </c>
      <c r="E2965" s="252" t="s">
        <v>6525</v>
      </c>
      <c r="F2965" s="339" t="s">
        <v>6528</v>
      </c>
      <c r="G2965" s="339" t="s">
        <v>6529</v>
      </c>
      <c r="H2965" s="339" t="s">
        <v>6530</v>
      </c>
      <c r="I2965" s="184" t="s">
        <v>3358</v>
      </c>
      <c r="J2965" s="281">
        <v>5.0613425925925923E-2</v>
      </c>
      <c r="K2965" s="286"/>
      <c r="L2965" s="13">
        <f ca="1">IFERROR(__xludf.DUMMYFUNCTION("if(K3131="""",0,counta(split(K3131,"","")))"),0)</f>
        <v>0</v>
      </c>
      <c r="M2965" s="286"/>
      <c r="N2965" s="286"/>
      <c r="O2965" s="286"/>
      <c r="P2965" s="286"/>
      <c r="Q2965" s="446" t="s">
        <v>62</v>
      </c>
      <c r="R2965" s="102" t="s">
        <v>43</v>
      </c>
      <c r="S2965" s="280">
        <v>0</v>
      </c>
      <c r="T2965" s="435"/>
      <c r="U2965" s="51">
        <v>2</v>
      </c>
      <c r="V2965" s="51">
        <v>4</v>
      </c>
      <c r="W2965" s="51" t="s">
        <v>3044</v>
      </c>
      <c r="X2965" s="51" t="s">
        <v>2794</v>
      </c>
      <c r="Y2965" s="422">
        <f>J2965-I2965</f>
        <v>-4.1747685185185193E-2</v>
      </c>
      <c r="Z2965" s="422">
        <f>Y2965*60</f>
        <v>-2.5048611111111114</v>
      </c>
      <c r="AA2965" s="429">
        <v>1</v>
      </c>
      <c r="AB2965" s="481">
        <v>5</v>
      </c>
    </row>
    <row r="2966" spans="1:28" ht="14.25" customHeight="1" thickBot="1">
      <c r="A2966" s="7"/>
      <c r="B2966" s="7"/>
      <c r="C2966" s="252" t="s">
        <v>3828</v>
      </c>
      <c r="D2966" s="468">
        <v>4</v>
      </c>
      <c r="E2966" s="109" t="s">
        <v>4023</v>
      </c>
      <c r="F2966" s="102" t="s">
        <v>1667</v>
      </c>
      <c r="G2966" s="102" t="s">
        <v>1667</v>
      </c>
      <c r="H2966" s="102" t="s">
        <v>4024</v>
      </c>
      <c r="I2966" s="45" t="s">
        <v>890</v>
      </c>
      <c r="J2966" s="281">
        <v>5.6458333333333333E-2</v>
      </c>
      <c r="K2966" s="286" t="s">
        <v>9194</v>
      </c>
      <c r="L2966" s="13">
        <f ca="1">IFERROR(__xludf.DUMMYFUNCTION("if(K3132="""",0,counta(split(K3132,"","")))"),2)</f>
        <v>2</v>
      </c>
      <c r="M2966" s="286" t="s">
        <v>9194</v>
      </c>
      <c r="N2966" s="286"/>
      <c r="O2966" s="286"/>
      <c r="P2966" s="286"/>
      <c r="Q2966" s="446" t="s">
        <v>62</v>
      </c>
      <c r="R2966" s="102" t="s">
        <v>43</v>
      </c>
      <c r="S2966" s="280">
        <v>0</v>
      </c>
      <c r="T2966" s="435"/>
      <c r="U2966" s="464">
        <v>3</v>
      </c>
      <c r="V2966" s="464">
        <v>3</v>
      </c>
      <c r="W2966" s="456" t="s">
        <v>3548</v>
      </c>
      <c r="X2966" s="464" t="s">
        <v>2794</v>
      </c>
      <c r="Y2966" s="422">
        <f>J2966-I2966</f>
        <v>-3.5208333333333341E-2</v>
      </c>
      <c r="Z2966" s="422">
        <f>Y2966*60</f>
        <v>-2.1125000000000007</v>
      </c>
      <c r="AA2966" s="429">
        <v>1</v>
      </c>
      <c r="AB2966" s="280">
        <v>5</v>
      </c>
    </row>
    <row r="2967" spans="1:28" ht="14.25" customHeight="1" thickBot="1">
      <c r="A2967" s="7"/>
      <c r="B2967" s="7"/>
      <c r="C2967" s="237" t="s">
        <v>4214</v>
      </c>
      <c r="D2967" s="468">
        <v>4</v>
      </c>
      <c r="E2967" s="94" t="s">
        <v>4215</v>
      </c>
      <c r="F2967" s="102" t="s">
        <v>121</v>
      </c>
      <c r="G2967" s="102" t="s">
        <v>4225</v>
      </c>
      <c r="H2967" s="102" t="s">
        <v>4226</v>
      </c>
      <c r="I2967" s="45" t="s">
        <v>2053</v>
      </c>
      <c r="J2967" s="281">
        <v>6.340277777777778E-2</v>
      </c>
      <c r="K2967" s="286" t="s">
        <v>4417</v>
      </c>
      <c r="L2967" s="13">
        <f ca="1">IFERROR(__xludf.DUMMYFUNCTION("if(K3133="""",0,counta(split(K3133,"","")))"),1)</f>
        <v>1</v>
      </c>
      <c r="M2967" s="286" t="s">
        <v>9196</v>
      </c>
      <c r="N2967" s="286"/>
      <c r="O2967" s="286"/>
      <c r="P2967" s="286"/>
      <c r="Q2967" s="446" t="s">
        <v>62</v>
      </c>
      <c r="R2967" s="102" t="s">
        <v>43</v>
      </c>
      <c r="S2967" s="280">
        <v>0</v>
      </c>
      <c r="T2967" s="435"/>
      <c r="U2967" s="51">
        <v>4</v>
      </c>
      <c r="V2967" s="51">
        <v>4</v>
      </c>
      <c r="W2967" s="51" t="s">
        <v>3511</v>
      </c>
      <c r="X2967" s="51">
        <v>1</v>
      </c>
      <c r="Y2967" s="422">
        <f>J2967-I2967</f>
        <v>-2.7569444444444438E-2</v>
      </c>
      <c r="Z2967" s="422">
        <f>Y2967*60</f>
        <v>-1.6541666666666663</v>
      </c>
      <c r="AA2967" s="429">
        <v>1</v>
      </c>
      <c r="AB2967" s="165">
        <v>5</v>
      </c>
    </row>
    <row r="2968" spans="1:28" ht="14.25" customHeight="1" thickBot="1">
      <c r="A2968" s="7"/>
      <c r="B2968" s="7"/>
      <c r="C2968" s="237" t="s">
        <v>3086</v>
      </c>
      <c r="D2968" s="468">
        <v>4</v>
      </c>
      <c r="E2968" s="87" t="s">
        <v>3296</v>
      </c>
      <c r="F2968" s="93" t="s">
        <v>816</v>
      </c>
      <c r="G2968" s="102" t="s">
        <v>816</v>
      </c>
      <c r="H2968" s="237" t="s">
        <v>818</v>
      </c>
      <c r="I2968" s="45" t="s">
        <v>338</v>
      </c>
      <c r="J2968" s="281">
        <v>0.16180555555555556</v>
      </c>
      <c r="K2968" s="286" t="s">
        <v>9198</v>
      </c>
      <c r="L2968" s="13">
        <f ca="1">IFERROR(__xludf.DUMMYFUNCTION("if(K3134="""",0,counta(split(K3134,"","")))"),3)</f>
        <v>3</v>
      </c>
      <c r="M2968" s="286" t="s">
        <v>9198</v>
      </c>
      <c r="N2968" s="286"/>
      <c r="O2968" s="286"/>
      <c r="P2968" s="286"/>
      <c r="Q2968" s="446" t="s">
        <v>62</v>
      </c>
      <c r="R2968" s="102" t="s">
        <v>43</v>
      </c>
      <c r="S2968" s="280">
        <v>0</v>
      </c>
      <c r="T2968" s="435"/>
      <c r="U2968" s="332">
        <v>5</v>
      </c>
      <c r="V2968" s="333">
        <v>4</v>
      </c>
      <c r="W2968" s="340" t="s">
        <v>3548</v>
      </c>
      <c r="X2968" s="339" t="s">
        <v>2794</v>
      </c>
      <c r="Y2968" s="422">
        <f>J2968-I2968</f>
        <v>7.1527777777777787E-2</v>
      </c>
      <c r="Z2968" s="422">
        <f>Y2968*60</f>
        <v>4.291666666666667</v>
      </c>
      <c r="AA2968" s="429">
        <v>1</v>
      </c>
      <c r="AB2968" s="165">
        <v>5</v>
      </c>
    </row>
    <row r="2969" spans="1:28" ht="14.25" customHeight="1" thickBot="1">
      <c r="A2969" s="7"/>
      <c r="B2969" s="7"/>
      <c r="C2969" s="127" t="s">
        <v>4411</v>
      </c>
      <c r="D2969" s="468">
        <v>4</v>
      </c>
      <c r="E2969" s="386" t="s">
        <v>4511</v>
      </c>
      <c r="F2969" s="102" t="s">
        <v>4515</v>
      </c>
      <c r="G2969" s="102" t="s">
        <v>1582</v>
      </c>
      <c r="H2969" s="102" t="s">
        <v>1084</v>
      </c>
      <c r="I2969" s="45" t="s">
        <v>338</v>
      </c>
      <c r="J2969" s="281">
        <v>0.2</v>
      </c>
      <c r="K2969" s="286" t="s">
        <v>9202</v>
      </c>
      <c r="L2969" s="13">
        <f ca="1">IFERROR(__xludf.DUMMYFUNCTION("if(K3135="""",0,counta(split(K3135,"","")))"),2)</f>
        <v>2</v>
      </c>
      <c r="M2969" s="286" t="s">
        <v>9202</v>
      </c>
      <c r="N2969" s="286"/>
      <c r="O2969" s="286"/>
      <c r="P2969" s="286"/>
      <c r="Q2969" s="446" t="s">
        <v>62</v>
      </c>
      <c r="R2969" s="102" t="s">
        <v>43</v>
      </c>
      <c r="S2969" s="280">
        <v>0</v>
      </c>
      <c r="T2969" s="435"/>
      <c r="U2969" s="328">
        <v>5</v>
      </c>
      <c r="V2969" s="328">
        <v>5</v>
      </c>
      <c r="W2969" s="340" t="s">
        <v>3548</v>
      </c>
      <c r="X2969" s="252" t="s">
        <v>2794</v>
      </c>
      <c r="Y2969" s="422">
        <f>J2969-I2969</f>
        <v>0.10972222222222223</v>
      </c>
      <c r="Z2969" s="422">
        <f>Y2969*60</f>
        <v>6.5833333333333339</v>
      </c>
      <c r="AA2969" s="429">
        <v>1</v>
      </c>
      <c r="AB2969" s="379">
        <v>5</v>
      </c>
    </row>
    <row r="2970" spans="1:28" ht="14.25" customHeight="1" thickBot="1">
      <c r="A2970" s="7"/>
      <c r="B2970" s="7"/>
      <c r="C2970" s="50" t="s">
        <v>4411</v>
      </c>
      <c r="D2970" s="468">
        <v>4</v>
      </c>
      <c r="E2970" s="51" t="s">
        <v>4710</v>
      </c>
      <c r="F2970" s="102" t="s">
        <v>2985</v>
      </c>
      <c r="G2970" s="102" t="s">
        <v>4711</v>
      </c>
      <c r="H2970" s="102" t="s">
        <v>295</v>
      </c>
      <c r="I2970" s="45" t="s">
        <v>338</v>
      </c>
      <c r="J2970" s="281">
        <v>0.2590277777777778</v>
      </c>
      <c r="K2970" s="286" t="s">
        <v>4417</v>
      </c>
      <c r="L2970" s="13">
        <f ca="1">IFERROR(__xludf.DUMMYFUNCTION("if(K3136="""",0,counta(split(K3136,"","")))"),1)</f>
        <v>1</v>
      </c>
      <c r="M2970" s="286" t="s">
        <v>4417</v>
      </c>
      <c r="N2970" s="286"/>
      <c r="O2970" s="286"/>
      <c r="P2970" s="286"/>
      <c r="Q2970" s="446" t="s">
        <v>62</v>
      </c>
      <c r="R2970" s="102" t="s">
        <v>43</v>
      </c>
      <c r="S2970" s="280">
        <v>0</v>
      </c>
      <c r="T2970" s="435"/>
      <c r="U2970" s="165">
        <v>5</v>
      </c>
      <c r="V2970" s="165">
        <v>4</v>
      </c>
      <c r="W2970" s="165" t="s">
        <v>8301</v>
      </c>
      <c r="X2970" s="102">
        <v>1</v>
      </c>
      <c r="Y2970" s="422">
        <f>J2970-I2970</f>
        <v>0.16875000000000001</v>
      </c>
      <c r="Z2970" s="422">
        <f>Y2970*60</f>
        <v>10.125</v>
      </c>
      <c r="AA2970" s="429">
        <v>1</v>
      </c>
      <c r="AB2970" s="165">
        <v>5</v>
      </c>
    </row>
    <row r="2971" spans="1:28" ht="14.25" customHeight="1" thickBot="1">
      <c r="A2971" s="156"/>
      <c r="B2971" s="156"/>
      <c r="C2971" s="252" t="s">
        <v>6391</v>
      </c>
      <c r="D2971" s="468">
        <v>4</v>
      </c>
      <c r="E2971" s="252" t="s">
        <v>386</v>
      </c>
      <c r="F2971" s="339" t="s">
        <v>6401</v>
      </c>
      <c r="G2971" s="339" t="s">
        <v>6543</v>
      </c>
      <c r="H2971" s="339" t="s">
        <v>6402</v>
      </c>
      <c r="I2971" s="184" t="s">
        <v>338</v>
      </c>
      <c r="J2971" s="281">
        <v>0.36527777777777776</v>
      </c>
      <c r="K2971" s="286" t="s">
        <v>9205</v>
      </c>
      <c r="L2971" s="13">
        <f ca="1">IFERROR(__xludf.DUMMYFUNCTION("if(K3137="""",0,counta(split(K3137,"","")))"),6)</f>
        <v>6</v>
      </c>
      <c r="M2971" s="49" t="s">
        <v>9205</v>
      </c>
      <c r="N2971" s="286"/>
      <c r="O2971" s="286"/>
      <c r="P2971" s="286"/>
      <c r="Q2971" s="414" t="s">
        <v>62</v>
      </c>
      <c r="R2971" s="102" t="s">
        <v>43</v>
      </c>
      <c r="S2971" s="354">
        <v>0</v>
      </c>
      <c r="T2971" s="435"/>
      <c r="U2971" s="165">
        <v>1</v>
      </c>
      <c r="V2971" s="165">
        <v>1</v>
      </c>
      <c r="W2971" s="165" t="s">
        <v>2111</v>
      </c>
      <c r="X2971" s="102" t="s">
        <v>3469</v>
      </c>
      <c r="Y2971" s="422">
        <f>J2971-I2971</f>
        <v>0.27499999999999997</v>
      </c>
      <c r="Z2971" s="422">
        <f>Y2971*60</f>
        <v>16.499999999999996</v>
      </c>
      <c r="AA2971" s="429">
        <v>1</v>
      </c>
      <c r="AB2971" s="467">
        <v>5</v>
      </c>
    </row>
    <row r="2972" spans="1:28" ht="14.25" customHeight="1" thickBot="1">
      <c r="A2972" s="7"/>
      <c r="B2972" s="7"/>
      <c r="C2972" s="190" t="s">
        <v>6753</v>
      </c>
      <c r="D2972" s="468">
        <v>4</v>
      </c>
      <c r="E2972" s="87" t="s">
        <v>6824</v>
      </c>
      <c r="F2972" s="209" t="s">
        <v>1620</v>
      </c>
      <c r="G2972" s="209" t="s">
        <v>1621</v>
      </c>
      <c r="H2972" s="210" t="s">
        <v>3825</v>
      </c>
      <c r="I2972" s="208" t="s">
        <v>338</v>
      </c>
      <c r="J2972" s="281">
        <v>0.45833333333333331</v>
      </c>
      <c r="K2972" s="286"/>
      <c r="L2972" s="13">
        <f ca="1">IFERROR(__xludf.DUMMYFUNCTION("if(K3138="""",0,counta(split(K3138,"","")))"),0)</f>
        <v>0</v>
      </c>
      <c r="M2972" s="286"/>
      <c r="N2972" s="286"/>
      <c r="O2972" s="286"/>
      <c r="P2972" s="286"/>
      <c r="Q2972" s="414" t="s">
        <v>62</v>
      </c>
      <c r="R2972" s="102" t="s">
        <v>43</v>
      </c>
      <c r="S2972" s="354">
        <v>0</v>
      </c>
      <c r="T2972" s="435"/>
      <c r="U2972" s="165"/>
      <c r="V2972" s="165"/>
      <c r="W2972" s="165" t="s">
        <v>3092</v>
      </c>
      <c r="X2972" s="102" t="s">
        <v>2947</v>
      </c>
      <c r="Y2972" s="422">
        <f>J2972-I2972</f>
        <v>0.36805555555555552</v>
      </c>
      <c r="Z2972" s="422">
        <f>Y2972*60</f>
        <v>22.083333333333332</v>
      </c>
      <c r="AA2972" s="429">
        <v>1</v>
      </c>
      <c r="AB2972" s="165">
        <v>5</v>
      </c>
    </row>
    <row r="2973" spans="1:28" ht="14.25" customHeight="1" thickBot="1">
      <c r="A2973" s="7"/>
      <c r="B2973" s="7"/>
      <c r="C2973" s="353" t="s">
        <v>6826</v>
      </c>
      <c r="D2973" s="468">
        <v>4</v>
      </c>
      <c r="E2973" s="87" t="s">
        <v>6833</v>
      </c>
      <c r="F2973" s="175" t="s">
        <v>2984</v>
      </c>
      <c r="G2973" s="353" t="s">
        <v>2984</v>
      </c>
      <c r="H2973" s="353" t="s">
        <v>6834</v>
      </c>
      <c r="I2973" s="243" t="s">
        <v>338</v>
      </c>
      <c r="J2973" s="281"/>
      <c r="K2973" s="286"/>
      <c r="L2973" s="13">
        <f ca="1">IFERROR(__xludf.DUMMYFUNCTION("if(K3139="""",0,counta(split(K3139,"","")))"),0)</f>
        <v>0</v>
      </c>
      <c r="M2973" s="286"/>
      <c r="N2973" s="286"/>
      <c r="O2973" s="286"/>
      <c r="P2973" s="286"/>
      <c r="Q2973" s="447" t="s">
        <v>62</v>
      </c>
      <c r="R2973" s="102" t="s">
        <v>43</v>
      </c>
      <c r="S2973" s="297">
        <v>0</v>
      </c>
      <c r="T2973" s="435"/>
      <c r="U2973" s="491">
        <v>3</v>
      </c>
      <c r="V2973" s="491">
        <v>3</v>
      </c>
      <c r="W2973" s="532" t="s">
        <v>2793</v>
      </c>
      <c r="X2973" s="535">
        <v>1</v>
      </c>
      <c r="Y2973" s="422">
        <f>J2973-I2973</f>
        <v>-9.0277777777777776E-2</v>
      </c>
      <c r="Z2973" s="422">
        <f>Y2973*60</f>
        <v>-5.416666666666667</v>
      </c>
      <c r="AA2973" s="429">
        <v>1</v>
      </c>
      <c r="AB2973" s="277">
        <v>5</v>
      </c>
    </row>
    <row r="2974" spans="1:28" ht="14.25" customHeight="1" thickBot="1">
      <c r="A2974" s="7"/>
      <c r="B2974" s="7"/>
      <c r="C2974" s="50" t="s">
        <v>3086</v>
      </c>
      <c r="D2974" s="468">
        <v>4</v>
      </c>
      <c r="E2974" s="87" t="s">
        <v>3087</v>
      </c>
      <c r="F2974" s="102" t="s">
        <v>3088</v>
      </c>
      <c r="G2974" s="102" t="s">
        <v>3088</v>
      </c>
      <c r="H2974" s="102" t="s">
        <v>3089</v>
      </c>
      <c r="I2974" s="45" t="s">
        <v>1926</v>
      </c>
      <c r="J2974" s="281">
        <v>0.13680555555555557</v>
      </c>
      <c r="K2974" s="286"/>
      <c r="L2974" s="13">
        <f ca="1">IFERROR(__xludf.DUMMYFUNCTION("if(K3140="""",0,counta(split(K3140,"","")))"),0)</f>
        <v>0</v>
      </c>
      <c r="M2974" s="286"/>
      <c r="N2974" s="286"/>
      <c r="O2974" s="286"/>
      <c r="P2974" s="286"/>
      <c r="Q2974" s="448" t="s">
        <v>62</v>
      </c>
      <c r="R2974" s="102" t="s">
        <v>43</v>
      </c>
      <c r="S2974" s="318">
        <v>0</v>
      </c>
      <c r="T2974" s="435"/>
      <c r="U2974" s="196">
        <v>5</v>
      </c>
      <c r="V2974" s="196">
        <v>5</v>
      </c>
      <c r="W2974" s="193" t="s">
        <v>3548</v>
      </c>
      <c r="X2974" s="102">
        <v>1</v>
      </c>
      <c r="Y2974" s="422">
        <f>J2974-I2974</f>
        <v>4.7222222222222235E-2</v>
      </c>
      <c r="Z2974" s="422">
        <f>Y2974*60</f>
        <v>2.8333333333333339</v>
      </c>
      <c r="AA2974" s="429">
        <v>1</v>
      </c>
      <c r="AB2974" s="165">
        <v>5</v>
      </c>
    </row>
    <row r="2975" spans="1:28" ht="14.25" customHeight="1" thickBot="1">
      <c r="A2975" s="7"/>
      <c r="B2975" s="7"/>
      <c r="C2975" s="182" t="s">
        <v>4046</v>
      </c>
      <c r="D2975" s="468">
        <v>4</v>
      </c>
      <c r="E2975" s="50" t="s">
        <v>4203</v>
      </c>
      <c r="F2975" s="102" t="s">
        <v>4204</v>
      </c>
      <c r="G2975" s="102"/>
      <c r="H2975" s="102" t="s">
        <v>4205</v>
      </c>
      <c r="I2975" s="45" t="s">
        <v>1926</v>
      </c>
      <c r="J2975" s="281">
        <v>0.20833333333333334</v>
      </c>
      <c r="K2975" s="286" t="s">
        <v>9208</v>
      </c>
      <c r="L2975" s="13">
        <f ca="1">IFERROR(__xludf.DUMMYFUNCTION("if(K3141="""",0,counta(split(K3141,"","")))"),2)</f>
        <v>2</v>
      </c>
      <c r="M2975" s="286" t="s">
        <v>9208</v>
      </c>
      <c r="N2975" s="286"/>
      <c r="O2975" s="286"/>
      <c r="P2975" s="286"/>
      <c r="Q2975" s="357" t="s">
        <v>62</v>
      </c>
      <c r="R2975" s="102" t="s">
        <v>43</v>
      </c>
      <c r="S2975" s="326">
        <v>0</v>
      </c>
      <c r="T2975" s="435"/>
      <c r="U2975" s="165"/>
      <c r="V2975" s="165">
        <v>4</v>
      </c>
      <c r="W2975" s="165" t="s">
        <v>1403</v>
      </c>
      <c r="X2975" s="102"/>
      <c r="Y2975" s="422">
        <f>J2975-I2975</f>
        <v>0.11875000000000001</v>
      </c>
      <c r="Z2975" s="422">
        <f>Y2975*60</f>
        <v>7.1250000000000009</v>
      </c>
      <c r="AA2975" s="429">
        <v>1</v>
      </c>
      <c r="AB2975" s="165">
        <v>5</v>
      </c>
    </row>
    <row r="2976" spans="1:28" ht="14.25" customHeight="1" thickBot="1">
      <c r="A2976" s="7"/>
      <c r="B2976" s="7"/>
      <c r="C2976" s="237" t="s">
        <v>4214</v>
      </c>
      <c r="D2976" s="468">
        <v>4</v>
      </c>
      <c r="E2976" s="87" t="s">
        <v>4215</v>
      </c>
      <c r="F2976" s="102" t="s">
        <v>84</v>
      </c>
      <c r="G2976" s="102" t="s">
        <v>4227</v>
      </c>
      <c r="H2976" s="102" t="s">
        <v>1104</v>
      </c>
      <c r="I2976" s="45" t="s">
        <v>1926</v>
      </c>
      <c r="J2976" s="281">
        <v>0.22916666666666666</v>
      </c>
      <c r="K2976" s="286" t="s">
        <v>9209</v>
      </c>
      <c r="L2976" s="13">
        <f ca="1">IFERROR(__xludf.DUMMYFUNCTION("if(K3142="""",0,counta(split(K3142,"","")))"),1)</f>
        <v>1</v>
      </c>
      <c r="M2976" s="286" t="s">
        <v>9209</v>
      </c>
      <c r="N2976" s="286"/>
      <c r="O2976" s="286"/>
      <c r="P2976" s="286"/>
      <c r="Q2976" s="357" t="s">
        <v>62</v>
      </c>
      <c r="R2976" s="102" t="s">
        <v>43</v>
      </c>
      <c r="S2976" s="326">
        <v>0</v>
      </c>
      <c r="T2976" s="435"/>
      <c r="U2976" s="165"/>
      <c r="V2976" s="165">
        <v>4</v>
      </c>
      <c r="W2976" s="165" t="s">
        <v>29</v>
      </c>
      <c r="X2976" s="15">
        <v>1</v>
      </c>
      <c r="Y2976" s="422">
        <f>J2976-I2976</f>
        <v>0.13958333333333334</v>
      </c>
      <c r="Z2976" s="422">
        <f>Y2976*60</f>
        <v>8.375</v>
      </c>
      <c r="AA2976" s="429">
        <v>1</v>
      </c>
      <c r="AB2976" s="196">
        <v>5</v>
      </c>
    </row>
    <row r="2977" spans="1:28" ht="14.25" customHeight="1" thickBot="1">
      <c r="A2977" s="7"/>
      <c r="B2977" s="7"/>
      <c r="C2977" s="284" t="s">
        <v>5784</v>
      </c>
      <c r="D2977" s="468">
        <v>4</v>
      </c>
      <c r="E2977" s="213" t="s">
        <v>5836</v>
      </c>
      <c r="F2977" s="175" t="s">
        <v>5837</v>
      </c>
      <c r="G2977" s="353" t="s">
        <v>5838</v>
      </c>
      <c r="H2977" s="353" t="s">
        <v>5838</v>
      </c>
      <c r="I2977" s="243" t="s">
        <v>1926</v>
      </c>
      <c r="J2977" s="281">
        <v>0.29652777777777778</v>
      </c>
      <c r="K2977" s="286"/>
      <c r="L2977" s="13">
        <f ca="1">IFERROR(__xludf.DUMMYFUNCTION("if(K3143="""",0,counta(split(K3143,"","")))"),0)</f>
        <v>0</v>
      </c>
      <c r="M2977" s="286"/>
      <c r="N2977" s="286"/>
      <c r="O2977" s="286"/>
      <c r="P2977" s="286"/>
      <c r="Q2977" s="357" t="s">
        <v>62</v>
      </c>
      <c r="R2977" s="102" t="s">
        <v>43</v>
      </c>
      <c r="S2977" s="331">
        <v>0</v>
      </c>
      <c r="T2977" s="435"/>
      <c r="U2977" s="280">
        <v>5</v>
      </c>
      <c r="V2977" s="280">
        <v>5</v>
      </c>
      <c r="W2977" s="286" t="s">
        <v>9052</v>
      </c>
      <c r="X2977" s="286" t="s">
        <v>3469</v>
      </c>
      <c r="Y2977" s="422">
        <f>J2977-I2977</f>
        <v>0.20694444444444443</v>
      </c>
      <c r="Z2977" s="422">
        <f>Y2977*60</f>
        <v>12.416666666666666</v>
      </c>
      <c r="AA2977" s="429">
        <v>1</v>
      </c>
      <c r="AB2977" s="255">
        <v>5</v>
      </c>
    </row>
    <row r="2978" spans="1:28" ht="14.25" customHeight="1" thickBot="1">
      <c r="A2978" s="7"/>
      <c r="B2978" s="7"/>
      <c r="C2978" s="284" t="s">
        <v>5784</v>
      </c>
      <c r="D2978" s="468">
        <v>4</v>
      </c>
      <c r="E2978" s="353" t="s">
        <v>5841</v>
      </c>
      <c r="F2978" s="175" t="s">
        <v>5842</v>
      </c>
      <c r="G2978" s="353" t="s">
        <v>5842</v>
      </c>
      <c r="H2978" s="353" t="s">
        <v>5843</v>
      </c>
      <c r="I2978" s="243" t="s">
        <v>1926</v>
      </c>
      <c r="J2978" s="281">
        <v>0.2986111111111111</v>
      </c>
      <c r="K2978" s="286"/>
      <c r="L2978" s="13">
        <f ca="1">IFERROR(__xludf.DUMMYFUNCTION("if(K3144="""",0,counta(split(K3144,"","")))"),0)</f>
        <v>0</v>
      </c>
      <c r="M2978" s="286"/>
      <c r="N2978" s="286"/>
      <c r="O2978" s="286"/>
      <c r="P2978" s="286"/>
      <c r="Q2978" s="357" t="s">
        <v>62</v>
      </c>
      <c r="R2978" s="102" t="s">
        <v>43</v>
      </c>
      <c r="S2978" s="326">
        <v>0</v>
      </c>
      <c r="T2978" s="435"/>
      <c r="U2978" s="251">
        <v>3</v>
      </c>
      <c r="V2978" s="253">
        <v>4</v>
      </c>
      <c r="W2978" s="353" t="s">
        <v>3770</v>
      </c>
      <c r="X2978" s="353">
        <v>1</v>
      </c>
      <c r="Y2978" s="422">
        <f>J2978-I2978</f>
        <v>0.20902777777777776</v>
      </c>
      <c r="Z2978" s="422">
        <f>Y2978*60</f>
        <v>12.541666666666666</v>
      </c>
      <c r="AA2978" s="429">
        <v>1</v>
      </c>
      <c r="AB2978" s="379">
        <v>5</v>
      </c>
    </row>
    <row r="2979" spans="1:28" ht="14.25" customHeight="1" thickBot="1">
      <c r="A2979" s="7"/>
      <c r="B2979" s="7"/>
      <c r="C2979" s="284" t="s">
        <v>4046</v>
      </c>
      <c r="D2979" s="468">
        <v>4</v>
      </c>
      <c r="E2979" s="353" t="s">
        <v>4189</v>
      </c>
      <c r="F2979" s="102" t="s">
        <v>4190</v>
      </c>
      <c r="G2979" s="102" t="s">
        <v>560</v>
      </c>
      <c r="H2979" s="102" t="s">
        <v>4191</v>
      </c>
      <c r="I2979" s="45" t="s">
        <v>1585</v>
      </c>
      <c r="J2979" s="281">
        <v>3.8194444444444448E-2</v>
      </c>
      <c r="K2979" s="286"/>
      <c r="L2979" s="13">
        <f ca="1">IFERROR(__xludf.DUMMYFUNCTION("if(K3145="""",0,counta(split(K3145,"","")))"),0)</f>
        <v>0</v>
      </c>
      <c r="M2979" s="286"/>
      <c r="N2979" s="286"/>
      <c r="O2979" s="286"/>
      <c r="P2979" s="286"/>
      <c r="Q2979" s="357" t="s">
        <v>62</v>
      </c>
      <c r="R2979" s="102" t="s">
        <v>43</v>
      </c>
      <c r="S2979" s="331">
        <v>0</v>
      </c>
      <c r="T2979" s="435"/>
      <c r="U2979" s="253">
        <v>4</v>
      </c>
      <c r="V2979" s="253">
        <v>4</v>
      </c>
      <c r="W2979" s="353" t="s">
        <v>2111</v>
      </c>
      <c r="X2979" s="353">
        <v>1</v>
      </c>
      <c r="Y2979" s="422">
        <f>J2979-I2979</f>
        <v>-5.0694444444444445E-2</v>
      </c>
      <c r="Z2979" s="422">
        <f>Y2979*60</f>
        <v>-3.0416666666666665</v>
      </c>
      <c r="AA2979" s="429">
        <v>1</v>
      </c>
      <c r="AB2979" s="165">
        <v>5</v>
      </c>
    </row>
    <row r="2980" spans="1:28" ht="14.25" customHeight="1" thickBot="1">
      <c r="A2980" s="7"/>
      <c r="B2980" s="7"/>
      <c r="C2980" s="50" t="s">
        <v>5950</v>
      </c>
      <c r="D2980" s="468">
        <v>4</v>
      </c>
      <c r="E2980" s="50" t="s">
        <v>6059</v>
      </c>
      <c r="F2980" s="102" t="s">
        <v>6062</v>
      </c>
      <c r="G2980" s="102" t="s">
        <v>6063</v>
      </c>
      <c r="H2980" s="102" t="s">
        <v>6064</v>
      </c>
      <c r="I2980" s="45" t="s">
        <v>1585</v>
      </c>
      <c r="J2980" s="281">
        <v>6.1111111111111109E-2</v>
      </c>
      <c r="K2980" s="286"/>
      <c r="L2980" s="13">
        <f ca="1">IFERROR(__xludf.DUMMYFUNCTION("if(K3146="""",0,counta(split(K3146,"","")))"),0)</f>
        <v>0</v>
      </c>
      <c r="M2980" s="286"/>
      <c r="N2980" s="286"/>
      <c r="O2980" s="286"/>
      <c r="P2980" s="286"/>
      <c r="Q2980" s="357" t="s">
        <v>62</v>
      </c>
      <c r="R2980" s="102" t="s">
        <v>43</v>
      </c>
      <c r="S2980" s="331">
        <v>0</v>
      </c>
      <c r="T2980" s="435"/>
      <c r="U2980" s="165"/>
      <c r="V2980" s="165">
        <v>5</v>
      </c>
      <c r="W2980" s="165" t="s">
        <v>1403</v>
      </c>
      <c r="X2980" s="102"/>
      <c r="Y2980" s="422">
        <f>J2980-I2980</f>
        <v>-2.7777777777777783E-2</v>
      </c>
      <c r="Z2980" s="422">
        <f>Y2980*60</f>
        <v>-1.666666666666667</v>
      </c>
      <c r="AA2980" s="429">
        <v>1</v>
      </c>
      <c r="AB2980" s="165">
        <v>5</v>
      </c>
    </row>
    <row r="2981" spans="1:28" ht="14.25" customHeight="1" thickBot="1">
      <c r="A2981" s="7"/>
      <c r="B2981" s="7"/>
      <c r="C2981" s="237" t="s">
        <v>4214</v>
      </c>
      <c r="D2981" s="468">
        <v>4</v>
      </c>
      <c r="E2981" s="94" t="s">
        <v>4281</v>
      </c>
      <c r="F2981" s="102" t="s">
        <v>4282</v>
      </c>
      <c r="G2981" s="102" t="s">
        <v>4283</v>
      </c>
      <c r="H2981" s="102" t="s">
        <v>4284</v>
      </c>
      <c r="I2981" s="45" t="s">
        <v>716</v>
      </c>
      <c r="J2981" s="281">
        <v>9.0277777777777776E-2</v>
      </c>
      <c r="K2981" s="286" t="s">
        <v>9216</v>
      </c>
      <c r="L2981" s="13">
        <f ca="1">IFERROR(__xludf.DUMMYFUNCTION("if(K3147="""",0,counta(split(K3147,"","")))"),3)</f>
        <v>3</v>
      </c>
      <c r="M2981" s="49" t="s">
        <v>9216</v>
      </c>
      <c r="N2981" s="286"/>
      <c r="O2981" s="286"/>
      <c r="P2981" s="286"/>
      <c r="Q2981" s="357" t="s">
        <v>62</v>
      </c>
      <c r="R2981" s="102" t="s">
        <v>43</v>
      </c>
      <c r="S2981" s="331">
        <v>0</v>
      </c>
      <c r="T2981" s="435"/>
      <c r="U2981" s="165"/>
      <c r="V2981" s="165">
        <v>4</v>
      </c>
      <c r="W2981" s="165" t="s">
        <v>1403</v>
      </c>
      <c r="X2981" s="102"/>
      <c r="Y2981" s="422">
        <f>J2981-I2981</f>
        <v>2.0833333333333259E-3</v>
      </c>
      <c r="Z2981" s="422">
        <f>Y2981*60</f>
        <v>0.12499999999999956</v>
      </c>
      <c r="AA2981" s="429">
        <v>1</v>
      </c>
      <c r="AB2981" s="165">
        <v>5</v>
      </c>
    </row>
    <row r="2982" spans="1:28" ht="14.25" customHeight="1" thickBot="1">
      <c r="A2982" s="385"/>
      <c r="B2982" s="385"/>
      <c r="C2982" s="145" t="s">
        <v>5078</v>
      </c>
      <c r="D2982" s="468">
        <v>4</v>
      </c>
      <c r="E2982" s="145" t="s">
        <v>5290</v>
      </c>
      <c r="F2982" s="155" t="s">
        <v>5291</v>
      </c>
      <c r="G2982" s="155"/>
      <c r="H2982" s="155" t="s">
        <v>5292</v>
      </c>
      <c r="I2982" s="146" t="s">
        <v>612</v>
      </c>
      <c r="J2982" s="281">
        <v>0.11388888888888889</v>
      </c>
      <c r="K2982" s="286" t="s">
        <v>9217</v>
      </c>
      <c r="L2982" s="13">
        <f ca="1">IFERROR(__xludf.DUMMYFUNCTION("if(K3148="""",0,counta(split(K3148,"","")))"),5)</f>
        <v>5</v>
      </c>
      <c r="M2982" s="286"/>
      <c r="N2982" s="286"/>
      <c r="O2982" s="286"/>
      <c r="P2982" s="286"/>
      <c r="Q2982" s="357" t="s">
        <v>62</v>
      </c>
      <c r="R2982" s="102" t="s">
        <v>43</v>
      </c>
      <c r="S2982" s="331">
        <v>0</v>
      </c>
      <c r="T2982" s="435"/>
      <c r="U2982" s="165"/>
      <c r="V2982" s="165">
        <v>4</v>
      </c>
      <c r="W2982" s="165" t="s">
        <v>2111</v>
      </c>
      <c r="X2982" s="102"/>
      <c r="Y2982" s="422">
        <f>J2982-I2982</f>
        <v>2.6388888888888878E-2</v>
      </c>
      <c r="Z2982" s="422">
        <f>Y2982*60</f>
        <v>1.5833333333333326</v>
      </c>
      <c r="AA2982" s="429">
        <v>1</v>
      </c>
      <c r="AB2982" s="165">
        <v>5</v>
      </c>
    </row>
    <row r="2983" spans="1:28" ht="14.25" customHeight="1" thickBot="1">
      <c r="A2983" s="7"/>
      <c r="B2983" s="7"/>
      <c r="C2983" s="50" t="s">
        <v>6619</v>
      </c>
      <c r="D2983" s="468">
        <v>4</v>
      </c>
      <c r="E2983" s="63" t="s">
        <v>6685</v>
      </c>
      <c r="F2983" s="102" t="s">
        <v>4196</v>
      </c>
      <c r="G2983" s="102"/>
      <c r="H2983" s="102" t="s">
        <v>6693</v>
      </c>
      <c r="I2983" s="45" t="s">
        <v>612</v>
      </c>
      <c r="J2983" s="281">
        <v>0.13750000000000001</v>
      </c>
      <c r="K2983" s="286" t="s">
        <v>9220</v>
      </c>
      <c r="L2983" s="13">
        <f ca="1">IFERROR(__xludf.DUMMYFUNCTION("if(K3149="""",0,counta(split(K3149,"","")))"),4)</f>
        <v>4</v>
      </c>
      <c r="M2983" s="286" t="s">
        <v>9220</v>
      </c>
      <c r="N2983" s="286"/>
      <c r="O2983" s="286"/>
      <c r="P2983" s="286"/>
      <c r="Q2983" s="357" t="s">
        <v>62</v>
      </c>
      <c r="R2983" s="102" t="s">
        <v>43</v>
      </c>
      <c r="S2983" s="331">
        <v>0</v>
      </c>
      <c r="T2983" s="435"/>
      <c r="U2983" s="277">
        <v>4</v>
      </c>
      <c r="V2983" s="277">
        <v>4</v>
      </c>
      <c r="W2983" s="275" t="s">
        <v>3511</v>
      </c>
      <c r="X2983" s="275" t="s">
        <v>2947</v>
      </c>
      <c r="Y2983" s="422">
        <f>J2983-I2983</f>
        <v>0.05</v>
      </c>
      <c r="Z2983" s="422">
        <f>Y2983*60</f>
        <v>3</v>
      </c>
      <c r="AA2983" s="429">
        <v>1</v>
      </c>
      <c r="AB2983" s="165">
        <v>5</v>
      </c>
    </row>
    <row r="2984" spans="1:28" ht="14.25" customHeight="1" thickBot="1">
      <c r="A2984" s="7"/>
      <c r="B2984" s="7"/>
      <c r="C2984" s="104" t="s">
        <v>3675</v>
      </c>
      <c r="D2984" s="468">
        <v>4</v>
      </c>
      <c r="E2984" s="49" t="s">
        <v>3698</v>
      </c>
      <c r="F2984" s="102" t="s">
        <v>79</v>
      </c>
      <c r="G2984" s="102" t="s">
        <v>79</v>
      </c>
      <c r="H2984" s="102" t="s">
        <v>2825</v>
      </c>
      <c r="I2984" s="45" t="s">
        <v>1956</v>
      </c>
      <c r="J2984" s="281">
        <v>0.12638888888888888</v>
      </c>
      <c r="K2984" s="286"/>
      <c r="L2984" s="13">
        <f ca="1">IFERROR(__xludf.DUMMYFUNCTION("if(K3150="""",0,counta(split(K3150,"","")))"),0)</f>
        <v>0</v>
      </c>
      <c r="M2984" s="286"/>
      <c r="N2984" s="286"/>
      <c r="O2984" s="286"/>
      <c r="P2984" s="286"/>
      <c r="Q2984" s="357" t="s">
        <v>62</v>
      </c>
      <c r="R2984" s="102" t="s">
        <v>43</v>
      </c>
      <c r="S2984" s="326">
        <v>0</v>
      </c>
      <c r="T2984" s="435"/>
      <c r="U2984" s="51">
        <v>4</v>
      </c>
      <c r="V2984" s="51">
        <v>4</v>
      </c>
      <c r="W2984" s="51" t="s">
        <v>3511</v>
      </c>
      <c r="X2984" s="51">
        <v>1</v>
      </c>
      <c r="Y2984" s="422">
        <f>J2984-I2984</f>
        <v>3.9583333333333318E-2</v>
      </c>
      <c r="Z2984" s="422">
        <f>Y2984*60</f>
        <v>2.3749999999999991</v>
      </c>
      <c r="AA2984" s="429">
        <v>1</v>
      </c>
      <c r="AB2984" s="255">
        <v>5</v>
      </c>
    </row>
    <row r="2985" spans="1:28" ht="14.25" customHeight="1" thickBot="1">
      <c r="A2985" s="7"/>
      <c r="B2985" s="7"/>
      <c r="C2985" s="104" t="s">
        <v>3675</v>
      </c>
      <c r="D2985" s="468">
        <v>4</v>
      </c>
      <c r="E2985" s="108" t="s">
        <v>3771</v>
      </c>
      <c r="F2985" s="102" t="s">
        <v>79</v>
      </c>
      <c r="G2985" s="102" t="s">
        <v>3780</v>
      </c>
      <c r="H2985" s="102" t="s">
        <v>2825</v>
      </c>
      <c r="I2985" s="45" t="s">
        <v>1956</v>
      </c>
      <c r="J2985" s="281">
        <v>0.2951388888888889</v>
      </c>
      <c r="K2985" s="286"/>
      <c r="L2985" s="13">
        <f ca="1">IFERROR(__xludf.DUMMYFUNCTION("if(K3151="""",0,counta(split(K3151,"","")))"),0)</f>
        <v>0</v>
      </c>
      <c r="M2985" s="286"/>
      <c r="N2985" s="286"/>
      <c r="O2985" s="286"/>
      <c r="P2985" s="286"/>
      <c r="Q2985" s="357" t="s">
        <v>62</v>
      </c>
      <c r="R2985" s="102" t="s">
        <v>43</v>
      </c>
      <c r="S2985" s="326">
        <v>0</v>
      </c>
      <c r="T2985" s="435"/>
      <c r="U2985" s="165"/>
      <c r="V2985" s="165">
        <v>4</v>
      </c>
      <c r="W2985" s="165" t="s">
        <v>29</v>
      </c>
      <c r="X2985" s="15">
        <v>1</v>
      </c>
      <c r="Y2985" s="422">
        <f>J2985-I2985</f>
        <v>0.20833333333333331</v>
      </c>
      <c r="Z2985" s="422">
        <f>Y2985*60</f>
        <v>12.499999999999998</v>
      </c>
      <c r="AA2985" s="429">
        <v>1</v>
      </c>
      <c r="AB2985" s="165">
        <v>5</v>
      </c>
    </row>
    <row r="2986" spans="1:28" ht="14.25" customHeight="1" thickBot="1">
      <c r="A2986" s="7"/>
      <c r="B2986" s="7"/>
      <c r="C2986" s="127" t="s">
        <v>4411</v>
      </c>
      <c r="D2986" s="468">
        <v>4</v>
      </c>
      <c r="E2986" s="386" t="s">
        <v>4511</v>
      </c>
      <c r="F2986" s="102" t="s">
        <v>4512</v>
      </c>
      <c r="G2986" s="102" t="s">
        <v>4513</v>
      </c>
      <c r="H2986" s="102" t="s">
        <v>4514</v>
      </c>
      <c r="I2986" s="45" t="s">
        <v>1956</v>
      </c>
      <c r="J2986" s="281">
        <v>0.38194444444444442</v>
      </c>
      <c r="K2986" s="286" t="s">
        <v>9222</v>
      </c>
      <c r="L2986" s="13">
        <f ca="1">IFERROR(__xludf.DUMMYFUNCTION("if(K3152="""",0,counta(split(K3152,"","")))"),3)</f>
        <v>3</v>
      </c>
      <c r="M2986" s="286" t="s">
        <v>9222</v>
      </c>
      <c r="N2986" s="286"/>
      <c r="O2986" s="286"/>
      <c r="P2986" s="286"/>
      <c r="Q2986" s="357" t="s">
        <v>62</v>
      </c>
      <c r="R2986" s="102" t="s">
        <v>43</v>
      </c>
      <c r="S2986" s="326">
        <v>0</v>
      </c>
      <c r="T2986" s="435"/>
      <c r="U2986" s="277">
        <v>4</v>
      </c>
      <c r="V2986" s="277">
        <v>4</v>
      </c>
      <c r="W2986" s="275" t="s">
        <v>3409</v>
      </c>
      <c r="X2986" s="275" t="s">
        <v>2947</v>
      </c>
      <c r="Y2986" s="422">
        <f>J2986-I2986</f>
        <v>0.29513888888888884</v>
      </c>
      <c r="Z2986" s="422">
        <f>Y2986*60</f>
        <v>17.708333333333329</v>
      </c>
      <c r="AA2986" s="429">
        <v>1</v>
      </c>
      <c r="AB2986" s="354">
        <v>5</v>
      </c>
    </row>
    <row r="2987" spans="1:28" ht="14.25" customHeight="1" thickBot="1">
      <c r="A2987" s="136"/>
      <c r="B2987" s="136"/>
      <c r="C2987" s="252" t="s">
        <v>4763</v>
      </c>
      <c r="D2987" s="468">
        <v>4</v>
      </c>
      <c r="E2987" s="138" t="s">
        <v>1953</v>
      </c>
      <c r="F2987" s="102" t="s">
        <v>4936</v>
      </c>
      <c r="G2987" s="137"/>
      <c r="H2987" s="137" t="s">
        <v>1955</v>
      </c>
      <c r="I2987" s="110" t="s">
        <v>1956</v>
      </c>
      <c r="J2987" s="281">
        <v>0.10625</v>
      </c>
      <c r="K2987" s="286" t="s">
        <v>9223</v>
      </c>
      <c r="L2987" s="13">
        <f ca="1">IFERROR(__xludf.DUMMYFUNCTION("if(K3153="""",0,counta(split(K3153,"","")))"),6)</f>
        <v>6</v>
      </c>
      <c r="M2987" s="286" t="s">
        <v>9224</v>
      </c>
      <c r="N2987" s="286"/>
      <c r="O2987" s="286"/>
      <c r="P2987" s="286"/>
      <c r="Q2987" s="357" t="s">
        <v>62</v>
      </c>
      <c r="R2987" s="102" t="s">
        <v>43</v>
      </c>
      <c r="S2987" s="326">
        <v>0</v>
      </c>
      <c r="T2987" s="435"/>
      <c r="U2987" s="165">
        <v>4</v>
      </c>
      <c r="V2987" s="165">
        <v>4</v>
      </c>
      <c r="W2987" s="165" t="s">
        <v>7055</v>
      </c>
      <c r="X2987" s="102">
        <v>1</v>
      </c>
      <c r="Y2987" s="422">
        <f>J2987-I2987</f>
        <v>1.9444444444444431E-2</v>
      </c>
      <c r="Z2987" s="422">
        <f>Y2987*60</f>
        <v>1.1666666666666659</v>
      </c>
      <c r="AA2987" s="429">
        <v>1</v>
      </c>
      <c r="AB2987" s="165">
        <v>5</v>
      </c>
    </row>
    <row r="2988" spans="1:28" ht="14.25" customHeight="1" thickBot="1">
      <c r="A2988" s="7"/>
      <c r="B2988" s="189"/>
      <c r="C2988" s="190" t="s">
        <v>6753</v>
      </c>
      <c r="D2988" s="468">
        <v>4</v>
      </c>
      <c r="E2988" s="200" t="s">
        <v>668</v>
      </c>
      <c r="F2988" s="205" t="s">
        <v>6776</v>
      </c>
      <c r="G2988" s="205" t="s">
        <v>6776</v>
      </c>
      <c r="H2988" s="205" t="s">
        <v>6777</v>
      </c>
      <c r="I2988" s="195" t="s">
        <v>1956</v>
      </c>
      <c r="J2988" s="281">
        <v>0.17569444444444443</v>
      </c>
      <c r="K2988" s="286"/>
      <c r="L2988" s="13">
        <f ca="1">IFERROR(__xludf.DUMMYFUNCTION("if(K3154="""",0,counta(split(K3154,"","")))"),0)</f>
        <v>0</v>
      </c>
      <c r="M2988" s="286"/>
      <c r="N2988" s="286"/>
      <c r="O2988" s="286"/>
      <c r="P2988" s="286"/>
      <c r="Q2988" s="357" t="s">
        <v>62</v>
      </c>
      <c r="R2988" s="102" t="s">
        <v>43</v>
      </c>
      <c r="S2988" s="326">
        <v>0</v>
      </c>
      <c r="T2988" s="435"/>
      <c r="U2988" s="165"/>
      <c r="V2988" s="165"/>
      <c r="W2988" s="165" t="s">
        <v>3127</v>
      </c>
      <c r="X2988" s="102" t="s">
        <v>2947</v>
      </c>
      <c r="Y2988" s="422">
        <f>J2988-I2988</f>
        <v>8.8888888888888865E-2</v>
      </c>
      <c r="Z2988" s="422">
        <f>Y2988*60</f>
        <v>5.3333333333333321</v>
      </c>
      <c r="AA2988" s="429">
        <v>1</v>
      </c>
      <c r="AB2988" s="165">
        <v>5</v>
      </c>
    </row>
    <row r="2989" spans="1:28" ht="14.25" customHeight="1" thickBot="1">
      <c r="A2989" s="7"/>
      <c r="B2989" s="7"/>
      <c r="C2989" s="220" t="s">
        <v>6842</v>
      </c>
      <c r="D2989" s="468">
        <v>4</v>
      </c>
      <c r="E2989" s="214" t="s">
        <v>6871</v>
      </c>
      <c r="F2989" s="102" t="s">
        <v>2902</v>
      </c>
      <c r="G2989" s="217" t="s">
        <v>573</v>
      </c>
      <c r="H2989" s="102" t="s">
        <v>2916</v>
      </c>
      <c r="I2989" s="45" t="s">
        <v>1956</v>
      </c>
      <c r="J2989" s="281">
        <v>0.28958333333333336</v>
      </c>
      <c r="K2989" s="286"/>
      <c r="L2989" s="13">
        <f ca="1">IFERROR(__xludf.DUMMYFUNCTION("if(K3155="""",0,counta(split(K3155,"","")))"),0)</f>
        <v>0</v>
      </c>
      <c r="M2989" s="286"/>
      <c r="N2989" s="286"/>
      <c r="O2989" s="286"/>
      <c r="P2989" s="286"/>
      <c r="Q2989" s="357" t="s">
        <v>62</v>
      </c>
      <c r="R2989" s="102" t="s">
        <v>43</v>
      </c>
      <c r="S2989" s="326">
        <v>0</v>
      </c>
      <c r="T2989" s="435"/>
      <c r="U2989" s="165"/>
      <c r="V2989" s="165">
        <v>3</v>
      </c>
      <c r="W2989" s="165" t="s">
        <v>29</v>
      </c>
      <c r="X2989" s="15">
        <v>1</v>
      </c>
      <c r="Y2989" s="422">
        <f>J2989-I2989</f>
        <v>0.20277777777777778</v>
      </c>
      <c r="Z2989" s="422">
        <f>Y2989*60</f>
        <v>12.166666666666666</v>
      </c>
      <c r="AA2989" s="429">
        <v>1</v>
      </c>
      <c r="AB2989" s="354">
        <v>5</v>
      </c>
    </row>
    <row r="2990" spans="1:28" ht="14.25" customHeight="1" thickBot="1">
      <c r="A2990" s="7"/>
      <c r="B2990" s="7"/>
      <c r="C2990" s="50" t="s">
        <v>4411</v>
      </c>
      <c r="D2990" s="468">
        <v>4</v>
      </c>
      <c r="E2990" s="50" t="s">
        <v>4412</v>
      </c>
      <c r="F2990" s="102" t="s">
        <v>4419</v>
      </c>
      <c r="G2990" s="102" t="s">
        <v>4420</v>
      </c>
      <c r="H2990" s="102" t="s">
        <v>2825</v>
      </c>
      <c r="I2990" s="45" t="s">
        <v>678</v>
      </c>
      <c r="J2990" s="281">
        <v>0.30694444444444446</v>
      </c>
      <c r="K2990" s="286" t="s">
        <v>317</v>
      </c>
      <c r="L2990" s="13">
        <f ca="1">IFERROR(__xludf.DUMMYFUNCTION("if(K3156="""",0,counta(split(K3156,"","")))"),1)</f>
        <v>1</v>
      </c>
      <c r="M2990" s="286" t="s">
        <v>317</v>
      </c>
      <c r="N2990" s="286"/>
      <c r="O2990" s="286"/>
      <c r="P2990" s="286"/>
      <c r="Q2990" s="450" t="s">
        <v>62</v>
      </c>
      <c r="R2990" s="102" t="s">
        <v>43</v>
      </c>
      <c r="S2990" s="349">
        <v>0</v>
      </c>
      <c r="T2990" s="435"/>
      <c r="U2990" s="165">
        <v>3</v>
      </c>
      <c r="V2990" s="354">
        <v>5</v>
      </c>
      <c r="W2990" s="353" t="s">
        <v>3092</v>
      </c>
      <c r="X2990" s="102">
        <v>1</v>
      </c>
      <c r="Y2990" s="422">
        <f>J2990-I2990</f>
        <v>0.22083333333333333</v>
      </c>
      <c r="Z2990" s="422">
        <f>Y2990*60</f>
        <v>13.25</v>
      </c>
      <c r="AA2990" s="429">
        <v>1</v>
      </c>
      <c r="AB2990" s="165">
        <v>5</v>
      </c>
    </row>
    <row r="2991" spans="1:28" ht="14.25" customHeight="1" thickBot="1">
      <c r="A2991" s="7"/>
      <c r="B2991" s="7"/>
      <c r="C2991" s="50" t="s">
        <v>5950</v>
      </c>
      <c r="D2991" s="468">
        <v>4</v>
      </c>
      <c r="E2991" s="50" t="s">
        <v>6104</v>
      </c>
      <c r="F2991" s="102" t="s">
        <v>816</v>
      </c>
      <c r="G2991" s="102" t="s">
        <v>1928</v>
      </c>
      <c r="H2991" s="102" t="s">
        <v>2839</v>
      </c>
      <c r="I2991" s="45" t="s">
        <v>678</v>
      </c>
      <c r="J2991" s="281">
        <v>0.3263888888888889</v>
      </c>
      <c r="K2991" s="286" t="s">
        <v>9228</v>
      </c>
      <c r="L2991" s="13">
        <f ca="1">IFERROR(__xludf.DUMMYFUNCTION("if(K3157="""",0,counta(split(K3157,"","")))"),3)</f>
        <v>3</v>
      </c>
      <c r="M2991" s="286" t="s">
        <v>9229</v>
      </c>
      <c r="N2991" s="286"/>
      <c r="O2991" s="286"/>
      <c r="P2991" s="286"/>
      <c r="Q2991" s="243" t="s">
        <v>62</v>
      </c>
      <c r="R2991" s="102" t="s">
        <v>43</v>
      </c>
      <c r="S2991" s="354">
        <v>0</v>
      </c>
      <c r="T2991" s="435"/>
      <c r="U2991" s="251">
        <v>3</v>
      </c>
      <c r="V2991" s="251">
        <v>3</v>
      </c>
      <c r="W2991" s="283" t="s">
        <v>2793</v>
      </c>
      <c r="X2991" s="250">
        <v>1</v>
      </c>
      <c r="Y2991" s="422">
        <f>J2991-I2991</f>
        <v>0.24027777777777776</v>
      </c>
      <c r="Z2991" s="422">
        <f>Y2991*60</f>
        <v>14.416666666666666</v>
      </c>
      <c r="AA2991" s="429">
        <v>1</v>
      </c>
      <c r="AB2991" s="332">
        <v>5</v>
      </c>
    </row>
    <row r="2992" spans="1:28" ht="14.25" customHeight="1" thickBot="1">
      <c r="A2992" s="69"/>
      <c r="B2992" s="69"/>
      <c r="C2992" s="285" t="s">
        <v>3006</v>
      </c>
      <c r="D2992" s="468">
        <v>4</v>
      </c>
      <c r="E2992" s="197" t="s">
        <v>793</v>
      </c>
      <c r="F2992" s="209" t="s">
        <v>2848</v>
      </c>
      <c r="G2992" s="209" t="s">
        <v>3082</v>
      </c>
      <c r="H2992" s="209" t="s">
        <v>3083</v>
      </c>
      <c r="I2992" s="82" t="s">
        <v>76</v>
      </c>
      <c r="J2992" s="281">
        <v>0.39444444444444443</v>
      </c>
      <c r="K2992" s="286" t="s">
        <v>9230</v>
      </c>
      <c r="L2992" s="13">
        <f ca="1">IFERROR(__xludf.DUMMYFUNCTION("if(K3158="""",0,counta(split(K3158,"","")))"),2)</f>
        <v>2</v>
      </c>
      <c r="M2992" s="286" t="s">
        <v>9176</v>
      </c>
      <c r="N2992" s="286"/>
      <c r="O2992" s="286"/>
      <c r="P2992" s="286"/>
      <c r="Q2992" s="243" t="s">
        <v>62</v>
      </c>
      <c r="R2992" s="102" t="s">
        <v>43</v>
      </c>
      <c r="S2992" s="354">
        <v>0</v>
      </c>
      <c r="T2992" s="435"/>
      <c r="U2992" s="165"/>
      <c r="V2992" s="165">
        <v>3</v>
      </c>
      <c r="W2992" s="165" t="s">
        <v>2111</v>
      </c>
      <c r="X2992" s="102"/>
      <c r="Y2992" s="422">
        <f>J2992-I2992</f>
        <v>0.30902777777777779</v>
      </c>
      <c r="Z2992" s="422">
        <f>Y2992*60</f>
        <v>18.541666666666668</v>
      </c>
      <c r="AA2992" s="428">
        <v>1</v>
      </c>
      <c r="AB2992" s="255">
        <v>5</v>
      </c>
    </row>
    <row r="2993" spans="1:28" ht="14.25" customHeight="1" thickBot="1">
      <c r="A2993" s="7"/>
      <c r="B2993" s="7"/>
      <c r="C2993" s="252" t="s">
        <v>3828</v>
      </c>
      <c r="D2993" s="468">
        <v>4</v>
      </c>
      <c r="E2993" s="109" t="s">
        <v>74</v>
      </c>
      <c r="F2993" s="102" t="s">
        <v>75</v>
      </c>
      <c r="G2993" s="102" t="s">
        <v>3829</v>
      </c>
      <c r="H2993" s="102" t="s">
        <v>2823</v>
      </c>
      <c r="I2993" s="45" t="s">
        <v>76</v>
      </c>
      <c r="J2993" s="281">
        <v>0.45624999999999999</v>
      </c>
      <c r="K2993" s="286" t="s">
        <v>9232</v>
      </c>
      <c r="L2993" s="13">
        <f ca="1">IFERROR(__xludf.DUMMYFUNCTION("if(K3159="""",0,counta(split(K3159,"","")))"),3)</f>
        <v>3</v>
      </c>
      <c r="M2993" s="286" t="s">
        <v>9232</v>
      </c>
      <c r="N2993" s="286"/>
      <c r="O2993" s="286"/>
      <c r="P2993" s="286"/>
      <c r="Q2993" s="452" t="s">
        <v>62</v>
      </c>
      <c r="R2993" s="102" t="s">
        <v>43</v>
      </c>
      <c r="S2993" s="379">
        <v>0</v>
      </c>
      <c r="T2993" s="435"/>
      <c r="U2993" s="165">
        <v>4</v>
      </c>
      <c r="V2993" s="165">
        <v>5</v>
      </c>
      <c r="W2993" s="165" t="s">
        <v>2111</v>
      </c>
      <c r="X2993" s="102" t="s">
        <v>2947</v>
      </c>
      <c r="Y2993" s="422">
        <f>J2993-I2993</f>
        <v>0.37083333333333335</v>
      </c>
      <c r="Z2993" s="422">
        <f>Y2993*60</f>
        <v>22.25</v>
      </c>
      <c r="AA2993" s="429">
        <v>1</v>
      </c>
      <c r="AB2993" s="255">
        <v>5</v>
      </c>
    </row>
    <row r="2994" spans="1:28" ht="14.25" customHeight="1" thickBot="1">
      <c r="A2994" s="7"/>
      <c r="B2994" s="7"/>
      <c r="C2994" s="284" t="s">
        <v>4046</v>
      </c>
      <c r="D2994" s="468">
        <v>4</v>
      </c>
      <c r="E2994" s="353" t="s">
        <v>332</v>
      </c>
      <c r="F2994" s="102" t="s">
        <v>4077</v>
      </c>
      <c r="G2994" s="102"/>
      <c r="H2994" s="102" t="s">
        <v>4078</v>
      </c>
      <c r="I2994" s="45" t="s">
        <v>76</v>
      </c>
      <c r="J2994" s="281">
        <v>0.54166666666666663</v>
      </c>
      <c r="K2994" s="286" t="s">
        <v>9233</v>
      </c>
      <c r="L2994" s="13">
        <f ca="1">IFERROR(__xludf.DUMMYFUNCTION("if(K3160="""",0,counta(split(K3160,"","")))"),2)</f>
        <v>2</v>
      </c>
      <c r="M2994" s="286" t="s">
        <v>9234</v>
      </c>
      <c r="N2994" s="286"/>
      <c r="O2994" s="286"/>
      <c r="P2994" s="286"/>
      <c r="Q2994" s="452" t="s">
        <v>62</v>
      </c>
      <c r="R2994" s="102" t="s">
        <v>43</v>
      </c>
      <c r="S2994" s="379">
        <v>0</v>
      </c>
      <c r="T2994" s="435"/>
      <c r="U2994" s="165">
        <v>1</v>
      </c>
      <c r="V2994" s="165">
        <v>4</v>
      </c>
      <c r="W2994" s="165" t="s">
        <v>3602</v>
      </c>
      <c r="X2994" s="102">
        <v>1</v>
      </c>
      <c r="Y2994" s="422">
        <f>J2994-I2994</f>
        <v>0.45624999999999999</v>
      </c>
      <c r="Z2994" s="422">
        <f>Y2994*60</f>
        <v>27.375</v>
      </c>
      <c r="AA2994" s="429">
        <v>1</v>
      </c>
      <c r="AB2994" s="165">
        <v>5</v>
      </c>
    </row>
    <row r="2995" spans="1:28" ht="14.25" customHeight="1" thickBot="1">
      <c r="A2995" s="7"/>
      <c r="B2995" s="7"/>
      <c r="C2995" s="190" t="s">
        <v>6753</v>
      </c>
      <c r="D2995" s="468">
        <v>4</v>
      </c>
      <c r="E2995" s="200" t="s">
        <v>6806</v>
      </c>
      <c r="F2995" s="205" t="s">
        <v>6807</v>
      </c>
      <c r="G2995" s="205" t="s">
        <v>6808</v>
      </c>
      <c r="H2995" s="205" t="s">
        <v>6809</v>
      </c>
      <c r="I2995" s="195" t="s">
        <v>76</v>
      </c>
      <c r="J2995" s="281">
        <v>6.5972222222222224E-2</v>
      </c>
      <c r="K2995" s="286" t="s">
        <v>9236</v>
      </c>
      <c r="L2995" s="13">
        <f ca="1">IFERROR(__xludf.DUMMYFUNCTION("if(K3161="""",0,counta(split(K3161,"","")))"),3)</f>
        <v>3</v>
      </c>
      <c r="M2995" s="286" t="s">
        <v>9236</v>
      </c>
      <c r="N2995" s="286"/>
      <c r="O2995" s="286"/>
      <c r="P2995" s="286"/>
      <c r="Q2995" s="452" t="s">
        <v>62</v>
      </c>
      <c r="R2995" s="102" t="s">
        <v>43</v>
      </c>
      <c r="S2995" s="379">
        <v>0</v>
      </c>
      <c r="T2995" s="435"/>
      <c r="U2995" s="379">
        <v>4</v>
      </c>
      <c r="V2995" s="379">
        <v>5</v>
      </c>
      <c r="W2995" s="377" t="s">
        <v>3548</v>
      </c>
      <c r="X2995" s="377">
        <v>1</v>
      </c>
      <c r="Y2995" s="422">
        <f>J2995-I2995</f>
        <v>-1.9444444444444431E-2</v>
      </c>
      <c r="Z2995" s="422">
        <f>Y2995*60</f>
        <v>-1.1666666666666659</v>
      </c>
      <c r="AA2995" s="429">
        <v>1</v>
      </c>
      <c r="AB2995" s="165">
        <v>5</v>
      </c>
    </row>
    <row r="2996" spans="1:28" ht="14.25" customHeight="1" thickBot="1">
      <c r="A2996" s="7"/>
      <c r="B2996" s="7"/>
      <c r="C2996" s="50" t="s">
        <v>5784</v>
      </c>
      <c r="D2996" s="468">
        <v>4</v>
      </c>
      <c r="E2996" s="353" t="s">
        <v>5804</v>
      </c>
      <c r="F2996" s="175" t="s">
        <v>5807</v>
      </c>
      <c r="G2996" s="353" t="s">
        <v>5807</v>
      </c>
      <c r="H2996" s="353" t="s">
        <v>479</v>
      </c>
      <c r="I2996" s="243" t="s">
        <v>387</v>
      </c>
      <c r="J2996" s="281">
        <v>0.1423611111111111</v>
      </c>
      <c r="K2996" s="286" t="s">
        <v>9238</v>
      </c>
      <c r="L2996" s="13">
        <f ca="1">IFERROR(__xludf.DUMMYFUNCTION("if(K3162="""",0,counta(split(K3162,"","")))"),4)</f>
        <v>4</v>
      </c>
      <c r="M2996" s="286" t="s">
        <v>9238</v>
      </c>
      <c r="N2996" s="286"/>
      <c r="O2996" s="286"/>
      <c r="P2996" s="286"/>
      <c r="Q2996" s="452" t="s">
        <v>62</v>
      </c>
      <c r="R2996" s="102" t="s">
        <v>43</v>
      </c>
      <c r="S2996" s="379">
        <v>0</v>
      </c>
      <c r="T2996" s="435"/>
      <c r="U2996" s="165">
        <v>3</v>
      </c>
      <c r="V2996" s="165">
        <v>3</v>
      </c>
      <c r="W2996" s="165" t="s">
        <v>3895</v>
      </c>
      <c r="X2996" s="102">
        <v>1</v>
      </c>
      <c r="Y2996" s="422">
        <f>J2996-I2996</f>
        <v>5.8333333333333334E-2</v>
      </c>
      <c r="Z2996" s="422">
        <f>Y2996*60</f>
        <v>3.5</v>
      </c>
      <c r="AA2996" s="429">
        <v>1</v>
      </c>
      <c r="AB2996" s="379">
        <v>5</v>
      </c>
    </row>
    <row r="2997" spans="1:28" ht="14.25" customHeight="1" thickBot="1">
      <c r="A2997" s="7"/>
      <c r="B2997" s="7"/>
      <c r="C2997" s="252" t="s">
        <v>4763</v>
      </c>
      <c r="D2997" s="468">
        <v>4</v>
      </c>
      <c r="E2997" s="104" t="s">
        <v>4897</v>
      </c>
      <c r="F2997" s="102" t="s">
        <v>75</v>
      </c>
      <c r="G2997" s="102" t="s">
        <v>4898</v>
      </c>
      <c r="H2997" s="102" t="s">
        <v>4899</v>
      </c>
      <c r="I2997" s="45" t="s">
        <v>4900</v>
      </c>
      <c r="J2997" s="281">
        <v>0.31944444444444442</v>
      </c>
      <c r="K2997" s="286" t="s">
        <v>9239</v>
      </c>
      <c r="L2997" s="13">
        <f ca="1">IFERROR(__xludf.DUMMYFUNCTION("if(K3163="""",0,counta(split(K3163,"","")))"),7)</f>
        <v>7</v>
      </c>
      <c r="M2997" s="49" t="s">
        <v>9239</v>
      </c>
      <c r="N2997" s="286"/>
      <c r="O2997" s="286"/>
      <c r="P2997" s="286"/>
      <c r="Q2997" s="452" t="s">
        <v>62</v>
      </c>
      <c r="R2997" s="102" t="s">
        <v>43</v>
      </c>
      <c r="S2997" s="379">
        <v>0</v>
      </c>
      <c r="T2997" s="435"/>
      <c r="U2997" s="280">
        <v>5</v>
      </c>
      <c r="V2997" s="280">
        <v>5</v>
      </c>
      <c r="W2997" s="286" t="s">
        <v>9052</v>
      </c>
      <c r="X2997" s="286" t="s">
        <v>2947</v>
      </c>
      <c r="Y2997" s="422">
        <f>J2997-I2997</f>
        <v>0.2361111111111111</v>
      </c>
      <c r="Z2997" s="422">
        <f>Y2997*60</f>
        <v>14.166666666666666</v>
      </c>
      <c r="AA2997" s="429">
        <v>1</v>
      </c>
      <c r="AB2997" s="332">
        <v>5</v>
      </c>
    </row>
    <row r="2998" spans="1:28" ht="14.25" customHeight="1" thickBot="1">
      <c r="A2998" s="69"/>
      <c r="B2998" s="69"/>
      <c r="C2998" s="285" t="s">
        <v>3006</v>
      </c>
      <c r="D2998" s="468">
        <v>4</v>
      </c>
      <c r="E2998" s="194" t="s">
        <v>3019</v>
      </c>
      <c r="F2998" s="74" t="s">
        <v>3020</v>
      </c>
      <c r="G2998" s="74" t="s">
        <v>1998</v>
      </c>
      <c r="H2998" s="74" t="s">
        <v>3021</v>
      </c>
      <c r="I2998" s="75" t="s">
        <v>423</v>
      </c>
      <c r="J2998" s="281">
        <v>0.40208333333333335</v>
      </c>
      <c r="K2998" s="286" t="s">
        <v>9241</v>
      </c>
      <c r="L2998" s="13">
        <f ca="1">IFERROR(__xludf.DUMMYFUNCTION("if(K3164="""",0,counta(split(K3164,"","")))"),6)</f>
        <v>6</v>
      </c>
      <c r="M2998" s="286" t="s">
        <v>9241</v>
      </c>
      <c r="N2998" s="286"/>
      <c r="O2998" s="286"/>
      <c r="P2998" s="286"/>
      <c r="Q2998" s="452" t="s">
        <v>62</v>
      </c>
      <c r="R2998" s="102" t="s">
        <v>43</v>
      </c>
      <c r="S2998" s="379">
        <v>0</v>
      </c>
      <c r="T2998" s="435"/>
      <c r="U2998" s="379">
        <v>3</v>
      </c>
      <c r="V2998" s="379">
        <v>3</v>
      </c>
      <c r="W2998" s="377" t="s">
        <v>10713</v>
      </c>
      <c r="X2998" s="377">
        <v>1</v>
      </c>
      <c r="Y2998" s="422">
        <f>J2998-I2998</f>
        <v>0.31875000000000003</v>
      </c>
      <c r="Z2998" s="422">
        <f>Y2998*60</f>
        <v>19.125000000000004</v>
      </c>
      <c r="AA2998" s="429">
        <v>1</v>
      </c>
      <c r="AB2998" s="150">
        <v>5</v>
      </c>
    </row>
    <row r="2999" spans="1:28" ht="14.25" customHeight="1" thickBot="1">
      <c r="A2999" s="7"/>
      <c r="B2999" s="7"/>
      <c r="C2999" s="50" t="s">
        <v>3306</v>
      </c>
      <c r="D2999" s="468">
        <v>4</v>
      </c>
      <c r="E2999" s="95" t="s">
        <v>3336</v>
      </c>
      <c r="F2999" s="102" t="s">
        <v>38</v>
      </c>
      <c r="G2999" s="102" t="s">
        <v>1036</v>
      </c>
      <c r="H2999" s="102" t="s">
        <v>2305</v>
      </c>
      <c r="I2999" s="45" t="s">
        <v>423</v>
      </c>
      <c r="J2999" s="281">
        <v>0.46111111111111114</v>
      </c>
      <c r="K2999" s="286" t="s">
        <v>3386</v>
      </c>
      <c r="L2999" s="13">
        <f ca="1">IFERROR(__xludf.DUMMYFUNCTION("if(K3165="""",0,counta(split(K3165,"","")))"),1)</f>
        <v>1</v>
      </c>
      <c r="M2999" s="286" t="s">
        <v>3386</v>
      </c>
      <c r="N2999" s="286"/>
      <c r="O2999" s="286"/>
      <c r="P2999" s="286"/>
      <c r="Q2999" s="452" t="s">
        <v>62</v>
      </c>
      <c r="R2999" s="102" t="s">
        <v>43</v>
      </c>
      <c r="S2999" s="379">
        <v>0</v>
      </c>
      <c r="T2999" s="435"/>
      <c r="U2999" s="165">
        <v>4</v>
      </c>
      <c r="V2999" s="165">
        <v>4</v>
      </c>
      <c r="W2999" s="165" t="s">
        <v>7570</v>
      </c>
      <c r="X2999" s="102">
        <v>1</v>
      </c>
      <c r="Y2999" s="422">
        <f>J2999-I2999</f>
        <v>0.37777777777777782</v>
      </c>
      <c r="Z2999" s="422">
        <f>Y2999*60</f>
        <v>22.666666666666668</v>
      </c>
      <c r="AA2999" s="429">
        <v>1</v>
      </c>
      <c r="AB2999" s="165">
        <v>5</v>
      </c>
    </row>
    <row r="3000" spans="1:28" ht="14.25" customHeight="1" thickBot="1">
      <c r="A3000" s="7"/>
      <c r="B3000" s="7"/>
      <c r="C3000" s="51" t="s">
        <v>3465</v>
      </c>
      <c r="D3000" s="468">
        <v>4</v>
      </c>
      <c r="E3000" s="51" t="s">
        <v>3485</v>
      </c>
      <c r="F3000" s="102" t="s">
        <v>148</v>
      </c>
      <c r="G3000" s="102" t="s">
        <v>148</v>
      </c>
      <c r="H3000" s="102" t="s">
        <v>3486</v>
      </c>
      <c r="I3000" s="45" t="s">
        <v>423</v>
      </c>
      <c r="J3000" s="281">
        <v>0.5083333333333333</v>
      </c>
      <c r="K3000" s="286" t="s">
        <v>9243</v>
      </c>
      <c r="L3000" s="13">
        <f ca="1">IFERROR(__xludf.DUMMYFUNCTION("if(K3166="""",0,counta(split(K3166,"","")))"),2)</f>
        <v>2</v>
      </c>
      <c r="M3000" s="286" t="s">
        <v>9243</v>
      </c>
      <c r="N3000" s="286" t="s">
        <v>9116</v>
      </c>
      <c r="O3000" s="286" t="s">
        <v>3450</v>
      </c>
      <c r="P3000" s="286" t="s">
        <v>3137</v>
      </c>
      <c r="Q3000" s="452" t="s">
        <v>62</v>
      </c>
      <c r="R3000" s="102" t="s">
        <v>43</v>
      </c>
      <c r="S3000" s="379">
        <v>0</v>
      </c>
      <c r="T3000" s="435"/>
      <c r="U3000" s="165"/>
      <c r="V3000" s="165">
        <v>3</v>
      </c>
      <c r="W3000" s="165" t="s">
        <v>2111</v>
      </c>
      <c r="X3000" s="102"/>
      <c r="Y3000" s="422">
        <f>J3000-I3000</f>
        <v>0.42499999999999999</v>
      </c>
      <c r="Z3000" s="422">
        <f>Y3000*60</f>
        <v>25.5</v>
      </c>
      <c r="AA3000" s="428">
        <v>1</v>
      </c>
      <c r="AB3000" s="332">
        <v>5</v>
      </c>
    </row>
    <row r="3001" spans="1:28" ht="14.25" customHeight="1" thickBot="1">
      <c r="A3001" s="7"/>
      <c r="B3001" s="7"/>
      <c r="C3001" s="50" t="s">
        <v>4411</v>
      </c>
      <c r="D3001" s="468">
        <v>4</v>
      </c>
      <c r="E3001" s="386" t="s">
        <v>4582</v>
      </c>
      <c r="F3001" s="102" t="s">
        <v>2597</v>
      </c>
      <c r="G3001" s="102"/>
      <c r="H3001" s="102" t="s">
        <v>4236</v>
      </c>
      <c r="I3001" s="45" t="s">
        <v>423</v>
      </c>
      <c r="J3001" s="281">
        <v>0.56458333333333333</v>
      </c>
      <c r="K3001" s="286" t="s">
        <v>9246</v>
      </c>
      <c r="L3001" s="13">
        <f ca="1">IFERROR(__xludf.DUMMYFUNCTION("if(K3167="""",0,counta(split(K3167,"","")))"),3)</f>
        <v>3</v>
      </c>
      <c r="M3001" s="49" t="s">
        <v>9247</v>
      </c>
      <c r="N3001" s="286"/>
      <c r="O3001" s="286" t="s">
        <v>3137</v>
      </c>
      <c r="P3001" s="286"/>
      <c r="Q3001" s="452" t="s">
        <v>62</v>
      </c>
      <c r="R3001" s="102" t="s">
        <v>43</v>
      </c>
      <c r="S3001" s="379">
        <v>0</v>
      </c>
      <c r="T3001" s="435"/>
      <c r="U3001" s="336">
        <v>3</v>
      </c>
      <c r="V3001" s="336">
        <v>3</v>
      </c>
      <c r="W3001" s="339" t="s">
        <v>3770</v>
      </c>
      <c r="X3001" s="339" t="s">
        <v>2947</v>
      </c>
      <c r="Y3001" s="422">
        <f>J3001-I3001</f>
        <v>0.48125000000000001</v>
      </c>
      <c r="Z3001" s="422">
        <f>Y3001*60</f>
        <v>28.875</v>
      </c>
      <c r="AA3001" s="429">
        <v>1</v>
      </c>
      <c r="AB3001" s="165">
        <v>5</v>
      </c>
    </row>
    <row r="3002" spans="1:28" ht="14.25" customHeight="1" thickBot="1">
      <c r="A3002" s="7"/>
      <c r="B3002" s="7"/>
      <c r="C3002" s="284" t="s">
        <v>5784</v>
      </c>
      <c r="D3002" s="468">
        <v>4</v>
      </c>
      <c r="E3002" s="353" t="s">
        <v>5904</v>
      </c>
      <c r="F3002" s="175" t="s">
        <v>5905</v>
      </c>
      <c r="G3002" s="353" t="s">
        <v>5906</v>
      </c>
      <c r="H3002" s="353" t="s">
        <v>2891</v>
      </c>
      <c r="I3002" s="243" t="s">
        <v>423</v>
      </c>
      <c r="J3002" s="281">
        <v>2.9166666666666667E-2</v>
      </c>
      <c r="K3002" s="286" t="s">
        <v>9248</v>
      </c>
      <c r="L3002" s="13">
        <f ca="1">IFERROR(__xludf.DUMMYFUNCTION("if(K3168="""",0,counta(split(K3168,"","")))"),5)</f>
        <v>5</v>
      </c>
      <c r="M3002" s="286" t="s">
        <v>9249</v>
      </c>
      <c r="N3002" s="286"/>
      <c r="O3002" s="286"/>
      <c r="P3002" s="286"/>
      <c r="Q3002" s="452" t="s">
        <v>62</v>
      </c>
      <c r="R3002" s="102" t="s">
        <v>43</v>
      </c>
      <c r="S3002" s="379">
        <v>0</v>
      </c>
      <c r="T3002" s="435"/>
      <c r="U3002" s="165">
        <v>3</v>
      </c>
      <c r="V3002" s="165">
        <v>3</v>
      </c>
      <c r="W3002" s="165" t="s">
        <v>2111</v>
      </c>
      <c r="X3002" s="102" t="s">
        <v>2947</v>
      </c>
      <c r="Y3002" s="422">
        <f>J3002-I3002</f>
        <v>-5.4166666666666662E-2</v>
      </c>
      <c r="Z3002" s="422">
        <f>Y3002*60</f>
        <v>-3.2499999999999996</v>
      </c>
      <c r="AA3002" s="429">
        <v>1</v>
      </c>
      <c r="AB3002" s="165">
        <v>5</v>
      </c>
    </row>
    <row r="3003" spans="1:28" ht="14.25" customHeight="1" thickBot="1">
      <c r="A3003" s="7"/>
      <c r="B3003" s="7"/>
      <c r="C3003" s="50" t="s">
        <v>5950</v>
      </c>
      <c r="D3003" s="468">
        <v>4</v>
      </c>
      <c r="E3003" s="50" t="s">
        <v>6085</v>
      </c>
      <c r="F3003" s="102" t="s">
        <v>2985</v>
      </c>
      <c r="G3003" s="102"/>
      <c r="H3003" s="102" t="s">
        <v>2823</v>
      </c>
      <c r="I3003" s="45" t="s">
        <v>423</v>
      </c>
      <c r="J3003" s="281">
        <v>3.8194444444444448E-2</v>
      </c>
      <c r="K3003" s="286"/>
      <c r="L3003" s="13">
        <f ca="1">IFERROR(__xludf.DUMMYFUNCTION("if(K3169="""",0,counta(split(K3169,"","")))"),0)</f>
        <v>0</v>
      </c>
      <c r="M3003" s="286"/>
      <c r="N3003" s="286"/>
      <c r="O3003" s="286"/>
      <c r="P3003" s="286"/>
      <c r="Q3003" s="452" t="s">
        <v>62</v>
      </c>
      <c r="R3003" s="102" t="s">
        <v>43</v>
      </c>
      <c r="S3003" s="379">
        <v>0</v>
      </c>
      <c r="T3003" s="435"/>
      <c r="U3003" s="379"/>
      <c r="V3003" s="379"/>
      <c r="W3003" s="377"/>
      <c r="X3003" s="377"/>
      <c r="Y3003" s="422">
        <f>J3003-I3003</f>
        <v>-4.5138888888888881E-2</v>
      </c>
      <c r="Z3003" s="422">
        <f>Y3003*60</f>
        <v>-2.708333333333333</v>
      </c>
      <c r="AA3003" s="429">
        <v>1</v>
      </c>
      <c r="AB3003" s="328">
        <v>5</v>
      </c>
    </row>
    <row r="3004" spans="1:28" ht="14.25" customHeight="1" thickBot="1">
      <c r="A3004" s="156"/>
      <c r="B3004" s="156"/>
      <c r="C3004" s="252" t="s">
        <v>6391</v>
      </c>
      <c r="D3004" s="468">
        <v>4</v>
      </c>
      <c r="E3004" s="312" t="s">
        <v>6596</v>
      </c>
      <c r="F3004" s="339" t="s">
        <v>6601</v>
      </c>
      <c r="G3004" s="339" t="s">
        <v>6602</v>
      </c>
      <c r="H3004" s="184" t="s">
        <v>6603</v>
      </c>
      <c r="I3004" s="184" t="s">
        <v>6604</v>
      </c>
      <c r="J3004" s="281">
        <v>4.1666666666666664E-2</v>
      </c>
      <c r="K3004" s="286"/>
      <c r="L3004" s="13">
        <f ca="1">IFERROR(__xludf.DUMMYFUNCTION("if(K3170="""",0,counta(split(K3170,"","")))"),0)</f>
        <v>0</v>
      </c>
      <c r="M3004" s="286"/>
      <c r="N3004" s="286"/>
      <c r="O3004" s="286" t="s">
        <v>4531</v>
      </c>
      <c r="P3004" s="286"/>
      <c r="Q3004" s="452" t="s">
        <v>62</v>
      </c>
      <c r="R3004" s="102" t="s">
        <v>43</v>
      </c>
      <c r="S3004" s="379">
        <v>0</v>
      </c>
      <c r="T3004" s="435"/>
      <c r="U3004" s="165" t="s">
        <v>5401</v>
      </c>
      <c r="V3004" s="165" t="s">
        <v>5401</v>
      </c>
      <c r="W3004" s="165" t="s">
        <v>5401</v>
      </c>
      <c r="X3004" s="102" t="s">
        <v>5401</v>
      </c>
      <c r="Y3004" s="422">
        <f>J3004-I3004</f>
        <v>-0.77430555555555558</v>
      </c>
      <c r="Z3004" s="422">
        <f>Y3004*60</f>
        <v>-46.458333333333336</v>
      </c>
      <c r="AA3004" s="429">
        <v>1</v>
      </c>
      <c r="AB3004" s="280">
        <v>5</v>
      </c>
    </row>
    <row r="3005" spans="1:28" ht="14.25" customHeight="1" thickBot="1">
      <c r="A3005" s="7"/>
      <c r="B3005" s="7"/>
      <c r="C3005" s="50" t="s">
        <v>5950</v>
      </c>
      <c r="D3005" s="468">
        <v>4</v>
      </c>
      <c r="E3005" s="50" t="s">
        <v>5985</v>
      </c>
      <c r="F3005" s="102" t="s">
        <v>5996</v>
      </c>
      <c r="G3005" s="102" t="s">
        <v>5997</v>
      </c>
      <c r="H3005" s="102" t="s">
        <v>5998</v>
      </c>
      <c r="I3005" s="45" t="s">
        <v>5999</v>
      </c>
      <c r="J3005" s="281">
        <v>5.347222222222222E-2</v>
      </c>
      <c r="K3005" s="286"/>
      <c r="L3005" s="13">
        <f ca="1">IFERROR(__xludf.DUMMYFUNCTION("if(K3171="""",0,counta(split(K3171,"","")))"),0)</f>
        <v>0</v>
      </c>
      <c r="M3005" s="286"/>
      <c r="N3005" s="286"/>
      <c r="O3005" s="286"/>
      <c r="P3005" s="286"/>
      <c r="Q3005" s="452" t="s">
        <v>62</v>
      </c>
      <c r="R3005" s="102" t="s">
        <v>43</v>
      </c>
      <c r="S3005" s="379">
        <v>0</v>
      </c>
      <c r="T3005" s="435"/>
      <c r="U3005" s="297">
        <v>4</v>
      </c>
      <c r="V3005" s="297">
        <v>4</v>
      </c>
      <c r="W3005" s="301" t="s">
        <v>3602</v>
      </c>
      <c r="X3005" s="301" t="s">
        <v>2794</v>
      </c>
      <c r="Y3005" s="422">
        <f>J3005-I3005</f>
        <v>-0.76180555555555551</v>
      </c>
      <c r="Z3005" s="422">
        <f>Y3005*60</f>
        <v>-45.708333333333329</v>
      </c>
      <c r="AA3005" s="429">
        <v>1</v>
      </c>
      <c r="AB3005" s="255">
        <v>5</v>
      </c>
    </row>
    <row r="3006" spans="1:28" ht="14.25" customHeight="1" thickBot="1">
      <c r="A3006" s="7"/>
      <c r="B3006" s="7"/>
      <c r="C3006" s="50" t="s">
        <v>5950</v>
      </c>
      <c r="D3006" s="468">
        <v>4</v>
      </c>
      <c r="E3006" s="50" t="s">
        <v>5985</v>
      </c>
      <c r="F3006" s="102" t="s">
        <v>5992</v>
      </c>
      <c r="G3006" s="102"/>
      <c r="H3006" s="102" t="s">
        <v>5993</v>
      </c>
      <c r="I3006" s="45" t="s">
        <v>5994</v>
      </c>
      <c r="J3006" s="281">
        <v>5.9027777777777776E-2</v>
      </c>
      <c r="K3006" s="286" t="s">
        <v>9257</v>
      </c>
      <c r="L3006" s="13">
        <f ca="1">IFERROR(__xludf.DUMMYFUNCTION("if(K3172="""",0,counta(split(K3172,"","")))"),2)</f>
        <v>2</v>
      </c>
      <c r="M3006" s="286"/>
      <c r="N3006" s="286"/>
      <c r="O3006" s="286"/>
      <c r="P3006" s="286"/>
      <c r="Q3006" s="454" t="s">
        <v>62</v>
      </c>
      <c r="R3006" s="102" t="s">
        <v>43</v>
      </c>
      <c r="S3006" s="459">
        <v>0</v>
      </c>
      <c r="T3006" s="435"/>
      <c r="U3006" s="149">
        <v>4</v>
      </c>
      <c r="V3006" s="150">
        <v>5</v>
      </c>
      <c r="W3006" s="155" t="s">
        <v>29</v>
      </c>
      <c r="X3006" s="155" t="s">
        <v>2947</v>
      </c>
      <c r="Y3006" s="422">
        <f>J3006-I3006</f>
        <v>-0.75416666666666665</v>
      </c>
      <c r="Z3006" s="422">
        <f>Y3006*60</f>
        <v>-45.25</v>
      </c>
      <c r="AA3006" s="429">
        <v>1</v>
      </c>
      <c r="AB3006" s="165">
        <v>5</v>
      </c>
    </row>
    <row r="3007" spans="1:28" ht="14.25" customHeight="1" thickBot="1">
      <c r="A3007" s="7"/>
      <c r="B3007" s="7"/>
      <c r="C3007" s="50" t="s">
        <v>5950</v>
      </c>
      <c r="D3007" s="468">
        <v>4</v>
      </c>
      <c r="E3007" s="50" t="s">
        <v>5985</v>
      </c>
      <c r="F3007" s="102" t="s">
        <v>5990</v>
      </c>
      <c r="G3007" s="102"/>
      <c r="H3007" s="102" t="s">
        <v>5991</v>
      </c>
      <c r="I3007" s="45" t="s">
        <v>907</v>
      </c>
      <c r="J3007" s="281">
        <v>0.29652777777777778</v>
      </c>
      <c r="K3007" s="286" t="s">
        <v>9259</v>
      </c>
      <c r="L3007" s="13">
        <f ca="1">IFERROR(__xludf.DUMMYFUNCTION("if(K3173="""",0,counta(split(K3173,"","")))"),6)</f>
        <v>6</v>
      </c>
      <c r="M3007" s="286" t="s">
        <v>9259</v>
      </c>
      <c r="N3007" s="286"/>
      <c r="O3007" s="286"/>
      <c r="P3007" s="286"/>
      <c r="Q3007" s="454" t="s">
        <v>62</v>
      </c>
      <c r="R3007" s="102" t="s">
        <v>43</v>
      </c>
      <c r="S3007" s="459">
        <v>0</v>
      </c>
      <c r="T3007" s="435"/>
      <c r="U3007" s="274">
        <v>5</v>
      </c>
      <c r="V3007" s="274">
        <v>5</v>
      </c>
      <c r="W3007" s="272" t="s">
        <v>2793</v>
      </c>
      <c r="X3007" s="274">
        <v>1</v>
      </c>
      <c r="Y3007" s="422">
        <f>J3007-I3007</f>
        <v>-0.50694444444444442</v>
      </c>
      <c r="Z3007" s="422">
        <f>Y3007*60</f>
        <v>-30.416666666666664</v>
      </c>
      <c r="AA3007" s="429">
        <v>1</v>
      </c>
      <c r="AB3007" s="379">
        <v>5</v>
      </c>
    </row>
    <row r="3008" spans="1:28" ht="14.25" customHeight="1" thickBot="1">
      <c r="A3008" s="7"/>
      <c r="B3008" s="7"/>
      <c r="C3008" s="284" t="s">
        <v>3086</v>
      </c>
      <c r="D3008" s="468">
        <v>4</v>
      </c>
      <c r="E3008" s="87" t="s">
        <v>3087</v>
      </c>
      <c r="F3008" s="88" t="s">
        <v>3118</v>
      </c>
      <c r="G3008" s="102" t="s">
        <v>3118</v>
      </c>
      <c r="H3008" s="102" t="s">
        <v>3119</v>
      </c>
      <c r="I3008" s="45" t="s">
        <v>71</v>
      </c>
      <c r="J3008" s="281">
        <v>0.45833333333333331</v>
      </c>
      <c r="K3008" s="286" t="s">
        <v>9261</v>
      </c>
      <c r="L3008" s="13">
        <f ca="1">IFERROR(__xludf.DUMMYFUNCTION("if(K3174="""",0,counta(split(K3174,"","")))"),4)</f>
        <v>4</v>
      </c>
      <c r="M3008" s="49" t="s">
        <v>9261</v>
      </c>
      <c r="N3008" s="286"/>
      <c r="O3008" s="286" t="s">
        <v>9262</v>
      </c>
      <c r="P3008" s="286" t="s">
        <v>9263</v>
      </c>
      <c r="Q3008" s="422" t="s">
        <v>62</v>
      </c>
      <c r="R3008" s="102" t="s">
        <v>43</v>
      </c>
      <c r="S3008" s="102">
        <v>0</v>
      </c>
      <c r="T3008" s="435"/>
      <c r="U3008" s="481"/>
      <c r="V3008" s="481">
        <v>5</v>
      </c>
      <c r="W3008" s="481" t="s">
        <v>29</v>
      </c>
      <c r="X3008" s="503">
        <v>1</v>
      </c>
      <c r="Y3008" s="422">
        <f>J3008-I3008</f>
        <v>-0.34027777777777785</v>
      </c>
      <c r="Z3008" s="422">
        <f>Y3008*60</f>
        <v>-20.416666666666671</v>
      </c>
      <c r="AA3008" s="428">
        <v>1</v>
      </c>
      <c r="AB3008" s="165">
        <v>5</v>
      </c>
    </row>
    <row r="3009" spans="1:28" ht="14.25" customHeight="1" thickBot="1">
      <c r="A3009" s="7"/>
      <c r="B3009" s="7"/>
      <c r="C3009" s="50" t="s">
        <v>4411</v>
      </c>
      <c r="D3009" s="468">
        <v>4</v>
      </c>
      <c r="E3009" s="50" t="s">
        <v>4516</v>
      </c>
      <c r="F3009" s="102" t="s">
        <v>4554</v>
      </c>
      <c r="G3009" s="102" t="s">
        <v>4555</v>
      </c>
      <c r="H3009" s="102" t="s">
        <v>4556</v>
      </c>
      <c r="I3009" s="45" t="s">
        <v>4557</v>
      </c>
      <c r="J3009" s="281">
        <v>0.12361111111111112</v>
      </c>
      <c r="K3009" s="286" t="s">
        <v>9264</v>
      </c>
      <c r="L3009" s="13">
        <f ca="1">IFERROR(__xludf.DUMMYFUNCTION("if(K3175="""",0,counta(split(K3175,"","")))"),5)</f>
        <v>5</v>
      </c>
      <c r="M3009" s="286" t="s">
        <v>9265</v>
      </c>
      <c r="N3009" s="286"/>
      <c r="O3009" s="286"/>
      <c r="P3009" s="286"/>
      <c r="Q3009" s="422" t="s">
        <v>62</v>
      </c>
      <c r="R3009" s="102" t="s">
        <v>43</v>
      </c>
      <c r="S3009" s="102">
        <v>0</v>
      </c>
      <c r="T3009" s="435"/>
      <c r="U3009" s="277">
        <v>4</v>
      </c>
      <c r="V3009" s="277">
        <v>5</v>
      </c>
      <c r="W3009" s="275" t="s">
        <v>3409</v>
      </c>
      <c r="X3009" s="275" t="s">
        <v>2947</v>
      </c>
      <c r="Y3009" s="422">
        <f>J3009-I3009</f>
        <v>-0.66805555555555551</v>
      </c>
      <c r="Z3009" s="422">
        <f>Y3009*60</f>
        <v>-40.083333333333329</v>
      </c>
      <c r="AA3009" s="429">
        <v>1</v>
      </c>
      <c r="AB3009" s="165">
        <v>5</v>
      </c>
    </row>
    <row r="3010" spans="1:28" ht="14.25" customHeight="1" thickBot="1">
      <c r="A3010" s="7"/>
      <c r="B3010" s="7"/>
      <c r="C3010" s="237" t="s">
        <v>4214</v>
      </c>
      <c r="D3010" s="468">
        <v>4</v>
      </c>
      <c r="E3010" s="87" t="s">
        <v>4372</v>
      </c>
      <c r="F3010" s="102" t="s">
        <v>816</v>
      </c>
      <c r="G3010" s="102" t="s">
        <v>4406</v>
      </c>
      <c r="H3010" s="102" t="s">
        <v>818</v>
      </c>
      <c r="I3010" s="45" t="s">
        <v>4407</v>
      </c>
      <c r="J3010" s="281">
        <v>0.13055555555555556</v>
      </c>
      <c r="K3010" s="286"/>
      <c r="L3010" s="13">
        <f ca="1">IFERROR(__xludf.DUMMYFUNCTION("if(K3176="""",0,counta(split(K3176,"","")))"),0)</f>
        <v>0</v>
      </c>
      <c r="M3010" s="286"/>
      <c r="N3010" s="286"/>
      <c r="O3010" s="286"/>
      <c r="P3010" s="286"/>
      <c r="Q3010" s="422" t="s">
        <v>62</v>
      </c>
      <c r="R3010" s="102" t="s">
        <v>43</v>
      </c>
      <c r="S3010" s="102">
        <v>0</v>
      </c>
      <c r="T3010" s="435"/>
      <c r="U3010" s="280">
        <v>5</v>
      </c>
      <c r="V3010" s="280">
        <v>5</v>
      </c>
      <c r="W3010" s="286" t="s">
        <v>3409</v>
      </c>
      <c r="X3010" s="286" t="s">
        <v>2947</v>
      </c>
      <c r="Y3010" s="422">
        <f>J3010-I3010</f>
        <v>-0.65625</v>
      </c>
      <c r="Z3010" s="422">
        <f>Y3010*60</f>
        <v>-39.375</v>
      </c>
      <c r="AA3010" s="429">
        <v>1</v>
      </c>
      <c r="AB3010" s="165">
        <v>5</v>
      </c>
    </row>
    <row r="3011" spans="1:28" ht="14.25" customHeight="1" thickBot="1">
      <c r="A3011" s="7"/>
      <c r="B3011" s="7"/>
      <c r="C3011" s="50" t="s">
        <v>5950</v>
      </c>
      <c r="D3011" s="468">
        <v>4</v>
      </c>
      <c r="E3011" s="50" t="s">
        <v>5985</v>
      </c>
      <c r="F3011" s="102" t="s">
        <v>5986</v>
      </c>
      <c r="G3011" s="102"/>
      <c r="H3011" s="102" t="s">
        <v>3303</v>
      </c>
      <c r="I3011" s="45" t="s">
        <v>5987</v>
      </c>
      <c r="J3011" s="281">
        <v>0.13750000000000001</v>
      </c>
      <c r="K3011" s="286"/>
      <c r="L3011" s="13">
        <f ca="1">IFERROR(__xludf.DUMMYFUNCTION("if(K3177="""",0,counta(split(K3177,"","")))"),0)</f>
        <v>0</v>
      </c>
      <c r="M3011" s="286"/>
      <c r="N3011" s="286"/>
      <c r="O3011" s="286"/>
      <c r="P3011" s="286"/>
      <c r="Q3011" s="422" t="s">
        <v>62</v>
      </c>
      <c r="R3011" s="102" t="s">
        <v>43</v>
      </c>
      <c r="S3011" s="102">
        <v>0</v>
      </c>
      <c r="T3011" s="435"/>
      <c r="U3011" s="336">
        <v>3</v>
      </c>
      <c r="V3011" s="333">
        <v>4</v>
      </c>
      <c r="W3011" s="339" t="s">
        <v>29</v>
      </c>
      <c r="X3011" s="339" t="s">
        <v>2947</v>
      </c>
      <c r="Y3011" s="422">
        <f>J3011-I3011</f>
        <v>-0.63611111111111107</v>
      </c>
      <c r="Z3011" s="422">
        <f>Y3011*60</f>
        <v>-38.166666666666664</v>
      </c>
      <c r="AA3011" s="429">
        <v>1</v>
      </c>
      <c r="AB3011" s="379">
        <v>5</v>
      </c>
    </row>
    <row r="3012" spans="1:28" ht="14.25" customHeight="1" thickBot="1">
      <c r="A3012" s="7"/>
      <c r="B3012" s="7"/>
      <c r="C3012" s="51" t="s">
        <v>3465</v>
      </c>
      <c r="D3012" s="468">
        <v>4</v>
      </c>
      <c r="E3012" s="51" t="s">
        <v>3509</v>
      </c>
      <c r="F3012" s="102" t="s">
        <v>2848</v>
      </c>
      <c r="G3012" s="102" t="s">
        <v>2848</v>
      </c>
      <c r="H3012" s="102" t="s">
        <v>2849</v>
      </c>
      <c r="I3012" s="45" t="s">
        <v>3456</v>
      </c>
      <c r="J3012" s="281">
        <v>0.14652777777777778</v>
      </c>
      <c r="K3012" s="286" t="s">
        <v>9268</v>
      </c>
      <c r="L3012" s="13">
        <f ca="1">IFERROR(__xludf.DUMMYFUNCTION("if(K3178="""",0,counta(split(K3178,"","")))"),4)</f>
        <v>4</v>
      </c>
      <c r="M3012" s="286" t="s">
        <v>9268</v>
      </c>
      <c r="N3012" s="286"/>
      <c r="O3012" s="286"/>
      <c r="P3012" s="286"/>
      <c r="Q3012" s="422" t="s">
        <v>62</v>
      </c>
      <c r="R3012" s="102" t="s">
        <v>43</v>
      </c>
      <c r="S3012" s="102">
        <v>0</v>
      </c>
      <c r="T3012" s="435"/>
      <c r="U3012" s="253">
        <v>4</v>
      </c>
      <c r="V3012" s="253">
        <v>4</v>
      </c>
      <c r="W3012" s="353" t="s">
        <v>7840</v>
      </c>
      <c r="X3012" s="353">
        <v>1</v>
      </c>
      <c r="Y3012" s="422">
        <f>J3012-I3012</f>
        <v>-0.61597222222222225</v>
      </c>
      <c r="Z3012" s="422">
        <f>Y3012*60</f>
        <v>-36.958333333333336</v>
      </c>
      <c r="AA3012" s="429">
        <v>1</v>
      </c>
      <c r="AB3012" s="332">
        <v>5</v>
      </c>
    </row>
    <row r="3013" spans="1:28" ht="14.25" customHeight="1" thickBot="1">
      <c r="A3013" s="7"/>
      <c r="B3013" s="7"/>
      <c r="C3013" s="284" t="s">
        <v>3086</v>
      </c>
      <c r="D3013" s="468">
        <v>4</v>
      </c>
      <c r="E3013" s="87" t="s">
        <v>3087</v>
      </c>
      <c r="F3013" s="91" t="s">
        <v>3112</v>
      </c>
      <c r="G3013" s="102" t="s">
        <v>3112</v>
      </c>
      <c r="H3013" s="102"/>
      <c r="I3013" s="45" t="s">
        <v>3113</v>
      </c>
      <c r="J3013" s="281">
        <v>0.29305555555555557</v>
      </c>
      <c r="K3013" s="286" t="s">
        <v>9271</v>
      </c>
      <c r="L3013" s="13">
        <f ca="1">IFERROR(__xludf.DUMMYFUNCTION("if(K3179="""",0,counta(split(K3179,"","")))"),3)</f>
        <v>3</v>
      </c>
      <c r="M3013" s="286" t="s">
        <v>9272</v>
      </c>
      <c r="N3013" s="286"/>
      <c r="O3013" s="286"/>
      <c r="P3013" s="286"/>
      <c r="Q3013" s="422" t="s">
        <v>62</v>
      </c>
      <c r="R3013" s="102" t="s">
        <v>43</v>
      </c>
      <c r="S3013" s="102">
        <v>0</v>
      </c>
      <c r="T3013" s="435"/>
      <c r="U3013" s="327">
        <v>4</v>
      </c>
      <c r="V3013" s="328">
        <v>5</v>
      </c>
      <c r="W3013" s="340" t="s">
        <v>3548</v>
      </c>
      <c r="X3013" s="252" t="s">
        <v>2794</v>
      </c>
      <c r="Y3013" s="422">
        <f>J3013-I3013</f>
        <v>-0.46736111111111106</v>
      </c>
      <c r="Z3013" s="422">
        <f>Y3013*60</f>
        <v>-28.041666666666664</v>
      </c>
      <c r="AA3013" s="429">
        <v>1</v>
      </c>
      <c r="AB3013" s="332">
        <v>5</v>
      </c>
    </row>
    <row r="3014" spans="1:28" ht="14.25" customHeight="1" thickBot="1">
      <c r="A3014" s="7"/>
      <c r="B3014" s="7"/>
      <c r="C3014" s="50" t="s">
        <v>4937</v>
      </c>
      <c r="D3014" s="468">
        <v>4</v>
      </c>
      <c r="E3014" s="144" t="s">
        <v>5048</v>
      </c>
      <c r="F3014" s="102" t="s">
        <v>2313</v>
      </c>
      <c r="G3014" s="102" t="s">
        <v>5059</v>
      </c>
      <c r="H3014" s="102" t="s">
        <v>5060</v>
      </c>
      <c r="I3014" s="45" t="s">
        <v>5057</v>
      </c>
      <c r="J3014" s="281">
        <v>0.15486111111111112</v>
      </c>
      <c r="K3014" s="286" t="s">
        <v>9275</v>
      </c>
      <c r="L3014" s="13">
        <f ca="1">IFERROR(__xludf.DUMMYFUNCTION("if(K3180="""",0,counta(split(K3180,"","")))"),3)</f>
        <v>3</v>
      </c>
      <c r="M3014" s="286" t="s">
        <v>9276</v>
      </c>
      <c r="N3014" s="286"/>
      <c r="O3014" s="286" t="s">
        <v>3137</v>
      </c>
      <c r="P3014" s="286"/>
      <c r="Q3014" s="422" t="s">
        <v>62</v>
      </c>
      <c r="R3014" s="102" t="s">
        <v>43</v>
      </c>
      <c r="S3014" s="102">
        <v>0</v>
      </c>
      <c r="T3014" s="435"/>
      <c r="U3014" s="481">
        <v>2</v>
      </c>
      <c r="V3014" s="481">
        <v>3</v>
      </c>
      <c r="W3014" s="481" t="s">
        <v>3044</v>
      </c>
      <c r="X3014" s="480">
        <v>1</v>
      </c>
      <c r="Y3014" s="422">
        <f>J3014-I3014</f>
        <v>-0.59305555555555556</v>
      </c>
      <c r="Z3014" s="422">
        <f>Y3014*60</f>
        <v>-35.583333333333336</v>
      </c>
      <c r="AA3014" s="429">
        <v>1</v>
      </c>
      <c r="AB3014" s="165">
        <v>5</v>
      </c>
    </row>
    <row r="3015" spans="1:28" ht="14.25" customHeight="1" thickBot="1">
      <c r="A3015" s="7"/>
      <c r="B3015" s="7"/>
      <c r="C3015" s="252" t="s">
        <v>4763</v>
      </c>
      <c r="D3015" s="468">
        <v>4</v>
      </c>
      <c r="E3015" s="50" t="s">
        <v>4918</v>
      </c>
      <c r="F3015" s="102" t="s">
        <v>198</v>
      </c>
      <c r="G3015" s="102" t="s">
        <v>198</v>
      </c>
      <c r="H3015" s="102"/>
      <c r="I3015" s="45" t="s">
        <v>2966</v>
      </c>
      <c r="J3015" s="281">
        <v>5.7638888888888892E-2</v>
      </c>
      <c r="K3015" s="286" t="s">
        <v>9278</v>
      </c>
      <c r="L3015" s="13">
        <f ca="1">IFERROR(__xludf.DUMMYFUNCTION("if(K3181="""",0,counta(split(K3181,"","")))"),4)</f>
        <v>4</v>
      </c>
      <c r="M3015" s="286" t="s">
        <v>9278</v>
      </c>
      <c r="N3015" s="286"/>
      <c r="O3015" s="286" t="s">
        <v>3137</v>
      </c>
      <c r="P3015" s="286"/>
      <c r="Q3015" s="422" t="s">
        <v>62</v>
      </c>
      <c r="R3015" s="102" t="s">
        <v>43</v>
      </c>
      <c r="S3015" s="102">
        <v>0</v>
      </c>
      <c r="T3015" s="435"/>
      <c r="U3015" s="525">
        <v>4</v>
      </c>
      <c r="V3015" s="539">
        <v>3</v>
      </c>
      <c r="W3015" s="527" t="s">
        <v>2793</v>
      </c>
      <c r="X3015" s="527" t="s">
        <v>2947</v>
      </c>
      <c r="Y3015" s="422">
        <f>J3015-I3015</f>
        <v>-0.68541666666666656</v>
      </c>
      <c r="Z3015" s="422">
        <f>Y3015*60</f>
        <v>-41.124999999999993</v>
      </c>
      <c r="AA3015" s="429">
        <v>1</v>
      </c>
      <c r="AB3015" s="332">
        <v>5</v>
      </c>
    </row>
    <row r="3016" spans="1:28" ht="14.25" customHeight="1" thickBot="1">
      <c r="A3016" s="156"/>
      <c r="B3016" s="156"/>
      <c r="C3016" s="252" t="s">
        <v>6391</v>
      </c>
      <c r="D3016" s="468">
        <v>4</v>
      </c>
      <c r="E3016" s="252" t="s">
        <v>6504</v>
      </c>
      <c r="F3016" s="102" t="s">
        <v>4698</v>
      </c>
      <c r="G3016" s="339" t="s">
        <v>6517</v>
      </c>
      <c r="H3016" s="339" t="s">
        <v>1732</v>
      </c>
      <c r="I3016" s="184" t="s">
        <v>2966</v>
      </c>
      <c r="J3016" s="281">
        <v>0.11666666666666667</v>
      </c>
      <c r="K3016" s="286" t="s">
        <v>9280</v>
      </c>
      <c r="L3016" s="13">
        <f ca="1">IFERROR(__xludf.DUMMYFUNCTION("if(K3182="""",0,counta(split(K3182,"","")))"),4)</f>
        <v>4</v>
      </c>
      <c r="M3016" s="49" t="s">
        <v>9280</v>
      </c>
      <c r="N3016" s="286"/>
      <c r="O3016" s="286" t="s">
        <v>1439</v>
      </c>
      <c r="P3016" s="286"/>
      <c r="Q3016" s="422" t="s">
        <v>62</v>
      </c>
      <c r="R3016" s="102" t="s">
        <v>43</v>
      </c>
      <c r="S3016" s="102">
        <v>0</v>
      </c>
      <c r="T3016" s="435"/>
      <c r="U3016" s="490">
        <v>4</v>
      </c>
      <c r="V3016" s="490">
        <v>5</v>
      </c>
      <c r="W3016" s="502" t="s">
        <v>9052</v>
      </c>
      <c r="X3016" s="502" t="s">
        <v>2947</v>
      </c>
      <c r="Y3016" s="422">
        <f>J3016-I3016</f>
        <v>-0.62638888888888877</v>
      </c>
      <c r="Z3016" s="422">
        <f>Y3016*60</f>
        <v>-37.583333333333329</v>
      </c>
      <c r="AA3016" s="429">
        <v>1</v>
      </c>
      <c r="AB3016" s="481">
        <v>5</v>
      </c>
    </row>
    <row r="3017" spans="1:28" ht="14.25" customHeight="1" thickBot="1">
      <c r="A3017" s="7"/>
      <c r="B3017" s="7"/>
      <c r="C3017" s="50" t="s">
        <v>4411</v>
      </c>
      <c r="D3017" s="468">
        <v>4</v>
      </c>
      <c r="E3017" s="51" t="s">
        <v>4710</v>
      </c>
      <c r="F3017" s="102" t="s">
        <v>4721</v>
      </c>
      <c r="G3017" s="102" t="s">
        <v>4722</v>
      </c>
      <c r="H3017" s="102" t="s">
        <v>2466</v>
      </c>
      <c r="I3017" s="45" t="s">
        <v>4723</v>
      </c>
      <c r="J3017" s="281">
        <v>0.14166666666666666</v>
      </c>
      <c r="K3017" s="286" t="s">
        <v>9283</v>
      </c>
      <c r="L3017" s="13">
        <f ca="1">IFERROR(__xludf.DUMMYFUNCTION("if(K3183="""",0,counta(split(K3183,"","")))"),4)</f>
        <v>4</v>
      </c>
      <c r="M3017" s="49" t="s">
        <v>9284</v>
      </c>
      <c r="N3017" s="286"/>
      <c r="O3017" s="286"/>
      <c r="P3017" s="286"/>
      <c r="Q3017" s="422" t="s">
        <v>62</v>
      </c>
      <c r="R3017" s="102" t="s">
        <v>43</v>
      </c>
      <c r="S3017" s="102">
        <v>0</v>
      </c>
      <c r="T3017" s="435"/>
      <c r="U3017" s="280">
        <v>5</v>
      </c>
      <c r="V3017" s="280">
        <v>4</v>
      </c>
      <c r="W3017" s="286" t="s">
        <v>9052</v>
      </c>
      <c r="X3017" s="286" t="s">
        <v>2947</v>
      </c>
      <c r="Y3017" s="422">
        <f>J3017-I3017</f>
        <v>-0.59791666666666665</v>
      </c>
      <c r="Z3017" s="422">
        <f>Y3017*60</f>
        <v>-35.875</v>
      </c>
      <c r="AA3017" s="429">
        <v>1</v>
      </c>
      <c r="AB3017" s="165">
        <v>5</v>
      </c>
    </row>
    <row r="3018" spans="1:28" ht="14.25" customHeight="1" thickBot="1">
      <c r="A3018" s="7"/>
      <c r="B3018" s="7"/>
      <c r="C3018" s="252" t="s">
        <v>3828</v>
      </c>
      <c r="D3018" s="468">
        <v>4</v>
      </c>
      <c r="E3018" s="252" t="s">
        <v>3837</v>
      </c>
      <c r="F3018" s="102" t="s">
        <v>197</v>
      </c>
      <c r="G3018" s="102"/>
      <c r="H3018" s="102" t="s">
        <v>2867</v>
      </c>
      <c r="I3018" s="45" t="s">
        <v>3250</v>
      </c>
      <c r="J3018" s="281">
        <v>0.25694444444444442</v>
      </c>
      <c r="K3018" s="286" t="s">
        <v>9285</v>
      </c>
      <c r="L3018" s="13">
        <f ca="1">IFERROR(__xludf.DUMMYFUNCTION("if(K3184="""",0,counta(split(K3184,"","")))"),8)</f>
        <v>8</v>
      </c>
      <c r="M3018" s="286" t="s">
        <v>9285</v>
      </c>
      <c r="N3018" s="286"/>
      <c r="O3018" s="286"/>
      <c r="P3018" s="286"/>
      <c r="Q3018" s="422" t="s">
        <v>62</v>
      </c>
      <c r="R3018" s="102" t="s">
        <v>43</v>
      </c>
      <c r="S3018" s="102">
        <v>0</v>
      </c>
      <c r="T3018" s="435"/>
      <c r="U3018" s="165"/>
      <c r="V3018" s="165">
        <v>3</v>
      </c>
      <c r="W3018" s="165" t="s">
        <v>2111</v>
      </c>
      <c r="X3018" s="102"/>
      <c r="Y3018" s="422">
        <f>J3018-I3018</f>
        <v>-0.47083333333333333</v>
      </c>
      <c r="Z3018" s="422">
        <f>Y3018*60</f>
        <v>-28.25</v>
      </c>
      <c r="AA3018" s="428">
        <v>1</v>
      </c>
      <c r="AB3018" s="379">
        <v>5</v>
      </c>
    </row>
    <row r="3019" spans="1:28" ht="14.25" customHeight="1" thickBot="1">
      <c r="A3019" s="7"/>
      <c r="B3019" s="7"/>
      <c r="C3019" s="284" t="s">
        <v>3086</v>
      </c>
      <c r="D3019" s="468">
        <v>4</v>
      </c>
      <c r="E3019" s="87" t="s">
        <v>3087</v>
      </c>
      <c r="F3019" s="102" t="s">
        <v>3107</v>
      </c>
      <c r="G3019" s="102" t="s">
        <v>3107</v>
      </c>
      <c r="H3019" s="102" t="s">
        <v>3108</v>
      </c>
      <c r="I3019" s="45" t="s">
        <v>1576</v>
      </c>
      <c r="J3019" s="281">
        <v>0.2986111111111111</v>
      </c>
      <c r="K3019" s="286" t="s">
        <v>9288</v>
      </c>
      <c r="L3019" s="13">
        <f ca="1">IFERROR(__xludf.DUMMYFUNCTION("if(K3185="""",0,counta(split(K3185,"","")))"),5)</f>
        <v>5</v>
      </c>
      <c r="M3019" s="49" t="s">
        <v>9288</v>
      </c>
      <c r="N3019" s="286"/>
      <c r="O3019" s="286"/>
      <c r="P3019" s="286"/>
      <c r="Q3019" s="422" t="s">
        <v>62</v>
      </c>
      <c r="R3019" s="102" t="s">
        <v>43</v>
      </c>
      <c r="S3019" s="102">
        <v>0</v>
      </c>
      <c r="T3019" s="435"/>
      <c r="U3019" s="379">
        <v>4</v>
      </c>
      <c r="V3019" s="379">
        <v>4</v>
      </c>
      <c r="W3019" s="377" t="s">
        <v>10718</v>
      </c>
      <c r="X3019" s="377">
        <v>1</v>
      </c>
      <c r="Y3019" s="422">
        <f>J3019-I3019</f>
        <v>-0.42638888888888887</v>
      </c>
      <c r="Z3019" s="422">
        <f>Y3019*60</f>
        <v>-25.583333333333332</v>
      </c>
      <c r="AA3019" s="429">
        <v>1</v>
      </c>
      <c r="AB3019" s="165">
        <v>5</v>
      </c>
    </row>
    <row r="3020" spans="1:28" ht="14.25" customHeight="1" thickBot="1">
      <c r="A3020" s="7"/>
      <c r="B3020" s="7"/>
      <c r="C3020" s="50" t="s">
        <v>3306</v>
      </c>
      <c r="D3020" s="468">
        <v>4</v>
      </c>
      <c r="E3020" s="97" t="s">
        <v>3434</v>
      </c>
      <c r="F3020" s="102" t="s">
        <v>172</v>
      </c>
      <c r="G3020" s="102" t="s">
        <v>3453</v>
      </c>
      <c r="H3020" s="102" t="s">
        <v>3454</v>
      </c>
      <c r="I3020" s="45" t="s">
        <v>3455</v>
      </c>
      <c r="J3020" s="281">
        <v>0.35555555555555557</v>
      </c>
      <c r="K3020" s="286"/>
      <c r="L3020" s="13">
        <f ca="1">IFERROR(__xludf.DUMMYFUNCTION("if(K3186="""",0,counta(split(K3186,"","")))"),0)</f>
        <v>0</v>
      </c>
      <c r="M3020" s="286"/>
      <c r="N3020" s="286"/>
      <c r="O3020" s="286"/>
      <c r="P3020" s="286"/>
      <c r="Q3020" s="422" t="s">
        <v>62</v>
      </c>
      <c r="R3020" s="102" t="s">
        <v>43</v>
      </c>
      <c r="S3020" s="102">
        <v>0</v>
      </c>
      <c r="T3020" s="435"/>
      <c r="U3020" s="187">
        <v>2</v>
      </c>
      <c r="V3020" s="186">
        <v>1</v>
      </c>
      <c r="W3020" s="339" t="s">
        <v>10437</v>
      </c>
      <c r="X3020" s="339" t="s">
        <v>2947</v>
      </c>
      <c r="Y3020" s="422">
        <f>J3020-I3020</f>
        <v>-0.36805555555555552</v>
      </c>
      <c r="Z3020" s="422">
        <f>Y3020*60</f>
        <v>-22.083333333333332</v>
      </c>
      <c r="AA3020" s="429">
        <v>0</v>
      </c>
      <c r="AB3020" s="165">
        <v>5</v>
      </c>
    </row>
    <row r="3021" spans="1:28" ht="14.25" customHeight="1" thickBot="1">
      <c r="A3021" s="7"/>
      <c r="B3021" s="7"/>
      <c r="C3021" s="284" t="s">
        <v>3086</v>
      </c>
      <c r="D3021" s="468">
        <v>4</v>
      </c>
      <c r="E3021" s="94" t="s">
        <v>3218</v>
      </c>
      <c r="F3021" s="102" t="s">
        <v>3249</v>
      </c>
      <c r="G3021" s="102" t="s">
        <v>3249</v>
      </c>
      <c r="H3021" s="102"/>
      <c r="I3021" s="45" t="s">
        <v>2203</v>
      </c>
      <c r="J3021" s="287">
        <v>0.17152777777777778</v>
      </c>
      <c r="K3021" s="237" t="s">
        <v>9293</v>
      </c>
      <c r="L3021" s="13">
        <f ca="1">IFERROR(__xludf.DUMMYFUNCTION("if(K3187="""",0,counta(split(K3187,"","")))"),8)</f>
        <v>8</v>
      </c>
      <c r="M3021" s="237" t="s">
        <v>9293</v>
      </c>
      <c r="N3021" s="242"/>
      <c r="O3021" s="242"/>
      <c r="P3021" s="242"/>
      <c r="Q3021" s="422" t="s">
        <v>62</v>
      </c>
      <c r="R3021" s="102" t="s">
        <v>43</v>
      </c>
      <c r="S3021" s="102">
        <v>0</v>
      </c>
      <c r="T3021" s="435"/>
      <c r="U3021" s="482"/>
      <c r="V3021" s="482"/>
      <c r="W3021" s="482"/>
      <c r="X3021" s="484"/>
      <c r="Y3021" s="422">
        <f>J3021-I3021</f>
        <v>-0.54861111111111116</v>
      </c>
      <c r="Z3021" s="422">
        <f>Y3021*60</f>
        <v>-32.916666666666671</v>
      </c>
      <c r="AA3021" s="429">
        <v>0</v>
      </c>
      <c r="AB3021" s="328">
        <v>5</v>
      </c>
    </row>
    <row r="3022" spans="1:28" ht="14.25" customHeight="1" thickBot="1">
      <c r="A3022" s="7"/>
      <c r="B3022" s="7"/>
      <c r="C3022" s="237" t="s">
        <v>4214</v>
      </c>
      <c r="D3022" s="468">
        <v>4</v>
      </c>
      <c r="E3022" s="87" t="s">
        <v>4372</v>
      </c>
      <c r="F3022" s="102" t="s">
        <v>4400</v>
      </c>
      <c r="G3022" s="102" t="s">
        <v>4401</v>
      </c>
      <c r="H3022" s="102" t="s">
        <v>2305</v>
      </c>
      <c r="I3022" s="45" t="s">
        <v>4402</v>
      </c>
      <c r="J3022" s="287">
        <v>0.36388888888888887</v>
      </c>
      <c r="K3022" s="237" t="s">
        <v>9294</v>
      </c>
      <c r="L3022" s="13">
        <f ca="1">IFERROR(__xludf.DUMMYFUNCTION("if(K3188="""",0,counta(split(K3188,"","")))"),7)</f>
        <v>7</v>
      </c>
      <c r="M3022" s="237" t="s">
        <v>9294</v>
      </c>
      <c r="N3022" s="242"/>
      <c r="O3022" s="242"/>
      <c r="P3022" s="242"/>
      <c r="Q3022" s="422" t="s">
        <v>62</v>
      </c>
      <c r="R3022" s="102" t="s">
        <v>43</v>
      </c>
      <c r="S3022" s="102">
        <v>0</v>
      </c>
      <c r="T3022" s="435"/>
      <c r="U3022" s="481"/>
      <c r="V3022" s="481"/>
      <c r="W3022" s="481"/>
      <c r="X3022" s="480"/>
      <c r="Y3022" s="422">
        <f>J3022-I3022</f>
        <v>-0.35138888888888892</v>
      </c>
      <c r="Z3022" s="422">
        <f>Y3022*60</f>
        <v>-21.083333333333336</v>
      </c>
      <c r="AA3022" s="429">
        <v>0</v>
      </c>
      <c r="AB3022" s="280">
        <v>5</v>
      </c>
    </row>
    <row r="3023" spans="1:28" ht="14.25" customHeight="1" thickBot="1">
      <c r="A3023" s="7"/>
      <c r="B3023" s="7"/>
      <c r="C3023" s="237" t="s">
        <v>3086</v>
      </c>
      <c r="D3023" s="468">
        <v>4</v>
      </c>
      <c r="E3023" s="50" t="s">
        <v>3203</v>
      </c>
      <c r="F3023" s="102" t="s">
        <v>3213</v>
      </c>
      <c r="G3023" s="102" t="s">
        <v>3214</v>
      </c>
      <c r="H3023" s="102"/>
      <c r="I3023" s="45" t="s">
        <v>3215</v>
      </c>
      <c r="J3023" s="287">
        <v>0.15902777777777777</v>
      </c>
      <c r="K3023" s="353" t="s">
        <v>9296</v>
      </c>
      <c r="L3023" s="13">
        <f ca="1">IFERROR(__xludf.DUMMYFUNCTION("if(K3189="""",0,counta(split(K3189,"","")))"),2)</f>
        <v>2</v>
      </c>
      <c r="M3023" s="353" t="s">
        <v>9296</v>
      </c>
      <c r="N3023" s="242"/>
      <c r="O3023" s="242"/>
      <c r="P3023" s="242"/>
      <c r="Q3023" s="422" t="s">
        <v>62</v>
      </c>
      <c r="R3023" s="102" t="s">
        <v>43</v>
      </c>
      <c r="S3023" s="102">
        <v>0</v>
      </c>
      <c r="T3023" s="435"/>
      <c r="U3023" s="165">
        <v>3</v>
      </c>
      <c r="V3023" s="165">
        <v>4</v>
      </c>
      <c r="W3023" s="165" t="s">
        <v>3127</v>
      </c>
      <c r="X3023" s="164" t="s">
        <v>2947</v>
      </c>
      <c r="Y3023" s="422">
        <f>J3023-I3023</f>
        <v>-0.55555555555555547</v>
      </c>
      <c r="Z3023" s="422">
        <f>Y3023*60</f>
        <v>-33.333333333333329</v>
      </c>
      <c r="AA3023" s="429">
        <v>0</v>
      </c>
      <c r="AB3023" s="165">
        <v>5</v>
      </c>
    </row>
    <row r="3024" spans="1:28" ht="14.25" customHeight="1" thickBot="1">
      <c r="A3024" s="7"/>
      <c r="B3024" s="7"/>
      <c r="C3024" s="252" t="s">
        <v>3828</v>
      </c>
      <c r="D3024" s="468">
        <v>4</v>
      </c>
      <c r="E3024" s="252" t="s">
        <v>3945</v>
      </c>
      <c r="F3024" s="145" t="s">
        <v>79</v>
      </c>
      <c r="G3024" s="145" t="s">
        <v>79</v>
      </c>
      <c r="H3024" s="102" t="s">
        <v>3831</v>
      </c>
      <c r="I3024" s="45" t="s">
        <v>3956</v>
      </c>
      <c r="J3024" s="287">
        <v>0.13125000000000001</v>
      </c>
      <c r="K3024" s="353" t="s">
        <v>8965</v>
      </c>
      <c r="L3024" s="13">
        <f ca="1">IFERROR(__xludf.DUMMYFUNCTION("if(K3190="""",0,counta(split(K3190,"","")))"),1)</f>
        <v>1</v>
      </c>
      <c r="M3024" s="353" t="s">
        <v>8965</v>
      </c>
      <c r="N3024" s="242"/>
      <c r="O3024" s="242"/>
      <c r="P3024" s="242"/>
      <c r="Q3024" s="422" t="s">
        <v>62</v>
      </c>
      <c r="R3024" s="102" t="s">
        <v>43</v>
      </c>
      <c r="S3024" s="102">
        <v>0</v>
      </c>
      <c r="T3024" s="435"/>
      <c r="U3024" s="481"/>
      <c r="V3024" s="481"/>
      <c r="W3024" s="479"/>
      <c r="X3024" s="480"/>
      <c r="Y3024" s="422">
        <f>J3024-I3024</f>
        <v>-0.57916666666666672</v>
      </c>
      <c r="Z3024" s="422">
        <f>Y3024*60</f>
        <v>-34.75</v>
      </c>
      <c r="AA3024" s="429">
        <v>0</v>
      </c>
      <c r="AB3024" s="165">
        <v>5</v>
      </c>
    </row>
    <row r="3025" spans="1:28" ht="14.25" customHeight="1" thickBot="1">
      <c r="A3025" s="7"/>
      <c r="B3025" s="7"/>
      <c r="C3025" s="50" t="s">
        <v>5950</v>
      </c>
      <c r="D3025" s="468">
        <v>4</v>
      </c>
      <c r="E3025" s="50" t="s">
        <v>6020</v>
      </c>
      <c r="F3025" s="102" t="s">
        <v>2824</v>
      </c>
      <c r="G3025" s="102" t="s">
        <v>2824</v>
      </c>
      <c r="H3025" s="102" t="s">
        <v>3831</v>
      </c>
      <c r="I3025" s="45" t="s">
        <v>6033</v>
      </c>
      <c r="J3025" s="287">
        <v>0.25347222222222221</v>
      </c>
      <c r="K3025" s="353" t="s">
        <v>9298</v>
      </c>
      <c r="L3025" s="13">
        <f ca="1">IFERROR(__xludf.DUMMYFUNCTION("if(K3191="""",0,counta(split(K3191,"","")))"),2)</f>
        <v>2</v>
      </c>
      <c r="M3025" s="353" t="s">
        <v>9298</v>
      </c>
      <c r="N3025" s="242"/>
      <c r="O3025" s="242"/>
      <c r="P3025" s="242"/>
      <c r="Q3025" s="422" t="s">
        <v>62</v>
      </c>
      <c r="R3025" s="102" t="s">
        <v>43</v>
      </c>
      <c r="S3025" s="102">
        <v>0</v>
      </c>
      <c r="T3025" s="435"/>
      <c r="U3025" s="379"/>
      <c r="V3025" s="379"/>
      <c r="W3025" s="377"/>
      <c r="X3025" s="377"/>
      <c r="Y3025" s="422">
        <f>J3025-I3025</f>
        <v>-0.45347222222222217</v>
      </c>
      <c r="Z3025" s="422">
        <f>Y3025*60</f>
        <v>-27.208333333333329</v>
      </c>
      <c r="AA3025" s="429">
        <v>0</v>
      </c>
      <c r="AB3025" s="165">
        <v>5</v>
      </c>
    </row>
    <row r="3026" spans="1:28" ht="14.25" customHeight="1" thickBot="1">
      <c r="A3026" s="7"/>
      <c r="B3026" s="189"/>
      <c r="C3026" s="190" t="s">
        <v>6753</v>
      </c>
      <c r="D3026" s="468">
        <v>4</v>
      </c>
      <c r="E3026" s="200" t="s">
        <v>6783</v>
      </c>
      <c r="F3026" s="206" t="s">
        <v>6787</v>
      </c>
      <c r="G3026" s="205" t="s">
        <v>6788</v>
      </c>
      <c r="H3026" s="205" t="s">
        <v>6789</v>
      </c>
      <c r="I3026" s="195" t="s">
        <v>6790</v>
      </c>
      <c r="J3026" s="287">
        <v>0.33958333333333335</v>
      </c>
      <c r="K3026" s="353" t="s">
        <v>9300</v>
      </c>
      <c r="L3026" s="13">
        <f ca="1">IFERROR(__xludf.DUMMYFUNCTION("if(K3192="""",0,counta(split(K3192,"","")))"),2)</f>
        <v>2</v>
      </c>
      <c r="M3026" s="353" t="s">
        <v>9300</v>
      </c>
      <c r="N3026" s="242"/>
      <c r="O3026" s="242"/>
      <c r="P3026" s="242"/>
      <c r="Q3026" s="422" t="s">
        <v>62</v>
      </c>
      <c r="R3026" s="102" t="s">
        <v>43</v>
      </c>
      <c r="S3026" s="102">
        <v>0</v>
      </c>
      <c r="T3026" s="435"/>
      <c r="U3026" s="165">
        <v>3</v>
      </c>
      <c r="V3026" s="165">
        <v>4</v>
      </c>
      <c r="W3026" s="165" t="s">
        <v>2793</v>
      </c>
      <c r="X3026" s="102" t="s">
        <v>2947</v>
      </c>
      <c r="Y3026" s="422">
        <f>J3026-I3026</f>
        <v>-0.36180555555555549</v>
      </c>
      <c r="Z3026" s="422">
        <f>Y3026*60</f>
        <v>-21.708333333333329</v>
      </c>
      <c r="AA3026" s="429">
        <v>0</v>
      </c>
      <c r="AB3026" s="255">
        <v>5</v>
      </c>
    </row>
    <row r="3027" spans="1:28" ht="14.25" customHeight="1" thickBot="1">
      <c r="A3027" s="7"/>
      <c r="B3027" s="7"/>
      <c r="C3027" s="51" t="s">
        <v>3465</v>
      </c>
      <c r="D3027" s="468">
        <v>4</v>
      </c>
      <c r="E3027" s="284" t="s">
        <v>3556</v>
      </c>
      <c r="F3027" s="102" t="s">
        <v>3579</v>
      </c>
      <c r="G3027" s="237" t="s">
        <v>3579</v>
      </c>
      <c r="H3027" s="102" t="s">
        <v>3580</v>
      </c>
      <c r="I3027" s="45" t="s">
        <v>980</v>
      </c>
      <c r="J3027" s="287">
        <v>0.45208333333333334</v>
      </c>
      <c r="K3027" s="353" t="s">
        <v>9302</v>
      </c>
      <c r="L3027" s="13">
        <f ca="1">IFERROR(__xludf.DUMMYFUNCTION("if(K3193="""",0,counta(split(K3193,"","")))"),4)</f>
        <v>4</v>
      </c>
      <c r="M3027" s="353" t="s">
        <v>9302</v>
      </c>
      <c r="N3027" s="353" t="s">
        <v>586</v>
      </c>
      <c r="O3027" s="353" t="s">
        <v>586</v>
      </c>
      <c r="P3027" s="242"/>
      <c r="Q3027" s="422" t="s">
        <v>62</v>
      </c>
      <c r="R3027" s="102" t="s">
        <v>43</v>
      </c>
      <c r="S3027" s="102">
        <v>0</v>
      </c>
      <c r="T3027" s="435"/>
      <c r="U3027" s="165"/>
      <c r="V3027" s="165">
        <v>3</v>
      </c>
      <c r="W3027" s="165" t="s">
        <v>2111</v>
      </c>
      <c r="X3027" s="102"/>
      <c r="Y3027" s="422">
        <f>J3027-I3027</f>
        <v>-0.24236111111111119</v>
      </c>
      <c r="Z3027" s="422">
        <f>Y3027*60</f>
        <v>-14.541666666666671</v>
      </c>
      <c r="AA3027" s="429">
        <v>0</v>
      </c>
      <c r="AB3027" s="274">
        <v>5</v>
      </c>
    </row>
    <row r="3028" spans="1:28" ht="14.25" customHeight="1" thickBot="1">
      <c r="A3028" s="7"/>
      <c r="B3028" s="7"/>
      <c r="C3028" s="50" t="s">
        <v>6619</v>
      </c>
      <c r="D3028" s="468">
        <v>4</v>
      </c>
      <c r="E3028" s="63" t="s">
        <v>6664</v>
      </c>
      <c r="F3028" s="102" t="s">
        <v>6672</v>
      </c>
      <c r="G3028" s="102" t="s">
        <v>6673</v>
      </c>
      <c r="H3028" s="102" t="s">
        <v>6674</v>
      </c>
      <c r="I3028" s="45" t="s">
        <v>980</v>
      </c>
      <c r="J3028" s="287">
        <v>0.18124999999999999</v>
      </c>
      <c r="K3028" s="353" t="s">
        <v>9303</v>
      </c>
      <c r="L3028" s="13">
        <f ca="1">IFERROR(__xludf.DUMMYFUNCTION("if(K3194="""",0,counta(split(K3194,"","")))"),4)</f>
        <v>4</v>
      </c>
      <c r="M3028" s="353" t="s">
        <v>9303</v>
      </c>
      <c r="N3028" s="242"/>
      <c r="O3028" s="242"/>
      <c r="P3028" s="242"/>
      <c r="Q3028" s="422" t="s">
        <v>62</v>
      </c>
      <c r="R3028" s="102" t="s">
        <v>43</v>
      </c>
      <c r="S3028" s="102">
        <v>0</v>
      </c>
      <c r="T3028" s="435"/>
      <c r="U3028" s="165">
        <v>3</v>
      </c>
      <c r="V3028" s="165">
        <v>4</v>
      </c>
      <c r="W3028" s="165" t="s">
        <v>3041</v>
      </c>
      <c r="X3028" s="102" t="s">
        <v>3469</v>
      </c>
      <c r="Y3028" s="422">
        <f>J3028-I3028</f>
        <v>-0.51319444444444451</v>
      </c>
      <c r="Z3028" s="422">
        <f>Y3028*60</f>
        <v>-30.791666666666671</v>
      </c>
      <c r="AA3028" s="429">
        <v>0</v>
      </c>
      <c r="AB3028" s="165">
        <v>5</v>
      </c>
    </row>
    <row r="3029" spans="1:28" ht="14.25" customHeight="1" thickBot="1">
      <c r="A3029" s="7"/>
      <c r="B3029" s="7"/>
      <c r="C3029" s="104" t="s">
        <v>5338</v>
      </c>
      <c r="D3029" s="468">
        <v>4</v>
      </c>
      <c r="E3029" s="50" t="s">
        <v>5498</v>
      </c>
      <c r="F3029" s="102" t="s">
        <v>5510</v>
      </c>
      <c r="G3029" s="102" t="s">
        <v>5511</v>
      </c>
      <c r="H3029" s="102" t="s">
        <v>5512</v>
      </c>
      <c r="I3029" s="45" t="s">
        <v>204</v>
      </c>
      <c r="J3029" s="287">
        <v>0.33124999999999999</v>
      </c>
      <c r="K3029" s="353" t="s">
        <v>9296</v>
      </c>
      <c r="L3029" s="13">
        <f ca="1">IFERROR(__xludf.DUMMYFUNCTION("if(K3195="""",0,counta(split(K3195,"","")))"),2)</f>
        <v>2</v>
      </c>
      <c r="M3029" s="353" t="s">
        <v>9296</v>
      </c>
      <c r="N3029" s="242"/>
      <c r="O3029" s="242"/>
      <c r="P3029" s="242"/>
      <c r="Q3029" s="422" t="s">
        <v>62</v>
      </c>
      <c r="R3029" s="102" t="s">
        <v>43</v>
      </c>
      <c r="S3029" s="102">
        <v>0</v>
      </c>
      <c r="T3029" s="435"/>
      <c r="U3029" s="487"/>
      <c r="V3029" s="487"/>
      <c r="W3029" s="499"/>
      <c r="X3029" s="499"/>
      <c r="Y3029" s="422">
        <f>J3029-I3029</f>
        <v>-0.35972222222222222</v>
      </c>
      <c r="Z3029" s="422">
        <f>Y3029*60</f>
        <v>-21.583333333333332</v>
      </c>
      <c r="AA3029" s="429">
        <v>0</v>
      </c>
      <c r="AB3029" s="165">
        <v>5</v>
      </c>
    </row>
    <row r="3030" spans="1:28" ht="14.25" customHeight="1" thickBot="1">
      <c r="A3030" s="7"/>
      <c r="B3030" s="7"/>
      <c r="C3030" s="50" t="s">
        <v>6619</v>
      </c>
      <c r="D3030" s="468">
        <v>4</v>
      </c>
      <c r="E3030" s="50" t="s">
        <v>6695</v>
      </c>
      <c r="F3030" s="102" t="s">
        <v>6712</v>
      </c>
      <c r="G3030" s="102" t="s">
        <v>5641</v>
      </c>
      <c r="H3030" s="102" t="s">
        <v>6713</v>
      </c>
      <c r="I3030" s="45" t="s">
        <v>4052</v>
      </c>
      <c r="J3030" s="287">
        <v>0.58750000000000002</v>
      </c>
      <c r="K3030" s="353" t="s">
        <v>1002</v>
      </c>
      <c r="L3030" s="13">
        <f ca="1">IFERROR(__xludf.DUMMYFUNCTION("if(K3196="""",0,counta(split(K3196,"","")))"),2)</f>
        <v>2</v>
      </c>
      <c r="M3030" s="353" t="s">
        <v>1002</v>
      </c>
      <c r="N3030" s="242"/>
      <c r="O3030" s="242"/>
      <c r="P3030" s="242"/>
      <c r="Q3030" s="422" t="s">
        <v>62</v>
      </c>
      <c r="R3030" s="102" t="s">
        <v>43</v>
      </c>
      <c r="S3030" s="102">
        <v>0</v>
      </c>
      <c r="T3030" s="435"/>
      <c r="U3030" s="336">
        <v>3</v>
      </c>
      <c r="V3030" s="332">
        <v>5</v>
      </c>
      <c r="W3030" s="339" t="s">
        <v>3770</v>
      </c>
      <c r="X3030" s="339" t="s">
        <v>3469</v>
      </c>
      <c r="Y3030" s="422">
        <f>J3030-I3030</f>
        <v>-9.722222222222221E-2</v>
      </c>
      <c r="Z3030" s="422">
        <f>Y3030*60</f>
        <v>-5.8333333333333321</v>
      </c>
      <c r="AA3030" s="429">
        <v>0</v>
      </c>
      <c r="AB3030" s="271">
        <v>5</v>
      </c>
    </row>
    <row r="3031" spans="1:28" ht="14.25" customHeight="1" thickBot="1">
      <c r="A3031" s="7"/>
      <c r="B3031" s="7"/>
      <c r="C3031" s="50" t="s">
        <v>6619</v>
      </c>
      <c r="D3031" s="468">
        <v>4</v>
      </c>
      <c r="E3031" s="50" t="s">
        <v>6652</v>
      </c>
      <c r="F3031" s="102" t="s">
        <v>6659</v>
      </c>
      <c r="G3031" s="102" t="s">
        <v>6659</v>
      </c>
      <c r="H3031" s="102" t="s">
        <v>6660</v>
      </c>
      <c r="I3031" s="45" t="s">
        <v>6661</v>
      </c>
      <c r="J3031" s="287">
        <v>0.1875</v>
      </c>
      <c r="K3031" s="353" t="s">
        <v>9306</v>
      </c>
      <c r="L3031" s="13">
        <f ca="1">IFERROR(__xludf.DUMMYFUNCTION("if(K3197="""",0,counta(split(K3197,"","")))"),8)</f>
        <v>8</v>
      </c>
      <c r="M3031" s="353" t="s">
        <v>9306</v>
      </c>
      <c r="N3031" s="353" t="s">
        <v>9307</v>
      </c>
      <c r="O3031" s="284" t="s">
        <v>9307</v>
      </c>
      <c r="P3031" s="284" t="s">
        <v>9307</v>
      </c>
      <c r="Q3031" s="422" t="s">
        <v>62</v>
      </c>
      <c r="R3031" s="102" t="s">
        <v>43</v>
      </c>
      <c r="S3031" s="102">
        <v>0</v>
      </c>
      <c r="T3031" s="435"/>
      <c r="U3031" s="165">
        <v>4</v>
      </c>
      <c r="V3031" s="165">
        <v>4</v>
      </c>
      <c r="W3031" s="353" t="s">
        <v>29</v>
      </c>
      <c r="X3031" s="102" t="s">
        <v>2794</v>
      </c>
      <c r="Y3031" s="422">
        <f>J3031-I3031</f>
        <v>-0.48819444444444438</v>
      </c>
      <c r="Z3031" s="422">
        <f>Y3031*60</f>
        <v>-29.291666666666664</v>
      </c>
      <c r="AA3031" s="429">
        <v>0</v>
      </c>
      <c r="AB3031" s="165">
        <v>5</v>
      </c>
    </row>
    <row r="3032" spans="1:28" ht="14.25" customHeight="1" thickBot="1">
      <c r="A3032" s="7"/>
      <c r="B3032" s="7"/>
      <c r="C3032" s="50" t="s">
        <v>4937</v>
      </c>
      <c r="D3032" s="468">
        <v>4</v>
      </c>
      <c r="E3032" s="144" t="s">
        <v>4942</v>
      </c>
      <c r="F3032" s="102" t="s">
        <v>2848</v>
      </c>
      <c r="G3032" s="102" t="s">
        <v>68</v>
      </c>
      <c r="H3032" s="102" t="s">
        <v>2849</v>
      </c>
      <c r="I3032" s="45" t="s">
        <v>3403</v>
      </c>
      <c r="J3032" s="287">
        <v>0.8</v>
      </c>
      <c r="K3032" s="353" t="s">
        <v>9311</v>
      </c>
      <c r="L3032" s="13">
        <f ca="1">IFERROR(__xludf.DUMMYFUNCTION("if(K3198="""",0,counta(split(K3198,"","")))"),4)</f>
        <v>4</v>
      </c>
      <c r="M3032" s="353" t="s">
        <v>9311</v>
      </c>
      <c r="N3032" s="242"/>
      <c r="O3032" s="242"/>
      <c r="P3032" s="242"/>
      <c r="Q3032" s="422" t="s">
        <v>62</v>
      </c>
      <c r="R3032" s="102" t="s">
        <v>43</v>
      </c>
      <c r="S3032" s="102">
        <v>0</v>
      </c>
      <c r="T3032" s="435"/>
      <c r="U3032" s="165">
        <v>5</v>
      </c>
      <c r="V3032" s="354">
        <v>5</v>
      </c>
      <c r="W3032" s="353" t="s">
        <v>3317</v>
      </c>
      <c r="X3032" s="102">
        <v>1</v>
      </c>
      <c r="Y3032" s="422">
        <f>J3032-I3032</f>
        <v>0.12638888888888888</v>
      </c>
      <c r="Z3032" s="422">
        <f>Y3032*60</f>
        <v>7.583333333333333</v>
      </c>
      <c r="AA3032" s="429">
        <v>0</v>
      </c>
      <c r="AB3032" s="165">
        <v>5</v>
      </c>
    </row>
    <row r="3033" spans="1:28" ht="14.25" customHeight="1" thickBot="1">
      <c r="A3033" s="7"/>
      <c r="B3033" s="7"/>
      <c r="C3033" s="237" t="s">
        <v>4214</v>
      </c>
      <c r="D3033" s="468">
        <v>4</v>
      </c>
      <c r="E3033" s="87" t="s">
        <v>4372</v>
      </c>
      <c r="F3033" s="102" t="s">
        <v>4395</v>
      </c>
      <c r="G3033" s="102" t="s">
        <v>4396</v>
      </c>
      <c r="H3033" s="102" t="s">
        <v>177</v>
      </c>
      <c r="I3033" s="45" t="s">
        <v>4397</v>
      </c>
      <c r="J3033" s="287">
        <v>0.1423611111111111</v>
      </c>
      <c r="K3033" s="353" t="s">
        <v>9314</v>
      </c>
      <c r="L3033" s="13">
        <f ca="1">IFERROR(__xludf.DUMMYFUNCTION("if(K3199="""",0,counta(split(K3199,"","")))"),5)</f>
        <v>5</v>
      </c>
      <c r="M3033" s="353" t="s">
        <v>9314</v>
      </c>
      <c r="N3033" s="242"/>
      <c r="O3033" s="242"/>
      <c r="P3033" s="242"/>
      <c r="Q3033" s="422" t="s">
        <v>62</v>
      </c>
      <c r="R3033" s="102" t="s">
        <v>43</v>
      </c>
      <c r="S3033" s="102">
        <v>0</v>
      </c>
      <c r="T3033" s="435"/>
      <c r="U3033" s="165"/>
      <c r="V3033" s="165">
        <v>3</v>
      </c>
      <c r="W3033" s="165" t="s">
        <v>2111</v>
      </c>
      <c r="X3033" s="102"/>
      <c r="Y3033" s="422">
        <f>J3033-I3033</f>
        <v>-0.52986111111111112</v>
      </c>
      <c r="Z3033" s="422">
        <f>Y3033*60</f>
        <v>-31.791666666666668</v>
      </c>
      <c r="AA3033" s="429">
        <v>0</v>
      </c>
      <c r="AB3033" s="165">
        <v>5</v>
      </c>
    </row>
    <row r="3034" spans="1:28" ht="14.25" customHeight="1" thickBot="1">
      <c r="A3034" s="385"/>
      <c r="B3034" s="385"/>
      <c r="C3034" s="145" t="s">
        <v>5078</v>
      </c>
      <c r="D3034" s="468">
        <v>4</v>
      </c>
      <c r="E3034" s="145" t="s">
        <v>957</v>
      </c>
      <c r="F3034" s="155" t="s">
        <v>5120</v>
      </c>
      <c r="G3034" s="155" t="s">
        <v>5121</v>
      </c>
      <c r="H3034" s="155" t="s">
        <v>3932</v>
      </c>
      <c r="I3034" s="146" t="s">
        <v>5122</v>
      </c>
      <c r="J3034" s="287">
        <v>0.41458333333333336</v>
      </c>
      <c r="K3034" s="353" t="s">
        <v>9316</v>
      </c>
      <c r="L3034" s="13">
        <f ca="1">IFERROR(__xludf.DUMMYFUNCTION("if(K3200="""",0,counta(split(K3200,"","")))"),2)</f>
        <v>2</v>
      </c>
      <c r="M3034" s="353" t="s">
        <v>9316</v>
      </c>
      <c r="N3034" s="242"/>
      <c r="O3034" s="242"/>
      <c r="P3034" s="242"/>
      <c r="Q3034" s="422" t="s">
        <v>62</v>
      </c>
      <c r="R3034" s="102" t="s">
        <v>43</v>
      </c>
      <c r="S3034" s="102">
        <v>0</v>
      </c>
      <c r="T3034" s="435"/>
      <c r="U3034" s="165">
        <v>3</v>
      </c>
      <c r="V3034" s="165">
        <v>3</v>
      </c>
      <c r="W3034" s="165" t="s">
        <v>2111</v>
      </c>
      <c r="X3034" s="102" t="s">
        <v>2947</v>
      </c>
      <c r="Y3034" s="422">
        <f>J3034-I3034</f>
        <v>-0.25625000000000003</v>
      </c>
      <c r="Z3034" s="422">
        <f>Y3034*60</f>
        <v>-15.375000000000002</v>
      </c>
      <c r="AA3034" s="429">
        <v>0</v>
      </c>
      <c r="AB3034" s="165">
        <v>5</v>
      </c>
    </row>
    <row r="3035" spans="1:28" ht="14.25" customHeight="1" thickBot="1">
      <c r="A3035" s="7"/>
      <c r="B3035" s="7"/>
      <c r="C3035" s="50" t="s">
        <v>4937</v>
      </c>
      <c r="D3035" s="468">
        <v>4</v>
      </c>
      <c r="E3035" s="144" t="s">
        <v>5048</v>
      </c>
      <c r="F3035" s="60" t="s">
        <v>4593</v>
      </c>
      <c r="G3035" s="102" t="s">
        <v>5056</v>
      </c>
      <c r="H3035" s="102" t="s">
        <v>4324</v>
      </c>
      <c r="I3035" s="45" t="s">
        <v>1164</v>
      </c>
      <c r="J3035" s="287">
        <v>0.74097222222222225</v>
      </c>
      <c r="K3035" s="353" t="s">
        <v>9320</v>
      </c>
      <c r="L3035" s="13">
        <f ca="1">IFERROR(__xludf.DUMMYFUNCTION("if(K3201="""",0,counta(split(K3201,"","")))"),5)</f>
        <v>5</v>
      </c>
      <c r="M3035" s="353" t="s">
        <v>9320</v>
      </c>
      <c r="N3035" s="242"/>
      <c r="O3035" s="242"/>
      <c r="P3035" s="242"/>
      <c r="Q3035" s="422" t="s">
        <v>62</v>
      </c>
      <c r="R3035" s="102" t="s">
        <v>43</v>
      </c>
      <c r="S3035" s="102">
        <v>0</v>
      </c>
      <c r="T3035" s="435"/>
      <c r="U3035" s="165"/>
      <c r="V3035" s="165">
        <v>5</v>
      </c>
      <c r="W3035" s="165" t="s">
        <v>29</v>
      </c>
      <c r="X3035" s="15">
        <v>1</v>
      </c>
      <c r="Y3035" s="422">
        <f>J3035-I3035</f>
        <v>7.291666666666663E-2</v>
      </c>
      <c r="Z3035" s="422">
        <f>Y3035*60</f>
        <v>4.3749999999999982</v>
      </c>
      <c r="AA3035" s="428">
        <v>0</v>
      </c>
      <c r="AB3035" s="255">
        <v>5</v>
      </c>
    </row>
    <row r="3036" spans="1:28" ht="14.25" customHeight="1" thickBot="1">
      <c r="A3036" s="156"/>
      <c r="B3036" s="156"/>
      <c r="C3036" s="252" t="s">
        <v>6391</v>
      </c>
      <c r="D3036" s="468">
        <v>4</v>
      </c>
      <c r="E3036" s="252" t="s">
        <v>6442</v>
      </c>
      <c r="F3036" s="339" t="s">
        <v>68</v>
      </c>
      <c r="G3036" s="182" t="s">
        <v>68</v>
      </c>
      <c r="H3036" s="339" t="s">
        <v>208</v>
      </c>
      <c r="I3036" s="184" t="s">
        <v>2960</v>
      </c>
      <c r="J3036" s="287">
        <v>0.21041666666666667</v>
      </c>
      <c r="K3036" s="353" t="s">
        <v>9322</v>
      </c>
      <c r="L3036" s="13">
        <f ca="1">IFERROR(__xludf.DUMMYFUNCTION("if(K3202="""",0,counta(split(K3202,"","")))"),4)</f>
        <v>4</v>
      </c>
      <c r="M3036" s="353" t="s">
        <v>9322</v>
      </c>
      <c r="N3036" s="242"/>
      <c r="O3036" s="242"/>
      <c r="P3036" s="242"/>
      <c r="Q3036" s="422" t="s">
        <v>62</v>
      </c>
      <c r="R3036" s="102" t="s">
        <v>43</v>
      </c>
      <c r="S3036" s="102">
        <v>0</v>
      </c>
      <c r="T3036" s="435"/>
      <c r="U3036" s="280">
        <v>4</v>
      </c>
      <c r="V3036" s="280">
        <v>5</v>
      </c>
      <c r="W3036" s="286" t="s">
        <v>9052</v>
      </c>
      <c r="X3036" s="286" t="s">
        <v>2947</v>
      </c>
      <c r="Y3036" s="422">
        <f>J3036-I3036</f>
        <v>-0.45624999999999993</v>
      </c>
      <c r="Z3036" s="422">
        <f>Y3036*60</f>
        <v>-27.374999999999996</v>
      </c>
      <c r="AA3036" s="429">
        <v>0</v>
      </c>
      <c r="AB3036" s="328">
        <v>5</v>
      </c>
    </row>
    <row r="3037" spans="1:28" ht="14.25" customHeight="1" thickBot="1">
      <c r="A3037" s="7"/>
      <c r="B3037" s="7"/>
      <c r="C3037" s="284" t="s">
        <v>5784</v>
      </c>
      <c r="D3037" s="468">
        <v>4</v>
      </c>
      <c r="E3037" s="353" t="s">
        <v>5841</v>
      </c>
      <c r="F3037" s="175" t="s">
        <v>5876</v>
      </c>
      <c r="G3037" s="353" t="s">
        <v>5876</v>
      </c>
      <c r="H3037" s="353" t="s">
        <v>5877</v>
      </c>
      <c r="I3037" s="243" t="s">
        <v>5878</v>
      </c>
      <c r="J3037" s="287">
        <v>0.36388888888888887</v>
      </c>
      <c r="K3037" s="353" t="s">
        <v>9323</v>
      </c>
      <c r="L3037" s="13">
        <f ca="1">IFERROR(__xludf.DUMMYFUNCTION("if(K3203="""",0,counta(split(K3203,"","")))"),4)</f>
        <v>4</v>
      </c>
      <c r="M3037" s="353" t="s">
        <v>9323</v>
      </c>
      <c r="N3037" s="353" t="s">
        <v>586</v>
      </c>
      <c r="O3037" s="353" t="s">
        <v>9324</v>
      </c>
      <c r="P3037" s="242"/>
      <c r="Q3037" s="422" t="s">
        <v>62</v>
      </c>
      <c r="R3037" s="102" t="s">
        <v>43</v>
      </c>
      <c r="S3037" s="102">
        <v>0</v>
      </c>
      <c r="T3037" s="435"/>
      <c r="U3037" s="165"/>
      <c r="V3037" s="165">
        <v>4</v>
      </c>
      <c r="W3037" s="165" t="s">
        <v>2111</v>
      </c>
      <c r="X3037" s="102"/>
      <c r="Y3037" s="422">
        <f>J3037-I3037</f>
        <v>-0.30138888888888887</v>
      </c>
      <c r="Z3037" s="422">
        <f>Y3037*60</f>
        <v>-18.083333333333332</v>
      </c>
      <c r="AA3037" s="429">
        <v>0</v>
      </c>
      <c r="AB3037" s="165">
        <v>5</v>
      </c>
    </row>
    <row r="3038" spans="1:28" ht="14.25" customHeight="1" thickBot="1">
      <c r="A3038" s="7"/>
      <c r="B3038" s="7"/>
      <c r="C3038" s="50" t="s">
        <v>5950</v>
      </c>
      <c r="D3038" s="468">
        <v>4</v>
      </c>
      <c r="E3038" s="50" t="s">
        <v>6020</v>
      </c>
      <c r="F3038" s="102" t="s">
        <v>318</v>
      </c>
      <c r="G3038" s="102"/>
      <c r="H3038" s="102" t="s">
        <v>2903</v>
      </c>
      <c r="I3038" s="45" t="s">
        <v>5878</v>
      </c>
      <c r="J3038" s="287">
        <v>0.60833333333333328</v>
      </c>
      <c r="K3038" s="353" t="s">
        <v>9326</v>
      </c>
      <c r="L3038" s="13">
        <f ca="1">IFERROR(__xludf.DUMMYFUNCTION("if(K3204="""",0,counta(split(K3204,"","")))"),6)</f>
        <v>6</v>
      </c>
      <c r="M3038" s="353" t="s">
        <v>9326</v>
      </c>
      <c r="N3038" s="242"/>
      <c r="O3038" s="242"/>
      <c r="P3038" s="242"/>
      <c r="Q3038" s="422" t="s">
        <v>62</v>
      </c>
      <c r="R3038" s="102" t="s">
        <v>43</v>
      </c>
      <c r="S3038" s="102">
        <v>0</v>
      </c>
      <c r="T3038" s="435"/>
      <c r="U3038" s="488">
        <v>2</v>
      </c>
      <c r="V3038" s="496">
        <v>4</v>
      </c>
      <c r="W3038" s="482" t="s">
        <v>3770</v>
      </c>
      <c r="X3038" s="482" t="s">
        <v>3469</v>
      </c>
      <c r="Y3038" s="422">
        <f>J3038-I3038</f>
        <v>-5.6944444444444464E-2</v>
      </c>
      <c r="Z3038" s="422">
        <f>Y3038*60</f>
        <v>-3.4166666666666679</v>
      </c>
      <c r="AA3038" s="429">
        <v>0</v>
      </c>
      <c r="AB3038" s="165">
        <v>5</v>
      </c>
    </row>
    <row r="3039" spans="1:28" ht="14.25" customHeight="1" thickBot="1">
      <c r="A3039" s="7"/>
      <c r="B3039" s="7"/>
      <c r="C3039" s="50" t="s">
        <v>6196</v>
      </c>
      <c r="D3039" s="468">
        <v>4</v>
      </c>
      <c r="E3039" s="50" t="s">
        <v>6245</v>
      </c>
      <c r="F3039" s="102" t="s">
        <v>6252</v>
      </c>
      <c r="G3039" s="102" t="s">
        <v>6253</v>
      </c>
      <c r="H3039" s="102" t="s">
        <v>6254</v>
      </c>
      <c r="I3039" s="45" t="s">
        <v>467</v>
      </c>
      <c r="J3039" s="287">
        <v>0.82361111111111107</v>
      </c>
      <c r="K3039" s="353" t="s">
        <v>9327</v>
      </c>
      <c r="L3039" s="13">
        <f ca="1">IFERROR(__xludf.DUMMYFUNCTION("if(K3205="""",0,counta(split(K3205,"","")))"),2)</f>
        <v>2</v>
      </c>
      <c r="M3039" s="353" t="s">
        <v>9327</v>
      </c>
      <c r="N3039" s="242"/>
      <c r="O3039" s="242"/>
      <c r="P3039" s="242"/>
      <c r="Q3039" s="422" t="s">
        <v>62</v>
      </c>
      <c r="R3039" s="102" t="s">
        <v>43</v>
      </c>
      <c r="S3039" s="102">
        <v>0</v>
      </c>
      <c r="T3039" s="435"/>
      <c r="U3039" s="165">
        <v>3</v>
      </c>
      <c r="V3039" s="165">
        <v>4</v>
      </c>
      <c r="W3039" s="165" t="s">
        <v>2111</v>
      </c>
      <c r="X3039" s="102" t="s">
        <v>2794</v>
      </c>
      <c r="Y3039" s="422">
        <f>J3039-I3039</f>
        <v>0.15902777777777777</v>
      </c>
      <c r="Z3039" s="422">
        <f>Y3039*60</f>
        <v>9.5416666666666661</v>
      </c>
      <c r="AA3039" s="429">
        <v>0</v>
      </c>
      <c r="AB3039" s="332">
        <v>5</v>
      </c>
    </row>
    <row r="3040" spans="1:28" ht="14.25" customHeight="1" thickBot="1">
      <c r="A3040" s="7"/>
      <c r="B3040" s="7"/>
      <c r="C3040" s="50" t="s">
        <v>5950</v>
      </c>
      <c r="D3040" s="468">
        <v>4</v>
      </c>
      <c r="E3040" s="50" t="s">
        <v>6020</v>
      </c>
      <c r="F3040" s="102" t="s">
        <v>84</v>
      </c>
      <c r="G3040" s="102"/>
      <c r="H3040" s="102" t="s">
        <v>5101</v>
      </c>
      <c r="I3040" s="45" t="s">
        <v>975</v>
      </c>
      <c r="J3040" s="287">
        <v>0.19791666666666666</v>
      </c>
      <c r="K3040" s="353" t="s">
        <v>9322</v>
      </c>
      <c r="L3040" s="13">
        <f ca="1">IFERROR(__xludf.DUMMYFUNCTION("if(K3206="""",0,counta(split(K3206,"","")))"),4)</f>
        <v>4</v>
      </c>
      <c r="M3040" s="353" t="s">
        <v>9322</v>
      </c>
      <c r="N3040" s="242"/>
      <c r="O3040" s="242"/>
      <c r="P3040" s="242"/>
      <c r="Q3040" s="422" t="s">
        <v>62</v>
      </c>
      <c r="R3040" s="102" t="s">
        <v>43</v>
      </c>
      <c r="S3040" s="102">
        <v>0</v>
      </c>
      <c r="T3040" s="435"/>
      <c r="U3040" s="253">
        <v>4</v>
      </c>
      <c r="V3040" s="253">
        <v>4</v>
      </c>
      <c r="W3040" s="353" t="s">
        <v>3044</v>
      </c>
      <c r="X3040" s="353">
        <v>1</v>
      </c>
      <c r="Y3040" s="422">
        <f>J3040-I3040</f>
        <v>-0.46527777777777779</v>
      </c>
      <c r="Z3040" s="422">
        <f>Y3040*60</f>
        <v>-27.916666666666668</v>
      </c>
      <c r="AA3040" s="429">
        <v>0</v>
      </c>
      <c r="AB3040" s="165">
        <v>5</v>
      </c>
    </row>
    <row r="3041" spans="1:28" ht="14.25" customHeight="1" thickBot="1">
      <c r="A3041" s="7"/>
      <c r="B3041" s="7"/>
      <c r="C3041" s="50" t="s">
        <v>6619</v>
      </c>
      <c r="D3041" s="468">
        <v>4</v>
      </c>
      <c r="E3041" s="50" t="s">
        <v>6652</v>
      </c>
      <c r="F3041" s="102" t="s">
        <v>6656</v>
      </c>
      <c r="G3041" s="102"/>
      <c r="H3041" s="102" t="s">
        <v>6657</v>
      </c>
      <c r="I3041" s="45" t="s">
        <v>1570</v>
      </c>
      <c r="J3041" s="287">
        <v>0.47569444444444442</v>
      </c>
      <c r="K3041" s="353" t="s">
        <v>9333</v>
      </c>
      <c r="L3041" s="13">
        <f ca="1">IFERROR(__xludf.DUMMYFUNCTION("if(K3207="""",0,counta(split(K3207,"","")))"),3)</f>
        <v>3</v>
      </c>
      <c r="M3041" s="353" t="s">
        <v>9333</v>
      </c>
      <c r="N3041" s="242"/>
      <c r="O3041" s="242"/>
      <c r="P3041" s="242"/>
      <c r="Q3041" s="422" t="s">
        <v>62</v>
      </c>
      <c r="R3041" s="102" t="s">
        <v>43</v>
      </c>
      <c r="S3041" s="102">
        <v>0</v>
      </c>
      <c r="T3041" s="435"/>
      <c r="U3041" s="379">
        <v>4</v>
      </c>
      <c r="V3041" s="379">
        <v>5</v>
      </c>
      <c r="W3041" s="377" t="s">
        <v>10700</v>
      </c>
      <c r="X3041" s="377">
        <v>1</v>
      </c>
      <c r="Y3041" s="422">
        <f>J3041-I3041</f>
        <v>-0.18055555555555558</v>
      </c>
      <c r="Z3041" s="422">
        <f>Y3041*60</f>
        <v>-10.833333333333336</v>
      </c>
      <c r="AA3041" s="429">
        <v>0</v>
      </c>
      <c r="AB3041" s="165">
        <v>5</v>
      </c>
    </row>
    <row r="3042" spans="1:28" ht="14.25" customHeight="1" thickBot="1">
      <c r="A3042" s="7"/>
      <c r="B3042" s="7"/>
      <c r="C3042" s="237" t="s">
        <v>3086</v>
      </c>
      <c r="D3042" s="468">
        <v>4</v>
      </c>
      <c r="E3042" s="50" t="s">
        <v>3203</v>
      </c>
      <c r="F3042" s="102" t="s">
        <v>3210</v>
      </c>
      <c r="G3042" s="102" t="s">
        <v>3210</v>
      </c>
      <c r="H3042" s="102"/>
      <c r="I3042" s="45" t="s">
        <v>2633</v>
      </c>
      <c r="J3042" s="287">
        <v>0.125</v>
      </c>
      <c r="K3042" s="353" t="s">
        <v>9336</v>
      </c>
      <c r="L3042" s="13">
        <f ca="1">IFERROR(__xludf.DUMMYFUNCTION("if(K3208="""",0,counta(split(K3208,"","")))"),3)</f>
        <v>3</v>
      </c>
      <c r="M3042" s="353" t="s">
        <v>9336</v>
      </c>
      <c r="N3042" s="242"/>
      <c r="O3042" s="242"/>
      <c r="P3042" s="242"/>
      <c r="Q3042" s="422" t="s">
        <v>62</v>
      </c>
      <c r="R3042" s="102" t="s">
        <v>43</v>
      </c>
      <c r="S3042" s="102">
        <v>0</v>
      </c>
      <c r="T3042" s="435"/>
      <c r="U3042" s="67"/>
      <c r="V3042" s="67"/>
      <c r="W3042" s="67"/>
      <c r="X3042" s="66"/>
      <c r="Y3042" s="422">
        <f>J3042-I3042</f>
        <v>-0.52708333333333335</v>
      </c>
      <c r="Z3042" s="422">
        <f>Y3042*60</f>
        <v>-31.625</v>
      </c>
      <c r="AA3042" s="430">
        <v>0</v>
      </c>
      <c r="AB3042" s="165">
        <v>5</v>
      </c>
    </row>
    <row r="3043" spans="1:28" ht="14.25" customHeight="1" thickBot="1">
      <c r="A3043" s="7"/>
      <c r="B3043" s="7"/>
      <c r="C3043" s="284" t="s">
        <v>4046</v>
      </c>
      <c r="D3043" s="468">
        <v>4</v>
      </c>
      <c r="E3043" s="353" t="s">
        <v>332</v>
      </c>
      <c r="F3043" s="102" t="s">
        <v>4095</v>
      </c>
      <c r="G3043" s="93" t="s">
        <v>4096</v>
      </c>
      <c r="H3043" s="102" t="s">
        <v>4097</v>
      </c>
      <c r="I3043" s="45" t="s">
        <v>706</v>
      </c>
      <c r="J3043" s="287">
        <v>0.21527777777777779</v>
      </c>
      <c r="K3043" s="353" t="s">
        <v>9337</v>
      </c>
      <c r="L3043" s="13">
        <f ca="1">IFERROR(__xludf.DUMMYFUNCTION("if(K3209="""",0,counta(split(K3209,"","")))"),6)</f>
        <v>6</v>
      </c>
      <c r="M3043" s="353" t="s">
        <v>9337</v>
      </c>
      <c r="N3043" s="242"/>
      <c r="O3043" s="242"/>
      <c r="P3043" s="242"/>
      <c r="Q3043" s="422" t="s">
        <v>62</v>
      </c>
      <c r="R3043" s="102" t="s">
        <v>43</v>
      </c>
      <c r="S3043" s="102">
        <v>0</v>
      </c>
      <c r="T3043" s="435"/>
      <c r="U3043" s="165">
        <v>2</v>
      </c>
      <c r="V3043" s="165">
        <v>2</v>
      </c>
      <c r="W3043" s="165" t="s">
        <v>29</v>
      </c>
      <c r="X3043" s="102" t="s">
        <v>2794</v>
      </c>
      <c r="Y3043" s="422">
        <f>J3043-I3043</f>
        <v>-0.43125000000000002</v>
      </c>
      <c r="Z3043" s="422">
        <f>Y3043*60</f>
        <v>-25.875</v>
      </c>
      <c r="AA3043" s="429">
        <v>0</v>
      </c>
      <c r="AB3043" s="495">
        <v>5</v>
      </c>
    </row>
    <row r="3044" spans="1:28" ht="14.25" customHeight="1" thickBot="1">
      <c r="A3044" s="156"/>
      <c r="B3044" s="156"/>
      <c r="C3044" s="252" t="s">
        <v>6391</v>
      </c>
      <c r="D3044" s="468">
        <v>4</v>
      </c>
      <c r="E3044" s="252" t="s">
        <v>6504</v>
      </c>
      <c r="F3044" s="339" t="s">
        <v>6512</v>
      </c>
      <c r="G3044" s="339" t="s">
        <v>6513</v>
      </c>
      <c r="H3044" s="339" t="s">
        <v>4759</v>
      </c>
      <c r="I3044" s="184" t="s">
        <v>1615</v>
      </c>
      <c r="J3044" s="287">
        <v>0.30555555555555558</v>
      </c>
      <c r="K3044" s="353" t="s">
        <v>9339</v>
      </c>
      <c r="L3044" s="13">
        <f ca="1">IFERROR(__xludf.DUMMYFUNCTION("if(K3210="""",0,counta(split(K3210,"","")))"),5)</f>
        <v>5</v>
      </c>
      <c r="M3044" s="353" t="s">
        <v>9339</v>
      </c>
      <c r="N3044" s="353" t="s">
        <v>7435</v>
      </c>
      <c r="O3044" s="353" t="s">
        <v>181</v>
      </c>
      <c r="P3044" s="353" t="s">
        <v>1750</v>
      </c>
      <c r="Q3044" s="422" t="s">
        <v>62</v>
      </c>
      <c r="R3044" s="102" t="s">
        <v>43</v>
      </c>
      <c r="S3044" s="102">
        <v>0</v>
      </c>
      <c r="T3044" s="435"/>
      <c r="U3044" s="379">
        <v>4</v>
      </c>
      <c r="V3044" s="379">
        <v>5</v>
      </c>
      <c r="W3044" s="377" t="s">
        <v>3044</v>
      </c>
      <c r="X3044" s="377">
        <v>1</v>
      </c>
      <c r="Y3044" s="422">
        <f>J3044-I3044</f>
        <v>-0.33958333333333324</v>
      </c>
      <c r="Z3044" s="422">
        <f>Y3044*60</f>
        <v>-20.374999999999993</v>
      </c>
      <c r="AA3044" s="429">
        <v>0</v>
      </c>
      <c r="AB3044" s="354">
        <v>5</v>
      </c>
    </row>
    <row r="3045" spans="1:28" ht="14.25" customHeight="1" thickBot="1">
      <c r="A3045" s="156"/>
      <c r="B3045" s="156"/>
      <c r="C3045" s="252" t="s">
        <v>6391</v>
      </c>
      <c r="D3045" s="468">
        <v>4</v>
      </c>
      <c r="E3045" s="252" t="s">
        <v>21</v>
      </c>
      <c r="F3045" s="102" t="s">
        <v>63</v>
      </c>
      <c r="G3045" s="339" t="s">
        <v>64</v>
      </c>
      <c r="H3045" s="339" t="s">
        <v>100</v>
      </c>
      <c r="I3045" s="184" t="s">
        <v>1163</v>
      </c>
      <c r="J3045" s="287">
        <v>0.37361111111111112</v>
      </c>
      <c r="K3045" s="353" t="s">
        <v>9341</v>
      </c>
      <c r="L3045" s="13">
        <f ca="1">IFERROR(__xludf.DUMMYFUNCTION("if(K3211="""",0,counta(split(K3211,"","")))"),3)</f>
        <v>3</v>
      </c>
      <c r="M3045" s="353" t="s">
        <v>9341</v>
      </c>
      <c r="N3045" s="242"/>
      <c r="O3045" s="242"/>
      <c r="P3045" s="242"/>
      <c r="Q3045" s="422" t="s">
        <v>62</v>
      </c>
      <c r="R3045" s="102" t="s">
        <v>43</v>
      </c>
      <c r="S3045" s="102">
        <v>0</v>
      </c>
      <c r="T3045" s="435"/>
      <c r="U3045" s="139">
        <v>4</v>
      </c>
      <c r="V3045" s="139">
        <v>5</v>
      </c>
      <c r="W3045" s="139" t="s">
        <v>3076</v>
      </c>
      <c r="X3045" s="137" t="s">
        <v>2947</v>
      </c>
      <c r="Y3045" s="422">
        <f>J3045-I3045</f>
        <v>-0.26944444444444449</v>
      </c>
      <c r="Z3045" s="422">
        <f>Y3045*60</f>
        <v>-16.166666666666668</v>
      </c>
      <c r="AA3045" s="429">
        <v>0</v>
      </c>
      <c r="AB3045" s="165">
        <v>5</v>
      </c>
    </row>
    <row r="3046" spans="1:28" ht="14.25" customHeight="1" thickBot="1">
      <c r="A3046" s="7"/>
      <c r="B3046" s="7"/>
      <c r="C3046" s="51" t="s">
        <v>3465</v>
      </c>
      <c r="D3046" s="468">
        <v>4</v>
      </c>
      <c r="E3046" s="51" t="s">
        <v>3485</v>
      </c>
      <c r="F3046" s="102" t="s">
        <v>3491</v>
      </c>
      <c r="G3046" s="102" t="s">
        <v>3491</v>
      </c>
      <c r="H3046" s="102"/>
      <c r="I3046" s="45" t="s">
        <v>58</v>
      </c>
      <c r="J3046" s="287">
        <v>0.43611111111111112</v>
      </c>
      <c r="K3046" s="353" t="s">
        <v>9342</v>
      </c>
      <c r="L3046" s="13">
        <f ca="1">IFERROR(__xludf.DUMMYFUNCTION("if(K3212="""",0,counta(split(K3212,"","")))"),5)</f>
        <v>5</v>
      </c>
      <c r="M3046" s="353" t="s">
        <v>9342</v>
      </c>
      <c r="N3046" s="353" t="s">
        <v>181</v>
      </c>
      <c r="O3046" s="353" t="s">
        <v>181</v>
      </c>
      <c r="P3046" s="353" t="s">
        <v>181</v>
      </c>
      <c r="Q3046" s="422" t="s">
        <v>62</v>
      </c>
      <c r="R3046" s="102" t="s">
        <v>43</v>
      </c>
      <c r="S3046" s="102">
        <v>0</v>
      </c>
      <c r="T3046" s="435"/>
      <c r="U3046" s="165">
        <v>4</v>
      </c>
      <c r="V3046" s="165">
        <v>4</v>
      </c>
      <c r="W3046" s="165" t="s">
        <v>2846</v>
      </c>
      <c r="X3046" s="102" t="s">
        <v>2794</v>
      </c>
      <c r="Y3046" s="422">
        <f>J3046-I3046</f>
        <v>-0.2006944444444444</v>
      </c>
      <c r="Z3046" s="422">
        <f>Y3046*60</f>
        <v>-12.041666666666664</v>
      </c>
      <c r="AA3046" s="429">
        <v>0</v>
      </c>
      <c r="AB3046" s="332">
        <v>5</v>
      </c>
    </row>
    <row r="3047" spans="1:28" ht="14.25" customHeight="1" thickBot="1">
      <c r="A3047" s="7"/>
      <c r="B3047" s="7"/>
      <c r="C3047" s="104" t="s">
        <v>5338</v>
      </c>
      <c r="D3047" s="468">
        <v>4</v>
      </c>
      <c r="E3047" s="50" t="s">
        <v>5498</v>
      </c>
      <c r="F3047" s="102" t="s">
        <v>5503</v>
      </c>
      <c r="G3047" s="102" t="s">
        <v>5504</v>
      </c>
      <c r="H3047" s="102" t="s">
        <v>5505</v>
      </c>
      <c r="I3047" s="45" t="s">
        <v>5506</v>
      </c>
      <c r="J3047" s="287">
        <v>0.5625</v>
      </c>
      <c r="K3047" s="353" t="s">
        <v>9344</v>
      </c>
      <c r="L3047" s="13">
        <f ca="1">IFERROR(__xludf.DUMMYFUNCTION("if(K3213="""",0,counta(split(K3213,"","")))"),6)</f>
        <v>6</v>
      </c>
      <c r="M3047" s="353" t="s">
        <v>9344</v>
      </c>
      <c r="N3047" s="242"/>
      <c r="O3047" s="242"/>
      <c r="P3047" s="242"/>
      <c r="Q3047" s="422" t="s">
        <v>62</v>
      </c>
      <c r="R3047" s="102" t="s">
        <v>43</v>
      </c>
      <c r="S3047" s="102">
        <v>0</v>
      </c>
      <c r="T3047" s="435"/>
      <c r="U3047" s="379">
        <v>4</v>
      </c>
      <c r="V3047" s="379">
        <v>5</v>
      </c>
      <c r="W3047" s="388" t="s">
        <v>10722</v>
      </c>
      <c r="X3047" s="377">
        <v>0</v>
      </c>
      <c r="Y3047" s="422">
        <f>J3047-I3047</f>
        <v>-6.597222222222221E-2</v>
      </c>
      <c r="Z3047" s="422">
        <f>Y3047*60</f>
        <v>-3.9583333333333326</v>
      </c>
      <c r="AA3047" s="429">
        <v>0</v>
      </c>
      <c r="AB3047" s="165">
        <v>5</v>
      </c>
    </row>
    <row r="3048" spans="1:28" ht="14.25" customHeight="1" thickBot="1">
      <c r="A3048" s="161"/>
      <c r="B3048" s="161"/>
      <c r="C3048" s="353" t="s">
        <v>5531</v>
      </c>
      <c r="D3048" s="468">
        <v>4</v>
      </c>
      <c r="E3048" s="386" t="s">
        <v>5570</v>
      </c>
      <c r="F3048" s="164" t="s">
        <v>1015</v>
      </c>
      <c r="G3048" s="164" t="s">
        <v>5582</v>
      </c>
      <c r="H3048" s="164" t="s">
        <v>5583</v>
      </c>
      <c r="I3048" s="162" t="s">
        <v>5506</v>
      </c>
      <c r="J3048" s="287">
        <v>0.56458333333333333</v>
      </c>
      <c r="K3048" s="353" t="s">
        <v>9348</v>
      </c>
      <c r="L3048" s="13">
        <f ca="1">IFERROR(__xludf.DUMMYFUNCTION("if(K3215="""",0,counta(split(K3215,"","")))"),6)</f>
        <v>6</v>
      </c>
      <c r="M3048" s="353" t="s">
        <v>9348</v>
      </c>
      <c r="N3048" s="242"/>
      <c r="O3048" s="242"/>
      <c r="P3048" s="242"/>
      <c r="Q3048" s="422" t="s">
        <v>62</v>
      </c>
      <c r="R3048" s="102" t="s">
        <v>43</v>
      </c>
      <c r="S3048" s="102">
        <v>0</v>
      </c>
      <c r="T3048" s="435"/>
      <c r="U3048" s="165"/>
      <c r="V3048" s="165">
        <v>5</v>
      </c>
      <c r="W3048" s="165" t="s">
        <v>29</v>
      </c>
      <c r="X3048" s="15">
        <v>1</v>
      </c>
      <c r="Y3048" s="422">
        <f>J3048-I3048</f>
        <v>-6.3888888888888884E-2</v>
      </c>
      <c r="Z3048" s="422">
        <f>Y3048*60</f>
        <v>-3.833333333333333</v>
      </c>
      <c r="AA3048" s="429">
        <v>0</v>
      </c>
      <c r="AB3048" s="255">
        <v>5</v>
      </c>
    </row>
    <row r="3049" spans="1:28" ht="14.25" customHeight="1" thickBot="1">
      <c r="A3049" s="136"/>
      <c r="B3049" s="7"/>
      <c r="C3049" s="51" t="s">
        <v>3465</v>
      </c>
      <c r="D3049" s="468">
        <v>4</v>
      </c>
      <c r="E3049" s="51" t="s">
        <v>3588</v>
      </c>
      <c r="F3049" s="102" t="s">
        <v>3594</v>
      </c>
      <c r="G3049" s="102"/>
      <c r="H3049" s="102"/>
      <c r="I3049" s="45" t="s">
        <v>3595</v>
      </c>
      <c r="J3049" s="287">
        <v>0.20833333333333334</v>
      </c>
      <c r="K3049" s="353" t="s">
        <v>9350</v>
      </c>
      <c r="L3049" s="13">
        <f ca="1">IFERROR(__xludf.DUMMYFUNCTION("if(K3216="""",0,counta(split(K3216,"","")))"),4)</f>
        <v>4</v>
      </c>
      <c r="M3049" s="353" t="s">
        <v>9350</v>
      </c>
      <c r="N3049" s="353" t="s">
        <v>1439</v>
      </c>
      <c r="O3049" s="353" t="s">
        <v>1439</v>
      </c>
      <c r="P3049" s="353" t="s">
        <v>1439</v>
      </c>
      <c r="Q3049" s="422" t="s">
        <v>62</v>
      </c>
      <c r="R3049" s="102" t="s">
        <v>43</v>
      </c>
      <c r="S3049" s="102">
        <v>0</v>
      </c>
      <c r="T3049" s="435"/>
      <c r="U3049" s="165"/>
      <c r="V3049" s="165">
        <v>4</v>
      </c>
      <c r="W3049" s="165" t="s">
        <v>29</v>
      </c>
      <c r="X3049" s="15">
        <v>1</v>
      </c>
      <c r="Y3049" s="422">
        <f>J3049-I3049</f>
        <v>-0.4194444444444444</v>
      </c>
      <c r="Z3049" s="422">
        <f>Y3049*60</f>
        <v>-25.166666666666664</v>
      </c>
      <c r="AA3049" s="429">
        <v>0</v>
      </c>
      <c r="AB3049" s="165">
        <v>5</v>
      </c>
    </row>
    <row r="3050" spans="1:28" ht="14.25" customHeight="1" thickBot="1">
      <c r="A3050" s="7"/>
      <c r="B3050" s="189"/>
      <c r="C3050" s="190" t="s">
        <v>6753</v>
      </c>
      <c r="D3050" s="468">
        <v>4</v>
      </c>
      <c r="E3050" s="200" t="s">
        <v>6765</v>
      </c>
      <c r="F3050" s="209" t="s">
        <v>5255</v>
      </c>
      <c r="G3050" s="209" t="s">
        <v>593</v>
      </c>
      <c r="H3050" s="209" t="s">
        <v>5256</v>
      </c>
      <c r="I3050" s="208" t="s">
        <v>3595</v>
      </c>
      <c r="J3050" s="287">
        <v>0.4201388888888889</v>
      </c>
      <c r="K3050" s="353" t="s">
        <v>9351</v>
      </c>
      <c r="L3050" s="13">
        <f ca="1">IFERROR(__xludf.DUMMYFUNCTION("if(K3217="""",0,counta(split(K3217,"","")))"),5)</f>
        <v>5</v>
      </c>
      <c r="M3050" s="353" t="s">
        <v>9351</v>
      </c>
      <c r="N3050" s="353" t="s">
        <v>1439</v>
      </c>
      <c r="O3050" s="353" t="s">
        <v>1439</v>
      </c>
      <c r="P3050" s="353" t="s">
        <v>1439</v>
      </c>
      <c r="Q3050" s="422" t="s">
        <v>62</v>
      </c>
      <c r="R3050" s="102" t="s">
        <v>43</v>
      </c>
      <c r="S3050" s="102">
        <v>0</v>
      </c>
      <c r="T3050" s="435"/>
      <c r="U3050" s="165">
        <v>4</v>
      </c>
      <c r="V3050" s="165">
        <v>5</v>
      </c>
      <c r="W3050" s="165" t="s">
        <v>3127</v>
      </c>
      <c r="X3050" s="164" t="s">
        <v>2947</v>
      </c>
      <c r="Y3050" s="422">
        <f>J3050-I3050</f>
        <v>-0.20763888888888887</v>
      </c>
      <c r="Z3050" s="422">
        <f>Y3050*60</f>
        <v>-12.458333333333332</v>
      </c>
      <c r="AA3050" s="429">
        <v>0</v>
      </c>
      <c r="AB3050" s="165">
        <v>5</v>
      </c>
    </row>
    <row r="3051" spans="1:28" ht="14.25" customHeight="1" thickBot="1">
      <c r="A3051" s="7"/>
      <c r="B3051" s="7"/>
      <c r="C3051" s="50" t="s">
        <v>3306</v>
      </c>
      <c r="D3051" s="468">
        <v>1</v>
      </c>
      <c r="E3051" s="97" t="s">
        <v>3391</v>
      </c>
      <c r="F3051" s="102" t="s">
        <v>1400</v>
      </c>
      <c r="G3051" s="102" t="s">
        <v>3402</v>
      </c>
      <c r="H3051" s="102" t="s">
        <v>2230</v>
      </c>
      <c r="I3051" s="45" t="s">
        <v>2202</v>
      </c>
      <c r="J3051" s="287">
        <v>0.67361111111111116</v>
      </c>
      <c r="K3051" s="353" t="s">
        <v>9351</v>
      </c>
      <c r="L3051" s="13">
        <f ca="1">IFERROR(__xludf.DUMMYFUNCTION("if(K3218="""",0,counta(split(K3218,"","")))"),5)</f>
        <v>5</v>
      </c>
      <c r="M3051" s="353" t="s">
        <v>9351</v>
      </c>
      <c r="N3051" s="353" t="s">
        <v>1439</v>
      </c>
      <c r="O3051" s="353" t="s">
        <v>1439</v>
      </c>
      <c r="P3051" s="353" t="s">
        <v>1439</v>
      </c>
      <c r="Q3051" s="422" t="s">
        <v>62</v>
      </c>
      <c r="R3051" s="102" t="s">
        <v>43</v>
      </c>
      <c r="S3051" s="102">
        <v>0</v>
      </c>
      <c r="T3051" s="435"/>
      <c r="U3051" s="481"/>
      <c r="V3051" s="481"/>
      <c r="W3051" s="479"/>
      <c r="X3051" s="480"/>
      <c r="Y3051" s="422">
        <f>J3051-I3051</f>
        <v>5.0000000000000044E-2</v>
      </c>
      <c r="Z3051" s="422">
        <f>Y3051*60</f>
        <v>3.0000000000000027</v>
      </c>
      <c r="AA3051" s="429">
        <v>0</v>
      </c>
      <c r="AB3051" s="379">
        <v>5</v>
      </c>
    </row>
    <row r="3052" spans="1:28" ht="14.25" customHeight="1" thickBot="1">
      <c r="A3052" s="161"/>
      <c r="B3052" s="161"/>
      <c r="C3052" s="353" t="s">
        <v>5531</v>
      </c>
      <c r="D3052" s="468">
        <v>1</v>
      </c>
      <c r="E3052" s="386" t="s">
        <v>5570</v>
      </c>
      <c r="F3052" s="164" t="s">
        <v>5578</v>
      </c>
      <c r="G3052" s="164" t="s">
        <v>5579</v>
      </c>
      <c r="H3052" s="164" t="s">
        <v>561</v>
      </c>
      <c r="I3052" s="162" t="s">
        <v>1360</v>
      </c>
      <c r="J3052" s="287">
        <v>0.14583333333333334</v>
      </c>
      <c r="K3052" s="353" t="s">
        <v>9327</v>
      </c>
      <c r="L3052" s="13">
        <f ca="1">IFERROR(__xludf.DUMMYFUNCTION("if(K3219="""",0,counta(split(K3219,"","")))"),2)</f>
        <v>2</v>
      </c>
      <c r="M3052" s="353" t="s">
        <v>9327</v>
      </c>
      <c r="N3052" s="242"/>
      <c r="O3052" s="242"/>
      <c r="P3052" s="242"/>
      <c r="Q3052" s="422" t="s">
        <v>62</v>
      </c>
      <c r="R3052" s="102" t="s">
        <v>43</v>
      </c>
      <c r="S3052" s="102">
        <v>0</v>
      </c>
      <c r="T3052" s="435"/>
      <c r="U3052" s="165">
        <v>1</v>
      </c>
      <c r="V3052" s="165">
        <v>1</v>
      </c>
      <c r="W3052" s="165" t="s">
        <v>3627</v>
      </c>
      <c r="X3052" s="102" t="s">
        <v>3469</v>
      </c>
      <c r="Y3052" s="422">
        <f>J3052-I3052</f>
        <v>-0.47638888888888886</v>
      </c>
      <c r="Z3052" s="422">
        <f>Y3052*60</f>
        <v>-28.583333333333332</v>
      </c>
      <c r="AA3052" s="429">
        <v>0</v>
      </c>
      <c r="AB3052" s="486">
        <v>5</v>
      </c>
    </row>
    <row r="3053" spans="1:28" ht="14.25" customHeight="1" thickBot="1">
      <c r="A3053" s="7"/>
      <c r="B3053" s="7"/>
      <c r="C3053" s="50" t="s">
        <v>4411</v>
      </c>
      <c r="D3053" s="468">
        <v>1</v>
      </c>
      <c r="E3053" s="50" t="s">
        <v>4516</v>
      </c>
      <c r="F3053" s="80" t="s">
        <v>4549</v>
      </c>
      <c r="G3053" s="102" t="s">
        <v>2216</v>
      </c>
      <c r="H3053" s="102" t="s">
        <v>2216</v>
      </c>
      <c r="I3053" s="45" t="s">
        <v>2456</v>
      </c>
      <c r="J3053" s="287">
        <v>0.9375</v>
      </c>
      <c r="K3053" s="353" t="s">
        <v>9354</v>
      </c>
      <c r="L3053" s="13">
        <f ca="1">IFERROR(__xludf.DUMMYFUNCTION("if(K3220="""",0,counta(split(K3220,"","")))"),2)</f>
        <v>2</v>
      </c>
      <c r="M3053" s="353" t="s">
        <v>9354</v>
      </c>
      <c r="N3053" s="242"/>
      <c r="O3053" s="242"/>
      <c r="P3053" s="242"/>
      <c r="Q3053" s="422" t="s">
        <v>62</v>
      </c>
      <c r="R3053" s="102" t="s">
        <v>43</v>
      </c>
      <c r="S3053" s="102">
        <v>0</v>
      </c>
      <c r="T3053" s="435"/>
      <c r="U3053" s="51">
        <v>5</v>
      </c>
      <c r="V3053" s="51">
        <v>5</v>
      </c>
      <c r="W3053" s="353" t="s">
        <v>2858</v>
      </c>
      <c r="X3053" s="51" t="s">
        <v>2794</v>
      </c>
      <c r="Y3053" s="422">
        <f>J3053-I3053</f>
        <v>0.31597222222222221</v>
      </c>
      <c r="Z3053" s="422">
        <f>Y3053*60</f>
        <v>18.958333333333332</v>
      </c>
      <c r="AA3053" s="429">
        <v>0</v>
      </c>
      <c r="AB3053" s="165">
        <v>5</v>
      </c>
    </row>
    <row r="3054" spans="1:28" ht="14.25" customHeight="1" thickBot="1">
      <c r="A3054" s="7"/>
      <c r="B3054" s="7"/>
      <c r="C3054" s="284" t="s">
        <v>5784</v>
      </c>
      <c r="D3054" s="468">
        <v>1</v>
      </c>
      <c r="E3054" s="353" t="s">
        <v>5932</v>
      </c>
      <c r="F3054" s="175" t="s">
        <v>784</v>
      </c>
      <c r="G3054" s="353" t="s">
        <v>784</v>
      </c>
      <c r="H3054" s="353" t="s">
        <v>5143</v>
      </c>
      <c r="I3054" s="243" t="s">
        <v>2456</v>
      </c>
      <c r="J3054" s="287">
        <v>0.16666666666666666</v>
      </c>
      <c r="K3054" s="353" t="s">
        <v>9358</v>
      </c>
      <c r="L3054" s="13">
        <f ca="1">IFERROR(__xludf.DUMMYFUNCTION("if(K3221="""",0,counta(split(K3221,"","")))"),3)</f>
        <v>3</v>
      </c>
      <c r="M3054" s="353" t="s">
        <v>9358</v>
      </c>
      <c r="N3054" s="242"/>
      <c r="O3054" s="242"/>
      <c r="P3054" s="242"/>
      <c r="Q3054" s="422" t="s">
        <v>62</v>
      </c>
      <c r="R3054" s="102" t="s">
        <v>43</v>
      </c>
      <c r="S3054" s="102">
        <v>0</v>
      </c>
      <c r="T3054" s="435"/>
      <c r="U3054" s="165"/>
      <c r="V3054" s="165">
        <v>4</v>
      </c>
      <c r="W3054" s="165" t="s">
        <v>29</v>
      </c>
      <c r="X3054" s="15">
        <v>1</v>
      </c>
      <c r="Y3054" s="422">
        <f>J3054-I3054</f>
        <v>-0.45486111111111116</v>
      </c>
      <c r="Z3054" s="422">
        <f>Y3054*60</f>
        <v>-27.291666666666671</v>
      </c>
      <c r="AA3054" s="428">
        <v>0</v>
      </c>
      <c r="AB3054" s="165">
        <v>5</v>
      </c>
    </row>
    <row r="3055" spans="1:28" ht="10.8" customHeight="1" thickBot="1">
      <c r="A3055" s="7"/>
      <c r="B3055" s="7"/>
      <c r="C3055" s="104" t="s">
        <v>3675</v>
      </c>
      <c r="D3055" s="468">
        <v>1</v>
      </c>
      <c r="E3055" s="49" t="s">
        <v>3786</v>
      </c>
      <c r="F3055" s="102" t="s">
        <v>350</v>
      </c>
      <c r="G3055" s="107" t="s">
        <v>350</v>
      </c>
      <c r="H3055" s="102" t="s">
        <v>1920</v>
      </c>
      <c r="I3055" s="45" t="s">
        <v>3792</v>
      </c>
      <c r="J3055" s="290">
        <v>0.18263888888888888</v>
      </c>
      <c r="K3055" s="272" t="s">
        <v>9361</v>
      </c>
      <c r="L3055" s="13">
        <f ca="1">IFERROR(__xludf.DUMMYFUNCTION("if(K3222="""",0,counta(split(K3222,"","")))"),3)</f>
        <v>3</v>
      </c>
      <c r="M3055" s="272" t="s">
        <v>9362</v>
      </c>
      <c r="N3055" s="275"/>
      <c r="O3055" s="275"/>
      <c r="P3055" s="275"/>
      <c r="Q3055" s="422" t="s">
        <v>62</v>
      </c>
      <c r="R3055" s="102" t="s">
        <v>43</v>
      </c>
      <c r="S3055" s="102">
        <v>0</v>
      </c>
      <c r="T3055" s="435"/>
      <c r="U3055" s="165">
        <v>2</v>
      </c>
      <c r="V3055" s="165">
        <v>3</v>
      </c>
      <c r="W3055" s="165" t="s">
        <v>3548</v>
      </c>
      <c r="X3055" s="102">
        <v>0</v>
      </c>
      <c r="Y3055" s="422">
        <f>J3055-I3055</f>
        <v>-0.43819444444444444</v>
      </c>
      <c r="Z3055" s="422">
        <f>Y3055*60</f>
        <v>-26.291666666666668</v>
      </c>
      <c r="AA3055" s="429">
        <v>0</v>
      </c>
      <c r="AB3055" s="165">
        <v>5</v>
      </c>
    </row>
    <row r="3056" spans="1:28" ht="14.25" customHeight="1" thickBot="1">
      <c r="A3056" s="7"/>
      <c r="B3056" s="7"/>
      <c r="C3056" s="104" t="s">
        <v>3675</v>
      </c>
      <c r="D3056" s="468">
        <v>1</v>
      </c>
      <c r="E3056" s="49" t="s">
        <v>3786</v>
      </c>
      <c r="F3056" s="102" t="s">
        <v>350</v>
      </c>
      <c r="G3056" s="107" t="s">
        <v>350</v>
      </c>
      <c r="H3056" s="102" t="s">
        <v>3788</v>
      </c>
      <c r="I3056" s="45" t="s">
        <v>3789</v>
      </c>
      <c r="J3056" s="290">
        <v>0.24791666666666667</v>
      </c>
      <c r="K3056" s="272"/>
      <c r="L3056" s="13">
        <f ca="1">IFERROR(__xludf.DUMMYFUNCTION("if(K3223="""",0,counta(split(K3223,"","")))"),0)</f>
        <v>0</v>
      </c>
      <c r="M3056" s="272"/>
      <c r="N3056" s="272"/>
      <c r="O3056" s="272"/>
      <c r="P3056" s="272"/>
      <c r="Q3056" s="422" t="s">
        <v>62</v>
      </c>
      <c r="R3056" s="102" t="s">
        <v>43</v>
      </c>
      <c r="S3056" s="102">
        <v>0</v>
      </c>
      <c r="T3056" s="435"/>
      <c r="U3056" s="51">
        <v>3</v>
      </c>
      <c r="V3056" s="51">
        <v>3</v>
      </c>
      <c r="W3056" s="51" t="s">
        <v>3437</v>
      </c>
      <c r="X3056" s="102" t="s">
        <v>2947</v>
      </c>
      <c r="Y3056" s="422">
        <f>J3056-I3056</f>
        <v>-0.36736111111111114</v>
      </c>
      <c r="Z3056" s="422">
        <f>Y3056*60</f>
        <v>-22.041666666666668</v>
      </c>
      <c r="AA3056" s="429">
        <v>0</v>
      </c>
      <c r="AB3056" s="165">
        <v>5</v>
      </c>
    </row>
    <row r="3057" spans="1:28" ht="14.25" customHeight="1" thickBot="1">
      <c r="A3057" s="156"/>
      <c r="B3057" s="156"/>
      <c r="C3057" s="252" t="s">
        <v>6391</v>
      </c>
      <c r="D3057" s="468">
        <v>1</v>
      </c>
      <c r="E3057" s="252" t="s">
        <v>6444</v>
      </c>
      <c r="F3057" s="339" t="s">
        <v>6451</v>
      </c>
      <c r="G3057" s="339" t="s">
        <v>6452</v>
      </c>
      <c r="H3057" s="339" t="s">
        <v>5505</v>
      </c>
      <c r="I3057" s="184" t="s">
        <v>3789</v>
      </c>
      <c r="J3057" s="290">
        <v>8.1250000000000003E-2</v>
      </c>
      <c r="K3057" s="272" t="s">
        <v>9361</v>
      </c>
      <c r="L3057" s="13">
        <f ca="1">IFERROR(__xludf.DUMMYFUNCTION("if(K3224="""",0,counta(split(K3224,"","")))"),3)</f>
        <v>3</v>
      </c>
      <c r="M3057" s="272" t="s">
        <v>9361</v>
      </c>
      <c r="N3057" s="275"/>
      <c r="O3057" s="275"/>
      <c r="P3057" s="275"/>
      <c r="Q3057" s="422" t="s">
        <v>62</v>
      </c>
      <c r="R3057" s="102" t="s">
        <v>43</v>
      </c>
      <c r="S3057" s="102">
        <v>0</v>
      </c>
      <c r="T3057" s="435"/>
      <c r="U3057" s="51">
        <v>1</v>
      </c>
      <c r="V3057" s="51">
        <v>1</v>
      </c>
      <c r="W3057" s="51" t="s">
        <v>3602</v>
      </c>
      <c r="X3057" s="102" t="s">
        <v>2947</v>
      </c>
      <c r="Y3057" s="422">
        <f>J3057-I3057</f>
        <v>-0.53402777777777777</v>
      </c>
      <c r="Z3057" s="422">
        <f>Y3057*60</f>
        <v>-32.041666666666664</v>
      </c>
      <c r="AA3057" s="429">
        <v>0</v>
      </c>
      <c r="AB3057" s="255">
        <v>5</v>
      </c>
    </row>
    <row r="3058" spans="1:28" ht="14.25" customHeight="1" thickBot="1">
      <c r="A3058" s="7"/>
      <c r="B3058" s="7"/>
      <c r="C3058" s="51" t="s">
        <v>3465</v>
      </c>
      <c r="D3058" s="468">
        <v>1</v>
      </c>
      <c r="E3058" s="284" t="s">
        <v>3556</v>
      </c>
      <c r="F3058" s="102" t="s">
        <v>3576</v>
      </c>
      <c r="G3058" s="237" t="s">
        <v>3576</v>
      </c>
      <c r="H3058" s="102" t="s">
        <v>3577</v>
      </c>
      <c r="I3058" s="45" t="s">
        <v>2455</v>
      </c>
      <c r="J3058" s="290">
        <v>7.1527777777777773E-2</v>
      </c>
      <c r="K3058" s="272"/>
      <c r="L3058" s="13">
        <f ca="1">IFERROR(__xludf.DUMMYFUNCTION("if(K3225="""",0,counta(split(K3225,"","")))"),0)</f>
        <v>0</v>
      </c>
      <c r="M3058" s="272"/>
      <c r="N3058" s="275"/>
      <c r="O3058" s="275"/>
      <c r="P3058" s="275"/>
      <c r="Q3058" s="422" t="s">
        <v>62</v>
      </c>
      <c r="R3058" s="102" t="s">
        <v>43</v>
      </c>
      <c r="S3058" s="102">
        <v>0</v>
      </c>
      <c r="T3058" s="435"/>
      <c r="U3058" s="280">
        <v>5</v>
      </c>
      <c r="V3058" s="280">
        <v>5</v>
      </c>
      <c r="W3058" s="286" t="s">
        <v>9052</v>
      </c>
      <c r="X3058" s="286" t="s">
        <v>2947</v>
      </c>
      <c r="Y3058" s="422">
        <f>J3058-I3058</f>
        <v>-0.5395833333333333</v>
      </c>
      <c r="Z3058" s="422">
        <f>Y3058*60</f>
        <v>-32.375</v>
      </c>
      <c r="AA3058" s="429">
        <v>0</v>
      </c>
      <c r="AB3058" s="486">
        <v>5</v>
      </c>
    </row>
    <row r="3059" spans="1:28" ht="14.25" customHeight="1" thickBot="1">
      <c r="A3059" s="7"/>
      <c r="B3059" s="7"/>
      <c r="C3059" s="284" t="s">
        <v>5784</v>
      </c>
      <c r="D3059" s="468">
        <v>1</v>
      </c>
      <c r="E3059" s="353" t="s">
        <v>5841</v>
      </c>
      <c r="F3059" s="175" t="s">
        <v>5870</v>
      </c>
      <c r="G3059" s="353" t="s">
        <v>5870</v>
      </c>
      <c r="H3059" s="353" t="s">
        <v>5871</v>
      </c>
      <c r="I3059" s="243" t="s">
        <v>1488</v>
      </c>
      <c r="J3059" s="290">
        <v>0.42152777777777778</v>
      </c>
      <c r="K3059" s="272" t="s">
        <v>9370</v>
      </c>
      <c r="L3059" s="13">
        <f ca="1">IFERROR(__xludf.DUMMYFUNCTION("if(K3226="""",0,counta(split(K3226,"","")))"),4)</f>
        <v>4</v>
      </c>
      <c r="M3059" s="272" t="s">
        <v>9370</v>
      </c>
      <c r="N3059" s="272"/>
      <c r="O3059" s="272"/>
      <c r="P3059" s="272"/>
      <c r="Q3059" s="422" t="s">
        <v>62</v>
      </c>
      <c r="R3059" s="102" t="s">
        <v>43</v>
      </c>
      <c r="S3059" s="102">
        <v>0</v>
      </c>
      <c r="T3059" s="435"/>
      <c r="U3059" s="379">
        <v>3</v>
      </c>
      <c r="V3059" s="379">
        <v>5</v>
      </c>
      <c r="W3059" s="377" t="s">
        <v>3044</v>
      </c>
      <c r="X3059" s="377">
        <v>1</v>
      </c>
      <c r="Y3059" s="422">
        <f>J3059-I3059</f>
        <v>-0.1868055555555555</v>
      </c>
      <c r="Z3059" s="422">
        <f>Y3059*60</f>
        <v>-11.20833333333333</v>
      </c>
      <c r="AA3059" s="429">
        <v>0</v>
      </c>
      <c r="AB3059" s="51">
        <v>5</v>
      </c>
    </row>
    <row r="3060" spans="1:28" ht="14.25" customHeight="1" thickBot="1">
      <c r="A3060" s="156"/>
      <c r="B3060" s="156"/>
      <c r="C3060" s="252" t="s">
        <v>6391</v>
      </c>
      <c r="D3060" s="468">
        <v>1</v>
      </c>
      <c r="E3060" s="252" t="s">
        <v>1598</v>
      </c>
      <c r="F3060" s="237" t="s">
        <v>816</v>
      </c>
      <c r="G3060" s="339" t="s">
        <v>6586</v>
      </c>
      <c r="H3060" s="184" t="s">
        <v>818</v>
      </c>
      <c r="I3060" s="184" t="s">
        <v>4676</v>
      </c>
      <c r="J3060" s="290">
        <v>0.42152777777777778</v>
      </c>
      <c r="K3060" s="272" t="s">
        <v>9373</v>
      </c>
      <c r="L3060" s="13">
        <f ca="1">IFERROR(__xludf.DUMMYFUNCTION("if(K3227="""",0,counta(split(K3227,"","")))"),4)</f>
        <v>4</v>
      </c>
      <c r="M3060" s="272" t="s">
        <v>9370</v>
      </c>
      <c r="N3060" s="275"/>
      <c r="O3060" s="275"/>
      <c r="P3060" s="275"/>
      <c r="Q3060" s="422" t="s">
        <v>62</v>
      </c>
      <c r="R3060" s="102" t="s">
        <v>43</v>
      </c>
      <c r="S3060" s="102">
        <v>0</v>
      </c>
      <c r="T3060" s="435"/>
      <c r="U3060" s="165">
        <v>4</v>
      </c>
      <c r="V3060" s="165">
        <v>4</v>
      </c>
      <c r="W3060" s="165"/>
      <c r="X3060" s="102" t="s">
        <v>2947</v>
      </c>
      <c r="Y3060" s="422">
        <f>J3060-I3060</f>
        <v>-0.18611111111111117</v>
      </c>
      <c r="Z3060" s="422">
        <f>Y3060*60</f>
        <v>-11.16666666666667</v>
      </c>
      <c r="AA3060" s="429">
        <v>0</v>
      </c>
      <c r="AB3060" s="165">
        <v>5</v>
      </c>
    </row>
    <row r="3061" spans="1:28" ht="14.25" customHeight="1" thickBot="1">
      <c r="A3061" s="385"/>
      <c r="B3061" s="385"/>
      <c r="C3061" s="145" t="s">
        <v>5078</v>
      </c>
      <c r="D3061" s="468">
        <v>1</v>
      </c>
      <c r="E3061" s="145" t="s">
        <v>957</v>
      </c>
      <c r="F3061" s="155" t="s">
        <v>2842</v>
      </c>
      <c r="G3061" s="155" t="s">
        <v>5113</v>
      </c>
      <c r="H3061" s="155" t="s">
        <v>2844</v>
      </c>
      <c r="I3061" s="146" t="s">
        <v>5114</v>
      </c>
      <c r="J3061" s="290">
        <v>0.42152777777777778</v>
      </c>
      <c r="K3061" s="272" t="s">
        <v>9374</v>
      </c>
      <c r="L3061" s="13">
        <f ca="1">IFERROR(__xludf.DUMMYFUNCTION("if(K3228="""",0,counta(split(K3228,"","")))"),4)</f>
        <v>4</v>
      </c>
      <c r="M3061" s="272" t="s">
        <v>9374</v>
      </c>
      <c r="N3061" s="272" t="s">
        <v>9375</v>
      </c>
      <c r="O3061" s="272" t="s">
        <v>9376</v>
      </c>
      <c r="P3061" s="272" t="s">
        <v>9376</v>
      </c>
      <c r="Q3061" s="422" t="s">
        <v>62</v>
      </c>
      <c r="R3061" s="102" t="s">
        <v>43</v>
      </c>
      <c r="S3061" s="102">
        <v>0</v>
      </c>
      <c r="T3061" s="435"/>
      <c r="U3061" s="165"/>
      <c r="V3061" s="165">
        <v>4</v>
      </c>
      <c r="W3061" s="165" t="s">
        <v>1403</v>
      </c>
      <c r="X3061" s="102"/>
      <c r="Y3061" s="422">
        <f>J3061-I3061</f>
        <v>-0.18402777777777773</v>
      </c>
      <c r="Z3061" s="422">
        <f>Y3061*60</f>
        <v>-11.041666666666664</v>
      </c>
      <c r="AA3061" s="429">
        <v>0</v>
      </c>
      <c r="AB3061" s="165">
        <v>5</v>
      </c>
    </row>
    <row r="3062" spans="1:28" ht="14.25" customHeight="1" thickBot="1">
      <c r="A3062" s="385"/>
      <c r="B3062" s="385"/>
      <c r="C3062" s="145" t="s">
        <v>5078</v>
      </c>
      <c r="D3062" s="468">
        <v>1</v>
      </c>
      <c r="E3062" s="145" t="s">
        <v>5228</v>
      </c>
      <c r="F3062" s="155" t="s">
        <v>2842</v>
      </c>
      <c r="G3062" s="155" t="s">
        <v>3653</v>
      </c>
      <c r="H3062" s="155" t="s">
        <v>2844</v>
      </c>
      <c r="I3062" s="146" t="s">
        <v>2567</v>
      </c>
      <c r="J3062" s="290">
        <v>0.22083333333333333</v>
      </c>
      <c r="K3062" s="272"/>
      <c r="L3062" s="13">
        <f ca="1">IFERROR(__xludf.DUMMYFUNCTION("if(K3229="""",0,counta(split(K3229,"","")))"),0)</f>
        <v>0</v>
      </c>
      <c r="M3062" s="272"/>
      <c r="N3062" s="272" t="s">
        <v>9379</v>
      </c>
      <c r="O3062" s="272" t="s">
        <v>9379</v>
      </c>
      <c r="P3062" s="272" t="s">
        <v>9379</v>
      </c>
      <c r="Q3062" s="422" t="s">
        <v>62</v>
      </c>
      <c r="R3062" s="102" t="s">
        <v>43</v>
      </c>
      <c r="S3062" s="102">
        <v>0</v>
      </c>
      <c r="T3062" s="435"/>
      <c r="U3062" s="274">
        <v>5</v>
      </c>
      <c r="V3062" s="274">
        <v>5</v>
      </c>
      <c r="W3062" s="272" t="s">
        <v>2793</v>
      </c>
      <c r="X3062" s="274">
        <v>1</v>
      </c>
      <c r="Y3062" s="422">
        <f>J3062-I3062</f>
        <v>-0.38124999999999998</v>
      </c>
      <c r="Z3062" s="422">
        <f>Y3062*60</f>
        <v>-22.875</v>
      </c>
      <c r="AA3062" s="429">
        <v>0</v>
      </c>
      <c r="AB3062" s="165">
        <v>5</v>
      </c>
    </row>
    <row r="3063" spans="1:28" ht="14.25" customHeight="1" thickBot="1">
      <c r="A3063" s="7"/>
      <c r="B3063" s="7"/>
      <c r="C3063" s="50" t="s">
        <v>4937</v>
      </c>
      <c r="D3063" s="468">
        <v>1</v>
      </c>
      <c r="E3063" s="144" t="s">
        <v>5048</v>
      </c>
      <c r="F3063" s="60" t="s">
        <v>5052</v>
      </c>
      <c r="G3063" s="102" t="s">
        <v>5053</v>
      </c>
      <c r="H3063" s="102" t="s">
        <v>4226</v>
      </c>
      <c r="I3063" s="45" t="s">
        <v>5054</v>
      </c>
      <c r="J3063" s="290">
        <v>0.29652777777777778</v>
      </c>
      <c r="K3063" s="272" t="s">
        <v>9382</v>
      </c>
      <c r="L3063" s="13">
        <f ca="1">IFERROR(__xludf.DUMMYFUNCTION("if(K3230="""",0,counta(split(K3230,"","")))"),3)</f>
        <v>3</v>
      </c>
      <c r="M3063" s="272" t="s">
        <v>9382</v>
      </c>
      <c r="N3063" s="275"/>
      <c r="O3063" s="275"/>
      <c r="P3063" s="275"/>
      <c r="Q3063" s="422" t="s">
        <v>62</v>
      </c>
      <c r="R3063" s="102" t="s">
        <v>43</v>
      </c>
      <c r="S3063" s="102">
        <v>0</v>
      </c>
      <c r="T3063" s="435"/>
      <c r="U3063" s="486" t="s">
        <v>5401</v>
      </c>
      <c r="V3063" s="486" t="s">
        <v>5401</v>
      </c>
      <c r="W3063" s="498" t="s">
        <v>5401</v>
      </c>
      <c r="X3063" s="486" t="s">
        <v>5401</v>
      </c>
      <c r="Y3063" s="422">
        <f>J3063-I3063</f>
        <v>-0.3034722222222222</v>
      </c>
      <c r="Z3063" s="422">
        <f>Y3063*60</f>
        <v>-18.208333333333332</v>
      </c>
      <c r="AA3063" s="429">
        <v>0</v>
      </c>
      <c r="AB3063" s="165">
        <v>5</v>
      </c>
    </row>
    <row r="3064" spans="1:28" ht="14.25" customHeight="1" thickBot="1">
      <c r="A3064" s="7"/>
      <c r="B3064" s="7"/>
      <c r="C3064" s="252" t="s">
        <v>4763</v>
      </c>
      <c r="D3064" s="468">
        <v>1</v>
      </c>
      <c r="E3064" s="50" t="s">
        <v>4897</v>
      </c>
      <c r="F3064" s="102" t="s">
        <v>172</v>
      </c>
      <c r="G3064" s="102" t="s">
        <v>4915</v>
      </c>
      <c r="H3064" s="102" t="s">
        <v>3454</v>
      </c>
      <c r="I3064" s="45" t="s">
        <v>2175</v>
      </c>
      <c r="J3064" s="290">
        <v>0.375</v>
      </c>
      <c r="K3064" s="272"/>
      <c r="L3064" s="13">
        <f ca="1">IFERROR(__xludf.DUMMYFUNCTION("if(K3231="""",0,counta(split(K3231,"","")))"),0)</f>
        <v>0</v>
      </c>
      <c r="M3064" s="272"/>
      <c r="N3064" s="275"/>
      <c r="O3064" s="275"/>
      <c r="P3064" s="275"/>
      <c r="Q3064" s="422" t="s">
        <v>62</v>
      </c>
      <c r="R3064" s="102" t="s">
        <v>43</v>
      </c>
      <c r="S3064" s="102">
        <v>0</v>
      </c>
      <c r="T3064" s="435"/>
      <c r="U3064" s="165">
        <v>3</v>
      </c>
      <c r="V3064" s="354">
        <v>3</v>
      </c>
      <c r="W3064" s="353" t="s">
        <v>3092</v>
      </c>
      <c r="X3064" s="102">
        <v>1</v>
      </c>
      <c r="Y3064" s="422">
        <f>J3064-I3064</f>
        <v>-0.22222222222222221</v>
      </c>
      <c r="Z3064" s="422">
        <f>Y3064*60</f>
        <v>-13.333333333333332</v>
      </c>
      <c r="AA3064" s="429">
        <v>0</v>
      </c>
      <c r="AB3064" s="165">
        <v>5</v>
      </c>
    </row>
    <row r="3065" spans="1:28" ht="14.25" customHeight="1" thickBot="1">
      <c r="A3065" s="7"/>
      <c r="B3065" s="7"/>
      <c r="C3065" s="50" t="s">
        <v>3306</v>
      </c>
      <c r="D3065" s="468">
        <v>1</v>
      </c>
      <c r="E3065" s="97" t="s">
        <v>3434</v>
      </c>
      <c r="F3065" s="102" t="s">
        <v>2754</v>
      </c>
      <c r="G3065" s="102" t="s">
        <v>3451</v>
      </c>
      <c r="H3065" s="102" t="s">
        <v>3452</v>
      </c>
      <c r="I3065" s="45" t="s">
        <v>2463</v>
      </c>
      <c r="J3065" s="290">
        <v>0.12222222222222222</v>
      </c>
      <c r="K3065" s="272"/>
      <c r="L3065" s="13">
        <f ca="1">IFERROR(__xludf.DUMMYFUNCTION("if(K3232="""",0,counta(split(K3232,"","")))"),0)</f>
        <v>0</v>
      </c>
      <c r="M3065" s="272"/>
      <c r="N3065" s="275"/>
      <c r="O3065" s="275"/>
      <c r="P3065" s="275"/>
      <c r="Q3065" s="422" t="s">
        <v>62</v>
      </c>
      <c r="R3065" s="102" t="s">
        <v>43</v>
      </c>
      <c r="S3065" s="102">
        <v>0</v>
      </c>
      <c r="T3065" s="435"/>
      <c r="U3065" s="165"/>
      <c r="V3065" s="165">
        <v>3</v>
      </c>
      <c r="W3065" s="165" t="s">
        <v>29</v>
      </c>
      <c r="X3065" s="15">
        <v>1</v>
      </c>
      <c r="Y3065" s="422">
        <f>J3065-I3065</f>
        <v>-0.46666666666666667</v>
      </c>
      <c r="Z3065" s="422">
        <f>Y3065*60</f>
        <v>-28</v>
      </c>
      <c r="AA3065" s="428">
        <v>0</v>
      </c>
      <c r="AB3065" s="280">
        <v>5</v>
      </c>
    </row>
    <row r="3066" spans="1:28" ht="14.25" customHeight="1" thickBot="1">
      <c r="A3066" s="7"/>
      <c r="B3066" s="7"/>
      <c r="C3066" s="50" t="s">
        <v>4411</v>
      </c>
      <c r="D3066" s="468">
        <v>1</v>
      </c>
      <c r="E3066" s="51" t="s">
        <v>4635</v>
      </c>
      <c r="F3066" s="129" t="s">
        <v>4673</v>
      </c>
      <c r="G3066" s="129" t="s">
        <v>4674</v>
      </c>
      <c r="H3066" s="129" t="s">
        <v>4675</v>
      </c>
      <c r="I3066" s="45" t="s">
        <v>3274</v>
      </c>
      <c r="J3066" s="290">
        <v>0.13472222222222222</v>
      </c>
      <c r="K3066" s="272" t="s">
        <v>9385</v>
      </c>
      <c r="L3066" s="13">
        <f ca="1">IFERROR(__xludf.DUMMYFUNCTION("if(K3233="""",0,counta(split(K3233,"","")))"),2)</f>
        <v>2</v>
      </c>
      <c r="M3066" s="272" t="s">
        <v>9385</v>
      </c>
      <c r="N3066" s="275"/>
      <c r="O3066" s="275"/>
      <c r="P3066" s="275"/>
      <c r="Q3066" s="422" t="s">
        <v>62</v>
      </c>
      <c r="R3066" s="102" t="s">
        <v>43</v>
      </c>
      <c r="S3066" s="102">
        <v>0</v>
      </c>
      <c r="T3066" s="435"/>
      <c r="U3066" s="165"/>
      <c r="V3066" s="165">
        <v>3</v>
      </c>
      <c r="W3066" s="165" t="s">
        <v>2111</v>
      </c>
      <c r="X3066" s="102"/>
      <c r="Y3066" s="422">
        <f>J3066-I3066</f>
        <v>-0.45347222222222228</v>
      </c>
      <c r="Z3066" s="422">
        <f>Y3066*60</f>
        <v>-27.208333333333336</v>
      </c>
      <c r="AA3066" s="429">
        <v>0</v>
      </c>
      <c r="AB3066" s="165">
        <v>5</v>
      </c>
    </row>
    <row r="3067" spans="1:28" ht="14.25" customHeight="1" thickBot="1">
      <c r="A3067" s="7"/>
      <c r="B3067" s="7"/>
      <c r="C3067" s="51" t="s">
        <v>3465</v>
      </c>
      <c r="D3067" s="468">
        <v>1</v>
      </c>
      <c r="E3067" s="51" t="s">
        <v>3509</v>
      </c>
      <c r="F3067" s="102" t="s">
        <v>3519</v>
      </c>
      <c r="G3067" s="102" t="s">
        <v>2848</v>
      </c>
      <c r="H3067" s="102" t="s">
        <v>3083</v>
      </c>
      <c r="I3067" s="45" t="s">
        <v>3520</v>
      </c>
      <c r="J3067" s="290">
        <v>0.24791666666666667</v>
      </c>
      <c r="K3067" s="272"/>
      <c r="L3067" s="13">
        <f ca="1">IFERROR(__xludf.DUMMYFUNCTION("if(K3234="""",0,counta(split(K3234,"","")))"),0)</f>
        <v>0</v>
      </c>
      <c r="M3067" s="272"/>
      <c r="N3067" s="272"/>
      <c r="O3067" s="272"/>
      <c r="P3067" s="272"/>
      <c r="Q3067" s="422" t="s">
        <v>62</v>
      </c>
      <c r="R3067" s="102" t="s">
        <v>43</v>
      </c>
      <c r="S3067" s="102">
        <v>0</v>
      </c>
      <c r="T3067" s="435"/>
      <c r="U3067" s="266"/>
      <c r="V3067" s="267"/>
      <c r="W3067" s="262"/>
      <c r="X3067" s="265"/>
      <c r="Y3067" s="422">
        <f>J3067-I3067</f>
        <v>-0.33888888888888891</v>
      </c>
      <c r="Z3067" s="422">
        <f>Y3067*60</f>
        <v>-20.333333333333336</v>
      </c>
      <c r="AA3067" s="432">
        <v>0</v>
      </c>
      <c r="AB3067" s="274">
        <v>5</v>
      </c>
    </row>
    <row r="3068" spans="1:28" ht="14.25" customHeight="1" thickBot="1">
      <c r="A3068" s="7"/>
      <c r="B3068" s="7"/>
      <c r="C3068" s="214" t="s">
        <v>6842</v>
      </c>
      <c r="D3068" s="468">
        <v>1</v>
      </c>
      <c r="E3068" s="214" t="s">
        <v>6853</v>
      </c>
      <c r="F3068" s="218" t="s">
        <v>6867</v>
      </c>
      <c r="G3068" s="219" t="s">
        <v>6868</v>
      </c>
      <c r="H3068" s="102" t="s">
        <v>6869</v>
      </c>
      <c r="I3068" s="45" t="s">
        <v>3520</v>
      </c>
      <c r="J3068" s="272"/>
      <c r="K3068" s="272"/>
      <c r="L3068" s="13">
        <f ca="1">IFERROR(__xludf.DUMMYFUNCTION("if(K3235="""",0,counta(split(K3235,"","")))"),0)</f>
        <v>0</v>
      </c>
      <c r="M3068" s="272"/>
      <c r="N3068" s="272" t="s">
        <v>5401</v>
      </c>
      <c r="O3068" s="272" t="s">
        <v>5401</v>
      </c>
      <c r="P3068" s="272" t="s">
        <v>5401</v>
      </c>
      <c r="Q3068" s="422" t="s">
        <v>62</v>
      </c>
      <c r="R3068" s="102" t="s">
        <v>43</v>
      </c>
      <c r="S3068" s="102">
        <v>0</v>
      </c>
      <c r="T3068" s="435"/>
      <c r="U3068" s="379"/>
      <c r="V3068" s="379"/>
      <c r="W3068" s="377"/>
      <c r="X3068" s="377"/>
      <c r="Y3068" s="422">
        <f>J3068-I3068</f>
        <v>-0.58680555555555558</v>
      </c>
      <c r="Z3068" s="422">
        <f>Y3068*60</f>
        <v>-35.208333333333336</v>
      </c>
      <c r="AA3068" s="429">
        <v>0</v>
      </c>
      <c r="AB3068" s="165">
        <v>5</v>
      </c>
    </row>
    <row r="3069" spans="1:28" ht="14.25" customHeight="1" thickBot="1">
      <c r="A3069" s="513"/>
      <c r="B3069" s="513"/>
      <c r="C3069" s="492" t="s">
        <v>3465</v>
      </c>
      <c r="D3069" s="468">
        <v>1</v>
      </c>
      <c r="E3069" s="541" t="s">
        <v>3493</v>
      </c>
      <c r="F3069" s="480" t="s">
        <v>3503</v>
      </c>
      <c r="G3069" s="480"/>
      <c r="H3069" s="480"/>
      <c r="I3069" s="542" t="s">
        <v>505</v>
      </c>
      <c r="J3069" s="290">
        <v>0.15208333333333332</v>
      </c>
      <c r="K3069" s="272" t="s">
        <v>9390</v>
      </c>
      <c r="L3069" s="13">
        <f ca="1">IFERROR(__xludf.DUMMYFUNCTION("if(K3236="""",0,counta(split(K3236,"","")))"),1)</f>
        <v>1</v>
      </c>
      <c r="M3069" s="272" t="s">
        <v>9390</v>
      </c>
      <c r="N3069" s="275"/>
      <c r="O3069" s="275"/>
      <c r="P3069" s="275"/>
      <c r="Q3069" s="422" t="s">
        <v>62</v>
      </c>
      <c r="R3069" s="102" t="s">
        <v>43</v>
      </c>
      <c r="S3069" s="102">
        <v>0</v>
      </c>
      <c r="T3069" s="435"/>
      <c r="U3069" s="165"/>
      <c r="V3069" s="165">
        <v>4</v>
      </c>
      <c r="W3069" s="165" t="s">
        <v>1403</v>
      </c>
      <c r="X3069" s="102"/>
      <c r="Y3069" s="422">
        <f>J3069-I3069</f>
        <v>-0.43263888888888891</v>
      </c>
      <c r="Z3069" s="422">
        <f>Y3069*60</f>
        <v>-25.958333333333336</v>
      </c>
      <c r="AA3069" s="429">
        <v>0</v>
      </c>
      <c r="AB3069" s="481">
        <v>5</v>
      </c>
    </row>
    <row r="3070" spans="1:28" ht="14.25" customHeight="1" thickBot="1">
      <c r="A3070" s="7"/>
      <c r="B3070" s="7"/>
      <c r="C3070" s="104" t="s">
        <v>3675</v>
      </c>
      <c r="D3070" s="468">
        <v>1</v>
      </c>
      <c r="E3070" s="49" t="s">
        <v>3797</v>
      </c>
      <c r="F3070" s="102" t="s">
        <v>68</v>
      </c>
      <c r="G3070" s="102" t="s">
        <v>565</v>
      </c>
      <c r="H3070" s="102" t="s">
        <v>3346</v>
      </c>
      <c r="I3070" s="45" t="s">
        <v>505</v>
      </c>
      <c r="J3070" s="290">
        <v>0.32222222222222224</v>
      </c>
      <c r="K3070" s="272" t="s">
        <v>9395</v>
      </c>
      <c r="L3070" s="13">
        <f ca="1">IFERROR(__xludf.DUMMYFUNCTION("if(K3237="""",0,counta(split(K3237,"","")))"),6)</f>
        <v>6</v>
      </c>
      <c r="M3070" s="273" t="s">
        <v>9395</v>
      </c>
      <c r="N3070" s="272" t="s">
        <v>9396</v>
      </c>
      <c r="O3070" s="272" t="s">
        <v>9396</v>
      </c>
      <c r="P3070" s="272" t="s">
        <v>9396</v>
      </c>
      <c r="Q3070" s="422" t="s">
        <v>62</v>
      </c>
      <c r="R3070" s="102" t="s">
        <v>43</v>
      </c>
      <c r="S3070" s="102">
        <v>0</v>
      </c>
      <c r="T3070" s="435"/>
      <c r="U3070" s="165">
        <v>4</v>
      </c>
      <c r="V3070" s="165">
        <v>4</v>
      </c>
      <c r="W3070" s="165" t="s">
        <v>3511</v>
      </c>
      <c r="X3070" s="102" t="s">
        <v>3469</v>
      </c>
      <c r="Y3070" s="422">
        <f>J3070-I3070</f>
        <v>-0.26250000000000001</v>
      </c>
      <c r="Z3070" s="422">
        <f>Y3070*60</f>
        <v>-15.75</v>
      </c>
      <c r="AA3070" s="429">
        <v>0</v>
      </c>
      <c r="AB3070" s="165">
        <v>5</v>
      </c>
    </row>
    <row r="3071" spans="1:28" ht="14.25" customHeight="1" thickBot="1">
      <c r="A3071" s="7"/>
      <c r="B3071" s="7"/>
      <c r="C3071" s="284" t="s">
        <v>4046</v>
      </c>
      <c r="D3071" s="468">
        <v>1</v>
      </c>
      <c r="E3071" s="353" t="s">
        <v>332</v>
      </c>
      <c r="F3071" s="102" t="s">
        <v>3898</v>
      </c>
      <c r="G3071" s="102" t="s">
        <v>4092</v>
      </c>
      <c r="H3071" s="102" t="s">
        <v>2153</v>
      </c>
      <c r="I3071" s="45" t="s">
        <v>4093</v>
      </c>
      <c r="J3071" s="290">
        <v>0.38263888888888886</v>
      </c>
      <c r="K3071" s="272" t="s">
        <v>9399</v>
      </c>
      <c r="L3071" s="13">
        <f ca="1">IFERROR(__xludf.DUMMYFUNCTION("if(K3238="""",0,counta(split(K3238,"","")))"),3)</f>
        <v>3</v>
      </c>
      <c r="M3071" s="273" t="s">
        <v>9400</v>
      </c>
      <c r="N3071" s="275"/>
      <c r="O3071" s="275"/>
      <c r="P3071" s="275"/>
      <c r="Q3071" s="422" t="s">
        <v>62</v>
      </c>
      <c r="R3071" s="102" t="s">
        <v>43</v>
      </c>
      <c r="S3071" s="102">
        <v>0</v>
      </c>
      <c r="T3071" s="435"/>
      <c r="U3071" s="505"/>
      <c r="V3071" s="506"/>
      <c r="W3071" s="507"/>
      <c r="X3071" s="508"/>
      <c r="Y3071" s="422">
        <f>J3071-I3071</f>
        <v>-0.19861111111111107</v>
      </c>
      <c r="Z3071" s="422">
        <f>Y3071*60</f>
        <v>-11.916666666666664</v>
      </c>
      <c r="AA3071" s="432">
        <v>0</v>
      </c>
      <c r="AB3071" s="165">
        <v>5</v>
      </c>
    </row>
    <row r="3072" spans="1:28" ht="14.25" customHeight="1" thickBot="1">
      <c r="A3072" s="7"/>
      <c r="B3072" s="7"/>
      <c r="C3072" s="252" t="s">
        <v>4763</v>
      </c>
      <c r="D3072" s="468">
        <v>1</v>
      </c>
      <c r="E3072" s="50" t="s">
        <v>4918</v>
      </c>
      <c r="F3072" s="102" t="s">
        <v>84</v>
      </c>
      <c r="G3072" s="102"/>
      <c r="H3072" s="102" t="s">
        <v>1104</v>
      </c>
      <c r="I3072" s="45" t="s">
        <v>1157</v>
      </c>
      <c r="J3072" s="290">
        <v>0.43611111111111112</v>
      </c>
      <c r="K3072" s="272" t="s">
        <v>9403</v>
      </c>
      <c r="L3072" s="13">
        <f ca="1">IFERROR(__xludf.DUMMYFUNCTION("if(K3239="""",0,counta(split(K3239,"","")))"),6)</f>
        <v>6</v>
      </c>
      <c r="M3072" s="273" t="s">
        <v>9403</v>
      </c>
      <c r="N3072" s="275"/>
      <c r="O3072" s="275"/>
      <c r="P3072" s="275"/>
      <c r="Q3072" s="422" t="s">
        <v>62</v>
      </c>
      <c r="R3072" s="102" t="s">
        <v>43</v>
      </c>
      <c r="S3072" s="102">
        <v>0</v>
      </c>
      <c r="T3072" s="435"/>
      <c r="U3072" s="165">
        <v>2</v>
      </c>
      <c r="V3072" s="165">
        <v>2</v>
      </c>
      <c r="W3072" s="165" t="s">
        <v>3511</v>
      </c>
      <c r="X3072" s="102" t="s">
        <v>3469</v>
      </c>
      <c r="Y3072" s="422">
        <f>J3072-I3072</f>
        <v>-0.1430555555555556</v>
      </c>
      <c r="Z3072" s="422">
        <f>Y3072*60</f>
        <v>-8.5833333333333357</v>
      </c>
      <c r="AA3072" s="429">
        <v>0</v>
      </c>
      <c r="AB3072" s="165">
        <v>5</v>
      </c>
    </row>
    <row r="3073" spans="1:28" ht="14.25" customHeight="1" thickBot="1">
      <c r="A3073" s="7"/>
      <c r="B3073" s="7"/>
      <c r="C3073" s="104" t="s">
        <v>5338</v>
      </c>
      <c r="D3073" s="468">
        <v>1</v>
      </c>
      <c r="E3073" s="50" t="s">
        <v>691</v>
      </c>
      <c r="F3073" s="102" t="s">
        <v>5349</v>
      </c>
      <c r="G3073" s="102" t="s">
        <v>5349</v>
      </c>
      <c r="H3073" s="102" t="s">
        <v>3049</v>
      </c>
      <c r="I3073" s="45" t="s">
        <v>1157</v>
      </c>
      <c r="J3073" s="290">
        <v>0.55347222222222225</v>
      </c>
      <c r="K3073" s="272" t="s">
        <v>9406</v>
      </c>
      <c r="L3073" s="13">
        <f ca="1">IFERROR(__xludf.DUMMYFUNCTION("if(K3240="""",0,counta(split(K3240,"","")))"),5)</f>
        <v>5</v>
      </c>
      <c r="M3073" s="273" t="s">
        <v>9407</v>
      </c>
      <c r="N3073" s="272" t="s">
        <v>9408</v>
      </c>
      <c r="O3073" s="272" t="s">
        <v>9408</v>
      </c>
      <c r="P3073" s="272" t="s">
        <v>9408</v>
      </c>
      <c r="Q3073" s="422" t="s">
        <v>62</v>
      </c>
      <c r="R3073" s="102" t="s">
        <v>43</v>
      </c>
      <c r="S3073" s="102">
        <v>0</v>
      </c>
      <c r="T3073" s="435"/>
      <c r="U3073" s="165"/>
      <c r="V3073" s="165">
        <v>4</v>
      </c>
      <c r="W3073" s="165" t="s">
        <v>2111</v>
      </c>
      <c r="X3073" s="102"/>
      <c r="Y3073" s="422">
        <f>J3073-I3073</f>
        <v>-2.5694444444444464E-2</v>
      </c>
      <c r="Z3073" s="422">
        <f>Y3073*60</f>
        <v>-1.5416666666666679</v>
      </c>
      <c r="AA3073" s="428">
        <v>0</v>
      </c>
      <c r="AB3073" s="271">
        <v>5</v>
      </c>
    </row>
    <row r="3074" spans="1:28" ht="14.25" customHeight="1" thickBot="1">
      <c r="A3074" s="156"/>
      <c r="B3074" s="156"/>
      <c r="C3074" s="252" t="s">
        <v>6391</v>
      </c>
      <c r="D3074" s="468">
        <v>1</v>
      </c>
      <c r="E3074" s="252" t="s">
        <v>6467</v>
      </c>
      <c r="F3074" s="237" t="s">
        <v>816</v>
      </c>
      <c r="G3074" s="339" t="s">
        <v>852</v>
      </c>
      <c r="H3074" s="339" t="s">
        <v>818</v>
      </c>
      <c r="I3074" s="184" t="s">
        <v>6480</v>
      </c>
      <c r="J3074" s="290">
        <v>8.819444444444445E-2</v>
      </c>
      <c r="K3074" s="272" t="s">
        <v>9409</v>
      </c>
      <c r="L3074" s="13">
        <f ca="1">IFERROR(__xludf.DUMMYFUNCTION("if(K3241="""",0,counta(split(K3241,"","")))"),7)</f>
        <v>7</v>
      </c>
      <c r="M3074" s="272" t="s">
        <v>9410</v>
      </c>
      <c r="N3074" s="272" t="s">
        <v>9411</v>
      </c>
      <c r="O3074" s="272" t="s">
        <v>9412</v>
      </c>
      <c r="P3074" s="272" t="s">
        <v>9412</v>
      </c>
      <c r="Q3074" s="422" t="s">
        <v>62</v>
      </c>
      <c r="R3074" s="102" t="s">
        <v>43</v>
      </c>
      <c r="S3074" s="102">
        <v>0</v>
      </c>
      <c r="T3074" s="435"/>
      <c r="U3074" s="481"/>
      <c r="V3074" s="481"/>
      <c r="W3074" s="481"/>
      <c r="X3074" s="480"/>
      <c r="Y3074" s="422">
        <f>J3074-I3074</f>
        <v>-0.48819444444444449</v>
      </c>
      <c r="Z3074" s="422">
        <f>Y3074*60</f>
        <v>-29.291666666666668</v>
      </c>
      <c r="AA3074" s="429">
        <v>0</v>
      </c>
      <c r="AB3074" s="255">
        <v>5</v>
      </c>
    </row>
    <row r="3075" spans="1:28" ht="14.25" customHeight="1" thickBot="1">
      <c r="A3075" s="7"/>
      <c r="B3075" s="7"/>
      <c r="C3075" s="50" t="s">
        <v>6619</v>
      </c>
      <c r="D3075" s="468">
        <v>1</v>
      </c>
      <c r="E3075" s="50" t="s">
        <v>6695</v>
      </c>
      <c r="F3075" s="80" t="s">
        <v>6708</v>
      </c>
      <c r="G3075" s="102" t="s">
        <v>6709</v>
      </c>
      <c r="H3075" s="102" t="s">
        <v>6710</v>
      </c>
      <c r="I3075" s="45" t="s">
        <v>829</v>
      </c>
      <c r="J3075" s="290">
        <v>0.31597222222222221</v>
      </c>
      <c r="K3075" s="272" t="s">
        <v>9417</v>
      </c>
      <c r="L3075" s="13">
        <f ca="1">IFERROR(__xludf.DUMMYFUNCTION("if(K3242="""",0,counta(split(K3242,"","")))"),1)</f>
        <v>1</v>
      </c>
      <c r="M3075" s="272" t="s">
        <v>9415</v>
      </c>
      <c r="N3075" s="272" t="s">
        <v>181</v>
      </c>
      <c r="O3075" s="272" t="s">
        <v>181</v>
      </c>
      <c r="P3075" s="272" t="s">
        <v>9418</v>
      </c>
      <c r="Q3075" s="422" t="s">
        <v>62</v>
      </c>
      <c r="R3075" s="102" t="s">
        <v>43</v>
      </c>
      <c r="S3075" s="102">
        <v>0</v>
      </c>
      <c r="T3075" s="435"/>
      <c r="U3075" s="336">
        <v>3</v>
      </c>
      <c r="V3075" s="333">
        <v>4</v>
      </c>
      <c r="W3075" s="339" t="s">
        <v>3047</v>
      </c>
      <c r="X3075" s="339" t="s">
        <v>2794</v>
      </c>
      <c r="Y3075" s="422">
        <f>J3075-I3075</f>
        <v>-0.25</v>
      </c>
      <c r="Z3075" s="422">
        <f>Y3075*60</f>
        <v>-15</v>
      </c>
      <c r="AA3075" s="429">
        <v>0</v>
      </c>
      <c r="AB3075" s="165">
        <v>5</v>
      </c>
    </row>
    <row r="3076" spans="1:28" ht="14.25" customHeight="1" thickBot="1">
      <c r="A3076" s="7"/>
      <c r="B3076" s="7"/>
      <c r="C3076" s="50" t="s">
        <v>4411</v>
      </c>
      <c r="D3076" s="468">
        <v>1</v>
      </c>
      <c r="E3076" s="50" t="s">
        <v>4412</v>
      </c>
      <c r="F3076" s="102" t="s">
        <v>4462</v>
      </c>
      <c r="G3076" s="102" t="s">
        <v>4226</v>
      </c>
      <c r="H3076" s="102" t="s">
        <v>4226</v>
      </c>
      <c r="I3076" s="45" t="s">
        <v>2951</v>
      </c>
      <c r="J3076" s="290">
        <v>0.3125</v>
      </c>
      <c r="K3076" s="272"/>
      <c r="L3076" s="13">
        <f ca="1">IFERROR(__xludf.DUMMYFUNCTION("if(K3243="""",0,counta(split(K3243,"","")))"),0)</f>
        <v>0</v>
      </c>
      <c r="M3076" s="272"/>
      <c r="N3076" s="275"/>
      <c r="O3076" s="275"/>
      <c r="P3076" s="275"/>
      <c r="Q3076" s="422" t="s">
        <v>62</v>
      </c>
      <c r="R3076" s="102" t="s">
        <v>43</v>
      </c>
      <c r="S3076" s="102">
        <v>0</v>
      </c>
      <c r="T3076" s="435"/>
      <c r="U3076" s="165"/>
      <c r="V3076" s="165">
        <v>5</v>
      </c>
      <c r="W3076" s="165" t="s">
        <v>1403</v>
      </c>
      <c r="X3076" s="102"/>
      <c r="Y3076" s="422">
        <f>J3076-I3076</f>
        <v>-0.23263888888888895</v>
      </c>
      <c r="Z3076" s="422">
        <f>Y3076*60</f>
        <v>-13.958333333333337</v>
      </c>
      <c r="AA3076" s="429">
        <v>0</v>
      </c>
      <c r="AB3076" s="280">
        <v>5</v>
      </c>
    </row>
    <row r="3077" spans="1:28" ht="14.25" customHeight="1" thickBot="1">
      <c r="A3077" s="7"/>
      <c r="B3077" s="7"/>
      <c r="C3077" s="50" t="s">
        <v>5950</v>
      </c>
      <c r="D3077" s="468">
        <v>1</v>
      </c>
      <c r="E3077" s="50" t="s">
        <v>6020</v>
      </c>
      <c r="F3077" s="102" t="s">
        <v>6028</v>
      </c>
      <c r="G3077" s="102" t="s">
        <v>6028</v>
      </c>
      <c r="H3077" s="102" t="s">
        <v>2192</v>
      </c>
      <c r="I3077" s="45" t="s">
        <v>6029</v>
      </c>
      <c r="J3077" s="290">
        <v>0.31180555555555556</v>
      </c>
      <c r="K3077" s="51" t="s">
        <v>1175</v>
      </c>
      <c r="L3077" s="13">
        <f ca="1">IFERROR(__xludf.DUMMYFUNCTION("if(K3244="""",0,counta(split(K3244,"","")))"),1)</f>
        <v>1</v>
      </c>
      <c r="M3077" s="272" t="s">
        <v>1175</v>
      </c>
      <c r="N3077" s="275"/>
      <c r="O3077" s="275"/>
      <c r="P3077" s="275"/>
      <c r="Q3077" s="422" t="s">
        <v>62</v>
      </c>
      <c r="R3077" s="102" t="s">
        <v>43</v>
      </c>
      <c r="S3077" s="102">
        <v>0</v>
      </c>
      <c r="T3077" s="435"/>
      <c r="U3077" s="165"/>
      <c r="V3077" s="165">
        <v>4</v>
      </c>
      <c r="W3077" s="165" t="s">
        <v>1403</v>
      </c>
      <c r="X3077" s="102"/>
      <c r="Y3077" s="422">
        <f>J3077-I3077</f>
        <v>-0.23263888888888884</v>
      </c>
      <c r="Z3077" s="422">
        <f>Y3077*60</f>
        <v>-13.95833333333333</v>
      </c>
      <c r="AA3077" s="429">
        <v>0</v>
      </c>
      <c r="AB3077" s="379">
        <v>5</v>
      </c>
    </row>
    <row r="3078" spans="1:28" ht="14.25" customHeight="1" thickBot="1">
      <c r="A3078" s="156"/>
      <c r="B3078" s="156"/>
      <c r="C3078" s="252" t="s">
        <v>6391</v>
      </c>
      <c r="D3078" s="468">
        <v>1</v>
      </c>
      <c r="E3078" s="252" t="s">
        <v>6437</v>
      </c>
      <c r="F3078" s="339" t="s">
        <v>2876</v>
      </c>
      <c r="G3078" s="339" t="s">
        <v>2066</v>
      </c>
      <c r="H3078" s="339" t="s">
        <v>2878</v>
      </c>
      <c r="I3078" s="184" t="s">
        <v>1353</v>
      </c>
      <c r="J3078" s="272"/>
      <c r="K3078" s="275"/>
      <c r="L3078" s="13">
        <f ca="1">IFERROR(__xludf.DUMMYFUNCTION("if(K3245="""",0,counta(split(K3245,"","")))"),0)</f>
        <v>0</v>
      </c>
      <c r="M3078" s="275"/>
      <c r="N3078" s="272" t="s">
        <v>5401</v>
      </c>
      <c r="O3078" s="272" t="s">
        <v>5401</v>
      </c>
      <c r="P3078" s="272" t="s">
        <v>5401</v>
      </c>
      <c r="Q3078" s="422" t="s">
        <v>62</v>
      </c>
      <c r="R3078" s="102" t="s">
        <v>43</v>
      </c>
      <c r="S3078" s="102">
        <v>0</v>
      </c>
      <c r="T3078" s="435"/>
      <c r="U3078" s="336">
        <v>3</v>
      </c>
      <c r="V3078" s="332">
        <v>5</v>
      </c>
      <c r="W3078" s="339" t="s">
        <v>3548</v>
      </c>
      <c r="X3078" s="339" t="s">
        <v>2794</v>
      </c>
      <c r="Y3078" s="422">
        <f>J3078-I3078</f>
        <v>-0.54166666666666663</v>
      </c>
      <c r="Z3078" s="422">
        <f>Y3078*60</f>
        <v>-32.5</v>
      </c>
      <c r="AA3078" s="429">
        <v>0</v>
      </c>
      <c r="AB3078" s="255">
        <v>5</v>
      </c>
    </row>
    <row r="3079" spans="1:28" ht="14.25" customHeight="1" thickBot="1">
      <c r="A3079" s="7"/>
      <c r="B3079" s="189"/>
      <c r="C3079" s="190" t="s">
        <v>6753</v>
      </c>
      <c r="D3079" s="468">
        <v>1</v>
      </c>
      <c r="E3079" s="200" t="s">
        <v>6783</v>
      </c>
      <c r="F3079" s="74" t="s">
        <v>2465</v>
      </c>
      <c r="G3079" s="74" t="s">
        <v>2500</v>
      </c>
      <c r="H3079" s="74" t="s">
        <v>2466</v>
      </c>
      <c r="I3079" s="192" t="s">
        <v>1353</v>
      </c>
      <c r="J3079" s="290">
        <v>0.14930555555555555</v>
      </c>
      <c r="K3079" s="272" t="s">
        <v>9419</v>
      </c>
      <c r="L3079" s="13">
        <f ca="1">IFERROR(__xludf.DUMMYFUNCTION("if(K3246="""",0,counta(split(K3246,"","")))"),4)</f>
        <v>4</v>
      </c>
      <c r="M3079" s="272" t="s">
        <v>9419</v>
      </c>
      <c r="N3079" s="275"/>
      <c r="O3079" s="275"/>
      <c r="P3079" s="275"/>
      <c r="Q3079" s="422" t="s">
        <v>62</v>
      </c>
      <c r="R3079" s="102" t="s">
        <v>43</v>
      </c>
      <c r="S3079" s="102">
        <v>0</v>
      </c>
      <c r="T3079" s="435"/>
      <c r="U3079" s="165"/>
      <c r="V3079" s="165">
        <v>5</v>
      </c>
      <c r="W3079" s="165" t="s">
        <v>2111</v>
      </c>
      <c r="X3079" s="102"/>
      <c r="Y3079" s="422">
        <f>J3079-I3079</f>
        <v>-0.39236111111111105</v>
      </c>
      <c r="Z3079" s="422">
        <f>Y3079*60</f>
        <v>-23.541666666666664</v>
      </c>
      <c r="AA3079" s="428">
        <v>0</v>
      </c>
      <c r="AB3079" s="165">
        <v>5</v>
      </c>
    </row>
    <row r="3080" spans="1:28" ht="14.25" customHeight="1" thickBot="1">
      <c r="A3080" s="7"/>
      <c r="B3080" s="7"/>
      <c r="C3080" s="284" t="s">
        <v>4046</v>
      </c>
      <c r="D3080" s="468">
        <v>1</v>
      </c>
      <c r="E3080" s="353" t="s">
        <v>1334</v>
      </c>
      <c r="F3080" s="102" t="s">
        <v>4115</v>
      </c>
      <c r="G3080" s="102" t="s">
        <v>4115</v>
      </c>
      <c r="H3080" s="102" t="s">
        <v>4116</v>
      </c>
      <c r="I3080" s="45" t="s">
        <v>1564</v>
      </c>
      <c r="J3080" s="290">
        <v>0.4375</v>
      </c>
      <c r="K3080" s="272"/>
      <c r="L3080" s="13">
        <f ca="1">IFERROR(__xludf.DUMMYFUNCTION("if(K3247="""",0,counta(split(K3247,"","")))"),0)</f>
        <v>0</v>
      </c>
      <c r="M3080" s="272"/>
      <c r="N3080" s="275"/>
      <c r="O3080" s="275"/>
      <c r="P3080" s="275"/>
      <c r="Q3080" s="422" t="s">
        <v>62</v>
      </c>
      <c r="R3080" s="102" t="s">
        <v>43</v>
      </c>
      <c r="S3080" s="102">
        <v>0</v>
      </c>
      <c r="T3080" s="435"/>
      <c r="U3080" s="379">
        <v>5</v>
      </c>
      <c r="V3080" s="379">
        <v>5</v>
      </c>
      <c r="W3080" s="377" t="s">
        <v>3511</v>
      </c>
      <c r="X3080" s="377">
        <v>1</v>
      </c>
      <c r="Y3080" s="422">
        <f>J3080-I3080</f>
        <v>-0.10347222222222219</v>
      </c>
      <c r="Z3080" s="422">
        <f>Y3080*60</f>
        <v>-6.2083333333333313</v>
      </c>
      <c r="AA3080" s="429">
        <v>0</v>
      </c>
      <c r="AB3080" s="485">
        <v>5</v>
      </c>
    </row>
    <row r="3081" spans="1:28" ht="14.25" customHeight="1" thickBot="1">
      <c r="A3081" s="7"/>
      <c r="B3081" s="7"/>
      <c r="C3081" s="51" t="s">
        <v>3465</v>
      </c>
      <c r="D3081" s="468">
        <v>1</v>
      </c>
      <c r="E3081" s="51" t="s">
        <v>3485</v>
      </c>
      <c r="F3081" s="102" t="s">
        <v>3488</v>
      </c>
      <c r="G3081" s="51" t="s">
        <v>3488</v>
      </c>
      <c r="H3081" s="102"/>
      <c r="I3081" s="45" t="s">
        <v>3489</v>
      </c>
      <c r="J3081" s="290">
        <v>0.46388888888888891</v>
      </c>
      <c r="K3081" s="272"/>
      <c r="L3081" s="13">
        <f ca="1">IFERROR(__xludf.DUMMYFUNCTION("if(K3248="""",0,counta(split(K3248,"","")))"),0)</f>
        <v>0</v>
      </c>
      <c r="M3081" s="85"/>
      <c r="N3081" s="272" t="s">
        <v>9421</v>
      </c>
      <c r="O3081" s="272" t="s">
        <v>9421</v>
      </c>
      <c r="P3081" s="273" t="s">
        <v>9421</v>
      </c>
      <c r="Q3081" s="422" t="s">
        <v>62</v>
      </c>
      <c r="R3081" s="102" t="s">
        <v>43</v>
      </c>
      <c r="S3081" s="102">
        <v>0</v>
      </c>
      <c r="T3081" s="435"/>
      <c r="U3081" s="165">
        <v>2</v>
      </c>
      <c r="V3081" s="165">
        <v>1</v>
      </c>
      <c r="W3081" s="165" t="s">
        <v>3691</v>
      </c>
      <c r="X3081" s="102">
        <v>0</v>
      </c>
      <c r="Y3081" s="422">
        <f>J3081-I3081</f>
        <v>-6.8749999999999978E-2</v>
      </c>
      <c r="Z3081" s="422">
        <f>Y3081*60</f>
        <v>-4.1249999999999982</v>
      </c>
      <c r="AA3081" s="429">
        <v>0</v>
      </c>
      <c r="AB3081" s="354">
        <v>5</v>
      </c>
    </row>
    <row r="3082" spans="1:28" ht="14.25" customHeight="1" thickBot="1">
      <c r="A3082" s="385"/>
      <c r="B3082" s="385"/>
      <c r="C3082" s="145" t="s">
        <v>5078</v>
      </c>
      <c r="D3082" s="468">
        <v>1</v>
      </c>
      <c r="E3082" s="145" t="s">
        <v>5082</v>
      </c>
      <c r="F3082" s="155" t="s">
        <v>5090</v>
      </c>
      <c r="G3082" s="155" t="s">
        <v>5091</v>
      </c>
      <c r="H3082" s="155" t="s">
        <v>5092</v>
      </c>
      <c r="I3082" s="146" t="s">
        <v>3489</v>
      </c>
      <c r="J3082" s="272"/>
      <c r="K3082" s="275"/>
      <c r="L3082" s="13">
        <f ca="1">IFERROR(__xludf.DUMMYFUNCTION("if(K3249="""",0,counta(split(K3249,"","")))"),0)</f>
        <v>0</v>
      </c>
      <c r="M3082" s="275"/>
      <c r="N3082" s="272" t="s">
        <v>5401</v>
      </c>
      <c r="O3082" s="272" t="s">
        <v>5401</v>
      </c>
      <c r="P3082" s="272" t="s">
        <v>5401</v>
      </c>
      <c r="Q3082" s="422" t="s">
        <v>62</v>
      </c>
      <c r="R3082" s="102" t="s">
        <v>43</v>
      </c>
      <c r="S3082" s="102">
        <v>0</v>
      </c>
      <c r="T3082" s="435"/>
      <c r="U3082" s="481"/>
      <c r="V3082" s="481"/>
      <c r="W3082" s="481"/>
      <c r="X3082" s="480"/>
      <c r="Y3082" s="422">
        <f>J3082-I3082</f>
        <v>-0.53263888888888888</v>
      </c>
      <c r="Z3082" s="422">
        <f>Y3082*60</f>
        <v>-31.958333333333332</v>
      </c>
      <c r="AA3082" s="429">
        <v>0</v>
      </c>
      <c r="AB3082" s="51">
        <v>5</v>
      </c>
    </row>
    <row r="3083" spans="1:28" ht="14.25" customHeight="1" thickBot="1">
      <c r="A3083" s="7"/>
      <c r="B3083" s="7"/>
      <c r="C3083" s="237" t="s">
        <v>4214</v>
      </c>
      <c r="D3083" s="468">
        <v>1</v>
      </c>
      <c r="E3083" s="87" t="s">
        <v>4372</v>
      </c>
      <c r="F3083" s="27" t="s">
        <v>262</v>
      </c>
      <c r="G3083" s="102" t="s">
        <v>4390</v>
      </c>
      <c r="H3083" s="102" t="s">
        <v>4391</v>
      </c>
      <c r="I3083" s="45" t="s">
        <v>1286</v>
      </c>
      <c r="J3083" s="272"/>
      <c r="K3083" s="272"/>
      <c r="L3083" s="13">
        <f ca="1">IFERROR(__xludf.DUMMYFUNCTION("if(K3250="""",0,counta(split(K3250,"","")))"),0)</f>
        <v>0</v>
      </c>
      <c r="M3083" s="272"/>
      <c r="N3083" s="272" t="s">
        <v>5401</v>
      </c>
      <c r="O3083" s="272" t="s">
        <v>5401</v>
      </c>
      <c r="P3083" s="272" t="s">
        <v>5401</v>
      </c>
      <c r="Q3083" s="422" t="s">
        <v>62</v>
      </c>
      <c r="R3083" s="102" t="s">
        <v>43</v>
      </c>
      <c r="S3083" s="102">
        <v>0</v>
      </c>
      <c r="T3083" s="435"/>
      <c r="U3083" s="165"/>
      <c r="V3083" s="165">
        <v>5</v>
      </c>
      <c r="W3083" s="165" t="s">
        <v>1403</v>
      </c>
      <c r="X3083" s="102"/>
      <c r="Y3083" s="422">
        <f>J3083-I3083</f>
        <v>-0.53125</v>
      </c>
      <c r="Z3083" s="422">
        <f>Y3083*60</f>
        <v>-31.875</v>
      </c>
      <c r="AA3083" s="428">
        <v>0</v>
      </c>
      <c r="AB3083" s="379">
        <v>5</v>
      </c>
    </row>
    <row r="3084" spans="1:28" ht="14.25" customHeight="1" thickBot="1">
      <c r="A3084" s="7"/>
      <c r="B3084" s="7"/>
      <c r="C3084" s="104" t="s">
        <v>5338</v>
      </c>
      <c r="D3084" s="468">
        <v>1</v>
      </c>
      <c r="E3084" s="50" t="s">
        <v>5482</v>
      </c>
      <c r="F3084" s="102" t="s">
        <v>5495</v>
      </c>
      <c r="G3084" s="102" t="s">
        <v>5496</v>
      </c>
      <c r="H3084" s="102" t="s">
        <v>1277</v>
      </c>
      <c r="I3084" s="45" t="s">
        <v>1286</v>
      </c>
      <c r="J3084" s="290">
        <v>0.51249999999999996</v>
      </c>
      <c r="K3084" s="273" t="s">
        <v>9426</v>
      </c>
      <c r="L3084" s="13">
        <f ca="1">IFERROR(__xludf.DUMMYFUNCTION("if(K3251="""",0,counta(split(K3251,"","")))"),4)</f>
        <v>4</v>
      </c>
      <c r="M3084" s="272" t="s">
        <v>9426</v>
      </c>
      <c r="N3084" s="272" t="s">
        <v>9427</v>
      </c>
      <c r="O3084" s="272" t="s">
        <v>9427</v>
      </c>
      <c r="P3084" s="272" t="s">
        <v>9427</v>
      </c>
      <c r="Q3084" s="422" t="s">
        <v>62</v>
      </c>
      <c r="R3084" s="102" t="s">
        <v>43</v>
      </c>
      <c r="S3084" s="102">
        <v>0</v>
      </c>
      <c r="T3084" s="435"/>
      <c r="U3084" s="165">
        <v>4</v>
      </c>
      <c r="V3084" s="165">
        <v>4</v>
      </c>
      <c r="W3084" s="165" t="s">
        <v>2111</v>
      </c>
      <c r="X3084" s="102">
        <v>1</v>
      </c>
      <c r="Y3084" s="422">
        <f>J3084-I3084</f>
        <v>-1.8750000000000044E-2</v>
      </c>
      <c r="Z3084" s="422">
        <f>Y3084*60</f>
        <v>-1.1250000000000027</v>
      </c>
      <c r="AA3084" s="429">
        <v>0</v>
      </c>
      <c r="AB3084" s="485">
        <v>5</v>
      </c>
    </row>
    <row r="3085" spans="1:28" ht="14.25" customHeight="1" thickBot="1">
      <c r="A3085" s="7"/>
      <c r="B3085" s="7"/>
      <c r="C3085" s="252" t="s">
        <v>3828</v>
      </c>
      <c r="D3085" s="468">
        <v>1</v>
      </c>
      <c r="E3085" s="252" t="s">
        <v>3908</v>
      </c>
      <c r="F3085" s="102" t="s">
        <v>3919</v>
      </c>
      <c r="G3085" s="102"/>
      <c r="H3085" s="102" t="s">
        <v>3920</v>
      </c>
      <c r="I3085" s="45" t="s">
        <v>3538</v>
      </c>
      <c r="J3085" s="290">
        <v>0.48333333333333334</v>
      </c>
      <c r="K3085" s="272" t="s">
        <v>9428</v>
      </c>
      <c r="L3085" s="13">
        <f ca="1">IFERROR(__xludf.DUMMYFUNCTION("if(K3252="""",0,counta(split(K3252,"","")))"),2)</f>
        <v>2</v>
      </c>
      <c r="M3085" s="272" t="s">
        <v>9428</v>
      </c>
      <c r="N3085" s="272"/>
      <c r="O3085" s="272"/>
      <c r="P3085" s="272"/>
      <c r="Q3085" s="422" t="s">
        <v>62</v>
      </c>
      <c r="R3085" s="102" t="s">
        <v>43</v>
      </c>
      <c r="S3085" s="102">
        <v>0</v>
      </c>
      <c r="T3085" s="435"/>
      <c r="U3085" s="148">
        <v>3</v>
      </c>
      <c r="V3085" s="149">
        <v>4</v>
      </c>
      <c r="W3085" s="155" t="s">
        <v>29</v>
      </c>
      <c r="X3085" s="155" t="s">
        <v>2947</v>
      </c>
      <c r="Y3085" s="422">
        <f>J3085-I3085</f>
        <v>-4.4444444444444453E-2</v>
      </c>
      <c r="Z3085" s="422">
        <f>Y3085*60</f>
        <v>-2.666666666666667</v>
      </c>
      <c r="AA3085" s="429">
        <v>0</v>
      </c>
      <c r="AB3085" s="165">
        <v>5</v>
      </c>
    </row>
    <row r="3086" spans="1:28" ht="14.25" customHeight="1" thickBot="1">
      <c r="A3086" s="7"/>
      <c r="B3086" s="7"/>
      <c r="C3086" s="237" t="s">
        <v>4214</v>
      </c>
      <c r="D3086" s="468">
        <v>1</v>
      </c>
      <c r="E3086" s="87" t="s">
        <v>4264</v>
      </c>
      <c r="F3086" s="102" t="s">
        <v>4275</v>
      </c>
      <c r="G3086" s="102" t="s">
        <v>4276</v>
      </c>
      <c r="H3086" s="102" t="s">
        <v>4277</v>
      </c>
      <c r="I3086" s="45" t="s">
        <v>3538</v>
      </c>
      <c r="J3086" s="290">
        <v>0.48333333333333334</v>
      </c>
      <c r="K3086" s="272" t="s">
        <v>9430</v>
      </c>
      <c r="L3086" s="13">
        <f ca="1">IFERROR(__xludf.DUMMYFUNCTION("if(K3253="""",0,counta(split(K3253,"","")))"),1)</f>
        <v>1</v>
      </c>
      <c r="M3086" s="272" t="s">
        <v>9430</v>
      </c>
      <c r="N3086" s="272" t="s">
        <v>9431</v>
      </c>
      <c r="O3086" s="272" t="s">
        <v>9431</v>
      </c>
      <c r="P3086" s="272" t="s">
        <v>9431</v>
      </c>
      <c r="Q3086" s="422" t="s">
        <v>62</v>
      </c>
      <c r="R3086" s="102" t="s">
        <v>43</v>
      </c>
      <c r="S3086" s="102">
        <v>0</v>
      </c>
      <c r="T3086" s="435"/>
      <c r="U3086" s="165"/>
      <c r="V3086" s="165">
        <v>5</v>
      </c>
      <c r="W3086" s="165" t="s">
        <v>2111</v>
      </c>
      <c r="X3086" s="102"/>
      <c r="Y3086" s="422">
        <f>J3086-I3086</f>
        <v>-4.4444444444444453E-2</v>
      </c>
      <c r="Z3086" s="422">
        <f>Y3086*60</f>
        <v>-2.666666666666667</v>
      </c>
      <c r="AA3086" s="429">
        <v>0</v>
      </c>
      <c r="AB3086" s="354">
        <v>5</v>
      </c>
    </row>
    <row r="3087" spans="1:28" ht="14.25" customHeight="1" thickBot="1">
      <c r="A3087" s="385"/>
      <c r="B3087" s="385"/>
      <c r="C3087" s="145" t="s">
        <v>5078</v>
      </c>
      <c r="D3087" s="468">
        <v>1</v>
      </c>
      <c r="E3087" s="145" t="s">
        <v>5314</v>
      </c>
      <c r="F3087" s="155" t="s">
        <v>2985</v>
      </c>
      <c r="G3087" s="155" t="s">
        <v>5331</v>
      </c>
      <c r="H3087" s="155" t="s">
        <v>2823</v>
      </c>
      <c r="I3087" s="146" t="s">
        <v>3538</v>
      </c>
      <c r="J3087" s="290">
        <v>0.48333333333333334</v>
      </c>
      <c r="K3087" s="272" t="s">
        <v>4521</v>
      </c>
      <c r="L3087" s="13">
        <f ca="1">IFERROR(__xludf.DUMMYFUNCTION("if(K3254="""",0,counta(split(K3254,"","")))"),1)</f>
        <v>1</v>
      </c>
      <c r="M3087" s="272" t="s">
        <v>4521</v>
      </c>
      <c r="N3087" s="272" t="s">
        <v>1026</v>
      </c>
      <c r="O3087" s="272" t="s">
        <v>1026</v>
      </c>
      <c r="P3087" s="272" t="s">
        <v>1026</v>
      </c>
      <c r="Q3087" s="422" t="s">
        <v>62</v>
      </c>
      <c r="R3087" s="102" t="s">
        <v>43</v>
      </c>
      <c r="S3087" s="102">
        <v>0</v>
      </c>
      <c r="T3087" s="435"/>
      <c r="U3087" s="165">
        <v>4</v>
      </c>
      <c r="V3087" s="165">
        <v>5</v>
      </c>
      <c r="W3087" s="165" t="s">
        <v>3127</v>
      </c>
      <c r="X3087" s="164" t="s">
        <v>2947</v>
      </c>
      <c r="Y3087" s="422">
        <f>J3087-I3087</f>
        <v>-4.4444444444444453E-2</v>
      </c>
      <c r="Z3087" s="422">
        <f>Y3087*60</f>
        <v>-2.666666666666667</v>
      </c>
      <c r="AA3087" s="429">
        <v>0</v>
      </c>
      <c r="AB3087" s="165">
        <v>5</v>
      </c>
    </row>
    <row r="3088" spans="1:28" ht="14.25" customHeight="1" thickBot="1">
      <c r="A3088" s="7"/>
      <c r="B3088" s="7"/>
      <c r="C3088" s="190" t="s">
        <v>6753</v>
      </c>
      <c r="D3088" s="468">
        <v>1</v>
      </c>
      <c r="E3088" s="200" t="s">
        <v>6798</v>
      </c>
      <c r="F3088" s="55" t="s">
        <v>1847</v>
      </c>
      <c r="G3088" s="205" t="s">
        <v>6801</v>
      </c>
      <c r="H3088" s="205" t="s">
        <v>3395</v>
      </c>
      <c r="I3088" s="195" t="s">
        <v>3538</v>
      </c>
      <c r="J3088" s="290">
        <v>0.48333333333333334</v>
      </c>
      <c r="K3088" s="272"/>
      <c r="L3088" s="13">
        <f ca="1">IFERROR(__xludf.DUMMYFUNCTION("if(K3255="""",0,counta(split(K3255,"","")))"),0)</f>
        <v>0</v>
      </c>
      <c r="M3088" s="272"/>
      <c r="N3088" s="272"/>
      <c r="O3088" s="272"/>
      <c r="P3088" s="272"/>
      <c r="Q3088" s="422" t="s">
        <v>62</v>
      </c>
      <c r="R3088" s="102" t="s">
        <v>43</v>
      </c>
      <c r="S3088" s="102">
        <v>0</v>
      </c>
      <c r="T3088" s="435"/>
      <c r="U3088" s="336">
        <v>3</v>
      </c>
      <c r="V3088" s="332">
        <v>5</v>
      </c>
      <c r="W3088" s="339" t="s">
        <v>3548</v>
      </c>
      <c r="X3088" s="339" t="s">
        <v>2794</v>
      </c>
      <c r="Y3088" s="422">
        <f>J3088-I3088</f>
        <v>-4.4444444444444453E-2</v>
      </c>
      <c r="Z3088" s="422">
        <f>Y3088*60</f>
        <v>-2.666666666666667</v>
      </c>
      <c r="AA3088" s="429">
        <v>0</v>
      </c>
      <c r="AB3088" s="165">
        <v>5</v>
      </c>
    </row>
    <row r="3089" spans="1:28" ht="14.25" customHeight="1" thickBot="1">
      <c r="A3089" s="7"/>
      <c r="B3089" s="7"/>
      <c r="C3089" s="104" t="s">
        <v>3675</v>
      </c>
      <c r="D3089" s="468">
        <v>1</v>
      </c>
      <c r="E3089" s="49" t="s">
        <v>3720</v>
      </c>
      <c r="F3089" s="102" t="s">
        <v>3739</v>
      </c>
      <c r="G3089" s="102" t="s">
        <v>3739</v>
      </c>
      <c r="H3089" s="102" t="s">
        <v>3740</v>
      </c>
      <c r="I3089" s="45" t="s">
        <v>3741</v>
      </c>
      <c r="J3089" s="290">
        <v>6.6666666666666666E-2</v>
      </c>
      <c r="K3089" s="272" t="s">
        <v>9436</v>
      </c>
      <c r="L3089" s="13">
        <f ca="1">IFERROR(__xludf.DUMMYFUNCTION("if(K3256="""",0,counta(split(K3256,"","")))"),1)</f>
        <v>1</v>
      </c>
      <c r="M3089" s="272" t="s">
        <v>9437</v>
      </c>
      <c r="N3089" s="272" t="s">
        <v>2188</v>
      </c>
      <c r="O3089" s="272" t="s">
        <v>2188</v>
      </c>
      <c r="P3089" s="272" t="s">
        <v>2188</v>
      </c>
      <c r="Q3089" s="422" t="s">
        <v>62</v>
      </c>
      <c r="R3089" s="102" t="s">
        <v>43</v>
      </c>
      <c r="S3089" s="102">
        <v>0</v>
      </c>
      <c r="T3089" s="435"/>
      <c r="U3089" s="165"/>
      <c r="V3089" s="165">
        <v>2</v>
      </c>
      <c r="W3089" s="165" t="s">
        <v>29</v>
      </c>
      <c r="X3089" s="15">
        <v>1</v>
      </c>
      <c r="Y3089" s="422">
        <f>J3089-I3089</f>
        <v>-0.4604166666666667</v>
      </c>
      <c r="Z3089" s="422">
        <f>Y3089*60</f>
        <v>-27.625</v>
      </c>
      <c r="AA3089" s="429">
        <v>0</v>
      </c>
      <c r="AB3089" s="165">
        <v>5</v>
      </c>
    </row>
    <row r="3090" spans="1:28" ht="14.25" customHeight="1" thickBot="1">
      <c r="A3090" s="7"/>
      <c r="B3090" s="7"/>
      <c r="C3090" s="284" t="s">
        <v>3086</v>
      </c>
      <c r="D3090" s="468">
        <v>1</v>
      </c>
      <c r="E3090" s="284" t="s">
        <v>3198</v>
      </c>
      <c r="F3090" s="102" t="s">
        <v>3199</v>
      </c>
      <c r="G3090" s="102" t="s">
        <v>3199</v>
      </c>
      <c r="H3090" s="102" t="s">
        <v>3200</v>
      </c>
      <c r="I3090" s="45" t="s">
        <v>871</v>
      </c>
      <c r="J3090" s="290">
        <v>0.11736111111111111</v>
      </c>
      <c r="K3090" s="272"/>
      <c r="L3090" s="13">
        <f ca="1">IFERROR(__xludf.DUMMYFUNCTION("if(K3257="""",0,counta(split(K3257,"","")))"),0)</f>
        <v>0</v>
      </c>
      <c r="M3090" s="272"/>
      <c r="N3090" s="275"/>
      <c r="O3090" s="275"/>
      <c r="P3090" s="275"/>
      <c r="Q3090" s="422" t="s">
        <v>62</v>
      </c>
      <c r="R3090" s="102" t="s">
        <v>43</v>
      </c>
      <c r="S3090" s="102">
        <v>0</v>
      </c>
      <c r="T3090" s="435"/>
      <c r="U3090" s="165">
        <v>3</v>
      </c>
      <c r="V3090" s="165">
        <v>3</v>
      </c>
      <c r="W3090" s="165" t="s">
        <v>3895</v>
      </c>
      <c r="X3090" s="102">
        <v>1</v>
      </c>
      <c r="Y3090" s="422">
        <f>J3090-I3090</f>
        <v>-0.40902777777777777</v>
      </c>
      <c r="Z3090" s="422">
        <f>Y3090*60</f>
        <v>-24.541666666666664</v>
      </c>
      <c r="AA3090" s="429">
        <v>0</v>
      </c>
      <c r="AB3090" s="165">
        <v>5</v>
      </c>
    </row>
    <row r="3091" spans="1:28" ht="14.25" customHeight="1" thickBot="1">
      <c r="A3091" s="7"/>
      <c r="B3091" s="7"/>
      <c r="C3091" s="284" t="s">
        <v>5784</v>
      </c>
      <c r="D3091" s="468">
        <v>1</v>
      </c>
      <c r="E3091" s="353" t="s">
        <v>5841</v>
      </c>
      <c r="F3091" s="175" t="s">
        <v>5867</v>
      </c>
      <c r="G3091" s="353" t="s">
        <v>2937</v>
      </c>
      <c r="H3091" s="353" t="s">
        <v>5868</v>
      </c>
      <c r="I3091" s="243" t="s">
        <v>871</v>
      </c>
      <c r="J3091" s="290">
        <v>6.3888888888888884E-2</v>
      </c>
      <c r="K3091" s="272"/>
      <c r="L3091" s="13">
        <f ca="1">IFERROR(__xludf.DUMMYFUNCTION("if(K3258="""",0,counta(split(K3258,"","")))"),0)</f>
        <v>0</v>
      </c>
      <c r="M3091" s="272"/>
      <c r="N3091" s="272"/>
      <c r="O3091" s="272"/>
      <c r="P3091" s="272"/>
      <c r="Q3091" s="422" t="s">
        <v>62</v>
      </c>
      <c r="R3091" s="102" t="s">
        <v>43</v>
      </c>
      <c r="S3091" s="102">
        <v>0</v>
      </c>
      <c r="T3091" s="435"/>
      <c r="U3091" s="481">
        <v>3</v>
      </c>
      <c r="V3091" s="481">
        <v>4</v>
      </c>
      <c r="W3091" s="481" t="s">
        <v>2111</v>
      </c>
      <c r="X3091" s="480" t="s">
        <v>2794</v>
      </c>
      <c r="Y3091" s="422">
        <f>J3091-I3091</f>
        <v>-0.46250000000000002</v>
      </c>
      <c r="Z3091" s="422">
        <f>Y3091*60</f>
        <v>-27.75</v>
      </c>
      <c r="AA3091" s="429">
        <v>0</v>
      </c>
      <c r="AB3091" s="280">
        <v>5</v>
      </c>
    </row>
    <row r="3092" spans="1:28" ht="14.25" customHeight="1" thickBot="1">
      <c r="A3092" s="7"/>
      <c r="B3092" s="7"/>
      <c r="C3092" s="50" t="s">
        <v>4411</v>
      </c>
      <c r="D3092" s="468">
        <v>1</v>
      </c>
      <c r="E3092" s="51" t="s">
        <v>4635</v>
      </c>
      <c r="F3092" s="129" t="s">
        <v>4668</v>
      </c>
      <c r="G3092" s="129" t="s">
        <v>4669</v>
      </c>
      <c r="H3092" s="129" t="s">
        <v>4670</v>
      </c>
      <c r="I3092" s="45" t="s">
        <v>1855</v>
      </c>
      <c r="J3092" s="290">
        <v>6.3888888888888884E-2</v>
      </c>
      <c r="K3092" s="272"/>
      <c r="L3092" s="13">
        <f ca="1">IFERROR(__xludf.DUMMYFUNCTION("if(K3259="""",0,counta(split(K3259,"","")))"),0)</f>
        <v>0</v>
      </c>
      <c r="M3092" s="272"/>
      <c r="N3092" s="272"/>
      <c r="O3092" s="272"/>
      <c r="P3092" s="272"/>
      <c r="Q3092" s="422" t="s">
        <v>62</v>
      </c>
      <c r="R3092" s="102" t="s">
        <v>43</v>
      </c>
      <c r="S3092" s="102">
        <v>0</v>
      </c>
      <c r="T3092" s="435"/>
      <c r="U3092" s="505"/>
      <c r="V3092" s="506"/>
      <c r="W3092" s="507"/>
      <c r="X3092" s="508"/>
      <c r="Y3092" s="422">
        <f>J3092-I3092</f>
        <v>-0.4604166666666667</v>
      </c>
      <c r="Z3092" s="422">
        <f>Y3092*60</f>
        <v>-27.625</v>
      </c>
      <c r="AA3092" s="432">
        <v>0</v>
      </c>
      <c r="AB3092" s="165">
        <v>5</v>
      </c>
    </row>
    <row r="3093" spans="1:28" ht="14.25" customHeight="1" thickBot="1">
      <c r="A3093" s="7"/>
      <c r="B3093" s="7"/>
      <c r="C3093" s="284" t="s">
        <v>4046</v>
      </c>
      <c r="D3093" s="468">
        <v>1</v>
      </c>
      <c r="E3093" s="353" t="s">
        <v>1334</v>
      </c>
      <c r="F3093" s="102" t="s">
        <v>4111</v>
      </c>
      <c r="G3093" s="102"/>
      <c r="H3093" s="102" t="s">
        <v>4112</v>
      </c>
      <c r="I3093" s="45" t="s">
        <v>3670</v>
      </c>
      <c r="J3093" s="290">
        <v>0.3215277777777778</v>
      </c>
      <c r="K3093" s="272" t="s">
        <v>1280</v>
      </c>
      <c r="L3093" s="13">
        <f ca="1">IFERROR(__xludf.DUMMYFUNCTION("if(K3260="""",0,counta(split(K3260,"","")))"),1)</f>
        <v>1</v>
      </c>
      <c r="M3093" s="272" t="s">
        <v>1280</v>
      </c>
      <c r="N3093" s="275"/>
      <c r="O3093" s="275"/>
      <c r="P3093" s="275"/>
      <c r="Q3093" s="422" t="s">
        <v>62</v>
      </c>
      <c r="R3093" s="102" t="s">
        <v>43</v>
      </c>
      <c r="S3093" s="102">
        <v>0</v>
      </c>
      <c r="T3093" s="435"/>
      <c r="U3093" s="165">
        <v>4</v>
      </c>
      <c r="V3093" s="165">
        <v>4</v>
      </c>
      <c r="W3093" s="165" t="s">
        <v>5989</v>
      </c>
      <c r="X3093" s="165">
        <v>0</v>
      </c>
      <c r="Y3093" s="422">
        <f>J3093-I3093</f>
        <v>-0.19930555555555557</v>
      </c>
      <c r="Z3093" s="422">
        <f>Y3093*60</f>
        <v>-11.958333333333334</v>
      </c>
      <c r="AA3093" s="429">
        <v>0</v>
      </c>
      <c r="AB3093" s="280">
        <v>5</v>
      </c>
    </row>
    <row r="3094" spans="1:28" ht="14.25" customHeight="1" thickBot="1">
      <c r="A3094" s="7"/>
      <c r="B3094" s="7"/>
      <c r="C3094" s="50" t="s">
        <v>4411</v>
      </c>
      <c r="D3094" s="468">
        <v>1</v>
      </c>
      <c r="E3094" s="386" t="s">
        <v>4582</v>
      </c>
      <c r="F3094" s="102" t="s">
        <v>4462</v>
      </c>
      <c r="G3094" s="102" t="s">
        <v>4594</v>
      </c>
      <c r="H3094" s="102" t="s">
        <v>4226</v>
      </c>
      <c r="I3094" s="45" t="s">
        <v>3670</v>
      </c>
      <c r="J3094" s="290">
        <v>0.38611111111111113</v>
      </c>
      <c r="K3094" s="272" t="s">
        <v>9447</v>
      </c>
      <c r="L3094" s="13">
        <f ca="1">IFERROR(__xludf.DUMMYFUNCTION("if(K3261="""",0,counta(split(K3261,"","")))"),2)</f>
        <v>2</v>
      </c>
      <c r="M3094" s="272" t="s">
        <v>9447</v>
      </c>
      <c r="N3094" s="275"/>
      <c r="O3094" s="275"/>
      <c r="P3094" s="275"/>
      <c r="Q3094" s="422" t="s">
        <v>62</v>
      </c>
      <c r="R3094" s="102" t="s">
        <v>43</v>
      </c>
      <c r="S3094" s="102">
        <v>0</v>
      </c>
      <c r="T3094" s="435"/>
      <c r="U3094" s="481">
        <v>5</v>
      </c>
      <c r="V3094" s="510">
        <v>3</v>
      </c>
      <c r="W3094" s="501" t="s">
        <v>3092</v>
      </c>
      <c r="X3094" s="480">
        <v>1</v>
      </c>
      <c r="Y3094" s="422">
        <f>J3094-I3094</f>
        <v>-0.13472222222222224</v>
      </c>
      <c r="Z3094" s="422">
        <f>Y3094*60</f>
        <v>-8.0833333333333339</v>
      </c>
      <c r="AA3094" s="429">
        <v>0</v>
      </c>
      <c r="AB3094" s="374">
        <v>5</v>
      </c>
    </row>
    <row r="3095" spans="1:28" ht="14.25" customHeight="1" thickBot="1">
      <c r="A3095" s="7"/>
      <c r="B3095" s="7"/>
      <c r="C3095" s="50" t="s">
        <v>4411</v>
      </c>
      <c r="D3095" s="468">
        <v>1</v>
      </c>
      <c r="E3095" s="51" t="s">
        <v>4710</v>
      </c>
      <c r="F3095" s="102" t="s">
        <v>816</v>
      </c>
      <c r="G3095" s="102" t="s">
        <v>4717</v>
      </c>
      <c r="H3095" s="102" t="s">
        <v>818</v>
      </c>
      <c r="I3095" s="45" t="s">
        <v>3670</v>
      </c>
      <c r="J3095" s="290">
        <v>2.9861111111111113E-2</v>
      </c>
      <c r="K3095" s="272" t="s">
        <v>9448</v>
      </c>
      <c r="L3095" s="13">
        <f ca="1">IFERROR(__xludf.DUMMYFUNCTION("if(K3262="""",0,counta(split(K3262,"","")))"),4)</f>
        <v>4</v>
      </c>
      <c r="M3095" s="272" t="s">
        <v>9448</v>
      </c>
      <c r="N3095" s="275"/>
      <c r="O3095" s="275"/>
      <c r="P3095" s="275"/>
      <c r="Q3095" s="422" t="s">
        <v>62</v>
      </c>
      <c r="R3095" s="102" t="s">
        <v>43</v>
      </c>
      <c r="S3095" s="102">
        <v>0</v>
      </c>
      <c r="T3095" s="435"/>
      <c r="U3095" s="165"/>
      <c r="V3095" s="165">
        <v>5</v>
      </c>
      <c r="W3095" s="165" t="s">
        <v>29</v>
      </c>
      <c r="X3095" s="15">
        <v>1</v>
      </c>
      <c r="Y3095" s="422">
        <f>J3095-I3095</f>
        <v>-0.49097222222222225</v>
      </c>
      <c r="Z3095" s="422">
        <f>Y3095*60</f>
        <v>-29.458333333333336</v>
      </c>
      <c r="AA3095" s="428">
        <v>0</v>
      </c>
      <c r="AB3095" s="165">
        <v>5</v>
      </c>
    </row>
    <row r="3096" spans="1:28" ht="14.25" customHeight="1" thickBot="1">
      <c r="A3096" s="156"/>
      <c r="B3096" s="156"/>
      <c r="C3096" s="252" t="s">
        <v>6391</v>
      </c>
      <c r="D3096" s="468">
        <v>1</v>
      </c>
      <c r="E3096" s="252" t="s">
        <v>21</v>
      </c>
      <c r="F3096" s="339" t="s">
        <v>594</v>
      </c>
      <c r="G3096" s="339" t="s">
        <v>594</v>
      </c>
      <c r="H3096" s="339" t="s">
        <v>3163</v>
      </c>
      <c r="I3096" s="184" t="s">
        <v>57</v>
      </c>
      <c r="J3096" s="290">
        <v>0.23402777777777778</v>
      </c>
      <c r="K3096" s="272" t="s">
        <v>9449</v>
      </c>
      <c r="L3096" s="13">
        <f ca="1">IFERROR(__xludf.DUMMYFUNCTION("if(K3263="""",0,counta(split(K3263,"","")))"),2)</f>
        <v>2</v>
      </c>
      <c r="M3096" s="272" t="s">
        <v>9450</v>
      </c>
      <c r="N3096" s="272" t="s">
        <v>181</v>
      </c>
      <c r="O3096" s="272" t="s">
        <v>181</v>
      </c>
      <c r="P3096" s="272" t="s">
        <v>181</v>
      </c>
      <c r="Q3096" s="422" t="s">
        <v>62</v>
      </c>
      <c r="R3096" s="102" t="s">
        <v>43</v>
      </c>
      <c r="S3096" s="102">
        <v>0</v>
      </c>
      <c r="T3096" s="435"/>
      <c r="U3096" s="481">
        <v>5</v>
      </c>
      <c r="V3096" s="481">
        <v>3</v>
      </c>
      <c r="W3096" s="501" t="s">
        <v>29</v>
      </c>
      <c r="X3096" s="480" t="s">
        <v>2794</v>
      </c>
      <c r="Y3096" s="422">
        <f>J3096-I3096</f>
        <v>-0.28541666666666671</v>
      </c>
      <c r="Z3096" s="422">
        <f>Y3096*60</f>
        <v>-17.125000000000004</v>
      </c>
      <c r="AA3096" s="429">
        <v>0</v>
      </c>
      <c r="AB3096" s="165">
        <v>5</v>
      </c>
    </row>
    <row r="3097" spans="1:28" ht="14.25" customHeight="1" thickBot="1">
      <c r="A3097" s="7"/>
      <c r="B3097" s="7"/>
      <c r="C3097" s="104" t="s">
        <v>5338</v>
      </c>
      <c r="D3097" s="468">
        <v>1</v>
      </c>
      <c r="E3097" s="50" t="s">
        <v>5428</v>
      </c>
      <c r="F3097" s="102" t="s">
        <v>5445</v>
      </c>
      <c r="G3097" s="102" t="s">
        <v>5446</v>
      </c>
      <c r="H3097" s="102" t="s">
        <v>3424</v>
      </c>
      <c r="I3097" s="45" t="s">
        <v>1346</v>
      </c>
      <c r="J3097" s="290">
        <v>0.25416666666666665</v>
      </c>
      <c r="K3097" s="272" t="s">
        <v>1753</v>
      </c>
      <c r="L3097" s="13">
        <f ca="1">IFERROR(__xludf.DUMMYFUNCTION("if(K3264="""",0,counta(split(K3264,"","")))"),1)</f>
        <v>1</v>
      </c>
      <c r="M3097" s="272" t="s">
        <v>9451</v>
      </c>
      <c r="N3097" s="272" t="s">
        <v>181</v>
      </c>
      <c r="O3097" s="272" t="s">
        <v>181</v>
      </c>
      <c r="P3097" s="272" t="s">
        <v>181</v>
      </c>
      <c r="Q3097" s="422" t="s">
        <v>62</v>
      </c>
      <c r="R3097" s="102" t="s">
        <v>43</v>
      </c>
      <c r="S3097" s="102">
        <v>0</v>
      </c>
      <c r="T3097" s="435"/>
      <c r="U3097" s="165"/>
      <c r="V3097" s="165">
        <v>3</v>
      </c>
      <c r="W3097" s="165" t="s">
        <v>29</v>
      </c>
      <c r="X3097" s="15">
        <v>1</v>
      </c>
      <c r="Y3097" s="422">
        <f>J3097-I3097</f>
        <v>-0.26458333333333328</v>
      </c>
      <c r="Z3097" s="422">
        <f>Y3097*60</f>
        <v>-15.874999999999996</v>
      </c>
      <c r="AA3097" s="428">
        <v>0</v>
      </c>
      <c r="AB3097" s="274">
        <v>5</v>
      </c>
    </row>
    <row r="3098" spans="1:28" ht="14.25" customHeight="1" thickBot="1">
      <c r="A3098" s="7"/>
      <c r="B3098" s="7"/>
      <c r="C3098" s="252" t="s">
        <v>4763</v>
      </c>
      <c r="D3098" s="468">
        <v>1</v>
      </c>
      <c r="E3098" s="50" t="s">
        <v>4883</v>
      </c>
      <c r="F3098" s="102" t="s">
        <v>4893</v>
      </c>
      <c r="G3098" s="102" t="s">
        <v>4894</v>
      </c>
      <c r="H3098" s="102"/>
      <c r="I3098" s="45" t="s">
        <v>1212</v>
      </c>
      <c r="J3098" s="290">
        <v>0.375</v>
      </c>
      <c r="K3098" s="272" t="s">
        <v>2443</v>
      </c>
      <c r="L3098" s="13">
        <f ca="1">IFERROR(__xludf.DUMMYFUNCTION("if(K3265="""",0,counta(split(K3265,"","")))"),1)</f>
        <v>1</v>
      </c>
      <c r="M3098" s="272" t="s">
        <v>9453</v>
      </c>
      <c r="N3098" s="272" t="s">
        <v>9454</v>
      </c>
      <c r="O3098" s="272" t="s">
        <v>9454</v>
      </c>
      <c r="P3098" s="272" t="s">
        <v>9454</v>
      </c>
      <c r="Q3098" s="422" t="s">
        <v>62</v>
      </c>
      <c r="R3098" s="102" t="s">
        <v>43</v>
      </c>
      <c r="S3098" s="102">
        <v>0</v>
      </c>
      <c r="T3098" s="435"/>
      <c r="U3098" s="72">
        <v>3</v>
      </c>
      <c r="V3098" s="79">
        <v>5</v>
      </c>
      <c r="W3098" s="74" t="s">
        <v>3044</v>
      </c>
      <c r="X3098" s="81">
        <v>0</v>
      </c>
      <c r="Y3098" s="422">
        <f>J3098-I3098</f>
        <v>-0.14236111111111105</v>
      </c>
      <c r="Z3098" s="422">
        <f>Y3098*60</f>
        <v>-8.5416666666666625</v>
      </c>
      <c r="AA3098" s="429">
        <v>0</v>
      </c>
      <c r="AB3098" s="165">
        <v>5</v>
      </c>
    </row>
    <row r="3099" spans="1:28" ht="14.25" customHeight="1" thickBot="1">
      <c r="A3099" s="7"/>
      <c r="B3099" s="7"/>
      <c r="C3099" s="50" t="s">
        <v>3306</v>
      </c>
      <c r="D3099" s="468">
        <v>1</v>
      </c>
      <c r="E3099" s="97" t="s">
        <v>1201</v>
      </c>
      <c r="F3099" s="102" t="s">
        <v>2939</v>
      </c>
      <c r="G3099" s="102" t="s">
        <v>3419</v>
      </c>
      <c r="H3099" s="102" t="s">
        <v>3420</v>
      </c>
      <c r="I3099" s="45" t="s">
        <v>157</v>
      </c>
      <c r="J3099" s="290">
        <v>0.22500000000000001</v>
      </c>
      <c r="K3099" s="272" t="s">
        <v>317</v>
      </c>
      <c r="L3099" s="13">
        <f ca="1">IFERROR(__xludf.DUMMYFUNCTION("if(K3266="""",0,counta(split(K3266,"","")))"),1)</f>
        <v>1</v>
      </c>
      <c r="M3099" s="272" t="s">
        <v>317</v>
      </c>
      <c r="N3099" s="275"/>
      <c r="O3099" s="275"/>
      <c r="P3099" s="275"/>
      <c r="Q3099" s="422" t="s">
        <v>62</v>
      </c>
      <c r="R3099" s="102" t="s">
        <v>43</v>
      </c>
      <c r="S3099" s="102">
        <v>0</v>
      </c>
      <c r="T3099" s="435"/>
      <c r="U3099" s="379">
        <v>3</v>
      </c>
      <c r="V3099" s="379">
        <v>5</v>
      </c>
      <c r="W3099" s="377" t="s">
        <v>3511</v>
      </c>
      <c r="X3099" s="377">
        <v>1</v>
      </c>
      <c r="Y3099" s="422">
        <f>J3099-I3099</f>
        <v>-0.29027777777777786</v>
      </c>
      <c r="Z3099" s="422">
        <f>Y3099*60</f>
        <v>-17.416666666666671</v>
      </c>
      <c r="AA3099" s="429">
        <v>0</v>
      </c>
      <c r="AB3099" s="165">
        <v>5</v>
      </c>
    </row>
    <row r="3100" spans="1:28" ht="14.25" customHeight="1" thickBot="1">
      <c r="A3100" s="7"/>
      <c r="B3100" s="189"/>
      <c r="C3100" s="190" t="s">
        <v>6753</v>
      </c>
      <c r="D3100" s="468">
        <v>1</v>
      </c>
      <c r="E3100" s="191" t="s">
        <v>6754</v>
      </c>
      <c r="F3100" s="74" t="s">
        <v>350</v>
      </c>
      <c r="G3100" s="74" t="s">
        <v>350</v>
      </c>
      <c r="H3100" s="74" t="s">
        <v>1920</v>
      </c>
      <c r="I3100" s="192" t="s">
        <v>4576</v>
      </c>
      <c r="J3100" s="290">
        <v>0.21041666666666667</v>
      </c>
      <c r="K3100" s="272"/>
      <c r="L3100" s="13">
        <f ca="1">IFERROR(__xludf.DUMMYFUNCTION("if(K3267="""",0,counta(split(K3267,"","")))"),0)</f>
        <v>0</v>
      </c>
      <c r="M3100" s="272"/>
      <c r="N3100" s="275"/>
      <c r="O3100" s="275"/>
      <c r="P3100" s="275"/>
      <c r="Q3100" s="422" t="s">
        <v>62</v>
      </c>
      <c r="R3100" s="102" t="s">
        <v>43</v>
      </c>
      <c r="S3100" s="102">
        <v>0</v>
      </c>
      <c r="T3100" s="435"/>
      <c r="U3100" s="333">
        <v>4</v>
      </c>
      <c r="V3100" s="332">
        <v>5</v>
      </c>
      <c r="W3100" s="339" t="s">
        <v>3548</v>
      </c>
      <c r="X3100" s="339" t="s">
        <v>2794</v>
      </c>
      <c r="Y3100" s="422">
        <f>J3100-I3100</f>
        <v>-0.30347222222222225</v>
      </c>
      <c r="Z3100" s="422">
        <f>Y3100*60</f>
        <v>-18.208333333333336</v>
      </c>
      <c r="AA3100" s="429">
        <v>0</v>
      </c>
      <c r="AB3100" s="165">
        <v>5</v>
      </c>
    </row>
    <row r="3101" spans="1:28" ht="14.25" customHeight="1" thickBot="1">
      <c r="A3101" s="7"/>
      <c r="B3101" s="7"/>
      <c r="C3101" s="104" t="s">
        <v>3675</v>
      </c>
      <c r="D3101" s="468">
        <v>1</v>
      </c>
      <c r="E3101" s="49" t="s">
        <v>3676</v>
      </c>
      <c r="F3101" s="102" t="s">
        <v>3683</v>
      </c>
      <c r="G3101" s="102"/>
      <c r="H3101" s="102" t="s">
        <v>3684</v>
      </c>
      <c r="I3101" s="45" t="s">
        <v>965</v>
      </c>
      <c r="J3101" s="290">
        <v>0.1986111111111111</v>
      </c>
      <c r="K3101" s="272" t="s">
        <v>2058</v>
      </c>
      <c r="L3101" s="13">
        <f ca="1">IFERROR(__xludf.DUMMYFUNCTION("if(K3268="""",0,counta(split(K3268,"","")))"),2)</f>
        <v>2</v>
      </c>
      <c r="M3101" s="272" t="s">
        <v>2058</v>
      </c>
      <c r="N3101" s="272" t="s">
        <v>9456</v>
      </c>
      <c r="O3101" s="272" t="s">
        <v>9456</v>
      </c>
      <c r="P3101" s="272" t="s">
        <v>9456</v>
      </c>
      <c r="Q3101" s="422" t="s">
        <v>62</v>
      </c>
      <c r="R3101" s="102" t="s">
        <v>43</v>
      </c>
      <c r="S3101" s="102">
        <v>0</v>
      </c>
      <c r="T3101" s="435"/>
      <c r="U3101" s="165">
        <v>2</v>
      </c>
      <c r="V3101" s="165">
        <v>2</v>
      </c>
      <c r="W3101" s="165" t="s">
        <v>3627</v>
      </c>
      <c r="X3101" s="102" t="s">
        <v>3469</v>
      </c>
      <c r="Y3101" s="422">
        <f>J3101-I3101</f>
        <v>-0.31458333333333333</v>
      </c>
      <c r="Z3101" s="422">
        <f>Y3101*60</f>
        <v>-18.875</v>
      </c>
      <c r="AA3101" s="429">
        <v>0</v>
      </c>
      <c r="AB3101" s="165">
        <v>5</v>
      </c>
    </row>
    <row r="3102" spans="1:28" ht="14.25" customHeight="1" thickBot="1">
      <c r="A3102" s="7"/>
      <c r="B3102" s="7"/>
      <c r="C3102" s="51" t="s">
        <v>3465</v>
      </c>
      <c r="D3102" s="468">
        <v>1</v>
      </c>
      <c r="E3102" s="51" t="s">
        <v>3525</v>
      </c>
      <c r="F3102" s="102" t="s">
        <v>3534</v>
      </c>
      <c r="G3102" s="100" t="s">
        <v>3535</v>
      </c>
      <c r="H3102" s="102" t="s">
        <v>3536</v>
      </c>
      <c r="I3102" s="45" t="s">
        <v>3537</v>
      </c>
      <c r="J3102" s="290">
        <v>0.40625</v>
      </c>
      <c r="K3102" s="272" t="s">
        <v>2390</v>
      </c>
      <c r="L3102" s="13">
        <f ca="1">IFERROR(__xludf.DUMMYFUNCTION("if(K3269="""",0,counta(split(K3269,"","")))"),1)</f>
        <v>1</v>
      </c>
      <c r="M3102" s="272" t="s">
        <v>2390</v>
      </c>
      <c r="N3102" s="275"/>
      <c r="O3102" s="275"/>
      <c r="P3102" s="275"/>
      <c r="Q3102" s="422" t="s">
        <v>62</v>
      </c>
      <c r="R3102" s="102" t="s">
        <v>43</v>
      </c>
      <c r="S3102" s="102">
        <v>0</v>
      </c>
      <c r="T3102" s="435"/>
      <c r="U3102" s="165"/>
      <c r="V3102" s="165"/>
      <c r="W3102" s="165"/>
      <c r="X3102" s="102"/>
      <c r="Y3102" s="422">
        <f>J3102-I3102</f>
        <v>-0.10555555555555551</v>
      </c>
      <c r="Z3102" s="422">
        <f>Y3102*60</f>
        <v>-6.3333333333333304</v>
      </c>
      <c r="AA3102" s="429">
        <v>0</v>
      </c>
      <c r="AB3102" s="274">
        <v>5</v>
      </c>
    </row>
    <row r="3103" spans="1:28" ht="14.25" customHeight="1" thickBot="1">
      <c r="A3103" s="69"/>
      <c r="B3103" s="69"/>
      <c r="C3103" s="285" t="s">
        <v>3006</v>
      </c>
      <c r="D3103" s="468">
        <v>1</v>
      </c>
      <c r="E3103" s="197" t="s">
        <v>3053</v>
      </c>
      <c r="F3103" s="102" t="s">
        <v>1414</v>
      </c>
      <c r="G3103" s="209" t="s">
        <v>2819</v>
      </c>
      <c r="H3103" s="209" t="s">
        <v>3043</v>
      </c>
      <c r="I3103" s="82" t="s">
        <v>3058</v>
      </c>
      <c r="J3103" s="272"/>
      <c r="K3103" s="275"/>
      <c r="L3103" s="13">
        <f ca="1">IFERROR(__xludf.DUMMYFUNCTION("if(K3270="""",0,counta(split(K3270,"","")))"),0)</f>
        <v>0</v>
      </c>
      <c r="M3103" s="275"/>
      <c r="N3103" s="272" t="s">
        <v>5401</v>
      </c>
      <c r="O3103" s="272" t="s">
        <v>5401</v>
      </c>
      <c r="P3103" s="272" t="s">
        <v>5401</v>
      </c>
      <c r="Q3103" s="422" t="s">
        <v>62</v>
      </c>
      <c r="R3103" s="102" t="s">
        <v>43</v>
      </c>
      <c r="S3103" s="102">
        <v>0</v>
      </c>
      <c r="T3103" s="435"/>
      <c r="U3103" s="481"/>
      <c r="V3103" s="481"/>
      <c r="W3103" s="481"/>
      <c r="X3103" s="480"/>
      <c r="Y3103" s="422">
        <f>J3103-I3103</f>
        <v>-0.50694444444444442</v>
      </c>
      <c r="Z3103" s="422">
        <f>Y3103*60</f>
        <v>-30.416666666666664</v>
      </c>
      <c r="AA3103" s="429">
        <v>0</v>
      </c>
      <c r="AB3103" s="165">
        <v>5</v>
      </c>
    </row>
    <row r="3104" spans="1:28" ht="14.25" customHeight="1" thickBot="1">
      <c r="A3104" s="136"/>
      <c r="B3104" s="7"/>
      <c r="C3104" s="51" t="s">
        <v>3465</v>
      </c>
      <c r="D3104" s="468">
        <v>1</v>
      </c>
      <c r="E3104" s="50" t="s">
        <v>3652</v>
      </c>
      <c r="F3104" s="102" t="s">
        <v>3667</v>
      </c>
      <c r="G3104" s="102" t="s">
        <v>3668</v>
      </c>
      <c r="H3104" s="102" t="s">
        <v>3669</v>
      </c>
      <c r="I3104" s="45" t="s">
        <v>3058</v>
      </c>
      <c r="J3104" s="290">
        <v>0.18263888888888888</v>
      </c>
      <c r="K3104" s="272"/>
      <c r="L3104" s="13">
        <f ca="1">IFERROR(__xludf.DUMMYFUNCTION("if(K3271="""",0,counta(split(K3271,"","")))"),0)</f>
        <v>0</v>
      </c>
      <c r="M3104" s="272"/>
      <c r="N3104" s="272" t="s">
        <v>9458</v>
      </c>
      <c r="O3104" s="272" t="s">
        <v>9458</v>
      </c>
      <c r="P3104" s="272" t="s">
        <v>9458</v>
      </c>
      <c r="Q3104" s="422" t="s">
        <v>62</v>
      </c>
      <c r="R3104" s="102" t="s">
        <v>43</v>
      </c>
      <c r="S3104" s="102">
        <v>0</v>
      </c>
      <c r="T3104" s="435"/>
      <c r="U3104" s="165">
        <v>4</v>
      </c>
      <c r="V3104" s="165">
        <v>3</v>
      </c>
      <c r="W3104" s="165" t="s">
        <v>3770</v>
      </c>
      <c r="X3104" s="102" t="s">
        <v>2947</v>
      </c>
      <c r="Y3104" s="422">
        <f>J3104-I3104</f>
        <v>-0.32430555555555551</v>
      </c>
      <c r="Z3104" s="422">
        <f>Y3104*60</f>
        <v>-19.458333333333332</v>
      </c>
      <c r="AA3104" s="429">
        <v>0</v>
      </c>
      <c r="AB3104" s="255">
        <v>5</v>
      </c>
    </row>
    <row r="3105" spans="1:28" ht="14.25" customHeight="1" thickBot="1">
      <c r="A3105" s="7"/>
      <c r="B3105" s="7"/>
      <c r="C3105" s="50" t="s">
        <v>5950</v>
      </c>
      <c r="D3105" s="468">
        <v>1</v>
      </c>
      <c r="E3105" s="50" t="s">
        <v>6020</v>
      </c>
      <c r="F3105" s="102" t="s">
        <v>6024</v>
      </c>
      <c r="G3105" s="102"/>
      <c r="H3105" s="102" t="s">
        <v>6025</v>
      </c>
      <c r="I3105" s="45" t="s">
        <v>4460</v>
      </c>
      <c r="J3105" s="290">
        <v>0.19166666666666668</v>
      </c>
      <c r="K3105" s="272" t="s">
        <v>4451</v>
      </c>
      <c r="L3105" s="13">
        <f ca="1">IFERROR(__xludf.DUMMYFUNCTION("if(K3272="""",0,counta(split(K3272,"","")))"),1)</f>
        <v>1</v>
      </c>
      <c r="M3105" s="272" t="s">
        <v>4451</v>
      </c>
      <c r="N3105" s="272"/>
      <c r="O3105" s="272"/>
      <c r="P3105" s="272"/>
      <c r="Q3105" s="422" t="s">
        <v>62</v>
      </c>
      <c r="R3105" s="102" t="s">
        <v>43</v>
      </c>
      <c r="S3105" s="102">
        <v>0</v>
      </c>
      <c r="T3105" s="435"/>
      <c r="U3105" s="165"/>
      <c r="V3105" s="165">
        <v>3</v>
      </c>
      <c r="W3105" s="165" t="s">
        <v>2111</v>
      </c>
      <c r="X3105" s="102"/>
      <c r="Y3105" s="422">
        <f>J3105-I3105</f>
        <v>-0.31111111111111112</v>
      </c>
      <c r="Z3105" s="422">
        <f>Y3105*60</f>
        <v>-18.666666666666668</v>
      </c>
      <c r="AA3105" s="429">
        <v>0</v>
      </c>
      <c r="AB3105" s="481">
        <v>5</v>
      </c>
    </row>
    <row r="3106" spans="1:28" ht="14.25" customHeight="1" thickBot="1">
      <c r="A3106" s="69"/>
      <c r="B3106" s="69"/>
      <c r="C3106" s="285" t="s">
        <v>3006</v>
      </c>
      <c r="D3106" s="468">
        <v>1</v>
      </c>
      <c r="E3106" s="197" t="s">
        <v>3071</v>
      </c>
      <c r="F3106" s="209" t="s">
        <v>2848</v>
      </c>
      <c r="G3106" s="209" t="s">
        <v>3077</v>
      </c>
      <c r="H3106" s="209" t="s">
        <v>2849</v>
      </c>
      <c r="I3106" s="82" t="s">
        <v>1018</v>
      </c>
      <c r="J3106" s="290">
        <v>0.20416666666666666</v>
      </c>
      <c r="K3106" s="272" t="s">
        <v>2782</v>
      </c>
      <c r="L3106" s="13">
        <f ca="1">IFERROR(__xludf.DUMMYFUNCTION("if(K3273="""",0,counta(split(K3273,"","")))"),1)</f>
        <v>1</v>
      </c>
      <c r="M3106" s="272" t="s">
        <v>2783</v>
      </c>
      <c r="N3106" s="272" t="s">
        <v>9464</v>
      </c>
      <c r="O3106" s="272" t="s">
        <v>9464</v>
      </c>
      <c r="P3106" s="272" t="s">
        <v>9464</v>
      </c>
      <c r="Q3106" s="422" t="s">
        <v>62</v>
      </c>
      <c r="R3106" s="102" t="s">
        <v>43</v>
      </c>
      <c r="S3106" s="102">
        <v>0</v>
      </c>
      <c r="T3106" s="435"/>
      <c r="U3106" s="165">
        <v>4</v>
      </c>
      <c r="V3106" s="165">
        <v>5</v>
      </c>
      <c r="W3106" s="353" t="s">
        <v>29</v>
      </c>
      <c r="X3106" s="102" t="s">
        <v>2794</v>
      </c>
      <c r="Y3106" s="422">
        <f>J3106-I3106</f>
        <v>-0.29583333333333334</v>
      </c>
      <c r="Z3106" s="422">
        <f>Y3106*60</f>
        <v>-17.75</v>
      </c>
      <c r="AA3106" s="429">
        <v>0</v>
      </c>
      <c r="AB3106" s="332">
        <v>5</v>
      </c>
    </row>
    <row r="3107" spans="1:28" ht="14.25" customHeight="1" thickBot="1">
      <c r="A3107" s="136"/>
      <c r="B3107" s="7"/>
      <c r="C3107" s="51" t="s">
        <v>3465</v>
      </c>
      <c r="D3107" s="468">
        <v>1</v>
      </c>
      <c r="E3107" s="89" t="s">
        <v>3639</v>
      </c>
      <c r="F3107" s="55" t="s">
        <v>1847</v>
      </c>
      <c r="G3107" s="102" t="s">
        <v>3648</v>
      </c>
      <c r="H3107" s="102" t="s">
        <v>3395</v>
      </c>
      <c r="I3107" s="45" t="s">
        <v>1018</v>
      </c>
      <c r="J3107" s="290">
        <v>7.4999999999999997E-2</v>
      </c>
      <c r="K3107" s="275"/>
      <c r="L3107" s="13">
        <f ca="1">IFERROR(__xludf.DUMMYFUNCTION("if(K3274="""",0,counta(split(K3274,"","")))"),0)</f>
        <v>0</v>
      </c>
      <c r="M3107" s="275"/>
      <c r="N3107" s="275"/>
      <c r="O3107" s="275"/>
      <c r="P3107" s="275"/>
      <c r="Q3107" s="422" t="s">
        <v>62</v>
      </c>
      <c r="R3107" s="102" t="s">
        <v>43</v>
      </c>
      <c r="S3107" s="102">
        <v>0</v>
      </c>
      <c r="T3107" s="435"/>
      <c r="U3107" s="165"/>
      <c r="V3107" s="165">
        <v>5</v>
      </c>
      <c r="W3107" s="165" t="s">
        <v>29</v>
      </c>
      <c r="X3107" s="15">
        <v>1</v>
      </c>
      <c r="Y3107" s="422">
        <f>J3107-I3107</f>
        <v>-0.42499999999999999</v>
      </c>
      <c r="Z3107" s="422">
        <f>Y3107*60</f>
        <v>-25.5</v>
      </c>
      <c r="AA3107" s="429">
        <v>0</v>
      </c>
      <c r="AB3107" s="165">
        <v>5</v>
      </c>
    </row>
    <row r="3108" spans="1:28" ht="14.25" customHeight="1" thickBot="1">
      <c r="A3108" s="7"/>
      <c r="B3108" s="7"/>
      <c r="C3108" s="104" t="s">
        <v>5338</v>
      </c>
      <c r="D3108" s="468">
        <v>1</v>
      </c>
      <c r="E3108" s="50" t="s">
        <v>5428</v>
      </c>
      <c r="F3108" s="102" t="s">
        <v>5441</v>
      </c>
      <c r="G3108" s="102" t="s">
        <v>5442</v>
      </c>
      <c r="H3108" s="102" t="s">
        <v>2230</v>
      </c>
      <c r="I3108" s="45" t="s">
        <v>5443</v>
      </c>
      <c r="J3108" s="290">
        <v>9.5138888888888884E-2</v>
      </c>
      <c r="K3108" s="272" t="s">
        <v>9466</v>
      </c>
      <c r="L3108" s="13">
        <f ca="1">IFERROR(__xludf.DUMMYFUNCTION("if(K3275="""",0,counta(split(K3275,"","")))"),3)</f>
        <v>3</v>
      </c>
      <c r="M3108" s="272" t="s">
        <v>9466</v>
      </c>
      <c r="N3108" s="272" t="s">
        <v>9466</v>
      </c>
      <c r="O3108" s="273" t="s">
        <v>9467</v>
      </c>
      <c r="P3108" s="272" t="s">
        <v>9468</v>
      </c>
      <c r="Q3108" s="422" t="s">
        <v>62</v>
      </c>
      <c r="R3108" s="102" t="s">
        <v>43</v>
      </c>
      <c r="S3108" s="102">
        <v>0</v>
      </c>
      <c r="T3108" s="435"/>
      <c r="U3108" s="165">
        <v>5</v>
      </c>
      <c r="V3108" s="165">
        <v>3</v>
      </c>
      <c r="W3108" s="165" t="s">
        <v>3691</v>
      </c>
      <c r="X3108" s="102">
        <v>0</v>
      </c>
      <c r="Y3108" s="422">
        <f>J3108-I3108</f>
        <v>-0.40416666666666662</v>
      </c>
      <c r="Z3108" s="422">
        <f>Y3108*60</f>
        <v>-24.249999999999996</v>
      </c>
      <c r="AA3108" s="429">
        <v>0</v>
      </c>
      <c r="AB3108" s="379">
        <v>5</v>
      </c>
    </row>
    <row r="3109" spans="1:28" ht="14.25" customHeight="1" thickBot="1">
      <c r="A3109" s="7"/>
      <c r="B3109" s="7"/>
      <c r="C3109" s="104" t="s">
        <v>3675</v>
      </c>
      <c r="D3109" s="468">
        <v>1</v>
      </c>
      <c r="E3109" s="49" t="s">
        <v>3720</v>
      </c>
      <c r="F3109" s="102" t="s">
        <v>3733</v>
      </c>
      <c r="G3109" s="102" t="s">
        <v>3734</v>
      </c>
      <c r="H3109" s="102" t="s">
        <v>3735</v>
      </c>
      <c r="I3109" s="45" t="s">
        <v>3736</v>
      </c>
      <c r="J3109" s="290">
        <v>0.11041666666666666</v>
      </c>
      <c r="K3109" s="272" t="s">
        <v>9469</v>
      </c>
      <c r="L3109" s="13">
        <f ca="1">IFERROR(__xludf.DUMMYFUNCTION("if(K3276="""",0,counta(split(K3276,"","")))"),2)</f>
        <v>2</v>
      </c>
      <c r="M3109" s="272" t="s">
        <v>9469</v>
      </c>
      <c r="N3109" s="275"/>
      <c r="O3109" s="275"/>
      <c r="P3109" s="275"/>
      <c r="Q3109" s="422" t="s">
        <v>62</v>
      </c>
      <c r="R3109" s="102" t="s">
        <v>43</v>
      </c>
      <c r="S3109" s="102">
        <v>0</v>
      </c>
      <c r="T3109" s="435"/>
      <c r="U3109" s="165">
        <v>4</v>
      </c>
      <c r="V3109" s="165">
        <v>4</v>
      </c>
      <c r="W3109" s="165" t="s">
        <v>5989</v>
      </c>
      <c r="X3109" s="102">
        <v>1</v>
      </c>
      <c r="Y3109" s="422">
        <f>J3109-I3109</f>
        <v>-0.38819444444444445</v>
      </c>
      <c r="Z3109" s="422">
        <f>Y3109*60</f>
        <v>-23.291666666666668</v>
      </c>
      <c r="AA3109" s="429">
        <v>0</v>
      </c>
      <c r="AB3109" s="165">
        <v>5</v>
      </c>
    </row>
    <row r="3110" spans="1:28" ht="14.25" customHeight="1" thickBot="1">
      <c r="A3110" s="7"/>
      <c r="B3110" s="7"/>
      <c r="C3110" s="220" t="s">
        <v>6842</v>
      </c>
      <c r="D3110" s="468">
        <v>1</v>
      </c>
      <c r="E3110" s="214" t="s">
        <v>6871</v>
      </c>
      <c r="F3110" s="221" t="s">
        <v>6900</v>
      </c>
      <c r="G3110" s="217" t="s">
        <v>6901</v>
      </c>
      <c r="H3110" s="102" t="s">
        <v>5781</v>
      </c>
      <c r="I3110" s="45" t="s">
        <v>3736</v>
      </c>
      <c r="J3110" s="290">
        <v>0.4201388888888889</v>
      </c>
      <c r="K3110" s="275"/>
      <c r="L3110" s="13">
        <f ca="1">IFERROR(__xludf.DUMMYFUNCTION("if(K3277="""",0,counta(split(K3277,"","")))"),0)</f>
        <v>0</v>
      </c>
      <c r="M3110" s="275"/>
      <c r="N3110" s="275"/>
      <c r="O3110" s="275"/>
      <c r="P3110" s="275"/>
      <c r="Q3110" s="422" t="s">
        <v>62</v>
      </c>
      <c r="R3110" s="102" t="s">
        <v>43</v>
      </c>
      <c r="S3110" s="102">
        <v>0</v>
      </c>
      <c r="T3110" s="435"/>
      <c r="U3110" s="490">
        <v>5</v>
      </c>
      <c r="V3110" s="490">
        <v>3</v>
      </c>
      <c r="W3110" s="502" t="s">
        <v>9052</v>
      </c>
      <c r="X3110" s="502" t="s">
        <v>2947</v>
      </c>
      <c r="Y3110" s="422">
        <f>J3110-I3110</f>
        <v>-7.8472222222222221E-2</v>
      </c>
      <c r="Z3110" s="422">
        <f>Y3110*60</f>
        <v>-4.708333333333333</v>
      </c>
      <c r="AA3110" s="429">
        <v>0</v>
      </c>
      <c r="AB3110" s="165">
        <v>5</v>
      </c>
    </row>
    <row r="3111" spans="1:28" ht="14.25" customHeight="1" thickBot="1">
      <c r="A3111" s="7"/>
      <c r="B3111" s="7"/>
      <c r="C3111" s="284" t="s">
        <v>4046</v>
      </c>
      <c r="D3111" s="468">
        <v>1</v>
      </c>
      <c r="E3111" s="353" t="s">
        <v>1334</v>
      </c>
      <c r="F3111" s="102" t="s">
        <v>1344</v>
      </c>
      <c r="G3111" s="102" t="s">
        <v>4109</v>
      </c>
      <c r="H3111" s="102" t="s">
        <v>4110</v>
      </c>
      <c r="I3111" s="45" t="s">
        <v>1345</v>
      </c>
      <c r="J3111" s="290">
        <v>0.45833333333333331</v>
      </c>
      <c r="K3111" s="272" t="s">
        <v>9470</v>
      </c>
      <c r="L3111" s="13">
        <f ca="1">IFERROR(__xludf.DUMMYFUNCTION("if(K3278="""",0,counta(split(K3278,"","")))"),1)</f>
        <v>1</v>
      </c>
      <c r="M3111" s="272" t="s">
        <v>9471</v>
      </c>
      <c r="N3111" s="272" t="s">
        <v>9472</v>
      </c>
      <c r="O3111" s="292" t="s">
        <v>9473</v>
      </c>
      <c r="P3111" s="272" t="s">
        <v>9474</v>
      </c>
      <c r="Q3111" s="422" t="s">
        <v>62</v>
      </c>
      <c r="R3111" s="102" t="s">
        <v>43</v>
      </c>
      <c r="S3111" s="102">
        <v>0</v>
      </c>
      <c r="T3111" s="435"/>
      <c r="U3111" s="165">
        <v>4</v>
      </c>
      <c r="V3111" s="165"/>
      <c r="W3111" s="165" t="s">
        <v>5989</v>
      </c>
      <c r="X3111" s="165">
        <v>0</v>
      </c>
      <c r="Y3111" s="422">
        <f>J3111-I3111</f>
        <v>-3.6805555555555536E-2</v>
      </c>
      <c r="Z3111" s="422">
        <f>Y3111*60</f>
        <v>-2.2083333333333321</v>
      </c>
      <c r="AA3111" s="429">
        <v>0</v>
      </c>
      <c r="AB3111" s="328">
        <v>5</v>
      </c>
    </row>
    <row r="3112" spans="1:28" ht="14.25" customHeight="1" thickBot="1">
      <c r="A3112" s="7"/>
      <c r="B3112" s="7"/>
      <c r="C3112" s="104" t="s">
        <v>3675</v>
      </c>
      <c r="D3112" s="468">
        <v>1</v>
      </c>
      <c r="E3112" s="49" t="s">
        <v>3766</v>
      </c>
      <c r="F3112" s="102" t="s">
        <v>2935</v>
      </c>
      <c r="G3112" s="107" t="s">
        <v>3767</v>
      </c>
      <c r="H3112" s="102" t="s">
        <v>3763</v>
      </c>
      <c r="I3112" s="45" t="s">
        <v>600</v>
      </c>
      <c r="J3112" s="290">
        <v>0.46875</v>
      </c>
      <c r="K3112" s="272" t="s">
        <v>2447</v>
      </c>
      <c r="L3112" s="13">
        <f ca="1">IFERROR(__xludf.DUMMYFUNCTION("if(K3279="""",0,counta(split(K3279,"","")))"),1)</f>
        <v>1</v>
      </c>
      <c r="M3112" s="272" t="s">
        <v>2447</v>
      </c>
      <c r="N3112" s="275"/>
      <c r="O3112" s="275"/>
      <c r="P3112" s="275"/>
      <c r="Q3112" s="422" t="s">
        <v>62</v>
      </c>
      <c r="R3112" s="102" t="s">
        <v>43</v>
      </c>
      <c r="S3112" s="102">
        <v>0</v>
      </c>
      <c r="T3112" s="435"/>
      <c r="U3112" s="165"/>
      <c r="V3112" s="165">
        <v>3</v>
      </c>
      <c r="W3112" s="165" t="s">
        <v>2111</v>
      </c>
      <c r="X3112" s="102"/>
      <c r="Y3112" s="422">
        <f>J3112-I3112</f>
        <v>-2.430555555555558E-2</v>
      </c>
      <c r="Z3112" s="422">
        <f>Y3112*60</f>
        <v>-1.4583333333333348</v>
      </c>
      <c r="AA3112" s="429">
        <v>0</v>
      </c>
      <c r="AB3112" s="297">
        <v>5</v>
      </c>
    </row>
    <row r="3113" spans="1:28" ht="14.25" customHeight="1" thickBot="1">
      <c r="A3113" s="7"/>
      <c r="B3113" s="7"/>
      <c r="C3113" s="50" t="s">
        <v>5950</v>
      </c>
      <c r="D3113" s="468">
        <v>1</v>
      </c>
      <c r="E3113" s="50" t="s">
        <v>6001</v>
      </c>
      <c r="F3113" s="102" t="s">
        <v>84</v>
      </c>
      <c r="G3113" s="102" t="s">
        <v>4122</v>
      </c>
      <c r="H3113" s="102" t="s">
        <v>5101</v>
      </c>
      <c r="I3113" s="45" t="s">
        <v>600</v>
      </c>
      <c r="J3113" s="290">
        <v>0.47430555555555554</v>
      </c>
      <c r="K3113" s="272" t="s">
        <v>3714</v>
      </c>
      <c r="L3113" s="13">
        <f ca="1">IFERROR(__xludf.DUMMYFUNCTION("if(K3280="""",0,counta(split(K3280,"","")))"),1)</f>
        <v>1</v>
      </c>
      <c r="M3113" s="272" t="s">
        <v>3714</v>
      </c>
      <c r="N3113" s="275"/>
      <c r="O3113" s="275"/>
      <c r="P3113" s="275"/>
      <c r="Q3113" s="422" t="s">
        <v>62</v>
      </c>
      <c r="R3113" s="102" t="s">
        <v>43</v>
      </c>
      <c r="S3113" s="102">
        <v>0</v>
      </c>
      <c r="T3113" s="435"/>
      <c r="U3113" s="486">
        <v>5</v>
      </c>
      <c r="V3113" s="486">
        <v>5</v>
      </c>
      <c r="W3113" s="498" t="s">
        <v>2793</v>
      </c>
      <c r="X3113" s="486">
        <v>1</v>
      </c>
      <c r="Y3113" s="422">
        <f>J3113-I3113</f>
        <v>-1.8750000000000044E-2</v>
      </c>
      <c r="Z3113" s="422">
        <f>Y3113*60</f>
        <v>-1.1250000000000027</v>
      </c>
      <c r="AA3113" s="429">
        <v>0</v>
      </c>
      <c r="AB3113" s="277">
        <v>5</v>
      </c>
    </row>
    <row r="3114" spans="1:28" ht="14.25" customHeight="1" thickBot="1">
      <c r="A3114" s="7"/>
      <c r="B3114" s="7"/>
      <c r="C3114" s="50" t="s">
        <v>4411</v>
      </c>
      <c r="D3114" s="468">
        <v>1</v>
      </c>
      <c r="E3114" s="51" t="s">
        <v>4635</v>
      </c>
      <c r="F3114" s="129" t="s">
        <v>4663</v>
      </c>
      <c r="G3114" s="129" t="s">
        <v>4664</v>
      </c>
      <c r="H3114" s="129" t="s">
        <v>4665</v>
      </c>
      <c r="I3114" s="45" t="s">
        <v>1017</v>
      </c>
      <c r="J3114" s="290">
        <v>0.49722222222222223</v>
      </c>
      <c r="K3114" s="272" t="s">
        <v>1753</v>
      </c>
      <c r="L3114" s="13">
        <f ca="1">IFERROR(__xludf.DUMMYFUNCTION("if(K3281="""",0,counta(split(K3281,"","")))"),1)</f>
        <v>1</v>
      </c>
      <c r="M3114" s="272" t="s">
        <v>1753</v>
      </c>
      <c r="N3114" s="275"/>
      <c r="O3114" s="275"/>
      <c r="P3114" s="275"/>
      <c r="Q3114" s="422" t="s">
        <v>62</v>
      </c>
      <c r="R3114" s="102" t="s">
        <v>43</v>
      </c>
      <c r="S3114" s="102">
        <v>0</v>
      </c>
      <c r="T3114" s="435"/>
      <c r="U3114" s="481"/>
      <c r="V3114" s="481">
        <v>4</v>
      </c>
      <c r="W3114" s="481" t="s">
        <v>29</v>
      </c>
      <c r="X3114" s="503">
        <v>1</v>
      </c>
      <c r="Y3114" s="422">
        <f>J3114-I3114</f>
        <v>5.5555555555555358E-3</v>
      </c>
      <c r="Z3114" s="422">
        <f>Y3114*60</f>
        <v>0.33333333333333215</v>
      </c>
      <c r="AA3114" s="428">
        <v>0</v>
      </c>
      <c r="AB3114" s="165">
        <v>5</v>
      </c>
    </row>
    <row r="3115" spans="1:28" ht="14.25" customHeight="1" thickBot="1">
      <c r="A3115" s="7"/>
      <c r="B3115" s="7"/>
      <c r="C3115" s="50" t="s">
        <v>5950</v>
      </c>
      <c r="D3115" s="468">
        <v>1</v>
      </c>
      <c r="E3115" s="50" t="s">
        <v>6187</v>
      </c>
      <c r="F3115" s="102" t="s">
        <v>6193</v>
      </c>
      <c r="G3115" s="102" t="s">
        <v>6194</v>
      </c>
      <c r="H3115" s="102" t="s">
        <v>6195</v>
      </c>
      <c r="I3115" s="45" t="s">
        <v>1017</v>
      </c>
      <c r="J3115" s="290">
        <v>0.50347222222222221</v>
      </c>
      <c r="K3115" s="289" t="s">
        <v>9478</v>
      </c>
      <c r="L3115" s="13">
        <f ca="1">IFERROR(__xludf.DUMMYFUNCTION("if(K3282="""",0,counta(split(K3282,"","")))"),1)</f>
        <v>1</v>
      </c>
      <c r="M3115" s="289" t="s">
        <v>9479</v>
      </c>
      <c r="N3115" s="275"/>
      <c r="O3115" s="275"/>
      <c r="P3115" s="275"/>
      <c r="Q3115" s="422" t="s">
        <v>62</v>
      </c>
      <c r="R3115" s="102" t="s">
        <v>43</v>
      </c>
      <c r="S3115" s="102">
        <v>0</v>
      </c>
      <c r="T3115" s="435"/>
      <c r="U3115" s="379">
        <v>4</v>
      </c>
      <c r="V3115" s="379">
        <v>4</v>
      </c>
      <c r="W3115" s="377" t="s">
        <v>3511</v>
      </c>
      <c r="X3115" s="377">
        <v>1</v>
      </c>
      <c r="Y3115" s="422">
        <f>J3115-I3115</f>
        <v>1.1805555555555514E-2</v>
      </c>
      <c r="Z3115" s="422">
        <f>Y3115*60</f>
        <v>0.70833333333333082</v>
      </c>
      <c r="AA3115" s="429">
        <v>0</v>
      </c>
      <c r="AB3115" s="328">
        <v>5</v>
      </c>
    </row>
    <row r="3116" spans="1:28" ht="14.25" customHeight="1" thickBot="1">
      <c r="A3116" s="7"/>
      <c r="B3116" s="7"/>
      <c r="C3116" s="284" t="s">
        <v>3086</v>
      </c>
      <c r="D3116" s="468">
        <v>1</v>
      </c>
      <c r="E3116" s="87" t="s">
        <v>3087</v>
      </c>
      <c r="F3116" s="88" t="s">
        <v>3099</v>
      </c>
      <c r="G3116" s="102" t="s">
        <v>3099</v>
      </c>
      <c r="H3116" s="102" t="s">
        <v>3100</v>
      </c>
      <c r="I3116" s="45" t="s">
        <v>2256</v>
      </c>
      <c r="J3116" s="272"/>
      <c r="K3116" s="275"/>
      <c r="L3116" s="13">
        <f ca="1">IFERROR(__xludf.DUMMYFUNCTION("if(K3283="""",0,counta(split(K3283,"","")))"),0)</f>
        <v>0</v>
      </c>
      <c r="M3116" s="275"/>
      <c r="N3116" s="272" t="s">
        <v>5401</v>
      </c>
      <c r="O3116" s="272" t="s">
        <v>5401</v>
      </c>
      <c r="P3116" s="272" t="s">
        <v>5401</v>
      </c>
      <c r="Q3116" s="422" t="s">
        <v>62</v>
      </c>
      <c r="R3116" s="102" t="s">
        <v>43</v>
      </c>
      <c r="S3116" s="102">
        <v>0</v>
      </c>
      <c r="T3116" s="435"/>
      <c r="U3116" s="165"/>
      <c r="V3116" s="165">
        <v>4</v>
      </c>
      <c r="W3116" s="165" t="s">
        <v>29</v>
      </c>
      <c r="X3116" s="15">
        <v>1</v>
      </c>
      <c r="Y3116" s="422">
        <f>J3116-I3116</f>
        <v>-0.49027777777777781</v>
      </c>
      <c r="Z3116" s="422">
        <f>Y3116*60</f>
        <v>-29.416666666666668</v>
      </c>
      <c r="AA3116" s="428">
        <v>0</v>
      </c>
      <c r="AB3116" s="165">
        <v>5</v>
      </c>
    </row>
    <row r="3117" spans="1:28" ht="14.25" customHeight="1" thickBot="1">
      <c r="A3117" s="7"/>
      <c r="B3117" s="7"/>
      <c r="C3117" s="50" t="s">
        <v>6196</v>
      </c>
      <c r="D3117" s="468">
        <v>1</v>
      </c>
      <c r="E3117" s="50" t="s">
        <v>6245</v>
      </c>
      <c r="F3117" s="93" t="s">
        <v>6249</v>
      </c>
      <c r="G3117" s="102" t="s">
        <v>6250</v>
      </c>
      <c r="H3117" s="102" t="s">
        <v>6251</v>
      </c>
      <c r="I3117" s="45" t="s">
        <v>2256</v>
      </c>
      <c r="J3117" s="290">
        <v>3.6805555555555557E-2</v>
      </c>
      <c r="K3117" s="272" t="s">
        <v>9480</v>
      </c>
      <c r="L3117" s="13">
        <f ca="1">IFERROR(__xludf.DUMMYFUNCTION("if(K3284="""",0,counta(split(K3284,"","")))"),2)</f>
        <v>2</v>
      </c>
      <c r="M3117" s="272" t="s">
        <v>9481</v>
      </c>
      <c r="N3117" s="275"/>
      <c r="O3117" s="275"/>
      <c r="P3117" s="275"/>
      <c r="Q3117" s="422" t="s">
        <v>62</v>
      </c>
      <c r="R3117" s="102" t="s">
        <v>43</v>
      </c>
      <c r="S3117" s="102">
        <v>0</v>
      </c>
      <c r="T3117" s="435"/>
      <c r="U3117" s="165">
        <v>4</v>
      </c>
      <c r="V3117" s="165">
        <v>5</v>
      </c>
      <c r="W3117" s="165" t="s">
        <v>2111</v>
      </c>
      <c r="X3117" s="102">
        <v>1</v>
      </c>
      <c r="Y3117" s="422">
        <f>J3117-I3117</f>
        <v>-0.45347222222222228</v>
      </c>
      <c r="Z3117" s="422">
        <f>Y3117*60</f>
        <v>-27.208333333333336</v>
      </c>
      <c r="AA3117" s="429">
        <v>0</v>
      </c>
      <c r="AB3117" s="328">
        <v>5</v>
      </c>
    </row>
    <row r="3118" spans="1:28" ht="14.25" customHeight="1" thickBot="1">
      <c r="A3118" s="7"/>
      <c r="B3118" s="7"/>
      <c r="C3118" s="50" t="s">
        <v>4046</v>
      </c>
      <c r="D3118" s="468">
        <v>1</v>
      </c>
      <c r="E3118" s="353" t="s">
        <v>4047</v>
      </c>
      <c r="F3118" s="102" t="s">
        <v>4048</v>
      </c>
      <c r="G3118" s="102" t="s">
        <v>4049</v>
      </c>
      <c r="H3118" s="102" t="s">
        <v>4050</v>
      </c>
      <c r="I3118" s="45" t="s">
        <v>4051</v>
      </c>
      <c r="J3118" s="290">
        <v>0.22847222222222222</v>
      </c>
      <c r="K3118" s="272" t="s">
        <v>9484</v>
      </c>
      <c r="L3118" s="13">
        <f ca="1">IFERROR(__xludf.DUMMYFUNCTION("if(K3285="""",0,counta(split(K3285,"","")))"),5)</f>
        <v>5</v>
      </c>
      <c r="M3118" s="272" t="s">
        <v>9485</v>
      </c>
      <c r="N3118" s="275"/>
      <c r="O3118" s="272" t="s">
        <v>3547</v>
      </c>
      <c r="P3118" s="272" t="s">
        <v>9486</v>
      </c>
      <c r="Q3118" s="422" t="s">
        <v>62</v>
      </c>
      <c r="R3118" s="102" t="s">
        <v>43</v>
      </c>
      <c r="S3118" s="102">
        <v>0</v>
      </c>
      <c r="T3118" s="435"/>
      <c r="U3118" s="521">
        <v>5</v>
      </c>
      <c r="V3118" s="521">
        <v>5</v>
      </c>
      <c r="W3118" s="523" t="s">
        <v>3548</v>
      </c>
      <c r="X3118" s="480">
        <v>1</v>
      </c>
      <c r="Y3118" s="422">
        <f>J3118-I3118</f>
        <v>-0.25902777777777775</v>
      </c>
      <c r="Z3118" s="422">
        <f>Y3118*60</f>
        <v>-15.541666666666664</v>
      </c>
      <c r="AA3118" s="429">
        <v>0</v>
      </c>
      <c r="AB3118" s="379">
        <v>5</v>
      </c>
    </row>
    <row r="3119" spans="1:28" ht="14.25" customHeight="1" thickBot="1">
      <c r="A3119" s="126"/>
      <c r="B3119" s="126"/>
      <c r="C3119" s="127" t="s">
        <v>4411</v>
      </c>
      <c r="D3119" s="468">
        <v>1</v>
      </c>
      <c r="E3119" s="128" t="s">
        <v>4465</v>
      </c>
      <c r="F3119" s="129" t="s">
        <v>4479</v>
      </c>
      <c r="G3119" s="129" t="s">
        <v>1280</v>
      </c>
      <c r="H3119" s="129" t="s">
        <v>1602</v>
      </c>
      <c r="I3119" s="47" t="s">
        <v>4051</v>
      </c>
      <c r="J3119" s="290">
        <v>0.35625000000000001</v>
      </c>
      <c r="K3119" s="272" t="s">
        <v>9489</v>
      </c>
      <c r="L3119" s="13">
        <f ca="1">IFERROR(__xludf.DUMMYFUNCTION("if(K3286="""",0,counta(split(K3286,"","")))"),7)</f>
        <v>7</v>
      </c>
      <c r="M3119" s="51" t="s">
        <v>9490</v>
      </c>
      <c r="N3119" s="272"/>
      <c r="O3119" s="272" t="s">
        <v>181</v>
      </c>
      <c r="P3119" s="272" t="s">
        <v>9491</v>
      </c>
      <c r="Q3119" s="422" t="s">
        <v>62</v>
      </c>
      <c r="R3119" s="102" t="s">
        <v>43</v>
      </c>
      <c r="S3119" s="102">
        <v>0</v>
      </c>
      <c r="T3119" s="435"/>
      <c r="U3119" s="165"/>
      <c r="V3119" s="165">
        <v>3</v>
      </c>
      <c r="W3119" s="165" t="s">
        <v>29</v>
      </c>
      <c r="X3119" s="15">
        <v>1</v>
      </c>
      <c r="Y3119" s="422">
        <f>J3119-I3119</f>
        <v>-0.13124999999999998</v>
      </c>
      <c r="Z3119" s="422">
        <f>Y3119*60</f>
        <v>-7.8749999999999982</v>
      </c>
      <c r="AA3119" s="429">
        <v>0</v>
      </c>
      <c r="AB3119" s="486">
        <v>5</v>
      </c>
    </row>
    <row r="3120" spans="1:28" ht="14.25" customHeight="1" thickBot="1">
      <c r="A3120" s="7"/>
      <c r="B3120" s="7"/>
      <c r="C3120" s="104" t="s">
        <v>3675</v>
      </c>
      <c r="D3120" s="468">
        <v>1</v>
      </c>
      <c r="E3120" s="49" t="s">
        <v>3676</v>
      </c>
      <c r="F3120" s="102" t="s">
        <v>3681</v>
      </c>
      <c r="G3120" s="102"/>
      <c r="H3120" s="102" t="s">
        <v>3682</v>
      </c>
      <c r="I3120" s="45" t="s">
        <v>378</v>
      </c>
      <c r="J3120" s="290">
        <v>0.48055555555555557</v>
      </c>
      <c r="K3120" s="272" t="s">
        <v>9493</v>
      </c>
      <c r="L3120" s="13">
        <f ca="1">IFERROR(__xludf.DUMMYFUNCTION("if(K3287="""",0,counta(split(K3287,"","")))"),12)</f>
        <v>12</v>
      </c>
      <c r="M3120" s="272" t="s">
        <v>9493</v>
      </c>
      <c r="N3120" s="272" t="s">
        <v>8965</v>
      </c>
      <c r="O3120" s="272" t="s">
        <v>1198</v>
      </c>
      <c r="P3120" s="272" t="s">
        <v>1198</v>
      </c>
      <c r="Q3120" s="422" t="s">
        <v>62</v>
      </c>
      <c r="R3120" s="102" t="s">
        <v>43</v>
      </c>
      <c r="S3120" s="102">
        <v>0</v>
      </c>
      <c r="T3120" s="435"/>
      <c r="U3120" s="165">
        <v>1</v>
      </c>
      <c r="V3120" s="165">
        <v>3</v>
      </c>
      <c r="W3120" s="165" t="s">
        <v>2111</v>
      </c>
      <c r="X3120" s="102">
        <v>1</v>
      </c>
      <c r="Y3120" s="422">
        <f>J3120-I3120</f>
        <v>-5.5555555555555358E-3</v>
      </c>
      <c r="Z3120" s="422">
        <f>Y3120*60</f>
        <v>-0.33333333333333215</v>
      </c>
      <c r="AA3120" s="429">
        <v>0</v>
      </c>
      <c r="AB3120" s="274">
        <v>5</v>
      </c>
    </row>
    <row r="3121" spans="1:28" ht="14.25" customHeight="1" thickBot="1">
      <c r="A3121" s="7"/>
      <c r="B3121" s="7"/>
      <c r="C3121" s="50" t="s">
        <v>4411</v>
      </c>
      <c r="D3121" s="468">
        <v>1</v>
      </c>
      <c r="E3121" s="50" t="s">
        <v>4412</v>
      </c>
      <c r="F3121" s="102" t="s">
        <v>4458</v>
      </c>
      <c r="G3121" s="102" t="s">
        <v>4459</v>
      </c>
      <c r="H3121" s="102" t="s">
        <v>2916</v>
      </c>
      <c r="I3121" s="45" t="s">
        <v>378</v>
      </c>
      <c r="J3121" s="279"/>
      <c r="K3121" s="275"/>
      <c r="L3121" s="13">
        <f ca="1">IFERROR(__xludf.DUMMYFUNCTION("if(K3288="""",0,counta(split(K3288,"","")))"),0)</f>
        <v>0</v>
      </c>
      <c r="M3121" s="275"/>
      <c r="N3121" s="272" t="s">
        <v>5401</v>
      </c>
      <c r="O3121" s="272" t="s">
        <v>5401</v>
      </c>
      <c r="P3121" s="272" t="s">
        <v>5401</v>
      </c>
      <c r="Q3121" s="422" t="s">
        <v>62</v>
      </c>
      <c r="R3121" s="102" t="s">
        <v>43</v>
      </c>
      <c r="S3121" s="102">
        <v>0</v>
      </c>
      <c r="T3121" s="435"/>
      <c r="U3121" s="165"/>
      <c r="V3121" s="165">
        <v>4</v>
      </c>
      <c r="W3121" s="165" t="s">
        <v>29</v>
      </c>
      <c r="X3121" s="15">
        <v>1</v>
      </c>
      <c r="Y3121" s="422">
        <f>J3121-I3121</f>
        <v>-0.4861111111111111</v>
      </c>
      <c r="Z3121" s="422">
        <f>Y3121*60</f>
        <v>-29.166666666666668</v>
      </c>
      <c r="AA3121" s="428">
        <v>0</v>
      </c>
      <c r="AB3121" s="165">
        <v>5</v>
      </c>
    </row>
    <row r="3122" spans="1:28" ht="14.25" customHeight="1" thickBot="1">
      <c r="A3122" s="7"/>
      <c r="B3122" s="7"/>
      <c r="C3122" s="50" t="s">
        <v>5950</v>
      </c>
      <c r="D3122" s="468">
        <v>1</v>
      </c>
      <c r="E3122" s="50" t="s">
        <v>6085</v>
      </c>
      <c r="F3122" s="27" t="s">
        <v>862</v>
      </c>
      <c r="G3122" s="102"/>
      <c r="H3122" s="102" t="s">
        <v>6099</v>
      </c>
      <c r="I3122" s="45" t="s">
        <v>378</v>
      </c>
      <c r="J3122" s="296"/>
      <c r="K3122" s="296"/>
      <c r="L3122" s="13">
        <f ca="1">IFERROR(__xludf.DUMMYFUNCTION("if(K3289="""",0,counta(split(K3289,"","")))"),0)</f>
        <v>0</v>
      </c>
      <c r="M3122" s="301"/>
      <c r="N3122" s="301" t="s">
        <v>5401</v>
      </c>
      <c r="O3122" s="301" t="s">
        <v>5401</v>
      </c>
      <c r="P3122" s="301" t="s">
        <v>5401</v>
      </c>
      <c r="Q3122" s="422" t="s">
        <v>62</v>
      </c>
      <c r="R3122" s="102" t="s">
        <v>43</v>
      </c>
      <c r="S3122" s="102">
        <v>0</v>
      </c>
      <c r="T3122" s="435"/>
      <c r="U3122" s="148">
        <v>3</v>
      </c>
      <c r="V3122" s="150">
        <v>5</v>
      </c>
      <c r="W3122" s="155" t="s">
        <v>29</v>
      </c>
      <c r="X3122" s="155" t="s">
        <v>2947</v>
      </c>
      <c r="Y3122" s="422">
        <f>J3122-I3122</f>
        <v>-0.4861111111111111</v>
      </c>
      <c r="Z3122" s="422">
        <f>Y3122*60</f>
        <v>-29.166666666666668</v>
      </c>
      <c r="AA3122" s="429">
        <v>0</v>
      </c>
      <c r="AB3122" s="280">
        <v>5</v>
      </c>
    </row>
    <row r="3123" spans="1:28" ht="14.25" customHeight="1" thickBot="1">
      <c r="A3123" s="7"/>
      <c r="B3123" s="7"/>
      <c r="C3123" s="190" t="s">
        <v>6753</v>
      </c>
      <c r="D3123" s="468">
        <v>1</v>
      </c>
      <c r="E3123" s="200" t="s">
        <v>572</v>
      </c>
      <c r="F3123" s="205" t="s">
        <v>2824</v>
      </c>
      <c r="G3123" s="205" t="s">
        <v>2824</v>
      </c>
      <c r="H3123" s="205" t="s">
        <v>2825</v>
      </c>
      <c r="I3123" s="195" t="s">
        <v>378</v>
      </c>
      <c r="J3123" s="298">
        <v>0.41666666666666669</v>
      </c>
      <c r="K3123" s="301" t="s">
        <v>9497</v>
      </c>
      <c r="L3123" s="13">
        <f ca="1">IFERROR(__xludf.DUMMYFUNCTION("if(K3290="""",0,counta(split(K3290,"","")))"),4)</f>
        <v>4</v>
      </c>
      <c r="M3123" s="301" t="s">
        <v>9498</v>
      </c>
      <c r="N3123" s="301" t="s">
        <v>9499</v>
      </c>
      <c r="O3123" s="301" t="s">
        <v>9500</v>
      </c>
      <c r="P3123" s="299" t="s">
        <v>464</v>
      </c>
      <c r="Q3123" s="422" t="s">
        <v>62</v>
      </c>
      <c r="R3123" s="102" t="s">
        <v>43</v>
      </c>
      <c r="S3123" s="102">
        <v>0</v>
      </c>
      <c r="T3123" s="435"/>
      <c r="U3123" s="336">
        <v>3</v>
      </c>
      <c r="V3123" s="332">
        <v>5</v>
      </c>
      <c r="W3123" s="339" t="s">
        <v>3555</v>
      </c>
      <c r="X3123" s="339" t="s">
        <v>2794</v>
      </c>
      <c r="Y3123" s="422">
        <f>J3123-I3123</f>
        <v>-6.944444444444442E-2</v>
      </c>
      <c r="Z3123" s="422">
        <f>Y3123*60</f>
        <v>-4.1666666666666652</v>
      </c>
      <c r="AA3123" s="429">
        <v>0</v>
      </c>
      <c r="AB3123" s="328">
        <v>5</v>
      </c>
    </row>
    <row r="3124" spans="1:28" ht="14.25" customHeight="1" thickBot="1">
      <c r="A3124" s="7"/>
      <c r="B3124" s="7"/>
      <c r="C3124" s="104" t="s">
        <v>5338</v>
      </c>
      <c r="D3124" s="468">
        <v>1</v>
      </c>
      <c r="E3124" s="50" t="s">
        <v>5498</v>
      </c>
      <c r="F3124" s="102" t="s">
        <v>5483</v>
      </c>
      <c r="G3124" s="102" t="s">
        <v>5499</v>
      </c>
      <c r="H3124" s="102" t="s">
        <v>5500</v>
      </c>
      <c r="I3124" s="45" t="s">
        <v>971</v>
      </c>
      <c r="J3124" s="298">
        <v>0.61805555555555558</v>
      </c>
      <c r="K3124" s="301" t="s">
        <v>9501</v>
      </c>
      <c r="L3124" s="13">
        <f ca="1">IFERROR(__xludf.DUMMYFUNCTION("if(K3291="""",0,counta(split(K3291,"","")))"),9)</f>
        <v>9</v>
      </c>
      <c r="M3124" s="300" t="s">
        <v>9502</v>
      </c>
      <c r="N3124" s="301" t="s">
        <v>9503</v>
      </c>
      <c r="O3124" s="301" t="s">
        <v>9504</v>
      </c>
      <c r="P3124" s="301"/>
      <c r="Q3124" s="422" t="s">
        <v>62</v>
      </c>
      <c r="R3124" s="102" t="s">
        <v>43</v>
      </c>
      <c r="S3124" s="102">
        <v>0</v>
      </c>
      <c r="T3124" s="435"/>
      <c r="U3124" s="165">
        <v>4</v>
      </c>
      <c r="V3124" s="165">
        <v>4</v>
      </c>
      <c r="W3124" s="165" t="s">
        <v>29</v>
      </c>
      <c r="X3124" s="102" t="s">
        <v>2794</v>
      </c>
      <c r="Y3124" s="422">
        <f>J3124-I3124</f>
        <v>0.13333333333333336</v>
      </c>
      <c r="Z3124" s="422">
        <f>Y3124*60</f>
        <v>8.0000000000000018</v>
      </c>
      <c r="AA3124" s="429">
        <v>0</v>
      </c>
      <c r="AB3124" s="332">
        <v>5</v>
      </c>
    </row>
    <row r="3125" spans="1:28" ht="14.25" customHeight="1" thickBot="1">
      <c r="A3125" s="7"/>
      <c r="B3125" s="7"/>
      <c r="C3125" s="284" t="s">
        <v>4046</v>
      </c>
      <c r="D3125" s="468">
        <v>1</v>
      </c>
      <c r="E3125" s="353" t="s">
        <v>1334</v>
      </c>
      <c r="F3125" s="93" t="s">
        <v>4106</v>
      </c>
      <c r="G3125" s="102" t="s">
        <v>4107</v>
      </c>
      <c r="H3125" s="102" t="s">
        <v>1341</v>
      </c>
      <c r="I3125" s="45" t="s">
        <v>383</v>
      </c>
      <c r="J3125" s="298">
        <v>0.73611111111111116</v>
      </c>
      <c r="K3125" s="301" t="s">
        <v>9507</v>
      </c>
      <c r="L3125" s="13">
        <f ca="1">IFERROR(__xludf.DUMMYFUNCTION("if(K3292="""",0,counta(split(K3292,"","")))"),5)</f>
        <v>5</v>
      </c>
      <c r="M3125" s="301" t="s">
        <v>9508</v>
      </c>
      <c r="N3125" s="301"/>
      <c r="O3125" s="301"/>
      <c r="P3125" s="301"/>
      <c r="Q3125" s="422" t="s">
        <v>62</v>
      </c>
      <c r="R3125" s="102" t="s">
        <v>43</v>
      </c>
      <c r="S3125" s="102">
        <v>0</v>
      </c>
      <c r="T3125" s="435"/>
      <c r="U3125" s="481"/>
      <c r="V3125" s="481"/>
      <c r="W3125" s="481"/>
      <c r="X3125" s="480"/>
      <c r="Y3125" s="422">
        <f>J3125-I3125</f>
        <v>0.25486111111111115</v>
      </c>
      <c r="Z3125" s="422">
        <f>Y3125*60</f>
        <v>15.29166666666667</v>
      </c>
      <c r="AA3125" s="429">
        <v>0</v>
      </c>
      <c r="AB3125" s="280">
        <v>5</v>
      </c>
    </row>
    <row r="3126" spans="1:28" ht="14.25" customHeight="1" thickBot="1">
      <c r="A3126" s="385"/>
      <c r="B3126" s="385"/>
      <c r="C3126" s="145" t="s">
        <v>5078</v>
      </c>
      <c r="D3126" s="468">
        <v>1</v>
      </c>
      <c r="E3126" s="145" t="s">
        <v>5082</v>
      </c>
      <c r="F3126" s="102" t="s">
        <v>5087</v>
      </c>
      <c r="G3126" s="155" t="s">
        <v>5088</v>
      </c>
      <c r="H3126" s="155" t="s">
        <v>5089</v>
      </c>
      <c r="I3126" s="146" t="s">
        <v>383</v>
      </c>
      <c r="J3126" s="298">
        <v>0.13194444444444445</v>
      </c>
      <c r="K3126" s="301" t="s">
        <v>9510</v>
      </c>
      <c r="L3126" s="13">
        <f ca="1">IFERROR(__xludf.DUMMYFUNCTION("if(K3293="""",0,counta(split(K3293,"","")))"),4)</f>
        <v>4</v>
      </c>
      <c r="M3126" s="301" t="s">
        <v>9511</v>
      </c>
      <c r="N3126" s="301" t="s">
        <v>9512</v>
      </c>
      <c r="O3126" s="301" t="s">
        <v>5119</v>
      </c>
      <c r="P3126" s="301" t="s">
        <v>5119</v>
      </c>
      <c r="Q3126" s="422" t="s">
        <v>62</v>
      </c>
      <c r="R3126" s="102" t="s">
        <v>43</v>
      </c>
      <c r="S3126" s="102">
        <v>0</v>
      </c>
      <c r="T3126" s="435"/>
      <c r="U3126" s="165"/>
      <c r="V3126" s="165"/>
      <c r="W3126" s="165"/>
      <c r="X3126" s="102"/>
      <c r="Y3126" s="422">
        <f>J3126-I3126</f>
        <v>-0.34930555555555554</v>
      </c>
      <c r="Z3126" s="422">
        <f>Y3126*60</f>
        <v>-20.958333333333332</v>
      </c>
      <c r="AA3126" s="429">
        <v>0</v>
      </c>
      <c r="AB3126" s="165">
        <v>5</v>
      </c>
    </row>
    <row r="3127" spans="1:28" ht="14.25" customHeight="1" thickBot="1">
      <c r="A3127" s="385"/>
      <c r="B3127" s="385"/>
      <c r="C3127" s="145" t="s">
        <v>5078</v>
      </c>
      <c r="D3127" s="468">
        <v>1</v>
      </c>
      <c r="E3127" s="145" t="s">
        <v>5297</v>
      </c>
      <c r="F3127" s="155" t="s">
        <v>5305</v>
      </c>
      <c r="G3127" s="155" t="s">
        <v>5306</v>
      </c>
      <c r="H3127" s="155" t="s">
        <v>5307</v>
      </c>
      <c r="I3127" s="146" t="s">
        <v>383</v>
      </c>
      <c r="J3127" s="298">
        <v>0.16666666666666666</v>
      </c>
      <c r="K3127" s="301" t="s">
        <v>9513</v>
      </c>
      <c r="L3127" s="13">
        <f ca="1">IFERROR(__xludf.DUMMYFUNCTION("if(K3294="""",0,counta(split(K3294,"","")))"),6)</f>
        <v>6</v>
      </c>
      <c r="M3127" s="301" t="s">
        <v>9514</v>
      </c>
      <c r="N3127" s="301"/>
      <c r="O3127" s="301"/>
      <c r="P3127" s="301"/>
      <c r="Q3127" s="422" t="s">
        <v>62</v>
      </c>
      <c r="R3127" s="102" t="s">
        <v>43</v>
      </c>
      <c r="S3127" s="102">
        <v>0</v>
      </c>
      <c r="T3127" s="435"/>
      <c r="U3127" s="165">
        <v>5</v>
      </c>
      <c r="V3127" s="165">
        <v>5</v>
      </c>
      <c r="W3127" s="353" t="s">
        <v>29</v>
      </c>
      <c r="X3127" s="102" t="s">
        <v>2976</v>
      </c>
      <c r="Y3127" s="422">
        <f>J3127-I3127</f>
        <v>-0.31458333333333333</v>
      </c>
      <c r="Z3127" s="422">
        <f>Y3127*60</f>
        <v>-18.875</v>
      </c>
      <c r="AA3127" s="429">
        <v>0</v>
      </c>
      <c r="AB3127" s="332">
        <v>5</v>
      </c>
    </row>
    <row r="3128" spans="1:28" ht="14.25" customHeight="1" thickBot="1">
      <c r="A3128" s="102"/>
      <c r="B3128" s="102"/>
      <c r="C3128" s="252" t="s">
        <v>3828</v>
      </c>
      <c r="D3128" s="468">
        <v>1</v>
      </c>
      <c r="E3128" s="252" t="s">
        <v>3903</v>
      </c>
      <c r="F3128" s="137" t="s">
        <v>75</v>
      </c>
      <c r="G3128" s="137" t="s">
        <v>3906</v>
      </c>
      <c r="H3128" s="137" t="s">
        <v>2823</v>
      </c>
      <c r="I3128" s="110" t="s">
        <v>3647</v>
      </c>
      <c r="J3128" s="298">
        <v>0.2638888888888889</v>
      </c>
      <c r="K3128" s="301" t="s">
        <v>9517</v>
      </c>
      <c r="L3128" s="13">
        <f ca="1">IFERROR(__xludf.DUMMYFUNCTION("if(K3295="""",0,counta(split(K3295,"","")))"),3)</f>
        <v>3</v>
      </c>
      <c r="M3128" s="301" t="s">
        <v>9518</v>
      </c>
      <c r="N3128" s="301" t="s">
        <v>9519</v>
      </c>
      <c r="O3128" s="301" t="s">
        <v>9519</v>
      </c>
      <c r="P3128" s="301" t="s">
        <v>9519</v>
      </c>
      <c r="Q3128" s="422" t="s">
        <v>62</v>
      </c>
      <c r="R3128" s="102" t="s">
        <v>43</v>
      </c>
      <c r="S3128" s="102">
        <v>0</v>
      </c>
      <c r="T3128" s="435"/>
      <c r="U3128" s="165">
        <v>5</v>
      </c>
      <c r="V3128" s="165">
        <v>5</v>
      </c>
      <c r="W3128" s="353" t="s">
        <v>29</v>
      </c>
      <c r="X3128" s="102" t="s">
        <v>2794</v>
      </c>
      <c r="Y3128" s="422">
        <f>J3128-I3128</f>
        <v>-0.21666666666666667</v>
      </c>
      <c r="Z3128" s="422">
        <f>Y3128*60</f>
        <v>-13</v>
      </c>
      <c r="AA3128" s="429">
        <v>0</v>
      </c>
      <c r="AB3128" s="165">
        <v>5</v>
      </c>
    </row>
    <row r="3129" spans="1:28" ht="14.25" customHeight="1" thickBot="1">
      <c r="A3129" s="7"/>
      <c r="B3129" s="7"/>
      <c r="C3129" s="51" t="s">
        <v>3465</v>
      </c>
      <c r="D3129" s="468">
        <v>1</v>
      </c>
      <c r="E3129" s="51" t="s">
        <v>3540</v>
      </c>
      <c r="F3129" s="49" t="s">
        <v>2737</v>
      </c>
      <c r="G3129" s="102" t="s">
        <v>299</v>
      </c>
      <c r="H3129" s="102" t="s">
        <v>2573</v>
      </c>
      <c r="I3129" s="45" t="s">
        <v>1342</v>
      </c>
      <c r="J3129" s="298">
        <v>0.3888888888888889</v>
      </c>
      <c r="K3129" s="301" t="s">
        <v>9521</v>
      </c>
      <c r="L3129" s="13">
        <f ca="1">IFERROR(__xludf.DUMMYFUNCTION("if(K3296="""",0,counta(split(K3296,"","")))"),3)</f>
        <v>3</v>
      </c>
      <c r="M3129" s="301" t="s">
        <v>9522</v>
      </c>
      <c r="N3129" s="301" t="s">
        <v>9512</v>
      </c>
      <c r="O3129" s="301" t="s">
        <v>5119</v>
      </c>
      <c r="P3129" s="301" t="s">
        <v>5119</v>
      </c>
      <c r="Q3129" s="422" t="s">
        <v>62</v>
      </c>
      <c r="R3129" s="102" t="s">
        <v>43</v>
      </c>
      <c r="S3129" s="102">
        <v>0</v>
      </c>
      <c r="T3129" s="435"/>
      <c r="U3129" s="165">
        <v>4</v>
      </c>
      <c r="V3129" s="165">
        <v>4</v>
      </c>
      <c r="W3129" s="165" t="s">
        <v>3041</v>
      </c>
      <c r="X3129" s="102" t="s">
        <v>3469</v>
      </c>
      <c r="Y3129" s="422">
        <f>J3129-I3129</f>
        <v>-9.027777777777779E-2</v>
      </c>
      <c r="Z3129" s="422">
        <f>Y3129*60</f>
        <v>-5.4166666666666679</v>
      </c>
      <c r="AA3129" s="429">
        <v>0</v>
      </c>
      <c r="AB3129" s="274">
        <v>5</v>
      </c>
    </row>
    <row r="3130" spans="1:28" ht="14.25" customHeight="1" thickBot="1">
      <c r="A3130" s="7"/>
      <c r="B3130" s="7"/>
      <c r="C3130" s="50" t="s">
        <v>4411</v>
      </c>
      <c r="D3130" s="468">
        <v>1</v>
      </c>
      <c r="E3130" s="51" t="s">
        <v>4635</v>
      </c>
      <c r="F3130" s="129" t="s">
        <v>4048</v>
      </c>
      <c r="G3130" s="129" t="s">
        <v>4661</v>
      </c>
      <c r="H3130" s="129" t="s">
        <v>4662</v>
      </c>
      <c r="I3130" s="45" t="s">
        <v>1342</v>
      </c>
      <c r="J3130" s="298">
        <v>0.5</v>
      </c>
      <c r="K3130" s="301" t="s">
        <v>9525</v>
      </c>
      <c r="L3130" s="13">
        <f ca="1">IFERROR(__xludf.DUMMYFUNCTION("if(K3297="""",0,counta(split(K3297,"","")))"),4)</f>
        <v>4</v>
      </c>
      <c r="M3130" s="301" t="s">
        <v>9526</v>
      </c>
      <c r="N3130" s="301"/>
      <c r="O3130" s="301"/>
      <c r="P3130" s="301"/>
      <c r="Q3130" s="437" t="s">
        <v>62</v>
      </c>
      <c r="R3130" s="102" t="s">
        <v>43</v>
      </c>
      <c r="S3130" s="71">
        <v>0</v>
      </c>
      <c r="T3130" s="435"/>
      <c r="U3130" s="274">
        <v>5</v>
      </c>
      <c r="V3130" s="274">
        <v>5</v>
      </c>
      <c r="W3130" s="272" t="s">
        <v>2793</v>
      </c>
      <c r="X3130" s="274">
        <v>1</v>
      </c>
      <c r="Y3130" s="422">
        <f>J3130-I3130</f>
        <v>2.0833333333333315E-2</v>
      </c>
      <c r="Z3130" s="422">
        <f>Y3130*60</f>
        <v>1.2499999999999989</v>
      </c>
      <c r="AA3130" s="429">
        <v>0</v>
      </c>
      <c r="AB3130" s="255">
        <v>5</v>
      </c>
    </row>
    <row r="3131" spans="1:28" ht="14.25" customHeight="1" thickBot="1">
      <c r="A3131" s="385"/>
      <c r="B3131" s="385"/>
      <c r="C3131" s="145" t="s">
        <v>5078</v>
      </c>
      <c r="D3131" s="468">
        <v>1</v>
      </c>
      <c r="E3131" s="145" t="s">
        <v>1066</v>
      </c>
      <c r="F3131" s="155" t="s">
        <v>5205</v>
      </c>
      <c r="G3131" s="155" t="s">
        <v>5206</v>
      </c>
      <c r="H3131" s="155" t="s">
        <v>5207</v>
      </c>
      <c r="I3131" s="146" t="s">
        <v>1979</v>
      </c>
      <c r="J3131" s="298">
        <v>6.5972222222222224E-2</v>
      </c>
      <c r="K3131" s="301" t="s">
        <v>9528</v>
      </c>
      <c r="L3131" s="13">
        <f ca="1">IFERROR(__xludf.DUMMYFUNCTION("if(K3298="""",0,counta(split(K3298,"","")))"),6)</f>
        <v>6</v>
      </c>
      <c r="M3131" s="301" t="s">
        <v>9529</v>
      </c>
      <c r="N3131" s="301"/>
      <c r="O3131" s="301"/>
      <c r="P3131" s="301"/>
      <c r="Q3131" s="437" t="s">
        <v>62</v>
      </c>
      <c r="R3131" s="102" t="s">
        <v>43</v>
      </c>
      <c r="S3131" s="71">
        <v>0</v>
      </c>
      <c r="T3131" s="435"/>
      <c r="U3131" s="165"/>
      <c r="V3131" s="165">
        <v>4</v>
      </c>
      <c r="W3131" s="165" t="s">
        <v>29</v>
      </c>
      <c r="X3131" s="15">
        <v>1</v>
      </c>
      <c r="Y3131" s="422">
        <f>J3131-I3131</f>
        <v>-0.40625000000000006</v>
      </c>
      <c r="Z3131" s="422">
        <f>Y3131*60</f>
        <v>-24.375000000000004</v>
      </c>
      <c r="AA3131" s="429">
        <v>0</v>
      </c>
      <c r="AB3131" s="328">
        <v>5</v>
      </c>
    </row>
    <row r="3132" spans="1:28" ht="14.25" customHeight="1" thickBot="1">
      <c r="A3132" s="7"/>
      <c r="B3132" s="7"/>
      <c r="C3132" s="214" t="s">
        <v>6842</v>
      </c>
      <c r="D3132" s="468">
        <v>1</v>
      </c>
      <c r="E3132" s="214" t="s">
        <v>6853</v>
      </c>
      <c r="F3132" s="218" t="s">
        <v>6864</v>
      </c>
      <c r="G3132" s="217" t="s">
        <v>6865</v>
      </c>
      <c r="H3132" s="102" t="s">
        <v>4284</v>
      </c>
      <c r="I3132" s="45" t="s">
        <v>1979</v>
      </c>
      <c r="J3132" s="298">
        <v>0.10555555555555556</v>
      </c>
      <c r="K3132" s="301" t="s">
        <v>9532</v>
      </c>
      <c r="L3132" s="13">
        <f ca="1">IFERROR(__xludf.DUMMYFUNCTION("if(K3299="""",0,counta(split(K3299,"","")))"),5)</f>
        <v>5</v>
      </c>
      <c r="M3132" s="301" t="s">
        <v>9533</v>
      </c>
      <c r="N3132" s="301"/>
      <c r="O3132" s="301"/>
      <c r="P3132" s="301" t="s">
        <v>9534</v>
      </c>
      <c r="Q3132" s="422" t="s">
        <v>62</v>
      </c>
      <c r="R3132" s="102" t="s">
        <v>43</v>
      </c>
      <c r="S3132" s="102">
        <v>0</v>
      </c>
      <c r="T3132" s="435"/>
      <c r="U3132" s="165">
        <v>3</v>
      </c>
      <c r="V3132" s="165">
        <v>3</v>
      </c>
      <c r="W3132" s="165" t="s">
        <v>2793</v>
      </c>
      <c r="X3132" s="102">
        <v>1</v>
      </c>
      <c r="Y3132" s="422">
        <f>J3132-I3132</f>
        <v>-0.3666666666666667</v>
      </c>
      <c r="Z3132" s="422">
        <f>Y3132*60</f>
        <v>-22</v>
      </c>
      <c r="AA3132" s="429">
        <v>0</v>
      </c>
      <c r="AB3132" s="165">
        <v>5</v>
      </c>
    </row>
    <row r="3133" spans="1:28" ht="14.25" customHeight="1" thickBot="1">
      <c r="A3133" s="7"/>
      <c r="B3133" s="7"/>
      <c r="C3133" s="252" t="s">
        <v>4763</v>
      </c>
      <c r="D3133" s="468">
        <v>1</v>
      </c>
      <c r="E3133" s="50" t="s">
        <v>4927</v>
      </c>
      <c r="F3133" s="102" t="s">
        <v>4931</v>
      </c>
      <c r="G3133" s="102" t="s">
        <v>4932</v>
      </c>
      <c r="H3133" s="102"/>
      <c r="I3133" s="45" t="s">
        <v>404</v>
      </c>
      <c r="J3133" s="298">
        <v>0.19097222222222221</v>
      </c>
      <c r="K3133" s="301" t="s">
        <v>9537</v>
      </c>
      <c r="L3133" s="13">
        <f ca="1">IFERROR(__xludf.DUMMYFUNCTION("if(K3300="""",0,counta(split(K3300,"","")))"),3)</f>
        <v>3</v>
      </c>
      <c r="M3133" s="301" t="s">
        <v>9538</v>
      </c>
      <c r="N3133" s="301"/>
      <c r="O3133" s="301"/>
      <c r="P3133" s="301"/>
      <c r="Q3133" s="422" t="s">
        <v>62</v>
      </c>
      <c r="R3133" s="102" t="s">
        <v>43</v>
      </c>
      <c r="S3133" s="102">
        <v>0</v>
      </c>
      <c r="T3133" s="435"/>
      <c r="U3133" s="156"/>
      <c r="V3133" s="156"/>
      <c r="W3133" s="165" t="s">
        <v>3044</v>
      </c>
      <c r="X3133" s="252">
        <v>1</v>
      </c>
      <c r="Y3133" s="422">
        <f>J3133-I3133</f>
        <v>-0.28055555555555556</v>
      </c>
      <c r="Z3133" s="422">
        <f>Y3133*60</f>
        <v>-16.833333333333332</v>
      </c>
      <c r="AA3133" s="429">
        <v>0</v>
      </c>
      <c r="AB3133" s="165">
        <v>5</v>
      </c>
    </row>
    <row r="3134" spans="1:28" ht="14.25" customHeight="1" thickBot="1">
      <c r="A3134" s="7"/>
      <c r="B3134" s="7"/>
      <c r="C3134" s="104" t="s">
        <v>6619</v>
      </c>
      <c r="D3134" s="468">
        <v>1</v>
      </c>
      <c r="E3134" s="50" t="s">
        <v>6731</v>
      </c>
      <c r="F3134" s="102" t="s">
        <v>6749</v>
      </c>
      <c r="G3134" s="102" t="s">
        <v>6750</v>
      </c>
      <c r="H3134" s="102" t="s">
        <v>6751</v>
      </c>
      <c r="I3134" s="45" t="s">
        <v>404</v>
      </c>
      <c r="J3134" s="298">
        <v>0.20833333333333334</v>
      </c>
      <c r="K3134" s="301" t="s">
        <v>9540</v>
      </c>
      <c r="L3134" s="13">
        <f ca="1">IFERROR(__xludf.DUMMYFUNCTION("if(K3301="""",0,counta(split(K3301,"","")))"),6)</f>
        <v>6</v>
      </c>
      <c r="M3134" s="301" t="s">
        <v>9541</v>
      </c>
      <c r="N3134" s="301"/>
      <c r="O3134" s="301"/>
      <c r="P3134" s="301"/>
      <c r="Q3134" s="422" t="s">
        <v>62</v>
      </c>
      <c r="R3134" s="102" t="s">
        <v>43</v>
      </c>
      <c r="S3134" s="102">
        <v>0</v>
      </c>
      <c r="T3134" s="435"/>
      <c r="U3134" s="165"/>
      <c r="V3134" s="165">
        <v>3</v>
      </c>
      <c r="W3134" s="165" t="s">
        <v>1403</v>
      </c>
      <c r="X3134" s="102"/>
      <c r="Y3134" s="422">
        <f>J3134-I3134</f>
        <v>-0.2631944444444444</v>
      </c>
      <c r="Z3134" s="422">
        <f>Y3134*60</f>
        <v>-15.791666666666664</v>
      </c>
      <c r="AA3134" s="429">
        <v>0</v>
      </c>
      <c r="AB3134" s="277">
        <v>5</v>
      </c>
    </row>
    <row r="3135" spans="1:28" ht="14.25" customHeight="1" thickBot="1">
      <c r="A3135" s="7"/>
      <c r="B3135" s="7"/>
      <c r="C3135" s="237" t="s">
        <v>3086</v>
      </c>
      <c r="D3135" s="468">
        <v>1</v>
      </c>
      <c r="E3135" s="87" t="s">
        <v>805</v>
      </c>
      <c r="F3135" s="102" t="s">
        <v>3145</v>
      </c>
      <c r="G3135" s="92" t="s">
        <v>3145</v>
      </c>
      <c r="H3135" s="102"/>
      <c r="I3135" s="45" t="s">
        <v>2676</v>
      </c>
      <c r="J3135" s="298">
        <v>0.24097222222222223</v>
      </c>
      <c r="K3135" s="301" t="s">
        <v>9542</v>
      </c>
      <c r="L3135" s="13">
        <f ca="1">IFERROR(__xludf.DUMMYFUNCTION("if(K3302="""",0,counta(split(K3302,"","")))"),4)</f>
        <v>4</v>
      </c>
      <c r="M3135" s="301" t="s">
        <v>9543</v>
      </c>
      <c r="N3135" s="301" t="s">
        <v>9512</v>
      </c>
      <c r="O3135" s="301" t="s">
        <v>5119</v>
      </c>
      <c r="P3135" s="301" t="s">
        <v>5119</v>
      </c>
      <c r="Q3135" s="422" t="s">
        <v>62</v>
      </c>
      <c r="R3135" s="102" t="s">
        <v>43</v>
      </c>
      <c r="S3135" s="102">
        <v>0</v>
      </c>
      <c r="T3135" s="435"/>
      <c r="U3135" s="165">
        <v>4</v>
      </c>
      <c r="V3135" s="165">
        <v>4</v>
      </c>
      <c r="W3135" s="165" t="s">
        <v>3127</v>
      </c>
      <c r="X3135" s="102">
        <v>1</v>
      </c>
      <c r="Y3135" s="422">
        <f>J3135-I3135</f>
        <v>-0.22986111111111115</v>
      </c>
      <c r="Z3135" s="422">
        <f>Y3135*60</f>
        <v>-13.79166666666667</v>
      </c>
      <c r="AA3135" s="429">
        <v>0</v>
      </c>
      <c r="AB3135" s="274">
        <v>5</v>
      </c>
    </row>
    <row r="3136" spans="1:28" ht="14.25" customHeight="1" thickBot="1">
      <c r="A3136" s="156"/>
      <c r="B3136" s="156"/>
      <c r="C3136" s="252" t="s">
        <v>5338</v>
      </c>
      <c r="D3136" s="468">
        <v>1</v>
      </c>
      <c r="E3136" s="252" t="s">
        <v>5456</v>
      </c>
      <c r="F3136" s="339" t="s">
        <v>5471</v>
      </c>
      <c r="G3136" s="339"/>
      <c r="H3136" s="339" t="s">
        <v>5472</v>
      </c>
      <c r="I3136" s="166" t="s">
        <v>2676</v>
      </c>
      <c r="J3136" s="298">
        <v>0.54861111111111116</v>
      </c>
      <c r="K3136" s="301" t="s">
        <v>9510</v>
      </c>
      <c r="L3136" s="13">
        <f ca="1">IFERROR(__xludf.DUMMYFUNCTION("if(K3303="""",0,counta(split(K3303,"","")))"),4)</f>
        <v>4</v>
      </c>
      <c r="M3136" s="301" t="s">
        <v>9511</v>
      </c>
      <c r="N3136" s="301" t="s">
        <v>9512</v>
      </c>
      <c r="O3136" s="301" t="s">
        <v>5119</v>
      </c>
      <c r="P3136" s="301" t="s">
        <v>5119</v>
      </c>
      <c r="Q3136" s="422" t="s">
        <v>62</v>
      </c>
      <c r="R3136" s="102" t="s">
        <v>43</v>
      </c>
      <c r="S3136" s="102">
        <v>0</v>
      </c>
      <c r="T3136" s="435"/>
      <c r="U3136" s="165"/>
      <c r="V3136" s="165">
        <v>5</v>
      </c>
      <c r="W3136" s="165" t="s">
        <v>2111</v>
      </c>
      <c r="X3136" s="102"/>
      <c r="Y3136" s="422">
        <f>J3136-I3136</f>
        <v>7.7777777777777779E-2</v>
      </c>
      <c r="Z3136" s="422">
        <f>Y3136*60</f>
        <v>4.666666666666667</v>
      </c>
      <c r="AA3136" s="429">
        <v>0</v>
      </c>
      <c r="AB3136" s="165">
        <v>5</v>
      </c>
    </row>
    <row r="3137" spans="1:28" ht="14.25" customHeight="1" thickBot="1">
      <c r="A3137" s="7"/>
      <c r="B3137" s="7"/>
      <c r="C3137" s="50" t="s">
        <v>5950</v>
      </c>
      <c r="D3137" s="468">
        <v>1</v>
      </c>
      <c r="E3137" s="50" t="s">
        <v>6020</v>
      </c>
      <c r="F3137" s="102" t="s">
        <v>5137</v>
      </c>
      <c r="G3137" s="102"/>
      <c r="H3137" s="102" t="s">
        <v>5137</v>
      </c>
      <c r="I3137" s="45" t="s">
        <v>6026</v>
      </c>
      <c r="J3137" s="298">
        <v>0.67361111111111116</v>
      </c>
      <c r="K3137" s="301" t="s">
        <v>9547</v>
      </c>
      <c r="L3137" s="13">
        <f ca="1">IFERROR(__xludf.DUMMYFUNCTION("if(K3304="""",0,counta(split(K3304,"","")))"),3)</f>
        <v>3</v>
      </c>
      <c r="M3137" s="301" t="s">
        <v>9548</v>
      </c>
      <c r="N3137" s="301"/>
      <c r="O3137" s="301"/>
      <c r="P3137" s="301"/>
      <c r="Q3137" s="422" t="s">
        <v>62</v>
      </c>
      <c r="R3137" s="102" t="s">
        <v>43</v>
      </c>
      <c r="S3137" s="102">
        <v>0</v>
      </c>
      <c r="T3137" s="435"/>
      <c r="U3137" s="165">
        <v>4</v>
      </c>
      <c r="V3137" s="354">
        <v>4</v>
      </c>
      <c r="W3137" s="353" t="s">
        <v>6755</v>
      </c>
      <c r="X3137" s="102">
        <v>1</v>
      </c>
      <c r="Y3137" s="422">
        <f>J3137-I3137</f>
        <v>0.20347222222222228</v>
      </c>
      <c r="Z3137" s="422">
        <f>Y3137*60</f>
        <v>12.208333333333336</v>
      </c>
      <c r="AA3137" s="429">
        <v>0</v>
      </c>
      <c r="AB3137" s="165">
        <v>5</v>
      </c>
    </row>
    <row r="3138" spans="1:28" ht="14.25" customHeight="1" thickBot="1">
      <c r="A3138" s="7"/>
      <c r="B3138" s="7"/>
      <c r="C3138" s="284" t="s">
        <v>4214</v>
      </c>
      <c r="D3138" s="468">
        <v>1</v>
      </c>
      <c r="E3138" s="87" t="s">
        <v>4232</v>
      </c>
      <c r="F3138" s="102" t="s">
        <v>318</v>
      </c>
      <c r="G3138" s="284" t="s">
        <v>318</v>
      </c>
      <c r="H3138" s="102" t="s">
        <v>2916</v>
      </c>
      <c r="I3138" s="45" t="s">
        <v>828</v>
      </c>
      <c r="J3138" s="298">
        <v>7.2916666666666671E-2</v>
      </c>
      <c r="K3138" s="301" t="s">
        <v>9551</v>
      </c>
      <c r="L3138" s="13">
        <f ca="1">IFERROR(__xludf.DUMMYFUNCTION("if(K3305="""",0,counta(split(K3305,"","")))"),5)</f>
        <v>5</v>
      </c>
      <c r="M3138" s="301" t="s">
        <v>9552</v>
      </c>
      <c r="N3138" s="301"/>
      <c r="O3138" s="301"/>
      <c r="P3138" s="301"/>
      <c r="Q3138" s="422" t="s">
        <v>62</v>
      </c>
      <c r="R3138" s="102" t="s">
        <v>43</v>
      </c>
      <c r="S3138" s="102">
        <v>0</v>
      </c>
      <c r="T3138" s="435"/>
      <c r="U3138" s="336">
        <v>3</v>
      </c>
      <c r="V3138" s="333">
        <v>4</v>
      </c>
      <c r="W3138" s="339" t="s">
        <v>3770</v>
      </c>
      <c r="X3138" s="339" t="s">
        <v>3469</v>
      </c>
      <c r="Y3138" s="422">
        <f>J3138-I3138</f>
        <v>-0.39513888888888882</v>
      </c>
      <c r="Z3138" s="422">
        <f>Y3138*60</f>
        <v>-23.708333333333329</v>
      </c>
      <c r="AA3138" s="429">
        <v>0</v>
      </c>
      <c r="AB3138" s="274">
        <v>5</v>
      </c>
    </row>
    <row r="3139" spans="1:28" ht="14.25" customHeight="1" thickBot="1">
      <c r="A3139" s="156"/>
      <c r="B3139" s="156"/>
      <c r="C3139" s="252" t="s">
        <v>6391</v>
      </c>
      <c r="D3139" s="468">
        <v>1</v>
      </c>
      <c r="E3139" s="252" t="s">
        <v>6525</v>
      </c>
      <c r="F3139" s="102" t="s">
        <v>172</v>
      </c>
      <c r="G3139" s="339" t="s">
        <v>6541</v>
      </c>
      <c r="H3139" s="339" t="s">
        <v>3454</v>
      </c>
      <c r="I3139" s="184" t="s">
        <v>700</v>
      </c>
      <c r="J3139" s="298">
        <v>9.5138888888888884E-2</v>
      </c>
      <c r="K3139" s="301" t="s">
        <v>9553</v>
      </c>
      <c r="L3139" s="13">
        <f ca="1">IFERROR(__xludf.DUMMYFUNCTION("if(K3306="""",0,counta(split(K3306,"","")))"),4)</f>
        <v>4</v>
      </c>
      <c r="M3139" s="301" t="s">
        <v>9554</v>
      </c>
      <c r="N3139" s="301" t="s">
        <v>9512</v>
      </c>
      <c r="O3139" s="301" t="s">
        <v>5119</v>
      </c>
      <c r="P3139" s="301" t="s">
        <v>5119</v>
      </c>
      <c r="Q3139" s="422" t="s">
        <v>62</v>
      </c>
      <c r="R3139" s="102" t="s">
        <v>43</v>
      </c>
      <c r="S3139" s="102">
        <v>0</v>
      </c>
      <c r="T3139" s="435"/>
      <c r="U3139" s="187">
        <v>2</v>
      </c>
      <c r="V3139" s="332">
        <v>5</v>
      </c>
      <c r="W3139" s="339" t="s">
        <v>6582</v>
      </c>
      <c r="X3139" s="339" t="s">
        <v>2976</v>
      </c>
      <c r="Y3139" s="422">
        <f>J3139-I3139</f>
        <v>-0.37013888888888885</v>
      </c>
      <c r="Z3139" s="422">
        <f>Y3139*60</f>
        <v>-22.208333333333332</v>
      </c>
      <c r="AA3139" s="429">
        <v>0</v>
      </c>
      <c r="AB3139" s="165">
        <v>5</v>
      </c>
    </row>
    <row r="3140" spans="1:28" ht="14.25" customHeight="1" thickBot="1">
      <c r="A3140" s="7"/>
      <c r="B3140" s="7"/>
      <c r="C3140" s="284" t="s">
        <v>5784</v>
      </c>
      <c r="D3140" s="468">
        <v>1</v>
      </c>
      <c r="E3140" s="353" t="s">
        <v>1605</v>
      </c>
      <c r="F3140" s="175" t="s">
        <v>5884</v>
      </c>
      <c r="G3140" s="353" t="s">
        <v>5884</v>
      </c>
      <c r="H3140" s="353" t="s">
        <v>5885</v>
      </c>
      <c r="I3140" s="243" t="s">
        <v>1300</v>
      </c>
      <c r="J3140" s="298">
        <v>0.12986111111111112</v>
      </c>
      <c r="K3140" s="301" t="s">
        <v>9557</v>
      </c>
      <c r="L3140" s="13">
        <f ca="1">IFERROR(__xludf.DUMMYFUNCTION("if(K3307="""",0,counta(split(K3307,"","")))"),3)</f>
        <v>3</v>
      </c>
      <c r="M3140" s="301" t="s">
        <v>9558</v>
      </c>
      <c r="N3140" s="301" t="s">
        <v>9512</v>
      </c>
      <c r="O3140" s="301" t="s">
        <v>5119</v>
      </c>
      <c r="P3140" s="301" t="s">
        <v>5119</v>
      </c>
      <c r="Q3140" s="422" t="s">
        <v>62</v>
      </c>
      <c r="R3140" s="102" t="s">
        <v>43</v>
      </c>
      <c r="S3140" s="102">
        <v>0</v>
      </c>
      <c r="T3140" s="435"/>
      <c r="U3140" s="165"/>
      <c r="V3140" s="165">
        <v>3</v>
      </c>
      <c r="W3140" s="165" t="s">
        <v>29</v>
      </c>
      <c r="X3140" s="15">
        <v>1</v>
      </c>
      <c r="Y3140" s="422">
        <f>J3140-I3140</f>
        <v>-0.33472222222222225</v>
      </c>
      <c r="Z3140" s="422">
        <f>Y3140*60</f>
        <v>-20.083333333333336</v>
      </c>
      <c r="AA3140" s="428">
        <v>0</v>
      </c>
      <c r="AB3140" s="486">
        <v>5</v>
      </c>
    </row>
    <row r="3141" spans="1:28" ht="14.25" customHeight="1" thickBot="1">
      <c r="A3141" s="7"/>
      <c r="B3141" s="7"/>
      <c r="C3141" s="190" t="s">
        <v>6753</v>
      </c>
      <c r="D3141" s="468">
        <v>1</v>
      </c>
      <c r="E3141" s="87" t="s">
        <v>6822</v>
      </c>
      <c r="F3141" s="205" t="s">
        <v>2824</v>
      </c>
      <c r="G3141" s="205" t="s">
        <v>2824</v>
      </c>
      <c r="H3141" s="205" t="s">
        <v>2825</v>
      </c>
      <c r="I3141" s="195" t="s">
        <v>278</v>
      </c>
      <c r="J3141" s="298">
        <v>0.16666666666666666</v>
      </c>
      <c r="K3141" s="301" t="s">
        <v>9561</v>
      </c>
      <c r="L3141" s="13">
        <f ca="1">IFERROR(__xludf.DUMMYFUNCTION("if(K3308="""",0,counta(split(K3308,"","")))"),3)</f>
        <v>3</v>
      </c>
      <c r="M3141" s="301" t="s">
        <v>9562</v>
      </c>
      <c r="N3141" s="304" t="s">
        <v>4531</v>
      </c>
      <c r="O3141" s="304" t="s">
        <v>4531</v>
      </c>
      <c r="P3141" s="304" t="s">
        <v>4531</v>
      </c>
      <c r="Q3141" s="422" t="s">
        <v>62</v>
      </c>
      <c r="R3141" s="102" t="s">
        <v>43</v>
      </c>
      <c r="S3141" s="102">
        <v>0</v>
      </c>
      <c r="T3141" s="435"/>
      <c r="U3141" s="165"/>
      <c r="V3141" s="165">
        <v>4</v>
      </c>
      <c r="W3141" s="165" t="s">
        <v>2111</v>
      </c>
      <c r="X3141" s="102"/>
      <c r="Y3141" s="422">
        <f>J3141-I3141</f>
        <v>-0.29583333333333328</v>
      </c>
      <c r="Z3141" s="422">
        <f>Y3141*60</f>
        <v>-17.749999999999996</v>
      </c>
      <c r="AA3141" s="428">
        <v>0</v>
      </c>
      <c r="AB3141" s="165">
        <v>5</v>
      </c>
    </row>
    <row r="3142" spans="1:28" ht="14.25" customHeight="1" thickBot="1">
      <c r="A3142" s="7"/>
      <c r="B3142" s="7"/>
      <c r="C3142" s="104" t="s">
        <v>3675</v>
      </c>
      <c r="D3142" s="468">
        <v>1</v>
      </c>
      <c r="E3142" s="49" t="s">
        <v>3811</v>
      </c>
      <c r="F3142" s="102" t="s">
        <v>3823</v>
      </c>
      <c r="G3142" s="102" t="s">
        <v>3824</v>
      </c>
      <c r="H3142" s="102" t="s">
        <v>3825</v>
      </c>
      <c r="I3142" s="45" t="s">
        <v>189</v>
      </c>
      <c r="J3142" s="298">
        <v>0.29791666666666666</v>
      </c>
      <c r="K3142" s="301" t="s">
        <v>9565</v>
      </c>
      <c r="L3142" s="13">
        <f ca="1">IFERROR(__xludf.DUMMYFUNCTION("if(K3309="""",0,counta(split(K3309,"","")))"),3)</f>
        <v>3</v>
      </c>
      <c r="M3142" s="301" t="s">
        <v>9566</v>
      </c>
      <c r="N3142" s="301" t="s">
        <v>6293</v>
      </c>
      <c r="O3142" s="301" t="s">
        <v>9567</v>
      </c>
      <c r="P3142" s="301" t="s">
        <v>6293</v>
      </c>
      <c r="Q3142" s="422" t="s">
        <v>62</v>
      </c>
      <c r="R3142" s="102" t="s">
        <v>43</v>
      </c>
      <c r="S3142" s="102">
        <v>0</v>
      </c>
      <c r="T3142" s="435"/>
      <c r="U3142" s="239">
        <v>2</v>
      </c>
      <c r="V3142" s="251">
        <v>3</v>
      </c>
      <c r="W3142" s="353" t="s">
        <v>3041</v>
      </c>
      <c r="X3142" s="353">
        <v>0</v>
      </c>
      <c r="Y3142" s="422">
        <f>J3142-I3142</f>
        <v>-0.16388888888888892</v>
      </c>
      <c r="Z3142" s="422">
        <f>Y3142*60</f>
        <v>-9.8333333333333357</v>
      </c>
      <c r="AA3142" s="429">
        <v>0</v>
      </c>
      <c r="AB3142" s="354">
        <v>5</v>
      </c>
    </row>
    <row r="3143" spans="1:28" ht="14.25" customHeight="1" thickBot="1">
      <c r="A3143" s="7"/>
      <c r="B3143" s="7"/>
      <c r="C3143" s="127" t="s">
        <v>4411</v>
      </c>
      <c r="D3143" s="468">
        <v>1</v>
      </c>
      <c r="E3143" s="50" t="s">
        <v>4500</v>
      </c>
      <c r="F3143" s="102" t="s">
        <v>4506</v>
      </c>
      <c r="G3143" s="102" t="s">
        <v>4507</v>
      </c>
      <c r="H3143" s="102" t="s">
        <v>4508</v>
      </c>
      <c r="I3143" s="45" t="s">
        <v>189</v>
      </c>
      <c r="J3143" s="298">
        <v>0.42569444444444443</v>
      </c>
      <c r="K3143" s="301" t="s">
        <v>9570</v>
      </c>
      <c r="L3143" s="13">
        <f ca="1">IFERROR(__xludf.DUMMYFUNCTION("if(K3310="""",0,counta(split(K3310,"","")))"),4)</f>
        <v>4</v>
      </c>
      <c r="M3143" s="306" t="s">
        <v>9571</v>
      </c>
      <c r="N3143" s="301"/>
      <c r="O3143" s="301"/>
      <c r="P3143" s="301"/>
      <c r="Q3143" s="422" t="s">
        <v>62</v>
      </c>
      <c r="R3143" s="102" t="s">
        <v>43</v>
      </c>
      <c r="S3143" s="102">
        <v>0</v>
      </c>
      <c r="T3143" s="435"/>
      <c r="U3143" s="165">
        <v>5</v>
      </c>
      <c r="V3143" s="165">
        <v>4</v>
      </c>
      <c r="W3143" s="165" t="s">
        <v>2111</v>
      </c>
      <c r="X3143" s="102" t="s">
        <v>2976</v>
      </c>
      <c r="Y3143" s="422">
        <f>J3143-I3143</f>
        <v>-3.6111111111111149E-2</v>
      </c>
      <c r="Z3143" s="422">
        <f>Y3143*60</f>
        <v>-2.1666666666666687</v>
      </c>
      <c r="AA3143" s="429">
        <v>0</v>
      </c>
      <c r="AB3143" s="165">
        <v>5</v>
      </c>
    </row>
    <row r="3144" spans="1:28" ht="14.25" customHeight="1" thickBot="1">
      <c r="A3144" s="7"/>
      <c r="B3144" s="7"/>
      <c r="C3144" s="284" t="s">
        <v>3086</v>
      </c>
      <c r="D3144" s="468">
        <v>1</v>
      </c>
      <c r="E3144" s="87" t="s">
        <v>3218</v>
      </c>
      <c r="F3144" s="102" t="s">
        <v>3244</v>
      </c>
      <c r="G3144" s="102" t="s">
        <v>3245</v>
      </c>
      <c r="H3144" s="102"/>
      <c r="I3144" s="45" t="s">
        <v>244</v>
      </c>
      <c r="J3144" s="298">
        <v>0.625</v>
      </c>
      <c r="K3144" s="301" t="s">
        <v>9574</v>
      </c>
      <c r="L3144" s="13">
        <f ca="1">IFERROR(__xludf.DUMMYFUNCTION("if(K3311="""",0,counta(split(K3311,"","")))"),3)</f>
        <v>3</v>
      </c>
      <c r="M3144" s="301" t="s">
        <v>9575</v>
      </c>
      <c r="N3144" s="301" t="s">
        <v>9576</v>
      </c>
      <c r="O3144" s="301" t="s">
        <v>2127</v>
      </c>
      <c r="P3144" s="301" t="s">
        <v>2127</v>
      </c>
      <c r="Q3144" s="422" t="s">
        <v>62</v>
      </c>
      <c r="R3144" s="102" t="s">
        <v>43</v>
      </c>
      <c r="S3144" s="102">
        <v>0</v>
      </c>
      <c r="T3144" s="435"/>
      <c r="U3144" s="379">
        <v>4</v>
      </c>
      <c r="V3144" s="379">
        <v>5</v>
      </c>
      <c r="W3144" s="377" t="s">
        <v>3044</v>
      </c>
      <c r="X3144" s="377">
        <v>1</v>
      </c>
      <c r="Y3144" s="422">
        <f>J3144-I3144</f>
        <v>0.16388888888888892</v>
      </c>
      <c r="Z3144" s="422">
        <f>Y3144*60</f>
        <v>9.8333333333333357</v>
      </c>
      <c r="AA3144" s="429">
        <v>0</v>
      </c>
      <c r="AB3144" s="165">
        <v>5</v>
      </c>
    </row>
    <row r="3145" spans="1:28" ht="14.25" customHeight="1" thickBot="1">
      <c r="A3145" s="7"/>
      <c r="B3145" s="7"/>
      <c r="C3145" s="50" t="s">
        <v>4411</v>
      </c>
      <c r="D3145" s="468">
        <v>1</v>
      </c>
      <c r="E3145" s="51" t="s">
        <v>4680</v>
      </c>
      <c r="F3145" s="102" t="s">
        <v>4693</v>
      </c>
      <c r="G3145" s="102" t="s">
        <v>4694</v>
      </c>
      <c r="H3145" s="102" t="s">
        <v>2466</v>
      </c>
      <c r="I3145" s="45" t="s">
        <v>244</v>
      </c>
      <c r="J3145" s="298">
        <v>0.33333333333333331</v>
      </c>
      <c r="K3145" s="301" t="s">
        <v>9579</v>
      </c>
      <c r="L3145" s="13">
        <f ca="1">IFERROR(__xludf.DUMMYFUNCTION("if(K3312="""",0,counta(split(K3312,"","")))"),4)</f>
        <v>4</v>
      </c>
      <c r="M3145" s="301" t="s">
        <v>9580</v>
      </c>
      <c r="N3145" s="301"/>
      <c r="O3145" s="301"/>
      <c r="P3145" s="301"/>
      <c r="Q3145" s="422" t="s">
        <v>62</v>
      </c>
      <c r="R3145" s="102" t="s">
        <v>43</v>
      </c>
      <c r="S3145" s="102">
        <v>0</v>
      </c>
      <c r="T3145" s="435"/>
      <c r="U3145" s="165"/>
      <c r="V3145" s="165">
        <v>4</v>
      </c>
      <c r="W3145" s="165" t="s">
        <v>29</v>
      </c>
      <c r="X3145" s="15">
        <v>1</v>
      </c>
      <c r="Y3145" s="422">
        <f>J3145-I3145</f>
        <v>-0.12777777777777777</v>
      </c>
      <c r="Z3145" s="422">
        <f>Y3145*60</f>
        <v>-7.6666666666666661</v>
      </c>
      <c r="AA3145" s="429">
        <v>0</v>
      </c>
      <c r="AB3145" s="328">
        <v>5</v>
      </c>
    </row>
    <row r="3146" spans="1:28" ht="14.25" customHeight="1" thickBot="1">
      <c r="A3146" s="7"/>
      <c r="B3146" s="7"/>
      <c r="C3146" s="104" t="s">
        <v>6619</v>
      </c>
      <c r="D3146" s="468">
        <v>1</v>
      </c>
      <c r="E3146" s="50" t="s">
        <v>6731</v>
      </c>
      <c r="F3146" s="237" t="s">
        <v>816</v>
      </c>
      <c r="G3146" s="102" t="s">
        <v>6747</v>
      </c>
      <c r="H3146" s="102" t="s">
        <v>5892</v>
      </c>
      <c r="I3146" s="45" t="s">
        <v>244</v>
      </c>
      <c r="J3146" s="298">
        <v>0.33333333333333331</v>
      </c>
      <c r="K3146" s="301" t="s">
        <v>4734</v>
      </c>
      <c r="L3146" s="13">
        <f ca="1">IFERROR(__xludf.DUMMYFUNCTION("if(K3313="""",0,counta(split(K3313,"","")))"),1)</f>
        <v>1</v>
      </c>
      <c r="M3146" s="301" t="s">
        <v>9583</v>
      </c>
      <c r="N3146" s="301"/>
      <c r="O3146" s="301"/>
      <c r="P3146" s="301"/>
      <c r="Q3146" s="422" t="s">
        <v>62</v>
      </c>
      <c r="R3146" s="102" t="s">
        <v>43</v>
      </c>
      <c r="S3146" s="102">
        <v>0</v>
      </c>
      <c r="T3146" s="435"/>
      <c r="U3146" s="165">
        <v>4</v>
      </c>
      <c r="V3146" s="165">
        <v>4</v>
      </c>
      <c r="W3146" s="165" t="s">
        <v>2111</v>
      </c>
      <c r="X3146" s="102" t="s">
        <v>2947</v>
      </c>
      <c r="Y3146" s="422">
        <f>J3146-I3146</f>
        <v>-0.12777777777777777</v>
      </c>
      <c r="Z3146" s="422">
        <f>Y3146*60</f>
        <v>-7.6666666666666661</v>
      </c>
      <c r="AA3146" s="429">
        <v>0</v>
      </c>
      <c r="AB3146" s="379">
        <v>5</v>
      </c>
    </row>
    <row r="3147" spans="1:28" ht="14.25" customHeight="1" thickBot="1">
      <c r="A3147" s="513"/>
      <c r="B3147" s="513"/>
      <c r="C3147" s="514" t="s">
        <v>5950</v>
      </c>
      <c r="D3147" s="468">
        <v>1</v>
      </c>
      <c r="E3147" s="514" t="s">
        <v>6020</v>
      </c>
      <c r="F3147" s="480" t="s">
        <v>6024</v>
      </c>
      <c r="G3147" s="480"/>
      <c r="H3147" s="480" t="s">
        <v>6025</v>
      </c>
      <c r="I3147" s="542" t="s">
        <v>5085</v>
      </c>
      <c r="J3147" s="298">
        <v>0.13333333333333333</v>
      </c>
      <c r="K3147" s="301" t="s">
        <v>9588</v>
      </c>
      <c r="L3147" s="13">
        <f ca="1">IFERROR(__xludf.DUMMYFUNCTION("if(K3314="""",0,counta(split(K3314,"","")))"),1)</f>
        <v>1</v>
      </c>
      <c r="M3147" s="301" t="s">
        <v>9589</v>
      </c>
      <c r="N3147" s="301"/>
      <c r="O3147" s="301"/>
      <c r="P3147" s="301"/>
      <c r="Q3147" s="422" t="s">
        <v>62</v>
      </c>
      <c r="R3147" s="102" t="s">
        <v>43</v>
      </c>
      <c r="S3147" s="102">
        <v>0</v>
      </c>
      <c r="T3147" s="435"/>
      <c r="U3147" s="481"/>
      <c r="V3147" s="481">
        <v>5</v>
      </c>
      <c r="W3147" s="481" t="s">
        <v>29</v>
      </c>
      <c r="X3147" s="503">
        <v>1</v>
      </c>
      <c r="Y3147" s="422">
        <f>J3147-I3147</f>
        <v>-0.32638888888888884</v>
      </c>
      <c r="Z3147" s="422">
        <f>Y3147*60</f>
        <v>-19.583333333333329</v>
      </c>
      <c r="AA3147" s="429">
        <v>0</v>
      </c>
      <c r="AB3147" s="51">
        <v>5</v>
      </c>
    </row>
    <row r="3148" spans="1:28" ht="14.25" customHeight="1" thickBot="1">
      <c r="A3148" s="7"/>
      <c r="B3148" s="7"/>
      <c r="C3148" s="50" t="s">
        <v>3306</v>
      </c>
      <c r="D3148" s="468">
        <v>1</v>
      </c>
      <c r="E3148" s="97" t="s">
        <v>3391</v>
      </c>
      <c r="F3148" s="102" t="s">
        <v>3399</v>
      </c>
      <c r="G3148" s="102" t="s">
        <v>2686</v>
      </c>
      <c r="H3148" s="102" t="s">
        <v>2687</v>
      </c>
      <c r="I3148" s="45" t="s">
        <v>3400</v>
      </c>
      <c r="J3148" s="298">
        <v>0.25347222222222221</v>
      </c>
      <c r="K3148" s="301" t="s">
        <v>9592</v>
      </c>
      <c r="L3148" s="13">
        <f ca="1">IFERROR(__xludf.DUMMYFUNCTION("if(K3315="""",0,counta(split(K3315,"","")))"),7)</f>
        <v>7</v>
      </c>
      <c r="M3148" s="301" t="s">
        <v>9593</v>
      </c>
      <c r="N3148" s="301" t="s">
        <v>9594</v>
      </c>
      <c r="O3148" s="301" t="s">
        <v>9594</v>
      </c>
      <c r="P3148" s="301" t="s">
        <v>9594</v>
      </c>
      <c r="Q3148" s="422" t="s">
        <v>62</v>
      </c>
      <c r="R3148" s="102" t="s">
        <v>43</v>
      </c>
      <c r="S3148" s="102">
        <v>0</v>
      </c>
      <c r="T3148" s="435"/>
      <c r="U3148" s="51">
        <v>4</v>
      </c>
      <c r="V3148" s="51">
        <v>4</v>
      </c>
      <c r="W3148" s="51" t="s">
        <v>3651</v>
      </c>
      <c r="X3148" s="102" t="s">
        <v>2947</v>
      </c>
      <c r="Y3148" s="422">
        <f>J3148-I3148</f>
        <v>-0.2048611111111111</v>
      </c>
      <c r="Z3148" s="422">
        <f>Y3148*60</f>
        <v>-12.291666666666666</v>
      </c>
      <c r="AA3148" s="429">
        <v>0</v>
      </c>
      <c r="AB3148" s="332">
        <v>5</v>
      </c>
    </row>
    <row r="3149" spans="1:28" ht="14.25" customHeight="1" thickBot="1">
      <c r="A3149" s="7"/>
      <c r="B3149" s="7"/>
      <c r="C3149" s="284" t="s">
        <v>4046</v>
      </c>
      <c r="D3149" s="468">
        <v>1</v>
      </c>
      <c r="E3149" s="353" t="s">
        <v>332</v>
      </c>
      <c r="F3149" s="102" t="s">
        <v>4088</v>
      </c>
      <c r="G3149" s="102" t="s">
        <v>4089</v>
      </c>
      <c r="H3149" s="51" t="s">
        <v>4090</v>
      </c>
      <c r="I3149" s="45" t="s">
        <v>3400</v>
      </c>
      <c r="J3149" s="298">
        <v>0.29652777777777778</v>
      </c>
      <c r="K3149" s="301" t="s">
        <v>9598</v>
      </c>
      <c r="L3149" s="13">
        <f ca="1">IFERROR(__xludf.DUMMYFUNCTION("if(K3316="""",0,counta(split(K3316,"","")))"),3)</f>
        <v>3</v>
      </c>
      <c r="M3149" s="301" t="s">
        <v>9599</v>
      </c>
      <c r="N3149" s="301"/>
      <c r="O3149" s="301"/>
      <c r="P3149" s="301"/>
      <c r="Q3149" s="422" t="s">
        <v>62</v>
      </c>
      <c r="R3149" s="102" t="s">
        <v>43</v>
      </c>
      <c r="S3149" s="102">
        <v>0</v>
      </c>
      <c r="T3149" s="435"/>
      <c r="U3149" s="165"/>
      <c r="V3149" s="165">
        <v>4</v>
      </c>
      <c r="W3149" s="165" t="s">
        <v>29</v>
      </c>
      <c r="X3149" s="15">
        <v>1</v>
      </c>
      <c r="Y3149" s="422">
        <f>J3149-I3149</f>
        <v>-0.16180555555555554</v>
      </c>
      <c r="Z3149" s="422">
        <f>Y3149*60</f>
        <v>-9.7083333333333321</v>
      </c>
      <c r="AA3149" s="428">
        <v>0</v>
      </c>
      <c r="AB3149" s="255">
        <v>5</v>
      </c>
    </row>
    <row r="3150" spans="1:28" ht="14.25" customHeight="1" thickBot="1">
      <c r="A3150" s="7"/>
      <c r="B3150" s="7"/>
      <c r="C3150" s="50" t="s">
        <v>5950</v>
      </c>
      <c r="D3150" s="468">
        <v>1</v>
      </c>
      <c r="E3150" s="50" t="s">
        <v>6020</v>
      </c>
      <c r="F3150" s="102" t="s">
        <v>6021</v>
      </c>
      <c r="G3150" s="102"/>
      <c r="H3150" s="102" t="s">
        <v>6022</v>
      </c>
      <c r="I3150" s="45" t="s">
        <v>3400</v>
      </c>
      <c r="J3150" s="298">
        <v>0.37986111111111109</v>
      </c>
      <c r="K3150" s="301" t="s">
        <v>9602</v>
      </c>
      <c r="L3150" s="13">
        <f ca="1">IFERROR(__xludf.DUMMYFUNCTION("if(K3317="""",0,counta(split(K3317,"","")))"),6)</f>
        <v>6</v>
      </c>
      <c r="M3150" s="301" t="s">
        <v>9603</v>
      </c>
      <c r="N3150" s="301"/>
      <c r="O3150" s="301"/>
      <c r="P3150" s="301"/>
      <c r="Q3150" s="422" t="s">
        <v>62</v>
      </c>
      <c r="R3150" s="102" t="s">
        <v>43</v>
      </c>
      <c r="S3150" s="102">
        <v>0</v>
      </c>
      <c r="T3150" s="435"/>
      <c r="U3150" s="165">
        <v>4</v>
      </c>
      <c r="V3150" s="165">
        <v>4</v>
      </c>
      <c r="W3150" s="165" t="s">
        <v>2793</v>
      </c>
      <c r="X3150" s="102">
        <v>1</v>
      </c>
      <c r="Y3150" s="422">
        <f>J3150-I3150</f>
        <v>-7.8472222222222221E-2</v>
      </c>
      <c r="Z3150" s="422">
        <f>Y3150*60</f>
        <v>-4.708333333333333</v>
      </c>
      <c r="AA3150" s="429">
        <v>0</v>
      </c>
      <c r="AB3150" s="196">
        <v>5</v>
      </c>
    </row>
    <row r="3151" spans="1:28" ht="14.25" customHeight="1" thickBot="1">
      <c r="A3151" s="7"/>
      <c r="B3151" s="7"/>
      <c r="C3151" s="50" t="s">
        <v>6196</v>
      </c>
      <c r="D3151" s="468">
        <v>1</v>
      </c>
      <c r="E3151" s="50" t="s">
        <v>6230</v>
      </c>
      <c r="F3151" s="102" t="s">
        <v>6205</v>
      </c>
      <c r="G3151" s="102" t="s">
        <v>6205</v>
      </c>
      <c r="H3151" s="102" t="s">
        <v>6236</v>
      </c>
      <c r="I3151" s="45" t="s">
        <v>3400</v>
      </c>
      <c r="J3151" s="298">
        <v>0.44444444444444442</v>
      </c>
      <c r="K3151" s="301" t="s">
        <v>9606</v>
      </c>
      <c r="L3151" s="13">
        <f ca="1">IFERROR(__xludf.DUMMYFUNCTION("if(K3318="""",0,counta(split(K3318,"","")))"),4)</f>
        <v>4</v>
      </c>
      <c r="M3151" s="301" t="s">
        <v>9607</v>
      </c>
      <c r="N3151" s="301"/>
      <c r="O3151" s="301"/>
      <c r="P3151" s="301"/>
      <c r="Q3151" s="422" t="s">
        <v>62</v>
      </c>
      <c r="R3151" s="102" t="s">
        <v>43</v>
      </c>
      <c r="S3151" s="102">
        <v>0</v>
      </c>
      <c r="T3151" s="435"/>
      <c r="U3151" s="165"/>
      <c r="V3151" s="165">
        <v>5</v>
      </c>
      <c r="W3151" s="165" t="s">
        <v>29</v>
      </c>
      <c r="X3151" s="15">
        <v>1</v>
      </c>
      <c r="Y3151" s="422">
        <f>J3151-I3151</f>
        <v>-1.3888888888888895E-2</v>
      </c>
      <c r="Z3151" s="422">
        <f>Y3151*60</f>
        <v>-0.8333333333333337</v>
      </c>
      <c r="AA3151" s="428">
        <v>0</v>
      </c>
      <c r="AB3151" s="255">
        <v>5</v>
      </c>
    </row>
    <row r="3152" spans="1:28" ht="14.25" customHeight="1" thickBot="1">
      <c r="A3152" s="156"/>
      <c r="B3152" s="156"/>
      <c r="C3152" s="252" t="s">
        <v>6391</v>
      </c>
      <c r="D3152" s="468">
        <v>1</v>
      </c>
      <c r="E3152" s="252" t="s">
        <v>21</v>
      </c>
      <c r="F3152" s="74" t="s">
        <v>3066</v>
      </c>
      <c r="G3152" s="339" t="s">
        <v>49</v>
      </c>
      <c r="H3152" s="339" t="s">
        <v>660</v>
      </c>
      <c r="I3152" s="184" t="s">
        <v>500</v>
      </c>
      <c r="J3152" s="298">
        <v>0.83680555555555558</v>
      </c>
      <c r="K3152" s="301" t="s">
        <v>9610</v>
      </c>
      <c r="L3152" s="13">
        <f ca="1">IFERROR(__xludf.DUMMYFUNCTION("if(K3319="""",0,counta(split(K3319,"","")))"),2)</f>
        <v>2</v>
      </c>
      <c r="M3152" s="301" t="s">
        <v>9611</v>
      </c>
      <c r="N3152" s="301" t="s">
        <v>9612</v>
      </c>
      <c r="O3152" s="301" t="s">
        <v>9612</v>
      </c>
      <c r="P3152" s="301" t="s">
        <v>9612</v>
      </c>
      <c r="Q3152" s="422" t="s">
        <v>62</v>
      </c>
      <c r="R3152" s="102" t="s">
        <v>43</v>
      </c>
      <c r="S3152" s="102">
        <v>0</v>
      </c>
      <c r="T3152" s="435"/>
      <c r="U3152" s="479"/>
      <c r="V3152" s="479"/>
      <c r="W3152" s="479"/>
      <c r="X3152" s="479"/>
      <c r="Y3152" s="422">
        <f>J3152-I3152</f>
        <v>0.38541666666666669</v>
      </c>
      <c r="Z3152" s="422">
        <f>Y3152*60</f>
        <v>23.125</v>
      </c>
      <c r="AA3152" s="429">
        <v>0</v>
      </c>
      <c r="AB3152" s="165">
        <v>5</v>
      </c>
    </row>
    <row r="3153" spans="1:28" ht="14.25" customHeight="1" thickBot="1">
      <c r="A3153" s="7"/>
      <c r="B3153" s="7"/>
      <c r="C3153" s="50" t="s">
        <v>4411</v>
      </c>
      <c r="D3153" s="468">
        <v>1</v>
      </c>
      <c r="E3153" s="50" t="s">
        <v>4516</v>
      </c>
      <c r="F3153" s="102" t="s">
        <v>4542</v>
      </c>
      <c r="G3153" s="102" t="s">
        <v>4543</v>
      </c>
      <c r="H3153" s="102" t="s">
        <v>4544</v>
      </c>
      <c r="I3153" s="45" t="s">
        <v>4545</v>
      </c>
      <c r="J3153" s="298">
        <v>0.33819444444444446</v>
      </c>
      <c r="K3153" s="301" t="s">
        <v>9613</v>
      </c>
      <c r="L3153" s="13">
        <f ca="1">IFERROR(__xludf.DUMMYFUNCTION("if(K3320="""",0,counta(split(K3320,"","")))"),6)</f>
        <v>6</v>
      </c>
      <c r="M3153" s="301" t="s">
        <v>9614</v>
      </c>
      <c r="N3153" s="301" t="s">
        <v>9615</v>
      </c>
      <c r="O3153" s="301" t="s">
        <v>2269</v>
      </c>
      <c r="P3153" s="301" t="s">
        <v>2269</v>
      </c>
      <c r="Q3153" s="422" t="s">
        <v>62</v>
      </c>
      <c r="R3153" s="102" t="s">
        <v>43</v>
      </c>
      <c r="S3153" s="102">
        <v>0</v>
      </c>
      <c r="T3153" s="435"/>
      <c r="U3153" s="186">
        <v>1</v>
      </c>
      <c r="V3153" s="336">
        <v>3</v>
      </c>
      <c r="W3153" s="339" t="s">
        <v>3895</v>
      </c>
      <c r="X3153" s="339" t="s">
        <v>2947</v>
      </c>
      <c r="Y3153" s="422">
        <f>J3153-I3153</f>
        <v>-8.1944444444444431E-2</v>
      </c>
      <c r="Z3153" s="422">
        <f>Y3153*60</f>
        <v>-4.9166666666666661</v>
      </c>
      <c r="AA3153" s="429">
        <v>0</v>
      </c>
      <c r="AB3153" s="165">
        <v>5</v>
      </c>
    </row>
    <row r="3154" spans="1:28" ht="14.25" customHeight="1" thickBot="1">
      <c r="A3154" s="156"/>
      <c r="B3154" s="156"/>
      <c r="C3154" s="252" t="s">
        <v>6391</v>
      </c>
      <c r="D3154" s="468">
        <v>1</v>
      </c>
      <c r="E3154" s="252" t="s">
        <v>6392</v>
      </c>
      <c r="F3154" s="339" t="s">
        <v>75</v>
      </c>
      <c r="G3154" s="339" t="s">
        <v>75</v>
      </c>
      <c r="H3154" s="339" t="s">
        <v>295</v>
      </c>
      <c r="I3154" s="184" t="s">
        <v>761</v>
      </c>
      <c r="J3154" s="298">
        <v>0.40138888888888891</v>
      </c>
      <c r="K3154" s="301" t="s">
        <v>9618</v>
      </c>
      <c r="L3154" s="13">
        <f ca="1">IFERROR(__xludf.DUMMYFUNCTION("if(K3321="""",0,counta(split(K3321,"","")))"),3)</f>
        <v>3</v>
      </c>
      <c r="M3154" s="301" t="s">
        <v>9619</v>
      </c>
      <c r="N3154" s="301" t="s">
        <v>2095</v>
      </c>
      <c r="O3154" s="301" t="s">
        <v>9620</v>
      </c>
      <c r="P3154" s="301" t="s">
        <v>9620</v>
      </c>
      <c r="Q3154" s="422" t="s">
        <v>62</v>
      </c>
      <c r="R3154" s="102" t="s">
        <v>43</v>
      </c>
      <c r="S3154" s="102">
        <v>0</v>
      </c>
      <c r="T3154" s="435"/>
      <c r="U3154" s="72">
        <v>3</v>
      </c>
      <c r="V3154" s="72">
        <v>3</v>
      </c>
      <c r="W3154" s="209" t="s">
        <v>3047</v>
      </c>
      <c r="X3154" s="84">
        <v>0</v>
      </c>
      <c r="Y3154" s="422">
        <f>J3154-I3154</f>
        <v>-4.9305555555555547E-2</v>
      </c>
      <c r="Z3154" s="422">
        <f>Y3154*60</f>
        <v>-2.958333333333333</v>
      </c>
      <c r="AA3154" s="429">
        <v>0</v>
      </c>
      <c r="AB3154" s="328">
        <v>5</v>
      </c>
    </row>
    <row r="3155" spans="1:28" ht="14.25" customHeight="1" thickBot="1">
      <c r="A3155" s="7"/>
      <c r="B3155" s="7"/>
      <c r="C3155" s="51" t="s">
        <v>3465</v>
      </c>
      <c r="D3155" s="468">
        <v>1</v>
      </c>
      <c r="E3155" s="51" t="s">
        <v>3509</v>
      </c>
      <c r="F3155" s="102" t="s">
        <v>3516</v>
      </c>
      <c r="G3155" s="102" t="s">
        <v>3517</v>
      </c>
      <c r="H3155" s="102" t="s">
        <v>3518</v>
      </c>
      <c r="I3155" s="45" t="s">
        <v>2744</v>
      </c>
      <c r="J3155" s="298">
        <v>6.9444444444444448E-2</v>
      </c>
      <c r="K3155" s="301" t="s">
        <v>284</v>
      </c>
      <c r="L3155" s="13">
        <f ca="1">IFERROR(__xludf.DUMMYFUNCTION("if(K3322="""",0,counta(split(K3322,"","")))"),1)</f>
        <v>1</v>
      </c>
      <c r="M3155" s="301" t="s">
        <v>9623</v>
      </c>
      <c r="N3155" s="301"/>
      <c r="O3155" s="301"/>
      <c r="P3155" s="301"/>
      <c r="Q3155" s="422" t="s">
        <v>62</v>
      </c>
      <c r="R3155" s="102" t="s">
        <v>43</v>
      </c>
      <c r="S3155" s="102">
        <v>0</v>
      </c>
      <c r="T3155" s="435"/>
      <c r="U3155" s="165"/>
      <c r="V3155" s="165">
        <v>4</v>
      </c>
      <c r="W3155" s="165" t="s">
        <v>29</v>
      </c>
      <c r="X3155" s="15">
        <v>1</v>
      </c>
      <c r="Y3155" s="422">
        <f>J3155-I3155</f>
        <v>-0.38055555555555554</v>
      </c>
      <c r="Z3155" s="422">
        <f>Y3155*60</f>
        <v>-22.833333333333332</v>
      </c>
      <c r="AA3155" s="428">
        <v>0</v>
      </c>
      <c r="AB3155" s="165">
        <v>5</v>
      </c>
    </row>
    <row r="3156" spans="1:28" ht="14.25" customHeight="1" thickBot="1">
      <c r="A3156" s="156"/>
      <c r="B3156" s="156"/>
      <c r="C3156" s="252" t="s">
        <v>6391</v>
      </c>
      <c r="D3156" s="468">
        <v>1</v>
      </c>
      <c r="E3156" s="252" t="s">
        <v>6437</v>
      </c>
      <c r="F3156" s="252" t="s">
        <v>6441</v>
      </c>
      <c r="G3156" s="339" t="s">
        <v>4451</v>
      </c>
      <c r="H3156" s="339" t="s">
        <v>5934</v>
      </c>
      <c r="I3156" s="184" t="s">
        <v>756</v>
      </c>
      <c r="J3156" s="298">
        <v>0.30416666666666664</v>
      </c>
      <c r="K3156" s="301" t="s">
        <v>9626</v>
      </c>
      <c r="L3156" s="13">
        <f ca="1">IFERROR(__xludf.DUMMYFUNCTION("if(K3323="""",0,counta(split(K3323,"","")))"),1)</f>
        <v>1</v>
      </c>
      <c r="M3156" s="301" t="s">
        <v>9627</v>
      </c>
      <c r="N3156" s="301"/>
      <c r="O3156" s="301"/>
      <c r="P3156" s="301"/>
      <c r="Q3156" s="422" t="s">
        <v>62</v>
      </c>
      <c r="R3156" s="102" t="s">
        <v>43</v>
      </c>
      <c r="S3156" s="102">
        <v>0</v>
      </c>
      <c r="T3156" s="435"/>
      <c r="U3156" s="165"/>
      <c r="V3156" s="165">
        <v>3</v>
      </c>
      <c r="W3156" s="165" t="s">
        <v>1403</v>
      </c>
      <c r="X3156" s="102"/>
      <c r="Y3156" s="422">
        <f>J3156-I3156</f>
        <v>-0.14444444444444449</v>
      </c>
      <c r="Z3156" s="422">
        <f>Y3156*60</f>
        <v>-8.6666666666666696</v>
      </c>
      <c r="AA3156" s="429">
        <v>0</v>
      </c>
      <c r="AB3156" s="51">
        <v>5</v>
      </c>
    </row>
    <row r="3157" spans="1:28" ht="14.25" customHeight="1" thickBot="1">
      <c r="A3157" s="7"/>
      <c r="B3157" s="7"/>
      <c r="C3157" s="284" t="s">
        <v>3086</v>
      </c>
      <c r="D3157" s="468">
        <v>1</v>
      </c>
      <c r="E3157" s="284" t="s">
        <v>1302</v>
      </c>
      <c r="F3157" s="102" t="s">
        <v>3193</v>
      </c>
      <c r="G3157" s="102" t="s">
        <v>3194</v>
      </c>
      <c r="H3157" s="102" t="s">
        <v>3195</v>
      </c>
      <c r="I3157" s="45" t="s">
        <v>2427</v>
      </c>
      <c r="J3157" s="298">
        <v>0.35347222222222224</v>
      </c>
      <c r="K3157" s="301" t="s">
        <v>9630</v>
      </c>
      <c r="L3157" s="13">
        <f ca="1">IFERROR(__xludf.DUMMYFUNCTION("if(K3324="""",0,counta(split(K3324,"","")))"),3)</f>
        <v>3</v>
      </c>
      <c r="M3157" s="301" t="s">
        <v>9631</v>
      </c>
      <c r="N3157" s="301" t="s">
        <v>1295</v>
      </c>
      <c r="O3157" s="301" t="s">
        <v>586</v>
      </c>
      <c r="P3157" s="301" t="s">
        <v>586</v>
      </c>
      <c r="Q3157" s="422" t="s">
        <v>62</v>
      </c>
      <c r="R3157" s="102" t="s">
        <v>43</v>
      </c>
      <c r="S3157" s="102">
        <v>0</v>
      </c>
      <c r="T3157" s="435"/>
      <c r="U3157" s="165"/>
      <c r="V3157" s="165">
        <v>3</v>
      </c>
      <c r="W3157" s="165" t="s">
        <v>29</v>
      </c>
      <c r="X3157" s="15">
        <v>1</v>
      </c>
      <c r="Y3157" s="422">
        <f>J3157-I3157</f>
        <v>-9.4444444444444442E-2</v>
      </c>
      <c r="Z3157" s="422">
        <f>Y3157*60</f>
        <v>-5.6666666666666661</v>
      </c>
      <c r="AA3157" s="429">
        <v>0</v>
      </c>
      <c r="AB3157" s="280">
        <v>5</v>
      </c>
    </row>
    <row r="3158" spans="1:28" ht="14.25" customHeight="1" thickBot="1">
      <c r="A3158" s="7"/>
      <c r="B3158" s="7"/>
      <c r="C3158" s="127" t="s">
        <v>4411</v>
      </c>
      <c r="D3158" s="468">
        <v>1</v>
      </c>
      <c r="E3158" s="50" t="s">
        <v>4500</v>
      </c>
      <c r="F3158" s="102" t="s">
        <v>4501</v>
      </c>
      <c r="G3158" s="102" t="s">
        <v>4502</v>
      </c>
      <c r="H3158" s="102" t="s">
        <v>4503</v>
      </c>
      <c r="I3158" s="45" t="s">
        <v>2427</v>
      </c>
      <c r="J3158" s="298">
        <v>0.62638888888888888</v>
      </c>
      <c r="K3158" s="301" t="s">
        <v>9633</v>
      </c>
      <c r="L3158" s="13">
        <f ca="1">IFERROR(__xludf.DUMMYFUNCTION("if(K3325="""",0,counta(split(K3325,"","")))"),2)</f>
        <v>2</v>
      </c>
      <c r="M3158" s="301" t="s">
        <v>9634</v>
      </c>
      <c r="N3158" s="301" t="s">
        <v>1295</v>
      </c>
      <c r="O3158" s="301" t="s">
        <v>586</v>
      </c>
      <c r="P3158" s="301" t="s">
        <v>586</v>
      </c>
      <c r="Q3158" s="422" t="s">
        <v>62</v>
      </c>
      <c r="R3158" s="102" t="s">
        <v>43</v>
      </c>
      <c r="S3158" s="102">
        <v>0</v>
      </c>
      <c r="T3158" s="435"/>
      <c r="U3158" s="379">
        <v>3</v>
      </c>
      <c r="V3158" s="379">
        <v>5</v>
      </c>
      <c r="W3158" s="377" t="s">
        <v>3511</v>
      </c>
      <c r="X3158" s="377">
        <v>1</v>
      </c>
      <c r="Y3158" s="422">
        <f>J3158-I3158</f>
        <v>0.1784722222222222</v>
      </c>
      <c r="Z3158" s="422">
        <f>Y3158*60</f>
        <v>10.708333333333332</v>
      </c>
      <c r="AA3158" s="429">
        <v>0</v>
      </c>
      <c r="AB3158" s="165">
        <v>5</v>
      </c>
    </row>
    <row r="3159" spans="1:28" ht="14.25" customHeight="1" thickBot="1">
      <c r="A3159" s="7"/>
      <c r="B3159" s="7"/>
      <c r="C3159" s="252" t="s">
        <v>3828</v>
      </c>
      <c r="D3159" s="468">
        <v>1</v>
      </c>
      <c r="E3159" s="252" t="s">
        <v>3837</v>
      </c>
      <c r="F3159" s="102" t="s">
        <v>3824</v>
      </c>
      <c r="G3159" s="102"/>
      <c r="H3159" s="102" t="s">
        <v>295</v>
      </c>
      <c r="I3159" s="45" t="s">
        <v>967</v>
      </c>
      <c r="J3159" s="298">
        <v>0.62638888888888888</v>
      </c>
      <c r="K3159" s="301" t="s">
        <v>9637</v>
      </c>
      <c r="L3159" s="13">
        <f ca="1">IFERROR(__xludf.DUMMYFUNCTION("if(K3326="""",0,counta(split(K3326,"","")))"),4)</f>
        <v>4</v>
      </c>
      <c r="M3159" s="301" t="s">
        <v>9638</v>
      </c>
      <c r="N3159" s="301" t="s">
        <v>1295</v>
      </c>
      <c r="O3159" s="301" t="s">
        <v>586</v>
      </c>
      <c r="P3159" s="301" t="s">
        <v>586</v>
      </c>
      <c r="Q3159" s="422" t="s">
        <v>62</v>
      </c>
      <c r="R3159" s="102" t="s">
        <v>43</v>
      </c>
      <c r="S3159" s="102">
        <v>0</v>
      </c>
      <c r="T3159" s="435"/>
      <c r="U3159" s="374">
        <v>4</v>
      </c>
      <c r="V3159" s="374">
        <v>4</v>
      </c>
      <c r="W3159" s="375" t="s">
        <v>3511</v>
      </c>
      <c r="X3159" s="375">
        <v>1</v>
      </c>
      <c r="Y3159" s="422">
        <f>J3159-I3159</f>
        <v>0.18055555555555558</v>
      </c>
      <c r="Z3159" s="422">
        <f>Y3159*60</f>
        <v>10.833333333333336</v>
      </c>
      <c r="AA3159" s="429">
        <v>0</v>
      </c>
      <c r="AB3159" s="274">
        <v>5</v>
      </c>
    </row>
    <row r="3160" spans="1:28" ht="14.25" customHeight="1" thickBot="1">
      <c r="A3160" s="156"/>
      <c r="B3160" s="156"/>
      <c r="C3160" s="252" t="s">
        <v>6391</v>
      </c>
      <c r="D3160" s="468">
        <v>1</v>
      </c>
      <c r="E3160" s="252" t="s">
        <v>6437</v>
      </c>
      <c r="F3160" s="339" t="s">
        <v>6438</v>
      </c>
      <c r="G3160" s="339" t="s">
        <v>6438</v>
      </c>
      <c r="H3160" s="339" t="s">
        <v>6439</v>
      </c>
      <c r="I3160" s="184" t="s">
        <v>826</v>
      </c>
      <c r="J3160" s="298">
        <v>0.76388888888888884</v>
      </c>
      <c r="K3160" s="301"/>
      <c r="L3160" s="13">
        <f ca="1">IFERROR(__xludf.DUMMYFUNCTION("if(K3327="""",0,counta(split(K3327,"","")))"),0)</f>
        <v>0</v>
      </c>
      <c r="M3160" s="301"/>
      <c r="N3160" s="301" t="s">
        <v>2095</v>
      </c>
      <c r="O3160" s="301" t="s">
        <v>2095</v>
      </c>
      <c r="P3160" s="301" t="s">
        <v>2095</v>
      </c>
      <c r="Q3160" s="422" t="s">
        <v>62</v>
      </c>
      <c r="R3160" s="102" t="s">
        <v>43</v>
      </c>
      <c r="S3160" s="102">
        <v>0</v>
      </c>
      <c r="T3160" s="435"/>
      <c r="U3160" s="481"/>
      <c r="V3160" s="481"/>
      <c r="W3160" s="481"/>
      <c r="X3160" s="480"/>
      <c r="Y3160" s="422">
        <f>J3160-I3160</f>
        <v>0.31874999999999992</v>
      </c>
      <c r="Z3160" s="422">
        <f>Y3160*60</f>
        <v>19.124999999999996</v>
      </c>
      <c r="AA3160" s="429">
        <v>0</v>
      </c>
      <c r="AB3160" s="165">
        <v>5</v>
      </c>
    </row>
    <row r="3161" spans="1:28" ht="14.25" customHeight="1" thickBot="1">
      <c r="A3161" s="7"/>
      <c r="B3161" s="7"/>
      <c r="C3161" s="50" t="s">
        <v>3306</v>
      </c>
      <c r="D3161" s="468">
        <v>1</v>
      </c>
      <c r="E3161" s="97" t="s">
        <v>3391</v>
      </c>
      <c r="F3161" s="102" t="s">
        <v>2789</v>
      </c>
      <c r="G3161" s="102" t="s">
        <v>3397</v>
      </c>
      <c r="H3161" s="102" t="s">
        <v>2790</v>
      </c>
      <c r="I3161" s="45" t="s">
        <v>629</v>
      </c>
      <c r="J3161" s="298">
        <v>7.9166666666666663E-2</v>
      </c>
      <c r="K3161" s="301" t="s">
        <v>9639</v>
      </c>
      <c r="L3161" s="13">
        <f ca="1">IFERROR(__xludf.DUMMYFUNCTION("if(K3328="""",0,counta(split(K3328,"","")))"),5)</f>
        <v>5</v>
      </c>
      <c r="M3161" s="301" t="s">
        <v>9640</v>
      </c>
      <c r="N3161" s="301" t="s">
        <v>9641</v>
      </c>
      <c r="O3161" s="301" t="s">
        <v>9642</v>
      </c>
      <c r="P3161" s="301" t="s">
        <v>9642</v>
      </c>
      <c r="Q3161" s="422" t="s">
        <v>62</v>
      </c>
      <c r="R3161" s="102" t="s">
        <v>43</v>
      </c>
      <c r="S3161" s="102">
        <v>0</v>
      </c>
      <c r="T3161" s="435"/>
      <c r="U3161" s="481">
        <v>5</v>
      </c>
      <c r="V3161" s="481">
        <v>5</v>
      </c>
      <c r="W3161" s="501" t="s">
        <v>29</v>
      </c>
      <c r="X3161" s="480" t="s">
        <v>2794</v>
      </c>
      <c r="Y3161" s="422">
        <f>J3161-I3161</f>
        <v>-0.36527777777777776</v>
      </c>
      <c r="Z3161" s="422">
        <f>Y3161*60</f>
        <v>-21.916666666666664</v>
      </c>
      <c r="AA3161" s="429">
        <v>0</v>
      </c>
      <c r="AB3161" s="131">
        <v>5</v>
      </c>
    </row>
    <row r="3162" spans="1:28" ht="14.25" customHeight="1" thickBot="1">
      <c r="A3162" s="156"/>
      <c r="B3162" s="156"/>
      <c r="C3162" s="252" t="s">
        <v>6391</v>
      </c>
      <c r="D3162" s="468">
        <v>1</v>
      </c>
      <c r="E3162" s="252" t="s">
        <v>6520</v>
      </c>
      <c r="F3162" s="339" t="s">
        <v>6521</v>
      </c>
      <c r="G3162" s="339" t="s">
        <v>6521</v>
      </c>
      <c r="H3162" s="339"/>
      <c r="I3162" s="184" t="s">
        <v>629</v>
      </c>
      <c r="J3162" s="298">
        <v>8.3333333333333329E-2</v>
      </c>
      <c r="K3162" s="301" t="s">
        <v>9644</v>
      </c>
      <c r="L3162" s="13">
        <f ca="1">IFERROR(__xludf.DUMMYFUNCTION("if(K3329="""",0,counta(split(K3329,"","")))"),2)</f>
        <v>2</v>
      </c>
      <c r="M3162" s="301" t="s">
        <v>9645</v>
      </c>
      <c r="N3162" s="301"/>
      <c r="O3162" s="301"/>
      <c r="P3162" s="301"/>
      <c r="Q3162" s="422" t="s">
        <v>62</v>
      </c>
      <c r="R3162" s="102" t="s">
        <v>43</v>
      </c>
      <c r="S3162" s="102">
        <v>0</v>
      </c>
      <c r="T3162" s="435"/>
      <c r="U3162" s="165"/>
      <c r="V3162" s="165">
        <v>5</v>
      </c>
      <c r="W3162" s="165" t="s">
        <v>29</v>
      </c>
      <c r="X3162" s="15">
        <v>1</v>
      </c>
      <c r="Y3162" s="422">
        <f>J3162-I3162</f>
        <v>-0.3611111111111111</v>
      </c>
      <c r="Z3162" s="422">
        <f>Y3162*60</f>
        <v>-21.666666666666668</v>
      </c>
      <c r="AA3162" s="429">
        <v>0</v>
      </c>
      <c r="AB3162" s="280">
        <v>5</v>
      </c>
    </row>
    <row r="3163" spans="1:28" ht="14.25" customHeight="1" thickBot="1">
      <c r="A3163" s="385"/>
      <c r="B3163" s="385"/>
      <c r="C3163" s="145" t="s">
        <v>5078</v>
      </c>
      <c r="D3163" s="468">
        <v>1</v>
      </c>
      <c r="E3163" s="145" t="s">
        <v>957</v>
      </c>
      <c r="F3163" s="155" t="s">
        <v>5103</v>
      </c>
      <c r="G3163" s="155" t="s">
        <v>5104</v>
      </c>
      <c r="H3163" s="155" t="s">
        <v>5105</v>
      </c>
      <c r="I3163" s="146" t="s">
        <v>1797</v>
      </c>
      <c r="J3163" s="315">
        <v>0.14374999999999999</v>
      </c>
      <c r="K3163" s="312" t="s">
        <v>9649</v>
      </c>
      <c r="L3163" s="13">
        <f ca="1">IFERROR(__xludf.DUMMYFUNCTION("if(K3332="""",0,counta(split(K3332,"","")))"),4)</f>
        <v>4</v>
      </c>
      <c r="M3163" s="312" t="s">
        <v>9650</v>
      </c>
      <c r="N3163" s="312" t="s">
        <v>9651</v>
      </c>
      <c r="O3163" s="310" t="s">
        <v>9652</v>
      </c>
      <c r="P3163" s="310" t="s">
        <v>9652</v>
      </c>
      <c r="Q3163" s="422" t="s">
        <v>62</v>
      </c>
      <c r="R3163" s="102" t="s">
        <v>43</v>
      </c>
      <c r="S3163" s="102">
        <v>0</v>
      </c>
      <c r="T3163" s="435"/>
      <c r="U3163" s="253">
        <v>4</v>
      </c>
      <c r="V3163" s="251">
        <v>3</v>
      </c>
      <c r="W3163" s="353" t="s">
        <v>3076</v>
      </c>
      <c r="X3163" s="353">
        <v>1</v>
      </c>
      <c r="Y3163" s="422">
        <f>J3163-I3163</f>
        <v>-0.29861111111111116</v>
      </c>
      <c r="Z3163" s="422">
        <f>Y3163*60</f>
        <v>-17.916666666666671</v>
      </c>
      <c r="AA3163" s="429">
        <v>0</v>
      </c>
      <c r="AB3163" s="165">
        <v>5</v>
      </c>
    </row>
    <row r="3164" spans="1:28" ht="14.25" customHeight="1" thickBot="1">
      <c r="A3164" s="385"/>
      <c r="B3164" s="385"/>
      <c r="C3164" s="145" t="s">
        <v>5078</v>
      </c>
      <c r="D3164" s="468">
        <v>1</v>
      </c>
      <c r="E3164" s="145" t="s">
        <v>957</v>
      </c>
      <c r="F3164" s="155" t="s">
        <v>3031</v>
      </c>
      <c r="G3164" s="155" t="s">
        <v>3031</v>
      </c>
      <c r="H3164" s="155" t="s">
        <v>3032</v>
      </c>
      <c r="I3164" s="146" t="s">
        <v>1797</v>
      </c>
      <c r="J3164" s="315">
        <v>0.20972222222222223</v>
      </c>
      <c r="K3164" s="312" t="s">
        <v>9656</v>
      </c>
      <c r="L3164" s="13">
        <f ca="1">IFERROR(__xludf.DUMMYFUNCTION("if(K3333="""",0,counta(split(K3333,"","")))"),5)</f>
        <v>5</v>
      </c>
      <c r="M3164" s="312" t="s">
        <v>9656</v>
      </c>
      <c r="N3164" s="312" t="s">
        <v>9657</v>
      </c>
      <c r="O3164" s="312" t="s">
        <v>5119</v>
      </c>
      <c r="P3164" s="312" t="s">
        <v>5119</v>
      </c>
      <c r="Q3164" s="422" t="s">
        <v>62</v>
      </c>
      <c r="R3164" s="102" t="s">
        <v>43</v>
      </c>
      <c r="S3164" s="102">
        <v>0</v>
      </c>
      <c r="T3164" s="435"/>
      <c r="U3164" s="481"/>
      <c r="V3164" s="481"/>
      <c r="W3164" s="481"/>
      <c r="X3164" s="480"/>
      <c r="Y3164" s="422">
        <f>J3164-I3164</f>
        <v>-0.23263888888888892</v>
      </c>
      <c r="Z3164" s="422">
        <f>Y3164*60</f>
        <v>-13.958333333333336</v>
      </c>
      <c r="AA3164" s="429">
        <v>0</v>
      </c>
      <c r="AB3164" s="165">
        <v>5</v>
      </c>
    </row>
    <row r="3165" spans="1:28" ht="14.25" customHeight="1" thickBot="1">
      <c r="A3165" s="385"/>
      <c r="B3165" s="385"/>
      <c r="C3165" s="145" t="s">
        <v>5078</v>
      </c>
      <c r="D3165" s="468">
        <v>1</v>
      </c>
      <c r="E3165" s="145" t="s">
        <v>957</v>
      </c>
      <c r="F3165" s="155" t="s">
        <v>5106</v>
      </c>
      <c r="G3165" s="155" t="s">
        <v>4035</v>
      </c>
      <c r="H3165" s="155" t="s">
        <v>5107</v>
      </c>
      <c r="I3165" s="146" t="s">
        <v>1797</v>
      </c>
      <c r="J3165" s="315">
        <v>0.22430555555555556</v>
      </c>
      <c r="K3165" s="312" t="s">
        <v>9659</v>
      </c>
      <c r="L3165" s="13">
        <f ca="1">IFERROR(__xludf.DUMMYFUNCTION("if(K3334="""",0,counta(split(K3334,"","")))"),4)</f>
        <v>4</v>
      </c>
      <c r="M3165" s="312" t="s">
        <v>9660</v>
      </c>
      <c r="N3165" s="312"/>
      <c r="O3165" s="312"/>
      <c r="P3165" s="312"/>
      <c r="Q3165" s="422" t="s">
        <v>62</v>
      </c>
      <c r="R3165" s="102" t="s">
        <v>43</v>
      </c>
      <c r="S3165" s="102">
        <v>0</v>
      </c>
      <c r="T3165" s="435"/>
      <c r="U3165" s="165"/>
      <c r="V3165" s="165">
        <v>4</v>
      </c>
      <c r="W3165" s="165" t="s">
        <v>2111</v>
      </c>
      <c r="X3165" s="102"/>
      <c r="Y3165" s="422">
        <f>J3165-I3165</f>
        <v>-0.21805555555555559</v>
      </c>
      <c r="Z3165" s="422">
        <f>Y3165*60</f>
        <v>-13.083333333333336</v>
      </c>
      <c r="AA3165" s="429">
        <v>0</v>
      </c>
      <c r="AB3165" s="328">
        <v>5</v>
      </c>
    </row>
    <row r="3166" spans="1:28" ht="14.25" customHeight="1" thickBot="1">
      <c r="A3166" s="385"/>
      <c r="B3166" s="385"/>
      <c r="C3166" s="145" t="s">
        <v>5078</v>
      </c>
      <c r="D3166" s="468">
        <v>1</v>
      </c>
      <c r="E3166" s="145" t="s">
        <v>957</v>
      </c>
      <c r="F3166" s="155" t="s">
        <v>5109</v>
      </c>
      <c r="G3166" s="155" t="s">
        <v>5110</v>
      </c>
      <c r="H3166" s="155" t="s">
        <v>5111</v>
      </c>
      <c r="I3166" s="146" t="s">
        <v>1797</v>
      </c>
      <c r="J3166" s="315">
        <v>0.4909722222222222</v>
      </c>
      <c r="K3166" s="312" t="s">
        <v>9662</v>
      </c>
      <c r="L3166" s="13">
        <f ca="1">IFERROR(__xludf.DUMMYFUNCTION("if(K3335="""",0,counta(split(K3335,"","")))"),3)</f>
        <v>3</v>
      </c>
      <c r="M3166" s="312" t="s">
        <v>9663</v>
      </c>
      <c r="N3166" s="312" t="s">
        <v>9657</v>
      </c>
      <c r="O3166" s="312" t="s">
        <v>5119</v>
      </c>
      <c r="P3166" s="312" t="s">
        <v>5119</v>
      </c>
      <c r="Q3166" s="422" t="s">
        <v>62</v>
      </c>
      <c r="R3166" s="102" t="s">
        <v>43</v>
      </c>
      <c r="S3166" s="102">
        <v>0</v>
      </c>
      <c r="T3166" s="435"/>
      <c r="U3166" s="280">
        <v>5</v>
      </c>
      <c r="V3166" s="280">
        <v>5</v>
      </c>
      <c r="W3166" s="286" t="s">
        <v>9052</v>
      </c>
      <c r="X3166" s="286" t="s">
        <v>2947</v>
      </c>
      <c r="Y3166" s="422">
        <f>J3166-I3166</f>
        <v>4.8611111111111049E-2</v>
      </c>
      <c r="Z3166" s="422">
        <f>Y3166*60</f>
        <v>2.916666666666663</v>
      </c>
      <c r="AA3166" s="429">
        <v>0</v>
      </c>
      <c r="AB3166" s="255">
        <v>5</v>
      </c>
    </row>
    <row r="3167" spans="1:28" ht="14.25" customHeight="1" thickBot="1">
      <c r="A3167" s="156"/>
      <c r="B3167" s="156"/>
      <c r="C3167" s="252" t="s">
        <v>6391</v>
      </c>
      <c r="D3167" s="468">
        <v>1</v>
      </c>
      <c r="E3167" s="252" t="s">
        <v>386</v>
      </c>
      <c r="F3167" s="339" t="s">
        <v>6550</v>
      </c>
      <c r="G3167" s="339" t="s">
        <v>6550</v>
      </c>
      <c r="H3167" s="339" t="s">
        <v>3620</v>
      </c>
      <c r="I3167" s="184" t="s">
        <v>1797</v>
      </c>
      <c r="J3167" s="315">
        <v>9.7222222222222224E-2</v>
      </c>
      <c r="K3167" s="312" t="s">
        <v>9667</v>
      </c>
      <c r="L3167" s="13">
        <f ca="1">IFERROR(__xludf.DUMMYFUNCTION("if(K3336="""",0,counta(split(K3336,"","")))"),6)</f>
        <v>6</v>
      </c>
      <c r="M3167" s="312" t="s">
        <v>9667</v>
      </c>
      <c r="N3167" s="312" t="s">
        <v>9668</v>
      </c>
      <c r="O3167" s="312" t="s">
        <v>9668</v>
      </c>
      <c r="P3167" s="312" t="s">
        <v>9668</v>
      </c>
      <c r="Q3167" s="422" t="s">
        <v>62</v>
      </c>
      <c r="R3167" s="102" t="s">
        <v>43</v>
      </c>
      <c r="S3167" s="102">
        <v>0</v>
      </c>
      <c r="T3167" s="435"/>
      <c r="U3167" s="280">
        <v>5</v>
      </c>
      <c r="V3167" s="280">
        <v>5</v>
      </c>
      <c r="W3167" s="286" t="s">
        <v>9052</v>
      </c>
      <c r="X3167" s="286" t="s">
        <v>2947</v>
      </c>
      <c r="Y3167" s="422">
        <f>J3167-I3167</f>
        <v>-0.34513888888888894</v>
      </c>
      <c r="Z3167" s="422">
        <f>Y3167*60</f>
        <v>-20.708333333333336</v>
      </c>
      <c r="AA3167" s="429">
        <v>0</v>
      </c>
      <c r="AB3167" s="165">
        <v>5</v>
      </c>
    </row>
    <row r="3168" spans="1:28" ht="14.25" customHeight="1" thickBot="1">
      <c r="A3168" s="136"/>
      <c r="B3168" s="7"/>
      <c r="C3168" s="51" t="s">
        <v>3465</v>
      </c>
      <c r="D3168" s="468">
        <v>1</v>
      </c>
      <c r="E3168" s="89" t="s">
        <v>3652</v>
      </c>
      <c r="F3168" s="102" t="s">
        <v>3165</v>
      </c>
      <c r="G3168" s="51" t="s">
        <v>3664</v>
      </c>
      <c r="H3168" s="102" t="s">
        <v>3665</v>
      </c>
      <c r="I3168" s="45" t="s">
        <v>1622</v>
      </c>
      <c r="J3168" s="315">
        <v>0.68055555555555558</v>
      </c>
      <c r="K3168" s="317"/>
      <c r="L3168" s="13">
        <f ca="1">IFERROR(__xludf.DUMMYFUNCTION("if(K3337="""",0,counta(split(K3337,"","")))"),0)</f>
        <v>0</v>
      </c>
      <c r="M3168" s="317"/>
      <c r="N3168" s="312" t="s">
        <v>9657</v>
      </c>
      <c r="O3168" s="312" t="s">
        <v>5119</v>
      </c>
      <c r="P3168" s="312" t="s">
        <v>5119</v>
      </c>
      <c r="Q3168" s="422" t="s">
        <v>62</v>
      </c>
      <c r="R3168" s="102" t="s">
        <v>43</v>
      </c>
      <c r="S3168" s="102">
        <v>0</v>
      </c>
      <c r="T3168" s="435"/>
      <c r="U3168" s="165">
        <v>5</v>
      </c>
      <c r="V3168" s="165">
        <v>5</v>
      </c>
      <c r="W3168" s="353" t="s">
        <v>29</v>
      </c>
      <c r="X3168" s="102" t="s">
        <v>2794</v>
      </c>
      <c r="Y3168" s="422">
        <f>J3168-I3168</f>
        <v>0.23888888888888893</v>
      </c>
      <c r="Z3168" s="422">
        <f>Y3168*60</f>
        <v>14.333333333333336</v>
      </c>
      <c r="AA3168" s="429">
        <v>0</v>
      </c>
      <c r="AB3168" s="165">
        <v>5</v>
      </c>
    </row>
    <row r="3169" spans="1:28" ht="14.25" customHeight="1" thickBot="1">
      <c r="A3169" s="7"/>
      <c r="B3169" s="7"/>
      <c r="C3169" s="50" t="s">
        <v>3306</v>
      </c>
      <c r="D3169" s="468">
        <v>1</v>
      </c>
      <c r="E3169" s="97" t="s">
        <v>3434</v>
      </c>
      <c r="F3169" s="102" t="s">
        <v>3444</v>
      </c>
      <c r="G3169" s="102" t="s">
        <v>3445</v>
      </c>
      <c r="H3169" s="102" t="s">
        <v>3446</v>
      </c>
      <c r="I3169" s="45" t="s">
        <v>946</v>
      </c>
      <c r="J3169" s="316">
        <v>0.14583333333333334</v>
      </c>
      <c r="K3169" s="317" t="s">
        <v>9673</v>
      </c>
      <c r="L3169" s="13">
        <f ca="1">IFERROR(__xludf.DUMMYFUNCTION("if(K3338="""",0,counta(split(K3338,"","")))"),5)</f>
        <v>5</v>
      </c>
      <c r="M3169" s="317" t="s">
        <v>9673</v>
      </c>
      <c r="N3169" s="312"/>
      <c r="O3169" s="312"/>
      <c r="P3169" s="312"/>
      <c r="Q3169" s="422" t="s">
        <v>62</v>
      </c>
      <c r="R3169" s="102" t="s">
        <v>43</v>
      </c>
      <c r="S3169" s="102">
        <v>0</v>
      </c>
      <c r="T3169" s="435"/>
      <c r="U3169" s="51">
        <v>4</v>
      </c>
      <c r="V3169" s="51">
        <v>4</v>
      </c>
      <c r="W3169" s="51" t="s">
        <v>3437</v>
      </c>
      <c r="X3169" s="102"/>
      <c r="Y3169" s="422">
        <f>J3169-I3169</f>
        <v>-0.29513888888888895</v>
      </c>
      <c r="Z3169" s="422">
        <f>Y3169*60</f>
        <v>-17.708333333333336</v>
      </c>
      <c r="AA3169" s="429">
        <v>0</v>
      </c>
      <c r="AB3169" s="280">
        <v>5</v>
      </c>
    </row>
    <row r="3170" spans="1:28" ht="14.25" customHeight="1" thickBot="1">
      <c r="A3170" s="161"/>
      <c r="B3170" s="161"/>
      <c r="C3170" s="353" t="s">
        <v>5531</v>
      </c>
      <c r="D3170" s="468">
        <v>1</v>
      </c>
      <c r="E3170" s="386" t="s">
        <v>5598</v>
      </c>
      <c r="F3170" s="102" t="s">
        <v>84</v>
      </c>
      <c r="G3170" s="164"/>
      <c r="H3170" s="164" t="s">
        <v>1104</v>
      </c>
      <c r="I3170" s="162" t="s">
        <v>5599</v>
      </c>
      <c r="J3170" s="316">
        <v>0.24305555555555555</v>
      </c>
      <c r="K3170" s="317" t="s">
        <v>9676</v>
      </c>
      <c r="L3170" s="13">
        <f ca="1">IFERROR(__xludf.DUMMYFUNCTION("if(K3339="""",0,counta(split(K3339,"","")))"),6)</f>
        <v>6</v>
      </c>
      <c r="M3170" s="317" t="s">
        <v>9677</v>
      </c>
      <c r="N3170" s="312"/>
      <c r="O3170" s="312"/>
      <c r="P3170" s="312"/>
      <c r="Q3170" s="422" t="s">
        <v>62</v>
      </c>
      <c r="R3170" s="102" t="s">
        <v>43</v>
      </c>
      <c r="S3170" s="102">
        <v>0</v>
      </c>
      <c r="T3170" s="435"/>
      <c r="U3170" s="165"/>
      <c r="V3170" s="165">
        <v>3</v>
      </c>
      <c r="W3170" s="165" t="s">
        <v>1403</v>
      </c>
      <c r="X3170" s="102"/>
      <c r="Y3170" s="422">
        <f>J3170-I3170</f>
        <v>-0.19722222222222222</v>
      </c>
      <c r="Z3170" s="422">
        <f>Y3170*60</f>
        <v>-11.833333333333332</v>
      </c>
      <c r="AA3170" s="428">
        <v>0</v>
      </c>
      <c r="AB3170" s="196">
        <v>5</v>
      </c>
    </row>
    <row r="3171" spans="1:28" ht="14.25" customHeight="1" thickBot="1">
      <c r="A3171" s="156"/>
      <c r="B3171" s="156"/>
      <c r="C3171" s="252" t="s">
        <v>6391</v>
      </c>
      <c r="D3171" s="468">
        <v>1</v>
      </c>
      <c r="E3171" s="252" t="s">
        <v>6504</v>
      </c>
      <c r="F3171" s="339" t="s">
        <v>4721</v>
      </c>
      <c r="G3171" s="339" t="s">
        <v>6509</v>
      </c>
      <c r="H3171" s="339" t="s">
        <v>2466</v>
      </c>
      <c r="I3171" s="184" t="s">
        <v>1046</v>
      </c>
      <c r="J3171" s="316">
        <v>0.33333333333333331</v>
      </c>
      <c r="K3171" s="317" t="s">
        <v>9680</v>
      </c>
      <c r="L3171" s="13">
        <f ca="1">IFERROR(__xludf.DUMMYFUNCTION("if(K3340="""",0,counta(split(K3340,"","")))"),6)</f>
        <v>6</v>
      </c>
      <c r="M3171" s="317" t="s">
        <v>9680</v>
      </c>
      <c r="N3171" s="312"/>
      <c r="O3171" s="312"/>
      <c r="P3171" s="312"/>
      <c r="Q3171" s="422" t="s">
        <v>62</v>
      </c>
      <c r="R3171" s="102" t="s">
        <v>43</v>
      </c>
      <c r="S3171" s="102">
        <v>0</v>
      </c>
      <c r="T3171" s="435"/>
      <c r="U3171" s="274">
        <v>5</v>
      </c>
      <c r="V3171" s="274">
        <v>5</v>
      </c>
      <c r="W3171" s="272" t="s">
        <v>2793</v>
      </c>
      <c r="X3171" s="274">
        <v>1</v>
      </c>
      <c r="Y3171" s="422">
        <f>J3171-I3171</f>
        <v>-0.10000000000000003</v>
      </c>
      <c r="Z3171" s="422">
        <f>Y3171*60</f>
        <v>-6.0000000000000018</v>
      </c>
      <c r="AA3171" s="429">
        <v>0</v>
      </c>
      <c r="AB3171" s="271">
        <v>5</v>
      </c>
    </row>
    <row r="3172" spans="1:28" ht="14.25" customHeight="1" thickBot="1">
      <c r="A3172" s="7"/>
      <c r="B3172" s="7"/>
      <c r="C3172" s="50" t="s">
        <v>4937</v>
      </c>
      <c r="D3172" s="468">
        <v>1</v>
      </c>
      <c r="E3172" s="144" t="s">
        <v>4990</v>
      </c>
      <c r="F3172" s="102" t="s">
        <v>4813</v>
      </c>
      <c r="G3172" s="102" t="s">
        <v>5004</v>
      </c>
      <c r="H3172" s="102" t="s">
        <v>1929</v>
      </c>
      <c r="I3172" s="45" t="s">
        <v>277</v>
      </c>
      <c r="J3172" s="298">
        <v>5.7638888888888892E-2</v>
      </c>
      <c r="K3172" s="301" t="s">
        <v>9681</v>
      </c>
      <c r="L3172" s="13">
        <f ca="1">IFERROR(__xludf.DUMMYFUNCTION("if(K3341="""",0,counta(split(K3341,"","")))"),5)</f>
        <v>5</v>
      </c>
      <c r="M3172" s="301" t="s">
        <v>9682</v>
      </c>
      <c r="N3172" s="301"/>
      <c r="O3172" s="301"/>
      <c r="P3172" s="301"/>
      <c r="Q3172" s="422" t="s">
        <v>62</v>
      </c>
      <c r="R3172" s="102" t="s">
        <v>43</v>
      </c>
      <c r="S3172" s="102">
        <v>0</v>
      </c>
      <c r="T3172" s="435"/>
      <c r="U3172" s="379">
        <v>4</v>
      </c>
      <c r="V3172" s="379">
        <v>5</v>
      </c>
      <c r="W3172" s="388" t="s">
        <v>2111</v>
      </c>
      <c r="X3172" s="377">
        <v>0</v>
      </c>
      <c r="Y3172" s="422">
        <f>J3172-I3172</f>
        <v>-0.37499999999999994</v>
      </c>
      <c r="Z3172" s="422">
        <f>Y3172*60</f>
        <v>-22.499999999999996</v>
      </c>
      <c r="AA3172" s="429">
        <v>0</v>
      </c>
      <c r="AB3172" s="165">
        <v>5</v>
      </c>
    </row>
    <row r="3173" spans="1:28" ht="14.25" customHeight="1" thickBot="1">
      <c r="A3173" s="156"/>
      <c r="B3173" s="156"/>
      <c r="C3173" s="252" t="s">
        <v>6391</v>
      </c>
      <c r="D3173" s="468">
        <v>1</v>
      </c>
      <c r="E3173" s="252" t="s">
        <v>6525</v>
      </c>
      <c r="F3173" s="339" t="s">
        <v>6538</v>
      </c>
      <c r="G3173" s="339" t="s">
        <v>1325</v>
      </c>
      <c r="H3173" s="339" t="s">
        <v>5042</v>
      </c>
      <c r="I3173" s="184" t="s">
        <v>4968</v>
      </c>
      <c r="J3173" s="298">
        <v>0.16666666666666666</v>
      </c>
      <c r="K3173" s="301" t="s">
        <v>9684</v>
      </c>
      <c r="L3173" s="13">
        <f ca="1">IFERROR(__xludf.DUMMYFUNCTION("if(K3342="""",0,counta(split(K3342,"","")))"),3)</f>
        <v>3</v>
      </c>
      <c r="M3173" s="301" t="s">
        <v>9684</v>
      </c>
      <c r="N3173" s="301"/>
      <c r="O3173" s="301"/>
      <c r="P3173" s="301"/>
      <c r="Q3173" s="422" t="s">
        <v>62</v>
      </c>
      <c r="R3173" s="102" t="s">
        <v>43</v>
      </c>
      <c r="S3173" s="102">
        <v>0</v>
      </c>
      <c r="T3173" s="435"/>
      <c r="U3173" s="486" t="s">
        <v>5401</v>
      </c>
      <c r="V3173" s="486" t="s">
        <v>5401</v>
      </c>
      <c r="W3173" s="498" t="s">
        <v>5401</v>
      </c>
      <c r="X3173" s="486" t="s">
        <v>5401</v>
      </c>
      <c r="Y3173" s="422">
        <f>J3173-I3173</f>
        <v>-0.26527777777777783</v>
      </c>
      <c r="Z3173" s="422">
        <f>Y3173*60</f>
        <v>-15.91666666666667</v>
      </c>
      <c r="AA3173" s="429">
        <v>0</v>
      </c>
      <c r="AB3173" s="274">
        <v>5</v>
      </c>
    </row>
    <row r="3174" spans="1:28" ht="14.25" customHeight="1" thickBot="1">
      <c r="A3174" s="156"/>
      <c r="B3174" s="156"/>
      <c r="C3174" s="252" t="s">
        <v>6391</v>
      </c>
      <c r="D3174" s="468">
        <v>1</v>
      </c>
      <c r="E3174" s="252" t="s">
        <v>6444</v>
      </c>
      <c r="F3174" s="339" t="s">
        <v>2190</v>
      </c>
      <c r="G3174" s="339" t="s">
        <v>2190</v>
      </c>
      <c r="H3174" s="339" t="s">
        <v>4205</v>
      </c>
      <c r="I3174" s="184" t="s">
        <v>1515</v>
      </c>
      <c r="J3174" s="298">
        <v>0.18958333333333333</v>
      </c>
      <c r="K3174" s="301" t="s">
        <v>9685</v>
      </c>
      <c r="L3174" s="13">
        <f ca="1">IFERROR(__xludf.DUMMYFUNCTION("if(K3343="""",0,counta(split(K3343,"","")))"),6)</f>
        <v>6</v>
      </c>
      <c r="M3174" s="301" t="s">
        <v>9686</v>
      </c>
      <c r="N3174" s="301"/>
      <c r="O3174" s="301"/>
      <c r="P3174" s="301"/>
      <c r="Q3174" s="422" t="s">
        <v>62</v>
      </c>
      <c r="R3174" s="102" t="s">
        <v>43</v>
      </c>
      <c r="S3174" s="102">
        <v>0</v>
      </c>
      <c r="T3174" s="435"/>
      <c r="U3174" s="332">
        <v>5</v>
      </c>
      <c r="V3174" s="332">
        <v>5</v>
      </c>
      <c r="W3174" s="339" t="s">
        <v>10455</v>
      </c>
      <c r="X3174" s="339" t="s">
        <v>2947</v>
      </c>
      <c r="Y3174" s="422">
        <f>J3174-I3174</f>
        <v>-0.24166666666666664</v>
      </c>
      <c r="Z3174" s="422">
        <f>Y3174*60</f>
        <v>-14.499999999999998</v>
      </c>
      <c r="AA3174" s="429">
        <v>0</v>
      </c>
      <c r="AB3174" s="277">
        <v>5</v>
      </c>
    </row>
    <row r="3175" spans="1:28" ht="14.25" customHeight="1" thickBot="1">
      <c r="A3175" s="156"/>
      <c r="B3175" s="156"/>
      <c r="C3175" s="252" t="s">
        <v>6391</v>
      </c>
      <c r="D3175" s="468">
        <v>1</v>
      </c>
      <c r="E3175" s="252" t="s">
        <v>6467</v>
      </c>
      <c r="F3175" s="339" t="s">
        <v>6475</v>
      </c>
      <c r="G3175" s="339" t="s">
        <v>6476</v>
      </c>
      <c r="H3175" s="339" t="s">
        <v>6477</v>
      </c>
      <c r="I3175" s="184" t="s">
        <v>1515</v>
      </c>
      <c r="J3175" s="298">
        <v>0.38194444444444442</v>
      </c>
      <c r="K3175" s="301" t="s">
        <v>9689</v>
      </c>
      <c r="L3175" s="13">
        <f ca="1">IFERROR(__xludf.DUMMYFUNCTION("if(K3344="""",0,counta(split(K3344,"","")))"),7)</f>
        <v>7</v>
      </c>
      <c r="M3175" s="301" t="s">
        <v>9690</v>
      </c>
      <c r="N3175" s="301"/>
      <c r="O3175" s="301"/>
      <c r="P3175" s="301"/>
      <c r="Q3175" s="422" t="s">
        <v>62</v>
      </c>
      <c r="R3175" s="102" t="s">
        <v>43</v>
      </c>
      <c r="S3175" s="102">
        <v>0</v>
      </c>
      <c r="T3175" s="435"/>
      <c r="U3175" s="165">
        <v>3</v>
      </c>
      <c r="V3175" s="165">
        <v>5</v>
      </c>
      <c r="W3175" s="165"/>
      <c r="X3175" s="102" t="s">
        <v>2794</v>
      </c>
      <c r="Y3175" s="422">
        <f>J3175-I3175</f>
        <v>-4.9305555555555547E-2</v>
      </c>
      <c r="Z3175" s="422">
        <f>Y3175*60</f>
        <v>-2.958333333333333</v>
      </c>
      <c r="AA3175" s="429">
        <v>0</v>
      </c>
      <c r="AB3175" s="165">
        <v>5</v>
      </c>
    </row>
    <row r="3176" spans="1:28" ht="14.25" customHeight="1" thickBot="1">
      <c r="A3176" s="7"/>
      <c r="B3176" s="7"/>
      <c r="C3176" s="50" t="s">
        <v>4411</v>
      </c>
      <c r="D3176" s="468">
        <v>1</v>
      </c>
      <c r="E3176" s="50" t="s">
        <v>4516</v>
      </c>
      <c r="F3176" s="102" t="s">
        <v>4546</v>
      </c>
      <c r="G3176" s="102" t="s">
        <v>1464</v>
      </c>
      <c r="H3176" s="102" t="s">
        <v>4547</v>
      </c>
      <c r="I3176" s="45" t="s">
        <v>1999</v>
      </c>
      <c r="J3176" s="298">
        <v>8.819444444444445E-2</v>
      </c>
      <c r="K3176" s="301" t="s">
        <v>9691</v>
      </c>
      <c r="L3176" s="13">
        <f ca="1">IFERROR(__xludf.DUMMYFUNCTION("if(K3345="""",0,counta(split(K3345,"","")))"),2)</f>
        <v>2</v>
      </c>
      <c r="M3176" s="301" t="s">
        <v>9691</v>
      </c>
      <c r="N3176" s="301"/>
      <c r="O3176" s="301"/>
      <c r="P3176" s="301"/>
      <c r="Q3176" s="422" t="s">
        <v>62</v>
      </c>
      <c r="R3176" s="102" t="s">
        <v>43</v>
      </c>
      <c r="S3176" s="102">
        <v>0</v>
      </c>
      <c r="T3176" s="435"/>
      <c r="U3176" s="165"/>
      <c r="V3176" s="165">
        <v>4</v>
      </c>
      <c r="W3176" s="165" t="s">
        <v>2111</v>
      </c>
      <c r="X3176" s="102"/>
      <c r="Y3176" s="422">
        <f>J3176-I3176</f>
        <v>-0.34236111111111112</v>
      </c>
      <c r="Z3176" s="422">
        <f>Y3176*60</f>
        <v>-20.541666666666668</v>
      </c>
      <c r="AA3176" s="428">
        <v>0</v>
      </c>
      <c r="AB3176" s="332">
        <v>5</v>
      </c>
    </row>
    <row r="3177" spans="1:28" ht="14.25" customHeight="1" thickBot="1">
      <c r="A3177" s="7"/>
      <c r="B3177" s="7"/>
      <c r="C3177" s="50" t="s">
        <v>4411</v>
      </c>
      <c r="D3177" s="468">
        <v>1</v>
      </c>
      <c r="E3177" s="50" t="s">
        <v>4560</v>
      </c>
      <c r="F3177" s="133" t="s">
        <v>4573</v>
      </c>
      <c r="G3177" s="134" t="s">
        <v>4574</v>
      </c>
      <c r="H3177" s="102" t="s">
        <v>4575</v>
      </c>
      <c r="I3177" s="45" t="s">
        <v>1073</v>
      </c>
      <c r="J3177" s="298">
        <v>0.43402777777777779</v>
      </c>
      <c r="K3177" s="301" t="s">
        <v>9693</v>
      </c>
      <c r="L3177" s="13">
        <f ca="1">IFERROR(__xludf.DUMMYFUNCTION("if(K3346="""",0,counta(split(K3346,"","")))"),5)</f>
        <v>5</v>
      </c>
      <c r="M3177" s="301" t="s">
        <v>9693</v>
      </c>
      <c r="N3177" s="301"/>
      <c r="O3177" s="301"/>
      <c r="P3177" s="301"/>
      <c r="Q3177" s="422" t="s">
        <v>62</v>
      </c>
      <c r="R3177" s="102" t="s">
        <v>43</v>
      </c>
      <c r="S3177" s="102">
        <v>0</v>
      </c>
      <c r="T3177" s="435"/>
      <c r="U3177" s="165"/>
      <c r="V3177" s="165">
        <v>3</v>
      </c>
      <c r="W3177" s="165" t="s">
        <v>2111</v>
      </c>
      <c r="X3177" s="102"/>
      <c r="Y3177" s="422">
        <f>J3177-I3177</f>
        <v>4.8611111111110938E-3</v>
      </c>
      <c r="Z3177" s="422">
        <f>Y3177*60</f>
        <v>0.29166666666666563</v>
      </c>
      <c r="AA3177" s="428">
        <v>0</v>
      </c>
      <c r="AB3177" s="165">
        <v>5</v>
      </c>
    </row>
    <row r="3178" spans="1:28" ht="14.25" customHeight="1" thickBot="1">
      <c r="A3178" s="7"/>
      <c r="B3178" s="7"/>
      <c r="C3178" s="50" t="s">
        <v>6619</v>
      </c>
      <c r="D3178" s="468">
        <v>1</v>
      </c>
      <c r="E3178" s="50" t="s">
        <v>6636</v>
      </c>
      <c r="F3178" s="60" t="s">
        <v>6649</v>
      </c>
      <c r="G3178" s="102" t="s">
        <v>6650</v>
      </c>
      <c r="H3178" s="102" t="s">
        <v>5868</v>
      </c>
      <c r="I3178" s="45" t="s">
        <v>1852</v>
      </c>
      <c r="J3178" s="298">
        <v>0.43402777777777779</v>
      </c>
      <c r="K3178" s="301" t="s">
        <v>9694</v>
      </c>
      <c r="L3178" s="13">
        <f ca="1">IFERROR(__xludf.DUMMYFUNCTION("if(K3347="""",0,counta(split(K3347,"","")))"),7)</f>
        <v>7</v>
      </c>
      <c r="M3178" s="301" t="s">
        <v>9695</v>
      </c>
      <c r="N3178" s="301"/>
      <c r="O3178" s="301"/>
      <c r="P3178" s="301"/>
      <c r="Q3178" s="422" t="s">
        <v>62</v>
      </c>
      <c r="R3178" s="102" t="s">
        <v>43</v>
      </c>
      <c r="S3178" s="102">
        <v>0</v>
      </c>
      <c r="T3178" s="435"/>
      <c r="U3178" s="187">
        <v>2</v>
      </c>
      <c r="V3178" s="332">
        <v>5</v>
      </c>
      <c r="W3178" s="339" t="s">
        <v>6582</v>
      </c>
      <c r="X3178" s="339" t="s">
        <v>2976</v>
      </c>
      <c r="Y3178" s="422">
        <f>J3178-I3178</f>
        <v>5.5555555555555913E-3</v>
      </c>
      <c r="Z3178" s="422">
        <f>Y3178*60</f>
        <v>0.33333333333333548</v>
      </c>
      <c r="AA3178" s="429">
        <v>0</v>
      </c>
      <c r="AB3178" s="481">
        <v>5</v>
      </c>
    </row>
    <row r="3179" spans="1:28" ht="14.25" customHeight="1" thickBot="1">
      <c r="A3179" s="7"/>
      <c r="B3179" s="7"/>
      <c r="C3179" s="50" t="s">
        <v>4411</v>
      </c>
      <c r="D3179" s="468">
        <v>1</v>
      </c>
      <c r="E3179" s="386" t="s">
        <v>4582</v>
      </c>
      <c r="F3179" s="102" t="s">
        <v>4593</v>
      </c>
      <c r="G3179" s="102" t="s">
        <v>632</v>
      </c>
      <c r="H3179" s="102" t="s">
        <v>634</v>
      </c>
      <c r="I3179" s="45" t="s">
        <v>187</v>
      </c>
      <c r="J3179" s="298">
        <v>9.0972222222222218E-2</v>
      </c>
      <c r="K3179" s="301" t="s">
        <v>9697</v>
      </c>
      <c r="L3179" s="13">
        <f ca="1">IFERROR(__xludf.DUMMYFUNCTION("if(K3348="""",0,counta(split(K3348,"","")))"),3)</f>
        <v>3</v>
      </c>
      <c r="M3179" s="301" t="s">
        <v>9697</v>
      </c>
      <c r="N3179" s="301"/>
      <c r="O3179" s="301"/>
      <c r="P3179" s="301"/>
      <c r="Q3179" s="422" t="s">
        <v>62</v>
      </c>
      <c r="R3179" s="102" t="s">
        <v>43</v>
      </c>
      <c r="S3179" s="102">
        <v>0</v>
      </c>
      <c r="T3179" s="435"/>
      <c r="U3179" s="165"/>
      <c r="V3179" s="165">
        <v>5</v>
      </c>
      <c r="W3179" s="165" t="s">
        <v>29</v>
      </c>
      <c r="X3179" s="15">
        <v>1</v>
      </c>
      <c r="Y3179" s="422">
        <f>J3179-I3179</f>
        <v>-0.33611111111111108</v>
      </c>
      <c r="Z3179" s="422">
        <f>Y3179*60</f>
        <v>-20.166666666666664</v>
      </c>
      <c r="AA3179" s="428">
        <v>0</v>
      </c>
      <c r="AB3179" s="487">
        <v>5</v>
      </c>
    </row>
    <row r="3180" spans="1:28" ht="14.25" customHeight="1" thickBot="1">
      <c r="A3180" s="7"/>
      <c r="B3180" s="7"/>
      <c r="C3180" s="50" t="s">
        <v>4411</v>
      </c>
      <c r="D3180" s="468">
        <v>1</v>
      </c>
      <c r="E3180" s="51" t="s">
        <v>4680</v>
      </c>
      <c r="F3180" s="102" t="s">
        <v>2820</v>
      </c>
      <c r="G3180" s="102" t="s">
        <v>4621</v>
      </c>
      <c r="H3180" s="102" t="s">
        <v>4477</v>
      </c>
      <c r="I3180" s="45" t="s">
        <v>187</v>
      </c>
      <c r="J3180" s="298">
        <v>0.11874999999999999</v>
      </c>
      <c r="K3180" s="301" t="s">
        <v>9701</v>
      </c>
      <c r="L3180" s="13">
        <f ca="1">IFERROR(__xludf.DUMMYFUNCTION("if(K3349="""",0,counta(split(K3349,"","")))"),3)</f>
        <v>3</v>
      </c>
      <c r="M3180" s="301" t="s">
        <v>9701</v>
      </c>
      <c r="N3180" s="301"/>
      <c r="O3180" s="301"/>
      <c r="P3180" s="301"/>
      <c r="Q3180" s="422" t="s">
        <v>62</v>
      </c>
      <c r="R3180" s="102" t="s">
        <v>43</v>
      </c>
      <c r="S3180" s="102">
        <v>0</v>
      </c>
      <c r="T3180" s="435"/>
      <c r="U3180" s="165">
        <v>3</v>
      </c>
      <c r="V3180" s="165">
        <v>4</v>
      </c>
      <c r="W3180" s="165" t="s">
        <v>3511</v>
      </c>
      <c r="X3180" s="102" t="s">
        <v>2947</v>
      </c>
      <c r="Y3180" s="422">
        <f>J3180-I3180</f>
        <v>-0.30833333333333335</v>
      </c>
      <c r="Z3180" s="422">
        <f>Y3180*60</f>
        <v>-18.5</v>
      </c>
      <c r="AA3180" s="429">
        <v>0</v>
      </c>
      <c r="AB3180" s="332">
        <v>5</v>
      </c>
    </row>
    <row r="3181" spans="1:28" ht="14.25" customHeight="1" thickBot="1">
      <c r="A3181" s="7"/>
      <c r="B3181" s="7"/>
      <c r="C3181" s="50" t="s">
        <v>4937</v>
      </c>
      <c r="D3181" s="468">
        <v>1</v>
      </c>
      <c r="E3181" s="144" t="s">
        <v>1630</v>
      </c>
      <c r="F3181" s="102" t="s">
        <v>1219</v>
      </c>
      <c r="G3181" s="102" t="s">
        <v>5076</v>
      </c>
      <c r="H3181" s="102" t="s">
        <v>1219</v>
      </c>
      <c r="I3181" s="45" t="s">
        <v>1189</v>
      </c>
      <c r="J3181" s="298">
        <v>0.18263888888888888</v>
      </c>
      <c r="K3181" s="301" t="s">
        <v>9704</v>
      </c>
      <c r="L3181" s="13">
        <f ca="1">IFERROR(__xludf.DUMMYFUNCTION("if(K3350="""",0,counta(split(K3350,"","")))"),3)</f>
        <v>3</v>
      </c>
      <c r="M3181" s="301" t="s">
        <v>9704</v>
      </c>
      <c r="N3181" s="301" t="s">
        <v>9705</v>
      </c>
      <c r="O3181" s="301" t="s">
        <v>9706</v>
      </c>
      <c r="P3181" s="301" t="s">
        <v>9706</v>
      </c>
      <c r="Q3181" s="422" t="s">
        <v>62</v>
      </c>
      <c r="R3181" s="102" t="s">
        <v>43</v>
      </c>
      <c r="S3181" s="102">
        <v>0</v>
      </c>
      <c r="T3181" s="435"/>
      <c r="U3181" s="165">
        <v>4</v>
      </c>
      <c r="V3181" s="165">
        <v>4</v>
      </c>
      <c r="W3181" s="165" t="s">
        <v>5989</v>
      </c>
      <c r="X3181" s="102">
        <v>1</v>
      </c>
      <c r="Y3181" s="422">
        <f>J3181-I3181</f>
        <v>-0.24305555555555555</v>
      </c>
      <c r="Z3181" s="422">
        <f>Y3181*60</f>
        <v>-14.583333333333334</v>
      </c>
      <c r="AA3181" s="429">
        <v>0</v>
      </c>
      <c r="AB3181" s="165">
        <v>5</v>
      </c>
    </row>
    <row r="3182" spans="1:28" ht="14.25" customHeight="1" thickBot="1">
      <c r="A3182" s="7"/>
      <c r="B3182" s="7"/>
      <c r="C3182" s="50" t="s">
        <v>4411</v>
      </c>
      <c r="D3182" s="468">
        <v>1</v>
      </c>
      <c r="E3182" s="51" t="s">
        <v>4635</v>
      </c>
      <c r="F3182" s="129" t="s">
        <v>4656</v>
      </c>
      <c r="G3182" s="129" t="s">
        <v>4657</v>
      </c>
      <c r="H3182" s="129" t="s">
        <v>4658</v>
      </c>
      <c r="I3182" s="45" t="s">
        <v>1814</v>
      </c>
      <c r="J3182" s="298">
        <v>0.4826388888888889</v>
      </c>
      <c r="K3182" s="301" t="s">
        <v>9708</v>
      </c>
      <c r="L3182" s="13">
        <f ca="1">IFERROR(__xludf.DUMMYFUNCTION("if(K3351="""",0,counta(split(K3351,"","")))"),6)</f>
        <v>6</v>
      </c>
      <c r="M3182" s="301" t="s">
        <v>9708</v>
      </c>
      <c r="N3182" s="301" t="s">
        <v>9705</v>
      </c>
      <c r="O3182" s="301" t="s">
        <v>9706</v>
      </c>
      <c r="P3182" s="301" t="s">
        <v>9706</v>
      </c>
      <c r="Q3182" s="422" t="s">
        <v>62</v>
      </c>
      <c r="R3182" s="102" t="s">
        <v>43</v>
      </c>
      <c r="S3182" s="102">
        <v>0</v>
      </c>
      <c r="T3182" s="435"/>
      <c r="U3182" s="165">
        <v>4</v>
      </c>
      <c r="V3182" s="165">
        <v>4</v>
      </c>
      <c r="W3182" s="165" t="s">
        <v>5989</v>
      </c>
      <c r="X3182" s="102">
        <v>1</v>
      </c>
      <c r="Y3182" s="422">
        <f>J3182-I3182</f>
        <v>5.902777777777779E-2</v>
      </c>
      <c r="Z3182" s="422">
        <f>Y3182*60</f>
        <v>3.5416666666666674</v>
      </c>
      <c r="AA3182" s="429">
        <v>0</v>
      </c>
      <c r="AB3182" s="165">
        <v>5</v>
      </c>
    </row>
    <row r="3183" spans="1:28" ht="14.25" customHeight="1" thickBot="1">
      <c r="A3183" s="7"/>
      <c r="B3183" s="7"/>
      <c r="C3183" s="214" t="s">
        <v>6842</v>
      </c>
      <c r="D3183" s="468">
        <v>1</v>
      </c>
      <c r="E3183" s="214" t="s">
        <v>1669</v>
      </c>
      <c r="F3183" s="218" t="s">
        <v>6910</v>
      </c>
      <c r="G3183" s="102" t="s">
        <v>1676</v>
      </c>
      <c r="H3183" s="102" t="s">
        <v>6911</v>
      </c>
      <c r="I3183" s="45" t="s">
        <v>1814</v>
      </c>
      <c r="J3183" s="298">
        <v>0.11527777777777778</v>
      </c>
      <c r="K3183" s="301" t="s">
        <v>9712</v>
      </c>
      <c r="L3183" s="13">
        <f ca="1">IFERROR(__xludf.DUMMYFUNCTION("if(K3352="""",0,counta(split(K3352,"","")))"),5)</f>
        <v>5</v>
      </c>
      <c r="M3183" s="301" t="s">
        <v>9712</v>
      </c>
      <c r="N3183" s="301" t="s">
        <v>9713</v>
      </c>
      <c r="O3183" s="302" t="s">
        <v>6884</v>
      </c>
      <c r="P3183" s="302" t="s">
        <v>6884</v>
      </c>
      <c r="Q3183" s="38" t="s">
        <v>62</v>
      </c>
      <c r="R3183" s="102" t="s">
        <v>43</v>
      </c>
      <c r="S3183" s="130">
        <v>0</v>
      </c>
      <c r="T3183" s="435"/>
      <c r="U3183" s="165"/>
      <c r="V3183" s="165">
        <v>4</v>
      </c>
      <c r="W3183" s="165" t="s">
        <v>29</v>
      </c>
      <c r="X3183" s="15">
        <v>1</v>
      </c>
      <c r="Y3183" s="422">
        <f>J3183-I3183</f>
        <v>-0.30833333333333335</v>
      </c>
      <c r="Z3183" s="422">
        <f>Y3183*60</f>
        <v>-18.5</v>
      </c>
      <c r="AA3183" s="429">
        <v>0</v>
      </c>
      <c r="AB3183" s="165">
        <v>5</v>
      </c>
    </row>
    <row r="3184" spans="1:28" ht="14.25" customHeight="1" thickBot="1">
      <c r="A3184" s="7"/>
      <c r="B3184" s="7"/>
      <c r="C3184" s="50" t="s">
        <v>3675</v>
      </c>
      <c r="D3184" s="468">
        <v>1</v>
      </c>
      <c r="E3184" s="49" t="s">
        <v>3676</v>
      </c>
      <c r="F3184" s="102" t="s">
        <v>3677</v>
      </c>
      <c r="G3184" s="102"/>
      <c r="H3184" s="102" t="s">
        <v>3678</v>
      </c>
      <c r="I3184" s="45" t="s">
        <v>2895</v>
      </c>
      <c r="J3184" s="298">
        <v>0.13680555555555557</v>
      </c>
      <c r="K3184" s="301" t="s">
        <v>9714</v>
      </c>
      <c r="L3184" s="13">
        <f ca="1">IFERROR(__xludf.DUMMYFUNCTION("if(K3353="""",0,counta(split(K3353,"","")))"),8)</f>
        <v>8</v>
      </c>
      <c r="M3184" s="301" t="s">
        <v>9714</v>
      </c>
      <c r="N3184" s="301" t="s">
        <v>9657</v>
      </c>
      <c r="O3184" s="301" t="s">
        <v>5119</v>
      </c>
      <c r="P3184" s="301" t="s">
        <v>5119</v>
      </c>
      <c r="Q3184" s="38" t="s">
        <v>62</v>
      </c>
      <c r="R3184" s="102" t="s">
        <v>43</v>
      </c>
      <c r="S3184" s="130">
        <v>0</v>
      </c>
      <c r="T3184" s="435"/>
      <c r="U3184" s="165"/>
      <c r="V3184" s="165">
        <v>4</v>
      </c>
      <c r="W3184" s="165" t="s">
        <v>1403</v>
      </c>
      <c r="X3184" s="102"/>
      <c r="Y3184" s="422">
        <f>J3184-I3184</f>
        <v>-0.28611111111111109</v>
      </c>
      <c r="Z3184" s="422">
        <f>Y3184*60</f>
        <v>-17.166666666666664</v>
      </c>
      <c r="AA3184" s="428">
        <v>0</v>
      </c>
      <c r="AB3184" s="332">
        <v>5</v>
      </c>
    </row>
    <row r="3185" spans="1:28" ht="14.25" customHeight="1" thickBot="1">
      <c r="A3185" s="7"/>
      <c r="B3185" s="7"/>
      <c r="C3185" s="237" t="s">
        <v>3086</v>
      </c>
      <c r="D3185" s="468">
        <v>1</v>
      </c>
      <c r="E3185" s="87" t="s">
        <v>368</v>
      </c>
      <c r="F3185" s="102" t="s">
        <v>3133</v>
      </c>
      <c r="G3185" s="93" t="s">
        <v>3133</v>
      </c>
      <c r="H3185" s="102" t="s">
        <v>1107</v>
      </c>
      <c r="I3185" s="45" t="s">
        <v>569</v>
      </c>
      <c r="J3185" s="298">
        <v>0.17777777777777778</v>
      </c>
      <c r="K3185" s="301" t="s">
        <v>9715</v>
      </c>
      <c r="L3185" s="13">
        <f ca="1">IFERROR(__xludf.DUMMYFUNCTION("if(K3354="""",0,counta(split(K3354,"","")))"),5)</f>
        <v>5</v>
      </c>
      <c r="M3185" s="301" t="s">
        <v>9715</v>
      </c>
      <c r="N3185" s="301" t="s">
        <v>5178</v>
      </c>
      <c r="O3185" s="301" t="s">
        <v>5179</v>
      </c>
      <c r="P3185" s="301" t="s">
        <v>5179</v>
      </c>
      <c r="Q3185" s="38" t="s">
        <v>62</v>
      </c>
      <c r="R3185" s="102" t="s">
        <v>43</v>
      </c>
      <c r="S3185" s="130">
        <v>0</v>
      </c>
      <c r="T3185" s="435"/>
      <c r="U3185" s="165">
        <v>5</v>
      </c>
      <c r="V3185" s="165">
        <v>4</v>
      </c>
      <c r="W3185" s="353" t="s">
        <v>2111</v>
      </c>
      <c r="X3185" s="102" t="s">
        <v>2794</v>
      </c>
      <c r="Y3185" s="422">
        <f>J3185-I3185</f>
        <v>-0.24444444444444444</v>
      </c>
      <c r="Z3185" s="422">
        <f>Y3185*60</f>
        <v>-14.666666666666666</v>
      </c>
      <c r="AA3185" s="429">
        <v>0</v>
      </c>
      <c r="AB3185" s="150">
        <v>5</v>
      </c>
    </row>
    <row r="3186" spans="1:28" ht="14.25" customHeight="1" thickBot="1">
      <c r="A3186" s="7"/>
      <c r="B3186" s="7"/>
      <c r="C3186" s="284" t="s">
        <v>3086</v>
      </c>
      <c r="D3186" s="468">
        <v>1</v>
      </c>
      <c r="E3186" s="87" t="s">
        <v>3218</v>
      </c>
      <c r="F3186" s="102" t="s">
        <v>3241</v>
      </c>
      <c r="G3186" s="102" t="s">
        <v>2984</v>
      </c>
      <c r="H3186" s="102"/>
      <c r="I3186" s="45" t="s">
        <v>569</v>
      </c>
      <c r="J3186" s="298">
        <v>0.35347222222222224</v>
      </c>
      <c r="K3186" s="301" t="s">
        <v>9719</v>
      </c>
      <c r="L3186" s="13">
        <f ca="1">IFERROR(__xludf.DUMMYFUNCTION("if(K3355="""",0,counta(split(K3355,"","")))"),3)</f>
        <v>3</v>
      </c>
      <c r="M3186" s="301" t="s">
        <v>9719</v>
      </c>
      <c r="N3186" s="301"/>
      <c r="O3186" s="301"/>
      <c r="P3186" s="301"/>
      <c r="Q3186" s="38" t="s">
        <v>62</v>
      </c>
      <c r="R3186" s="102" t="s">
        <v>43</v>
      </c>
      <c r="S3186" s="130">
        <v>0</v>
      </c>
      <c r="T3186" s="435"/>
      <c r="U3186" s="165">
        <v>5</v>
      </c>
      <c r="V3186" s="165">
        <v>4</v>
      </c>
      <c r="W3186" s="353" t="s">
        <v>29</v>
      </c>
      <c r="X3186" s="102" t="s">
        <v>2794</v>
      </c>
      <c r="Y3186" s="422">
        <f>J3186-I3186</f>
        <v>-6.8749999999999978E-2</v>
      </c>
      <c r="Z3186" s="422">
        <f>Y3186*60</f>
        <v>-4.1249999999999982</v>
      </c>
      <c r="AA3186" s="429">
        <v>0</v>
      </c>
      <c r="AB3186" s="150">
        <v>5</v>
      </c>
    </row>
    <row r="3187" spans="1:28" ht="14.25" customHeight="1" thickBot="1">
      <c r="A3187" s="7"/>
      <c r="B3187" s="7"/>
      <c r="C3187" s="104" t="s">
        <v>6619</v>
      </c>
      <c r="D3187" s="468">
        <v>1</v>
      </c>
      <c r="E3187" s="50" t="s">
        <v>6731</v>
      </c>
      <c r="F3187" s="188" t="s">
        <v>6745</v>
      </c>
      <c r="G3187" s="102" t="s">
        <v>6746</v>
      </c>
      <c r="H3187" s="102" t="s">
        <v>6330</v>
      </c>
      <c r="I3187" s="45" t="s">
        <v>569</v>
      </c>
      <c r="J3187" s="298">
        <v>5.2777777777777778E-2</v>
      </c>
      <c r="K3187" s="301" t="s">
        <v>9721</v>
      </c>
      <c r="L3187" s="13">
        <f ca="1">IFERROR(__xludf.DUMMYFUNCTION("if(K3356="""",0,counta(split(K3356,"","")))"),8)</f>
        <v>8</v>
      </c>
      <c r="M3187" s="301" t="s">
        <v>9721</v>
      </c>
      <c r="N3187" s="301" t="s">
        <v>9657</v>
      </c>
      <c r="O3187" s="301" t="s">
        <v>5119</v>
      </c>
      <c r="P3187" s="301" t="s">
        <v>5119</v>
      </c>
      <c r="Q3187" s="38" t="s">
        <v>62</v>
      </c>
      <c r="R3187" s="102" t="s">
        <v>43</v>
      </c>
      <c r="S3187" s="130">
        <v>0</v>
      </c>
      <c r="T3187" s="435"/>
      <c r="U3187" s="165">
        <v>3</v>
      </c>
      <c r="V3187" s="165">
        <v>4</v>
      </c>
      <c r="W3187" s="165" t="s">
        <v>29</v>
      </c>
      <c r="X3187" s="102" t="s">
        <v>2794</v>
      </c>
      <c r="Y3187" s="422">
        <f>J3187-I3187</f>
        <v>-0.36944444444444446</v>
      </c>
      <c r="Z3187" s="422">
        <f>Y3187*60</f>
        <v>-22.166666666666668</v>
      </c>
      <c r="AA3187" s="429">
        <v>0</v>
      </c>
      <c r="AB3187" s="481">
        <v>5</v>
      </c>
    </row>
    <row r="3188" spans="1:28" ht="14.25" customHeight="1" thickBot="1">
      <c r="A3188" s="156"/>
      <c r="B3188" s="156"/>
      <c r="C3188" s="252" t="s">
        <v>6391</v>
      </c>
      <c r="D3188" s="468">
        <v>1</v>
      </c>
      <c r="E3188" s="252" t="s">
        <v>6392</v>
      </c>
      <c r="F3188" s="339" t="s">
        <v>6432</v>
      </c>
      <c r="G3188" s="339" t="s">
        <v>6432</v>
      </c>
      <c r="H3188" s="339" t="s">
        <v>6433</v>
      </c>
      <c r="I3188" s="184" t="s">
        <v>269</v>
      </c>
      <c r="J3188" s="298">
        <v>9.930555555555555E-2</v>
      </c>
      <c r="K3188" s="301" t="s">
        <v>9722</v>
      </c>
      <c r="L3188" s="13">
        <f ca="1">IFERROR(__xludf.DUMMYFUNCTION("if(K3357="""",0,counta(split(K3357,"","")))"),4)</f>
        <v>4</v>
      </c>
      <c r="M3188" s="301" t="s">
        <v>9722</v>
      </c>
      <c r="N3188" s="301"/>
      <c r="O3188" s="301"/>
      <c r="P3188" s="301"/>
      <c r="Q3188" s="422" t="s">
        <v>62</v>
      </c>
      <c r="R3188" s="102" t="s">
        <v>43</v>
      </c>
      <c r="S3188" s="102">
        <v>0</v>
      </c>
      <c r="T3188" s="435"/>
      <c r="U3188" s="165">
        <v>3</v>
      </c>
      <c r="V3188" s="165">
        <v>5</v>
      </c>
      <c r="W3188" s="165"/>
      <c r="X3188" s="164" t="s">
        <v>2947</v>
      </c>
      <c r="Y3188" s="422">
        <f>J3188-I3188</f>
        <v>-0.32222222222222224</v>
      </c>
      <c r="Z3188" s="422">
        <f>Y3188*60</f>
        <v>-19.333333333333336</v>
      </c>
      <c r="AA3188" s="429">
        <v>0</v>
      </c>
      <c r="AB3188" s="165">
        <v>5</v>
      </c>
    </row>
    <row r="3189" spans="1:28" ht="14.25" customHeight="1" thickBot="1">
      <c r="A3189" s="156"/>
      <c r="B3189" s="156"/>
      <c r="C3189" s="252" t="s">
        <v>5338</v>
      </c>
      <c r="D3189" s="468">
        <v>1</v>
      </c>
      <c r="E3189" s="252" t="s">
        <v>5378</v>
      </c>
      <c r="F3189" s="339" t="s">
        <v>5395</v>
      </c>
      <c r="G3189" s="339" t="s">
        <v>5396</v>
      </c>
      <c r="H3189" s="339" t="s">
        <v>5397</v>
      </c>
      <c r="I3189" s="166" t="s">
        <v>5398</v>
      </c>
      <c r="J3189" s="298">
        <v>0.10833333333333334</v>
      </c>
      <c r="K3189" s="301" t="s">
        <v>9724</v>
      </c>
      <c r="L3189" s="13">
        <f ca="1">IFERROR(__xludf.DUMMYFUNCTION("if(K3358="""",0,counta(split(K3358,"","")))"),7)</f>
        <v>7</v>
      </c>
      <c r="M3189" s="301" t="s">
        <v>9725</v>
      </c>
      <c r="N3189" s="301" t="s">
        <v>9657</v>
      </c>
      <c r="O3189" s="301" t="s">
        <v>5119</v>
      </c>
      <c r="P3189" s="301" t="s">
        <v>5119</v>
      </c>
      <c r="Q3189" s="422" t="s">
        <v>62</v>
      </c>
      <c r="R3189" s="102" t="s">
        <v>43</v>
      </c>
      <c r="S3189" s="102">
        <v>0</v>
      </c>
      <c r="T3189" s="435"/>
      <c r="U3189" s="165"/>
      <c r="V3189" s="165">
        <v>2</v>
      </c>
      <c r="W3189" s="165" t="s">
        <v>1403</v>
      </c>
      <c r="X3189" s="102"/>
      <c r="Y3189" s="422">
        <f>J3189-I3189</f>
        <v>-0.31180555555555556</v>
      </c>
      <c r="Z3189" s="422">
        <f>Y3189*60</f>
        <v>-18.708333333333332</v>
      </c>
      <c r="AA3189" s="428">
        <v>0</v>
      </c>
      <c r="AB3189" s="165">
        <v>5</v>
      </c>
    </row>
    <row r="3190" spans="1:28" ht="14.25" customHeight="1" thickBot="1">
      <c r="A3190" s="7"/>
      <c r="B3190" s="189"/>
      <c r="C3190" s="190" t="s">
        <v>6753</v>
      </c>
      <c r="D3190" s="468">
        <v>1</v>
      </c>
      <c r="E3190" s="191" t="s">
        <v>6754</v>
      </c>
      <c r="F3190" s="209" t="s">
        <v>1136</v>
      </c>
      <c r="G3190" s="199" t="s">
        <v>1136</v>
      </c>
      <c r="H3190" s="209" t="s">
        <v>1138</v>
      </c>
      <c r="I3190" s="208" t="s">
        <v>5398</v>
      </c>
      <c r="J3190" s="298">
        <v>0.15625</v>
      </c>
      <c r="K3190" s="301" t="s">
        <v>9728</v>
      </c>
      <c r="L3190" s="13">
        <f ca="1">IFERROR(__xludf.DUMMYFUNCTION("if(K3359="""",0,counta(split(K3359,"","")))"),3)</f>
        <v>3</v>
      </c>
      <c r="M3190" s="301" t="s">
        <v>9728</v>
      </c>
      <c r="N3190" s="301"/>
      <c r="O3190" s="301"/>
      <c r="P3190" s="301"/>
      <c r="Q3190" s="422" t="s">
        <v>62</v>
      </c>
      <c r="R3190" s="102" t="s">
        <v>43</v>
      </c>
      <c r="S3190" s="102">
        <v>0</v>
      </c>
      <c r="T3190" s="435"/>
      <c r="U3190" s="165">
        <v>4</v>
      </c>
      <c r="V3190" s="165">
        <v>4</v>
      </c>
      <c r="W3190" s="165" t="s">
        <v>3127</v>
      </c>
      <c r="X3190" s="102" t="s">
        <v>2794</v>
      </c>
      <c r="Y3190" s="422">
        <f>J3190-I3190</f>
        <v>-0.2638888888888889</v>
      </c>
      <c r="Z3190" s="422">
        <f>Y3190*60</f>
        <v>-15.833333333333334</v>
      </c>
      <c r="AA3190" s="429">
        <v>0</v>
      </c>
      <c r="AB3190" s="280">
        <v>5</v>
      </c>
    </row>
    <row r="3191" spans="1:28" ht="14.25" customHeight="1" thickBot="1">
      <c r="A3191" s="7"/>
      <c r="B3191" s="7"/>
      <c r="C3191" s="104" t="s">
        <v>3675</v>
      </c>
      <c r="D3191" s="468">
        <v>1</v>
      </c>
      <c r="E3191" s="49" t="s">
        <v>3720</v>
      </c>
      <c r="F3191" s="102" t="s">
        <v>3725</v>
      </c>
      <c r="G3191" s="102" t="s">
        <v>3726</v>
      </c>
      <c r="H3191" s="105" t="s">
        <v>3727</v>
      </c>
      <c r="I3191" s="45" t="s">
        <v>2710</v>
      </c>
      <c r="J3191" s="298">
        <v>8.819444444444445E-2</v>
      </c>
      <c r="K3191" s="301" t="s">
        <v>9729</v>
      </c>
      <c r="L3191" s="13">
        <f ca="1">IFERROR(__xludf.DUMMYFUNCTION("if(K3360="""",0,counta(split(K3360,"","")))"),2)</f>
        <v>2</v>
      </c>
      <c r="M3191" s="301" t="s">
        <v>9729</v>
      </c>
      <c r="N3191" s="301"/>
      <c r="O3191" s="301"/>
      <c r="P3191" s="301"/>
      <c r="Q3191" s="422" t="s">
        <v>62</v>
      </c>
      <c r="R3191" s="102" t="s">
        <v>43</v>
      </c>
      <c r="S3191" s="102">
        <v>0</v>
      </c>
      <c r="T3191" s="435"/>
      <c r="U3191" s="280">
        <v>4</v>
      </c>
      <c r="V3191" s="280">
        <v>5</v>
      </c>
      <c r="W3191" s="286" t="s">
        <v>9052</v>
      </c>
      <c r="X3191" s="286" t="s">
        <v>2947</v>
      </c>
      <c r="Y3191" s="422">
        <f>J3191-I3191</f>
        <v>-0.33055555555555555</v>
      </c>
      <c r="Z3191" s="422">
        <f>Y3191*60</f>
        <v>-19.833333333333332</v>
      </c>
      <c r="AA3191" s="429">
        <v>0</v>
      </c>
      <c r="AB3191" s="165">
        <v>5</v>
      </c>
    </row>
    <row r="3192" spans="1:28" ht="14.25" customHeight="1" thickBot="1">
      <c r="A3192" s="7"/>
      <c r="B3192" s="7"/>
      <c r="C3192" s="284" t="s">
        <v>4046</v>
      </c>
      <c r="D3192" s="468">
        <v>1</v>
      </c>
      <c r="E3192" s="353" t="s">
        <v>4141</v>
      </c>
      <c r="F3192" s="102" t="s">
        <v>84</v>
      </c>
      <c r="G3192" s="102" t="s">
        <v>85</v>
      </c>
      <c r="H3192" s="102" t="s">
        <v>1104</v>
      </c>
      <c r="I3192" s="45" t="s">
        <v>1380</v>
      </c>
      <c r="J3192" s="298">
        <v>0.16527777777777777</v>
      </c>
      <c r="K3192" s="301" t="s">
        <v>9734</v>
      </c>
      <c r="L3192" s="13">
        <f ca="1">IFERROR(__xludf.DUMMYFUNCTION("if(K3361="""",0,counta(split(K3361,"","")))"),3)</f>
        <v>3</v>
      </c>
      <c r="M3192" s="301" t="s">
        <v>9735</v>
      </c>
      <c r="N3192" s="301" t="s">
        <v>9657</v>
      </c>
      <c r="O3192" s="301" t="s">
        <v>5119</v>
      </c>
      <c r="P3192" s="301" t="s">
        <v>5119</v>
      </c>
      <c r="Q3192" s="422" t="s">
        <v>62</v>
      </c>
      <c r="R3192" s="102" t="s">
        <v>43</v>
      </c>
      <c r="S3192" s="102">
        <v>0</v>
      </c>
      <c r="T3192" s="435"/>
      <c r="U3192" s="165"/>
      <c r="V3192" s="165">
        <v>3</v>
      </c>
      <c r="W3192" s="165" t="s">
        <v>1403</v>
      </c>
      <c r="X3192" s="102"/>
      <c r="Y3192" s="422">
        <f>J3192-I3192</f>
        <v>8.3333333333333329E-2</v>
      </c>
      <c r="Z3192" s="422">
        <f>Y3192*60</f>
        <v>5</v>
      </c>
      <c r="AA3192" s="429">
        <v>0</v>
      </c>
      <c r="AB3192" s="332">
        <v>5</v>
      </c>
    </row>
    <row r="3193" spans="1:28" ht="14.25" customHeight="1" thickBot="1">
      <c r="A3193" s="385"/>
      <c r="B3193" s="385"/>
      <c r="C3193" s="145" t="s">
        <v>5078</v>
      </c>
      <c r="D3193" s="468">
        <v>1</v>
      </c>
      <c r="E3193" s="145" t="s">
        <v>1066</v>
      </c>
      <c r="F3193" s="155" t="s">
        <v>5194</v>
      </c>
      <c r="G3193" s="155" t="s">
        <v>5195</v>
      </c>
      <c r="H3193" s="155" t="s">
        <v>3002</v>
      </c>
      <c r="I3193" s="146" t="s">
        <v>1380</v>
      </c>
      <c r="J3193" s="298">
        <v>0.28125</v>
      </c>
      <c r="K3193" s="301" t="s">
        <v>9739</v>
      </c>
      <c r="L3193" s="13">
        <f ca="1">IFERROR(__xludf.DUMMYFUNCTION("if(K3362="""",0,counta(split(K3362,"","")))"),9)</f>
        <v>9</v>
      </c>
      <c r="M3193" s="301" t="s">
        <v>9739</v>
      </c>
      <c r="N3193" s="301"/>
      <c r="O3193" s="301"/>
      <c r="P3193" s="301"/>
      <c r="Q3193" s="422" t="s">
        <v>62</v>
      </c>
      <c r="R3193" s="102" t="s">
        <v>43</v>
      </c>
      <c r="S3193" s="102">
        <v>0</v>
      </c>
      <c r="T3193" s="435"/>
      <c r="U3193" s="253">
        <v>4</v>
      </c>
      <c r="V3193" s="253">
        <v>4</v>
      </c>
      <c r="W3193" s="353" t="s">
        <v>3044</v>
      </c>
      <c r="X3193" s="353">
        <v>1</v>
      </c>
      <c r="Y3193" s="422">
        <f>J3193-I3193</f>
        <v>0.19930555555555557</v>
      </c>
      <c r="Z3193" s="422">
        <f>Y3193*60</f>
        <v>11.958333333333334</v>
      </c>
      <c r="AA3193" s="429">
        <v>0</v>
      </c>
      <c r="AB3193" s="150">
        <v>5</v>
      </c>
    </row>
    <row r="3194" spans="1:28" ht="14.25" customHeight="1" thickBot="1">
      <c r="A3194" s="7"/>
      <c r="B3194" s="7"/>
      <c r="C3194" s="50" t="s">
        <v>3306</v>
      </c>
      <c r="D3194" s="468">
        <v>1</v>
      </c>
      <c r="E3194" s="97" t="s">
        <v>3405</v>
      </c>
      <c r="F3194" s="102" t="s">
        <v>3406</v>
      </c>
      <c r="G3194" s="102" t="s">
        <v>3407</v>
      </c>
      <c r="H3194" s="102" t="s">
        <v>3408</v>
      </c>
      <c r="I3194" s="45" t="s">
        <v>1925</v>
      </c>
      <c r="J3194" s="298">
        <v>0.38541666666666669</v>
      </c>
      <c r="K3194" s="301" t="s">
        <v>9743</v>
      </c>
      <c r="L3194" s="13">
        <f ca="1">IFERROR(__xludf.DUMMYFUNCTION("if(K3363="""",0,counta(split(K3363,"","")))"),5)</f>
        <v>5</v>
      </c>
      <c r="M3194" s="301" t="s">
        <v>9743</v>
      </c>
      <c r="N3194" s="301" t="s">
        <v>9744</v>
      </c>
      <c r="O3194" s="301" t="s">
        <v>9745</v>
      </c>
      <c r="P3194" s="301" t="s">
        <v>9745</v>
      </c>
      <c r="Q3194" s="422" t="s">
        <v>62</v>
      </c>
      <c r="R3194" s="102" t="s">
        <v>43</v>
      </c>
      <c r="S3194" s="102">
        <v>0</v>
      </c>
      <c r="T3194" s="435"/>
      <c r="U3194" s="165"/>
      <c r="V3194" s="165">
        <v>4</v>
      </c>
      <c r="W3194" s="165" t="s">
        <v>1403</v>
      </c>
      <c r="X3194" s="102"/>
      <c r="Y3194" s="422">
        <f>J3194-I3194</f>
        <v>0.3041666666666667</v>
      </c>
      <c r="Z3194" s="422">
        <f>Y3194*60</f>
        <v>18.25</v>
      </c>
      <c r="AA3194" s="429">
        <v>0</v>
      </c>
      <c r="AB3194" s="354">
        <v>5</v>
      </c>
    </row>
    <row r="3195" spans="1:28" ht="14.25" customHeight="1" thickBot="1">
      <c r="A3195" s="7"/>
      <c r="B3195" s="7"/>
      <c r="C3195" s="252" t="s">
        <v>3828</v>
      </c>
      <c r="D3195" s="468">
        <v>1</v>
      </c>
      <c r="E3195" s="252" t="s">
        <v>3925</v>
      </c>
      <c r="F3195" s="102" t="s">
        <v>514</v>
      </c>
      <c r="G3195" s="102" t="s">
        <v>514</v>
      </c>
      <c r="H3195" s="102" t="s">
        <v>3931</v>
      </c>
      <c r="I3195" s="45" t="s">
        <v>1925</v>
      </c>
      <c r="J3195" s="298">
        <v>0.55208333333333337</v>
      </c>
      <c r="K3195" s="301" t="s">
        <v>9749</v>
      </c>
      <c r="L3195" s="13">
        <f ca="1">IFERROR(__xludf.DUMMYFUNCTION("if(K3364="""",0,counta(split(K3364,"","")))"),5)</f>
        <v>5</v>
      </c>
      <c r="M3195" s="301" t="s">
        <v>9749</v>
      </c>
      <c r="N3195" s="301" t="s">
        <v>9657</v>
      </c>
      <c r="O3195" s="301" t="s">
        <v>5119</v>
      </c>
      <c r="P3195" s="301" t="s">
        <v>5119</v>
      </c>
      <c r="Q3195" s="422" t="s">
        <v>62</v>
      </c>
      <c r="R3195" s="102" t="s">
        <v>43</v>
      </c>
      <c r="S3195" s="102">
        <v>0</v>
      </c>
      <c r="T3195" s="435"/>
      <c r="U3195" s="165">
        <v>4</v>
      </c>
      <c r="V3195" s="165">
        <v>5</v>
      </c>
      <c r="W3195" s="165" t="s">
        <v>5989</v>
      </c>
      <c r="X3195" s="102">
        <v>1</v>
      </c>
      <c r="Y3195" s="422">
        <f>J3195-I3195</f>
        <v>0.47083333333333338</v>
      </c>
      <c r="Z3195" s="422">
        <f>Y3195*60</f>
        <v>28.250000000000004</v>
      </c>
      <c r="AA3195" s="429">
        <v>0</v>
      </c>
      <c r="AB3195" s="165">
        <v>5</v>
      </c>
    </row>
    <row r="3196" spans="1:28" ht="14.25" customHeight="1" thickBot="1">
      <c r="A3196" s="7"/>
      <c r="B3196" s="7"/>
      <c r="C3196" s="237" t="s">
        <v>4214</v>
      </c>
      <c r="D3196" s="468">
        <v>1</v>
      </c>
      <c r="E3196" s="87" t="s">
        <v>4232</v>
      </c>
      <c r="F3196" s="284" t="s">
        <v>4238</v>
      </c>
      <c r="G3196" s="102" t="s">
        <v>4238</v>
      </c>
      <c r="H3196" s="102" t="s">
        <v>4239</v>
      </c>
      <c r="I3196" s="45" t="s">
        <v>1925</v>
      </c>
      <c r="J3196" s="298">
        <v>0.82222222222222219</v>
      </c>
      <c r="K3196" s="301" t="s">
        <v>9751</v>
      </c>
      <c r="L3196" s="13">
        <f ca="1">IFERROR(__xludf.DUMMYFUNCTION("if(K3365="""",0,counta(split(K3365,"","")))"),4)</f>
        <v>4</v>
      </c>
      <c r="M3196" s="301" t="s">
        <v>9751</v>
      </c>
      <c r="N3196" s="301"/>
      <c r="O3196" s="301"/>
      <c r="P3196" s="301"/>
      <c r="Q3196" s="422" t="s">
        <v>62</v>
      </c>
      <c r="R3196" s="102" t="s">
        <v>43</v>
      </c>
      <c r="S3196" s="102">
        <v>0</v>
      </c>
      <c r="T3196" s="435"/>
      <c r="U3196" s="336">
        <v>3</v>
      </c>
      <c r="V3196" s="333">
        <v>4</v>
      </c>
      <c r="W3196" s="339" t="s">
        <v>3895</v>
      </c>
      <c r="X3196" s="339" t="s">
        <v>2947</v>
      </c>
      <c r="Y3196" s="422">
        <f>J3196-I3196</f>
        <v>0.74097222222222214</v>
      </c>
      <c r="Z3196" s="422">
        <f>Y3196*60</f>
        <v>44.458333333333329</v>
      </c>
      <c r="AA3196" s="429">
        <v>0</v>
      </c>
      <c r="AB3196" s="165">
        <v>5</v>
      </c>
    </row>
    <row r="3197" spans="1:28" ht="14.25" customHeight="1" thickBot="1">
      <c r="A3197" s="7"/>
      <c r="B3197" s="7"/>
      <c r="C3197" s="50" t="s">
        <v>4411</v>
      </c>
      <c r="D3197" s="468">
        <v>1</v>
      </c>
      <c r="E3197" s="386" t="s">
        <v>4625</v>
      </c>
      <c r="F3197" s="102" t="s">
        <v>4630</v>
      </c>
      <c r="G3197" s="102" t="s">
        <v>3150</v>
      </c>
      <c r="H3197" s="102" t="s">
        <v>3763</v>
      </c>
      <c r="I3197" s="45" t="s">
        <v>1925</v>
      </c>
      <c r="J3197" s="298">
        <v>6.5972222222222224E-2</v>
      </c>
      <c r="K3197" s="301"/>
      <c r="L3197" s="13">
        <f ca="1">IFERROR(__xludf.DUMMYFUNCTION("if(K3366="""",0,counta(split(K3366,"","")))"),0)</f>
        <v>0</v>
      </c>
      <c r="M3197" s="301"/>
      <c r="N3197" s="301" t="s">
        <v>9705</v>
      </c>
      <c r="O3197" s="301" t="s">
        <v>9706</v>
      </c>
      <c r="P3197" s="301" t="s">
        <v>9706</v>
      </c>
      <c r="Q3197" s="422" t="s">
        <v>62</v>
      </c>
      <c r="R3197" s="102" t="s">
        <v>43</v>
      </c>
      <c r="S3197" s="102">
        <v>0</v>
      </c>
      <c r="T3197" s="435"/>
      <c r="U3197" s="187">
        <v>2</v>
      </c>
      <c r="V3197" s="187">
        <v>2</v>
      </c>
      <c r="W3197" s="339" t="s">
        <v>10437</v>
      </c>
      <c r="X3197" s="339" t="s">
        <v>3469</v>
      </c>
      <c r="Y3197" s="422">
        <f>J3197-I3197</f>
        <v>-1.5277777777777779E-2</v>
      </c>
      <c r="Z3197" s="422">
        <f>Y3197*60</f>
        <v>-0.91666666666666674</v>
      </c>
      <c r="AA3197" s="429">
        <v>0</v>
      </c>
      <c r="AB3197" s="165">
        <v>5</v>
      </c>
    </row>
    <row r="3198" spans="1:28" ht="14.25" customHeight="1" thickBot="1">
      <c r="A3198" s="7"/>
      <c r="B3198" s="7"/>
      <c r="C3198" s="104" t="s">
        <v>5338</v>
      </c>
      <c r="D3198" s="468">
        <v>1</v>
      </c>
      <c r="E3198" s="50" t="s">
        <v>1693</v>
      </c>
      <c r="F3198" s="102" t="s">
        <v>5344</v>
      </c>
      <c r="G3198" s="102" t="s">
        <v>5345</v>
      </c>
      <c r="H3198" s="102" t="s">
        <v>5346</v>
      </c>
      <c r="I3198" s="45" t="s">
        <v>1925</v>
      </c>
      <c r="J3198" s="298">
        <v>8.3333333333333329E-2</v>
      </c>
      <c r="K3198" s="301"/>
      <c r="L3198" s="13">
        <f ca="1">IFERROR(__xludf.DUMMYFUNCTION("if(K3367="""",0,counta(split(K3367,"","")))"),0)</f>
        <v>0</v>
      </c>
      <c r="M3198" s="301"/>
      <c r="N3198" s="301"/>
      <c r="O3198" s="301"/>
      <c r="P3198" s="301"/>
      <c r="Q3198" s="422" t="s">
        <v>62</v>
      </c>
      <c r="R3198" s="102" t="s">
        <v>43</v>
      </c>
      <c r="S3198" s="102">
        <v>0</v>
      </c>
      <c r="T3198" s="435"/>
      <c r="U3198" s="165"/>
      <c r="V3198" s="165">
        <v>4</v>
      </c>
      <c r="W3198" s="165" t="s">
        <v>1403</v>
      </c>
      <c r="X3198" s="102"/>
      <c r="Y3198" s="422">
        <f>J3198-I3198</f>
        <v>2.0833333333333259E-3</v>
      </c>
      <c r="Z3198" s="422">
        <f>Y3198*60</f>
        <v>0.12499999999999956</v>
      </c>
      <c r="AA3198" s="429">
        <v>0</v>
      </c>
      <c r="AB3198" s="165">
        <v>5</v>
      </c>
    </row>
    <row r="3199" spans="1:28" ht="14.25" customHeight="1" thickBot="1">
      <c r="A3199" s="7"/>
      <c r="B3199" s="7"/>
      <c r="C3199" s="237" t="s">
        <v>4214</v>
      </c>
      <c r="D3199" s="468">
        <v>1</v>
      </c>
      <c r="E3199" s="87" t="s">
        <v>4372</v>
      </c>
      <c r="F3199" s="102" t="s">
        <v>3862</v>
      </c>
      <c r="G3199" s="102" t="s">
        <v>3862</v>
      </c>
      <c r="H3199" s="102" t="s">
        <v>4373</v>
      </c>
      <c r="I3199" s="45" t="s">
        <v>850</v>
      </c>
      <c r="J3199" s="298">
        <v>0.11805555555555555</v>
      </c>
      <c r="K3199" s="301"/>
      <c r="L3199" s="13">
        <f ca="1">IFERROR(__xludf.DUMMYFUNCTION("if(K3368="""",0,counta(split(K3368,"","")))"),0)</f>
        <v>0</v>
      </c>
      <c r="M3199" s="301"/>
      <c r="N3199" s="301" t="s">
        <v>9761</v>
      </c>
      <c r="O3199" s="320" t="s">
        <v>9762</v>
      </c>
      <c r="P3199" s="320" t="s">
        <v>9762</v>
      </c>
      <c r="Q3199" s="422" t="s">
        <v>62</v>
      </c>
      <c r="R3199" s="102" t="s">
        <v>43</v>
      </c>
      <c r="S3199" s="102">
        <v>0</v>
      </c>
      <c r="T3199" s="435"/>
      <c r="U3199" s="280">
        <v>5</v>
      </c>
      <c r="V3199" s="280">
        <v>4</v>
      </c>
      <c r="W3199" s="286" t="s">
        <v>9052</v>
      </c>
      <c r="X3199" s="286" t="s">
        <v>2947</v>
      </c>
      <c r="Y3199" s="422">
        <f>J3199-I3199</f>
        <v>3.7499999999999992E-2</v>
      </c>
      <c r="Z3199" s="422">
        <f>Y3199*60</f>
        <v>2.2499999999999996</v>
      </c>
      <c r="AA3199" s="429">
        <v>0</v>
      </c>
      <c r="AB3199" s="165">
        <v>5</v>
      </c>
    </row>
    <row r="3200" spans="1:28" ht="14.25" customHeight="1" thickBot="1">
      <c r="A3200" s="7"/>
      <c r="B3200" s="7"/>
      <c r="C3200" s="50" t="s">
        <v>4411</v>
      </c>
      <c r="D3200" s="468">
        <v>1</v>
      </c>
      <c r="E3200" s="50" t="s">
        <v>4560</v>
      </c>
      <c r="F3200" s="102" t="s">
        <v>4561</v>
      </c>
      <c r="G3200" s="102" t="s">
        <v>4562</v>
      </c>
      <c r="H3200" s="102" t="s">
        <v>3446</v>
      </c>
      <c r="I3200" s="45" t="s">
        <v>2338</v>
      </c>
      <c r="J3200" s="298">
        <v>0.125</v>
      </c>
      <c r="K3200" s="301"/>
      <c r="L3200" s="13">
        <f ca="1">IFERROR(__xludf.DUMMYFUNCTION("if(K3369="""",0,counta(split(K3369,"","")))"),0)</f>
        <v>0</v>
      </c>
      <c r="M3200" s="301"/>
      <c r="N3200" s="301"/>
      <c r="O3200" s="321"/>
      <c r="P3200" s="321"/>
      <c r="Q3200" s="422" t="s">
        <v>62</v>
      </c>
      <c r="R3200" s="102" t="s">
        <v>43</v>
      </c>
      <c r="S3200" s="102">
        <v>0</v>
      </c>
      <c r="T3200" s="435"/>
      <c r="U3200" s="165"/>
      <c r="V3200" s="165">
        <v>4</v>
      </c>
      <c r="W3200" s="165" t="s">
        <v>29</v>
      </c>
      <c r="X3200" s="15">
        <v>1</v>
      </c>
      <c r="Y3200" s="422">
        <f>J3200-I3200</f>
        <v>4.5138888888888895E-2</v>
      </c>
      <c r="Z3200" s="422">
        <f>Y3200*60</f>
        <v>2.7083333333333339</v>
      </c>
      <c r="AA3200" s="428">
        <v>0</v>
      </c>
      <c r="AB3200" s="165">
        <v>5</v>
      </c>
    </row>
    <row r="3201" spans="1:28" ht="14.25" customHeight="1" thickBot="1">
      <c r="A3201" s="7"/>
      <c r="B3201" s="7"/>
      <c r="C3201" s="50" t="s">
        <v>4411</v>
      </c>
      <c r="D3201" s="468">
        <v>1</v>
      </c>
      <c r="E3201" s="51" t="s">
        <v>4697</v>
      </c>
      <c r="F3201" s="102" t="s">
        <v>4698</v>
      </c>
      <c r="G3201" s="102" t="s">
        <v>4699</v>
      </c>
      <c r="H3201" s="102" t="s">
        <v>1732</v>
      </c>
      <c r="I3201" s="45" t="s">
        <v>2338</v>
      </c>
      <c r="J3201" s="298">
        <v>0.15972222222222221</v>
      </c>
      <c r="K3201" s="301"/>
      <c r="L3201" s="13">
        <f ca="1">IFERROR(__xludf.DUMMYFUNCTION("if(K3370="""",0,counta(split(K3370,"","")))"),0)</f>
        <v>0</v>
      </c>
      <c r="M3201" s="301"/>
      <c r="N3201" s="301"/>
      <c r="O3201" s="301"/>
      <c r="P3201" s="301"/>
      <c r="Q3201" s="422" t="s">
        <v>62</v>
      </c>
      <c r="R3201" s="102" t="s">
        <v>43</v>
      </c>
      <c r="S3201" s="102">
        <v>0</v>
      </c>
      <c r="T3201" s="435"/>
      <c r="U3201" s="486" t="s">
        <v>5401</v>
      </c>
      <c r="V3201" s="486" t="s">
        <v>5401</v>
      </c>
      <c r="W3201" s="498" t="s">
        <v>6559</v>
      </c>
      <c r="X3201" s="486">
        <v>1</v>
      </c>
      <c r="Y3201" s="422">
        <f>J3201-I3201</f>
        <v>7.9861111111111105E-2</v>
      </c>
      <c r="Z3201" s="422">
        <f>Y3201*60</f>
        <v>4.7916666666666661</v>
      </c>
      <c r="AA3201" s="429">
        <v>0</v>
      </c>
      <c r="AB3201" s="165">
        <v>5</v>
      </c>
    </row>
    <row r="3202" spans="1:28" ht="14.25" customHeight="1" thickBot="1">
      <c r="A3202" s="7"/>
      <c r="B3202" s="156"/>
      <c r="C3202" s="252" t="s">
        <v>6196</v>
      </c>
      <c r="D3202" s="468">
        <v>1</v>
      </c>
      <c r="E3202" s="252" t="s">
        <v>6294</v>
      </c>
      <c r="F3202" s="339" t="s">
        <v>6295</v>
      </c>
      <c r="G3202" s="252" t="s">
        <v>6296</v>
      </c>
      <c r="H3202" s="252" t="s">
        <v>6295</v>
      </c>
      <c r="I3202" s="180" t="s">
        <v>1102</v>
      </c>
      <c r="J3202" s="298">
        <v>0.22916666666666666</v>
      </c>
      <c r="K3202" s="301"/>
      <c r="L3202" s="13">
        <f ca="1">IFERROR(__xludf.DUMMYFUNCTION("if(K3371="""",0,counta(split(K3371,"","")))"),0)</f>
        <v>0</v>
      </c>
      <c r="M3202" s="301"/>
      <c r="N3202" s="301" t="s">
        <v>9761</v>
      </c>
      <c r="O3202" s="320" t="s">
        <v>9762</v>
      </c>
      <c r="P3202" s="320" t="s">
        <v>9762</v>
      </c>
      <c r="Q3202" s="422" t="s">
        <v>62</v>
      </c>
      <c r="R3202" s="102" t="s">
        <v>43</v>
      </c>
      <c r="S3202" s="102">
        <v>0</v>
      </c>
      <c r="T3202" s="435"/>
      <c r="U3202" s="379">
        <v>4</v>
      </c>
      <c r="V3202" s="379">
        <v>4</v>
      </c>
      <c r="W3202" s="388" t="s">
        <v>2111</v>
      </c>
      <c r="X3202" s="377">
        <v>0</v>
      </c>
      <c r="Y3202" s="422">
        <f>J3202-I3202</f>
        <v>0.15138888888888888</v>
      </c>
      <c r="Z3202" s="422">
        <f>Y3202*60</f>
        <v>9.0833333333333321</v>
      </c>
      <c r="AA3202" s="429">
        <v>0</v>
      </c>
      <c r="AB3202" s="165">
        <v>5</v>
      </c>
    </row>
    <row r="3203" spans="1:28" ht="14.25" customHeight="1" thickBot="1">
      <c r="A3203" s="7"/>
      <c r="B3203" s="7"/>
      <c r="C3203" s="104" t="s">
        <v>5338</v>
      </c>
      <c r="D3203" s="468">
        <v>1</v>
      </c>
      <c r="E3203" s="50" t="s">
        <v>5406</v>
      </c>
      <c r="F3203" s="102" t="s">
        <v>1414</v>
      </c>
      <c r="G3203" s="102" t="s">
        <v>5410</v>
      </c>
      <c r="H3203" s="102" t="s">
        <v>3043</v>
      </c>
      <c r="I3203" s="45" t="s">
        <v>167</v>
      </c>
      <c r="J3203" s="298">
        <v>0.24305555555555555</v>
      </c>
      <c r="K3203" s="301"/>
      <c r="L3203" s="13">
        <f ca="1">IFERROR(__xludf.DUMMYFUNCTION("if(K3372="""",0,counta(split(K3372,"","")))"),0)</f>
        <v>0</v>
      </c>
      <c r="M3203" s="301"/>
      <c r="N3203" s="301" t="s">
        <v>9761</v>
      </c>
      <c r="O3203" s="320" t="s">
        <v>9762</v>
      </c>
      <c r="P3203" s="320" t="s">
        <v>9762</v>
      </c>
      <c r="Q3203" s="422" t="s">
        <v>62</v>
      </c>
      <c r="R3203" s="102" t="s">
        <v>43</v>
      </c>
      <c r="S3203" s="102">
        <v>0</v>
      </c>
      <c r="T3203" s="435"/>
      <c r="U3203" s="481"/>
      <c r="V3203" s="481"/>
      <c r="W3203" s="481"/>
      <c r="X3203" s="480"/>
      <c r="Y3203" s="422">
        <f>J3203-I3203</f>
        <v>0.16597222222222222</v>
      </c>
      <c r="Z3203" s="422">
        <f>Y3203*60</f>
        <v>9.9583333333333321</v>
      </c>
      <c r="AA3203" s="429">
        <v>0</v>
      </c>
      <c r="AB3203" s="274">
        <v>5</v>
      </c>
    </row>
    <row r="3204" spans="1:28" ht="14.25" customHeight="1" thickBot="1">
      <c r="A3204" s="136"/>
      <c r="B3204" s="7"/>
      <c r="C3204" s="51" t="s">
        <v>3465</v>
      </c>
      <c r="D3204" s="468">
        <v>1</v>
      </c>
      <c r="E3204" s="51" t="s">
        <v>3607</v>
      </c>
      <c r="F3204" s="51" t="s">
        <v>3608</v>
      </c>
      <c r="G3204" s="102"/>
      <c r="H3204" s="51" t="s">
        <v>3609</v>
      </c>
      <c r="I3204" s="45" t="s">
        <v>769</v>
      </c>
      <c r="J3204" s="298">
        <v>0.25694444444444442</v>
      </c>
      <c r="K3204" s="301"/>
      <c r="L3204" s="13">
        <f ca="1">IFERROR(__xludf.DUMMYFUNCTION("if(K3373="""",0,counta(split(K3373,"","")))"),0)</f>
        <v>0</v>
      </c>
      <c r="M3204" s="301"/>
      <c r="N3204" s="301"/>
      <c r="O3204" s="301"/>
      <c r="P3204" s="301"/>
      <c r="Q3204" s="422" t="s">
        <v>62</v>
      </c>
      <c r="R3204" s="102" t="s">
        <v>43</v>
      </c>
      <c r="S3204" s="102">
        <v>0</v>
      </c>
      <c r="T3204" s="435"/>
      <c r="U3204" s="165">
        <v>3</v>
      </c>
      <c r="V3204" s="165">
        <v>3</v>
      </c>
      <c r="W3204" s="165" t="s">
        <v>2858</v>
      </c>
      <c r="X3204" s="102" t="s">
        <v>2794</v>
      </c>
      <c r="Y3204" s="422">
        <f>J3204-I3204</f>
        <v>0.18055555555555552</v>
      </c>
      <c r="Z3204" s="422">
        <f>Y3204*60</f>
        <v>10.833333333333332</v>
      </c>
      <c r="AA3204" s="429">
        <v>0</v>
      </c>
      <c r="AB3204" s="332">
        <v>5</v>
      </c>
    </row>
    <row r="3205" spans="1:28" ht="14.25" customHeight="1" thickBot="1">
      <c r="A3205" s="385"/>
      <c r="B3205" s="385"/>
      <c r="C3205" s="145" t="s">
        <v>5078</v>
      </c>
      <c r="D3205" s="468">
        <v>1</v>
      </c>
      <c r="E3205" s="145" t="s">
        <v>5180</v>
      </c>
      <c r="F3205" s="155" t="s">
        <v>2842</v>
      </c>
      <c r="G3205" s="155" t="s">
        <v>5181</v>
      </c>
      <c r="H3205" s="155" t="s">
        <v>2844</v>
      </c>
      <c r="I3205" s="146" t="s">
        <v>769</v>
      </c>
      <c r="J3205" s="325">
        <v>3.4722222222222224E-2</v>
      </c>
      <c r="K3205" s="329" t="s">
        <v>9775</v>
      </c>
      <c r="L3205" s="13">
        <f ca="1">IFERROR(__xludf.DUMMYFUNCTION("if(K3374="""",0,counta(split(K3374,"","")))"),2)</f>
        <v>2</v>
      </c>
      <c r="M3205" s="329" t="s">
        <v>9776</v>
      </c>
      <c r="N3205" s="329"/>
      <c r="O3205" s="329"/>
      <c r="P3205" s="252"/>
      <c r="Q3205" s="422" t="s">
        <v>62</v>
      </c>
      <c r="R3205" s="102" t="s">
        <v>43</v>
      </c>
      <c r="S3205" s="102">
        <v>0</v>
      </c>
      <c r="T3205" s="435"/>
      <c r="U3205" s="165"/>
      <c r="V3205" s="165">
        <v>4</v>
      </c>
      <c r="W3205" s="165" t="s">
        <v>29</v>
      </c>
      <c r="X3205" s="15">
        <v>1</v>
      </c>
      <c r="Y3205" s="422">
        <f>J3205-I3205</f>
        <v>-4.1666666666666671E-2</v>
      </c>
      <c r="Z3205" s="422">
        <f>Y3205*60</f>
        <v>-2.5000000000000004</v>
      </c>
      <c r="AA3205" s="428">
        <v>0</v>
      </c>
      <c r="AB3205" s="165">
        <v>5</v>
      </c>
    </row>
    <row r="3206" spans="1:28" ht="14.25" customHeight="1" thickBot="1">
      <c r="A3206" s="7"/>
      <c r="B3206" s="7"/>
      <c r="C3206" s="50" t="s">
        <v>6196</v>
      </c>
      <c r="D3206" s="468">
        <v>1</v>
      </c>
      <c r="E3206" s="50" t="s">
        <v>6212</v>
      </c>
      <c r="F3206" s="102" t="s">
        <v>6213</v>
      </c>
      <c r="G3206" s="102" t="s">
        <v>6213</v>
      </c>
      <c r="H3206" s="102" t="s">
        <v>6214</v>
      </c>
      <c r="I3206" s="45" t="s">
        <v>769</v>
      </c>
      <c r="J3206" s="325">
        <v>8.5416666666666669E-2</v>
      </c>
      <c r="K3206" s="329" t="s">
        <v>2027</v>
      </c>
      <c r="L3206" s="13">
        <f ca="1">IFERROR(__xludf.DUMMYFUNCTION("if(K3375="""",0,counta(split(K3375,"","")))"),1)</f>
        <v>1</v>
      </c>
      <c r="M3206" s="329" t="s">
        <v>2027</v>
      </c>
      <c r="N3206" s="329"/>
      <c r="O3206" s="329"/>
      <c r="P3206" s="252"/>
      <c r="Q3206" s="422" t="s">
        <v>62</v>
      </c>
      <c r="R3206" s="102" t="s">
        <v>43</v>
      </c>
      <c r="S3206" s="102">
        <v>0</v>
      </c>
      <c r="T3206" s="435"/>
      <c r="U3206" s="165">
        <v>3</v>
      </c>
      <c r="V3206" s="165">
        <v>3</v>
      </c>
      <c r="W3206" s="165" t="s">
        <v>2111</v>
      </c>
      <c r="X3206" s="102" t="s">
        <v>2947</v>
      </c>
      <c r="Y3206" s="422">
        <f>J3206-I3206</f>
        <v>9.0277777777777735E-3</v>
      </c>
      <c r="Z3206" s="422">
        <f>Y3206*60</f>
        <v>0.54166666666666641</v>
      </c>
      <c r="AA3206" s="429">
        <v>0</v>
      </c>
      <c r="AB3206" s="150">
        <v>5</v>
      </c>
    </row>
    <row r="3207" spans="1:28" ht="14.25" customHeight="1" thickBot="1">
      <c r="A3207" s="7"/>
      <c r="B3207" s="156"/>
      <c r="C3207" s="252" t="s">
        <v>6196</v>
      </c>
      <c r="D3207" s="468">
        <v>1</v>
      </c>
      <c r="E3207" s="252" t="s">
        <v>1432</v>
      </c>
      <c r="F3207" s="339" t="s">
        <v>6277</v>
      </c>
      <c r="G3207" s="156"/>
      <c r="H3207" s="284" t="s">
        <v>6277</v>
      </c>
      <c r="I3207" s="180" t="s">
        <v>769</v>
      </c>
      <c r="J3207" s="325">
        <v>0.1451388888888889</v>
      </c>
      <c r="K3207" s="329" t="s">
        <v>9782</v>
      </c>
      <c r="L3207" s="13">
        <f ca="1">IFERROR(__xludf.DUMMYFUNCTION("if(K3376="""",0,counta(split(K3376,"","")))"),2)</f>
        <v>2</v>
      </c>
      <c r="M3207" s="329" t="s">
        <v>9782</v>
      </c>
      <c r="N3207" s="329"/>
      <c r="O3207" s="329"/>
      <c r="P3207" s="252"/>
      <c r="Q3207" s="422" t="s">
        <v>62</v>
      </c>
      <c r="R3207" s="102" t="s">
        <v>43</v>
      </c>
      <c r="S3207" s="102">
        <v>0</v>
      </c>
      <c r="T3207" s="435"/>
      <c r="U3207" s="165"/>
      <c r="V3207" s="165">
        <v>3</v>
      </c>
      <c r="W3207" s="165" t="s">
        <v>29</v>
      </c>
      <c r="X3207" s="15">
        <v>1</v>
      </c>
      <c r="Y3207" s="422">
        <f>J3207-I3207</f>
        <v>6.8750000000000006E-2</v>
      </c>
      <c r="Z3207" s="422">
        <f>Y3207*60</f>
        <v>4.125</v>
      </c>
      <c r="AA3207" s="428">
        <v>0</v>
      </c>
      <c r="AB3207" s="165">
        <v>5</v>
      </c>
    </row>
    <row r="3208" spans="1:28" ht="14.25" customHeight="1" thickBot="1">
      <c r="A3208" s="156"/>
      <c r="B3208" s="156"/>
      <c r="C3208" s="252" t="s">
        <v>6391</v>
      </c>
      <c r="D3208" s="468">
        <v>1</v>
      </c>
      <c r="E3208" s="252" t="s">
        <v>6523</v>
      </c>
      <c r="F3208" s="102" t="s">
        <v>172</v>
      </c>
      <c r="G3208" s="339" t="s">
        <v>547</v>
      </c>
      <c r="H3208" s="339" t="s">
        <v>6524</v>
      </c>
      <c r="I3208" s="184" t="s">
        <v>1406</v>
      </c>
      <c r="J3208" s="325">
        <v>0.16805555555555557</v>
      </c>
      <c r="K3208" s="329" t="s">
        <v>245</v>
      </c>
      <c r="L3208" s="13">
        <f ca="1">IFERROR(__xludf.DUMMYFUNCTION("if(K3377="""",0,counta(split(K3377,"","")))"),2)</f>
        <v>2</v>
      </c>
      <c r="M3208" s="329" t="s">
        <v>9784</v>
      </c>
      <c r="N3208" s="329"/>
      <c r="O3208" s="329"/>
      <c r="P3208" s="252"/>
      <c r="Q3208" s="422" t="s">
        <v>62</v>
      </c>
      <c r="R3208" s="102" t="s">
        <v>43</v>
      </c>
      <c r="S3208" s="102">
        <v>0</v>
      </c>
      <c r="T3208" s="435"/>
      <c r="U3208" s="165">
        <v>3</v>
      </c>
      <c r="V3208" s="165">
        <v>4</v>
      </c>
      <c r="W3208" s="165" t="s">
        <v>2111</v>
      </c>
      <c r="X3208" s="102" t="s">
        <v>2794</v>
      </c>
      <c r="Y3208" s="422">
        <f>J3208-I3208</f>
        <v>9.3055555555555572E-2</v>
      </c>
      <c r="Z3208" s="422">
        <f>Y3208*60</f>
        <v>5.5833333333333339</v>
      </c>
      <c r="AA3208" s="429">
        <v>0</v>
      </c>
      <c r="AB3208" s="165">
        <v>5</v>
      </c>
    </row>
    <row r="3209" spans="1:28" ht="14.25" customHeight="1" thickBot="1">
      <c r="A3209" s="7"/>
      <c r="B3209" s="7"/>
      <c r="C3209" s="284" t="s">
        <v>4046</v>
      </c>
      <c r="D3209" s="468">
        <v>1</v>
      </c>
      <c r="E3209" s="353" t="s">
        <v>728</v>
      </c>
      <c r="F3209" s="102" t="s">
        <v>2842</v>
      </c>
      <c r="G3209" s="102"/>
      <c r="H3209" s="102" t="s">
        <v>561</v>
      </c>
      <c r="I3209" s="45" t="s">
        <v>745</v>
      </c>
      <c r="J3209" s="325">
        <v>0.18055555555555555</v>
      </c>
      <c r="K3209" s="329" t="s">
        <v>9786</v>
      </c>
      <c r="L3209" s="13">
        <f ca="1">IFERROR(__xludf.DUMMYFUNCTION("if(K3378="""",0,counta(split(K3378,"","")))"),3)</f>
        <v>3</v>
      </c>
      <c r="M3209" s="329" t="s">
        <v>9786</v>
      </c>
      <c r="N3209" s="329"/>
      <c r="O3209" s="329"/>
      <c r="P3209" s="252"/>
      <c r="Q3209" s="422" t="s">
        <v>62</v>
      </c>
      <c r="R3209" s="102" t="s">
        <v>43</v>
      </c>
      <c r="S3209" s="102">
        <v>0</v>
      </c>
      <c r="T3209" s="435"/>
      <c r="U3209" s="165">
        <v>4</v>
      </c>
      <c r="V3209" s="165">
        <v>5</v>
      </c>
      <c r="W3209" s="165" t="s">
        <v>2111</v>
      </c>
      <c r="X3209" s="102" t="s">
        <v>2947</v>
      </c>
      <c r="Y3209" s="422">
        <f>J3209-I3209</f>
        <v>0.10625</v>
      </c>
      <c r="Z3209" s="422">
        <f>Y3209*60</f>
        <v>6.375</v>
      </c>
      <c r="AA3209" s="429">
        <v>0</v>
      </c>
      <c r="AB3209" s="165">
        <v>5</v>
      </c>
    </row>
    <row r="3210" spans="1:28" ht="14.25" customHeight="1" thickBot="1">
      <c r="A3210" s="7"/>
      <c r="B3210" s="7"/>
      <c r="C3210" s="237" t="s">
        <v>4214</v>
      </c>
      <c r="D3210" s="468">
        <v>1</v>
      </c>
      <c r="E3210" s="87" t="s">
        <v>4232</v>
      </c>
      <c r="F3210" s="102" t="s">
        <v>4234</v>
      </c>
      <c r="G3210" s="102" t="s">
        <v>4235</v>
      </c>
      <c r="H3210" s="102" t="s">
        <v>4236</v>
      </c>
      <c r="I3210" s="45" t="s">
        <v>745</v>
      </c>
      <c r="J3210" s="325">
        <v>0.36458333333333331</v>
      </c>
      <c r="K3210" s="329" t="s">
        <v>9385</v>
      </c>
      <c r="L3210" s="13">
        <f ca="1">IFERROR(__xludf.DUMMYFUNCTION("if(K3379="""",0,counta(split(K3379,"","")))"),2)</f>
        <v>2</v>
      </c>
      <c r="M3210" s="329" t="s">
        <v>9385</v>
      </c>
      <c r="N3210" s="329"/>
      <c r="O3210" s="329"/>
      <c r="P3210" s="252"/>
      <c r="Q3210" s="422" t="s">
        <v>62</v>
      </c>
      <c r="R3210" s="102" t="s">
        <v>43</v>
      </c>
      <c r="S3210" s="102">
        <v>0</v>
      </c>
      <c r="T3210" s="435"/>
      <c r="U3210" s="332">
        <v>5</v>
      </c>
      <c r="V3210" s="332">
        <v>5</v>
      </c>
      <c r="W3210" s="339" t="s">
        <v>10455</v>
      </c>
      <c r="X3210" s="339" t="s">
        <v>2947</v>
      </c>
      <c r="Y3210" s="422">
        <f>J3210-I3210</f>
        <v>0.29027777777777775</v>
      </c>
      <c r="Z3210" s="422">
        <f>Y3210*60</f>
        <v>17.416666666666664</v>
      </c>
      <c r="AA3210" s="429">
        <v>0</v>
      </c>
      <c r="AB3210" s="274">
        <v>5</v>
      </c>
    </row>
    <row r="3211" spans="1:28" ht="14.25" customHeight="1" thickBot="1">
      <c r="A3211" s="7"/>
      <c r="B3211" s="7"/>
      <c r="C3211" s="237" t="s">
        <v>4214</v>
      </c>
      <c r="D3211" s="468">
        <v>1</v>
      </c>
      <c r="E3211" s="94" t="s">
        <v>4281</v>
      </c>
      <c r="F3211" s="122" t="s">
        <v>4297</v>
      </c>
      <c r="G3211" s="102" t="s">
        <v>4298</v>
      </c>
      <c r="H3211" s="102" t="s">
        <v>1732</v>
      </c>
      <c r="I3211" s="45" t="s">
        <v>745</v>
      </c>
      <c r="J3211" s="325">
        <v>0.10486111111111111</v>
      </c>
      <c r="K3211" s="329" t="s">
        <v>7689</v>
      </c>
      <c r="L3211" s="13">
        <f ca="1">IFERROR(__xludf.DUMMYFUNCTION("if(K3380="""",0,counta(split(K3380,"","")))"),2)</f>
        <v>2</v>
      </c>
      <c r="M3211" s="329" t="s">
        <v>9788</v>
      </c>
      <c r="N3211" s="329"/>
      <c r="O3211" s="329"/>
      <c r="P3211" s="252"/>
      <c r="Q3211" s="422" t="s">
        <v>62</v>
      </c>
      <c r="R3211" s="102" t="s">
        <v>43</v>
      </c>
      <c r="S3211" s="102">
        <v>0</v>
      </c>
      <c r="T3211" s="435"/>
      <c r="U3211" s="165">
        <v>4</v>
      </c>
      <c r="V3211" s="165">
        <v>4</v>
      </c>
      <c r="W3211" s="165" t="s">
        <v>6055</v>
      </c>
      <c r="X3211" s="102">
        <v>1</v>
      </c>
      <c r="Y3211" s="422">
        <f>J3211-I3211</f>
        <v>3.0555555555555558E-2</v>
      </c>
      <c r="Z3211" s="422">
        <f>Y3211*60</f>
        <v>1.8333333333333335</v>
      </c>
      <c r="AA3211" s="429">
        <v>0</v>
      </c>
      <c r="AB3211" s="196">
        <v>5</v>
      </c>
    </row>
    <row r="3212" spans="1:28" ht="14.25" customHeight="1" thickBot="1">
      <c r="A3212" s="7"/>
      <c r="B3212" s="7"/>
      <c r="C3212" s="284" t="s">
        <v>5784</v>
      </c>
      <c r="D3212" s="468">
        <v>1</v>
      </c>
      <c r="E3212" s="353" t="s">
        <v>5932</v>
      </c>
      <c r="F3212" s="175" t="s">
        <v>5933</v>
      </c>
      <c r="G3212" s="353" t="s">
        <v>5933</v>
      </c>
      <c r="H3212" s="353" t="s">
        <v>5934</v>
      </c>
      <c r="I3212" s="243" t="s">
        <v>745</v>
      </c>
      <c r="J3212" s="335" t="s">
        <v>515</v>
      </c>
      <c r="K3212" s="329" t="s">
        <v>9791</v>
      </c>
      <c r="L3212" s="13">
        <f ca="1">IFERROR(__xludf.DUMMYFUNCTION("if(K3381="""",0,counta(split(K3381,"","")))"),4)</f>
        <v>4</v>
      </c>
      <c r="M3212" s="329" t="s">
        <v>9792</v>
      </c>
      <c r="N3212" s="329"/>
      <c r="O3212" s="329"/>
      <c r="P3212" s="252"/>
      <c r="Q3212" s="422" t="s">
        <v>62</v>
      </c>
      <c r="R3212" s="102" t="s">
        <v>43</v>
      </c>
      <c r="S3212" s="102">
        <v>0</v>
      </c>
      <c r="T3212" s="435"/>
      <c r="U3212" s="280">
        <v>5</v>
      </c>
      <c r="V3212" s="280">
        <v>5</v>
      </c>
      <c r="W3212" s="286" t="s">
        <v>9052</v>
      </c>
      <c r="X3212" s="286" t="s">
        <v>3469</v>
      </c>
      <c r="Y3212" s="422">
        <f>J3212-I3212</f>
        <v>8.7500000000000008E-2</v>
      </c>
      <c r="Z3212" s="422">
        <f>Y3212*60</f>
        <v>5.2500000000000009</v>
      </c>
      <c r="AA3212" s="429">
        <v>0</v>
      </c>
      <c r="AB3212" s="165">
        <v>5</v>
      </c>
    </row>
    <row r="3213" spans="1:28" ht="14.25" customHeight="1" thickBot="1">
      <c r="A3213" s="7"/>
      <c r="B3213" s="7"/>
      <c r="C3213" s="50" t="s">
        <v>5950</v>
      </c>
      <c r="D3213" s="468">
        <v>1</v>
      </c>
      <c r="E3213" s="50" t="s">
        <v>5958</v>
      </c>
      <c r="F3213" s="102" t="s">
        <v>75</v>
      </c>
      <c r="G3213" s="102" t="s">
        <v>5474</v>
      </c>
      <c r="H3213" s="102" t="s">
        <v>75</v>
      </c>
      <c r="I3213" s="45" t="s">
        <v>745</v>
      </c>
      <c r="J3213" s="335" t="s">
        <v>3283</v>
      </c>
      <c r="K3213" s="329" t="s">
        <v>9796</v>
      </c>
      <c r="L3213" s="13">
        <f ca="1">IFERROR(__xludf.DUMMYFUNCTION("if(K3382="""",0,counta(split(K3382,"","")))"),3)</f>
        <v>3</v>
      </c>
      <c r="M3213" s="329" t="s">
        <v>9796</v>
      </c>
      <c r="N3213" s="329"/>
      <c r="O3213" s="329"/>
      <c r="P3213" s="252"/>
      <c r="Q3213" s="422" t="s">
        <v>62</v>
      </c>
      <c r="R3213" s="102" t="s">
        <v>43</v>
      </c>
      <c r="S3213" s="102">
        <v>0</v>
      </c>
      <c r="T3213" s="435"/>
      <c r="U3213" s="165">
        <v>3</v>
      </c>
      <c r="V3213" s="165">
        <v>4</v>
      </c>
      <c r="W3213" s="165" t="s">
        <v>3076</v>
      </c>
      <c r="X3213" s="102">
        <v>1</v>
      </c>
      <c r="Y3213" s="422">
        <f>J3213-I3213</f>
        <v>0.16180555555555559</v>
      </c>
      <c r="Z3213" s="422">
        <f>Y3213*60</f>
        <v>9.7083333333333357</v>
      </c>
      <c r="AA3213" s="429">
        <v>0</v>
      </c>
      <c r="AB3213" s="165">
        <v>5</v>
      </c>
    </row>
    <row r="3214" spans="1:28" ht="14.25" customHeight="1" thickBot="1">
      <c r="A3214" s="7"/>
      <c r="B3214" s="7"/>
      <c r="C3214" s="127" t="s">
        <v>4411</v>
      </c>
      <c r="D3214" s="468">
        <v>1</v>
      </c>
      <c r="E3214" s="386" t="s">
        <v>4480</v>
      </c>
      <c r="F3214" s="102" t="s">
        <v>4481</v>
      </c>
      <c r="G3214" s="102" t="s">
        <v>4482</v>
      </c>
      <c r="H3214" s="102" t="s">
        <v>4483</v>
      </c>
      <c r="I3214" s="45" t="s">
        <v>798</v>
      </c>
      <c r="J3214" s="335" t="s">
        <v>1818</v>
      </c>
      <c r="K3214" s="329" t="s">
        <v>5401</v>
      </c>
      <c r="L3214" s="13">
        <f ca="1">IFERROR(__xludf.DUMMYFUNCTION("if(K3383="""",0,counta(split(K3383,"","")))"),1)</f>
        <v>1</v>
      </c>
      <c r="M3214" s="329" t="s">
        <v>9799</v>
      </c>
      <c r="N3214" s="329"/>
      <c r="O3214" s="329"/>
      <c r="P3214" s="252"/>
      <c r="Q3214" s="152" t="s">
        <v>62</v>
      </c>
      <c r="R3214" s="102" t="s">
        <v>43</v>
      </c>
      <c r="S3214" s="147">
        <v>0</v>
      </c>
      <c r="T3214" s="435"/>
      <c r="U3214" s="165">
        <v>5</v>
      </c>
      <c r="V3214" s="165">
        <v>5</v>
      </c>
      <c r="W3214" s="353" t="s">
        <v>29</v>
      </c>
      <c r="X3214" s="102" t="s">
        <v>2794</v>
      </c>
      <c r="Y3214" s="422">
        <f>J3214-I3214</f>
        <v>0.23263888888888884</v>
      </c>
      <c r="Z3214" s="422">
        <f>Y3214*60</f>
        <v>13.95833333333333</v>
      </c>
      <c r="AA3214" s="429">
        <v>0</v>
      </c>
      <c r="AB3214" s="165">
        <v>5</v>
      </c>
    </row>
    <row r="3215" spans="1:28" ht="14.25" customHeight="1" thickBot="1">
      <c r="A3215" s="7"/>
      <c r="B3215" s="7"/>
      <c r="C3215" s="127" t="s">
        <v>4411</v>
      </c>
      <c r="D3215" s="468">
        <v>1</v>
      </c>
      <c r="E3215" s="386" t="s">
        <v>4480</v>
      </c>
      <c r="F3215" s="102" t="s">
        <v>4486</v>
      </c>
      <c r="G3215" s="102" t="s">
        <v>4487</v>
      </c>
      <c r="H3215" s="102" t="s">
        <v>4488</v>
      </c>
      <c r="I3215" s="45" t="s">
        <v>798</v>
      </c>
      <c r="J3215" s="325">
        <v>0.23541666666666666</v>
      </c>
      <c r="K3215" s="329" t="s">
        <v>9801</v>
      </c>
      <c r="L3215" s="13">
        <f ca="1">IFERROR(__xludf.DUMMYFUNCTION("if(K3384="""",0,counta(split(K3384,"","")))"),7)</f>
        <v>7</v>
      </c>
      <c r="M3215" s="329" t="s">
        <v>9802</v>
      </c>
      <c r="N3215" s="329"/>
      <c r="O3215" s="329"/>
      <c r="P3215" s="252"/>
      <c r="Q3215" s="152" t="s">
        <v>62</v>
      </c>
      <c r="R3215" s="102" t="s">
        <v>43</v>
      </c>
      <c r="S3215" s="147">
        <v>0</v>
      </c>
      <c r="T3215" s="435"/>
      <c r="U3215" s="379">
        <v>4</v>
      </c>
      <c r="V3215" s="379">
        <v>5</v>
      </c>
      <c r="W3215" s="377" t="s">
        <v>3511</v>
      </c>
      <c r="X3215" s="377">
        <v>1</v>
      </c>
      <c r="Y3215" s="422">
        <f>J3215-I3215</f>
        <v>0.16180555555555554</v>
      </c>
      <c r="Z3215" s="422">
        <f>Y3215*60</f>
        <v>9.7083333333333321</v>
      </c>
      <c r="AA3215" s="429">
        <v>0</v>
      </c>
      <c r="AB3215" s="165">
        <v>5</v>
      </c>
    </row>
    <row r="3216" spans="1:28" ht="14.25" customHeight="1" thickBot="1">
      <c r="A3216" s="7"/>
      <c r="B3216" s="7"/>
      <c r="C3216" s="127" t="s">
        <v>4411</v>
      </c>
      <c r="D3216" s="468">
        <v>1</v>
      </c>
      <c r="E3216" s="386" t="s">
        <v>4480</v>
      </c>
      <c r="F3216" s="102" t="s">
        <v>4492</v>
      </c>
      <c r="G3216" s="102" t="s">
        <v>4493</v>
      </c>
      <c r="H3216" s="102" t="s">
        <v>4452</v>
      </c>
      <c r="I3216" s="45" t="s">
        <v>798</v>
      </c>
      <c r="J3216" s="325">
        <v>0.27083333333333331</v>
      </c>
      <c r="K3216" s="329" t="s">
        <v>8965</v>
      </c>
      <c r="L3216" s="13">
        <f ca="1">IFERROR(__xludf.DUMMYFUNCTION("if(K3385="""",0,counta(split(K3385,"","")))"),1)</f>
        <v>1</v>
      </c>
      <c r="M3216" s="329" t="s">
        <v>8965</v>
      </c>
      <c r="N3216" s="329"/>
      <c r="O3216" s="329"/>
      <c r="P3216" s="252"/>
      <c r="Q3216" s="152" t="s">
        <v>62</v>
      </c>
      <c r="R3216" s="102" t="s">
        <v>43</v>
      </c>
      <c r="S3216" s="147">
        <v>0</v>
      </c>
      <c r="T3216" s="435"/>
      <c r="U3216" s="332">
        <v>5</v>
      </c>
      <c r="V3216" s="332">
        <v>5</v>
      </c>
      <c r="W3216" s="339" t="s">
        <v>10455</v>
      </c>
      <c r="X3216" s="339" t="s">
        <v>2947</v>
      </c>
      <c r="Y3216" s="422">
        <f>J3216-I3216</f>
        <v>0.19722222222222219</v>
      </c>
      <c r="Z3216" s="422">
        <f>Y3216*60</f>
        <v>11.833333333333332</v>
      </c>
      <c r="AA3216" s="429">
        <v>0</v>
      </c>
      <c r="AB3216" s="274">
        <v>5</v>
      </c>
    </row>
    <row r="3217" spans="1:28" ht="14.25" customHeight="1" thickBot="1">
      <c r="A3217" s="7"/>
      <c r="B3217" s="7"/>
      <c r="C3217" s="50" t="s">
        <v>4937</v>
      </c>
      <c r="D3217" s="468">
        <v>1</v>
      </c>
      <c r="E3217" s="144" t="s">
        <v>4981</v>
      </c>
      <c r="F3217" s="102" t="s">
        <v>4593</v>
      </c>
      <c r="G3217" s="102" t="s">
        <v>4982</v>
      </c>
      <c r="H3217" s="102" t="s">
        <v>4324</v>
      </c>
      <c r="I3217" s="45" t="s">
        <v>798</v>
      </c>
      <c r="J3217" s="325">
        <v>0.31597222222222221</v>
      </c>
      <c r="K3217" s="329" t="s">
        <v>3980</v>
      </c>
      <c r="L3217" s="13">
        <f ca="1">IFERROR(__xludf.DUMMYFUNCTION("if(K3386="""",0,counta(split(K3386,"","")))"),1)</f>
        <v>1</v>
      </c>
      <c r="M3217" s="329" t="s">
        <v>3980</v>
      </c>
      <c r="N3217" s="329"/>
      <c r="O3217" s="329"/>
      <c r="P3217" s="252"/>
      <c r="Q3217" s="152" t="s">
        <v>62</v>
      </c>
      <c r="R3217" s="102" t="s">
        <v>43</v>
      </c>
      <c r="S3217" s="147">
        <v>0</v>
      </c>
      <c r="T3217" s="435"/>
      <c r="U3217" s="165">
        <v>4</v>
      </c>
      <c r="V3217" s="165">
        <v>4</v>
      </c>
      <c r="W3217" s="165" t="s">
        <v>3092</v>
      </c>
      <c r="X3217" s="102" t="s">
        <v>2794</v>
      </c>
      <c r="Y3217" s="422">
        <f>J3217-I3217</f>
        <v>0.24236111111111108</v>
      </c>
      <c r="Z3217" s="422">
        <f>Y3217*60</f>
        <v>14.541666666666664</v>
      </c>
      <c r="AA3217" s="429">
        <v>0</v>
      </c>
      <c r="AB3217" s="274">
        <v>5</v>
      </c>
    </row>
    <row r="3218" spans="1:28" ht="14.25" customHeight="1" thickBot="1">
      <c r="A3218" s="7"/>
      <c r="B3218" s="7"/>
      <c r="C3218" s="284" t="s">
        <v>5784</v>
      </c>
      <c r="D3218" s="468">
        <v>1</v>
      </c>
      <c r="E3218" s="353" t="s">
        <v>5841</v>
      </c>
      <c r="F3218" s="175" t="s">
        <v>816</v>
      </c>
      <c r="G3218" s="353" t="s">
        <v>852</v>
      </c>
      <c r="H3218" s="353" t="s">
        <v>2839</v>
      </c>
      <c r="I3218" s="243" t="s">
        <v>798</v>
      </c>
      <c r="J3218" s="325">
        <v>0.38611111111111113</v>
      </c>
      <c r="K3218" s="329" t="s">
        <v>9807</v>
      </c>
      <c r="L3218" s="13">
        <f ca="1">IFERROR(__xludf.DUMMYFUNCTION("if(K3387="""",0,counta(split(K3387,"","")))"),3)</f>
        <v>3</v>
      </c>
      <c r="M3218" s="329" t="s">
        <v>9807</v>
      </c>
      <c r="N3218" s="329"/>
      <c r="O3218" s="329"/>
      <c r="P3218" s="252"/>
      <c r="Q3218" s="152" t="s">
        <v>62</v>
      </c>
      <c r="R3218" s="102" t="s">
        <v>43</v>
      </c>
      <c r="S3218" s="147">
        <v>0</v>
      </c>
      <c r="T3218" s="435"/>
      <c r="U3218" s="165">
        <v>4</v>
      </c>
      <c r="V3218" s="165">
        <v>5</v>
      </c>
      <c r="W3218" s="165"/>
      <c r="X3218" s="102">
        <v>1</v>
      </c>
      <c r="Y3218" s="422">
        <f>J3218-I3218</f>
        <v>0.3125</v>
      </c>
      <c r="Z3218" s="422">
        <f>Y3218*60</f>
        <v>18.75</v>
      </c>
      <c r="AA3218" s="429">
        <v>0</v>
      </c>
      <c r="AB3218" s="165">
        <v>5</v>
      </c>
    </row>
    <row r="3219" spans="1:28" ht="14.25" customHeight="1" thickBot="1">
      <c r="A3219" s="7"/>
      <c r="B3219" s="7"/>
      <c r="C3219" s="237" t="s">
        <v>4214</v>
      </c>
      <c r="D3219" s="468">
        <v>1</v>
      </c>
      <c r="E3219" s="94" t="s">
        <v>4281</v>
      </c>
      <c r="F3219" s="102" t="s">
        <v>4295</v>
      </c>
      <c r="G3219" s="102" t="s">
        <v>4296</v>
      </c>
      <c r="H3219" s="102" t="s">
        <v>208</v>
      </c>
      <c r="I3219" s="45" t="s">
        <v>1646</v>
      </c>
      <c r="J3219" s="325">
        <v>0.4548611111111111</v>
      </c>
      <c r="K3219" s="329" t="s">
        <v>2359</v>
      </c>
      <c r="L3219" s="13">
        <f ca="1">IFERROR(__xludf.DUMMYFUNCTION("if(K3388="""",0,counta(split(K3388,"","")))"),1)</f>
        <v>1</v>
      </c>
      <c r="M3219" s="329" t="s">
        <v>2359</v>
      </c>
      <c r="N3219" s="329"/>
      <c r="O3219" s="329"/>
      <c r="P3219" s="252"/>
      <c r="Q3219" s="152" t="s">
        <v>62</v>
      </c>
      <c r="R3219" s="102" t="s">
        <v>43</v>
      </c>
      <c r="S3219" s="147">
        <v>0</v>
      </c>
      <c r="T3219" s="435"/>
      <c r="U3219" s="148">
        <v>3</v>
      </c>
      <c r="V3219" s="149">
        <v>4</v>
      </c>
      <c r="W3219" s="155" t="s">
        <v>29</v>
      </c>
      <c r="X3219" s="155" t="s">
        <v>2947</v>
      </c>
      <c r="Y3219" s="422">
        <f>J3219-I3219</f>
        <v>0.38194444444444442</v>
      </c>
      <c r="Z3219" s="422">
        <f>Y3219*60</f>
        <v>22.916666666666664</v>
      </c>
      <c r="AA3219" s="429">
        <v>0</v>
      </c>
      <c r="AB3219" s="165">
        <v>5</v>
      </c>
    </row>
    <row r="3220" spans="1:28" ht="14.25" customHeight="1" thickBot="1">
      <c r="A3220" s="7"/>
      <c r="B3220" s="7"/>
      <c r="C3220" s="50" t="s">
        <v>4411</v>
      </c>
      <c r="D3220" s="468">
        <v>1</v>
      </c>
      <c r="E3220" s="50" t="s">
        <v>4412</v>
      </c>
      <c r="F3220" s="124" t="s">
        <v>2842</v>
      </c>
      <c r="G3220" s="102" t="s">
        <v>4418</v>
      </c>
      <c r="H3220" s="102" t="s">
        <v>2844</v>
      </c>
      <c r="I3220" s="45" t="s">
        <v>1646</v>
      </c>
      <c r="J3220" s="325">
        <v>0.5805555555555556</v>
      </c>
      <c r="K3220" s="329" t="s">
        <v>9810</v>
      </c>
      <c r="L3220" s="13">
        <f ca="1">IFERROR(__xludf.DUMMYFUNCTION("if(K3389="""",0,counta(split(K3389,"","")))"),4)</f>
        <v>4</v>
      </c>
      <c r="M3220" s="329" t="s">
        <v>9810</v>
      </c>
      <c r="N3220" s="329"/>
      <c r="O3220" s="329"/>
      <c r="P3220" s="252"/>
      <c r="Q3220" s="152" t="s">
        <v>62</v>
      </c>
      <c r="R3220" s="102" t="s">
        <v>43</v>
      </c>
      <c r="S3220" s="147">
        <v>0</v>
      </c>
      <c r="T3220" s="435"/>
      <c r="U3220" s="336">
        <v>3</v>
      </c>
      <c r="V3220" s="333">
        <v>4</v>
      </c>
      <c r="W3220" s="339" t="s">
        <v>3770</v>
      </c>
      <c r="X3220" s="339" t="s">
        <v>3469</v>
      </c>
      <c r="Y3220" s="422">
        <f>J3220-I3220</f>
        <v>0.50763888888888897</v>
      </c>
      <c r="Z3220" s="422">
        <f>Y3220*60</f>
        <v>30.458333333333339</v>
      </c>
      <c r="AA3220" s="429">
        <v>0</v>
      </c>
      <c r="AB3220" s="165">
        <v>5</v>
      </c>
    </row>
    <row r="3221" spans="1:28" ht="14.25" customHeight="1" thickBot="1">
      <c r="A3221" s="7"/>
      <c r="B3221" s="7"/>
      <c r="C3221" s="284" t="s">
        <v>5784</v>
      </c>
      <c r="D3221" s="468">
        <v>1</v>
      </c>
      <c r="E3221" s="353" t="s">
        <v>5901</v>
      </c>
      <c r="F3221" s="175" t="s">
        <v>5902</v>
      </c>
      <c r="G3221" s="353" t="s">
        <v>5902</v>
      </c>
      <c r="H3221" s="353" t="s">
        <v>3899</v>
      </c>
      <c r="I3221" s="243" t="s">
        <v>1646</v>
      </c>
      <c r="J3221" s="334" t="s">
        <v>82</v>
      </c>
      <c r="K3221" s="338" t="s">
        <v>698</v>
      </c>
      <c r="L3221" s="13">
        <f ca="1">IFERROR(__xludf.DUMMYFUNCTION("if(K3391="""",0,counta(split(K3391,"","")))"),1)</f>
        <v>1</v>
      </c>
      <c r="M3221" s="338" t="s">
        <v>698</v>
      </c>
      <c r="N3221" s="329" t="s">
        <v>1387</v>
      </c>
      <c r="O3221" s="329" t="s">
        <v>9814</v>
      </c>
      <c r="P3221" s="252" t="s">
        <v>9814</v>
      </c>
      <c r="Q3221" s="152" t="s">
        <v>62</v>
      </c>
      <c r="R3221" s="102" t="s">
        <v>43</v>
      </c>
      <c r="S3221" s="147">
        <v>0</v>
      </c>
      <c r="T3221" s="435"/>
      <c r="U3221" s="165"/>
      <c r="V3221" s="165">
        <v>3</v>
      </c>
      <c r="W3221" s="165" t="s">
        <v>29</v>
      </c>
      <c r="X3221" s="15">
        <v>1</v>
      </c>
      <c r="Y3221" s="422">
        <f>J3221-I3221</f>
        <v>4.6527777777777779E-2</v>
      </c>
      <c r="Z3221" s="422">
        <f>Y3221*60</f>
        <v>2.791666666666667</v>
      </c>
      <c r="AA3221" s="428">
        <v>0</v>
      </c>
      <c r="AB3221" s="165">
        <v>5</v>
      </c>
    </row>
    <row r="3222" spans="1:28" ht="14.25" customHeight="1" thickBot="1">
      <c r="A3222" s="7"/>
      <c r="B3222" s="7"/>
      <c r="C3222" s="50" t="s">
        <v>5950</v>
      </c>
      <c r="D3222" s="468">
        <v>1</v>
      </c>
      <c r="E3222" s="50" t="s">
        <v>5981</v>
      </c>
      <c r="F3222" s="102" t="s">
        <v>5982</v>
      </c>
      <c r="G3222" s="102" t="s">
        <v>5983</v>
      </c>
      <c r="H3222" s="102" t="s">
        <v>5982</v>
      </c>
      <c r="I3222" s="45" t="s">
        <v>1646</v>
      </c>
      <c r="J3222" s="335" t="s">
        <v>858</v>
      </c>
      <c r="K3222" s="329" t="s">
        <v>9816</v>
      </c>
      <c r="L3222" s="13">
        <f ca="1">IFERROR(__xludf.DUMMYFUNCTION("if(K3392="""",0,counta(split(K3392,"","")))"),3)</f>
        <v>3</v>
      </c>
      <c r="M3222" s="329" t="s">
        <v>9816</v>
      </c>
      <c r="N3222" s="329"/>
      <c r="O3222" s="329"/>
      <c r="P3222" s="252"/>
      <c r="Q3222" s="152" t="s">
        <v>62</v>
      </c>
      <c r="R3222" s="102" t="s">
        <v>43</v>
      </c>
      <c r="S3222" s="147">
        <v>0</v>
      </c>
      <c r="T3222" s="435"/>
      <c r="U3222" s="165">
        <v>3</v>
      </c>
      <c r="V3222" s="165">
        <v>3</v>
      </c>
      <c r="W3222" s="165" t="s">
        <v>2793</v>
      </c>
      <c r="X3222" s="102">
        <v>1</v>
      </c>
      <c r="Y3222" s="422">
        <f>J3222-I3222</f>
        <v>7.6388888888888881E-2</v>
      </c>
      <c r="Z3222" s="422">
        <f>Y3222*60</f>
        <v>4.583333333333333</v>
      </c>
      <c r="AA3222" s="429">
        <v>0</v>
      </c>
      <c r="AB3222" s="196">
        <v>5</v>
      </c>
    </row>
    <row r="3223" spans="1:28" ht="14.25" customHeight="1" thickBot="1">
      <c r="A3223" s="7"/>
      <c r="B3223" s="7"/>
      <c r="C3223" s="50" t="s">
        <v>6619</v>
      </c>
      <c r="D3223" s="468">
        <v>1</v>
      </c>
      <c r="E3223" s="50" t="s">
        <v>6664</v>
      </c>
      <c r="F3223" s="102" t="s">
        <v>2925</v>
      </c>
      <c r="G3223" s="102" t="s">
        <v>6665</v>
      </c>
      <c r="H3223" s="102" t="s">
        <v>6666</v>
      </c>
      <c r="I3223" s="45" t="s">
        <v>1646</v>
      </c>
      <c r="J3223" s="335" t="s">
        <v>699</v>
      </c>
      <c r="K3223" s="329" t="s">
        <v>9821</v>
      </c>
      <c r="L3223" s="13">
        <f ca="1">IFERROR(__xludf.DUMMYFUNCTION("if(K3394="""",0,counta(split(K3394,"","")))"),9)</f>
        <v>9</v>
      </c>
      <c r="M3223" s="329" t="s">
        <v>9821</v>
      </c>
      <c r="N3223" s="329" t="s">
        <v>9822</v>
      </c>
      <c r="O3223" s="329" t="s">
        <v>9823</v>
      </c>
      <c r="P3223" s="252" t="s">
        <v>9823</v>
      </c>
      <c r="Q3223" s="152" t="s">
        <v>62</v>
      </c>
      <c r="R3223" s="102" t="s">
        <v>43</v>
      </c>
      <c r="S3223" s="147">
        <v>0</v>
      </c>
      <c r="T3223" s="435"/>
      <c r="U3223" s="165">
        <v>4</v>
      </c>
      <c r="V3223" s="165">
        <v>5</v>
      </c>
      <c r="W3223" s="165" t="s">
        <v>4159</v>
      </c>
      <c r="X3223" s="102" t="s">
        <v>2947</v>
      </c>
      <c r="Y3223" s="422">
        <f>J3223-I3223</f>
        <v>0.34375</v>
      </c>
      <c r="Z3223" s="422">
        <f>Y3223*60</f>
        <v>20.625</v>
      </c>
      <c r="AA3223" s="429">
        <v>0</v>
      </c>
      <c r="AB3223" s="332">
        <v>5</v>
      </c>
    </row>
    <row r="3224" spans="1:28" ht="14.25" customHeight="1" thickBot="1">
      <c r="A3224" s="7"/>
      <c r="B3224" s="189"/>
      <c r="C3224" s="190" t="s">
        <v>6753</v>
      </c>
      <c r="D3224" s="468">
        <v>1</v>
      </c>
      <c r="E3224" s="191" t="s">
        <v>6754</v>
      </c>
      <c r="F3224" s="209" t="s">
        <v>4813</v>
      </c>
      <c r="G3224" s="74" t="s">
        <v>1949</v>
      </c>
      <c r="H3224" s="74" t="s">
        <v>1929</v>
      </c>
      <c r="I3224" s="192" t="s">
        <v>1646</v>
      </c>
      <c r="J3224" s="335" t="s">
        <v>1152</v>
      </c>
      <c r="K3224" s="329" t="s">
        <v>9824</v>
      </c>
      <c r="L3224" s="13">
        <f ca="1">IFERROR(__xludf.DUMMYFUNCTION("if(K3395="""",0,counta(split(K3395,"","")))"),3)</f>
        <v>3</v>
      </c>
      <c r="M3224" s="329" t="s">
        <v>9824</v>
      </c>
      <c r="N3224" s="329"/>
      <c r="O3224" s="329"/>
      <c r="P3224" s="252"/>
      <c r="Q3224" s="152" t="s">
        <v>62</v>
      </c>
      <c r="R3224" s="102" t="s">
        <v>43</v>
      </c>
      <c r="S3224" s="147">
        <v>0</v>
      </c>
      <c r="T3224" s="435"/>
      <c r="U3224" s="280">
        <v>5</v>
      </c>
      <c r="V3224" s="280">
        <v>4</v>
      </c>
      <c r="W3224" s="286" t="s">
        <v>2793</v>
      </c>
      <c r="X3224" s="286" t="s">
        <v>2947</v>
      </c>
      <c r="Y3224" s="422">
        <f>J3224-I3224</f>
        <v>0.46249999999999997</v>
      </c>
      <c r="Z3224" s="422">
        <f>Y3224*60</f>
        <v>27.749999999999996</v>
      </c>
      <c r="AA3224" s="429">
        <v>0</v>
      </c>
      <c r="AB3224" s="486">
        <v>5</v>
      </c>
    </row>
    <row r="3225" spans="1:28" ht="14.25" customHeight="1" thickBot="1">
      <c r="A3225" s="7"/>
      <c r="B3225" s="7"/>
      <c r="C3225" s="190" t="s">
        <v>6753</v>
      </c>
      <c r="D3225" s="468">
        <v>1</v>
      </c>
      <c r="E3225" s="200" t="s">
        <v>572</v>
      </c>
      <c r="F3225" s="205" t="s">
        <v>318</v>
      </c>
      <c r="G3225" s="205" t="s">
        <v>318</v>
      </c>
      <c r="H3225" s="205" t="s">
        <v>2916</v>
      </c>
      <c r="I3225" s="195" t="s">
        <v>1646</v>
      </c>
      <c r="J3225" s="335" t="s">
        <v>2568</v>
      </c>
      <c r="K3225" s="329" t="s">
        <v>9827</v>
      </c>
      <c r="L3225" s="13">
        <f ca="1">IFERROR(__xludf.DUMMYFUNCTION("if(K3396="""",0,counta(split(K3396,"","")))"),3)</f>
        <v>3</v>
      </c>
      <c r="M3225" s="329" t="s">
        <v>9828</v>
      </c>
      <c r="N3225" s="329"/>
      <c r="O3225" s="329" t="s">
        <v>7939</v>
      </c>
      <c r="P3225" s="252" t="s">
        <v>7939</v>
      </c>
      <c r="Q3225" s="152" t="s">
        <v>62</v>
      </c>
      <c r="R3225" s="102" t="s">
        <v>43</v>
      </c>
      <c r="S3225" s="147">
        <v>0</v>
      </c>
      <c r="T3225" s="435"/>
      <c r="U3225" s="274">
        <v>5</v>
      </c>
      <c r="V3225" s="274">
        <v>5</v>
      </c>
      <c r="W3225" s="272" t="s">
        <v>2793</v>
      </c>
      <c r="X3225" s="274">
        <v>1</v>
      </c>
      <c r="Y3225" s="422">
        <f>J3225-I3225</f>
        <v>0.61111111111111116</v>
      </c>
      <c r="Z3225" s="422">
        <f>Y3225*60</f>
        <v>36.666666666666671</v>
      </c>
      <c r="AA3225" s="429">
        <v>0</v>
      </c>
      <c r="AB3225" s="165">
        <v>5</v>
      </c>
    </row>
    <row r="3226" spans="1:28" ht="14.25" customHeight="1" thickBot="1">
      <c r="A3226" s="7"/>
      <c r="B3226" s="7"/>
      <c r="C3226" s="190" t="s">
        <v>6753</v>
      </c>
      <c r="D3226" s="468">
        <v>1</v>
      </c>
      <c r="E3226" s="87" t="s">
        <v>6821</v>
      </c>
      <c r="F3226" s="74" t="s">
        <v>2465</v>
      </c>
      <c r="G3226" s="74" t="s">
        <v>2500</v>
      </c>
      <c r="H3226" s="74" t="s">
        <v>2466</v>
      </c>
      <c r="I3226" s="45" t="s">
        <v>1646</v>
      </c>
      <c r="J3226" s="335" t="s">
        <v>2568</v>
      </c>
      <c r="K3226" s="329" t="s">
        <v>9829</v>
      </c>
      <c r="L3226" s="13">
        <f ca="1">IFERROR(__xludf.DUMMYFUNCTION("if(K3397="""",0,counta(split(K3397,"","")))"),2)</f>
        <v>2</v>
      </c>
      <c r="M3226" s="329" t="s">
        <v>9829</v>
      </c>
      <c r="N3226" s="329"/>
      <c r="O3226" s="329"/>
      <c r="P3226" s="252"/>
      <c r="Q3226" s="422" t="s">
        <v>62</v>
      </c>
      <c r="R3226" s="102" t="s">
        <v>43</v>
      </c>
      <c r="S3226" s="102">
        <v>0</v>
      </c>
      <c r="T3226" s="435"/>
      <c r="U3226" s="165"/>
      <c r="V3226" s="165">
        <v>4</v>
      </c>
      <c r="W3226" s="165" t="s">
        <v>1403</v>
      </c>
      <c r="X3226" s="102"/>
      <c r="Y3226" s="422">
        <f>J3226-I3226</f>
        <v>0.61111111111111116</v>
      </c>
      <c r="Z3226" s="422">
        <f>Y3226*60</f>
        <v>36.666666666666671</v>
      </c>
      <c r="AA3226" s="429">
        <v>0</v>
      </c>
      <c r="AB3226" s="196">
        <v>5</v>
      </c>
    </row>
    <row r="3227" spans="1:28" ht="14.25" customHeight="1" thickBot="1">
      <c r="A3227" s="136"/>
      <c r="B3227" s="7"/>
      <c r="C3227" s="51" t="s">
        <v>3465</v>
      </c>
      <c r="D3227" s="468">
        <v>1</v>
      </c>
      <c r="E3227" s="51" t="s">
        <v>3603</v>
      </c>
      <c r="F3227" s="102" t="s">
        <v>75</v>
      </c>
      <c r="G3227" s="102" t="s">
        <v>75</v>
      </c>
      <c r="H3227" s="102" t="s">
        <v>295</v>
      </c>
      <c r="I3227" s="45" t="s">
        <v>846</v>
      </c>
      <c r="J3227" s="335" t="s">
        <v>2568</v>
      </c>
      <c r="K3227" s="335" t="s">
        <v>9830</v>
      </c>
      <c r="L3227" s="13">
        <f ca="1">IFERROR(__xludf.DUMMYFUNCTION("if(K3398="""",0,counta(split(K3398,"","")))"),2)</f>
        <v>2</v>
      </c>
      <c r="M3227" s="335" t="s">
        <v>9830</v>
      </c>
      <c r="N3227" s="329"/>
      <c r="O3227" s="329"/>
      <c r="P3227" s="252"/>
      <c r="Q3227" s="422" t="s">
        <v>62</v>
      </c>
      <c r="R3227" s="102" t="s">
        <v>43</v>
      </c>
      <c r="S3227" s="102">
        <v>0</v>
      </c>
      <c r="T3227" s="435"/>
      <c r="U3227" s="165">
        <v>4</v>
      </c>
      <c r="V3227" s="165">
        <v>5</v>
      </c>
      <c r="W3227" s="165" t="s">
        <v>3092</v>
      </c>
      <c r="X3227" s="164" t="s">
        <v>2947</v>
      </c>
      <c r="Y3227" s="422">
        <f>J3227-I3227</f>
        <v>0.6118055555555556</v>
      </c>
      <c r="Z3227" s="422">
        <f>Y3227*60</f>
        <v>36.708333333333336</v>
      </c>
      <c r="AA3227" s="429">
        <v>0</v>
      </c>
      <c r="AB3227" s="332">
        <v>5</v>
      </c>
    </row>
    <row r="3228" spans="1:28" ht="14.25" customHeight="1" thickBot="1">
      <c r="A3228" s="7"/>
      <c r="B3228" s="7"/>
      <c r="C3228" s="104" t="s">
        <v>3675</v>
      </c>
      <c r="D3228" s="468">
        <v>1</v>
      </c>
      <c r="E3228" s="49" t="s">
        <v>3811</v>
      </c>
      <c r="F3228" s="102" t="s">
        <v>3812</v>
      </c>
      <c r="G3228" s="102" t="s">
        <v>3813</v>
      </c>
      <c r="H3228" s="102" t="s">
        <v>3814</v>
      </c>
      <c r="I3228" s="45" t="s">
        <v>846</v>
      </c>
      <c r="J3228" s="334" t="s">
        <v>222</v>
      </c>
      <c r="K3228" s="334" t="s">
        <v>9833</v>
      </c>
      <c r="L3228" s="13">
        <f ca="1">IFERROR(__xludf.DUMMYFUNCTION("if(K3399="""",0,counta(split(K3399,"","")))"),4)</f>
        <v>4</v>
      </c>
      <c r="M3228" s="334" t="s">
        <v>9834</v>
      </c>
      <c r="N3228" s="329"/>
      <c r="O3228" s="329"/>
      <c r="P3228" s="252"/>
      <c r="Q3228" s="422" t="s">
        <v>62</v>
      </c>
      <c r="R3228" s="102" t="s">
        <v>43</v>
      </c>
      <c r="S3228" s="102">
        <v>0</v>
      </c>
      <c r="T3228" s="435"/>
      <c r="U3228" s="165">
        <v>4</v>
      </c>
      <c r="V3228" s="354">
        <v>4</v>
      </c>
      <c r="W3228" s="353" t="s">
        <v>3602</v>
      </c>
      <c r="X3228" s="102">
        <v>1</v>
      </c>
      <c r="Y3228" s="422">
        <f>J3228-I3228</f>
        <v>-2.3611111111111117E-2</v>
      </c>
      <c r="Z3228" s="422">
        <f>Y3228*60</f>
        <v>-1.416666666666667</v>
      </c>
      <c r="AA3228" s="429">
        <v>0</v>
      </c>
      <c r="AB3228" s="332">
        <v>5</v>
      </c>
    </row>
    <row r="3229" spans="1:28" ht="14.25" customHeight="1" thickBot="1">
      <c r="A3229" s="7"/>
      <c r="B3229" s="156"/>
      <c r="C3229" s="252" t="s">
        <v>6196</v>
      </c>
      <c r="D3229" s="468">
        <v>1</v>
      </c>
      <c r="E3229" s="252" t="s">
        <v>6281</v>
      </c>
      <c r="F3229" s="339" t="s">
        <v>6284</v>
      </c>
      <c r="G3229" s="252" t="s">
        <v>6285</v>
      </c>
      <c r="H3229" s="252" t="s">
        <v>6286</v>
      </c>
      <c r="I3229" s="180" t="s">
        <v>846</v>
      </c>
      <c r="J3229" s="334" t="s">
        <v>662</v>
      </c>
      <c r="K3229" s="334" t="s">
        <v>2008</v>
      </c>
      <c r="L3229" s="13">
        <f ca="1">IFERROR(__xludf.DUMMYFUNCTION("if(K3400="""",0,counta(split(K3400,"","")))"),2)</f>
        <v>2</v>
      </c>
      <c r="M3229" s="334" t="s">
        <v>9835</v>
      </c>
      <c r="N3229" s="329"/>
      <c r="O3229" s="329"/>
      <c r="P3229" s="252"/>
      <c r="Q3229" s="422" t="s">
        <v>62</v>
      </c>
      <c r="R3229" s="102" t="s">
        <v>43</v>
      </c>
      <c r="S3229" s="102">
        <v>0</v>
      </c>
      <c r="T3229" s="435"/>
      <c r="U3229" s="481"/>
      <c r="V3229" s="481"/>
      <c r="W3229" s="481"/>
      <c r="X3229" s="480"/>
      <c r="Y3229" s="422">
        <f>J3229-I3229</f>
        <v>9.166666666666666E-2</v>
      </c>
      <c r="Z3229" s="422">
        <f>Y3229*60</f>
        <v>5.5</v>
      </c>
      <c r="AA3229" s="429">
        <v>0</v>
      </c>
      <c r="AB3229" s="51">
        <v>5</v>
      </c>
    </row>
    <row r="3230" spans="1:28" ht="14.25" customHeight="1" thickBot="1">
      <c r="A3230" s="7"/>
      <c r="B3230" s="7"/>
      <c r="C3230" s="50" t="s">
        <v>4937</v>
      </c>
      <c r="D3230" s="468">
        <v>1</v>
      </c>
      <c r="E3230" s="144" t="s">
        <v>4953</v>
      </c>
      <c r="F3230" s="102" t="s">
        <v>4960</v>
      </c>
      <c r="G3230" s="102" t="s">
        <v>4961</v>
      </c>
      <c r="H3230" s="102" t="s">
        <v>4962</v>
      </c>
      <c r="I3230" s="45" t="s">
        <v>296</v>
      </c>
      <c r="J3230" s="334" t="s">
        <v>2028</v>
      </c>
      <c r="K3230" s="338" t="s">
        <v>9838</v>
      </c>
      <c r="L3230" s="13">
        <f ca="1">IFERROR(__xludf.DUMMYFUNCTION("if(K3401="""",0,counta(split(K3401,"","")))"),1)</f>
        <v>1</v>
      </c>
      <c r="M3230" s="338" t="s">
        <v>9838</v>
      </c>
      <c r="N3230" s="329"/>
      <c r="O3230" s="329"/>
      <c r="P3230" s="252"/>
      <c r="Q3230" s="422" t="s">
        <v>62</v>
      </c>
      <c r="R3230" s="102" t="s">
        <v>43</v>
      </c>
      <c r="S3230" s="102">
        <v>0</v>
      </c>
      <c r="T3230" s="435"/>
      <c r="U3230" s="379">
        <v>4</v>
      </c>
      <c r="V3230" s="379">
        <v>3</v>
      </c>
      <c r="W3230" s="377" t="s">
        <v>3511</v>
      </c>
      <c r="X3230" s="377">
        <v>1</v>
      </c>
      <c r="Y3230" s="422">
        <f>J3230-I3230</f>
        <v>0.25</v>
      </c>
      <c r="Z3230" s="422">
        <f>Y3230*60</f>
        <v>15</v>
      </c>
      <c r="AA3230" s="429">
        <v>0</v>
      </c>
      <c r="AB3230" s="332">
        <v>5</v>
      </c>
    </row>
    <row r="3231" spans="1:28" ht="14.25" customHeight="1" thickBot="1">
      <c r="A3231" s="7"/>
      <c r="B3231" s="7"/>
      <c r="C3231" s="50" t="s">
        <v>4937</v>
      </c>
      <c r="D3231" s="468">
        <v>1</v>
      </c>
      <c r="E3231" s="144" t="s">
        <v>5006</v>
      </c>
      <c r="F3231" s="60" t="s">
        <v>5007</v>
      </c>
      <c r="G3231" s="102" t="s">
        <v>5008</v>
      </c>
      <c r="H3231" s="102" t="s">
        <v>5009</v>
      </c>
      <c r="I3231" s="45" t="s">
        <v>296</v>
      </c>
      <c r="J3231" s="334" t="s">
        <v>555</v>
      </c>
      <c r="K3231" s="338" t="s">
        <v>9840</v>
      </c>
      <c r="L3231" s="13">
        <f ca="1">IFERROR(__xludf.DUMMYFUNCTION("if(K3402="""",0,counta(split(K3402,"","")))"),2)</f>
        <v>2</v>
      </c>
      <c r="M3231" s="338" t="s">
        <v>9841</v>
      </c>
      <c r="N3231" s="329"/>
      <c r="O3231" s="329"/>
      <c r="P3231" s="252"/>
      <c r="Q3231" s="422" t="s">
        <v>62</v>
      </c>
      <c r="R3231" s="102" t="s">
        <v>43</v>
      </c>
      <c r="S3231" s="102">
        <v>0</v>
      </c>
      <c r="T3231" s="435"/>
      <c r="U3231" s="165">
        <v>3</v>
      </c>
      <c r="V3231" s="165">
        <v>4</v>
      </c>
      <c r="W3231" s="165" t="s">
        <v>29</v>
      </c>
      <c r="X3231" s="102" t="s">
        <v>2794</v>
      </c>
      <c r="Y3231" s="422">
        <f>J3231-I3231</f>
        <v>0.17777777777777776</v>
      </c>
      <c r="Z3231" s="422">
        <f>Y3231*60</f>
        <v>10.666666666666666</v>
      </c>
      <c r="AA3231" s="429">
        <v>0</v>
      </c>
      <c r="AB3231" s="328">
        <v>5</v>
      </c>
    </row>
    <row r="3232" spans="1:28" ht="14.25" customHeight="1" thickBot="1">
      <c r="A3232" s="7"/>
      <c r="B3232" s="7"/>
      <c r="C3232" s="104" t="s">
        <v>5338</v>
      </c>
      <c r="D3232" s="468">
        <v>1</v>
      </c>
      <c r="E3232" s="50" t="s">
        <v>1474</v>
      </c>
      <c r="F3232" s="102" t="s">
        <v>2848</v>
      </c>
      <c r="G3232" s="102" t="s">
        <v>2848</v>
      </c>
      <c r="H3232" s="102" t="s">
        <v>2849</v>
      </c>
      <c r="I3232" s="45" t="s">
        <v>296</v>
      </c>
      <c r="J3232" s="334" t="s">
        <v>2386</v>
      </c>
      <c r="K3232" s="338" t="s">
        <v>9846</v>
      </c>
      <c r="L3232" s="13">
        <f ca="1">IFERROR(__xludf.DUMMYFUNCTION("if(K3403="""",0,counta(split(K3403,"","")))"),1)</f>
        <v>1</v>
      </c>
      <c r="M3232" s="338" t="s">
        <v>9846</v>
      </c>
      <c r="N3232" s="329"/>
      <c r="O3232" s="329"/>
      <c r="P3232" s="252"/>
      <c r="Q3232" s="440" t="s">
        <v>62</v>
      </c>
      <c r="R3232" s="102" t="s">
        <v>43</v>
      </c>
      <c r="S3232" s="164">
        <v>0</v>
      </c>
      <c r="T3232" s="435"/>
      <c r="U3232" s="165">
        <v>5</v>
      </c>
      <c r="V3232" s="165">
        <v>5</v>
      </c>
      <c r="W3232" s="165" t="s">
        <v>29</v>
      </c>
      <c r="X3232" s="102" t="s">
        <v>2794</v>
      </c>
      <c r="Y3232" s="422">
        <f>J3232-I3232</f>
        <v>0.26180555555555551</v>
      </c>
      <c r="Z3232" s="422">
        <f>Y3232*60</f>
        <v>15.70833333333333</v>
      </c>
      <c r="AA3232" s="429">
        <v>0</v>
      </c>
      <c r="AB3232" s="196">
        <v>5</v>
      </c>
    </row>
    <row r="3233" spans="1:28" ht="14.25" customHeight="1" thickBot="1">
      <c r="A3233" s="161"/>
      <c r="B3233" s="161"/>
      <c r="C3233" s="283" t="s">
        <v>5531</v>
      </c>
      <c r="D3233" s="468">
        <v>1</v>
      </c>
      <c r="E3233" s="386" t="s">
        <v>5600</v>
      </c>
      <c r="F3233" s="172" t="s">
        <v>5578</v>
      </c>
      <c r="G3233" s="164" t="s">
        <v>5601</v>
      </c>
      <c r="H3233" s="164" t="s">
        <v>561</v>
      </c>
      <c r="I3233" s="162" t="s">
        <v>296</v>
      </c>
      <c r="J3233" s="334" t="s">
        <v>945</v>
      </c>
      <c r="K3233" s="338" t="s">
        <v>2523</v>
      </c>
      <c r="L3233" s="13">
        <f ca="1">IFERROR(__xludf.DUMMYFUNCTION("if(K3404="""",0,counta(split(K3404,"","")))"),2)</f>
        <v>2</v>
      </c>
      <c r="M3233" s="338" t="s">
        <v>2523</v>
      </c>
      <c r="N3233" s="329"/>
      <c r="O3233" s="329"/>
      <c r="P3233" s="252"/>
      <c r="Q3233" s="440" t="s">
        <v>62</v>
      </c>
      <c r="R3233" s="102" t="s">
        <v>43</v>
      </c>
      <c r="S3233" s="164">
        <v>0</v>
      </c>
      <c r="T3233" s="435"/>
      <c r="U3233" s="274">
        <v>5</v>
      </c>
      <c r="V3233" s="274">
        <v>5</v>
      </c>
      <c r="W3233" s="272" t="s">
        <v>3511</v>
      </c>
      <c r="X3233" s="274">
        <v>1</v>
      </c>
      <c r="Y3233" s="422">
        <f>J3233-I3233</f>
        <v>0.27916666666666662</v>
      </c>
      <c r="Z3233" s="422">
        <f>Y3233*60</f>
        <v>16.749999999999996</v>
      </c>
      <c r="AA3233" s="429">
        <v>0</v>
      </c>
      <c r="AB3233" s="280">
        <v>5</v>
      </c>
    </row>
    <row r="3234" spans="1:28" ht="14.25" customHeight="1" thickBot="1">
      <c r="A3234" s="7"/>
      <c r="B3234" s="7"/>
      <c r="C3234" s="104" t="s">
        <v>3675</v>
      </c>
      <c r="D3234" s="468">
        <v>1</v>
      </c>
      <c r="E3234" s="49" t="s">
        <v>659</v>
      </c>
      <c r="F3234" s="102" t="s">
        <v>3794</v>
      </c>
      <c r="G3234" s="102" t="s">
        <v>49</v>
      </c>
      <c r="H3234" s="102" t="s">
        <v>660</v>
      </c>
      <c r="I3234" s="45" t="s">
        <v>3795</v>
      </c>
      <c r="J3234" s="334" t="s">
        <v>50</v>
      </c>
      <c r="K3234" s="338" t="s">
        <v>5401</v>
      </c>
      <c r="L3234" s="13">
        <f ca="1">IFERROR(__xludf.DUMMYFUNCTION("if(K3405="""",0,counta(split(K3405,"","")))"),1)</f>
        <v>1</v>
      </c>
      <c r="M3234" s="338" t="s">
        <v>5401</v>
      </c>
      <c r="N3234" s="329"/>
      <c r="O3234" s="329"/>
      <c r="P3234" s="252"/>
      <c r="Q3234" s="422" t="s">
        <v>62</v>
      </c>
      <c r="R3234" s="102" t="s">
        <v>43</v>
      </c>
      <c r="S3234" s="102">
        <v>0</v>
      </c>
      <c r="T3234" s="435"/>
      <c r="U3234" s="165">
        <v>4</v>
      </c>
      <c r="V3234" s="165">
        <v>4</v>
      </c>
      <c r="W3234" s="353" t="s">
        <v>29</v>
      </c>
      <c r="X3234" s="102" t="s">
        <v>2794</v>
      </c>
      <c r="Y3234" s="422">
        <f>J3234-I3234</f>
        <v>0.33333333333333326</v>
      </c>
      <c r="Z3234" s="422">
        <f>Y3234*60</f>
        <v>19.999999999999996</v>
      </c>
      <c r="AA3234" s="429">
        <v>0</v>
      </c>
      <c r="AB3234" s="165">
        <v>5</v>
      </c>
    </row>
    <row r="3235" spans="1:28" ht="14.25" customHeight="1" thickBot="1">
      <c r="A3235" s="156"/>
      <c r="B3235" s="156"/>
      <c r="C3235" s="252" t="s">
        <v>6391</v>
      </c>
      <c r="D3235" s="468">
        <v>1</v>
      </c>
      <c r="E3235" s="252" t="s">
        <v>21</v>
      </c>
      <c r="F3235" s="339" t="s">
        <v>6453</v>
      </c>
      <c r="G3235" s="339" t="s">
        <v>23</v>
      </c>
      <c r="H3235" s="339" t="s">
        <v>1303</v>
      </c>
      <c r="I3235" s="184" t="s">
        <v>3795</v>
      </c>
      <c r="J3235" s="334" t="s">
        <v>1030</v>
      </c>
      <c r="K3235" s="338" t="s">
        <v>9856</v>
      </c>
      <c r="L3235" s="13">
        <f ca="1">IFERROR(__xludf.DUMMYFUNCTION("if(K3406="""",0,counta(split(K3406,"","")))"),2)</f>
        <v>2</v>
      </c>
      <c r="M3235" s="338" t="s">
        <v>9856</v>
      </c>
      <c r="N3235" s="329"/>
      <c r="O3235" s="329"/>
      <c r="P3235" s="252"/>
      <c r="Q3235" s="422" t="s">
        <v>62</v>
      </c>
      <c r="R3235" s="102" t="s">
        <v>43</v>
      </c>
      <c r="S3235" s="102">
        <v>0</v>
      </c>
      <c r="T3235" s="435"/>
      <c r="U3235" s="165"/>
      <c r="V3235" s="354"/>
      <c r="W3235" s="353"/>
      <c r="X3235" s="102"/>
      <c r="Y3235" s="422">
        <f>J3235-I3235</f>
        <v>4.8611111111111077E-3</v>
      </c>
      <c r="Z3235" s="422">
        <f>Y3235*60</f>
        <v>0.29166666666666646</v>
      </c>
      <c r="AA3235" s="429">
        <v>0</v>
      </c>
      <c r="AB3235" s="354">
        <v>5</v>
      </c>
    </row>
    <row r="3236" spans="1:28" ht="14.25" customHeight="1" thickBot="1">
      <c r="A3236" s="7"/>
      <c r="B3236" s="7"/>
      <c r="C3236" s="50" t="s">
        <v>4411</v>
      </c>
      <c r="D3236" s="468">
        <v>1</v>
      </c>
      <c r="E3236" s="50" t="s">
        <v>4516</v>
      </c>
      <c r="F3236" s="102" t="s">
        <v>4520</v>
      </c>
      <c r="G3236" s="102" t="s">
        <v>4521</v>
      </c>
      <c r="H3236" s="102" t="s">
        <v>4522</v>
      </c>
      <c r="I3236" s="45" t="s">
        <v>2510</v>
      </c>
      <c r="J3236" s="334" t="s">
        <v>3902</v>
      </c>
      <c r="K3236" s="338" t="s">
        <v>9859</v>
      </c>
      <c r="L3236" s="13">
        <f ca="1">IFERROR(__xludf.DUMMYFUNCTION("if(K3407="""",0,counta(split(K3407,"","")))"),6)</f>
        <v>6</v>
      </c>
      <c r="M3236" s="338" t="s">
        <v>9859</v>
      </c>
      <c r="N3236" s="329"/>
      <c r="O3236" s="329"/>
      <c r="P3236" s="252"/>
      <c r="Q3236" s="422" t="s">
        <v>62</v>
      </c>
      <c r="R3236" s="102" t="s">
        <v>43</v>
      </c>
      <c r="S3236" s="102">
        <v>0</v>
      </c>
      <c r="T3236" s="435"/>
      <c r="U3236" s="481"/>
      <c r="V3236" s="481"/>
      <c r="W3236" s="481"/>
      <c r="X3236" s="480"/>
      <c r="Y3236" s="422">
        <f>J3236-I3236</f>
        <v>0.11944444444444445</v>
      </c>
      <c r="Z3236" s="422">
        <f>Y3236*60</f>
        <v>7.166666666666667</v>
      </c>
      <c r="AA3236" s="429">
        <v>0</v>
      </c>
      <c r="AB3236" s="165">
        <v>5</v>
      </c>
    </row>
    <row r="3237" spans="1:28" ht="14.25" customHeight="1" thickBot="1">
      <c r="A3237" s="7"/>
      <c r="B3237" s="7"/>
      <c r="C3237" s="50" t="s">
        <v>4411</v>
      </c>
      <c r="D3237" s="468">
        <v>1</v>
      </c>
      <c r="E3237" s="386" t="s">
        <v>4600</v>
      </c>
      <c r="F3237" s="102" t="s">
        <v>4601</v>
      </c>
      <c r="G3237" s="102" t="s">
        <v>4602</v>
      </c>
      <c r="H3237" s="102" t="s">
        <v>2783</v>
      </c>
      <c r="I3237" s="45" t="s">
        <v>2510</v>
      </c>
      <c r="J3237" s="334" t="s">
        <v>1647</v>
      </c>
      <c r="K3237" s="338" t="s">
        <v>9862</v>
      </c>
      <c r="L3237" s="13">
        <f ca="1">IFERROR(__xludf.DUMMYFUNCTION("if(K3408="""",0,counta(split(K3408,"","")))"),1)</f>
        <v>1</v>
      </c>
      <c r="M3237" s="338" t="s">
        <v>9862</v>
      </c>
      <c r="N3237" s="329"/>
      <c r="O3237" s="329"/>
      <c r="P3237" s="252"/>
      <c r="Q3237" s="414" t="s">
        <v>62</v>
      </c>
      <c r="R3237" s="102" t="s">
        <v>43</v>
      </c>
      <c r="S3237" s="354">
        <v>0</v>
      </c>
      <c r="T3237" s="435"/>
      <c r="U3237" s="165">
        <v>4</v>
      </c>
      <c r="V3237" s="165">
        <v>3</v>
      </c>
      <c r="W3237" s="165" t="s">
        <v>2858</v>
      </c>
      <c r="X3237" s="102" t="s">
        <v>2947</v>
      </c>
      <c r="Y3237" s="422">
        <f>J3237-I3237</f>
        <v>0.14930555555555558</v>
      </c>
      <c r="Z3237" s="422">
        <f>Y3237*60</f>
        <v>8.9583333333333357</v>
      </c>
      <c r="AA3237" s="429">
        <v>0</v>
      </c>
      <c r="AB3237" s="379">
        <v>5</v>
      </c>
    </row>
    <row r="3238" spans="1:28" ht="14.25" customHeight="1" thickBot="1">
      <c r="A3238" s="156"/>
      <c r="B3238" s="156"/>
      <c r="C3238" s="252" t="s">
        <v>6391</v>
      </c>
      <c r="D3238" s="468">
        <v>1</v>
      </c>
      <c r="E3238" s="252" t="s">
        <v>6492</v>
      </c>
      <c r="F3238" s="339" t="s">
        <v>4578</v>
      </c>
      <c r="G3238" s="339" t="s">
        <v>6493</v>
      </c>
      <c r="H3238" s="339" t="s">
        <v>1929</v>
      </c>
      <c r="I3238" s="184" t="s">
        <v>2510</v>
      </c>
      <c r="J3238" s="334" t="s">
        <v>376</v>
      </c>
      <c r="K3238" s="338" t="s">
        <v>9867</v>
      </c>
      <c r="L3238" s="13">
        <f ca="1">IFERROR(__xludf.DUMMYFUNCTION("if(K3409="""",0,counta(split(K3409,"","")))"),8)</f>
        <v>8</v>
      </c>
      <c r="M3238" s="338" t="s">
        <v>9868</v>
      </c>
      <c r="N3238" s="329"/>
      <c r="O3238" s="338" t="s">
        <v>181</v>
      </c>
      <c r="P3238" s="339" t="s">
        <v>9869</v>
      </c>
      <c r="Q3238" s="414" t="s">
        <v>62</v>
      </c>
      <c r="R3238" s="102" t="s">
        <v>43</v>
      </c>
      <c r="S3238" s="354">
        <v>0</v>
      </c>
      <c r="T3238" s="435"/>
      <c r="U3238" s="165">
        <v>3</v>
      </c>
      <c r="V3238" s="165">
        <v>4</v>
      </c>
      <c r="W3238" s="165" t="s">
        <v>3041</v>
      </c>
      <c r="X3238" s="102" t="s">
        <v>3469</v>
      </c>
      <c r="Y3238" s="422">
        <f>J3238-I3238</f>
        <v>0.14583333333333337</v>
      </c>
      <c r="Z3238" s="422">
        <f>Y3238*60</f>
        <v>8.7500000000000018</v>
      </c>
      <c r="AA3238" s="429">
        <v>0</v>
      </c>
      <c r="AB3238" s="280">
        <v>5</v>
      </c>
    </row>
    <row r="3239" spans="1:28" ht="14.25" customHeight="1" thickBot="1">
      <c r="A3239" s="7"/>
      <c r="B3239" s="7"/>
      <c r="C3239" s="237" t="s">
        <v>4214</v>
      </c>
      <c r="D3239" s="468">
        <v>1</v>
      </c>
      <c r="E3239" s="87" t="s">
        <v>4215</v>
      </c>
      <c r="F3239" s="102" t="s">
        <v>75</v>
      </c>
      <c r="G3239" s="102" t="s">
        <v>3174</v>
      </c>
      <c r="H3239" s="102" t="s">
        <v>295</v>
      </c>
      <c r="I3239" s="45" t="s">
        <v>1619</v>
      </c>
      <c r="J3239" s="334" t="s">
        <v>527</v>
      </c>
      <c r="K3239" s="338" t="s">
        <v>9871</v>
      </c>
      <c r="L3239" s="13">
        <f ca="1">IFERROR(__xludf.DUMMYFUNCTION("if(K3410="""",0,counta(split(K3410,"","")))"),3)</f>
        <v>3</v>
      </c>
      <c r="M3239" s="338" t="s">
        <v>9871</v>
      </c>
      <c r="N3239" s="329"/>
      <c r="O3239" s="329"/>
      <c r="P3239" s="252"/>
      <c r="Q3239" s="414" t="s">
        <v>62</v>
      </c>
      <c r="R3239" s="102" t="s">
        <v>43</v>
      </c>
      <c r="S3239" s="354">
        <v>0</v>
      </c>
      <c r="T3239" s="435"/>
      <c r="U3239" s="332">
        <v>5</v>
      </c>
      <c r="V3239" s="332">
        <v>5</v>
      </c>
      <c r="W3239" s="339" t="s">
        <v>3127</v>
      </c>
      <c r="X3239" s="339" t="s">
        <v>2947</v>
      </c>
      <c r="Y3239" s="422">
        <f>J3239-I3239</f>
        <v>0.28541666666666671</v>
      </c>
      <c r="Z3239" s="422">
        <f>Y3239*60</f>
        <v>17.125000000000004</v>
      </c>
      <c r="AA3239" s="429">
        <v>0</v>
      </c>
      <c r="AB3239" s="150">
        <v>5</v>
      </c>
    </row>
    <row r="3240" spans="1:28" ht="14.25" customHeight="1" thickBot="1">
      <c r="A3240" s="156"/>
      <c r="B3240" s="156"/>
      <c r="C3240" s="252" t="s">
        <v>6391</v>
      </c>
      <c r="D3240" s="468">
        <v>1</v>
      </c>
      <c r="E3240" s="252" t="s">
        <v>6392</v>
      </c>
      <c r="F3240" s="339" t="s">
        <v>2190</v>
      </c>
      <c r="G3240" s="339" t="s">
        <v>2190</v>
      </c>
      <c r="H3240" s="339" t="s">
        <v>4205</v>
      </c>
      <c r="I3240" s="184" t="s">
        <v>1619</v>
      </c>
      <c r="J3240" s="334" t="s">
        <v>4852</v>
      </c>
      <c r="K3240" s="338" t="s">
        <v>9874</v>
      </c>
      <c r="L3240" s="13">
        <f ca="1">IFERROR(__xludf.DUMMYFUNCTION("if(K3411="""",0,counta(split(K3411,"","")))"),1)</f>
        <v>1</v>
      </c>
      <c r="M3240" s="338" t="s">
        <v>9874</v>
      </c>
      <c r="N3240" s="329"/>
      <c r="O3240" s="329"/>
      <c r="P3240" s="252"/>
      <c r="Q3240" s="414" t="s">
        <v>62</v>
      </c>
      <c r="R3240" s="102" t="s">
        <v>43</v>
      </c>
      <c r="S3240" s="354">
        <v>0</v>
      </c>
      <c r="T3240" s="435"/>
      <c r="U3240" s="165">
        <v>3</v>
      </c>
      <c r="V3240" s="165">
        <v>3</v>
      </c>
      <c r="W3240" s="165" t="s">
        <v>2793</v>
      </c>
      <c r="X3240" s="102">
        <v>1</v>
      </c>
      <c r="Y3240" s="422">
        <f>J3240-I3240</f>
        <v>0.33750000000000002</v>
      </c>
      <c r="Z3240" s="422">
        <f>Y3240*60</f>
        <v>20.25</v>
      </c>
      <c r="AA3240" s="429">
        <v>0</v>
      </c>
      <c r="AB3240" s="274">
        <v>5</v>
      </c>
    </row>
    <row r="3241" spans="1:28" ht="14.25" customHeight="1" thickBot="1">
      <c r="A3241" s="7"/>
      <c r="B3241" s="7"/>
      <c r="C3241" s="104" t="s">
        <v>3675</v>
      </c>
      <c r="D3241" s="468">
        <v>1</v>
      </c>
      <c r="E3241" s="49" t="s">
        <v>3800</v>
      </c>
      <c r="F3241" s="102" t="s">
        <v>3801</v>
      </c>
      <c r="G3241" s="102" t="s">
        <v>3802</v>
      </c>
      <c r="H3241" s="102" t="s">
        <v>3803</v>
      </c>
      <c r="I3241" s="45" t="s">
        <v>1875</v>
      </c>
      <c r="J3241" s="334" t="s">
        <v>58</v>
      </c>
      <c r="K3241" s="338" t="s">
        <v>9877</v>
      </c>
      <c r="L3241" s="13">
        <f ca="1">IFERROR(__xludf.DUMMYFUNCTION("if(K3412="""",0,counta(split(K3412,"","")))"),9)</f>
        <v>9</v>
      </c>
      <c r="M3241" s="338" t="s">
        <v>9878</v>
      </c>
      <c r="N3241" s="329"/>
      <c r="O3241" s="338" t="s">
        <v>181</v>
      </c>
      <c r="P3241" s="339" t="s">
        <v>181</v>
      </c>
      <c r="Q3241" s="414" t="s">
        <v>62</v>
      </c>
      <c r="R3241" s="102" t="s">
        <v>43</v>
      </c>
      <c r="S3241" s="354">
        <v>0</v>
      </c>
      <c r="T3241" s="435"/>
      <c r="U3241" s="379">
        <v>3</v>
      </c>
      <c r="V3241" s="379">
        <v>3</v>
      </c>
      <c r="W3241" s="377" t="s">
        <v>3511</v>
      </c>
      <c r="X3241" s="377">
        <v>1</v>
      </c>
      <c r="Y3241" s="422">
        <f>J3241-I3241</f>
        <v>0.56874999999999998</v>
      </c>
      <c r="Z3241" s="422">
        <f>Y3241*60</f>
        <v>34.125</v>
      </c>
      <c r="AA3241" s="429">
        <v>0</v>
      </c>
      <c r="AB3241" s="481">
        <v>5</v>
      </c>
    </row>
    <row r="3242" spans="1:28" ht="14.25" customHeight="1" thickBot="1">
      <c r="A3242" s="7"/>
      <c r="B3242" s="156"/>
      <c r="C3242" s="104" t="s">
        <v>4763</v>
      </c>
      <c r="D3242" s="468">
        <v>1</v>
      </c>
      <c r="E3242" s="252" t="s">
        <v>4864</v>
      </c>
      <c r="F3242" s="102" t="s">
        <v>4865</v>
      </c>
      <c r="G3242" s="102" t="s">
        <v>4865</v>
      </c>
      <c r="H3242" s="102"/>
      <c r="I3242" s="45" t="s">
        <v>1875</v>
      </c>
      <c r="J3242" s="334" t="s">
        <v>1763</v>
      </c>
      <c r="K3242" s="338" t="s">
        <v>9880</v>
      </c>
      <c r="L3242" s="13">
        <f ca="1">IFERROR(__xludf.DUMMYFUNCTION("if(K3413="""",0,counta(split(K3413,"","")))"),5)</f>
        <v>5</v>
      </c>
      <c r="M3242" s="338" t="s">
        <v>9880</v>
      </c>
      <c r="N3242" s="338"/>
      <c r="O3242" s="338" t="s">
        <v>9881</v>
      </c>
      <c r="P3242" s="339" t="s">
        <v>9882</v>
      </c>
      <c r="Q3242" s="422" t="s">
        <v>62</v>
      </c>
      <c r="R3242" s="102" t="s">
        <v>43</v>
      </c>
      <c r="S3242" s="102">
        <v>0</v>
      </c>
      <c r="T3242" s="435"/>
      <c r="U3242" s="165">
        <v>1</v>
      </c>
      <c r="V3242" s="165">
        <v>1</v>
      </c>
      <c r="W3242" s="165" t="s">
        <v>2793</v>
      </c>
      <c r="X3242" s="51" t="s">
        <v>2947</v>
      </c>
      <c r="Y3242" s="422">
        <f>J3242-I3242</f>
        <v>0.13402777777777775</v>
      </c>
      <c r="Z3242" s="422">
        <f>Y3242*60</f>
        <v>8.0416666666666643</v>
      </c>
      <c r="AA3242" s="429">
        <v>0</v>
      </c>
      <c r="AB3242" s="277">
        <v>5</v>
      </c>
    </row>
    <row r="3243" spans="1:28" ht="14.25" customHeight="1" thickBot="1">
      <c r="A3243" s="7"/>
      <c r="B3243" s="7"/>
      <c r="C3243" s="237" t="s">
        <v>4214</v>
      </c>
      <c r="D3243" s="468">
        <v>1</v>
      </c>
      <c r="E3243" s="94" t="s">
        <v>4281</v>
      </c>
      <c r="F3243" s="102" t="s">
        <v>4077</v>
      </c>
      <c r="G3243" s="102" t="s">
        <v>4293</v>
      </c>
      <c r="H3243" s="102" t="s">
        <v>295</v>
      </c>
      <c r="I3243" s="45" t="s">
        <v>2826</v>
      </c>
      <c r="J3243" s="334" t="s">
        <v>1410</v>
      </c>
      <c r="K3243" s="338" t="s">
        <v>5401</v>
      </c>
      <c r="L3243" s="13">
        <f ca="1">IFERROR(__xludf.DUMMYFUNCTION("if(K3414="""",0,counta(split(K3414,"","")))"),1)</f>
        <v>1</v>
      </c>
      <c r="M3243" s="329" t="s">
        <v>5401</v>
      </c>
      <c r="N3243" s="329"/>
      <c r="O3243" s="329"/>
      <c r="P3243" s="252"/>
      <c r="Q3243" s="422" t="s">
        <v>62</v>
      </c>
      <c r="R3243" s="102" t="s">
        <v>43</v>
      </c>
      <c r="S3243" s="102">
        <v>0</v>
      </c>
      <c r="T3243" s="435"/>
      <c r="U3243" s="165">
        <v>3</v>
      </c>
      <c r="V3243" s="165">
        <v>4</v>
      </c>
      <c r="W3243" s="165" t="s">
        <v>3092</v>
      </c>
      <c r="X3243" s="102" t="s">
        <v>2794</v>
      </c>
      <c r="Y3243" s="422">
        <f>J3243-I3243</f>
        <v>0.31944444444444448</v>
      </c>
      <c r="Z3243" s="422">
        <f>Y3243*60</f>
        <v>19.166666666666668</v>
      </c>
      <c r="AA3243" s="429">
        <v>0</v>
      </c>
      <c r="AB3243" s="280">
        <v>5</v>
      </c>
    </row>
    <row r="3244" spans="1:28" ht="14.25" customHeight="1" thickBot="1">
      <c r="A3244" s="7"/>
      <c r="B3244" s="7"/>
      <c r="C3244" s="284" t="s">
        <v>3086</v>
      </c>
      <c r="D3244" s="468">
        <v>1</v>
      </c>
      <c r="E3244" s="50" t="s">
        <v>1302</v>
      </c>
      <c r="F3244" s="102" t="s">
        <v>3177</v>
      </c>
      <c r="G3244" s="102" t="s">
        <v>3178</v>
      </c>
      <c r="H3244" s="102" t="s">
        <v>1303</v>
      </c>
      <c r="I3244" s="45" t="s">
        <v>1434</v>
      </c>
      <c r="J3244" s="334" t="s">
        <v>1410</v>
      </c>
      <c r="K3244" s="338" t="s">
        <v>698</v>
      </c>
      <c r="L3244" s="13">
        <f ca="1">IFERROR(__xludf.DUMMYFUNCTION("if(K3415="""",0,counta(split(K3415,"","")))"),1)</f>
        <v>1</v>
      </c>
      <c r="M3244" s="329" t="s">
        <v>698</v>
      </c>
      <c r="N3244" s="329"/>
      <c r="O3244" s="329"/>
      <c r="P3244" s="252"/>
      <c r="Q3244" s="422" t="s">
        <v>62</v>
      </c>
      <c r="R3244" s="102" t="s">
        <v>43</v>
      </c>
      <c r="S3244" s="102">
        <v>0</v>
      </c>
      <c r="T3244" s="435"/>
      <c r="U3244" s="72">
        <v>3</v>
      </c>
      <c r="V3244" s="72">
        <v>3</v>
      </c>
      <c r="W3244" s="74" t="s">
        <v>3007</v>
      </c>
      <c r="X3244" s="73">
        <v>1</v>
      </c>
      <c r="Y3244" s="422">
        <f>J3244-I3244</f>
        <v>0.32013888888888892</v>
      </c>
      <c r="Z3244" s="422">
        <f>Y3244*60</f>
        <v>19.208333333333336</v>
      </c>
      <c r="AA3244" s="429">
        <v>0</v>
      </c>
      <c r="AB3244" s="328">
        <v>5</v>
      </c>
    </row>
    <row r="3245" spans="1:28" ht="14.25" customHeight="1" thickBot="1">
      <c r="A3245" s="385"/>
      <c r="B3245" s="385"/>
      <c r="C3245" s="145" t="s">
        <v>5078</v>
      </c>
      <c r="D3245" s="468">
        <v>1</v>
      </c>
      <c r="E3245" s="145" t="s">
        <v>5150</v>
      </c>
      <c r="F3245" s="155" t="s">
        <v>2842</v>
      </c>
      <c r="G3245" s="155"/>
      <c r="H3245" s="155" t="s">
        <v>2844</v>
      </c>
      <c r="I3245" s="146" t="s">
        <v>1434</v>
      </c>
      <c r="J3245" s="334" t="s">
        <v>2427</v>
      </c>
      <c r="K3245" s="338" t="s">
        <v>9890</v>
      </c>
      <c r="L3245" s="13">
        <f ca="1">IFERROR(__xludf.DUMMYFUNCTION("if(K3416="""",0,counta(split(K3416,"","")))"),8)</f>
        <v>8</v>
      </c>
      <c r="M3245" s="338" t="s">
        <v>9891</v>
      </c>
      <c r="N3245" s="329"/>
      <c r="O3245" s="329" t="s">
        <v>9892</v>
      </c>
      <c r="P3245" s="252" t="s">
        <v>9892</v>
      </c>
      <c r="Q3245" s="422" t="s">
        <v>62</v>
      </c>
      <c r="R3245" s="102" t="s">
        <v>43</v>
      </c>
      <c r="S3245" s="102">
        <v>0</v>
      </c>
      <c r="T3245" s="435"/>
      <c r="U3245" s="486">
        <v>5</v>
      </c>
      <c r="V3245" s="486">
        <v>5</v>
      </c>
      <c r="W3245" s="498" t="s">
        <v>6559</v>
      </c>
      <c r="X3245" s="486">
        <v>1</v>
      </c>
      <c r="Y3245" s="422">
        <f>J3245-I3245</f>
        <v>0.38263888888888892</v>
      </c>
      <c r="Z3245" s="422">
        <f>Y3245*60</f>
        <v>22.958333333333336</v>
      </c>
      <c r="AA3245" s="429">
        <v>0</v>
      </c>
      <c r="AB3245" s="490">
        <v>5</v>
      </c>
    </row>
    <row r="3246" spans="1:28" ht="14.25" customHeight="1" thickBot="1">
      <c r="A3246" s="385"/>
      <c r="B3246" s="385"/>
      <c r="C3246" s="145" t="s">
        <v>5078</v>
      </c>
      <c r="D3246" s="468">
        <v>1</v>
      </c>
      <c r="E3246" s="145" t="s">
        <v>5189</v>
      </c>
      <c r="F3246" s="155" t="s">
        <v>2842</v>
      </c>
      <c r="G3246" s="155" t="s">
        <v>4035</v>
      </c>
      <c r="H3246" s="155" t="s">
        <v>2844</v>
      </c>
      <c r="I3246" s="146" t="s">
        <v>1434</v>
      </c>
      <c r="J3246" s="334" t="s">
        <v>9896</v>
      </c>
      <c r="K3246" s="338" t="s">
        <v>9897</v>
      </c>
      <c r="L3246" s="13">
        <f ca="1">IFERROR(__xludf.DUMMYFUNCTION("if(K3417="""",0,counta(split(K3417,"","")))"),6)</f>
        <v>6</v>
      </c>
      <c r="M3246" s="338" t="s">
        <v>9898</v>
      </c>
      <c r="N3246" s="329"/>
      <c r="O3246" s="329" t="s">
        <v>9892</v>
      </c>
      <c r="P3246" s="252" t="s">
        <v>9892</v>
      </c>
      <c r="Q3246" s="422" t="s">
        <v>62</v>
      </c>
      <c r="R3246" s="102" t="s">
        <v>43</v>
      </c>
      <c r="S3246" s="102">
        <v>0</v>
      </c>
      <c r="T3246" s="435"/>
      <c r="U3246" s="379">
        <v>4</v>
      </c>
      <c r="V3246" s="379">
        <v>3</v>
      </c>
      <c r="W3246" s="377" t="s">
        <v>3044</v>
      </c>
      <c r="X3246" s="377">
        <v>1</v>
      </c>
      <c r="Y3246" s="422">
        <f>J3246-I3246</f>
        <v>0.59861111111111109</v>
      </c>
      <c r="Z3246" s="422">
        <f>Y3246*60</f>
        <v>35.916666666666664</v>
      </c>
      <c r="AA3246" s="429">
        <v>0</v>
      </c>
      <c r="AB3246" s="332">
        <v>5</v>
      </c>
    </row>
    <row r="3247" spans="1:28" ht="14.25" customHeight="1" thickBot="1">
      <c r="A3247" s="7"/>
      <c r="B3247" s="7"/>
      <c r="C3247" s="190" t="s">
        <v>6753</v>
      </c>
      <c r="D3247" s="468">
        <v>1</v>
      </c>
      <c r="E3247" s="87" t="s">
        <v>6824</v>
      </c>
      <c r="F3247" s="205" t="s">
        <v>1934</v>
      </c>
      <c r="G3247" s="205" t="s">
        <v>1934</v>
      </c>
      <c r="H3247" s="205" t="s">
        <v>1936</v>
      </c>
      <c r="I3247" s="195" t="s">
        <v>1434</v>
      </c>
      <c r="J3247" s="334" t="s">
        <v>9902</v>
      </c>
      <c r="K3247" s="338" t="s">
        <v>9903</v>
      </c>
      <c r="L3247" s="13">
        <f ca="1">IFERROR(__xludf.DUMMYFUNCTION("if(K3418="""",0,counta(split(K3418,"","")))"),1)</f>
        <v>1</v>
      </c>
      <c r="M3247" s="338" t="s">
        <v>9903</v>
      </c>
      <c r="N3247" s="329"/>
      <c r="O3247" s="329"/>
      <c r="P3247" s="252"/>
      <c r="Q3247" s="422" t="s">
        <v>62</v>
      </c>
      <c r="R3247" s="102" t="s">
        <v>43</v>
      </c>
      <c r="S3247" s="102">
        <v>0</v>
      </c>
      <c r="T3247" s="435"/>
      <c r="U3247" s="280">
        <v>5</v>
      </c>
      <c r="V3247" s="280">
        <v>5</v>
      </c>
      <c r="W3247" s="286" t="s">
        <v>9052</v>
      </c>
      <c r="X3247" s="286" t="s">
        <v>2947</v>
      </c>
      <c r="Y3247" s="422">
        <f>J3247-I3247</f>
        <v>0.67499999999999993</v>
      </c>
      <c r="Z3247" s="422">
        <f>Y3247*60</f>
        <v>40.499999999999993</v>
      </c>
      <c r="AA3247" s="429">
        <v>0</v>
      </c>
      <c r="AB3247" s="354">
        <v>5</v>
      </c>
    </row>
    <row r="3248" spans="1:28" ht="14.25" customHeight="1" thickBot="1">
      <c r="A3248" s="7"/>
      <c r="B3248" s="7"/>
      <c r="C3248" s="50" t="s">
        <v>5950</v>
      </c>
      <c r="D3248" s="468">
        <v>1</v>
      </c>
      <c r="E3248" s="50" t="s">
        <v>6108</v>
      </c>
      <c r="F3248" s="102" t="s">
        <v>5255</v>
      </c>
      <c r="G3248" s="102"/>
      <c r="H3248" s="102" t="s">
        <v>5256</v>
      </c>
      <c r="I3248" s="45" t="s">
        <v>611</v>
      </c>
      <c r="J3248" s="334" t="s">
        <v>2536</v>
      </c>
      <c r="K3248" s="338" t="s">
        <v>9906</v>
      </c>
      <c r="L3248" s="13">
        <f ca="1">IFERROR(__xludf.DUMMYFUNCTION("if(K3419="""",0,counta(split(K3419,"","")))"),8)</f>
        <v>8</v>
      </c>
      <c r="M3248" s="338" t="s">
        <v>9907</v>
      </c>
      <c r="N3248" s="338"/>
      <c r="O3248" s="338"/>
      <c r="P3248" s="339"/>
      <c r="Q3248" s="422" t="s">
        <v>62</v>
      </c>
      <c r="R3248" s="102" t="s">
        <v>43</v>
      </c>
      <c r="S3248" s="102">
        <v>0</v>
      </c>
      <c r="T3248" s="435"/>
      <c r="U3248" s="165">
        <v>3</v>
      </c>
      <c r="V3248" s="165">
        <v>3</v>
      </c>
      <c r="W3248" s="165" t="s">
        <v>2793</v>
      </c>
      <c r="X3248" s="102" t="s">
        <v>2947</v>
      </c>
      <c r="Y3248" s="422">
        <f>J3248-I3248</f>
        <v>0.13611111111111107</v>
      </c>
      <c r="Z3248" s="422">
        <f>Y3248*60</f>
        <v>8.1666666666666643</v>
      </c>
      <c r="AA3248" s="429">
        <v>0</v>
      </c>
      <c r="AB3248" s="165">
        <v>5</v>
      </c>
    </row>
    <row r="3249" spans="1:28" ht="14.25" customHeight="1" thickBot="1">
      <c r="A3249" s="156"/>
      <c r="B3249" s="156"/>
      <c r="C3249" s="252" t="s">
        <v>6391</v>
      </c>
      <c r="D3249" s="468">
        <v>1</v>
      </c>
      <c r="E3249" s="252" t="s">
        <v>6573</v>
      </c>
      <c r="F3249" s="339" t="s">
        <v>6574</v>
      </c>
      <c r="G3249" s="339" t="s">
        <v>6575</v>
      </c>
      <c r="H3249" s="184" t="s">
        <v>6576</v>
      </c>
      <c r="I3249" s="184" t="s">
        <v>611</v>
      </c>
      <c r="J3249" s="334" t="s">
        <v>967</v>
      </c>
      <c r="K3249" s="338" t="s">
        <v>9911</v>
      </c>
      <c r="L3249" s="13">
        <f ca="1">IFERROR(__xludf.DUMMYFUNCTION("if(K3420="""",0,counta(split(K3420,"","")))"),3)</f>
        <v>3</v>
      </c>
      <c r="M3249" s="338" t="s">
        <v>9912</v>
      </c>
      <c r="N3249" s="338"/>
      <c r="O3249" s="338" t="s">
        <v>9913</v>
      </c>
      <c r="P3249" s="339" t="s">
        <v>9914</v>
      </c>
      <c r="Q3249" s="422" t="s">
        <v>62</v>
      </c>
      <c r="R3249" s="102" t="s">
        <v>43</v>
      </c>
      <c r="S3249" s="102">
        <v>0</v>
      </c>
      <c r="T3249" s="435"/>
      <c r="U3249" s="332">
        <v>5</v>
      </c>
      <c r="V3249" s="332">
        <v>5</v>
      </c>
      <c r="W3249" s="339" t="s">
        <v>6588</v>
      </c>
      <c r="X3249" s="339" t="s">
        <v>2794</v>
      </c>
      <c r="Y3249" s="422">
        <f>J3249-I3249</f>
        <v>0.38124999999999998</v>
      </c>
      <c r="Z3249" s="422">
        <f>Y3249*60</f>
        <v>22.875</v>
      </c>
      <c r="AA3249" s="429">
        <v>0</v>
      </c>
      <c r="AB3249" s="280">
        <v>5</v>
      </c>
    </row>
    <row r="3250" spans="1:28" ht="14.25" customHeight="1" thickBot="1">
      <c r="A3250" s="7"/>
      <c r="B3250" s="7"/>
      <c r="C3250" s="284" t="s">
        <v>4046</v>
      </c>
      <c r="D3250" s="468">
        <v>1</v>
      </c>
      <c r="E3250" s="353" t="s">
        <v>708</v>
      </c>
      <c r="F3250" s="102" t="s">
        <v>84</v>
      </c>
      <c r="G3250" s="237" t="s">
        <v>4073</v>
      </c>
      <c r="H3250" s="102" t="s">
        <v>1104</v>
      </c>
      <c r="I3250" s="45" t="s">
        <v>1097</v>
      </c>
      <c r="J3250" s="334" t="s">
        <v>2256</v>
      </c>
      <c r="K3250" s="338" t="s">
        <v>9916</v>
      </c>
      <c r="L3250" s="13">
        <f ca="1">IFERROR(__xludf.DUMMYFUNCTION("if(K3421="""",0,counta(split(K3421,"","")))"),3)</f>
        <v>3</v>
      </c>
      <c r="M3250" s="338" t="s">
        <v>9917</v>
      </c>
      <c r="N3250" s="338"/>
      <c r="O3250" s="338"/>
      <c r="P3250" s="339"/>
      <c r="Q3250" s="422" t="s">
        <v>62</v>
      </c>
      <c r="R3250" s="102" t="s">
        <v>43</v>
      </c>
      <c r="S3250" s="102">
        <v>0</v>
      </c>
      <c r="T3250" s="435"/>
      <c r="U3250" s="297">
        <v>3</v>
      </c>
      <c r="V3250" s="297">
        <v>3</v>
      </c>
      <c r="W3250" s="301" t="s">
        <v>9755</v>
      </c>
      <c r="X3250" s="301" t="s">
        <v>2794</v>
      </c>
      <c r="Y3250" s="422">
        <f>J3250-I3250</f>
        <v>0.42638888888888893</v>
      </c>
      <c r="Z3250" s="422">
        <f>Y3250*60</f>
        <v>25.583333333333336</v>
      </c>
      <c r="AA3250" s="429">
        <v>0</v>
      </c>
      <c r="AB3250" s="379">
        <v>5</v>
      </c>
    </row>
    <row r="3251" spans="1:28" ht="14.25" customHeight="1" thickBot="1">
      <c r="A3251" s="7"/>
      <c r="B3251" s="7"/>
      <c r="C3251" s="284" t="s">
        <v>5784</v>
      </c>
      <c r="D3251" s="468">
        <v>1</v>
      </c>
      <c r="E3251" s="353" t="s">
        <v>5896</v>
      </c>
      <c r="F3251" s="175" t="s">
        <v>5897</v>
      </c>
      <c r="G3251" s="353" t="s">
        <v>5897</v>
      </c>
      <c r="H3251" s="353" t="s">
        <v>5898</v>
      </c>
      <c r="I3251" s="243" t="s">
        <v>1097</v>
      </c>
      <c r="J3251" s="334" t="s">
        <v>3058</v>
      </c>
      <c r="K3251" s="338" t="s">
        <v>9920</v>
      </c>
      <c r="L3251" s="13">
        <f ca="1">IFERROR(__xludf.DUMMYFUNCTION("if(K3422="""",0,counta(split(K3422,"","")))"),2)</f>
        <v>2</v>
      </c>
      <c r="M3251" s="338" t="s">
        <v>9921</v>
      </c>
      <c r="N3251" s="338"/>
      <c r="O3251" s="338"/>
      <c r="P3251" s="339"/>
      <c r="Q3251" s="422" t="s">
        <v>62</v>
      </c>
      <c r="R3251" s="102" t="s">
        <v>43</v>
      </c>
      <c r="S3251" s="102">
        <v>0</v>
      </c>
      <c r="T3251" s="435"/>
      <c r="U3251" s="165"/>
      <c r="V3251" s="165">
        <v>4</v>
      </c>
      <c r="W3251" s="165" t="s">
        <v>2111</v>
      </c>
      <c r="X3251" s="102"/>
      <c r="Y3251" s="422">
        <f>J3251-I3251</f>
        <v>0.44305555555555554</v>
      </c>
      <c r="Z3251" s="422">
        <f>Y3251*60</f>
        <v>26.583333333333332</v>
      </c>
      <c r="AA3251" s="428">
        <v>0</v>
      </c>
      <c r="AB3251" s="379">
        <v>5</v>
      </c>
    </row>
    <row r="3252" spans="1:28" ht="14.25" customHeight="1" thickBot="1">
      <c r="A3252" s="7"/>
      <c r="B3252" s="7"/>
      <c r="C3252" s="51" t="s">
        <v>3465</v>
      </c>
      <c r="D3252" s="468">
        <v>1</v>
      </c>
      <c r="E3252" s="51" t="s">
        <v>3505</v>
      </c>
      <c r="F3252" s="102" t="s">
        <v>3508</v>
      </c>
      <c r="G3252" s="102" t="s">
        <v>3508</v>
      </c>
      <c r="H3252" s="102"/>
      <c r="I3252" s="45" t="s">
        <v>675</v>
      </c>
      <c r="J3252" s="334" t="s">
        <v>2398</v>
      </c>
      <c r="K3252" s="338" t="s">
        <v>9925</v>
      </c>
      <c r="L3252" s="13">
        <f ca="1">IFERROR(__xludf.DUMMYFUNCTION("if(K3423="""",0,counta(split(K3423,"","")))"),2)</f>
        <v>2</v>
      </c>
      <c r="M3252" s="338" t="s">
        <v>9925</v>
      </c>
      <c r="N3252" s="338"/>
      <c r="O3252" s="338"/>
      <c r="P3252" s="339"/>
      <c r="Q3252" s="422" t="s">
        <v>62</v>
      </c>
      <c r="R3252" s="102" t="s">
        <v>43</v>
      </c>
      <c r="S3252" s="102">
        <v>0</v>
      </c>
      <c r="T3252" s="435"/>
      <c r="U3252" s="481"/>
      <c r="V3252" s="481"/>
      <c r="W3252" s="481"/>
      <c r="X3252" s="480"/>
      <c r="Y3252" s="422">
        <f>J3252-I3252</f>
        <v>0.48472222222222228</v>
      </c>
      <c r="Z3252" s="422">
        <f>Y3252*60</f>
        <v>29.083333333333336</v>
      </c>
      <c r="AA3252" s="429">
        <v>0</v>
      </c>
      <c r="AB3252" s="139">
        <v>5</v>
      </c>
    </row>
    <row r="3253" spans="1:28" ht="14.25" customHeight="1" thickBot="1">
      <c r="A3253" s="161"/>
      <c r="B3253" s="161"/>
      <c r="C3253" s="353" t="s">
        <v>5531</v>
      </c>
      <c r="D3253" s="468">
        <v>1</v>
      </c>
      <c r="E3253" s="386" t="s">
        <v>5539</v>
      </c>
      <c r="F3253" s="164" t="s">
        <v>2848</v>
      </c>
      <c r="G3253" s="164" t="s">
        <v>68</v>
      </c>
      <c r="H3253" s="164" t="s">
        <v>208</v>
      </c>
      <c r="I3253" s="162" t="s">
        <v>675</v>
      </c>
      <c r="J3253" s="334" t="s">
        <v>2749</v>
      </c>
      <c r="K3253" s="338" t="s">
        <v>648</v>
      </c>
      <c r="L3253" s="13">
        <f ca="1">IFERROR(__xludf.DUMMYFUNCTION("if(K3424="""",0,counta(split(K3424,"","")))"),1)</f>
        <v>1</v>
      </c>
      <c r="M3253" s="338" t="s">
        <v>648</v>
      </c>
      <c r="N3253" s="338"/>
      <c r="O3253" s="338"/>
      <c r="P3253" s="339"/>
      <c r="Q3253" s="422" t="s">
        <v>62</v>
      </c>
      <c r="R3253" s="102" t="s">
        <v>43</v>
      </c>
      <c r="S3253" s="102">
        <v>0</v>
      </c>
      <c r="T3253" s="435"/>
      <c r="U3253" s="258"/>
      <c r="V3253" s="258"/>
      <c r="W3253" s="258"/>
      <c r="X3253" s="257"/>
      <c r="Y3253" s="422">
        <f>J3253-I3253</f>
        <v>0.51041666666666674</v>
      </c>
      <c r="Z3253" s="422">
        <f>Y3253*60</f>
        <v>30.625000000000004</v>
      </c>
      <c r="AA3253" s="432">
        <v>0</v>
      </c>
      <c r="AB3253" s="379">
        <v>5</v>
      </c>
    </row>
    <row r="3254" spans="1:28" ht="14.25" customHeight="1" thickBot="1">
      <c r="A3254" s="69"/>
      <c r="B3254" s="69"/>
      <c r="C3254" s="285" t="s">
        <v>3006</v>
      </c>
      <c r="D3254" s="468">
        <v>1</v>
      </c>
      <c r="E3254" s="197" t="s">
        <v>3042</v>
      </c>
      <c r="F3254" s="209" t="s">
        <v>3048</v>
      </c>
      <c r="G3254" s="209" t="s">
        <v>3048</v>
      </c>
      <c r="H3254" s="209" t="s">
        <v>3049</v>
      </c>
      <c r="I3254" s="82" t="s">
        <v>712</v>
      </c>
      <c r="J3254" s="334" t="s">
        <v>1313</v>
      </c>
      <c r="K3254" s="338" t="s">
        <v>9929</v>
      </c>
      <c r="L3254" s="13">
        <f ca="1">IFERROR(__xludf.DUMMYFUNCTION("if(K3426="""",0,counta(split(K3426,"","")))"),1)</f>
        <v>1</v>
      </c>
      <c r="M3254" s="338" t="s">
        <v>9929</v>
      </c>
      <c r="N3254" s="338" t="s">
        <v>4510</v>
      </c>
      <c r="O3254" s="338" t="s">
        <v>3137</v>
      </c>
      <c r="P3254" s="339" t="s">
        <v>9930</v>
      </c>
      <c r="Q3254" s="422" t="s">
        <v>62</v>
      </c>
      <c r="R3254" s="102" t="s">
        <v>43</v>
      </c>
      <c r="S3254" s="102">
        <v>0</v>
      </c>
      <c r="T3254" s="435"/>
      <c r="U3254" s="379">
        <v>3</v>
      </c>
      <c r="V3254" s="379">
        <v>5</v>
      </c>
      <c r="W3254" s="377" t="s">
        <v>3044</v>
      </c>
      <c r="X3254" s="377">
        <v>1</v>
      </c>
      <c r="Y3254" s="422">
        <f>J3254-I3254</f>
        <v>0.21805555555555556</v>
      </c>
      <c r="Z3254" s="422">
        <f>Y3254*60</f>
        <v>13.083333333333334</v>
      </c>
      <c r="AA3254" s="429">
        <v>0</v>
      </c>
      <c r="AB3254" s="165">
        <v>5</v>
      </c>
    </row>
    <row r="3255" spans="1:28" ht="14.25" customHeight="1" thickBot="1">
      <c r="A3255" s="69"/>
      <c r="B3255" s="69"/>
      <c r="C3255" s="285" t="s">
        <v>3006</v>
      </c>
      <c r="D3255" s="468">
        <v>1</v>
      </c>
      <c r="E3255" s="197" t="s">
        <v>3042</v>
      </c>
      <c r="F3255" s="102" t="s">
        <v>816</v>
      </c>
      <c r="G3255" s="209" t="s">
        <v>3050</v>
      </c>
      <c r="H3255" s="209" t="s">
        <v>3051</v>
      </c>
      <c r="I3255" s="82" t="s">
        <v>712</v>
      </c>
      <c r="J3255" s="334" t="s">
        <v>32</v>
      </c>
      <c r="K3255" s="338" t="s">
        <v>9932</v>
      </c>
      <c r="L3255" s="13">
        <f ca="1">IFERROR(__xludf.DUMMYFUNCTION("if(K3427="""",0,counta(split(K3427,"","")))"),4)</f>
        <v>4</v>
      </c>
      <c r="M3255" s="338" t="s">
        <v>9932</v>
      </c>
      <c r="N3255" s="338" t="s">
        <v>9933</v>
      </c>
      <c r="O3255" s="338" t="s">
        <v>9934</v>
      </c>
      <c r="P3255" s="339" t="s">
        <v>9934</v>
      </c>
      <c r="Q3255" s="422" t="s">
        <v>62</v>
      </c>
      <c r="R3255" s="102" t="s">
        <v>43</v>
      </c>
      <c r="S3255" s="102">
        <v>0</v>
      </c>
      <c r="T3255" s="435"/>
      <c r="U3255" s="165">
        <v>3</v>
      </c>
      <c r="V3255" s="165">
        <v>5</v>
      </c>
      <c r="W3255" s="353" t="s">
        <v>29</v>
      </c>
      <c r="X3255" s="102" t="s">
        <v>2794</v>
      </c>
      <c r="Y3255" s="422">
        <f>J3255-I3255</f>
        <v>8.4722222222222227E-2</v>
      </c>
      <c r="Z3255" s="422">
        <f>Y3255*60</f>
        <v>5.0833333333333339</v>
      </c>
      <c r="AA3255" s="429">
        <v>0</v>
      </c>
      <c r="AB3255" s="165">
        <v>5</v>
      </c>
    </row>
    <row r="3256" spans="1:28" ht="14.25" customHeight="1" thickBot="1">
      <c r="A3256" s="7"/>
      <c r="B3256" s="7"/>
      <c r="C3256" s="50" t="s">
        <v>4411</v>
      </c>
      <c r="D3256" s="468">
        <v>1</v>
      </c>
      <c r="E3256" s="51" t="s">
        <v>4619</v>
      </c>
      <c r="F3256" s="102" t="s">
        <v>4622</v>
      </c>
      <c r="G3256" s="102" t="s">
        <v>4623</v>
      </c>
      <c r="H3256" s="102" t="s">
        <v>4624</v>
      </c>
      <c r="I3256" s="45" t="s">
        <v>712</v>
      </c>
      <c r="J3256" s="334" t="s">
        <v>1313</v>
      </c>
      <c r="K3256" s="338" t="s">
        <v>9937</v>
      </c>
      <c r="L3256" s="13">
        <f ca="1">IFERROR(__xludf.DUMMYFUNCTION("if(K3428="""",0,counta(split(K3428,"","")))"),2)</f>
        <v>2</v>
      </c>
      <c r="M3256" s="338" t="s">
        <v>9937</v>
      </c>
      <c r="N3256" s="338"/>
      <c r="O3256" s="338"/>
      <c r="P3256" s="339"/>
      <c r="Q3256" s="422" t="s">
        <v>62</v>
      </c>
      <c r="R3256" s="102" t="s">
        <v>43</v>
      </c>
      <c r="S3256" s="102">
        <v>0</v>
      </c>
      <c r="T3256" s="435"/>
      <c r="U3256" s="165"/>
      <c r="V3256" s="165">
        <v>4</v>
      </c>
      <c r="W3256" s="165" t="s">
        <v>2111</v>
      </c>
      <c r="X3256" s="102"/>
      <c r="Y3256" s="422">
        <f>J3256-I3256</f>
        <v>0.21805555555555556</v>
      </c>
      <c r="Z3256" s="422">
        <f>Y3256*60</f>
        <v>13.083333333333334</v>
      </c>
      <c r="AA3256" s="429">
        <v>0</v>
      </c>
      <c r="AB3256" s="51">
        <v>5</v>
      </c>
    </row>
    <row r="3257" spans="1:28" ht="14.25" customHeight="1" thickBot="1">
      <c r="A3257" s="385"/>
      <c r="B3257" s="385"/>
      <c r="C3257" s="145" t="s">
        <v>5078</v>
      </c>
      <c r="D3257" s="468">
        <v>1</v>
      </c>
      <c r="E3257" s="145" t="s">
        <v>957</v>
      </c>
      <c r="F3257" s="155" t="s">
        <v>2835</v>
      </c>
      <c r="G3257" s="155"/>
      <c r="H3257" s="155" t="s">
        <v>5096</v>
      </c>
      <c r="I3257" s="146" t="s">
        <v>712</v>
      </c>
      <c r="J3257" s="334" t="s">
        <v>1995</v>
      </c>
      <c r="K3257" s="338" t="s">
        <v>9941</v>
      </c>
      <c r="L3257" s="13">
        <f ca="1">IFERROR(__xludf.DUMMYFUNCTION("if(K3429="""",0,counta(split(K3429,"","")))"),2)</f>
        <v>2</v>
      </c>
      <c r="M3257" s="338" t="s">
        <v>9941</v>
      </c>
      <c r="N3257" s="338" t="s">
        <v>181</v>
      </c>
      <c r="O3257" s="338" t="s">
        <v>5401</v>
      </c>
      <c r="P3257" s="339" t="s">
        <v>5401</v>
      </c>
      <c r="Q3257" s="422" t="s">
        <v>62</v>
      </c>
      <c r="R3257" s="102" t="s">
        <v>43</v>
      </c>
      <c r="S3257" s="102">
        <v>0</v>
      </c>
      <c r="T3257" s="435"/>
      <c r="U3257" s="165"/>
      <c r="V3257" s="165">
        <v>3</v>
      </c>
      <c r="W3257" s="165" t="s">
        <v>29</v>
      </c>
      <c r="X3257" s="15">
        <v>1</v>
      </c>
      <c r="Y3257" s="422">
        <f>J3257-I3257</f>
        <v>0.30902777777777773</v>
      </c>
      <c r="Z3257" s="422">
        <f>Y3257*60</f>
        <v>18.541666666666664</v>
      </c>
      <c r="AA3257" s="429">
        <v>0</v>
      </c>
      <c r="AB3257" s="280">
        <v>5</v>
      </c>
    </row>
    <row r="3258" spans="1:28" ht="14.25" customHeight="1" thickBot="1">
      <c r="A3258" s="385"/>
      <c r="B3258" s="385"/>
      <c r="C3258" s="145" t="s">
        <v>5078</v>
      </c>
      <c r="D3258" s="468">
        <v>1</v>
      </c>
      <c r="E3258" s="145" t="s">
        <v>1398</v>
      </c>
      <c r="F3258" s="155" t="s">
        <v>2985</v>
      </c>
      <c r="G3258" s="155"/>
      <c r="H3258" s="155" t="s">
        <v>2823</v>
      </c>
      <c r="I3258" s="146" t="s">
        <v>712</v>
      </c>
      <c r="J3258" s="334" t="s">
        <v>8124</v>
      </c>
      <c r="K3258" s="338" t="s">
        <v>9945</v>
      </c>
      <c r="L3258" s="13">
        <f ca="1">IFERROR(__xludf.DUMMYFUNCTION("if(K3430="""",0,counta(split(K3430,"","")))"),2)</f>
        <v>2</v>
      </c>
      <c r="M3258" s="338" t="s">
        <v>9945</v>
      </c>
      <c r="N3258" s="338"/>
      <c r="O3258" s="338"/>
      <c r="P3258" s="339"/>
      <c r="Q3258" s="422" t="s">
        <v>62</v>
      </c>
      <c r="R3258" s="102" t="s">
        <v>43</v>
      </c>
      <c r="S3258" s="102">
        <v>0</v>
      </c>
      <c r="T3258" s="435"/>
      <c r="U3258" s="336">
        <v>3</v>
      </c>
      <c r="V3258" s="332">
        <v>5</v>
      </c>
      <c r="W3258" s="339" t="s">
        <v>6440</v>
      </c>
      <c r="X3258" s="339" t="s">
        <v>2794</v>
      </c>
      <c r="Y3258" s="422">
        <f>J3258-I3258</f>
        <v>0.43541666666666662</v>
      </c>
      <c r="Z3258" s="422">
        <f>Y3258*60</f>
        <v>26.124999999999996</v>
      </c>
      <c r="AA3258" s="429">
        <v>0</v>
      </c>
      <c r="AB3258" s="379">
        <v>5</v>
      </c>
    </row>
    <row r="3259" spans="1:28" ht="14.25" customHeight="1" thickBot="1">
      <c r="A3259" s="7"/>
      <c r="B3259" s="7"/>
      <c r="C3259" s="50" t="s">
        <v>5950</v>
      </c>
      <c r="D3259" s="468">
        <v>1</v>
      </c>
      <c r="E3259" s="50" t="s">
        <v>6076</v>
      </c>
      <c r="F3259" s="102" t="s">
        <v>2848</v>
      </c>
      <c r="G3259" s="102" t="s">
        <v>6077</v>
      </c>
      <c r="H3259" s="102" t="s">
        <v>2849</v>
      </c>
      <c r="I3259" s="45" t="s">
        <v>712</v>
      </c>
      <c r="J3259" s="334" t="s">
        <v>2353</v>
      </c>
      <c r="K3259" s="338" t="s">
        <v>9948</v>
      </c>
      <c r="L3259" s="13">
        <f ca="1">IFERROR(__xludf.DUMMYFUNCTION("if(K3431="""",0,counta(split(K3431,"","")))"),2)</f>
        <v>2</v>
      </c>
      <c r="M3259" s="338" t="s">
        <v>9948</v>
      </c>
      <c r="N3259" s="338"/>
      <c r="O3259" s="338"/>
      <c r="P3259" s="339"/>
      <c r="Q3259" s="422" t="s">
        <v>62</v>
      </c>
      <c r="R3259" s="102" t="s">
        <v>43</v>
      </c>
      <c r="S3259" s="102">
        <v>0</v>
      </c>
      <c r="T3259" s="435"/>
      <c r="U3259" s="251">
        <v>3</v>
      </c>
      <c r="V3259" s="251">
        <v>3</v>
      </c>
      <c r="W3259" s="353" t="s">
        <v>7965</v>
      </c>
      <c r="X3259" s="353">
        <v>1</v>
      </c>
      <c r="Y3259" s="422">
        <f>J3259-I3259</f>
        <v>0.2951388888888889</v>
      </c>
      <c r="Z3259" s="422">
        <f>Y3259*60</f>
        <v>17.708333333333332</v>
      </c>
      <c r="AA3259" s="429">
        <v>0</v>
      </c>
      <c r="AB3259" s="274">
        <v>5</v>
      </c>
    </row>
    <row r="3260" spans="1:28" ht="14.25" customHeight="1" thickBot="1">
      <c r="A3260" s="7"/>
      <c r="B3260" s="156"/>
      <c r="C3260" s="50" t="s">
        <v>6196</v>
      </c>
      <c r="D3260" s="468">
        <v>1</v>
      </c>
      <c r="E3260" s="252" t="s">
        <v>6261</v>
      </c>
      <c r="F3260" s="93" t="s">
        <v>6262</v>
      </c>
      <c r="G3260" s="252" t="s">
        <v>6263</v>
      </c>
      <c r="H3260" s="252" t="s">
        <v>6264</v>
      </c>
      <c r="I3260" s="180" t="s">
        <v>712</v>
      </c>
      <c r="J3260" s="334" t="s">
        <v>323</v>
      </c>
      <c r="K3260" s="338" t="s">
        <v>5401</v>
      </c>
      <c r="L3260" s="13">
        <f ca="1">IFERROR(__xludf.DUMMYFUNCTION("if(K3432="""",0,counta(split(K3432,"","")))"),1)</f>
        <v>1</v>
      </c>
      <c r="M3260" s="338" t="s">
        <v>5401</v>
      </c>
      <c r="N3260" s="338"/>
      <c r="O3260" s="338"/>
      <c r="P3260" s="339"/>
      <c r="Q3260" s="422" t="s">
        <v>62</v>
      </c>
      <c r="R3260" s="102" t="s">
        <v>43</v>
      </c>
      <c r="S3260" s="102">
        <v>0</v>
      </c>
      <c r="T3260" s="435"/>
      <c r="U3260" s="165">
        <v>4</v>
      </c>
      <c r="V3260" s="165">
        <v>5</v>
      </c>
      <c r="W3260" s="165" t="s">
        <v>5989</v>
      </c>
      <c r="X3260" s="102">
        <v>1</v>
      </c>
      <c r="Y3260" s="422">
        <f>J3260-I3260</f>
        <v>0.31458333333333338</v>
      </c>
      <c r="Z3260" s="422">
        <f>Y3260*60</f>
        <v>18.875000000000004</v>
      </c>
      <c r="AA3260" s="429">
        <v>0</v>
      </c>
      <c r="AB3260" s="165">
        <v>5</v>
      </c>
    </row>
    <row r="3261" spans="1:28" ht="14.25" customHeight="1" thickBot="1">
      <c r="A3261" s="7"/>
      <c r="B3261" s="7"/>
      <c r="C3261" s="214" t="s">
        <v>6842</v>
      </c>
      <c r="D3261" s="468">
        <v>1</v>
      </c>
      <c r="E3261" s="214" t="s">
        <v>6913</v>
      </c>
      <c r="F3261" s="102" t="s">
        <v>6914</v>
      </c>
      <c r="G3261" s="102" t="s">
        <v>6914</v>
      </c>
      <c r="H3261" s="102" t="s">
        <v>6915</v>
      </c>
      <c r="I3261" s="45" t="s">
        <v>712</v>
      </c>
      <c r="J3261" s="325">
        <v>6.6666666666666666E-2</v>
      </c>
      <c r="K3261" s="329" t="s">
        <v>5401</v>
      </c>
      <c r="L3261" s="13">
        <f ca="1">IFERROR(__xludf.DUMMYFUNCTION("if(K3433="""",0,counta(split(K3433,"","")))"),1)</f>
        <v>1</v>
      </c>
      <c r="M3261" s="329" t="s">
        <v>5401</v>
      </c>
      <c r="N3261" s="329"/>
      <c r="O3261" s="329"/>
      <c r="P3261" s="252"/>
      <c r="Q3261" s="422" t="s">
        <v>62</v>
      </c>
      <c r="R3261" s="102" t="s">
        <v>43</v>
      </c>
      <c r="S3261" s="102">
        <v>0</v>
      </c>
      <c r="T3261" s="435"/>
      <c r="U3261" s="490">
        <v>5</v>
      </c>
      <c r="V3261" s="490">
        <v>5</v>
      </c>
      <c r="W3261" s="502" t="s">
        <v>3770</v>
      </c>
      <c r="X3261" s="502" t="s">
        <v>2947</v>
      </c>
      <c r="Y3261" s="422">
        <f>J3261-I3261</f>
        <v>4.1666666666666657E-3</v>
      </c>
      <c r="Z3261" s="422">
        <f>Y3261*60</f>
        <v>0.24999999999999994</v>
      </c>
      <c r="AA3261" s="429">
        <v>0</v>
      </c>
      <c r="AB3261" s="332">
        <v>5</v>
      </c>
    </row>
    <row r="3262" spans="1:28" ht="14.25" customHeight="1" thickBot="1">
      <c r="A3262" s="161"/>
      <c r="B3262" s="161"/>
      <c r="C3262" s="353" t="s">
        <v>5531</v>
      </c>
      <c r="D3262" s="468">
        <v>1</v>
      </c>
      <c r="E3262" s="386" t="s">
        <v>5588</v>
      </c>
      <c r="F3262" s="164" t="s">
        <v>5589</v>
      </c>
      <c r="G3262" s="164" t="s">
        <v>5590</v>
      </c>
      <c r="H3262" s="164" t="s">
        <v>5590</v>
      </c>
      <c r="I3262" s="162" t="s">
        <v>574</v>
      </c>
      <c r="J3262" s="325">
        <v>0.1736111111111111</v>
      </c>
      <c r="K3262" s="329" t="s">
        <v>5401</v>
      </c>
      <c r="L3262" s="13">
        <f ca="1">IFERROR(__xludf.DUMMYFUNCTION("if(K3434="""",0,counta(split(K3434,"","")))"),1)</f>
        <v>1</v>
      </c>
      <c r="M3262" s="329" t="s">
        <v>5401</v>
      </c>
      <c r="N3262" s="329"/>
      <c r="O3262" s="329"/>
      <c r="P3262" s="252"/>
      <c r="Q3262" s="422" t="s">
        <v>62</v>
      </c>
      <c r="R3262" s="102" t="s">
        <v>43</v>
      </c>
      <c r="S3262" s="102">
        <v>0</v>
      </c>
      <c r="T3262" s="435"/>
      <c r="U3262" s="165">
        <v>1</v>
      </c>
      <c r="V3262" s="354">
        <v>3</v>
      </c>
      <c r="W3262" s="353" t="s">
        <v>2858</v>
      </c>
      <c r="X3262" s="102">
        <v>1</v>
      </c>
      <c r="Y3262" s="422">
        <f>J3262-I3262</f>
        <v>0.11180555555555555</v>
      </c>
      <c r="Z3262" s="422">
        <f>Y3262*60</f>
        <v>6.708333333333333</v>
      </c>
      <c r="AA3262" s="429">
        <v>0</v>
      </c>
      <c r="AB3262" s="165">
        <v>5</v>
      </c>
    </row>
    <row r="3263" spans="1:28" ht="14.25" customHeight="1" thickBot="1">
      <c r="A3263" s="7"/>
      <c r="B3263" s="7"/>
      <c r="C3263" s="50" t="s">
        <v>5950</v>
      </c>
      <c r="D3263" s="468">
        <v>1</v>
      </c>
      <c r="E3263" s="50" t="s">
        <v>6137</v>
      </c>
      <c r="F3263" s="102" t="s">
        <v>6138</v>
      </c>
      <c r="G3263" s="102" t="s">
        <v>6138</v>
      </c>
      <c r="H3263" s="102" t="s">
        <v>6139</v>
      </c>
      <c r="I3263" s="45" t="s">
        <v>574</v>
      </c>
      <c r="J3263" s="325">
        <v>0.70833333333333337</v>
      </c>
      <c r="K3263" s="329" t="s">
        <v>9954</v>
      </c>
      <c r="L3263" s="13">
        <f ca="1">IFERROR(__xludf.DUMMYFUNCTION("if(K3435="""",0,counta(split(K3435,"","")))"),2)</f>
        <v>2</v>
      </c>
      <c r="M3263" s="329" t="s">
        <v>9954</v>
      </c>
      <c r="N3263" s="329"/>
      <c r="O3263" s="329"/>
      <c r="P3263" s="252"/>
      <c r="Q3263" s="422" t="s">
        <v>62</v>
      </c>
      <c r="R3263" s="102" t="s">
        <v>43</v>
      </c>
      <c r="S3263" s="102">
        <v>0</v>
      </c>
      <c r="T3263" s="435"/>
      <c r="U3263" s="336">
        <v>3</v>
      </c>
      <c r="V3263" s="336">
        <v>3</v>
      </c>
      <c r="W3263" s="339" t="s">
        <v>3092</v>
      </c>
      <c r="X3263" s="339" t="s">
        <v>2947</v>
      </c>
      <c r="Y3263" s="422">
        <f>J3263-I3263</f>
        <v>0.64652777777777781</v>
      </c>
      <c r="Z3263" s="422">
        <f>Y3263*60</f>
        <v>38.791666666666671</v>
      </c>
      <c r="AA3263" s="429">
        <v>0</v>
      </c>
      <c r="AB3263" s="379">
        <v>5</v>
      </c>
    </row>
    <row r="3264" spans="1:28" ht="14.25" customHeight="1" thickBot="1">
      <c r="A3264" s="7"/>
      <c r="B3264" s="7"/>
      <c r="C3264" s="252" t="s">
        <v>6355</v>
      </c>
      <c r="D3264" s="468">
        <v>1</v>
      </c>
      <c r="E3264" s="50" t="s">
        <v>6364</v>
      </c>
      <c r="F3264" s="102" t="s">
        <v>6365</v>
      </c>
      <c r="G3264" s="102" t="s">
        <v>6365</v>
      </c>
      <c r="H3264" s="102" t="s">
        <v>6366</v>
      </c>
      <c r="I3264" s="45" t="s">
        <v>574</v>
      </c>
      <c r="J3264" s="325">
        <v>0.81874999999999998</v>
      </c>
      <c r="K3264" s="329" t="s">
        <v>698</v>
      </c>
      <c r="L3264" s="13">
        <f ca="1">IFERROR(__xludf.DUMMYFUNCTION("if(K3436="""",0,counta(split(K3436,"","")))"),1)</f>
        <v>1</v>
      </c>
      <c r="M3264" s="329" t="s">
        <v>698</v>
      </c>
      <c r="N3264" s="329"/>
      <c r="O3264" s="329"/>
      <c r="P3264" s="252"/>
      <c r="Q3264" s="422" t="s">
        <v>62</v>
      </c>
      <c r="R3264" s="102" t="s">
        <v>43</v>
      </c>
      <c r="S3264" s="102">
        <v>0</v>
      </c>
      <c r="T3264" s="435"/>
      <c r="U3264" s="165">
        <v>3</v>
      </c>
      <c r="V3264" s="165">
        <v>3</v>
      </c>
      <c r="W3264" s="165" t="s">
        <v>2793</v>
      </c>
      <c r="X3264" s="102">
        <v>1</v>
      </c>
      <c r="Y3264" s="422">
        <f>J3264-I3264</f>
        <v>0.75694444444444442</v>
      </c>
      <c r="Z3264" s="422">
        <f>Y3264*60</f>
        <v>45.416666666666664</v>
      </c>
      <c r="AA3264" s="429">
        <v>0</v>
      </c>
      <c r="AB3264" s="165">
        <v>5</v>
      </c>
    </row>
    <row r="3265" spans="1:28" ht="14.25" customHeight="1" thickBot="1">
      <c r="A3265" s="7"/>
      <c r="B3265" s="7"/>
      <c r="C3265" s="252" t="s">
        <v>3828</v>
      </c>
      <c r="D3265" s="468">
        <v>1</v>
      </c>
      <c r="E3265" s="252" t="s">
        <v>3958</v>
      </c>
      <c r="F3265" s="145" t="s">
        <v>3961</v>
      </c>
      <c r="G3265" s="102" t="s">
        <v>3962</v>
      </c>
      <c r="H3265" s="102" t="s">
        <v>3963</v>
      </c>
      <c r="I3265" s="45" t="s">
        <v>2373</v>
      </c>
      <c r="J3265" s="325">
        <v>0.125</v>
      </c>
      <c r="K3265" s="329" t="s">
        <v>9962</v>
      </c>
      <c r="L3265" s="13">
        <f ca="1">IFERROR(__xludf.DUMMYFUNCTION("if(K3437="""",0,counta(split(K3437,"","")))"),3)</f>
        <v>3</v>
      </c>
      <c r="M3265" s="329" t="s">
        <v>9962</v>
      </c>
      <c r="N3265" s="329"/>
      <c r="O3265" s="329"/>
      <c r="P3265" s="252"/>
      <c r="Q3265" s="422" t="s">
        <v>62</v>
      </c>
      <c r="R3265" s="102" t="s">
        <v>43</v>
      </c>
      <c r="S3265" s="102">
        <v>0</v>
      </c>
      <c r="T3265" s="435"/>
      <c r="U3265" s="165">
        <v>3</v>
      </c>
      <c r="V3265" s="165">
        <v>3</v>
      </c>
      <c r="W3265" s="165" t="s">
        <v>2111</v>
      </c>
      <c r="X3265" s="102" t="s">
        <v>2947</v>
      </c>
      <c r="Y3265" s="422">
        <f>J3265-I3265</f>
        <v>6.3888888888888884E-2</v>
      </c>
      <c r="Z3265" s="422">
        <f>Y3265*60</f>
        <v>3.833333333333333</v>
      </c>
      <c r="AA3265" s="429">
        <v>0</v>
      </c>
      <c r="AB3265" s="165">
        <v>5</v>
      </c>
    </row>
    <row r="3266" spans="1:28" ht="14.25" customHeight="1" thickBot="1">
      <c r="A3266" s="7"/>
      <c r="B3266" s="7"/>
      <c r="C3266" s="252" t="s">
        <v>3828</v>
      </c>
      <c r="D3266" s="468">
        <v>1</v>
      </c>
      <c r="E3266" s="109" t="s">
        <v>3881</v>
      </c>
      <c r="F3266" s="137" t="s">
        <v>75</v>
      </c>
      <c r="G3266" s="137"/>
      <c r="H3266" s="137" t="s">
        <v>2823</v>
      </c>
      <c r="I3266" s="110" t="s">
        <v>797</v>
      </c>
      <c r="J3266" s="325">
        <v>0.20833333333333334</v>
      </c>
      <c r="K3266" s="329" t="s">
        <v>9966</v>
      </c>
      <c r="L3266" s="13">
        <f ca="1">IFERROR(__xludf.DUMMYFUNCTION("if(K3438="""",0,counta(split(K3438,"","")))"),3)</f>
        <v>3</v>
      </c>
      <c r="M3266" s="329" t="s">
        <v>9966</v>
      </c>
      <c r="N3266" s="329"/>
      <c r="O3266" s="329"/>
      <c r="P3266" s="252"/>
      <c r="Q3266" s="422" t="s">
        <v>62</v>
      </c>
      <c r="R3266" s="102" t="s">
        <v>43</v>
      </c>
      <c r="S3266" s="102">
        <v>0</v>
      </c>
      <c r="T3266" s="435"/>
      <c r="U3266" s="187">
        <v>2</v>
      </c>
      <c r="V3266" s="336">
        <v>3</v>
      </c>
      <c r="W3266" s="339" t="s">
        <v>3895</v>
      </c>
      <c r="X3266" s="339" t="s">
        <v>2947</v>
      </c>
      <c r="Y3266" s="422">
        <f>J3266-I3266</f>
        <v>0.14791666666666667</v>
      </c>
      <c r="Z3266" s="422">
        <f>Y3266*60</f>
        <v>8.875</v>
      </c>
      <c r="AA3266" s="429">
        <v>0</v>
      </c>
      <c r="AB3266" s="165">
        <v>5</v>
      </c>
    </row>
    <row r="3267" spans="1:28" ht="14.25" customHeight="1" thickBot="1">
      <c r="A3267" s="69"/>
      <c r="B3267" s="69"/>
      <c r="C3267" s="285" t="s">
        <v>3006</v>
      </c>
      <c r="D3267" s="468">
        <v>1</v>
      </c>
      <c r="E3267" s="197" t="s">
        <v>793</v>
      </c>
      <c r="F3267" s="209" t="s">
        <v>557</v>
      </c>
      <c r="G3267" s="209" t="s">
        <v>3079</v>
      </c>
      <c r="H3267" s="209" t="s">
        <v>3080</v>
      </c>
      <c r="I3267" s="82" t="s">
        <v>1086</v>
      </c>
      <c r="J3267" s="325">
        <v>0.29375000000000001</v>
      </c>
      <c r="K3267" s="329" t="s">
        <v>9968</v>
      </c>
      <c r="L3267" s="13">
        <f ca="1">IFERROR(__xludf.DUMMYFUNCTION("if(K3439="""",0,counta(split(K3439,"","")))"),5)</f>
        <v>5</v>
      </c>
      <c r="M3267" s="329" t="s">
        <v>9968</v>
      </c>
      <c r="N3267" s="329"/>
      <c r="O3267" s="329"/>
      <c r="P3267" s="252"/>
      <c r="Q3267" s="422" t="s">
        <v>62</v>
      </c>
      <c r="R3267" s="102" t="s">
        <v>43</v>
      </c>
      <c r="S3267" s="102">
        <v>0</v>
      </c>
      <c r="T3267" s="435"/>
      <c r="U3267" s="165">
        <v>4</v>
      </c>
      <c r="V3267" s="165">
        <v>4</v>
      </c>
      <c r="W3267" s="284" t="s">
        <v>3223</v>
      </c>
      <c r="X3267" s="102" t="s">
        <v>2794</v>
      </c>
      <c r="Y3267" s="422">
        <f>J3267-I3267</f>
        <v>0.23402777777777778</v>
      </c>
      <c r="Z3267" s="422">
        <f>Y3267*60</f>
        <v>14.041666666666666</v>
      </c>
      <c r="AA3267" s="429">
        <v>0</v>
      </c>
      <c r="AB3267" s="332">
        <v>5</v>
      </c>
    </row>
    <row r="3268" spans="1:28" ht="14.25" customHeight="1" thickBot="1">
      <c r="A3268" s="7"/>
      <c r="B3268" s="7"/>
      <c r="C3268" s="51" t="s">
        <v>3465</v>
      </c>
      <c r="D3268" s="468">
        <v>1</v>
      </c>
      <c r="E3268" s="51" t="s">
        <v>3505</v>
      </c>
      <c r="F3268" s="102" t="s">
        <v>3507</v>
      </c>
      <c r="G3268" s="102" t="s">
        <v>3507</v>
      </c>
      <c r="H3268" s="102"/>
      <c r="I3268" s="45" t="s">
        <v>1086</v>
      </c>
      <c r="J3268" s="325">
        <v>0.36666666666666664</v>
      </c>
      <c r="K3268" s="329" t="s">
        <v>9971</v>
      </c>
      <c r="L3268" s="13">
        <f ca="1">IFERROR(__xludf.DUMMYFUNCTION("if(K3440="""",0,counta(split(K3440,"","")))"),3)</f>
        <v>3</v>
      </c>
      <c r="M3268" s="329" t="s">
        <v>9972</v>
      </c>
      <c r="N3268" s="329"/>
      <c r="O3268" s="329"/>
      <c r="P3268" s="252"/>
      <c r="Q3268" s="422" t="s">
        <v>62</v>
      </c>
      <c r="R3268" s="102" t="s">
        <v>43</v>
      </c>
      <c r="S3268" s="102">
        <v>0</v>
      </c>
      <c r="T3268" s="435"/>
      <c r="U3268" s="165"/>
      <c r="V3268" s="165">
        <v>2</v>
      </c>
      <c r="W3268" s="165" t="s">
        <v>2111</v>
      </c>
      <c r="X3268" s="102"/>
      <c r="Y3268" s="422">
        <f>J3268-I3268</f>
        <v>0.30694444444444441</v>
      </c>
      <c r="Z3268" s="422">
        <f>Y3268*60</f>
        <v>18.416666666666664</v>
      </c>
      <c r="AA3268" s="429">
        <v>0</v>
      </c>
      <c r="AB3268" s="165">
        <v>5</v>
      </c>
    </row>
    <row r="3269" spans="1:28" ht="14.25" customHeight="1" thickBot="1">
      <c r="A3269" s="385"/>
      <c r="B3269" s="385"/>
      <c r="C3269" s="145" t="s">
        <v>5078</v>
      </c>
      <c r="D3269" s="468">
        <v>1</v>
      </c>
      <c r="E3269" s="145" t="s">
        <v>5133</v>
      </c>
      <c r="F3269" s="155" t="s">
        <v>2985</v>
      </c>
      <c r="G3269" s="155" t="s">
        <v>5136</v>
      </c>
      <c r="H3269" s="155" t="s">
        <v>5137</v>
      </c>
      <c r="I3269" s="152" t="s">
        <v>1086</v>
      </c>
      <c r="J3269" s="325">
        <v>0.41319444444444442</v>
      </c>
      <c r="K3269" s="329" t="s">
        <v>2441</v>
      </c>
      <c r="L3269" s="13">
        <f ca="1">IFERROR(__xludf.DUMMYFUNCTION("if(K3441="""",0,counta(split(K3441,"","")))"),1)</f>
        <v>1</v>
      </c>
      <c r="M3269" s="329" t="s">
        <v>2441</v>
      </c>
      <c r="N3269" s="329" t="s">
        <v>9977</v>
      </c>
      <c r="O3269" s="329" t="s">
        <v>9978</v>
      </c>
      <c r="P3269" s="252" t="s">
        <v>9978</v>
      </c>
      <c r="Q3269" s="422" t="s">
        <v>62</v>
      </c>
      <c r="R3269" s="102" t="s">
        <v>43</v>
      </c>
      <c r="S3269" s="102">
        <v>0</v>
      </c>
      <c r="T3269" s="435"/>
      <c r="U3269" s="165">
        <v>4</v>
      </c>
      <c r="V3269" s="165">
        <v>4</v>
      </c>
      <c r="W3269" s="165" t="s">
        <v>6055</v>
      </c>
      <c r="X3269" s="102">
        <v>1</v>
      </c>
      <c r="Y3269" s="422">
        <f>J3269-I3269</f>
        <v>0.35347222222222219</v>
      </c>
      <c r="Z3269" s="422">
        <f>Y3269*60</f>
        <v>21.208333333333332</v>
      </c>
      <c r="AA3269" s="429">
        <v>0</v>
      </c>
      <c r="AB3269" s="79">
        <v>5</v>
      </c>
    </row>
    <row r="3270" spans="1:28" ht="14.25" customHeight="1" thickBot="1">
      <c r="A3270" s="7"/>
      <c r="B3270" s="7"/>
      <c r="C3270" s="50" t="s">
        <v>4411</v>
      </c>
      <c r="D3270" s="468">
        <v>1</v>
      </c>
      <c r="E3270" s="386" t="s">
        <v>4625</v>
      </c>
      <c r="F3270" s="102" t="s">
        <v>172</v>
      </c>
      <c r="G3270" s="102" t="s">
        <v>4629</v>
      </c>
      <c r="H3270" s="102" t="s">
        <v>3454</v>
      </c>
      <c r="I3270" s="45" t="s">
        <v>673</v>
      </c>
      <c r="J3270" s="325">
        <v>0.49305555555555558</v>
      </c>
      <c r="K3270" s="329" t="s">
        <v>594</v>
      </c>
      <c r="L3270" s="13">
        <f ca="1">IFERROR(__xludf.DUMMYFUNCTION("if(K3442="""",0,counta(split(K3442,"","")))"),1)</f>
        <v>1</v>
      </c>
      <c r="M3270" s="329" t="s">
        <v>594</v>
      </c>
      <c r="N3270" s="329" t="s">
        <v>3137</v>
      </c>
      <c r="O3270" s="329" t="s">
        <v>4510</v>
      </c>
      <c r="P3270" s="252" t="s">
        <v>4510</v>
      </c>
      <c r="Q3270" s="422" t="s">
        <v>62</v>
      </c>
      <c r="R3270" s="102" t="s">
        <v>43</v>
      </c>
      <c r="S3270" s="102">
        <v>0</v>
      </c>
      <c r="T3270" s="435"/>
      <c r="U3270" s="165">
        <v>4</v>
      </c>
      <c r="V3270" s="165">
        <v>4</v>
      </c>
      <c r="W3270" s="165" t="s">
        <v>3437</v>
      </c>
      <c r="X3270" s="102" t="s">
        <v>2947</v>
      </c>
      <c r="Y3270" s="422">
        <f>J3270-I3270</f>
        <v>0.43402777777777779</v>
      </c>
      <c r="Z3270" s="422">
        <f>Y3270*60</f>
        <v>26.041666666666668</v>
      </c>
      <c r="AA3270" s="429">
        <v>0</v>
      </c>
      <c r="AB3270" s="379">
        <v>5</v>
      </c>
    </row>
    <row r="3271" spans="1:28" ht="14.25" customHeight="1" thickBot="1">
      <c r="A3271" s="7"/>
      <c r="B3271" s="7"/>
      <c r="C3271" s="104" t="s">
        <v>5338</v>
      </c>
      <c r="D3271" s="468">
        <v>1</v>
      </c>
      <c r="E3271" s="50" t="s">
        <v>5456</v>
      </c>
      <c r="F3271" s="102" t="s">
        <v>2842</v>
      </c>
      <c r="G3271" s="102" t="s">
        <v>5457</v>
      </c>
      <c r="H3271" s="102" t="s">
        <v>2844</v>
      </c>
      <c r="I3271" s="45" t="s">
        <v>673</v>
      </c>
      <c r="J3271" s="325">
        <v>0.57361111111111107</v>
      </c>
      <c r="K3271" s="329" t="s">
        <v>9984</v>
      </c>
      <c r="L3271" s="13">
        <f ca="1">IFERROR(__xludf.DUMMYFUNCTION("if(K3443="""",0,counta(split(K3443,"","")))"),9)</f>
        <v>9</v>
      </c>
      <c r="M3271" s="329" t="s">
        <v>9984</v>
      </c>
      <c r="N3271" s="329" t="s">
        <v>3137</v>
      </c>
      <c r="O3271" s="329" t="s">
        <v>4510</v>
      </c>
      <c r="P3271" s="252" t="s">
        <v>4510</v>
      </c>
      <c r="Q3271" s="422" t="s">
        <v>62</v>
      </c>
      <c r="R3271" s="102" t="s">
        <v>43</v>
      </c>
      <c r="S3271" s="102">
        <v>0</v>
      </c>
      <c r="T3271" s="435"/>
      <c r="U3271" s="336">
        <v>3</v>
      </c>
      <c r="V3271" s="336">
        <v>3</v>
      </c>
      <c r="W3271" s="339" t="s">
        <v>3770</v>
      </c>
      <c r="X3271" s="339" t="s">
        <v>3469</v>
      </c>
      <c r="Y3271" s="422">
        <f>J3271-I3271</f>
        <v>0.51458333333333328</v>
      </c>
      <c r="Z3271" s="422">
        <f>Y3271*60</f>
        <v>30.874999999999996</v>
      </c>
      <c r="AA3271" s="429">
        <v>0</v>
      </c>
      <c r="AB3271" s="332">
        <v>5</v>
      </c>
    </row>
    <row r="3272" spans="1:28" ht="14.25" customHeight="1" thickBot="1">
      <c r="A3272" s="7"/>
      <c r="B3272" s="7"/>
      <c r="C3272" s="252" t="s">
        <v>6355</v>
      </c>
      <c r="D3272" s="468">
        <v>1</v>
      </c>
      <c r="E3272" s="50" t="s">
        <v>6353</v>
      </c>
      <c r="F3272" s="102" t="s">
        <v>6356</v>
      </c>
      <c r="G3272" s="102" t="s">
        <v>6357</v>
      </c>
      <c r="H3272" s="102" t="s">
        <v>6356</v>
      </c>
      <c r="I3272" s="45" t="s">
        <v>673</v>
      </c>
      <c r="J3272" s="325">
        <v>0.68333333333333335</v>
      </c>
      <c r="K3272" s="329" t="s">
        <v>9987</v>
      </c>
      <c r="L3272" s="13">
        <f ca="1">IFERROR(__xludf.DUMMYFUNCTION("if(K3444="""",0,counta(split(K3444,"","")))"),10)</f>
        <v>10</v>
      </c>
      <c r="M3272" s="329" t="s">
        <v>9987</v>
      </c>
      <c r="N3272" s="329"/>
      <c r="O3272" s="329"/>
      <c r="P3272" s="252"/>
      <c r="Q3272" s="422" t="s">
        <v>62</v>
      </c>
      <c r="R3272" s="102" t="s">
        <v>43</v>
      </c>
      <c r="S3272" s="102">
        <v>0</v>
      </c>
      <c r="T3272" s="435"/>
      <c r="U3272" s="490">
        <v>5</v>
      </c>
      <c r="V3272" s="490">
        <v>5</v>
      </c>
      <c r="W3272" s="502" t="s">
        <v>9052</v>
      </c>
      <c r="X3272" s="502" t="s">
        <v>2947</v>
      </c>
      <c r="Y3272" s="422">
        <f>J3272-I3272</f>
        <v>0.62430555555555556</v>
      </c>
      <c r="Z3272" s="422">
        <f>Y3272*60</f>
        <v>37.458333333333336</v>
      </c>
      <c r="AA3272" s="429">
        <v>0</v>
      </c>
      <c r="AB3272" s="165">
        <v>5</v>
      </c>
    </row>
    <row r="3273" spans="1:28" ht="14.25" customHeight="1" thickBot="1">
      <c r="A3273" s="7"/>
      <c r="B3273" s="7"/>
      <c r="C3273" s="284" t="s">
        <v>3086</v>
      </c>
      <c r="D3273" s="468">
        <v>1</v>
      </c>
      <c r="E3273" s="87" t="s">
        <v>805</v>
      </c>
      <c r="F3273" s="102" t="s">
        <v>3135</v>
      </c>
      <c r="G3273" s="93" t="s">
        <v>3135</v>
      </c>
      <c r="H3273" s="102"/>
      <c r="I3273" s="45" t="s">
        <v>370</v>
      </c>
      <c r="J3273" s="325">
        <v>0.13402777777777777</v>
      </c>
      <c r="K3273" s="329" t="s">
        <v>9990</v>
      </c>
      <c r="L3273" s="13">
        <f ca="1">IFERROR(__xludf.DUMMYFUNCTION("if(K3445="""",0,counta(split(K3445,"","")))"),7)</f>
        <v>7</v>
      </c>
      <c r="M3273" s="329" t="s">
        <v>9990</v>
      </c>
      <c r="N3273" s="329"/>
      <c r="O3273" s="329"/>
      <c r="P3273" s="252"/>
      <c r="Q3273" s="422" t="s">
        <v>62</v>
      </c>
      <c r="R3273" s="102" t="s">
        <v>43</v>
      </c>
      <c r="S3273" s="102">
        <v>0</v>
      </c>
      <c r="T3273" s="435"/>
      <c r="U3273" s="165"/>
      <c r="V3273" s="165">
        <v>4</v>
      </c>
      <c r="W3273" s="165" t="s">
        <v>29</v>
      </c>
      <c r="X3273" s="15">
        <v>1</v>
      </c>
      <c r="Y3273" s="422">
        <f>J3273-I3273</f>
        <v>7.5694444444444453E-2</v>
      </c>
      <c r="Z3273" s="422">
        <f>Y3273*60</f>
        <v>4.541666666666667</v>
      </c>
      <c r="AA3273" s="429">
        <v>0</v>
      </c>
      <c r="AB3273" s="165">
        <v>5</v>
      </c>
    </row>
    <row r="3274" spans="1:28" ht="14.25" customHeight="1" thickBot="1">
      <c r="A3274" s="7"/>
      <c r="B3274" s="7"/>
      <c r="C3274" s="104" t="s">
        <v>5338</v>
      </c>
      <c r="D3274" s="468">
        <v>1</v>
      </c>
      <c r="E3274" s="50" t="s">
        <v>5448</v>
      </c>
      <c r="F3274" s="102" t="s">
        <v>5449</v>
      </c>
      <c r="G3274" s="102" t="s">
        <v>5450</v>
      </c>
      <c r="H3274" s="102" t="s">
        <v>5451</v>
      </c>
      <c r="I3274" s="45" t="s">
        <v>370</v>
      </c>
      <c r="J3274" s="325">
        <v>0.19305555555555556</v>
      </c>
      <c r="K3274" s="329" t="s">
        <v>9995</v>
      </c>
      <c r="L3274" s="13">
        <f ca="1">IFERROR(__xludf.DUMMYFUNCTION("if(K3446="""",0,counta(split(K3446,"","")))"),6)</f>
        <v>6</v>
      </c>
      <c r="M3274" s="329" t="s">
        <v>9995</v>
      </c>
      <c r="N3274" s="329"/>
      <c r="O3274" s="329"/>
      <c r="P3274" s="252"/>
      <c r="Q3274" s="422" t="s">
        <v>62</v>
      </c>
      <c r="R3274" s="102" t="s">
        <v>43</v>
      </c>
      <c r="S3274" s="102">
        <v>0</v>
      </c>
      <c r="T3274" s="435"/>
      <c r="U3274" s="333">
        <v>4</v>
      </c>
      <c r="V3274" s="332">
        <v>4</v>
      </c>
      <c r="W3274" s="339" t="s">
        <v>3127</v>
      </c>
      <c r="X3274" s="339" t="s">
        <v>2947</v>
      </c>
      <c r="Y3274" s="422">
        <f>J3274-I3274</f>
        <v>0.13472222222222224</v>
      </c>
      <c r="Z3274" s="422">
        <f>Y3274*60</f>
        <v>8.0833333333333339</v>
      </c>
      <c r="AA3274" s="429">
        <v>0</v>
      </c>
      <c r="AB3274" s="486">
        <v>5</v>
      </c>
    </row>
    <row r="3275" spans="1:28" ht="14.25" customHeight="1" thickBot="1">
      <c r="A3275" s="69"/>
      <c r="B3275" s="69"/>
      <c r="C3275" s="285" t="s">
        <v>3006</v>
      </c>
      <c r="D3275" s="468">
        <v>1</v>
      </c>
      <c r="E3275" s="194" t="s">
        <v>3060</v>
      </c>
      <c r="F3275" s="74" t="s">
        <v>2842</v>
      </c>
      <c r="G3275" s="74" t="s">
        <v>3061</v>
      </c>
      <c r="H3275" s="74" t="s">
        <v>3062</v>
      </c>
      <c r="I3275" s="75" t="s">
        <v>3063</v>
      </c>
      <c r="J3275" s="325">
        <v>0.24791666666666667</v>
      </c>
      <c r="K3275" s="329" t="s">
        <v>9998</v>
      </c>
      <c r="L3275" s="13">
        <f ca="1">IFERROR(__xludf.DUMMYFUNCTION("if(K3447="""",0,counta(split(K3447,"","")))"),2)</f>
        <v>2</v>
      </c>
      <c r="M3275" s="329" t="s">
        <v>9998</v>
      </c>
      <c r="N3275" s="329"/>
      <c r="O3275" s="329"/>
      <c r="P3275" s="252"/>
      <c r="Q3275" s="422" t="s">
        <v>62</v>
      </c>
      <c r="R3275" s="102" t="s">
        <v>43</v>
      </c>
      <c r="S3275" s="102">
        <v>0</v>
      </c>
      <c r="T3275" s="435"/>
      <c r="U3275" s="187">
        <v>2</v>
      </c>
      <c r="V3275" s="333">
        <v>4</v>
      </c>
      <c r="W3275" s="339" t="s">
        <v>3770</v>
      </c>
      <c r="X3275" s="339" t="s">
        <v>3469</v>
      </c>
      <c r="Y3275" s="422">
        <f>J3275-I3275</f>
        <v>0.1902777777777778</v>
      </c>
      <c r="Z3275" s="422">
        <f>Y3275*60</f>
        <v>11.416666666666668</v>
      </c>
      <c r="AA3275" s="429">
        <v>0</v>
      </c>
      <c r="AB3275" s="165">
        <v>5</v>
      </c>
    </row>
    <row r="3276" spans="1:28" ht="14.25" customHeight="1" thickBot="1">
      <c r="A3276" s="7"/>
      <c r="B3276" s="7"/>
      <c r="C3276" s="104" t="s">
        <v>3675</v>
      </c>
      <c r="D3276" s="468">
        <v>1</v>
      </c>
      <c r="E3276" s="108" t="s">
        <v>3771</v>
      </c>
      <c r="F3276" s="102" t="s">
        <v>3777</v>
      </c>
      <c r="G3276" s="102" t="s">
        <v>3778</v>
      </c>
      <c r="H3276" s="102" t="s">
        <v>3779</v>
      </c>
      <c r="I3276" s="45" t="s">
        <v>3063</v>
      </c>
      <c r="J3276" s="325">
        <v>0.30069444444444443</v>
      </c>
      <c r="K3276" s="329" t="s">
        <v>10001</v>
      </c>
      <c r="L3276" s="13">
        <f ca="1">IFERROR(__xludf.DUMMYFUNCTION("if(K3448="""",0,counta(split(K3448,"","")))"),3)</f>
        <v>3</v>
      </c>
      <c r="M3276" s="329" t="s">
        <v>10001</v>
      </c>
      <c r="N3276" s="329"/>
      <c r="O3276" s="329"/>
      <c r="P3276" s="252"/>
      <c r="Q3276" s="422" t="s">
        <v>62</v>
      </c>
      <c r="R3276" s="102" t="s">
        <v>43</v>
      </c>
      <c r="S3276" s="102">
        <v>0</v>
      </c>
      <c r="T3276" s="435"/>
      <c r="U3276" s="148">
        <v>3</v>
      </c>
      <c r="V3276" s="148">
        <v>3</v>
      </c>
      <c r="W3276" s="155" t="s">
        <v>29</v>
      </c>
      <c r="X3276" s="155" t="s">
        <v>2947</v>
      </c>
      <c r="Y3276" s="422">
        <f>J3276-I3276</f>
        <v>0.24305555555555555</v>
      </c>
      <c r="Z3276" s="422">
        <f>Y3276*60</f>
        <v>14.583333333333334</v>
      </c>
      <c r="AA3276" s="429">
        <v>0</v>
      </c>
      <c r="AB3276" s="521">
        <v>5</v>
      </c>
    </row>
    <row r="3277" spans="1:28" ht="14.25" customHeight="1" thickBot="1">
      <c r="A3277" s="7"/>
      <c r="B3277" s="7"/>
      <c r="C3277" s="284" t="s">
        <v>4046</v>
      </c>
      <c r="D3277" s="468">
        <v>1</v>
      </c>
      <c r="E3277" s="353" t="s">
        <v>608</v>
      </c>
      <c r="F3277" s="102" t="s">
        <v>437</v>
      </c>
      <c r="G3277" s="102" t="s">
        <v>437</v>
      </c>
      <c r="H3277" s="102" t="s">
        <v>625</v>
      </c>
      <c r="I3277" s="45" t="s">
        <v>3063</v>
      </c>
      <c r="J3277" s="325">
        <v>0.41249999999999998</v>
      </c>
      <c r="K3277" s="329" t="s">
        <v>10005</v>
      </c>
      <c r="L3277" s="13">
        <f ca="1">IFERROR(__xludf.DUMMYFUNCTION("if(K3449="""",0,counta(split(K3449,"","")))"),7)</f>
        <v>7</v>
      </c>
      <c r="M3277" s="329" t="s">
        <v>10006</v>
      </c>
      <c r="N3277" s="329"/>
      <c r="O3277" s="329"/>
      <c r="P3277" s="252"/>
      <c r="Q3277" s="422" t="s">
        <v>62</v>
      </c>
      <c r="R3277" s="102" t="s">
        <v>43</v>
      </c>
      <c r="S3277" s="102">
        <v>0</v>
      </c>
      <c r="T3277" s="435"/>
      <c r="U3277" s="332">
        <v>5</v>
      </c>
      <c r="V3277" s="332">
        <v>5</v>
      </c>
      <c r="W3277" s="339" t="s">
        <v>6545</v>
      </c>
      <c r="X3277" s="339" t="s">
        <v>2794</v>
      </c>
      <c r="Y3277" s="422">
        <f>J3277-I3277</f>
        <v>0.35486111111111107</v>
      </c>
      <c r="Z3277" s="422">
        <f>Y3277*60</f>
        <v>21.291666666666664</v>
      </c>
      <c r="AA3277" s="429">
        <v>0</v>
      </c>
      <c r="AB3277" s="150">
        <v>5</v>
      </c>
    </row>
    <row r="3278" spans="1:28" ht="14.25" customHeight="1" thickBot="1">
      <c r="A3278" s="7"/>
      <c r="B3278" s="7"/>
      <c r="C3278" s="50" t="s">
        <v>4411</v>
      </c>
      <c r="D3278" s="468">
        <v>1</v>
      </c>
      <c r="E3278" s="386" t="s">
        <v>4625</v>
      </c>
      <c r="F3278" s="102" t="s">
        <v>2985</v>
      </c>
      <c r="G3278" s="102" t="s">
        <v>3350</v>
      </c>
      <c r="H3278" s="102" t="s">
        <v>295</v>
      </c>
      <c r="I3278" s="45" t="s">
        <v>3063</v>
      </c>
      <c r="J3278" s="325">
        <v>0.47083333333333333</v>
      </c>
      <c r="K3278" s="338" t="s">
        <v>10008</v>
      </c>
      <c r="L3278" s="13">
        <f ca="1">IFERROR(__xludf.DUMMYFUNCTION("if(K3450="""",0,counta(split(K3450,"","")))"),7)</f>
        <v>7</v>
      </c>
      <c r="M3278" s="338" t="s">
        <v>10008</v>
      </c>
      <c r="N3278" s="329"/>
      <c r="O3278" s="329"/>
      <c r="P3278" s="252"/>
      <c r="Q3278" s="422" t="s">
        <v>62</v>
      </c>
      <c r="R3278" s="102" t="s">
        <v>43</v>
      </c>
      <c r="S3278" s="102">
        <v>0</v>
      </c>
      <c r="T3278" s="435"/>
      <c r="U3278" s="165">
        <v>1</v>
      </c>
      <c r="V3278" s="165">
        <v>1</v>
      </c>
      <c r="W3278" s="165" t="s">
        <v>3602</v>
      </c>
      <c r="X3278" s="102" t="s">
        <v>2947</v>
      </c>
      <c r="Y3278" s="422">
        <f>J3278-I3278</f>
        <v>0.41319444444444442</v>
      </c>
      <c r="Z3278" s="422">
        <f>Y3278*60</f>
        <v>24.791666666666664</v>
      </c>
      <c r="AA3278" s="429">
        <v>0</v>
      </c>
      <c r="AB3278" s="332">
        <v>5</v>
      </c>
    </row>
    <row r="3279" spans="1:28" ht="14.25" customHeight="1" thickBot="1">
      <c r="A3279" s="7"/>
      <c r="B3279" s="7"/>
      <c r="C3279" s="237" t="s">
        <v>4214</v>
      </c>
      <c r="D3279" s="468">
        <v>1</v>
      </c>
      <c r="E3279" s="94" t="s">
        <v>4281</v>
      </c>
      <c r="F3279" s="102" t="s">
        <v>4290</v>
      </c>
      <c r="G3279" s="102" t="s">
        <v>4291</v>
      </c>
      <c r="H3279" s="102" t="s">
        <v>4292</v>
      </c>
      <c r="I3279" s="45" t="s">
        <v>1379</v>
      </c>
      <c r="J3279" s="325">
        <v>0.55347222222222225</v>
      </c>
      <c r="K3279" s="329" t="s">
        <v>10011</v>
      </c>
      <c r="L3279" s="13">
        <f ca="1">IFERROR(__xludf.DUMMYFUNCTION("if(K3451="""",0,counta(split(K3451,"","")))"),6)</f>
        <v>6</v>
      </c>
      <c r="M3279" s="329" t="s">
        <v>10011</v>
      </c>
      <c r="N3279" s="329"/>
      <c r="O3279" s="329"/>
      <c r="P3279" s="252"/>
      <c r="Q3279" s="422" t="s">
        <v>62</v>
      </c>
      <c r="R3279" s="102" t="s">
        <v>43</v>
      </c>
      <c r="S3279" s="102">
        <v>0</v>
      </c>
      <c r="T3279" s="435"/>
      <c r="U3279" s="165">
        <v>4</v>
      </c>
      <c r="V3279" s="165">
        <v>3</v>
      </c>
      <c r="W3279" s="165" t="s">
        <v>4159</v>
      </c>
      <c r="X3279" s="102" t="s">
        <v>2947</v>
      </c>
      <c r="Y3279" s="422">
        <f>J3279-I3279</f>
        <v>0.49652777777777779</v>
      </c>
      <c r="Z3279" s="422">
        <f>Y3279*60</f>
        <v>29.791666666666668</v>
      </c>
      <c r="AA3279" s="429">
        <v>0</v>
      </c>
      <c r="AB3279" s="165">
        <v>5</v>
      </c>
    </row>
    <row r="3280" spans="1:28" ht="14.25" customHeight="1" thickBot="1">
      <c r="A3280" s="7"/>
      <c r="B3280" s="7"/>
      <c r="C3280" s="104" t="s">
        <v>5338</v>
      </c>
      <c r="D3280" s="468">
        <v>1</v>
      </c>
      <c r="E3280" s="50" t="s">
        <v>5378</v>
      </c>
      <c r="F3280" s="102" t="s">
        <v>2985</v>
      </c>
      <c r="G3280" s="102" t="s">
        <v>5379</v>
      </c>
      <c r="H3280" s="102" t="s">
        <v>295</v>
      </c>
      <c r="I3280" s="45" t="s">
        <v>1379</v>
      </c>
      <c r="J3280" s="325">
        <v>0.60416666666666663</v>
      </c>
      <c r="K3280" s="329" t="s">
        <v>10014</v>
      </c>
      <c r="L3280" s="13">
        <f ca="1">IFERROR(__xludf.DUMMYFUNCTION("if(K3452="""",0,counta(split(K3452,"","")))"),13)</f>
        <v>13</v>
      </c>
      <c r="M3280" s="329" t="s">
        <v>10014</v>
      </c>
      <c r="N3280" s="329"/>
      <c r="O3280" s="329"/>
      <c r="P3280" s="252"/>
      <c r="Q3280" s="422" t="s">
        <v>62</v>
      </c>
      <c r="R3280" s="102" t="s">
        <v>43</v>
      </c>
      <c r="S3280" s="102">
        <v>0</v>
      </c>
      <c r="T3280" s="435"/>
      <c r="U3280" s="165"/>
      <c r="V3280" s="165">
        <v>3</v>
      </c>
      <c r="W3280" s="165" t="s">
        <v>1403</v>
      </c>
      <c r="X3280" s="102"/>
      <c r="Y3280" s="422">
        <f>J3280-I3280</f>
        <v>0.54722222222222217</v>
      </c>
      <c r="Z3280" s="422">
        <f>Y3280*60</f>
        <v>32.833333333333329</v>
      </c>
      <c r="AA3280" s="429">
        <v>0</v>
      </c>
      <c r="AB3280" s="165">
        <v>5</v>
      </c>
    </row>
    <row r="3281" spans="1:28" ht="14.25" customHeight="1" thickBot="1">
      <c r="A3281" s="7"/>
      <c r="B3281" s="189"/>
      <c r="C3281" s="190" t="s">
        <v>6753</v>
      </c>
      <c r="D3281" s="468">
        <v>1</v>
      </c>
      <c r="E3281" s="200" t="s">
        <v>668</v>
      </c>
      <c r="F3281" s="209" t="s">
        <v>6773</v>
      </c>
      <c r="G3281" s="209" t="s">
        <v>6773</v>
      </c>
      <c r="H3281" s="209" t="s">
        <v>6774</v>
      </c>
      <c r="I3281" s="208" t="s">
        <v>1379</v>
      </c>
      <c r="J3281" s="325">
        <v>0.65277777777777779</v>
      </c>
      <c r="K3281" s="329" t="s">
        <v>10017</v>
      </c>
      <c r="L3281" s="13">
        <f ca="1">IFERROR(__xludf.DUMMYFUNCTION("if(K3453="""",0,counta(split(K3453,"","")))"),5)</f>
        <v>5</v>
      </c>
      <c r="M3281" s="329" t="s">
        <v>10017</v>
      </c>
      <c r="N3281" s="329" t="s">
        <v>10018</v>
      </c>
      <c r="O3281" s="329" t="s">
        <v>10019</v>
      </c>
      <c r="P3281" s="252" t="s">
        <v>10019</v>
      </c>
      <c r="Q3281" s="357" t="s">
        <v>62</v>
      </c>
      <c r="R3281" s="102" t="s">
        <v>43</v>
      </c>
      <c r="S3281" s="252">
        <v>0</v>
      </c>
      <c r="T3281" s="435"/>
      <c r="U3281" s="165">
        <v>4</v>
      </c>
      <c r="V3281" s="165">
        <v>4</v>
      </c>
      <c r="W3281" s="165" t="s">
        <v>29</v>
      </c>
      <c r="X3281" s="102" t="s">
        <v>2794</v>
      </c>
      <c r="Y3281" s="422">
        <f>J3281-I3281</f>
        <v>0.59583333333333333</v>
      </c>
      <c r="Z3281" s="422">
        <f>Y3281*60</f>
        <v>35.75</v>
      </c>
      <c r="AA3281" s="429">
        <v>0</v>
      </c>
      <c r="AB3281" s="274">
        <v>5</v>
      </c>
    </row>
    <row r="3282" spans="1:28" ht="14.25" customHeight="1" thickBot="1">
      <c r="A3282" s="7"/>
      <c r="B3282" s="7"/>
      <c r="C3282" s="50" t="s">
        <v>3306</v>
      </c>
      <c r="D3282" s="468">
        <v>1</v>
      </c>
      <c r="E3282" s="97" t="s">
        <v>1944</v>
      </c>
      <c r="F3282" s="102" t="s">
        <v>284</v>
      </c>
      <c r="G3282" s="102" t="s">
        <v>284</v>
      </c>
      <c r="H3282" s="102" t="s">
        <v>3374</v>
      </c>
      <c r="I3282" s="45" t="s">
        <v>3375</v>
      </c>
      <c r="J3282" s="325">
        <v>0.72083333333333333</v>
      </c>
      <c r="K3282" s="329" t="s">
        <v>10023</v>
      </c>
      <c r="L3282" s="13">
        <f ca="1">IFERROR(__xludf.DUMMYFUNCTION("if(K3454="""",0,counta(split(K3454,"","")))"),4)</f>
        <v>4</v>
      </c>
      <c r="M3282" s="329" t="s">
        <v>10023</v>
      </c>
      <c r="N3282" s="329" t="s">
        <v>6132</v>
      </c>
      <c r="O3282" s="329" t="s">
        <v>181</v>
      </c>
      <c r="P3282" s="252" t="s">
        <v>181</v>
      </c>
      <c r="Q3282" s="357" t="s">
        <v>62</v>
      </c>
      <c r="R3282" s="102" t="s">
        <v>43</v>
      </c>
      <c r="S3282" s="252">
        <v>0</v>
      </c>
      <c r="T3282" s="435"/>
      <c r="U3282" s="165">
        <v>4</v>
      </c>
      <c r="V3282" s="165">
        <v>4</v>
      </c>
      <c r="W3282" s="165" t="s">
        <v>5971</v>
      </c>
      <c r="X3282" s="102">
        <v>1</v>
      </c>
      <c r="Y3282" s="422">
        <f>J3282-I3282</f>
        <v>0.6645833333333333</v>
      </c>
      <c r="Z3282" s="422">
        <f>Y3282*60</f>
        <v>39.875</v>
      </c>
      <c r="AA3282" s="429">
        <v>0</v>
      </c>
      <c r="AB3282" s="165">
        <v>5</v>
      </c>
    </row>
    <row r="3283" spans="1:28" ht="14.25" customHeight="1" thickBot="1">
      <c r="A3283" s="7"/>
      <c r="B3283" s="7"/>
      <c r="C3283" s="51" t="s">
        <v>3465</v>
      </c>
      <c r="D3283" s="468">
        <v>1</v>
      </c>
      <c r="E3283" s="51" t="s">
        <v>3505</v>
      </c>
      <c r="F3283" s="102" t="s">
        <v>3506</v>
      </c>
      <c r="G3283" s="102" t="s">
        <v>3506</v>
      </c>
      <c r="H3283" s="102"/>
      <c r="I3283" s="45" t="s">
        <v>3375</v>
      </c>
      <c r="J3283" s="325">
        <v>0.24652777777777779</v>
      </c>
      <c r="K3283" s="329" t="s">
        <v>10026</v>
      </c>
      <c r="L3283" s="13">
        <f ca="1">IFERROR(__xludf.DUMMYFUNCTION("if(K3455="""",0,counta(split(K3455,"","")))"),15)</f>
        <v>15</v>
      </c>
      <c r="M3283" s="329" t="s">
        <v>10026</v>
      </c>
      <c r="N3283" s="329"/>
      <c r="O3283" s="329"/>
      <c r="P3283" s="252"/>
      <c r="Q3283" s="357" t="s">
        <v>62</v>
      </c>
      <c r="R3283" s="102" t="s">
        <v>43</v>
      </c>
      <c r="S3283" s="252">
        <v>0</v>
      </c>
      <c r="T3283" s="435"/>
      <c r="U3283" s="165"/>
      <c r="V3283" s="165">
        <v>4</v>
      </c>
      <c r="W3283" s="165" t="s">
        <v>2111</v>
      </c>
      <c r="X3283" s="102"/>
      <c r="Y3283" s="422">
        <f>J3283-I3283</f>
        <v>0.1902777777777778</v>
      </c>
      <c r="Z3283" s="422">
        <f>Y3283*60</f>
        <v>11.416666666666668</v>
      </c>
      <c r="AA3283" s="428">
        <v>0</v>
      </c>
      <c r="AB3283" s="332">
        <v>5</v>
      </c>
    </row>
    <row r="3284" spans="1:28" ht="14.25" customHeight="1" thickBot="1">
      <c r="A3284" s="7"/>
      <c r="B3284" s="7"/>
      <c r="C3284" s="50" t="s">
        <v>4763</v>
      </c>
      <c r="D3284" s="468">
        <v>1</v>
      </c>
      <c r="E3284" s="50" t="s">
        <v>4790</v>
      </c>
      <c r="F3284" s="80" t="s">
        <v>4549</v>
      </c>
      <c r="G3284" s="102" t="s">
        <v>4796</v>
      </c>
      <c r="H3284" s="102" t="s">
        <v>4797</v>
      </c>
      <c r="I3284" s="45" t="s">
        <v>3375</v>
      </c>
      <c r="J3284" s="325">
        <v>0.46388888888888891</v>
      </c>
      <c r="K3284" s="329" t="s">
        <v>10029</v>
      </c>
      <c r="L3284" s="13">
        <f ca="1">IFERROR(__xludf.DUMMYFUNCTION("if(K3456="""",0,counta(split(K3456,"","")))"),11)</f>
        <v>11</v>
      </c>
      <c r="M3284" s="329" t="s">
        <v>10029</v>
      </c>
      <c r="N3284" s="329"/>
      <c r="O3284" s="329"/>
      <c r="P3284" s="252"/>
      <c r="Q3284" s="357" t="s">
        <v>62</v>
      </c>
      <c r="R3284" s="102" t="s">
        <v>43</v>
      </c>
      <c r="S3284" s="252">
        <v>0</v>
      </c>
      <c r="T3284" s="435"/>
      <c r="U3284" s="165">
        <v>2</v>
      </c>
      <c r="V3284" s="165">
        <v>2</v>
      </c>
      <c r="W3284" s="165" t="s">
        <v>29</v>
      </c>
      <c r="X3284" s="102" t="s">
        <v>2794</v>
      </c>
      <c r="Y3284" s="422">
        <f>J3284-I3284</f>
        <v>0.40763888888888888</v>
      </c>
      <c r="Z3284" s="422">
        <f>Y3284*60</f>
        <v>24.458333333333332</v>
      </c>
      <c r="AA3284" s="429">
        <v>0</v>
      </c>
      <c r="AB3284" s="379">
        <v>5</v>
      </c>
    </row>
    <row r="3285" spans="1:28" ht="14.25" customHeight="1" thickBot="1">
      <c r="A3285" s="7"/>
      <c r="B3285" s="7"/>
      <c r="C3285" s="50" t="s">
        <v>4937</v>
      </c>
      <c r="D3285" s="468">
        <v>1</v>
      </c>
      <c r="E3285" s="144" t="s">
        <v>5012</v>
      </c>
      <c r="F3285" s="102" t="s">
        <v>5020</v>
      </c>
      <c r="G3285" s="102" t="s">
        <v>5021</v>
      </c>
      <c r="H3285" s="102" t="s">
        <v>5022</v>
      </c>
      <c r="I3285" s="45" t="s">
        <v>3375</v>
      </c>
      <c r="J3285" s="325">
        <v>0.63402777777777775</v>
      </c>
      <c r="K3285" s="329" t="s">
        <v>10033</v>
      </c>
      <c r="L3285" s="13">
        <f ca="1">IFERROR(__xludf.DUMMYFUNCTION("if(K3457="""",0,counta(split(K3457,"","")))"),1)</f>
        <v>1</v>
      </c>
      <c r="M3285" s="329" t="s">
        <v>10033</v>
      </c>
      <c r="N3285" s="329" t="s">
        <v>10034</v>
      </c>
      <c r="O3285" s="329" t="s">
        <v>10035</v>
      </c>
      <c r="P3285" s="252" t="s">
        <v>10035</v>
      </c>
      <c r="Q3285" s="357" t="s">
        <v>62</v>
      </c>
      <c r="R3285" s="102" t="s">
        <v>43</v>
      </c>
      <c r="S3285" s="252">
        <v>0</v>
      </c>
      <c r="T3285" s="435"/>
      <c r="U3285" s="165"/>
      <c r="V3285" s="165">
        <v>4</v>
      </c>
      <c r="W3285" s="165" t="s">
        <v>1403</v>
      </c>
      <c r="X3285" s="102"/>
      <c r="Y3285" s="422">
        <f>J3285-I3285</f>
        <v>0.57777777777777772</v>
      </c>
      <c r="Z3285" s="422">
        <f>Y3285*60</f>
        <v>34.666666666666664</v>
      </c>
      <c r="AA3285" s="429">
        <v>0</v>
      </c>
      <c r="AB3285" s="481">
        <v>5</v>
      </c>
    </row>
    <row r="3286" spans="1:28" ht="14.25" customHeight="1" thickBot="1">
      <c r="A3286" s="7"/>
      <c r="B3286" s="7"/>
      <c r="C3286" s="104" t="s">
        <v>5338</v>
      </c>
      <c r="D3286" s="468">
        <v>1</v>
      </c>
      <c r="E3286" s="50" t="s">
        <v>1583</v>
      </c>
      <c r="F3286" s="102" t="s">
        <v>2985</v>
      </c>
      <c r="G3286" s="102"/>
      <c r="H3286" s="102" t="s">
        <v>295</v>
      </c>
      <c r="I3286" s="45" t="s">
        <v>3375</v>
      </c>
      <c r="J3286" s="325">
        <v>0.7270833333333333</v>
      </c>
      <c r="K3286" s="329" t="s">
        <v>10038</v>
      </c>
      <c r="L3286" s="13">
        <f ca="1">IFERROR(__xludf.DUMMYFUNCTION("if(K3458="""",0,counta(split(K3458,"","")))"),3)</f>
        <v>3</v>
      </c>
      <c r="M3286" s="329" t="s">
        <v>10038</v>
      </c>
      <c r="N3286" s="342"/>
      <c r="O3286" s="329"/>
      <c r="P3286" s="252"/>
      <c r="Q3286" s="357" t="s">
        <v>62</v>
      </c>
      <c r="R3286" s="102" t="s">
        <v>43</v>
      </c>
      <c r="S3286" s="252">
        <v>0</v>
      </c>
      <c r="T3286" s="435"/>
      <c r="U3286" s="165"/>
      <c r="V3286" s="165">
        <v>5</v>
      </c>
      <c r="W3286" s="165" t="s">
        <v>2111</v>
      </c>
      <c r="X3286" s="102"/>
      <c r="Y3286" s="422">
        <f>J3286-I3286</f>
        <v>0.67083333333333328</v>
      </c>
      <c r="Z3286" s="422">
        <f>Y3286*60</f>
        <v>40.25</v>
      </c>
      <c r="AA3286" s="428">
        <v>0</v>
      </c>
      <c r="AB3286" s="165">
        <v>5</v>
      </c>
    </row>
    <row r="3287" spans="1:28" ht="14.25" customHeight="1" thickBot="1">
      <c r="A3287" s="7"/>
      <c r="B3287" s="7"/>
      <c r="C3287" s="284" t="s">
        <v>5784</v>
      </c>
      <c r="D3287" s="468">
        <v>1</v>
      </c>
      <c r="E3287" s="353" t="s">
        <v>5831</v>
      </c>
      <c r="F3287" s="175" t="s">
        <v>5832</v>
      </c>
      <c r="G3287" s="353" t="s">
        <v>4226</v>
      </c>
      <c r="H3287" s="353" t="s">
        <v>4226</v>
      </c>
      <c r="I3287" s="243" t="s">
        <v>3375</v>
      </c>
      <c r="J3287" s="325">
        <v>0.73611111111111116</v>
      </c>
      <c r="K3287" s="338" t="s">
        <v>10041</v>
      </c>
      <c r="L3287" s="13">
        <f ca="1">IFERROR(__xludf.DUMMYFUNCTION("if(K3459="""",0,counta(split(K3459,"","")))"),3)</f>
        <v>3</v>
      </c>
      <c r="M3287" s="338" t="s">
        <v>10041</v>
      </c>
      <c r="N3287" s="329"/>
      <c r="O3287" s="329"/>
      <c r="P3287" s="252"/>
      <c r="Q3287" s="357" t="s">
        <v>62</v>
      </c>
      <c r="R3287" s="102" t="s">
        <v>43</v>
      </c>
      <c r="S3287" s="252">
        <v>0</v>
      </c>
      <c r="T3287" s="435"/>
      <c r="U3287" s="165"/>
      <c r="V3287" s="165">
        <v>3</v>
      </c>
      <c r="W3287" s="165" t="s">
        <v>29</v>
      </c>
      <c r="X3287" s="15">
        <v>1</v>
      </c>
      <c r="Y3287" s="422">
        <f>J3287-I3287</f>
        <v>0.67986111111111114</v>
      </c>
      <c r="Z3287" s="422">
        <f>Y3287*60</f>
        <v>40.791666666666671</v>
      </c>
      <c r="AA3287" s="428">
        <v>0</v>
      </c>
      <c r="AB3287" s="379">
        <v>5</v>
      </c>
    </row>
    <row r="3288" spans="1:28" ht="14.25" customHeight="1" thickBot="1">
      <c r="A3288" s="7"/>
      <c r="B3288" s="7"/>
      <c r="C3288" s="50" t="s">
        <v>5950</v>
      </c>
      <c r="D3288" s="468">
        <v>1</v>
      </c>
      <c r="E3288" s="50" t="s">
        <v>5958</v>
      </c>
      <c r="F3288" s="102" t="s">
        <v>38</v>
      </c>
      <c r="G3288" s="102" t="s">
        <v>5963</v>
      </c>
      <c r="H3288" s="102" t="s">
        <v>2305</v>
      </c>
      <c r="I3288" s="45" t="s">
        <v>3375</v>
      </c>
      <c r="J3288" s="325">
        <v>0.74305555555555558</v>
      </c>
      <c r="K3288" s="338" t="s">
        <v>10044</v>
      </c>
      <c r="L3288" s="13">
        <f ca="1">IFERROR(__xludf.DUMMYFUNCTION("if(K3460="""",0,counta(split(K3460,"","")))"),3)</f>
        <v>3</v>
      </c>
      <c r="M3288" s="338" t="s">
        <v>10044</v>
      </c>
      <c r="N3288" s="329" t="s">
        <v>10045</v>
      </c>
      <c r="O3288" s="329" t="s">
        <v>10046</v>
      </c>
      <c r="P3288" s="252" t="s">
        <v>10046</v>
      </c>
      <c r="Q3288" s="357" t="s">
        <v>62</v>
      </c>
      <c r="R3288" s="102" t="s">
        <v>43</v>
      </c>
      <c r="S3288" s="252">
        <v>0</v>
      </c>
      <c r="T3288" s="435"/>
      <c r="U3288" s="258"/>
      <c r="V3288" s="261"/>
      <c r="W3288" s="259"/>
      <c r="X3288" s="257"/>
      <c r="Y3288" s="422">
        <f>J3288-I3288</f>
        <v>0.68680555555555556</v>
      </c>
      <c r="Z3288" s="422">
        <f>Y3288*60</f>
        <v>41.208333333333336</v>
      </c>
      <c r="AA3288" s="432">
        <v>0</v>
      </c>
      <c r="AB3288" s="481">
        <v>5</v>
      </c>
    </row>
    <row r="3289" spans="1:28" ht="14.25" customHeight="1" thickBot="1">
      <c r="A3289" s="7"/>
      <c r="B3289" s="7"/>
      <c r="C3289" s="50" t="s">
        <v>3086</v>
      </c>
      <c r="D3289" s="468">
        <v>1</v>
      </c>
      <c r="E3289" s="87" t="s">
        <v>3218</v>
      </c>
      <c r="F3289" s="102" t="s">
        <v>3219</v>
      </c>
      <c r="G3289" s="102" t="s">
        <v>3219</v>
      </c>
      <c r="H3289" s="102" t="s">
        <v>3220</v>
      </c>
      <c r="I3289" s="45" t="s">
        <v>709</v>
      </c>
      <c r="J3289" s="325">
        <v>0.25347222222222221</v>
      </c>
      <c r="K3289" s="329" t="s">
        <v>10048</v>
      </c>
      <c r="L3289" s="13">
        <f ca="1">IFERROR(__xludf.DUMMYFUNCTION("if(K3461="""",0,counta(split(K3461,"","")))"),11)</f>
        <v>11</v>
      </c>
      <c r="M3289" s="329" t="s">
        <v>10048</v>
      </c>
      <c r="N3289" s="329"/>
      <c r="O3289" s="329"/>
      <c r="P3289" s="252"/>
      <c r="Q3289" s="357" t="s">
        <v>62</v>
      </c>
      <c r="R3289" s="102" t="s">
        <v>43</v>
      </c>
      <c r="S3289" s="252">
        <v>0</v>
      </c>
      <c r="T3289" s="435"/>
      <c r="U3289" s="379">
        <v>4</v>
      </c>
      <c r="V3289" s="379">
        <v>5</v>
      </c>
      <c r="W3289" s="377" t="s">
        <v>3511</v>
      </c>
      <c r="X3289" s="377">
        <v>1</v>
      </c>
      <c r="Y3289" s="422">
        <f>J3289-I3289</f>
        <v>0.19791666666666666</v>
      </c>
      <c r="Z3289" s="422">
        <f>Y3289*60</f>
        <v>11.875</v>
      </c>
      <c r="AA3289" s="429">
        <v>0</v>
      </c>
      <c r="AB3289" s="165">
        <v>5</v>
      </c>
    </row>
    <row r="3290" spans="1:28" ht="14.25" customHeight="1" thickBot="1">
      <c r="A3290" s="7"/>
      <c r="B3290" s="7"/>
      <c r="C3290" s="252" t="s">
        <v>3828</v>
      </c>
      <c r="D3290" s="468">
        <v>1</v>
      </c>
      <c r="E3290" s="252" t="s">
        <v>3925</v>
      </c>
      <c r="F3290" s="102" t="s">
        <v>148</v>
      </c>
      <c r="G3290" s="102" t="s">
        <v>148</v>
      </c>
      <c r="H3290" s="102" t="s">
        <v>3486</v>
      </c>
      <c r="I3290" s="45" t="s">
        <v>709</v>
      </c>
      <c r="J3290" s="335" t="s">
        <v>5398</v>
      </c>
      <c r="K3290" s="329" t="s">
        <v>10050</v>
      </c>
      <c r="L3290" s="13">
        <f ca="1">IFERROR(__xludf.DUMMYFUNCTION("if(K3462="""",0,counta(split(K3462,"","")))"),4)</f>
        <v>4</v>
      </c>
      <c r="M3290" s="329" t="s">
        <v>10050</v>
      </c>
      <c r="N3290" s="329"/>
      <c r="O3290" s="329"/>
      <c r="P3290" s="252"/>
      <c r="Q3290" s="357" t="s">
        <v>62</v>
      </c>
      <c r="R3290" s="102" t="s">
        <v>43</v>
      </c>
      <c r="S3290" s="252">
        <v>0</v>
      </c>
      <c r="T3290" s="435"/>
      <c r="U3290" s="165">
        <v>3</v>
      </c>
      <c r="V3290" s="165">
        <v>3</v>
      </c>
      <c r="W3290" s="165" t="s">
        <v>3092</v>
      </c>
      <c r="X3290" s="102" t="s">
        <v>2947</v>
      </c>
      <c r="Y3290" s="422">
        <f>J3290-I3290</f>
        <v>0.36458333333333337</v>
      </c>
      <c r="Z3290" s="422">
        <f>Y3290*60</f>
        <v>21.875000000000004</v>
      </c>
      <c r="AA3290" s="429">
        <v>0</v>
      </c>
      <c r="AB3290" s="280">
        <v>5</v>
      </c>
    </row>
    <row r="3291" spans="1:28" ht="14.25" customHeight="1" thickBot="1">
      <c r="A3291" s="7"/>
      <c r="B3291" s="7"/>
      <c r="C3291" s="237" t="s">
        <v>4214</v>
      </c>
      <c r="D3291" s="468">
        <v>1</v>
      </c>
      <c r="E3291" s="94" t="s">
        <v>4281</v>
      </c>
      <c r="F3291" s="284" t="s">
        <v>557</v>
      </c>
      <c r="G3291" s="102" t="s">
        <v>4288</v>
      </c>
      <c r="H3291" s="102" t="s">
        <v>4289</v>
      </c>
      <c r="I3291" s="45" t="s">
        <v>709</v>
      </c>
      <c r="J3291" s="325">
        <v>0.50694444444444442</v>
      </c>
      <c r="K3291" s="329" t="s">
        <v>10055</v>
      </c>
      <c r="L3291" s="13">
        <f ca="1">IFERROR(__xludf.DUMMYFUNCTION("if(K3463="""",0,counta(split(K3463,"","")))"),2)</f>
        <v>2</v>
      </c>
      <c r="M3291" s="329" t="s">
        <v>10055</v>
      </c>
      <c r="N3291" s="329"/>
      <c r="O3291" s="329"/>
      <c r="P3291" s="252"/>
      <c r="Q3291" s="357" t="s">
        <v>62</v>
      </c>
      <c r="R3291" s="102" t="s">
        <v>43</v>
      </c>
      <c r="S3291" s="252">
        <v>0</v>
      </c>
      <c r="T3291" s="435"/>
      <c r="U3291" s="72">
        <v>3</v>
      </c>
      <c r="V3291" s="76">
        <v>4</v>
      </c>
      <c r="W3291" s="209" t="s">
        <v>3047</v>
      </c>
      <c r="X3291" s="84">
        <v>0</v>
      </c>
      <c r="Y3291" s="422">
        <f>J3291-I3291</f>
        <v>0.45138888888888884</v>
      </c>
      <c r="Z3291" s="422">
        <f>Y3291*60</f>
        <v>27.083333333333329</v>
      </c>
      <c r="AA3291" s="429">
        <v>0</v>
      </c>
      <c r="AB3291" s="280">
        <v>5</v>
      </c>
    </row>
    <row r="3292" spans="1:28" ht="14.25" customHeight="1" thickBot="1">
      <c r="A3292" s="385"/>
      <c r="B3292" s="385"/>
      <c r="C3292" s="145" t="s">
        <v>5078</v>
      </c>
      <c r="D3292" s="468">
        <v>1</v>
      </c>
      <c r="E3292" s="145" t="s">
        <v>5287</v>
      </c>
      <c r="F3292" s="155" t="s">
        <v>5288</v>
      </c>
      <c r="G3292" s="155" t="s">
        <v>5289</v>
      </c>
      <c r="H3292" s="155" t="s">
        <v>3609</v>
      </c>
      <c r="I3292" s="146" t="s">
        <v>709</v>
      </c>
      <c r="J3292" s="325">
        <v>0.85833333333333328</v>
      </c>
      <c r="K3292" s="329" t="s">
        <v>10058</v>
      </c>
      <c r="L3292" s="13">
        <f ca="1">IFERROR(__xludf.DUMMYFUNCTION("if(K3464="""",0,counta(split(K3464,"","")))"),9)</f>
        <v>9</v>
      </c>
      <c r="M3292" s="329" t="s">
        <v>10058</v>
      </c>
      <c r="N3292" s="329" t="s">
        <v>181</v>
      </c>
      <c r="O3292" s="329" t="s">
        <v>3301</v>
      </c>
      <c r="P3292" s="252" t="s">
        <v>3301</v>
      </c>
      <c r="Q3292" s="357" t="s">
        <v>62</v>
      </c>
      <c r="R3292" s="102" t="s">
        <v>43</v>
      </c>
      <c r="S3292" s="252">
        <v>0</v>
      </c>
      <c r="T3292" s="435"/>
      <c r="U3292" s="165">
        <v>5</v>
      </c>
      <c r="V3292" s="165">
        <v>5</v>
      </c>
      <c r="W3292" s="237" t="s">
        <v>29</v>
      </c>
      <c r="X3292" s="102" t="s">
        <v>2794</v>
      </c>
      <c r="Y3292" s="422">
        <f>J3292-I3292</f>
        <v>0.8027777777777777</v>
      </c>
      <c r="Z3292" s="422">
        <f>Y3292*60</f>
        <v>48.166666666666664</v>
      </c>
      <c r="AA3292" s="429">
        <v>0</v>
      </c>
      <c r="AB3292" s="165">
        <v>5</v>
      </c>
    </row>
    <row r="3293" spans="1:28" ht="14.25" customHeight="1" thickBot="1">
      <c r="A3293" s="7"/>
      <c r="B3293" s="7"/>
      <c r="C3293" s="50" t="s">
        <v>6196</v>
      </c>
      <c r="D3293" s="468">
        <v>1</v>
      </c>
      <c r="E3293" s="50" t="s">
        <v>2048</v>
      </c>
      <c r="F3293" s="102" t="s">
        <v>6255</v>
      </c>
      <c r="G3293" s="102" t="s">
        <v>2848</v>
      </c>
      <c r="H3293" s="237" t="s">
        <v>2849</v>
      </c>
      <c r="I3293" s="45" t="s">
        <v>709</v>
      </c>
      <c r="J3293" s="335" t="s">
        <v>7844</v>
      </c>
      <c r="K3293" s="329" t="s">
        <v>5401</v>
      </c>
      <c r="L3293" s="13">
        <f ca="1">IFERROR(__xludf.DUMMYFUNCTION("if(K3465="""",0,counta(split(K3465,"","")))"),1)</f>
        <v>1</v>
      </c>
      <c r="M3293" s="329" t="s">
        <v>5401</v>
      </c>
      <c r="N3293" s="329"/>
      <c r="O3293" s="329"/>
      <c r="P3293" s="252"/>
      <c r="Q3293" s="422" t="s">
        <v>62</v>
      </c>
      <c r="R3293" s="102" t="s">
        <v>43</v>
      </c>
      <c r="S3293" s="102">
        <v>0</v>
      </c>
      <c r="T3293" s="435"/>
      <c r="U3293" s="165">
        <v>3</v>
      </c>
      <c r="V3293" s="354">
        <v>3</v>
      </c>
      <c r="W3293" s="353" t="s">
        <v>3092</v>
      </c>
      <c r="X3293" s="102">
        <v>1</v>
      </c>
      <c r="Y3293" s="422">
        <f>J3293-I3293</f>
        <v>0.94722222222222219</v>
      </c>
      <c r="Z3293" s="422">
        <f>Y3293*60</f>
        <v>56.833333333333329</v>
      </c>
      <c r="AA3293" s="429">
        <v>0</v>
      </c>
      <c r="AB3293" s="274">
        <v>5</v>
      </c>
    </row>
    <row r="3294" spans="1:28" ht="14.25" customHeight="1" thickBot="1">
      <c r="A3294" s="7"/>
      <c r="B3294" s="7"/>
      <c r="C3294" s="50" t="s">
        <v>3306</v>
      </c>
      <c r="D3294" s="468">
        <v>1</v>
      </c>
      <c r="E3294" s="95" t="s">
        <v>3313</v>
      </c>
      <c r="F3294" s="102" t="s">
        <v>2808</v>
      </c>
      <c r="G3294" s="102" t="s">
        <v>3324</v>
      </c>
      <c r="H3294" s="102" t="s">
        <v>3325</v>
      </c>
      <c r="I3294" s="45" t="s">
        <v>2343</v>
      </c>
      <c r="J3294" s="325">
        <v>0.11736111111111111</v>
      </c>
      <c r="K3294" s="329" t="s">
        <v>10067</v>
      </c>
      <c r="L3294" s="13">
        <f ca="1">IFERROR(__xludf.DUMMYFUNCTION("if(K3466="""",0,counta(split(K3466,"","")))"),11)</f>
        <v>11</v>
      </c>
      <c r="M3294" s="329" t="s">
        <v>10068</v>
      </c>
      <c r="N3294" s="329"/>
      <c r="O3294" s="329"/>
      <c r="P3294" s="252"/>
      <c r="Q3294" s="422" t="s">
        <v>62</v>
      </c>
      <c r="R3294" s="102" t="s">
        <v>43</v>
      </c>
      <c r="S3294" s="102">
        <v>0</v>
      </c>
      <c r="T3294" s="435"/>
      <c r="U3294" s="165"/>
      <c r="V3294" s="165">
        <v>4</v>
      </c>
      <c r="W3294" s="165" t="s">
        <v>29</v>
      </c>
      <c r="X3294" s="15">
        <v>1</v>
      </c>
      <c r="Y3294" s="422">
        <f>J3294-I3294</f>
        <v>6.25E-2</v>
      </c>
      <c r="Z3294" s="422">
        <f>Y3294*60</f>
        <v>3.75</v>
      </c>
      <c r="AA3294" s="429">
        <v>0</v>
      </c>
      <c r="AB3294" s="379">
        <v>5</v>
      </c>
    </row>
    <row r="3295" spans="1:28" ht="14.25" customHeight="1" thickBot="1">
      <c r="A3295" s="7"/>
      <c r="B3295" s="7"/>
      <c r="C3295" s="50" t="s">
        <v>3306</v>
      </c>
      <c r="D3295" s="468">
        <v>1</v>
      </c>
      <c r="E3295" s="97" t="s">
        <v>3434</v>
      </c>
      <c r="F3295" s="53" t="s">
        <v>2980</v>
      </c>
      <c r="G3295" s="102" t="s">
        <v>3435</v>
      </c>
      <c r="H3295" s="102" t="s">
        <v>2573</v>
      </c>
      <c r="I3295" s="45" t="s">
        <v>2343</v>
      </c>
      <c r="J3295" s="325">
        <v>0.28749999999999998</v>
      </c>
      <c r="K3295" s="329" t="s">
        <v>10071</v>
      </c>
      <c r="L3295" s="13">
        <f ca="1">IFERROR(__xludf.DUMMYFUNCTION("if(K3467="""",0,counta(split(K3467,"","")))"),6)</f>
        <v>6</v>
      </c>
      <c r="M3295" s="329" t="s">
        <v>10071</v>
      </c>
      <c r="N3295" s="329"/>
      <c r="O3295" s="329"/>
      <c r="P3295" s="252"/>
      <c r="Q3295" s="422" t="s">
        <v>62</v>
      </c>
      <c r="R3295" s="102" t="s">
        <v>43</v>
      </c>
      <c r="S3295" s="102">
        <v>0</v>
      </c>
      <c r="T3295" s="435"/>
      <c r="U3295" s="165">
        <v>4</v>
      </c>
      <c r="V3295" s="165">
        <v>5</v>
      </c>
      <c r="W3295" s="165" t="s">
        <v>5971</v>
      </c>
      <c r="X3295" s="102">
        <v>1</v>
      </c>
      <c r="Y3295" s="422">
        <f>J3295-I3295</f>
        <v>0.23263888888888887</v>
      </c>
      <c r="Z3295" s="422">
        <f>Y3295*60</f>
        <v>13.958333333333332</v>
      </c>
      <c r="AA3295" s="429">
        <v>0</v>
      </c>
      <c r="AB3295" s="332">
        <v>5</v>
      </c>
    </row>
    <row r="3296" spans="1:28" ht="14.25" customHeight="1" thickBot="1">
      <c r="A3296" s="7"/>
      <c r="B3296" s="7"/>
      <c r="C3296" s="50" t="s">
        <v>4937</v>
      </c>
      <c r="D3296" s="468">
        <v>1</v>
      </c>
      <c r="E3296" s="144" t="s">
        <v>5068</v>
      </c>
      <c r="F3296" s="102" t="s">
        <v>5069</v>
      </c>
      <c r="G3296" s="102" t="s">
        <v>5069</v>
      </c>
      <c r="H3296" s="102" t="s">
        <v>3325</v>
      </c>
      <c r="I3296" s="45" t="s">
        <v>2343</v>
      </c>
      <c r="J3296" s="325">
        <v>0.65486111111111112</v>
      </c>
      <c r="K3296" s="329" t="s">
        <v>10075</v>
      </c>
      <c r="L3296" s="13">
        <f ca="1">IFERROR(__xludf.DUMMYFUNCTION("if(K3468="""",0,counta(split(K3468,"","")))"),11)</f>
        <v>11</v>
      </c>
      <c r="M3296" s="329" t="s">
        <v>10075</v>
      </c>
      <c r="N3296" s="329"/>
      <c r="O3296" s="329"/>
      <c r="P3296" s="252"/>
      <c r="Q3296" s="422" t="s">
        <v>62</v>
      </c>
      <c r="R3296" s="102" t="s">
        <v>43</v>
      </c>
      <c r="S3296" s="102">
        <v>0</v>
      </c>
      <c r="T3296" s="435"/>
      <c r="U3296" s="379">
        <v>4</v>
      </c>
      <c r="V3296" s="379">
        <v>5</v>
      </c>
      <c r="W3296" s="377" t="s">
        <v>3548</v>
      </c>
      <c r="X3296" s="377">
        <v>1</v>
      </c>
      <c r="Y3296" s="422">
        <f>J3296-I3296</f>
        <v>0.6</v>
      </c>
      <c r="Z3296" s="422">
        <f>Y3296*60</f>
        <v>36</v>
      </c>
      <c r="AA3296" s="429">
        <v>0</v>
      </c>
      <c r="AB3296" s="165">
        <v>5</v>
      </c>
    </row>
    <row r="3297" spans="1:28" ht="14.25" customHeight="1" thickBot="1">
      <c r="A3297" s="161"/>
      <c r="B3297" s="161"/>
      <c r="C3297" s="353" t="s">
        <v>5531</v>
      </c>
      <c r="D3297" s="468">
        <v>1</v>
      </c>
      <c r="E3297" s="386" t="s">
        <v>5539</v>
      </c>
      <c r="F3297" s="164" t="s">
        <v>1062</v>
      </c>
      <c r="G3297" s="164" t="s">
        <v>5540</v>
      </c>
      <c r="H3297" s="164" t="s">
        <v>5541</v>
      </c>
      <c r="I3297" s="162" t="s">
        <v>2343</v>
      </c>
      <c r="J3297" s="325">
        <v>0.68194444444444446</v>
      </c>
      <c r="K3297" s="329" t="s">
        <v>10079</v>
      </c>
      <c r="L3297" s="13">
        <f ca="1">IFERROR(__xludf.DUMMYFUNCTION("if(K3469="""",0,counta(split(K3469,"","")))"),6)</f>
        <v>6</v>
      </c>
      <c r="M3297" s="329" t="s">
        <v>10079</v>
      </c>
      <c r="N3297" s="329"/>
      <c r="O3297" s="329"/>
      <c r="P3297" s="252"/>
      <c r="Q3297" s="422" t="s">
        <v>62</v>
      </c>
      <c r="R3297" s="102" t="s">
        <v>43</v>
      </c>
      <c r="S3297" s="102">
        <v>0</v>
      </c>
      <c r="T3297" s="435"/>
      <c r="U3297" s="165">
        <v>4</v>
      </c>
      <c r="V3297" s="165">
        <v>5</v>
      </c>
      <c r="W3297" s="284" t="s">
        <v>3223</v>
      </c>
      <c r="X3297" s="102" t="s">
        <v>2794</v>
      </c>
      <c r="Y3297" s="422">
        <f>J3297-I3297</f>
        <v>0.62708333333333333</v>
      </c>
      <c r="Z3297" s="422">
        <f>Y3297*60</f>
        <v>37.625</v>
      </c>
      <c r="AA3297" s="429">
        <v>0</v>
      </c>
      <c r="AB3297" s="332">
        <v>5</v>
      </c>
    </row>
    <row r="3298" spans="1:28" ht="14.25" customHeight="1" thickBot="1">
      <c r="A3298" s="7"/>
      <c r="B3298" s="7"/>
      <c r="C3298" s="237" t="s">
        <v>4214</v>
      </c>
      <c r="D3298" s="468">
        <v>1</v>
      </c>
      <c r="E3298" s="94" t="s">
        <v>4281</v>
      </c>
      <c r="F3298" s="102" t="s">
        <v>4287</v>
      </c>
      <c r="G3298" s="102" t="s">
        <v>4287</v>
      </c>
      <c r="H3298" s="102" t="s">
        <v>2305</v>
      </c>
      <c r="I3298" s="45" t="s">
        <v>1023</v>
      </c>
      <c r="J3298" s="325">
        <v>0.22500000000000001</v>
      </c>
      <c r="K3298" s="329" t="s">
        <v>10081</v>
      </c>
      <c r="L3298" s="13">
        <f ca="1">IFERROR(__xludf.DUMMYFUNCTION("if(K3470="""",0,counta(split(K3470,"","")))"),12)</f>
        <v>12</v>
      </c>
      <c r="M3298" s="329" t="s">
        <v>10081</v>
      </c>
      <c r="N3298" s="329"/>
      <c r="O3298" s="329"/>
      <c r="P3298" s="252"/>
      <c r="Q3298" s="422" t="s">
        <v>62</v>
      </c>
      <c r="R3298" s="102" t="s">
        <v>43</v>
      </c>
      <c r="S3298" s="102">
        <v>0</v>
      </c>
      <c r="T3298" s="435"/>
      <c r="U3298" s="481"/>
      <c r="V3298" s="481"/>
      <c r="W3298" s="481"/>
      <c r="X3298" s="480"/>
      <c r="Y3298" s="422">
        <f>J3298-I3298</f>
        <v>0.17083333333333334</v>
      </c>
      <c r="Z3298" s="422">
        <f>Y3298*60</f>
        <v>10.25</v>
      </c>
      <c r="AA3298" s="429">
        <v>0</v>
      </c>
      <c r="AB3298" s="165">
        <v>5</v>
      </c>
    </row>
    <row r="3299" spans="1:28" ht="14.25" customHeight="1" thickBot="1">
      <c r="A3299" s="7"/>
      <c r="B3299" s="7"/>
      <c r="C3299" s="50" t="s">
        <v>5784</v>
      </c>
      <c r="D3299" s="468">
        <v>1</v>
      </c>
      <c r="E3299" s="353" t="s">
        <v>5802</v>
      </c>
      <c r="F3299" s="175" t="s">
        <v>5433</v>
      </c>
      <c r="G3299" s="353" t="s">
        <v>5800</v>
      </c>
      <c r="H3299" s="353" t="s">
        <v>3976</v>
      </c>
      <c r="I3299" s="243" t="s">
        <v>1023</v>
      </c>
      <c r="J3299" s="325">
        <v>0.27083333333333331</v>
      </c>
      <c r="K3299" s="329" t="s">
        <v>5401</v>
      </c>
      <c r="L3299" s="13">
        <f ca="1">IFERROR(__xludf.DUMMYFUNCTION("if(K3471="""",0,counta(split(K3471,"","")))"),1)</f>
        <v>1</v>
      </c>
      <c r="M3299" s="329" t="s">
        <v>5401</v>
      </c>
      <c r="N3299" s="329" t="s">
        <v>3349</v>
      </c>
      <c r="O3299" s="329" t="s">
        <v>10085</v>
      </c>
      <c r="P3299" s="252" t="s">
        <v>10085</v>
      </c>
      <c r="Q3299" s="422" t="s">
        <v>62</v>
      </c>
      <c r="R3299" s="102" t="s">
        <v>43</v>
      </c>
      <c r="S3299" s="102">
        <v>0</v>
      </c>
      <c r="T3299" s="435"/>
      <c r="U3299" s="165">
        <v>2</v>
      </c>
      <c r="V3299" s="165">
        <v>4</v>
      </c>
      <c r="W3299" s="165" t="s">
        <v>3041</v>
      </c>
      <c r="X3299" s="102" t="s">
        <v>3469</v>
      </c>
      <c r="Y3299" s="422">
        <f>J3299-I3299</f>
        <v>0.21666666666666665</v>
      </c>
      <c r="Z3299" s="422">
        <f>Y3299*60</f>
        <v>12.999999999999998</v>
      </c>
      <c r="AA3299" s="429">
        <v>0</v>
      </c>
      <c r="AB3299" s="165">
        <v>5</v>
      </c>
    </row>
    <row r="3300" spans="1:28" ht="14.25" customHeight="1" thickBot="1">
      <c r="A3300" s="7"/>
      <c r="B3300" s="7"/>
      <c r="C3300" s="237" t="s">
        <v>3086</v>
      </c>
      <c r="D3300" s="468">
        <v>1</v>
      </c>
      <c r="E3300" s="87" t="s">
        <v>368</v>
      </c>
      <c r="F3300" s="102" t="s">
        <v>3122</v>
      </c>
      <c r="G3300" s="92" t="s">
        <v>3123</v>
      </c>
      <c r="H3300" s="102" t="s">
        <v>3124</v>
      </c>
      <c r="I3300" s="45" t="s">
        <v>2907</v>
      </c>
      <c r="J3300" s="325">
        <v>0.16875000000000001</v>
      </c>
      <c r="K3300" s="329" t="s">
        <v>10087</v>
      </c>
      <c r="L3300" s="13">
        <f ca="1">IFERROR(__xludf.DUMMYFUNCTION("if(K3472="""",0,counta(split(K3472,"","")))"),6)</f>
        <v>6</v>
      </c>
      <c r="M3300" s="329" t="s">
        <v>10087</v>
      </c>
      <c r="N3300" s="329"/>
      <c r="O3300" s="329"/>
      <c r="P3300" s="252"/>
      <c r="Q3300" s="422" t="s">
        <v>62</v>
      </c>
      <c r="R3300" s="102" t="s">
        <v>43</v>
      </c>
      <c r="S3300" s="102">
        <v>0</v>
      </c>
      <c r="T3300" s="435"/>
      <c r="U3300" s="280">
        <v>5</v>
      </c>
      <c r="V3300" s="280">
        <v>4</v>
      </c>
      <c r="W3300" s="286" t="s">
        <v>9052</v>
      </c>
      <c r="X3300" s="286" t="s">
        <v>3469</v>
      </c>
      <c r="Y3300" s="422">
        <f>J3300-I3300</f>
        <v>0.11527777777777778</v>
      </c>
      <c r="Z3300" s="422">
        <f>Y3300*60</f>
        <v>6.916666666666667</v>
      </c>
      <c r="AA3300" s="429">
        <v>0</v>
      </c>
      <c r="AB3300" s="280">
        <v>5</v>
      </c>
    </row>
    <row r="3301" spans="1:28" ht="14.25" customHeight="1" thickBot="1">
      <c r="A3301" s="156"/>
      <c r="B3301" s="156"/>
      <c r="C3301" s="252" t="s">
        <v>6391</v>
      </c>
      <c r="D3301" s="468">
        <v>1</v>
      </c>
      <c r="E3301" s="252" t="s">
        <v>6523</v>
      </c>
      <c r="F3301" s="129" t="s">
        <v>2935</v>
      </c>
      <c r="G3301" s="339" t="s">
        <v>3077</v>
      </c>
      <c r="H3301" s="339" t="s">
        <v>3763</v>
      </c>
      <c r="I3301" s="184" t="s">
        <v>2907</v>
      </c>
      <c r="J3301" s="325">
        <v>0.27291666666666664</v>
      </c>
      <c r="K3301" s="329" t="s">
        <v>10089</v>
      </c>
      <c r="L3301" s="13">
        <f ca="1">IFERROR(__xludf.DUMMYFUNCTION("if(K3473="""",0,counta(split(K3473,"","")))"),11)</f>
        <v>11</v>
      </c>
      <c r="M3301" s="329" t="s">
        <v>10089</v>
      </c>
      <c r="N3301" s="329"/>
      <c r="O3301" s="329"/>
      <c r="P3301" s="252"/>
      <c r="Q3301" s="422" t="s">
        <v>62</v>
      </c>
      <c r="R3301" s="102" t="s">
        <v>43</v>
      </c>
      <c r="S3301" s="102">
        <v>0</v>
      </c>
      <c r="T3301" s="435"/>
      <c r="U3301" s="165">
        <v>4</v>
      </c>
      <c r="V3301" s="354">
        <v>4</v>
      </c>
      <c r="W3301" s="353" t="s">
        <v>3602</v>
      </c>
      <c r="X3301" s="102">
        <v>1</v>
      </c>
      <c r="Y3301" s="422">
        <f>J3301-I3301</f>
        <v>0.21944444444444441</v>
      </c>
      <c r="Z3301" s="422">
        <f>Y3301*60</f>
        <v>13.166666666666664</v>
      </c>
      <c r="AA3301" s="429">
        <v>0</v>
      </c>
      <c r="AB3301" s="165">
        <v>5</v>
      </c>
    </row>
    <row r="3302" spans="1:28" ht="14.25" customHeight="1" thickBot="1">
      <c r="A3302" s="7"/>
      <c r="B3302" s="7"/>
      <c r="C3302" s="50" t="s">
        <v>3306</v>
      </c>
      <c r="D3302" s="468">
        <v>1</v>
      </c>
      <c r="E3302" s="95" t="s">
        <v>3313</v>
      </c>
      <c r="F3302" s="102" t="s">
        <v>3319</v>
      </c>
      <c r="G3302" s="102" t="s">
        <v>3320</v>
      </c>
      <c r="H3302" s="102" t="s">
        <v>3321</v>
      </c>
      <c r="I3302" s="45" t="s">
        <v>3322</v>
      </c>
      <c r="J3302" s="325">
        <v>0.36944444444444446</v>
      </c>
      <c r="K3302" s="329" t="s">
        <v>10091</v>
      </c>
      <c r="L3302" s="13">
        <f ca="1">IFERROR(__xludf.DUMMYFUNCTION("if(K3474="""",0,counta(split(K3474,"","")))"),7)</f>
        <v>7</v>
      </c>
      <c r="M3302" s="329" t="s">
        <v>10091</v>
      </c>
      <c r="N3302" s="329"/>
      <c r="O3302" s="329"/>
      <c r="P3302" s="252"/>
      <c r="Q3302" s="441" t="s">
        <v>62</v>
      </c>
      <c r="R3302" s="102" t="s">
        <v>43</v>
      </c>
      <c r="S3302" s="331">
        <v>0</v>
      </c>
      <c r="T3302" s="435"/>
      <c r="U3302" s="165">
        <v>4</v>
      </c>
      <c r="V3302" s="165">
        <v>4</v>
      </c>
      <c r="W3302" s="165" t="s">
        <v>3513</v>
      </c>
      <c r="X3302" s="102" t="s">
        <v>2947</v>
      </c>
      <c r="Y3302" s="422">
        <f>J3302-I3302</f>
        <v>0.31666666666666671</v>
      </c>
      <c r="Z3302" s="422">
        <f>Y3302*60</f>
        <v>19.000000000000004</v>
      </c>
      <c r="AA3302" s="429">
        <v>0</v>
      </c>
      <c r="AB3302" s="165">
        <v>5</v>
      </c>
    </row>
    <row r="3303" spans="1:28" ht="14.25" customHeight="1" thickBot="1">
      <c r="A3303" s="7"/>
      <c r="B3303" s="7"/>
      <c r="C3303" s="104" t="s">
        <v>3675</v>
      </c>
      <c r="D3303" s="468">
        <v>1</v>
      </c>
      <c r="E3303" s="49" t="s">
        <v>3715</v>
      </c>
      <c r="F3303" s="102" t="s">
        <v>75</v>
      </c>
      <c r="G3303" s="102" t="s">
        <v>3716</v>
      </c>
      <c r="H3303" s="102" t="s">
        <v>3717</v>
      </c>
      <c r="I3303" s="45" t="s">
        <v>3322</v>
      </c>
      <c r="J3303" s="325">
        <v>0.4284722222222222</v>
      </c>
      <c r="K3303" s="329" t="s">
        <v>10093</v>
      </c>
      <c r="L3303" s="13">
        <f ca="1">IFERROR(__xludf.DUMMYFUNCTION("if(K3475="""",0,counta(split(K3475,"","")))"),3)</f>
        <v>3</v>
      </c>
      <c r="M3303" s="329" t="s">
        <v>10093</v>
      </c>
      <c r="N3303" s="329"/>
      <c r="O3303" s="329"/>
      <c r="P3303" s="252"/>
      <c r="Q3303" s="441" t="s">
        <v>62</v>
      </c>
      <c r="R3303" s="102" t="s">
        <v>43</v>
      </c>
      <c r="S3303" s="331">
        <v>0</v>
      </c>
      <c r="T3303" s="435"/>
      <c r="U3303" s="165"/>
      <c r="V3303" s="165">
        <v>3</v>
      </c>
      <c r="W3303" s="165" t="s">
        <v>29</v>
      </c>
      <c r="X3303" s="15">
        <v>1</v>
      </c>
      <c r="Y3303" s="422">
        <f>J3303-I3303</f>
        <v>0.37569444444444444</v>
      </c>
      <c r="Z3303" s="422">
        <f>Y3303*60</f>
        <v>22.541666666666668</v>
      </c>
      <c r="AA3303" s="428">
        <v>0</v>
      </c>
      <c r="AB3303" s="332">
        <v>5</v>
      </c>
    </row>
    <row r="3304" spans="1:28" ht="14.25" customHeight="1" thickBot="1">
      <c r="A3304" s="7"/>
      <c r="B3304" s="7"/>
      <c r="C3304" s="252" t="s">
        <v>3828</v>
      </c>
      <c r="D3304" s="468">
        <v>1</v>
      </c>
      <c r="E3304" s="109" t="s">
        <v>3995</v>
      </c>
      <c r="F3304" s="102" t="s">
        <v>2732</v>
      </c>
      <c r="G3304" s="102" t="s">
        <v>3996</v>
      </c>
      <c r="H3304" s="102" t="s">
        <v>3997</v>
      </c>
      <c r="I3304" s="45" t="s">
        <v>3322</v>
      </c>
      <c r="J3304" s="325">
        <v>0.54583333333333328</v>
      </c>
      <c r="K3304" s="329" t="s">
        <v>10096</v>
      </c>
      <c r="L3304" s="13">
        <f ca="1">IFERROR(__xludf.DUMMYFUNCTION("if(K3476="""",0,counta(split(K3476,"","")))"),5)</f>
        <v>5</v>
      </c>
      <c r="M3304" s="329" t="s">
        <v>10096</v>
      </c>
      <c r="N3304" s="329"/>
      <c r="O3304" s="329"/>
      <c r="P3304" s="252"/>
      <c r="Q3304" s="441" t="s">
        <v>62</v>
      </c>
      <c r="R3304" s="102" t="s">
        <v>43</v>
      </c>
      <c r="S3304" s="181">
        <v>0</v>
      </c>
      <c r="T3304" s="435"/>
      <c r="U3304" s="165">
        <v>3</v>
      </c>
      <c r="V3304" s="354">
        <v>3</v>
      </c>
      <c r="W3304" s="353" t="s">
        <v>3092</v>
      </c>
      <c r="X3304" s="102">
        <v>1</v>
      </c>
      <c r="Y3304" s="422">
        <f>J3304-I3304</f>
        <v>0.49305555555555552</v>
      </c>
      <c r="Z3304" s="422">
        <f>Y3304*60</f>
        <v>29.583333333333332</v>
      </c>
      <c r="AA3304" s="429">
        <v>0</v>
      </c>
      <c r="AB3304" s="280">
        <v>5</v>
      </c>
    </row>
    <row r="3305" spans="1:28" ht="14.25" customHeight="1" thickBot="1">
      <c r="A3305" s="156"/>
      <c r="B3305" s="156"/>
      <c r="C3305" s="252" t="s">
        <v>6391</v>
      </c>
      <c r="D3305" s="468">
        <v>1</v>
      </c>
      <c r="E3305" s="312" t="s">
        <v>6616</v>
      </c>
      <c r="F3305" s="339" t="s">
        <v>68</v>
      </c>
      <c r="G3305" s="339" t="s">
        <v>68</v>
      </c>
      <c r="H3305" s="184" t="s">
        <v>208</v>
      </c>
      <c r="I3305" s="184" t="s">
        <v>3322</v>
      </c>
      <c r="J3305" s="325">
        <v>0.67361111111111116</v>
      </c>
      <c r="K3305" s="329" t="s">
        <v>10100</v>
      </c>
      <c r="L3305" s="13">
        <f ca="1">IFERROR(__xludf.DUMMYFUNCTION("if(K3477="""",0,counta(split(K3477,"","")))"),8)</f>
        <v>8</v>
      </c>
      <c r="M3305" s="329" t="s">
        <v>10100</v>
      </c>
      <c r="N3305" s="329"/>
      <c r="O3305" s="329"/>
      <c r="P3305" s="252"/>
      <c r="Q3305" s="422" t="s">
        <v>62</v>
      </c>
      <c r="R3305" s="102" t="s">
        <v>43</v>
      </c>
      <c r="S3305" s="102">
        <v>0</v>
      </c>
      <c r="T3305" s="435"/>
      <c r="U3305" s="165">
        <v>4</v>
      </c>
      <c r="V3305" s="165">
        <v>4</v>
      </c>
      <c r="W3305" s="165" t="s">
        <v>5989</v>
      </c>
      <c r="X3305" s="102">
        <v>1</v>
      </c>
      <c r="Y3305" s="422">
        <f>J3305-I3305</f>
        <v>0.62083333333333335</v>
      </c>
      <c r="Z3305" s="422">
        <f>Y3305*60</f>
        <v>37.25</v>
      </c>
      <c r="AA3305" s="429">
        <v>0</v>
      </c>
      <c r="AB3305" s="165">
        <v>5</v>
      </c>
    </row>
    <row r="3306" spans="1:28" ht="14.25" customHeight="1" thickBot="1">
      <c r="A3306" s="7"/>
      <c r="B3306" s="7"/>
      <c r="C3306" s="104" t="s">
        <v>5338</v>
      </c>
      <c r="D3306" s="468">
        <v>1</v>
      </c>
      <c r="E3306" s="50" t="s">
        <v>5350</v>
      </c>
      <c r="F3306" s="102" t="s">
        <v>2864</v>
      </c>
      <c r="G3306" s="102"/>
      <c r="H3306" s="102" t="s">
        <v>3303</v>
      </c>
      <c r="I3306" s="45" t="s">
        <v>693</v>
      </c>
      <c r="J3306" s="325">
        <v>0.84722222222222221</v>
      </c>
      <c r="K3306" s="329" t="s">
        <v>10104</v>
      </c>
      <c r="L3306" s="13">
        <f ca="1">IFERROR(__xludf.DUMMYFUNCTION("if(K3478="""",0,counta(split(K3478,"","")))"),7)</f>
        <v>7</v>
      </c>
      <c r="M3306" s="329" t="s">
        <v>10104</v>
      </c>
      <c r="N3306" s="329" t="s">
        <v>10105</v>
      </c>
      <c r="O3306" s="329" t="s">
        <v>7543</v>
      </c>
      <c r="P3306" s="252" t="s">
        <v>7543</v>
      </c>
      <c r="Q3306" s="422" t="s">
        <v>62</v>
      </c>
      <c r="R3306" s="102" t="s">
        <v>43</v>
      </c>
      <c r="S3306" s="102">
        <v>0</v>
      </c>
      <c r="T3306" s="435"/>
      <c r="U3306" s="165"/>
      <c r="V3306" s="165">
        <v>4</v>
      </c>
      <c r="W3306" s="165" t="s">
        <v>1403</v>
      </c>
      <c r="X3306" s="102"/>
      <c r="Y3306" s="422">
        <f>J3306-I3306</f>
        <v>0.79513888888888884</v>
      </c>
      <c r="Z3306" s="422">
        <f>Y3306*60</f>
        <v>47.708333333333329</v>
      </c>
      <c r="AA3306" s="429">
        <v>0</v>
      </c>
      <c r="AB3306" s="379">
        <v>5</v>
      </c>
    </row>
    <row r="3307" spans="1:28" ht="14.25" customHeight="1" thickBot="1">
      <c r="A3307" s="7"/>
      <c r="B3307" s="156"/>
      <c r="C3307" s="252" t="s">
        <v>6196</v>
      </c>
      <c r="D3307" s="468">
        <v>1</v>
      </c>
      <c r="E3307" s="252" t="s">
        <v>1432</v>
      </c>
      <c r="F3307" s="92" t="s">
        <v>5868</v>
      </c>
      <c r="G3307" s="252" t="s">
        <v>2937</v>
      </c>
      <c r="H3307" s="252" t="s">
        <v>5868</v>
      </c>
      <c r="I3307" s="180" t="s">
        <v>693</v>
      </c>
      <c r="J3307" s="325">
        <v>0.17222222222222222</v>
      </c>
      <c r="K3307" s="329" t="s">
        <v>10108</v>
      </c>
      <c r="L3307" s="13">
        <f ca="1">IFERROR(__xludf.DUMMYFUNCTION("if(K3479="""",0,counta(split(K3479,"","")))"),7)</f>
        <v>7</v>
      </c>
      <c r="M3307" s="329" t="s">
        <v>10108</v>
      </c>
      <c r="N3307" s="329" t="s">
        <v>10109</v>
      </c>
      <c r="O3307" s="329" t="s">
        <v>181</v>
      </c>
      <c r="P3307" s="252" t="s">
        <v>181</v>
      </c>
      <c r="Q3307" s="422" t="s">
        <v>62</v>
      </c>
      <c r="R3307" s="102" t="s">
        <v>43</v>
      </c>
      <c r="S3307" s="102">
        <v>0</v>
      </c>
      <c r="T3307" s="435"/>
      <c r="U3307" s="165">
        <v>4</v>
      </c>
      <c r="V3307" s="165">
        <v>5</v>
      </c>
      <c r="W3307" s="284" t="s">
        <v>3223</v>
      </c>
      <c r="X3307" s="102" t="s">
        <v>2794</v>
      </c>
      <c r="Y3307" s="422">
        <f>J3307-I3307</f>
        <v>0.12013888888888888</v>
      </c>
      <c r="Z3307" s="422">
        <f>Y3307*60</f>
        <v>7.208333333333333</v>
      </c>
      <c r="AA3307" s="429">
        <v>0</v>
      </c>
      <c r="AB3307" s="332">
        <v>5</v>
      </c>
    </row>
    <row r="3308" spans="1:28" ht="14.25" customHeight="1" thickBot="1">
      <c r="A3308" s="7"/>
      <c r="B3308" s="7"/>
      <c r="C3308" s="104" t="s">
        <v>5338</v>
      </c>
      <c r="D3308" s="468">
        <v>1</v>
      </c>
      <c r="E3308" s="50" t="s">
        <v>5482</v>
      </c>
      <c r="F3308" s="102" t="s">
        <v>5483</v>
      </c>
      <c r="G3308" s="102" t="s">
        <v>5484</v>
      </c>
      <c r="H3308" s="102" t="s">
        <v>5485</v>
      </c>
      <c r="I3308" s="45" t="s">
        <v>1788</v>
      </c>
      <c r="J3308" s="325">
        <v>0.20624999999999999</v>
      </c>
      <c r="K3308" s="329" t="s">
        <v>10111</v>
      </c>
      <c r="L3308" s="13">
        <f ca="1">IFERROR(__xludf.DUMMYFUNCTION("if(K3480="""",0,counta(split(K3480,"","")))"),5)</f>
        <v>5</v>
      </c>
      <c r="M3308" s="329" t="s">
        <v>10111</v>
      </c>
      <c r="N3308" s="329"/>
      <c r="O3308" s="329"/>
      <c r="P3308" s="252"/>
      <c r="Q3308" s="422" t="s">
        <v>62</v>
      </c>
      <c r="R3308" s="102" t="s">
        <v>43</v>
      </c>
      <c r="S3308" s="102">
        <v>0</v>
      </c>
      <c r="T3308" s="435"/>
      <c r="U3308" s="165">
        <v>5</v>
      </c>
      <c r="V3308" s="165">
        <v>5</v>
      </c>
      <c r="W3308" s="353" t="s">
        <v>29</v>
      </c>
      <c r="X3308" s="102" t="s">
        <v>2794</v>
      </c>
      <c r="Y3308" s="422">
        <f>J3308-I3308</f>
        <v>0.15625</v>
      </c>
      <c r="Z3308" s="422">
        <f>Y3308*60</f>
        <v>9.375</v>
      </c>
      <c r="AA3308" s="429">
        <v>0</v>
      </c>
      <c r="AB3308" s="165">
        <v>5</v>
      </c>
    </row>
    <row r="3309" spans="1:28" ht="14.25" customHeight="1" thickBot="1">
      <c r="A3309" s="7"/>
      <c r="B3309" s="7"/>
      <c r="C3309" s="50" t="s">
        <v>5950</v>
      </c>
      <c r="D3309" s="468">
        <v>1</v>
      </c>
      <c r="E3309" s="50" t="s">
        <v>6179</v>
      </c>
      <c r="F3309" s="102" t="s">
        <v>6180</v>
      </c>
      <c r="G3309" s="102"/>
      <c r="H3309" s="102" t="s">
        <v>6181</v>
      </c>
      <c r="I3309" s="45" t="s">
        <v>2360</v>
      </c>
      <c r="J3309" s="325">
        <v>0.30277777777777776</v>
      </c>
      <c r="K3309" s="329" t="s">
        <v>10116</v>
      </c>
      <c r="L3309" s="13">
        <f ca="1">IFERROR(__xludf.DUMMYFUNCTION("if(K3481="""",0,counta(split(K3481,"","")))"),7)</f>
        <v>7</v>
      </c>
      <c r="M3309" s="329" t="s">
        <v>10116</v>
      </c>
      <c r="N3309" s="329"/>
      <c r="O3309" s="329"/>
      <c r="P3309" s="252"/>
      <c r="Q3309" s="422" t="s">
        <v>62</v>
      </c>
      <c r="R3309" s="102" t="s">
        <v>43</v>
      </c>
      <c r="S3309" s="102">
        <v>0</v>
      </c>
      <c r="T3309" s="435"/>
      <c r="U3309" s="187">
        <v>2</v>
      </c>
      <c r="V3309" s="336">
        <v>3</v>
      </c>
      <c r="W3309" s="339" t="s">
        <v>3770</v>
      </c>
      <c r="X3309" s="339" t="s">
        <v>3469</v>
      </c>
      <c r="Y3309" s="422">
        <f>J3309-I3309</f>
        <v>0.25347222222222221</v>
      </c>
      <c r="Z3309" s="422">
        <f>Y3309*60</f>
        <v>15.208333333333332</v>
      </c>
      <c r="AA3309" s="429">
        <v>0</v>
      </c>
      <c r="AB3309" s="165">
        <v>5</v>
      </c>
    </row>
    <row r="3310" spans="1:28" ht="14.25" customHeight="1" thickBot="1">
      <c r="A3310" s="7"/>
      <c r="B3310" s="7"/>
      <c r="C3310" s="237" t="s">
        <v>3086</v>
      </c>
      <c r="D3310" s="468">
        <v>1</v>
      </c>
      <c r="E3310" s="87" t="s">
        <v>3161</v>
      </c>
      <c r="F3310" s="102" t="s">
        <v>3162</v>
      </c>
      <c r="G3310" s="102" t="s">
        <v>3162</v>
      </c>
      <c r="H3310" s="102" t="s">
        <v>3163</v>
      </c>
      <c r="I3310" s="45" t="s">
        <v>222</v>
      </c>
      <c r="J3310" s="325">
        <v>0.38819444444444445</v>
      </c>
      <c r="K3310" s="329" t="s">
        <v>10117</v>
      </c>
      <c r="L3310" s="13">
        <f ca="1">IFERROR(__xludf.DUMMYFUNCTION("if(K3482="""",0,counta(split(K3482,"","")))"),9)</f>
        <v>9</v>
      </c>
      <c r="M3310" s="329" t="s">
        <v>10117</v>
      </c>
      <c r="N3310" s="329" t="s">
        <v>181</v>
      </c>
      <c r="O3310" s="329"/>
      <c r="P3310" s="252"/>
      <c r="Q3310" s="422" t="s">
        <v>62</v>
      </c>
      <c r="R3310" s="102" t="s">
        <v>43</v>
      </c>
      <c r="S3310" s="102">
        <v>0</v>
      </c>
      <c r="T3310" s="435"/>
      <c r="U3310" s="165">
        <v>0</v>
      </c>
      <c r="V3310" s="165">
        <v>0</v>
      </c>
      <c r="W3310" s="165" t="s">
        <v>3627</v>
      </c>
      <c r="X3310" s="102" t="s">
        <v>3469</v>
      </c>
      <c r="Y3310" s="422">
        <f>J3310-I3310</f>
        <v>0.33958333333333335</v>
      </c>
      <c r="Z3310" s="422">
        <f>Y3310*60</f>
        <v>20.375</v>
      </c>
      <c r="AA3310" s="429">
        <v>0</v>
      </c>
      <c r="AB3310" s="274">
        <v>5</v>
      </c>
    </row>
    <row r="3311" spans="1:28" ht="14.25" customHeight="1" thickBot="1">
      <c r="A3311" s="7"/>
      <c r="B3311" s="7"/>
      <c r="C3311" s="237" t="s">
        <v>4214</v>
      </c>
      <c r="D3311" s="468">
        <v>1</v>
      </c>
      <c r="E3311" s="94" t="s">
        <v>4215</v>
      </c>
      <c r="F3311" s="102" t="s">
        <v>816</v>
      </c>
      <c r="G3311" s="284" t="s">
        <v>4216</v>
      </c>
      <c r="H3311" s="284" t="s">
        <v>818</v>
      </c>
      <c r="I3311" s="249" t="s">
        <v>222</v>
      </c>
      <c r="J3311" s="325">
        <v>0.5083333333333333</v>
      </c>
      <c r="K3311" s="329" t="s">
        <v>10121</v>
      </c>
      <c r="L3311" s="13">
        <f ca="1">IFERROR(__xludf.DUMMYFUNCTION("if(K3483="""",0,counta(split(K3483,"","")))"),8)</f>
        <v>8</v>
      </c>
      <c r="M3311" s="329" t="s">
        <v>10121</v>
      </c>
      <c r="N3311" s="329"/>
      <c r="O3311" s="329"/>
      <c r="P3311" s="252"/>
      <c r="Q3311" s="422" t="s">
        <v>62</v>
      </c>
      <c r="R3311" s="102" t="s">
        <v>43</v>
      </c>
      <c r="S3311" s="102">
        <v>0</v>
      </c>
      <c r="T3311" s="435"/>
      <c r="U3311" s="481"/>
      <c r="V3311" s="481"/>
      <c r="W3311" s="481"/>
      <c r="X3311" s="480"/>
      <c r="Y3311" s="422">
        <f>J3311-I3311</f>
        <v>0.4597222222222222</v>
      </c>
      <c r="Z3311" s="422">
        <f>Y3311*60</f>
        <v>27.583333333333332</v>
      </c>
      <c r="AA3311" s="429">
        <v>0</v>
      </c>
      <c r="AB3311" s="165">
        <v>5</v>
      </c>
    </row>
    <row r="3312" spans="1:28" ht="14.25" customHeight="1" thickBot="1">
      <c r="A3312" s="7"/>
      <c r="B3312" s="7"/>
      <c r="C3312" s="50" t="s">
        <v>4937</v>
      </c>
      <c r="D3312" s="468">
        <v>1</v>
      </c>
      <c r="E3312" s="144" t="s">
        <v>5044</v>
      </c>
      <c r="F3312" s="102" t="s">
        <v>5045</v>
      </c>
      <c r="G3312" s="102" t="s">
        <v>5045</v>
      </c>
      <c r="H3312" s="102" t="s">
        <v>5046</v>
      </c>
      <c r="I3312" s="45" t="s">
        <v>222</v>
      </c>
      <c r="J3312" s="325">
        <v>0.55208333333333337</v>
      </c>
      <c r="K3312" s="329" t="s">
        <v>10124</v>
      </c>
      <c r="L3312" s="13">
        <f ca="1">IFERROR(__xludf.DUMMYFUNCTION("if(K3484="""",0,counta(split(K3484,"","")))"),6)</f>
        <v>6</v>
      </c>
      <c r="M3312" s="329" t="s">
        <v>10124</v>
      </c>
      <c r="N3312" s="329"/>
      <c r="O3312" s="329"/>
      <c r="P3312" s="252"/>
      <c r="Q3312" s="422" t="s">
        <v>62</v>
      </c>
      <c r="R3312" s="102" t="s">
        <v>43</v>
      </c>
      <c r="S3312" s="102">
        <v>0</v>
      </c>
      <c r="T3312" s="435"/>
      <c r="U3312" s="187">
        <v>2</v>
      </c>
      <c r="V3312" s="332">
        <v>5</v>
      </c>
      <c r="W3312" s="339" t="s">
        <v>6545</v>
      </c>
      <c r="X3312" s="339" t="s">
        <v>2794</v>
      </c>
      <c r="Y3312" s="422">
        <f>J3312-I3312</f>
        <v>0.50347222222222221</v>
      </c>
      <c r="Z3312" s="422">
        <f>Y3312*60</f>
        <v>30.208333333333332</v>
      </c>
      <c r="AA3312" s="429">
        <v>0</v>
      </c>
      <c r="AB3312" s="165">
        <v>5</v>
      </c>
    </row>
    <row r="3313" spans="1:28" ht="14.25" customHeight="1" thickBot="1">
      <c r="A3313" s="161"/>
      <c r="B3313" s="161"/>
      <c r="C3313" s="353" t="s">
        <v>5531</v>
      </c>
      <c r="D3313" s="468">
        <v>1</v>
      </c>
      <c r="E3313" s="252" t="s">
        <v>5526</v>
      </c>
      <c r="F3313" s="164" t="s">
        <v>75</v>
      </c>
      <c r="G3313" s="164" t="s">
        <v>257</v>
      </c>
      <c r="H3313" s="164" t="s">
        <v>295</v>
      </c>
      <c r="I3313" s="162" t="s">
        <v>222</v>
      </c>
      <c r="J3313" s="325">
        <v>0.59236111111111112</v>
      </c>
      <c r="K3313" s="329" t="s">
        <v>10127</v>
      </c>
      <c r="L3313" s="13">
        <f ca="1">IFERROR(__xludf.DUMMYFUNCTION("if(K3485="""",0,counta(split(K3485,"","")))"),7)</f>
        <v>7</v>
      </c>
      <c r="M3313" s="329" t="s">
        <v>10127</v>
      </c>
      <c r="N3313" s="329"/>
      <c r="O3313" s="329"/>
      <c r="P3313" s="252"/>
      <c r="Q3313" s="422" t="s">
        <v>62</v>
      </c>
      <c r="R3313" s="102" t="s">
        <v>43</v>
      </c>
      <c r="S3313" s="102">
        <v>0</v>
      </c>
      <c r="T3313" s="435"/>
      <c r="U3313" s="522" t="s">
        <v>5401</v>
      </c>
      <c r="V3313" s="522" t="s">
        <v>5401</v>
      </c>
      <c r="W3313" s="524" t="s">
        <v>5401</v>
      </c>
      <c r="X3313" s="524" t="s">
        <v>5401</v>
      </c>
      <c r="Y3313" s="422">
        <f>J3313-I3313</f>
        <v>0.54374999999999996</v>
      </c>
      <c r="Z3313" s="422">
        <f>Y3313*60</f>
        <v>32.625</v>
      </c>
      <c r="AA3313" s="429">
        <v>0</v>
      </c>
      <c r="AB3313" s="274">
        <v>5</v>
      </c>
    </row>
    <row r="3314" spans="1:28" ht="14.25" customHeight="1" thickBot="1">
      <c r="A3314" s="7"/>
      <c r="B3314" s="7"/>
      <c r="C3314" s="50" t="s">
        <v>6842</v>
      </c>
      <c r="D3314" s="468">
        <v>1</v>
      </c>
      <c r="E3314" s="50" t="s">
        <v>6853</v>
      </c>
      <c r="F3314" s="216" t="s">
        <v>6854</v>
      </c>
      <c r="G3314" s="102" t="s">
        <v>6855</v>
      </c>
      <c r="H3314" s="102" t="s">
        <v>6856</v>
      </c>
      <c r="I3314" s="45" t="s">
        <v>222</v>
      </c>
      <c r="J3314" s="325">
        <v>0.75277777777777777</v>
      </c>
      <c r="K3314" s="329" t="s">
        <v>10129</v>
      </c>
      <c r="L3314" s="13">
        <f ca="1">IFERROR(__xludf.DUMMYFUNCTION("if(K3486="""",0,counta(split(K3486,"","")))"),14)</f>
        <v>14</v>
      </c>
      <c r="M3314" s="329" t="s">
        <v>10129</v>
      </c>
      <c r="N3314" s="329"/>
      <c r="O3314" s="329"/>
      <c r="P3314" s="252"/>
      <c r="Q3314" s="422" t="s">
        <v>62</v>
      </c>
      <c r="R3314" s="102" t="s">
        <v>43</v>
      </c>
      <c r="S3314" s="102">
        <v>0</v>
      </c>
      <c r="T3314" s="435"/>
      <c r="U3314" s="165">
        <v>4</v>
      </c>
      <c r="V3314" s="165">
        <v>4</v>
      </c>
      <c r="W3314" s="165" t="s">
        <v>3770</v>
      </c>
      <c r="X3314" s="102">
        <v>1</v>
      </c>
      <c r="Y3314" s="422">
        <f>J3314-I3314</f>
        <v>0.70416666666666661</v>
      </c>
      <c r="Z3314" s="422">
        <f>Y3314*60</f>
        <v>42.25</v>
      </c>
      <c r="AA3314" s="429">
        <v>0</v>
      </c>
      <c r="AB3314" s="332">
        <v>5</v>
      </c>
    </row>
    <row r="3315" spans="1:28" ht="14.25" customHeight="1" thickBot="1">
      <c r="A3315" s="7"/>
      <c r="B3315" s="7"/>
      <c r="C3315" s="50" t="s">
        <v>4411</v>
      </c>
      <c r="D3315" s="468">
        <v>1</v>
      </c>
      <c r="E3315" s="386" t="s">
        <v>4625</v>
      </c>
      <c r="F3315" s="124" t="s">
        <v>2842</v>
      </c>
      <c r="G3315" s="102" t="s">
        <v>4626</v>
      </c>
      <c r="H3315" s="102" t="s">
        <v>561</v>
      </c>
      <c r="I3315" s="45" t="s">
        <v>281</v>
      </c>
      <c r="J3315" s="325">
        <v>0.10416666666666667</v>
      </c>
      <c r="K3315" s="329" t="s">
        <v>10132</v>
      </c>
      <c r="L3315" s="13">
        <f ca="1">IFERROR(__xludf.DUMMYFUNCTION("if(K3487="""",0,counta(split(K3487,"","")))"),2)</f>
        <v>2</v>
      </c>
      <c r="M3315" s="329" t="s">
        <v>10132</v>
      </c>
      <c r="N3315" s="329"/>
      <c r="O3315" s="329"/>
      <c r="P3315" s="252"/>
      <c r="Q3315" s="422" t="s">
        <v>62</v>
      </c>
      <c r="R3315" s="102" t="s">
        <v>43</v>
      </c>
      <c r="S3315" s="102">
        <v>0</v>
      </c>
      <c r="T3315" s="435"/>
      <c r="U3315" s="487"/>
      <c r="V3315" s="487"/>
      <c r="W3315" s="499"/>
      <c r="X3315" s="499"/>
      <c r="Y3315" s="422">
        <f>J3315-I3315</f>
        <v>5.6250000000000008E-2</v>
      </c>
      <c r="Z3315" s="422">
        <f>Y3315*60</f>
        <v>3.3750000000000004</v>
      </c>
      <c r="AA3315" s="429">
        <v>0</v>
      </c>
      <c r="AB3315" s="486">
        <v>5</v>
      </c>
    </row>
    <row r="3316" spans="1:28" ht="14.25" customHeight="1" thickBot="1">
      <c r="A3316" s="513"/>
      <c r="B3316" s="513"/>
      <c r="C3316" s="514" t="s">
        <v>5950</v>
      </c>
      <c r="D3316" s="468">
        <v>1</v>
      </c>
      <c r="E3316" s="514" t="s">
        <v>6126</v>
      </c>
      <c r="F3316" s="480" t="s">
        <v>1461</v>
      </c>
      <c r="G3316" s="480" t="s">
        <v>6130</v>
      </c>
      <c r="H3316" s="480" t="s">
        <v>3472</v>
      </c>
      <c r="I3316" s="542" t="s">
        <v>281</v>
      </c>
      <c r="J3316" s="325">
        <v>0.21388888888888888</v>
      </c>
      <c r="K3316" s="329" t="s">
        <v>10135</v>
      </c>
      <c r="L3316" s="13">
        <f ca="1">IFERROR(__xludf.DUMMYFUNCTION("if(K3488="""",0,counta(split(K3488,"","")))"),3)</f>
        <v>3</v>
      </c>
      <c r="M3316" s="329" t="s">
        <v>10135</v>
      </c>
      <c r="N3316" s="329"/>
      <c r="O3316" s="329"/>
      <c r="P3316" s="252"/>
      <c r="Q3316" s="422" t="s">
        <v>62</v>
      </c>
      <c r="R3316" s="102" t="s">
        <v>43</v>
      </c>
      <c r="S3316" s="102">
        <v>0</v>
      </c>
      <c r="T3316" s="435"/>
      <c r="U3316" s="379">
        <v>3</v>
      </c>
      <c r="V3316" s="379">
        <v>5</v>
      </c>
      <c r="W3316" s="377" t="s">
        <v>3511</v>
      </c>
      <c r="X3316" s="377">
        <v>1</v>
      </c>
      <c r="Y3316" s="422">
        <f>J3316-I3316</f>
        <v>0.16597222222222222</v>
      </c>
      <c r="Z3316" s="422">
        <f>Y3316*60</f>
        <v>9.9583333333333321</v>
      </c>
      <c r="AA3316" s="429">
        <v>0</v>
      </c>
      <c r="AB3316" s="280">
        <v>5</v>
      </c>
    </row>
    <row r="3317" spans="1:28" ht="14.25" customHeight="1" thickBot="1">
      <c r="A3317" s="7"/>
      <c r="B3317" s="156"/>
      <c r="C3317" s="252" t="s">
        <v>6196</v>
      </c>
      <c r="D3317" s="468">
        <v>1</v>
      </c>
      <c r="E3317" s="252" t="s">
        <v>6281</v>
      </c>
      <c r="F3317" s="339" t="s">
        <v>6282</v>
      </c>
      <c r="G3317" s="252" t="s">
        <v>6282</v>
      </c>
      <c r="H3317" s="252" t="s">
        <v>6283</v>
      </c>
      <c r="I3317" s="180" t="s">
        <v>281</v>
      </c>
      <c r="J3317" s="325">
        <v>0.3125</v>
      </c>
      <c r="K3317" s="329" t="s">
        <v>5401</v>
      </c>
      <c r="L3317" s="13">
        <f ca="1">IFERROR(__xludf.DUMMYFUNCTION("if(K3489="""",0,counta(split(K3489,"","")))"),1)</f>
        <v>1</v>
      </c>
      <c r="M3317" s="329" t="s">
        <v>5401</v>
      </c>
      <c r="N3317" s="329"/>
      <c r="O3317" s="329"/>
      <c r="P3317" s="252"/>
      <c r="Q3317" s="422" t="s">
        <v>62</v>
      </c>
      <c r="R3317" s="102" t="s">
        <v>43</v>
      </c>
      <c r="S3317" s="102">
        <v>0</v>
      </c>
      <c r="T3317" s="435"/>
      <c r="U3317" s="165">
        <v>4</v>
      </c>
      <c r="V3317" s="165">
        <v>4</v>
      </c>
      <c r="W3317" s="165" t="s">
        <v>2111</v>
      </c>
      <c r="X3317" s="102" t="s">
        <v>2794</v>
      </c>
      <c r="Y3317" s="422">
        <f>J3317-I3317</f>
        <v>0.26458333333333334</v>
      </c>
      <c r="Z3317" s="422">
        <f>Y3317*60</f>
        <v>15.875</v>
      </c>
      <c r="AA3317" s="429">
        <v>0</v>
      </c>
      <c r="AB3317" s="332">
        <v>5</v>
      </c>
    </row>
    <row r="3318" spans="1:28" ht="14.25" customHeight="1" thickBot="1">
      <c r="A3318" s="136"/>
      <c r="B3318" s="7"/>
      <c r="C3318" s="51" t="s">
        <v>3465</v>
      </c>
      <c r="D3318" s="468">
        <v>1</v>
      </c>
      <c r="E3318" s="103" t="s">
        <v>3631</v>
      </c>
      <c r="F3318" s="102" t="s">
        <v>3632</v>
      </c>
      <c r="G3318" s="102" t="s">
        <v>3633</v>
      </c>
      <c r="H3318" s="102" t="s">
        <v>3634</v>
      </c>
      <c r="I3318" s="45" t="s">
        <v>1529</v>
      </c>
      <c r="J3318" s="325">
        <v>0.33333333333333331</v>
      </c>
      <c r="K3318" s="329" t="s">
        <v>10142</v>
      </c>
      <c r="L3318" s="13">
        <f ca="1">IFERROR(__xludf.DUMMYFUNCTION("if(K3490="""",0,counta(split(K3490,"","")))"),9)</f>
        <v>9</v>
      </c>
      <c r="M3318" s="329" t="s">
        <v>10142</v>
      </c>
      <c r="N3318" s="329"/>
      <c r="O3318" s="329"/>
      <c r="P3318" s="252"/>
      <c r="Q3318" s="422" t="s">
        <v>62</v>
      </c>
      <c r="R3318" s="102" t="s">
        <v>43</v>
      </c>
      <c r="S3318" s="102">
        <v>0</v>
      </c>
      <c r="T3318" s="435"/>
      <c r="U3318" s="165">
        <v>4</v>
      </c>
      <c r="V3318" s="165">
        <v>5</v>
      </c>
      <c r="W3318" s="353" t="s">
        <v>29</v>
      </c>
      <c r="X3318" s="102" t="s">
        <v>2794</v>
      </c>
      <c r="Y3318" s="422">
        <f>J3318-I3318</f>
        <v>0.28680555555555554</v>
      </c>
      <c r="Z3318" s="422">
        <f>Y3318*60</f>
        <v>17.208333333333332</v>
      </c>
      <c r="AA3318" s="429">
        <v>0</v>
      </c>
      <c r="AB3318" s="379">
        <v>5</v>
      </c>
    </row>
    <row r="3319" spans="1:28" ht="14.25" customHeight="1" thickBot="1">
      <c r="A3319" s="7"/>
      <c r="B3319" s="7"/>
      <c r="C3319" s="50" t="s">
        <v>4411</v>
      </c>
      <c r="D3319" s="468">
        <v>1</v>
      </c>
      <c r="E3319" s="50" t="s">
        <v>4412</v>
      </c>
      <c r="F3319" s="102" t="s">
        <v>4415</v>
      </c>
      <c r="G3319" s="102" t="s">
        <v>4416</v>
      </c>
      <c r="H3319" s="102" t="s">
        <v>4416</v>
      </c>
      <c r="I3319" s="45" t="s">
        <v>1529</v>
      </c>
      <c r="J3319" s="325">
        <v>0.3659722222222222</v>
      </c>
      <c r="K3319" s="329" t="s">
        <v>10146</v>
      </c>
      <c r="L3319" s="13">
        <f ca="1">IFERROR(__xludf.DUMMYFUNCTION("if(K3491="""",0,counta(split(K3491,"","")))"),2)</f>
        <v>2</v>
      </c>
      <c r="M3319" s="329" t="s">
        <v>10146</v>
      </c>
      <c r="N3319" s="329"/>
      <c r="O3319" s="329"/>
      <c r="P3319" s="252"/>
      <c r="Q3319" s="422" t="s">
        <v>62</v>
      </c>
      <c r="R3319" s="102" t="s">
        <v>43</v>
      </c>
      <c r="S3319" s="102">
        <v>0</v>
      </c>
      <c r="T3319" s="435"/>
      <c r="U3319" s="379">
        <v>4</v>
      </c>
      <c r="V3319" s="379">
        <v>5</v>
      </c>
      <c r="W3319" s="377" t="s">
        <v>3511</v>
      </c>
      <c r="X3319" s="377">
        <v>1</v>
      </c>
      <c r="Y3319" s="422">
        <f>J3319-I3319</f>
        <v>0.31944444444444442</v>
      </c>
      <c r="Z3319" s="422">
        <f>Y3319*60</f>
        <v>19.166666666666664</v>
      </c>
      <c r="AA3319" s="429">
        <v>0</v>
      </c>
      <c r="AB3319" s="165">
        <v>5</v>
      </c>
    </row>
    <row r="3320" spans="1:28" ht="14.25" customHeight="1" thickBot="1">
      <c r="A3320" s="385"/>
      <c r="B3320" s="385"/>
      <c r="C3320" s="145" t="s">
        <v>5078</v>
      </c>
      <c r="D3320" s="468">
        <v>1</v>
      </c>
      <c r="E3320" s="145" t="s">
        <v>5150</v>
      </c>
      <c r="F3320" s="155" t="s">
        <v>2824</v>
      </c>
      <c r="G3320" s="155"/>
      <c r="H3320" s="155" t="s">
        <v>3831</v>
      </c>
      <c r="I3320" s="146" t="s">
        <v>1529</v>
      </c>
      <c r="J3320" s="325">
        <v>0.41319444444444442</v>
      </c>
      <c r="K3320" s="329" t="s">
        <v>10149</v>
      </c>
      <c r="L3320" s="13">
        <f ca="1">IFERROR(__xludf.DUMMYFUNCTION("if(K3492="""",0,counta(split(K3492,"","")))"),1)</f>
        <v>1</v>
      </c>
      <c r="M3320" s="329" t="s">
        <v>10150</v>
      </c>
      <c r="N3320" s="329"/>
      <c r="O3320" s="329"/>
      <c r="P3320" s="252"/>
      <c r="Q3320" s="422" t="s">
        <v>62</v>
      </c>
      <c r="R3320" s="102" t="s">
        <v>43</v>
      </c>
      <c r="S3320" s="102">
        <v>0</v>
      </c>
      <c r="T3320" s="435"/>
      <c r="U3320" s="165">
        <v>4</v>
      </c>
      <c r="V3320" s="165">
        <v>4</v>
      </c>
      <c r="W3320" s="165"/>
      <c r="X3320" s="102" t="s">
        <v>2794</v>
      </c>
      <c r="Y3320" s="422">
        <f>J3320-I3320</f>
        <v>0.36666666666666664</v>
      </c>
      <c r="Z3320" s="422">
        <f>Y3320*60</f>
        <v>22</v>
      </c>
      <c r="AA3320" s="429">
        <v>0</v>
      </c>
      <c r="AB3320" s="332">
        <v>5</v>
      </c>
    </row>
    <row r="3321" spans="1:28" ht="14.25" customHeight="1" thickBot="1">
      <c r="A3321" s="7"/>
      <c r="B3321" s="7"/>
      <c r="C3321" s="284" t="s">
        <v>5784</v>
      </c>
      <c r="D3321" s="468">
        <v>1</v>
      </c>
      <c r="E3321" s="353" t="s">
        <v>5809</v>
      </c>
      <c r="F3321" s="175" t="s">
        <v>3166</v>
      </c>
      <c r="G3321" s="353" t="s">
        <v>3665</v>
      </c>
      <c r="H3321" s="353" t="s">
        <v>3665</v>
      </c>
      <c r="I3321" s="243" t="s">
        <v>1529</v>
      </c>
      <c r="J3321" s="325">
        <v>0.48958333333333331</v>
      </c>
      <c r="K3321" s="338" t="s">
        <v>10152</v>
      </c>
      <c r="L3321" s="13">
        <f ca="1">IFERROR(__xludf.DUMMYFUNCTION("if(K3493="""",0,counta(split(K3493,"","")))"),1)</f>
        <v>1</v>
      </c>
      <c r="M3321" s="338" t="s">
        <v>10152</v>
      </c>
      <c r="N3321" s="329"/>
      <c r="O3321" s="329"/>
      <c r="P3321" s="252"/>
      <c r="Q3321" s="422" t="s">
        <v>62</v>
      </c>
      <c r="R3321" s="102" t="s">
        <v>43</v>
      </c>
      <c r="S3321" s="102">
        <v>0</v>
      </c>
      <c r="T3321" s="435"/>
      <c r="U3321" s="379">
        <v>3</v>
      </c>
      <c r="V3321" s="379">
        <v>5</v>
      </c>
      <c r="W3321" s="377" t="s">
        <v>3511</v>
      </c>
      <c r="X3321" s="377">
        <v>1</v>
      </c>
      <c r="Y3321" s="422">
        <f>J3321-I3321</f>
        <v>0.44305555555555554</v>
      </c>
      <c r="Z3321" s="422">
        <f>Y3321*60</f>
        <v>26.583333333333332</v>
      </c>
      <c r="AA3321" s="429">
        <v>0</v>
      </c>
      <c r="AB3321" s="165">
        <v>5</v>
      </c>
    </row>
    <row r="3322" spans="1:28" ht="14.25" customHeight="1" thickBot="1">
      <c r="A3322" s="7"/>
      <c r="B3322" s="7"/>
      <c r="C3322" s="50" t="s">
        <v>5950</v>
      </c>
      <c r="D3322" s="468">
        <v>1</v>
      </c>
      <c r="E3322" s="50" t="s">
        <v>5958</v>
      </c>
      <c r="F3322" s="102" t="s">
        <v>5961</v>
      </c>
      <c r="G3322" s="102" t="s">
        <v>2226</v>
      </c>
      <c r="H3322" s="102" t="s">
        <v>5961</v>
      </c>
      <c r="I3322" s="45" t="s">
        <v>1529</v>
      </c>
      <c r="J3322" s="325">
        <v>0.51527777777777772</v>
      </c>
      <c r="K3322" s="338" t="s">
        <v>10157</v>
      </c>
      <c r="L3322" s="13">
        <f ca="1">IFERROR(__xludf.DUMMYFUNCTION("if(K3494="""",0,counta(split(K3494,"","")))"),1)</f>
        <v>1</v>
      </c>
      <c r="M3322" s="338" t="s">
        <v>10157</v>
      </c>
      <c r="N3322" s="329"/>
      <c r="O3322" s="329"/>
      <c r="P3322" s="252"/>
      <c r="Q3322" s="422" t="s">
        <v>62</v>
      </c>
      <c r="R3322" s="102" t="s">
        <v>43</v>
      </c>
      <c r="S3322" s="102">
        <v>0</v>
      </c>
      <c r="T3322" s="435"/>
      <c r="U3322" s="165"/>
      <c r="V3322" s="165">
        <v>5</v>
      </c>
      <c r="W3322" s="165" t="s">
        <v>1403</v>
      </c>
      <c r="X3322" s="102"/>
      <c r="Y3322" s="422">
        <f>J3322-I3322</f>
        <v>0.46874999999999994</v>
      </c>
      <c r="Z3322" s="422">
        <f>Y3322*60</f>
        <v>28.124999999999996</v>
      </c>
      <c r="AA3322" s="428">
        <v>0</v>
      </c>
      <c r="AB3322" s="490">
        <v>5</v>
      </c>
    </row>
    <row r="3323" spans="1:28" ht="14.25" customHeight="1" thickBot="1">
      <c r="A3323" s="7"/>
      <c r="B3323" s="7"/>
      <c r="C3323" s="190" t="s">
        <v>6753</v>
      </c>
      <c r="D3323" s="468">
        <v>1</v>
      </c>
      <c r="E3323" s="200" t="s">
        <v>6820</v>
      </c>
      <c r="F3323" s="207" t="s">
        <v>4813</v>
      </c>
      <c r="G3323" s="209" t="s">
        <v>1949</v>
      </c>
      <c r="H3323" s="209" t="s">
        <v>1929</v>
      </c>
      <c r="I3323" s="208" t="s">
        <v>1529</v>
      </c>
      <c r="J3323" s="325">
        <v>0.1361111111111111</v>
      </c>
      <c r="K3323" s="329" t="s">
        <v>10161</v>
      </c>
      <c r="L3323" s="13">
        <f ca="1">IFERROR(__xludf.DUMMYFUNCTION("if(K3495="""",0,counta(split(K3495,"","")))"),5)</f>
        <v>5</v>
      </c>
      <c r="M3323" s="329" t="s">
        <v>10161</v>
      </c>
      <c r="N3323" s="329" t="s">
        <v>181</v>
      </c>
      <c r="O3323" s="329"/>
      <c r="P3323" s="252"/>
      <c r="Q3323" s="422" t="s">
        <v>62</v>
      </c>
      <c r="R3323" s="102" t="s">
        <v>43</v>
      </c>
      <c r="S3323" s="102">
        <v>0</v>
      </c>
      <c r="T3323" s="435"/>
      <c r="U3323" s="379">
        <v>2</v>
      </c>
      <c r="V3323" s="379">
        <v>5</v>
      </c>
      <c r="W3323" s="377" t="s">
        <v>3044</v>
      </c>
      <c r="X3323" s="377">
        <v>1</v>
      </c>
      <c r="Y3323" s="422">
        <f>J3323-I3323</f>
        <v>8.958333333333332E-2</v>
      </c>
      <c r="Z3323" s="422">
        <f>Y3323*60</f>
        <v>5.3749999999999991</v>
      </c>
      <c r="AA3323" s="429">
        <v>0</v>
      </c>
      <c r="AB3323" s="490">
        <v>5</v>
      </c>
    </row>
    <row r="3324" spans="1:28" ht="14.25" customHeight="1" thickBot="1">
      <c r="A3324" s="69"/>
      <c r="B3324" s="69"/>
      <c r="C3324" s="285" t="s">
        <v>3006</v>
      </c>
      <c r="D3324" s="468">
        <v>1</v>
      </c>
      <c r="E3324" s="194" t="s">
        <v>1830</v>
      </c>
      <c r="F3324" s="80" t="s">
        <v>3036</v>
      </c>
      <c r="G3324" s="74" t="s">
        <v>3037</v>
      </c>
      <c r="H3324" s="74" t="s">
        <v>3038</v>
      </c>
      <c r="I3324" s="75" t="s">
        <v>1694</v>
      </c>
      <c r="J3324" s="325">
        <v>0.21805555555555556</v>
      </c>
      <c r="K3324" s="329" t="s">
        <v>10163</v>
      </c>
      <c r="L3324" s="13">
        <f ca="1">IFERROR(__xludf.DUMMYFUNCTION("if(K3496="""",0,counta(split(K3496,"","")))"),7)</f>
        <v>7</v>
      </c>
      <c r="M3324" s="329" t="s">
        <v>10163</v>
      </c>
      <c r="N3324" s="329"/>
      <c r="O3324" s="329"/>
      <c r="P3324" s="252"/>
      <c r="Q3324" s="422" t="s">
        <v>62</v>
      </c>
      <c r="R3324" s="102" t="s">
        <v>43</v>
      </c>
      <c r="S3324" s="102">
        <v>0</v>
      </c>
      <c r="T3324" s="435"/>
      <c r="U3324" s="165">
        <v>2</v>
      </c>
      <c r="V3324" s="165">
        <v>3</v>
      </c>
      <c r="W3324" s="165" t="s">
        <v>3548</v>
      </c>
      <c r="X3324" s="102">
        <v>1</v>
      </c>
      <c r="Y3324" s="422">
        <f>J3324-I3324</f>
        <v>0.17222222222222222</v>
      </c>
      <c r="Z3324" s="422">
        <f>Y3324*60</f>
        <v>10.333333333333334</v>
      </c>
      <c r="AA3324" s="429">
        <v>0</v>
      </c>
      <c r="AB3324" s="332">
        <v>5</v>
      </c>
    </row>
    <row r="3325" spans="1:28" ht="14.25" customHeight="1" thickBot="1">
      <c r="A3325" s="7"/>
      <c r="B3325" s="7"/>
      <c r="C3325" s="50" t="s">
        <v>5950</v>
      </c>
      <c r="D3325" s="468">
        <v>1</v>
      </c>
      <c r="E3325" s="50" t="s">
        <v>6059</v>
      </c>
      <c r="F3325" s="102" t="s">
        <v>1461</v>
      </c>
      <c r="G3325" s="102" t="s">
        <v>6060</v>
      </c>
      <c r="H3325" s="102" t="s">
        <v>3021</v>
      </c>
      <c r="I3325" s="45" t="s">
        <v>1694</v>
      </c>
      <c r="J3325" s="347">
        <v>0.35833333333333334</v>
      </c>
      <c r="K3325" s="352" t="s">
        <v>10168</v>
      </c>
      <c r="L3325" s="13">
        <f ca="1">IFERROR(__xludf.DUMMYFUNCTION("if(K3497="""",0,counta(split(K3497,"","")))"),10)</f>
        <v>10</v>
      </c>
      <c r="M3325" s="352" t="s">
        <v>10168</v>
      </c>
      <c r="N3325" s="329"/>
      <c r="O3325" s="329"/>
      <c r="P3325" s="252"/>
      <c r="Q3325" s="422" t="s">
        <v>62</v>
      </c>
      <c r="R3325" s="102" t="s">
        <v>43</v>
      </c>
      <c r="S3325" s="102">
        <v>0</v>
      </c>
      <c r="T3325" s="435"/>
      <c r="U3325" s="165">
        <v>4</v>
      </c>
      <c r="V3325" s="165">
        <v>5</v>
      </c>
      <c r="W3325" s="165" t="s">
        <v>3223</v>
      </c>
      <c r="X3325" s="102" t="s">
        <v>2947</v>
      </c>
      <c r="Y3325" s="422">
        <f>J3325-I3325</f>
        <v>0.3125</v>
      </c>
      <c r="Z3325" s="422">
        <f>Y3325*60</f>
        <v>18.75</v>
      </c>
      <c r="AA3325" s="429">
        <v>0</v>
      </c>
      <c r="AB3325" s="165">
        <v>5</v>
      </c>
    </row>
    <row r="3326" spans="1:28" ht="14.25" customHeight="1" thickBot="1">
      <c r="A3326" s="7"/>
      <c r="B3326" s="7"/>
      <c r="C3326" s="104" t="s">
        <v>3675</v>
      </c>
      <c r="D3326" s="468">
        <v>1</v>
      </c>
      <c r="E3326" s="108" t="s">
        <v>3771</v>
      </c>
      <c r="F3326" s="102" t="s">
        <v>3774</v>
      </c>
      <c r="G3326" s="102" t="s">
        <v>3775</v>
      </c>
      <c r="H3326" s="102" t="s">
        <v>3776</v>
      </c>
      <c r="I3326" s="45" t="s">
        <v>24</v>
      </c>
      <c r="J3326" s="347">
        <v>0.42638888888888887</v>
      </c>
      <c r="K3326" s="352" t="s">
        <v>10171</v>
      </c>
      <c r="L3326" s="13">
        <f ca="1">IFERROR(__xludf.DUMMYFUNCTION("if(K3498="""",0,counta(split(K3498,"","")))"),5)</f>
        <v>5</v>
      </c>
      <c r="M3326" s="352" t="s">
        <v>10171</v>
      </c>
      <c r="N3326" s="329"/>
      <c r="O3326" s="329"/>
      <c r="P3326" s="252"/>
      <c r="Q3326" s="422" t="s">
        <v>62</v>
      </c>
      <c r="R3326" s="102" t="s">
        <v>43</v>
      </c>
      <c r="S3326" s="102">
        <v>0</v>
      </c>
      <c r="T3326" s="435"/>
      <c r="U3326" s="165">
        <v>3</v>
      </c>
      <c r="V3326" s="165">
        <v>4</v>
      </c>
      <c r="W3326" s="165" t="s">
        <v>2111</v>
      </c>
      <c r="X3326" s="102" t="s">
        <v>2794</v>
      </c>
      <c r="Y3326" s="422">
        <f>J3326-I3326</f>
        <v>0.38124999999999998</v>
      </c>
      <c r="Z3326" s="422">
        <f>Y3326*60</f>
        <v>22.875</v>
      </c>
      <c r="AA3326" s="429">
        <v>0</v>
      </c>
      <c r="AB3326" s="379">
        <v>5</v>
      </c>
    </row>
    <row r="3327" spans="1:28" ht="14.25" customHeight="1" thickBot="1">
      <c r="A3327" s="7"/>
      <c r="B3327" s="7"/>
      <c r="C3327" s="50" t="s">
        <v>6842</v>
      </c>
      <c r="D3327" s="468">
        <v>1</v>
      </c>
      <c r="E3327" s="50" t="s">
        <v>2046</v>
      </c>
      <c r="F3327" s="102" t="s">
        <v>4028</v>
      </c>
      <c r="G3327" s="102" t="s">
        <v>273</v>
      </c>
      <c r="H3327" s="102" t="s">
        <v>6843</v>
      </c>
      <c r="I3327" s="45" t="s">
        <v>24</v>
      </c>
      <c r="J3327" s="347">
        <v>0.51180555555555551</v>
      </c>
      <c r="K3327" s="352" t="s">
        <v>10173</v>
      </c>
      <c r="L3327" s="13">
        <f ca="1">IFERROR(__xludf.DUMMYFUNCTION("if(K3499="""",0,counta(split(K3499,"","")))"),6)</f>
        <v>6</v>
      </c>
      <c r="M3327" s="352" t="s">
        <v>10173</v>
      </c>
      <c r="N3327" s="329"/>
      <c r="O3327" s="329"/>
      <c r="P3327" s="252"/>
      <c r="Q3327" s="422" t="s">
        <v>62</v>
      </c>
      <c r="R3327" s="102" t="s">
        <v>43</v>
      </c>
      <c r="S3327" s="102">
        <v>0</v>
      </c>
      <c r="T3327" s="435"/>
      <c r="U3327" s="165">
        <v>3</v>
      </c>
      <c r="V3327" s="354">
        <v>5</v>
      </c>
      <c r="W3327" s="353" t="s">
        <v>3127</v>
      </c>
      <c r="X3327" s="102">
        <v>1</v>
      </c>
      <c r="Y3327" s="422">
        <f>J3327-I3327</f>
        <v>0.46666666666666662</v>
      </c>
      <c r="Z3327" s="422">
        <f>Y3327*60</f>
        <v>27.999999999999996</v>
      </c>
      <c r="AA3327" s="429">
        <v>0</v>
      </c>
      <c r="AB3327" s="165">
        <v>5</v>
      </c>
    </row>
    <row r="3328" spans="1:28" ht="14.25" customHeight="1" thickBot="1">
      <c r="A3328" s="7"/>
      <c r="B3328" s="7"/>
      <c r="C3328" s="50" t="s">
        <v>4937</v>
      </c>
      <c r="D3328" s="468">
        <v>1</v>
      </c>
      <c r="E3328" s="144" t="s">
        <v>4990</v>
      </c>
      <c r="F3328" s="102" t="s">
        <v>2848</v>
      </c>
      <c r="G3328" s="102" t="s">
        <v>4991</v>
      </c>
      <c r="H3328" s="102" t="s">
        <v>208</v>
      </c>
      <c r="I3328" s="45" t="s">
        <v>209</v>
      </c>
      <c r="J3328" s="347">
        <v>0.61805555555555558</v>
      </c>
      <c r="K3328" s="352" t="s">
        <v>10175</v>
      </c>
      <c r="L3328" s="13">
        <f ca="1">IFERROR(__xludf.DUMMYFUNCTION("if(K3500="""",0,counta(split(K3500,"","")))"),10)</f>
        <v>10</v>
      </c>
      <c r="M3328" s="352" t="s">
        <v>10175</v>
      </c>
      <c r="N3328" s="329"/>
      <c r="O3328" s="329"/>
      <c r="P3328" s="252"/>
      <c r="Q3328" s="422" t="s">
        <v>62</v>
      </c>
      <c r="R3328" s="102" t="s">
        <v>43</v>
      </c>
      <c r="S3328" s="102">
        <v>0</v>
      </c>
      <c r="T3328" s="435"/>
      <c r="U3328" s="187">
        <v>2</v>
      </c>
      <c r="V3328" s="333">
        <v>4</v>
      </c>
      <c r="W3328" s="339" t="s">
        <v>3770</v>
      </c>
      <c r="X3328" s="339" t="s">
        <v>3469</v>
      </c>
      <c r="Y3328" s="422">
        <f>J3328-I3328</f>
        <v>0.57361111111111118</v>
      </c>
      <c r="Z3328" s="422">
        <f>Y3328*60</f>
        <v>34.416666666666671</v>
      </c>
      <c r="AA3328" s="429">
        <v>0</v>
      </c>
      <c r="AB3328" s="165">
        <v>5</v>
      </c>
    </row>
    <row r="3329" spans="1:28" ht="14.25" customHeight="1" thickBot="1">
      <c r="A3329" s="7"/>
      <c r="B3329" s="7"/>
      <c r="C3329" s="50" t="s">
        <v>4411</v>
      </c>
      <c r="D3329" s="468">
        <v>1</v>
      </c>
      <c r="E3329" s="51" t="s">
        <v>4619</v>
      </c>
      <c r="F3329" s="102" t="s">
        <v>2820</v>
      </c>
      <c r="G3329" s="102" t="s">
        <v>4620</v>
      </c>
      <c r="H3329" s="102" t="s">
        <v>4477</v>
      </c>
      <c r="I3329" s="45" t="s">
        <v>534</v>
      </c>
      <c r="J3329" s="347">
        <v>0.72430555555555554</v>
      </c>
      <c r="K3329" s="352" t="s">
        <v>10179</v>
      </c>
      <c r="L3329" s="13">
        <f ca="1">IFERROR(__xludf.DUMMYFUNCTION("if(K3501="""",0,counta(split(K3501,"","")))"),11)</f>
        <v>11</v>
      </c>
      <c r="M3329" s="352" t="s">
        <v>10179</v>
      </c>
      <c r="N3329" s="329"/>
      <c r="O3329" s="329"/>
      <c r="P3329" s="252"/>
      <c r="Q3329" s="422" t="s">
        <v>62</v>
      </c>
      <c r="R3329" s="102" t="s">
        <v>43</v>
      </c>
      <c r="S3329" s="102">
        <v>0</v>
      </c>
      <c r="T3329" s="435"/>
      <c r="U3329" s="165">
        <v>4</v>
      </c>
      <c r="V3329" s="165">
        <v>5</v>
      </c>
      <c r="W3329" s="165" t="s">
        <v>3127</v>
      </c>
      <c r="X3329" s="102">
        <v>1</v>
      </c>
      <c r="Y3329" s="422">
        <f>J3329-I3329</f>
        <v>0.68055555555555558</v>
      </c>
      <c r="Z3329" s="422">
        <f>Y3329*60</f>
        <v>40.833333333333336</v>
      </c>
      <c r="AA3329" s="429">
        <v>0</v>
      </c>
      <c r="AB3329" s="379">
        <v>5</v>
      </c>
    </row>
    <row r="3330" spans="1:28" ht="14.25" customHeight="1" thickBot="1">
      <c r="A3330" s="7"/>
      <c r="B3330" s="7"/>
      <c r="C3330" s="50" t="s">
        <v>5950</v>
      </c>
      <c r="D3330" s="468">
        <v>1</v>
      </c>
      <c r="E3330" s="50" t="s">
        <v>5951</v>
      </c>
      <c r="F3330" s="102" t="s">
        <v>4186</v>
      </c>
      <c r="G3330" s="102"/>
      <c r="H3330" s="102" t="s">
        <v>177</v>
      </c>
      <c r="I3330" s="45" t="s">
        <v>534</v>
      </c>
      <c r="J3330" s="355">
        <v>0.12638888888888888</v>
      </c>
      <c r="K3330" s="434" t="s">
        <v>10182</v>
      </c>
      <c r="L3330" s="13">
        <f ca="1">IFERROR(__xludf.DUMMYFUNCTION("if(K3502="""",0,counta(split(K3502,"","")))"),2)</f>
        <v>2</v>
      </c>
      <c r="M3330" s="434" t="s">
        <v>10183</v>
      </c>
      <c r="N3330" s="353"/>
      <c r="O3330" s="353"/>
      <c r="P3330" s="353"/>
      <c r="Q3330" s="422" t="s">
        <v>62</v>
      </c>
      <c r="R3330" s="102" t="s">
        <v>43</v>
      </c>
      <c r="S3330" s="102">
        <v>0</v>
      </c>
      <c r="T3330" s="435"/>
      <c r="U3330" s="165"/>
      <c r="V3330" s="165">
        <v>3</v>
      </c>
      <c r="W3330" s="165" t="s">
        <v>1403</v>
      </c>
      <c r="X3330" s="102"/>
      <c r="Y3330" s="422">
        <f>J3330-I3330</f>
        <v>8.2638888888888873E-2</v>
      </c>
      <c r="Z3330" s="422">
        <f>Y3330*60</f>
        <v>4.9583333333333321</v>
      </c>
      <c r="AA3330" s="429">
        <v>0</v>
      </c>
      <c r="AB3330" s="165">
        <v>5</v>
      </c>
    </row>
    <row r="3331" spans="1:28" ht="14.25" customHeight="1" thickBot="1">
      <c r="A3331" s="7"/>
      <c r="B3331" s="7"/>
      <c r="C3331" s="252" t="s">
        <v>3465</v>
      </c>
      <c r="D3331" s="468">
        <v>1</v>
      </c>
      <c r="E3331" s="252" t="s">
        <v>3466</v>
      </c>
      <c r="F3331" s="102" t="s">
        <v>3475</v>
      </c>
      <c r="G3331" s="102" t="s">
        <v>3475</v>
      </c>
      <c r="H3331" s="102" t="s">
        <v>3475</v>
      </c>
      <c r="I3331" s="45" t="s">
        <v>839</v>
      </c>
      <c r="J3331" s="355">
        <v>0.21666666666666667</v>
      </c>
      <c r="K3331" s="434" t="s">
        <v>10184</v>
      </c>
      <c r="L3331" s="13">
        <f ca="1">IFERROR(__xludf.DUMMYFUNCTION("if(K3503="""",0,counta(split(K3503,"","")))"),3)</f>
        <v>3</v>
      </c>
      <c r="M3331" s="434" t="s">
        <v>10184</v>
      </c>
      <c r="N3331" s="434" t="s">
        <v>181</v>
      </c>
      <c r="O3331" s="434" t="s">
        <v>181</v>
      </c>
      <c r="P3331" s="434" t="s">
        <v>181</v>
      </c>
      <c r="Q3331" s="422" t="s">
        <v>62</v>
      </c>
      <c r="R3331" s="102" t="s">
        <v>43</v>
      </c>
      <c r="S3331" s="102">
        <v>0</v>
      </c>
      <c r="T3331" s="435"/>
      <c r="U3331" s="165"/>
      <c r="V3331" s="165">
        <v>4</v>
      </c>
      <c r="W3331" s="165" t="s">
        <v>2111</v>
      </c>
      <c r="X3331" s="102"/>
      <c r="Y3331" s="422">
        <f>J3331-I3331</f>
        <v>0.1736111111111111</v>
      </c>
      <c r="Z3331" s="422">
        <f>Y3331*60</f>
        <v>10.416666666666666</v>
      </c>
      <c r="AA3331" s="429">
        <v>0</v>
      </c>
      <c r="AB3331" s="165">
        <v>5</v>
      </c>
    </row>
    <row r="3332" spans="1:28" ht="14.25" customHeight="1" thickBot="1">
      <c r="A3332" s="7"/>
      <c r="B3332" s="7"/>
      <c r="C3332" s="104" t="s">
        <v>5338</v>
      </c>
      <c r="D3332" s="468">
        <v>1</v>
      </c>
      <c r="E3332" s="50" t="s">
        <v>5473</v>
      </c>
      <c r="F3332" s="102" t="s">
        <v>2985</v>
      </c>
      <c r="G3332" s="102" t="s">
        <v>5474</v>
      </c>
      <c r="H3332" s="102" t="s">
        <v>295</v>
      </c>
      <c r="I3332" s="45" t="s">
        <v>839</v>
      </c>
      <c r="J3332" s="355">
        <v>0.31944444444444442</v>
      </c>
      <c r="K3332" s="434" t="s">
        <v>10185</v>
      </c>
      <c r="L3332" s="13">
        <f ca="1">IFERROR(__xludf.DUMMYFUNCTION("if(K3504="""",0,counta(split(K3504,"","")))"),3)</f>
        <v>3</v>
      </c>
      <c r="M3332" s="434" t="s">
        <v>10186</v>
      </c>
      <c r="N3332" s="353"/>
      <c r="O3332" s="353"/>
      <c r="P3332" s="353"/>
      <c r="Q3332" s="422" t="s">
        <v>62</v>
      </c>
      <c r="R3332" s="102" t="s">
        <v>43</v>
      </c>
      <c r="S3332" s="102">
        <v>0</v>
      </c>
      <c r="T3332" s="435"/>
      <c r="U3332" s="165">
        <v>4</v>
      </c>
      <c r="V3332" s="165">
        <v>3</v>
      </c>
      <c r="W3332" s="165" t="s">
        <v>2793</v>
      </c>
      <c r="X3332" s="102" t="s">
        <v>2947</v>
      </c>
      <c r="Y3332" s="422">
        <f>J3332-I3332</f>
        <v>0.27638888888888885</v>
      </c>
      <c r="Z3332" s="422">
        <f>Y3332*60</f>
        <v>16.583333333333332</v>
      </c>
      <c r="AA3332" s="429">
        <v>0</v>
      </c>
      <c r="AB3332" s="165">
        <v>5</v>
      </c>
    </row>
    <row r="3333" spans="1:28" ht="14.25" customHeight="1" thickBot="1">
      <c r="A3333" s="7"/>
      <c r="B3333" s="7"/>
      <c r="C3333" s="50" t="s">
        <v>5784</v>
      </c>
      <c r="D3333" s="468">
        <v>1</v>
      </c>
      <c r="E3333" s="353" t="s">
        <v>5785</v>
      </c>
      <c r="F3333" s="175" t="s">
        <v>2864</v>
      </c>
      <c r="G3333" s="353" t="s">
        <v>1929</v>
      </c>
      <c r="H3333" s="353" t="s">
        <v>1929</v>
      </c>
      <c r="I3333" s="243" t="s">
        <v>839</v>
      </c>
      <c r="J3333" s="355">
        <v>0.4236111111111111</v>
      </c>
      <c r="K3333" s="434" t="s">
        <v>10188</v>
      </c>
      <c r="L3333" s="13">
        <f ca="1">IFERROR(__xludf.DUMMYFUNCTION("if(K3505="""",0,counta(split(K3505,"","")))"),2)</f>
        <v>2</v>
      </c>
      <c r="M3333" s="434" t="s">
        <v>10188</v>
      </c>
      <c r="N3333" s="434" t="s">
        <v>10189</v>
      </c>
      <c r="O3333" s="434" t="s">
        <v>10190</v>
      </c>
      <c r="P3333" s="435"/>
      <c r="Q3333" s="422" t="s">
        <v>62</v>
      </c>
      <c r="R3333" s="102" t="s">
        <v>43</v>
      </c>
      <c r="S3333" s="102">
        <v>0</v>
      </c>
      <c r="T3333" s="435"/>
      <c r="U3333" s="165"/>
      <c r="V3333" s="165">
        <v>3</v>
      </c>
      <c r="W3333" s="165" t="s">
        <v>1403</v>
      </c>
      <c r="X3333" s="102"/>
      <c r="Y3333" s="422">
        <f>J3333-I3333</f>
        <v>0.38055555555555554</v>
      </c>
      <c r="Z3333" s="422">
        <f>Y3333*60</f>
        <v>22.833333333333332</v>
      </c>
      <c r="AA3333" s="429">
        <v>0</v>
      </c>
      <c r="AB3333" s="332">
        <v>5</v>
      </c>
    </row>
    <row r="3334" spans="1:28" ht="14.25" customHeight="1" thickBot="1">
      <c r="A3334" s="7"/>
      <c r="B3334" s="7"/>
      <c r="C3334" s="252" t="s">
        <v>6196</v>
      </c>
      <c r="D3334" s="468">
        <v>1</v>
      </c>
      <c r="E3334" s="50" t="s">
        <v>6353</v>
      </c>
      <c r="F3334" s="92" t="s">
        <v>2937</v>
      </c>
      <c r="G3334" s="102"/>
      <c r="H3334" s="102" t="s">
        <v>6354</v>
      </c>
      <c r="I3334" s="45" t="s">
        <v>839</v>
      </c>
      <c r="J3334" s="355">
        <v>0.51388888888888884</v>
      </c>
      <c r="K3334" s="434" t="s">
        <v>10193</v>
      </c>
      <c r="L3334" s="13">
        <f ca="1">IFERROR(__xludf.DUMMYFUNCTION("if(K3506="""",0,counta(split(K3506,"","")))"),7)</f>
        <v>7</v>
      </c>
      <c r="M3334" s="434" t="s">
        <v>10194</v>
      </c>
      <c r="N3334" s="353"/>
      <c r="O3334" s="353"/>
      <c r="P3334" s="353"/>
      <c r="Q3334" s="414" t="s">
        <v>62</v>
      </c>
      <c r="R3334" s="102" t="s">
        <v>43</v>
      </c>
      <c r="S3334" s="354">
        <v>0</v>
      </c>
      <c r="T3334" s="435"/>
      <c r="U3334" s="165"/>
      <c r="V3334" s="165">
        <v>3</v>
      </c>
      <c r="W3334" s="165" t="s">
        <v>29</v>
      </c>
      <c r="X3334" s="15">
        <v>1</v>
      </c>
      <c r="Y3334" s="422">
        <f>J3334-I3334</f>
        <v>0.47083333333333327</v>
      </c>
      <c r="Z3334" s="422">
        <f>Y3334*60</f>
        <v>28.249999999999996</v>
      </c>
      <c r="AA3334" s="428">
        <v>0</v>
      </c>
      <c r="AB3334" s="379">
        <v>5</v>
      </c>
    </row>
    <row r="3335" spans="1:28" ht="14.25" customHeight="1" thickBot="1">
      <c r="A3335" s="7"/>
      <c r="B3335" s="7"/>
      <c r="C3335" s="252" t="s">
        <v>6355</v>
      </c>
      <c r="D3335" s="468">
        <v>1</v>
      </c>
      <c r="E3335" s="50" t="s">
        <v>6378</v>
      </c>
      <c r="F3335" s="102" t="s">
        <v>6379</v>
      </c>
      <c r="G3335" s="102"/>
      <c r="H3335" s="284" t="s">
        <v>6379</v>
      </c>
      <c r="I3335" s="45" t="s">
        <v>305</v>
      </c>
      <c r="J3335" s="355">
        <v>1.2243055555555555</v>
      </c>
      <c r="K3335" s="434" t="s">
        <v>10199</v>
      </c>
      <c r="L3335" s="13">
        <f ca="1">IFERROR(__xludf.DUMMYFUNCTION("if(K3507="""",0,counta(split(K3507,"","")))"),3)</f>
        <v>3</v>
      </c>
      <c r="M3335" s="434" t="s">
        <v>10199</v>
      </c>
      <c r="N3335" s="434" t="s">
        <v>586</v>
      </c>
      <c r="O3335" s="434" t="s">
        <v>586</v>
      </c>
      <c r="P3335" s="434" t="s">
        <v>586</v>
      </c>
      <c r="Q3335" s="414" t="s">
        <v>62</v>
      </c>
      <c r="R3335" s="102" t="s">
        <v>43</v>
      </c>
      <c r="S3335" s="354">
        <v>0</v>
      </c>
      <c r="T3335" s="435"/>
      <c r="U3335" s="165">
        <v>4</v>
      </c>
      <c r="V3335" s="165">
        <v>2</v>
      </c>
      <c r="W3335" s="165" t="s">
        <v>2111</v>
      </c>
      <c r="X3335" s="102" t="s">
        <v>2947</v>
      </c>
      <c r="Y3335" s="422">
        <f>J3335-I3335</f>
        <v>1.1819444444444445</v>
      </c>
      <c r="Z3335" s="422">
        <f>Y3335*60</f>
        <v>70.916666666666671</v>
      </c>
      <c r="AA3335" s="429">
        <v>0</v>
      </c>
      <c r="AB3335" s="165">
        <v>5</v>
      </c>
    </row>
    <row r="3336" spans="1:28" ht="14.25" customHeight="1" thickBot="1">
      <c r="A3336" s="7"/>
      <c r="B3336" s="7"/>
      <c r="C3336" s="50" t="s">
        <v>4763</v>
      </c>
      <c r="D3336" s="468">
        <v>1</v>
      </c>
      <c r="E3336" s="50" t="s">
        <v>4764</v>
      </c>
      <c r="F3336" s="102" t="s">
        <v>4765</v>
      </c>
      <c r="G3336" s="102" t="s">
        <v>4766</v>
      </c>
      <c r="H3336" s="102" t="s">
        <v>4767</v>
      </c>
      <c r="I3336" s="45" t="s">
        <v>3474</v>
      </c>
      <c r="J3336" s="355">
        <v>0.1875</v>
      </c>
      <c r="K3336" s="434" t="s">
        <v>10201</v>
      </c>
      <c r="L3336" s="13">
        <f ca="1">IFERROR(__xludf.DUMMYFUNCTION("if(K3508="""",0,counta(split(K3508,"","")))"),6)</f>
        <v>6</v>
      </c>
      <c r="M3336" s="434" t="s">
        <v>10202</v>
      </c>
      <c r="N3336" s="434" t="s">
        <v>9620</v>
      </c>
      <c r="O3336" s="434" t="s">
        <v>9620</v>
      </c>
      <c r="P3336" s="434" t="s">
        <v>9620</v>
      </c>
      <c r="Q3336" s="414" t="s">
        <v>62</v>
      </c>
      <c r="R3336" s="102" t="s">
        <v>43</v>
      </c>
      <c r="S3336" s="354">
        <v>0</v>
      </c>
      <c r="T3336" s="435"/>
      <c r="U3336" s="379">
        <v>3</v>
      </c>
      <c r="V3336" s="379">
        <v>5</v>
      </c>
      <c r="W3336" s="377" t="s">
        <v>3044</v>
      </c>
      <c r="X3336" s="377">
        <v>1</v>
      </c>
      <c r="Y3336" s="422">
        <f>J3336-I3336</f>
        <v>0.14583333333333334</v>
      </c>
      <c r="Z3336" s="422">
        <f>Y3336*60</f>
        <v>8.75</v>
      </c>
      <c r="AA3336" s="429">
        <v>0</v>
      </c>
      <c r="AB3336" s="379">
        <v>5</v>
      </c>
    </row>
    <row r="3337" spans="1:28" ht="14.25" customHeight="1" thickBot="1">
      <c r="A3337" s="7"/>
      <c r="B3337" s="7"/>
      <c r="C3337" s="104" t="s">
        <v>4763</v>
      </c>
      <c r="D3337" s="468">
        <v>1</v>
      </c>
      <c r="E3337" s="50" t="s">
        <v>1505</v>
      </c>
      <c r="F3337" s="53" t="s">
        <v>816</v>
      </c>
      <c r="G3337" s="102" t="s">
        <v>852</v>
      </c>
      <c r="H3337" s="102" t="s">
        <v>2839</v>
      </c>
      <c r="I3337" s="45" t="s">
        <v>3474</v>
      </c>
      <c r="J3337" s="355">
        <v>0.38680555555555557</v>
      </c>
      <c r="K3337" s="434" t="s">
        <v>10206</v>
      </c>
      <c r="L3337" s="13">
        <f ca="1">IFERROR(__xludf.DUMMYFUNCTION("if(K3509="""",0,counta(split(K3509,"","")))"),4)</f>
        <v>4</v>
      </c>
      <c r="M3337" s="434" t="s">
        <v>10206</v>
      </c>
      <c r="N3337" s="353"/>
      <c r="O3337" s="353"/>
      <c r="P3337" s="353"/>
      <c r="Q3337" s="414" t="s">
        <v>62</v>
      </c>
      <c r="R3337" s="102" t="s">
        <v>43</v>
      </c>
      <c r="S3337" s="354">
        <v>0</v>
      </c>
      <c r="T3337" s="435"/>
      <c r="U3337" s="187">
        <v>2</v>
      </c>
      <c r="V3337" s="336">
        <v>3</v>
      </c>
      <c r="W3337" s="339" t="s">
        <v>29</v>
      </c>
      <c r="X3337" s="339" t="s">
        <v>2947</v>
      </c>
      <c r="Y3337" s="422">
        <f>J3337-I3337</f>
        <v>0.34513888888888888</v>
      </c>
      <c r="Z3337" s="422">
        <f>Y3337*60</f>
        <v>20.708333333333332</v>
      </c>
      <c r="AA3337" s="429">
        <v>0</v>
      </c>
      <c r="AB3337" s="379">
        <v>5</v>
      </c>
    </row>
    <row r="3338" spans="1:28" ht="14.25" customHeight="1" thickBot="1">
      <c r="A3338" s="7"/>
      <c r="B3338" s="7"/>
      <c r="C3338" s="50" t="s">
        <v>4937</v>
      </c>
      <c r="D3338" s="468">
        <v>1</v>
      </c>
      <c r="E3338" s="144" t="s">
        <v>5012</v>
      </c>
      <c r="F3338" s="102" t="s">
        <v>5017</v>
      </c>
      <c r="G3338" s="102" t="s">
        <v>1085</v>
      </c>
      <c r="H3338" s="102" t="s">
        <v>5018</v>
      </c>
      <c r="I3338" s="45" t="s">
        <v>3474</v>
      </c>
      <c r="J3338" s="355">
        <v>0.70833333333333337</v>
      </c>
      <c r="K3338" s="434" t="s">
        <v>10210</v>
      </c>
      <c r="L3338" s="13">
        <f ca="1">IFERROR(__xludf.DUMMYFUNCTION("if(K3510="""",0,counta(split(K3510,"","")))"),4)</f>
        <v>4</v>
      </c>
      <c r="M3338" s="434" t="s">
        <v>10210</v>
      </c>
      <c r="N3338" s="434" t="s">
        <v>10211</v>
      </c>
      <c r="O3338" s="434" t="s">
        <v>10211</v>
      </c>
      <c r="P3338" s="434" t="s">
        <v>10211</v>
      </c>
      <c r="Q3338" s="414" t="s">
        <v>62</v>
      </c>
      <c r="R3338" s="102" t="s">
        <v>43</v>
      </c>
      <c r="S3338" s="354">
        <v>0</v>
      </c>
      <c r="T3338" s="435"/>
      <c r="U3338" s="481"/>
      <c r="V3338" s="481">
        <v>4</v>
      </c>
      <c r="W3338" s="481" t="s">
        <v>1403</v>
      </c>
      <c r="X3338" s="480"/>
      <c r="Y3338" s="422">
        <f>J3338-I3338</f>
        <v>0.66666666666666674</v>
      </c>
      <c r="Z3338" s="422">
        <f>Y3338*60</f>
        <v>40.000000000000007</v>
      </c>
      <c r="AA3338" s="428">
        <v>0</v>
      </c>
      <c r="AB3338" s="165">
        <v>5</v>
      </c>
    </row>
    <row r="3339" spans="1:28" ht="14.25" customHeight="1" thickBot="1">
      <c r="A3339" s="7"/>
      <c r="B3339" s="7"/>
      <c r="C3339" s="50" t="s">
        <v>4937</v>
      </c>
      <c r="D3339" s="468">
        <v>1</v>
      </c>
      <c r="E3339" s="144" t="s">
        <v>1426</v>
      </c>
      <c r="F3339" s="92" t="s">
        <v>5030</v>
      </c>
      <c r="G3339" s="102" t="s">
        <v>5031</v>
      </c>
      <c r="H3339" s="102" t="s">
        <v>2582</v>
      </c>
      <c r="I3339" s="45" t="s">
        <v>3474</v>
      </c>
      <c r="J3339" s="355">
        <v>0.11180555555555556</v>
      </c>
      <c r="K3339" s="434" t="s">
        <v>1106</v>
      </c>
      <c r="L3339" s="13">
        <f ca="1">IFERROR(__xludf.DUMMYFUNCTION("if(K3511="""",0,counta(split(K3511,"","")))"),5)</f>
        <v>5</v>
      </c>
      <c r="M3339" s="434" t="s">
        <v>1106</v>
      </c>
      <c r="N3339" s="242"/>
      <c r="O3339" s="242"/>
      <c r="P3339" s="242"/>
      <c r="Q3339" s="414" t="s">
        <v>62</v>
      </c>
      <c r="R3339" s="102" t="s">
        <v>43</v>
      </c>
      <c r="S3339" s="354">
        <v>0</v>
      </c>
      <c r="T3339" s="435"/>
      <c r="U3339" s="165"/>
      <c r="V3339" s="165">
        <v>4</v>
      </c>
      <c r="W3339" s="165" t="s">
        <v>29</v>
      </c>
      <c r="X3339" s="15">
        <v>1</v>
      </c>
      <c r="Y3339" s="422">
        <f>J3339-I3339</f>
        <v>7.013888888888889E-2</v>
      </c>
      <c r="Z3339" s="422">
        <f>Y3339*60</f>
        <v>4.208333333333333</v>
      </c>
      <c r="AA3339" s="428">
        <v>0</v>
      </c>
      <c r="AB3339" s="379">
        <v>5</v>
      </c>
    </row>
    <row r="3340" spans="1:28" ht="14.25" customHeight="1" thickBot="1">
      <c r="A3340" s="7"/>
      <c r="B3340" s="189"/>
      <c r="C3340" s="190" t="s">
        <v>6753</v>
      </c>
      <c r="D3340" s="468">
        <v>1</v>
      </c>
      <c r="E3340" s="202" t="s">
        <v>668</v>
      </c>
      <c r="F3340" s="209" t="s">
        <v>84</v>
      </c>
      <c r="G3340" s="209" t="s">
        <v>85</v>
      </c>
      <c r="H3340" s="209" t="s">
        <v>5101</v>
      </c>
      <c r="I3340" s="203" t="s">
        <v>3474</v>
      </c>
      <c r="J3340" s="355">
        <v>0.17569444444444443</v>
      </c>
      <c r="K3340" s="434" t="s">
        <v>10213</v>
      </c>
      <c r="L3340" s="13">
        <f ca="1">IFERROR(__xludf.DUMMYFUNCTION("if(K3512="""",0,counta(split(K3512,"","")))"),5)</f>
        <v>5</v>
      </c>
      <c r="M3340" s="434" t="s">
        <v>10214</v>
      </c>
      <c r="N3340" s="353"/>
      <c r="O3340" s="353"/>
      <c r="P3340" s="353"/>
      <c r="Q3340" s="414" t="s">
        <v>62</v>
      </c>
      <c r="R3340" s="102" t="s">
        <v>43</v>
      </c>
      <c r="S3340" s="354">
        <v>0</v>
      </c>
      <c r="T3340" s="435"/>
      <c r="U3340" s="481">
        <v>3</v>
      </c>
      <c r="V3340" s="481">
        <v>3</v>
      </c>
      <c r="W3340" s="481" t="s">
        <v>2111</v>
      </c>
      <c r="X3340" s="480" t="s">
        <v>2947</v>
      </c>
      <c r="Y3340" s="422">
        <f>J3340-I3340</f>
        <v>0.13402777777777777</v>
      </c>
      <c r="Z3340" s="422">
        <f>Y3340*60</f>
        <v>8.0416666666666661</v>
      </c>
      <c r="AA3340" s="429">
        <v>0</v>
      </c>
      <c r="AB3340" s="165">
        <v>5</v>
      </c>
    </row>
    <row r="3341" spans="1:28" ht="14.25" customHeight="1" thickBot="1">
      <c r="A3341" s="7"/>
      <c r="B3341" s="7"/>
      <c r="C3341" s="190" t="s">
        <v>6753</v>
      </c>
      <c r="D3341" s="468">
        <v>1</v>
      </c>
      <c r="E3341" s="200" t="s">
        <v>6806</v>
      </c>
      <c r="F3341" s="209" t="s">
        <v>6396</v>
      </c>
      <c r="G3341" s="212" t="s">
        <v>6397</v>
      </c>
      <c r="H3341" s="209" t="s">
        <v>3763</v>
      </c>
      <c r="I3341" s="195" t="s">
        <v>3474</v>
      </c>
      <c r="J3341" s="355">
        <v>0.19444444444444445</v>
      </c>
      <c r="K3341" s="434" t="s">
        <v>10217</v>
      </c>
      <c r="L3341" s="13">
        <f ca="1">IFERROR(__xludf.DUMMYFUNCTION("if(K3513="""",0,counta(split(K3513,"","")))"),3)</f>
        <v>3</v>
      </c>
      <c r="M3341" s="434" t="s">
        <v>10218</v>
      </c>
      <c r="N3341" s="434" t="s">
        <v>10219</v>
      </c>
      <c r="O3341" s="434" t="s">
        <v>10219</v>
      </c>
      <c r="P3341" s="434" t="s">
        <v>10219</v>
      </c>
      <c r="Q3341" s="414" t="s">
        <v>62</v>
      </c>
      <c r="R3341" s="102" t="s">
        <v>43</v>
      </c>
      <c r="S3341" s="354">
        <v>0</v>
      </c>
      <c r="T3341" s="435"/>
      <c r="U3341" s="487">
        <v>3</v>
      </c>
      <c r="V3341" s="487">
        <v>5</v>
      </c>
      <c r="W3341" s="499" t="s">
        <v>3511</v>
      </c>
      <c r="X3341" s="499">
        <v>1</v>
      </c>
      <c r="Y3341" s="422">
        <f>J3341-I3341</f>
        <v>0.15277777777777779</v>
      </c>
      <c r="Z3341" s="422">
        <f>Y3341*60</f>
        <v>9.1666666666666679</v>
      </c>
      <c r="AA3341" s="429">
        <v>0</v>
      </c>
      <c r="AB3341" s="354">
        <v>5</v>
      </c>
    </row>
    <row r="3342" spans="1:28" ht="14.25" customHeight="1" thickBot="1">
      <c r="A3342" s="7"/>
      <c r="B3342" s="7"/>
      <c r="C3342" s="104" t="s">
        <v>5338</v>
      </c>
      <c r="D3342" s="468">
        <v>1</v>
      </c>
      <c r="E3342" s="50" t="s">
        <v>5406</v>
      </c>
      <c r="F3342" s="102" t="s">
        <v>2935</v>
      </c>
      <c r="G3342" s="102" t="s">
        <v>5407</v>
      </c>
      <c r="H3342" s="102" t="s">
        <v>3858</v>
      </c>
      <c r="I3342" s="45" t="s">
        <v>2101</v>
      </c>
      <c r="J3342" s="355">
        <v>0.2986111111111111</v>
      </c>
      <c r="K3342" s="434" t="s">
        <v>10222</v>
      </c>
      <c r="L3342" s="13">
        <f ca="1">IFERROR(__xludf.DUMMYFUNCTION("if(K3514="""",0,counta(split(K3514,"","")))"),4)</f>
        <v>4</v>
      </c>
      <c r="M3342" s="434" t="s">
        <v>10222</v>
      </c>
      <c r="N3342" s="353"/>
      <c r="O3342" s="353"/>
      <c r="P3342" s="353"/>
      <c r="Q3342" s="414" t="s">
        <v>62</v>
      </c>
      <c r="R3342" s="102" t="s">
        <v>43</v>
      </c>
      <c r="S3342" s="354">
        <v>0</v>
      </c>
      <c r="T3342" s="435"/>
      <c r="U3342" s="165">
        <v>4</v>
      </c>
      <c r="V3342" s="165">
        <v>5</v>
      </c>
      <c r="W3342" s="165" t="s">
        <v>3127</v>
      </c>
      <c r="X3342" s="102" t="s">
        <v>2947</v>
      </c>
      <c r="Y3342" s="422">
        <f>J3342-I3342</f>
        <v>0.25763888888888886</v>
      </c>
      <c r="Z3342" s="422">
        <f>Y3342*60</f>
        <v>15.458333333333332</v>
      </c>
      <c r="AA3342" s="429">
        <v>0</v>
      </c>
      <c r="AB3342" s="165">
        <v>5</v>
      </c>
    </row>
    <row r="3343" spans="1:28" ht="14.25" customHeight="1" thickBot="1">
      <c r="A3343" s="156"/>
      <c r="B3343" s="156"/>
      <c r="C3343" s="252" t="s">
        <v>6391</v>
      </c>
      <c r="D3343" s="468">
        <v>1</v>
      </c>
      <c r="E3343" s="252" t="s">
        <v>6444</v>
      </c>
      <c r="F3343" s="339" t="s">
        <v>6445</v>
      </c>
      <c r="G3343" s="339" t="s">
        <v>6445</v>
      </c>
      <c r="H3343" s="339" t="s">
        <v>1936</v>
      </c>
      <c r="I3343" s="184" t="s">
        <v>2611</v>
      </c>
      <c r="J3343" s="355">
        <v>0.40972222222222221</v>
      </c>
      <c r="K3343" s="434" t="s">
        <v>10224</v>
      </c>
      <c r="L3343" s="13">
        <f ca="1">IFERROR(__xludf.DUMMYFUNCTION("if(K3515="""",0,counta(split(K3515,"","")))"),5)</f>
        <v>5</v>
      </c>
      <c r="M3343" s="434" t="s">
        <v>10224</v>
      </c>
      <c r="N3343" s="353"/>
      <c r="O3343" s="353"/>
      <c r="P3343" s="353"/>
      <c r="Q3343" s="414" t="s">
        <v>62</v>
      </c>
      <c r="R3343" s="102" t="s">
        <v>43</v>
      </c>
      <c r="S3343" s="354">
        <v>0</v>
      </c>
      <c r="T3343" s="435"/>
      <c r="U3343" s="379">
        <v>3</v>
      </c>
      <c r="V3343" s="379">
        <v>3</v>
      </c>
      <c r="W3343" s="377" t="s">
        <v>3511</v>
      </c>
      <c r="X3343" s="377">
        <v>1</v>
      </c>
      <c r="Y3343" s="422">
        <f>J3343-I3343</f>
        <v>0.36944444444444441</v>
      </c>
      <c r="Z3343" s="422">
        <f>Y3343*60</f>
        <v>22.166666666666664</v>
      </c>
      <c r="AA3343" s="429">
        <v>0</v>
      </c>
      <c r="AB3343" s="379">
        <v>5</v>
      </c>
    </row>
    <row r="3344" spans="1:28" ht="14.25" customHeight="1" thickBot="1">
      <c r="A3344" s="385"/>
      <c r="B3344" s="385"/>
      <c r="C3344" s="145" t="s">
        <v>5078</v>
      </c>
      <c r="D3344" s="468">
        <v>1</v>
      </c>
      <c r="E3344" s="145" t="s">
        <v>5164</v>
      </c>
      <c r="F3344" s="155" t="s">
        <v>5165</v>
      </c>
      <c r="G3344" s="155" t="s">
        <v>5166</v>
      </c>
      <c r="H3344" s="155" t="s">
        <v>5167</v>
      </c>
      <c r="I3344" s="146" t="s">
        <v>1506</v>
      </c>
      <c r="J3344" s="355">
        <v>0.67986111111111114</v>
      </c>
      <c r="K3344" s="434" t="s">
        <v>10227</v>
      </c>
      <c r="L3344" s="13">
        <f ca="1">IFERROR(__xludf.DUMMYFUNCTION("if(K3516="""",0,counta(split(K3516,"","")))"),5)</f>
        <v>5</v>
      </c>
      <c r="M3344" s="434" t="s">
        <v>10227</v>
      </c>
      <c r="N3344" s="353"/>
      <c r="O3344" s="353"/>
      <c r="P3344" s="353"/>
      <c r="Q3344" s="414" t="s">
        <v>62</v>
      </c>
      <c r="R3344" s="102" t="s">
        <v>43</v>
      </c>
      <c r="S3344" s="354">
        <v>0</v>
      </c>
      <c r="T3344" s="435"/>
      <c r="U3344" s="280">
        <v>5</v>
      </c>
      <c r="V3344" s="280">
        <v>4</v>
      </c>
      <c r="W3344" s="286" t="s">
        <v>5980</v>
      </c>
      <c r="X3344" s="286" t="s">
        <v>2947</v>
      </c>
      <c r="Y3344" s="422">
        <f>J3344-I3344</f>
        <v>0.64097222222222228</v>
      </c>
      <c r="Z3344" s="422">
        <f>Y3344*60</f>
        <v>38.458333333333336</v>
      </c>
      <c r="AA3344" s="429">
        <v>0</v>
      </c>
      <c r="AB3344" s="487">
        <v>5</v>
      </c>
    </row>
    <row r="3345" spans="1:28" ht="14.25" customHeight="1" thickBot="1">
      <c r="A3345" s="7"/>
      <c r="B3345" s="7"/>
      <c r="C3345" s="104" t="s">
        <v>3675</v>
      </c>
      <c r="D3345" s="468">
        <v>1</v>
      </c>
      <c r="E3345" s="108" t="s">
        <v>3771</v>
      </c>
      <c r="F3345" s="102" t="s">
        <v>68</v>
      </c>
      <c r="G3345" s="102" t="s">
        <v>3773</v>
      </c>
      <c r="H3345" s="102" t="s">
        <v>208</v>
      </c>
      <c r="I3345" s="45" t="s">
        <v>661</v>
      </c>
      <c r="J3345" s="355">
        <v>9.583333333333334E-2</v>
      </c>
      <c r="K3345" s="434" t="s">
        <v>10228</v>
      </c>
      <c r="L3345" s="13">
        <f ca="1">IFERROR(__xludf.DUMMYFUNCTION("if(K3517="""",0,counta(split(K3517,"","")))"),7)</f>
        <v>7</v>
      </c>
      <c r="M3345" s="434" t="s">
        <v>10228</v>
      </c>
      <c r="N3345" s="434" t="s">
        <v>1750</v>
      </c>
      <c r="O3345" s="434" t="s">
        <v>1750</v>
      </c>
      <c r="P3345" s="434" t="s">
        <v>1750</v>
      </c>
      <c r="Q3345" s="414" t="s">
        <v>62</v>
      </c>
      <c r="R3345" s="102" t="s">
        <v>43</v>
      </c>
      <c r="S3345" s="354">
        <v>0</v>
      </c>
      <c r="T3345" s="435"/>
      <c r="U3345" s="165"/>
      <c r="V3345" s="165">
        <v>4</v>
      </c>
      <c r="W3345" s="165" t="s">
        <v>29</v>
      </c>
      <c r="X3345" s="15">
        <v>1</v>
      </c>
      <c r="Y3345" s="422">
        <f>J3345-I3345</f>
        <v>5.7638888888888899E-2</v>
      </c>
      <c r="Z3345" s="422">
        <f>Y3345*60</f>
        <v>3.4583333333333339</v>
      </c>
      <c r="AA3345" s="428">
        <v>0</v>
      </c>
      <c r="AB3345" s="165">
        <v>5</v>
      </c>
    </row>
    <row r="3346" spans="1:28" ht="14.25" customHeight="1" thickBot="1">
      <c r="A3346" s="7"/>
      <c r="B3346" s="7"/>
      <c r="C3346" s="50" t="s">
        <v>5338</v>
      </c>
      <c r="D3346" s="468">
        <v>1</v>
      </c>
      <c r="E3346" s="50" t="s">
        <v>5339</v>
      </c>
      <c r="F3346" s="102" t="s">
        <v>2985</v>
      </c>
      <c r="G3346" s="102" t="s">
        <v>5340</v>
      </c>
      <c r="H3346" s="102" t="s">
        <v>2823</v>
      </c>
      <c r="I3346" s="45" t="s">
        <v>474</v>
      </c>
      <c r="J3346" s="355">
        <v>0.11805555555555555</v>
      </c>
      <c r="K3346" s="434" t="s">
        <v>10229</v>
      </c>
      <c r="L3346" s="13">
        <f ca="1">IFERROR(__xludf.DUMMYFUNCTION("if(K3518="""",0,counta(split(K3518,"","")))"),2)</f>
        <v>2</v>
      </c>
      <c r="M3346" s="434" t="s">
        <v>10229</v>
      </c>
      <c r="N3346" s="353"/>
      <c r="O3346" s="353"/>
      <c r="P3346" s="353"/>
      <c r="Q3346" s="414" t="s">
        <v>62</v>
      </c>
      <c r="R3346" s="102" t="s">
        <v>43</v>
      </c>
      <c r="S3346" s="354">
        <v>0</v>
      </c>
      <c r="T3346" s="435"/>
      <c r="U3346" s="274">
        <v>5</v>
      </c>
      <c r="V3346" s="274">
        <v>5</v>
      </c>
      <c r="W3346" s="272" t="s">
        <v>3511</v>
      </c>
      <c r="X3346" s="274">
        <v>1</v>
      </c>
      <c r="Y3346" s="422">
        <f>J3346-I3346</f>
        <v>8.0555555555555547E-2</v>
      </c>
      <c r="Z3346" s="422">
        <f>Y3346*60</f>
        <v>4.833333333333333</v>
      </c>
      <c r="AA3346" s="429">
        <v>0</v>
      </c>
      <c r="AB3346" s="274">
        <v>5</v>
      </c>
    </row>
    <row r="3347" spans="1:28" ht="14.25" customHeight="1" thickBot="1">
      <c r="A3347" s="7"/>
      <c r="B3347" s="7"/>
      <c r="C3347" s="50" t="s">
        <v>4411</v>
      </c>
      <c r="D3347" s="468">
        <v>1</v>
      </c>
      <c r="E3347" s="51" t="s">
        <v>4729</v>
      </c>
      <c r="F3347" s="102" t="s">
        <v>4730</v>
      </c>
      <c r="G3347" s="102" t="s">
        <v>4731</v>
      </c>
      <c r="H3347" s="102" t="s">
        <v>4732</v>
      </c>
      <c r="I3347" s="45" t="s">
        <v>1475</v>
      </c>
      <c r="J3347" s="355">
        <v>0.19652777777777777</v>
      </c>
      <c r="K3347" s="434" t="s">
        <v>10232</v>
      </c>
      <c r="L3347" s="13">
        <f ca="1">IFERROR(__xludf.DUMMYFUNCTION("if(K3519="""",0,counta(split(K3519,"","")))"),3)</f>
        <v>3</v>
      </c>
      <c r="M3347" s="434" t="s">
        <v>10232</v>
      </c>
      <c r="N3347" s="353"/>
      <c r="O3347" s="353"/>
      <c r="P3347" s="353"/>
      <c r="Q3347" s="414" t="s">
        <v>62</v>
      </c>
      <c r="R3347" s="102" t="s">
        <v>43</v>
      </c>
      <c r="S3347" s="354">
        <v>0</v>
      </c>
      <c r="T3347" s="435"/>
      <c r="U3347" s="280">
        <v>5</v>
      </c>
      <c r="V3347" s="280">
        <v>5</v>
      </c>
      <c r="W3347" s="286" t="s">
        <v>9052</v>
      </c>
      <c r="X3347" s="286" t="s">
        <v>3469</v>
      </c>
      <c r="Y3347" s="422">
        <f>J3347-I3347</f>
        <v>0.15972222222222221</v>
      </c>
      <c r="Z3347" s="422">
        <f>Y3347*60</f>
        <v>9.5833333333333321</v>
      </c>
      <c r="AA3347" s="429">
        <v>0</v>
      </c>
      <c r="AB3347" s="280">
        <v>5</v>
      </c>
    </row>
    <row r="3348" spans="1:28" ht="14.25" customHeight="1" thickBot="1">
      <c r="A3348" s="7"/>
      <c r="B3348" s="7"/>
      <c r="C3348" s="104" t="s">
        <v>5338</v>
      </c>
      <c r="D3348" s="468">
        <v>1</v>
      </c>
      <c r="E3348" s="50" t="s">
        <v>1693</v>
      </c>
      <c r="F3348" s="102" t="s">
        <v>2985</v>
      </c>
      <c r="G3348" s="102" t="s">
        <v>5343</v>
      </c>
      <c r="H3348" s="102" t="s">
        <v>2823</v>
      </c>
      <c r="I3348" s="45" t="s">
        <v>1475</v>
      </c>
      <c r="J3348" s="355">
        <v>0.31597222222222221</v>
      </c>
      <c r="K3348" s="434" t="s">
        <v>10233</v>
      </c>
      <c r="L3348" s="13">
        <f ca="1">IFERROR(__xludf.DUMMYFUNCTION("if(K3520="""",0,counta(split(K3520,"","")))"),2)</f>
        <v>2</v>
      </c>
      <c r="M3348" s="434" t="s">
        <v>10233</v>
      </c>
      <c r="N3348" s="434" t="s">
        <v>10234</v>
      </c>
      <c r="O3348" s="434" t="s">
        <v>10234</v>
      </c>
      <c r="P3348" s="434" t="s">
        <v>10234</v>
      </c>
      <c r="Q3348" s="414" t="s">
        <v>62</v>
      </c>
      <c r="R3348" s="301" t="s">
        <v>153</v>
      </c>
      <c r="S3348" s="354">
        <v>0</v>
      </c>
      <c r="T3348" s="435"/>
      <c r="U3348" s="280">
        <v>5</v>
      </c>
      <c r="V3348" s="280">
        <v>5</v>
      </c>
      <c r="W3348" s="286" t="s">
        <v>9052</v>
      </c>
      <c r="X3348" s="286" t="s">
        <v>3469</v>
      </c>
      <c r="Y3348" s="422">
        <f>J3348-I3348</f>
        <v>0.27916666666666667</v>
      </c>
      <c r="Z3348" s="422">
        <f>Y3348*60</f>
        <v>16.75</v>
      </c>
      <c r="AA3348" s="429">
        <v>0</v>
      </c>
      <c r="AB3348" s="280">
        <v>5</v>
      </c>
    </row>
    <row r="3349" spans="1:28" ht="14.25" customHeight="1" thickBot="1">
      <c r="A3349" s="7"/>
      <c r="B3349" s="7"/>
      <c r="C3349" s="50" t="s">
        <v>6196</v>
      </c>
      <c r="D3349" s="468">
        <v>1</v>
      </c>
      <c r="E3349" s="50" t="s">
        <v>6197</v>
      </c>
      <c r="F3349" s="99" t="s">
        <v>6198</v>
      </c>
      <c r="G3349" s="102"/>
      <c r="H3349" s="102" t="s">
        <v>6199</v>
      </c>
      <c r="I3349" s="45" t="s">
        <v>1475</v>
      </c>
      <c r="J3349" s="355">
        <v>0.38194444444444442</v>
      </c>
      <c r="K3349" s="434" t="s">
        <v>10235</v>
      </c>
      <c r="L3349" s="13">
        <f ca="1">IFERROR(__xludf.DUMMYFUNCTION("if(K3521="""",0,counta(split(K3521,"","")))"),5)</f>
        <v>5</v>
      </c>
      <c r="M3349" s="434" t="s">
        <v>10235</v>
      </c>
      <c r="N3349" s="353"/>
      <c r="O3349" s="353"/>
      <c r="P3349" s="353"/>
      <c r="Q3349" s="414" t="s">
        <v>62</v>
      </c>
      <c r="R3349" s="301" t="s">
        <v>153</v>
      </c>
      <c r="S3349" s="354">
        <v>0</v>
      </c>
      <c r="T3349" s="435"/>
      <c r="U3349" s="165"/>
      <c r="V3349" s="165">
        <v>4</v>
      </c>
      <c r="W3349" s="165" t="s">
        <v>2111</v>
      </c>
      <c r="X3349" s="102"/>
      <c r="Y3349" s="422">
        <f>J3349-I3349</f>
        <v>0.34513888888888888</v>
      </c>
      <c r="Z3349" s="422">
        <f>Y3349*60</f>
        <v>20.708333333333332</v>
      </c>
      <c r="AA3349" s="428">
        <v>0</v>
      </c>
      <c r="AB3349" s="332">
        <v>5</v>
      </c>
    </row>
    <row r="3350" spans="1:28" ht="14.25" customHeight="1" thickBot="1">
      <c r="A3350" s="7"/>
      <c r="B3350" s="7"/>
      <c r="C3350" s="50" t="s">
        <v>6196</v>
      </c>
      <c r="D3350" s="468">
        <v>1</v>
      </c>
      <c r="E3350" s="50" t="s">
        <v>6197</v>
      </c>
      <c r="F3350" s="99" t="s">
        <v>4533</v>
      </c>
      <c r="G3350" s="102"/>
      <c r="H3350" s="102" t="s">
        <v>6203</v>
      </c>
      <c r="I3350" s="45" t="s">
        <v>1475</v>
      </c>
      <c r="J3350" s="355">
        <v>0.1673611111111111</v>
      </c>
      <c r="K3350" s="434" t="s">
        <v>10237</v>
      </c>
      <c r="L3350" s="13">
        <f ca="1">IFERROR(__xludf.DUMMYFUNCTION("if(K3522="""",0,counta(split(K3522,"","")))"),2)</f>
        <v>2</v>
      </c>
      <c r="M3350" s="434" t="s">
        <v>10237</v>
      </c>
      <c r="N3350" s="434" t="s">
        <v>10234</v>
      </c>
      <c r="O3350" s="434" t="s">
        <v>10234</v>
      </c>
      <c r="P3350" s="434" t="s">
        <v>10234</v>
      </c>
      <c r="Q3350" s="414" t="s">
        <v>62</v>
      </c>
      <c r="R3350" s="301" t="s">
        <v>153</v>
      </c>
      <c r="S3350" s="354">
        <v>0</v>
      </c>
      <c r="T3350" s="435"/>
      <c r="U3350" s="336">
        <v>3</v>
      </c>
      <c r="V3350" s="332">
        <v>5</v>
      </c>
      <c r="W3350" s="339" t="s">
        <v>3770</v>
      </c>
      <c r="X3350" s="339" t="s">
        <v>3469</v>
      </c>
      <c r="Y3350" s="422">
        <f>J3350-I3350</f>
        <v>0.13055555555555554</v>
      </c>
      <c r="Z3350" s="422">
        <f>Y3350*60</f>
        <v>7.8333333333333321</v>
      </c>
      <c r="AA3350" s="429">
        <v>0</v>
      </c>
      <c r="AB3350" s="379">
        <v>5</v>
      </c>
    </row>
    <row r="3351" spans="1:28" ht="14.25" customHeight="1" thickBot="1">
      <c r="A3351" s="7"/>
      <c r="B3351" s="7"/>
      <c r="C3351" s="50" t="s">
        <v>6196</v>
      </c>
      <c r="D3351" s="468">
        <v>1</v>
      </c>
      <c r="E3351" s="50" t="s">
        <v>6197</v>
      </c>
      <c r="F3351" s="99" t="s">
        <v>6205</v>
      </c>
      <c r="G3351" s="102"/>
      <c r="H3351" s="102" t="s">
        <v>3885</v>
      </c>
      <c r="I3351" s="45" t="s">
        <v>1475</v>
      </c>
      <c r="J3351" s="355">
        <v>0.17708333333333334</v>
      </c>
      <c r="K3351" s="434" t="s">
        <v>10239</v>
      </c>
      <c r="L3351" s="13">
        <f ca="1">IFERROR(__xludf.DUMMYFUNCTION("if(K3523="""",0,counta(split(K3523,"","")))"),6)</f>
        <v>6</v>
      </c>
      <c r="M3351" s="434" t="s">
        <v>10239</v>
      </c>
      <c r="N3351" s="353"/>
      <c r="O3351" s="353"/>
      <c r="P3351" s="353"/>
      <c r="Q3351" s="414" t="s">
        <v>62</v>
      </c>
      <c r="R3351" s="301" t="s">
        <v>153</v>
      </c>
      <c r="S3351" s="354">
        <v>0</v>
      </c>
      <c r="T3351" s="435"/>
      <c r="U3351" s="187">
        <v>2</v>
      </c>
      <c r="V3351" s="187">
        <v>2</v>
      </c>
      <c r="W3351" s="339" t="s">
        <v>5401</v>
      </c>
      <c r="X3351" s="339" t="s">
        <v>2947</v>
      </c>
      <c r="Y3351" s="422">
        <f>J3351-I3351</f>
        <v>0.14027777777777778</v>
      </c>
      <c r="Z3351" s="422">
        <f>Y3351*60</f>
        <v>8.4166666666666661</v>
      </c>
      <c r="AA3351" s="429">
        <v>0</v>
      </c>
      <c r="AB3351" s="165">
        <v>5</v>
      </c>
    </row>
    <row r="3352" spans="1:28" ht="14.25" customHeight="1" thickBot="1">
      <c r="A3352" s="156"/>
      <c r="B3352" s="156"/>
      <c r="C3352" s="252" t="s">
        <v>6391</v>
      </c>
      <c r="D3352" s="468">
        <v>1</v>
      </c>
      <c r="E3352" s="252" t="s">
        <v>6571</v>
      </c>
      <c r="F3352" s="339" t="s">
        <v>75</v>
      </c>
      <c r="G3352" s="339" t="s">
        <v>75</v>
      </c>
      <c r="H3352" s="184" t="s">
        <v>295</v>
      </c>
      <c r="I3352" s="184" t="s">
        <v>1475</v>
      </c>
      <c r="J3352" s="355">
        <v>0.3263888888888889</v>
      </c>
      <c r="K3352" s="434" t="s">
        <v>10240</v>
      </c>
      <c r="L3352" s="13">
        <f ca="1">IFERROR(__xludf.DUMMYFUNCTION("if(K3524="""",0,counta(split(K3524,"","")))"),4)</f>
        <v>4</v>
      </c>
      <c r="M3352" s="434" t="s">
        <v>10240</v>
      </c>
      <c r="N3352" s="434" t="s">
        <v>10241</v>
      </c>
      <c r="O3352" s="434" t="s">
        <v>10241</v>
      </c>
      <c r="P3352" s="434" t="s">
        <v>10241</v>
      </c>
      <c r="Q3352" s="414" t="s">
        <v>62</v>
      </c>
      <c r="R3352" s="301" t="s">
        <v>153</v>
      </c>
      <c r="S3352" s="354">
        <v>0</v>
      </c>
      <c r="T3352" s="435"/>
      <c r="U3352" s="253">
        <v>4</v>
      </c>
      <c r="V3352" s="253">
        <v>4</v>
      </c>
      <c r="W3352" s="353" t="s">
        <v>3044</v>
      </c>
      <c r="X3352" s="353">
        <v>1</v>
      </c>
      <c r="Y3352" s="422">
        <f>J3352-I3352</f>
        <v>0.28958333333333336</v>
      </c>
      <c r="Z3352" s="422">
        <f>Y3352*60</f>
        <v>17.375</v>
      </c>
      <c r="AA3352" s="429">
        <v>0</v>
      </c>
      <c r="AB3352" s="165">
        <v>5</v>
      </c>
    </row>
    <row r="3353" spans="1:28" ht="14.25" customHeight="1" thickBot="1">
      <c r="A3353" s="7"/>
      <c r="B3353" s="7"/>
      <c r="C3353" s="50" t="s">
        <v>3306</v>
      </c>
      <c r="D3353" s="468">
        <v>1</v>
      </c>
      <c r="E3353" s="95" t="s">
        <v>3313</v>
      </c>
      <c r="F3353" s="102" t="s">
        <v>1525</v>
      </c>
      <c r="G3353" s="102"/>
      <c r="H3353" s="102" t="s">
        <v>1796</v>
      </c>
      <c r="I3353" s="45" t="s">
        <v>672</v>
      </c>
      <c r="J3353" s="355">
        <v>0.81388888888888888</v>
      </c>
      <c r="K3353" s="434" t="s">
        <v>10242</v>
      </c>
      <c r="L3353" s="13">
        <f ca="1">IFERROR(__xludf.DUMMYFUNCTION("if(K3525="""",0,counta(split(K3525,"","")))"),2)</f>
        <v>2</v>
      </c>
      <c r="M3353" s="434" t="s">
        <v>10242</v>
      </c>
      <c r="N3353" s="434" t="s">
        <v>181</v>
      </c>
      <c r="O3353" s="434" t="s">
        <v>181</v>
      </c>
      <c r="P3353" s="434" t="s">
        <v>181</v>
      </c>
      <c r="Q3353" s="414" t="s">
        <v>62</v>
      </c>
      <c r="R3353" s="301" t="s">
        <v>153</v>
      </c>
      <c r="S3353" s="354">
        <v>0</v>
      </c>
      <c r="T3353" s="435"/>
      <c r="U3353" s="165"/>
      <c r="V3353" s="165">
        <v>3</v>
      </c>
      <c r="W3353" s="165" t="s">
        <v>29</v>
      </c>
      <c r="X3353" s="15">
        <v>1</v>
      </c>
      <c r="Y3353" s="422">
        <f>J3353-I3353</f>
        <v>0.77777777777777779</v>
      </c>
      <c r="Z3353" s="422">
        <f>Y3353*60</f>
        <v>46.666666666666664</v>
      </c>
      <c r="AA3353" s="428">
        <v>0</v>
      </c>
      <c r="AB3353" s="490">
        <v>5</v>
      </c>
    </row>
    <row r="3354" spans="1:28" ht="14.25" customHeight="1" thickBot="1">
      <c r="A3354" s="7"/>
      <c r="B3354" s="7"/>
      <c r="C3354" s="50" t="s">
        <v>4937</v>
      </c>
      <c r="D3354" s="468">
        <v>1</v>
      </c>
      <c r="E3354" s="144" t="s">
        <v>5012</v>
      </c>
      <c r="F3354" s="122" t="s">
        <v>4297</v>
      </c>
      <c r="G3354" s="102" t="s">
        <v>5013</v>
      </c>
      <c r="H3354" s="102" t="s">
        <v>5014</v>
      </c>
      <c r="I3354" s="45" t="s">
        <v>672</v>
      </c>
      <c r="J3354" s="355">
        <v>9.583333333333334E-2</v>
      </c>
      <c r="K3354" s="434" t="s">
        <v>10244</v>
      </c>
      <c r="L3354" s="13">
        <f ca="1">IFERROR(__xludf.DUMMYFUNCTION("if(K3526="""",0,counta(split(K3526,"","")))"),4)</f>
        <v>4</v>
      </c>
      <c r="M3354" s="434" t="s">
        <v>10244</v>
      </c>
      <c r="N3354" s="434" t="s">
        <v>181</v>
      </c>
      <c r="O3354" s="434" t="s">
        <v>181</v>
      </c>
      <c r="P3354" s="434" t="s">
        <v>181</v>
      </c>
      <c r="Q3354" s="414" t="s">
        <v>62</v>
      </c>
      <c r="R3354" s="301" t="s">
        <v>153</v>
      </c>
      <c r="S3354" s="354">
        <v>0</v>
      </c>
      <c r="T3354" s="435"/>
      <c r="U3354" s="165"/>
      <c r="V3354" s="165"/>
      <c r="W3354" s="165" t="s">
        <v>3127</v>
      </c>
      <c r="X3354" s="102">
        <v>1</v>
      </c>
      <c r="Y3354" s="422">
        <f>J3354-I3354</f>
        <v>5.9722222222222225E-2</v>
      </c>
      <c r="Z3354" s="422">
        <f>Y3354*60</f>
        <v>3.5833333333333335</v>
      </c>
      <c r="AA3354" s="429">
        <v>0</v>
      </c>
      <c r="AB3354" s="196">
        <v>5</v>
      </c>
    </row>
    <row r="3355" spans="1:28" ht="14.25" customHeight="1" thickBot="1">
      <c r="A3355" s="7"/>
      <c r="B3355" s="7"/>
      <c r="C3355" s="190" t="s">
        <v>6753</v>
      </c>
      <c r="D3355" s="468">
        <v>1</v>
      </c>
      <c r="E3355" s="87" t="s">
        <v>6824</v>
      </c>
      <c r="F3355" s="209" t="s">
        <v>5255</v>
      </c>
      <c r="G3355" s="209" t="s">
        <v>593</v>
      </c>
      <c r="H3355" s="205" t="s">
        <v>5046</v>
      </c>
      <c r="I3355" s="195" t="s">
        <v>672</v>
      </c>
      <c r="J3355" s="355">
        <v>0.28680555555555554</v>
      </c>
      <c r="K3355" s="434" t="s">
        <v>10246</v>
      </c>
      <c r="L3355" s="13">
        <f ca="1">IFERROR(__xludf.DUMMYFUNCTION("if(K3527="""",0,counta(split(K3527,"","")))"),5)</f>
        <v>5</v>
      </c>
      <c r="M3355" s="434" t="s">
        <v>10246</v>
      </c>
      <c r="N3355" s="434" t="s">
        <v>10247</v>
      </c>
      <c r="O3355" s="434" t="s">
        <v>10247</v>
      </c>
      <c r="P3355" s="434" t="s">
        <v>10247</v>
      </c>
      <c r="Q3355" s="414" t="s">
        <v>62</v>
      </c>
      <c r="R3355" s="301" t="s">
        <v>153</v>
      </c>
      <c r="S3355" s="354">
        <v>0</v>
      </c>
      <c r="T3355" s="435"/>
      <c r="U3355" s="379">
        <v>3</v>
      </c>
      <c r="V3355" s="379">
        <v>5</v>
      </c>
      <c r="W3355" s="377" t="s">
        <v>3511</v>
      </c>
      <c r="X3355" s="377">
        <v>1</v>
      </c>
      <c r="Y3355" s="422">
        <f>J3355-I3355</f>
        <v>0.25069444444444444</v>
      </c>
      <c r="Z3355" s="422">
        <f>Y3355*60</f>
        <v>15.041666666666666</v>
      </c>
      <c r="AA3355" s="429">
        <v>0</v>
      </c>
      <c r="AB3355" s="165">
        <v>5</v>
      </c>
    </row>
    <row r="3356" spans="1:28" ht="14.25" customHeight="1" thickBot="1">
      <c r="A3356" s="136"/>
      <c r="B3356" s="136"/>
      <c r="C3356" s="252" t="s">
        <v>4763</v>
      </c>
      <c r="D3356" s="468">
        <v>1</v>
      </c>
      <c r="E3356" s="138" t="s">
        <v>1953</v>
      </c>
      <c r="F3356" s="102" t="s">
        <v>4934</v>
      </c>
      <c r="G3356" s="137"/>
      <c r="H3356" s="137" t="s">
        <v>1455</v>
      </c>
      <c r="I3356" s="110" t="s">
        <v>1681</v>
      </c>
      <c r="J3356" s="355">
        <v>0.41180555555555554</v>
      </c>
      <c r="K3356" s="434" t="s">
        <v>10249</v>
      </c>
      <c r="L3356" s="13">
        <f ca="1">IFERROR(__xludf.DUMMYFUNCTION("if(K3528="""",0,counta(split(K3528,"","")))"),4)</f>
        <v>4</v>
      </c>
      <c r="M3356" s="434" t="s">
        <v>10249</v>
      </c>
      <c r="N3356" s="353"/>
      <c r="O3356" s="353"/>
      <c r="P3356" s="353"/>
      <c r="Q3356" s="414" t="s">
        <v>62</v>
      </c>
      <c r="R3356" s="301" t="s">
        <v>153</v>
      </c>
      <c r="S3356" s="354">
        <v>0</v>
      </c>
      <c r="T3356" s="435"/>
      <c r="U3356" s="286"/>
      <c r="V3356" s="286"/>
      <c r="W3356" s="286"/>
      <c r="X3356" s="286"/>
      <c r="Y3356" s="422">
        <f>J3356-I3356</f>
        <v>0.37638888888888888</v>
      </c>
      <c r="Z3356" s="422">
        <f>Y3356*60</f>
        <v>22.583333333333332</v>
      </c>
      <c r="AA3356" s="429">
        <v>0</v>
      </c>
      <c r="AB3356" s="280">
        <v>5</v>
      </c>
    </row>
    <row r="3357" spans="1:28" ht="14.25" customHeight="1" thickBot="1">
      <c r="A3357" s="156"/>
      <c r="B3357" s="156"/>
      <c r="C3357" s="252" t="s">
        <v>6391</v>
      </c>
      <c r="D3357" s="468">
        <v>1</v>
      </c>
      <c r="E3357" s="252" t="s">
        <v>6525</v>
      </c>
      <c r="F3357" s="339" t="s">
        <v>778</v>
      </c>
      <c r="G3357" s="339" t="s">
        <v>778</v>
      </c>
      <c r="H3357" s="339" t="s">
        <v>6526</v>
      </c>
      <c r="I3357" s="184" t="s">
        <v>1681</v>
      </c>
      <c r="J3357" s="355">
        <v>0.50208333333333333</v>
      </c>
      <c r="K3357" s="434" t="s">
        <v>1106</v>
      </c>
      <c r="L3357" s="13">
        <f ca="1">IFERROR(__xludf.DUMMYFUNCTION("if(K3529="""",0,counta(split(K3529,"","")))"),5)</f>
        <v>5</v>
      </c>
      <c r="M3357" s="434" t="s">
        <v>1106</v>
      </c>
      <c r="N3357" s="242"/>
      <c r="O3357" s="242"/>
      <c r="P3357" s="242"/>
      <c r="Q3357" s="414" t="s">
        <v>62</v>
      </c>
      <c r="R3357" s="301" t="s">
        <v>153</v>
      </c>
      <c r="S3357" s="354">
        <v>0</v>
      </c>
      <c r="T3357" s="435"/>
      <c r="U3357" s="165">
        <v>3</v>
      </c>
      <c r="V3357" s="165">
        <v>3</v>
      </c>
      <c r="W3357" s="165" t="s">
        <v>3409</v>
      </c>
      <c r="X3357" s="102">
        <v>1</v>
      </c>
      <c r="Y3357" s="422">
        <f>J3357-I3357</f>
        <v>0.46666666666666667</v>
      </c>
      <c r="Z3357" s="422">
        <f>Y3357*60</f>
        <v>28</v>
      </c>
      <c r="AA3357" s="429">
        <v>0</v>
      </c>
      <c r="AB3357" s="490">
        <v>5</v>
      </c>
    </row>
    <row r="3358" spans="1:28" ht="14.25" customHeight="1" thickBot="1">
      <c r="A3358" s="69"/>
      <c r="B3358" s="69"/>
      <c r="C3358" s="285" t="s">
        <v>3006</v>
      </c>
      <c r="D3358" s="468">
        <v>1</v>
      </c>
      <c r="E3358" s="197" t="s">
        <v>3042</v>
      </c>
      <c r="F3358" s="209" t="s">
        <v>3045</v>
      </c>
      <c r="G3358" s="209" t="s">
        <v>3045</v>
      </c>
      <c r="H3358" s="209" t="s">
        <v>3046</v>
      </c>
      <c r="I3358" s="82" t="s">
        <v>2306</v>
      </c>
      <c r="J3358" s="355">
        <v>8.3333333333333329E-2</v>
      </c>
      <c r="K3358" s="434" t="s">
        <v>10254</v>
      </c>
      <c r="L3358" s="13">
        <f ca="1">IFERROR(__xludf.DUMMYFUNCTION("if(K3530="""",0,counta(split(K3530,"","")))"),2)</f>
        <v>2</v>
      </c>
      <c r="M3358" s="434" t="s">
        <v>10254</v>
      </c>
      <c r="N3358" s="353"/>
      <c r="O3358" s="353"/>
      <c r="P3358" s="353"/>
      <c r="Q3358" s="414" t="s">
        <v>62</v>
      </c>
      <c r="R3358" s="301" t="s">
        <v>153</v>
      </c>
      <c r="S3358" s="354">
        <v>0</v>
      </c>
      <c r="T3358" s="435"/>
      <c r="U3358" s="481"/>
      <c r="V3358" s="481"/>
      <c r="W3358" s="481"/>
      <c r="X3358" s="480"/>
      <c r="Y3358" s="422">
        <f>J3358-I3358</f>
        <v>4.8611111111111105E-2</v>
      </c>
      <c r="Z3358" s="422">
        <f>Y3358*60</f>
        <v>2.9166666666666661</v>
      </c>
      <c r="AA3358" s="429">
        <v>0</v>
      </c>
      <c r="AB3358" s="490">
        <v>5</v>
      </c>
    </row>
    <row r="3359" spans="1:28" ht="14.25" customHeight="1" thickBot="1">
      <c r="A3359" s="7"/>
      <c r="B3359" s="7"/>
      <c r="C3359" s="237" t="s">
        <v>4214</v>
      </c>
      <c r="D3359" s="468">
        <v>1</v>
      </c>
      <c r="E3359" s="87" t="s">
        <v>4335</v>
      </c>
      <c r="F3359" s="102" t="s">
        <v>4336</v>
      </c>
      <c r="G3359" s="102" t="s">
        <v>68</v>
      </c>
      <c r="H3359" s="102" t="s">
        <v>208</v>
      </c>
      <c r="I3359" s="45" t="s">
        <v>2306</v>
      </c>
      <c r="J3359" s="355">
        <v>0.16527777777777777</v>
      </c>
      <c r="K3359" s="434" t="s">
        <v>10257</v>
      </c>
      <c r="L3359" s="13">
        <f ca="1">IFERROR(__xludf.DUMMYFUNCTION("if(K3531="""",0,counta(split(K3531,"","")))"),2)</f>
        <v>2</v>
      </c>
      <c r="M3359" s="434" t="s">
        <v>10257</v>
      </c>
      <c r="N3359" s="434" t="s">
        <v>2537</v>
      </c>
      <c r="O3359" s="434" t="s">
        <v>10258</v>
      </c>
      <c r="P3359" s="434" t="s">
        <v>10045</v>
      </c>
      <c r="Q3359" s="414" t="s">
        <v>62</v>
      </c>
      <c r="R3359" s="301" t="s">
        <v>153</v>
      </c>
      <c r="S3359" s="354">
        <v>0</v>
      </c>
      <c r="T3359" s="435"/>
      <c r="U3359" s="165"/>
      <c r="V3359" s="165">
        <v>4</v>
      </c>
      <c r="W3359" s="165" t="s">
        <v>2111</v>
      </c>
      <c r="X3359" s="102"/>
      <c r="Y3359" s="422">
        <f>J3359-I3359</f>
        <v>0.13055555555555554</v>
      </c>
      <c r="Z3359" s="422">
        <f>Y3359*60</f>
        <v>7.8333333333333321</v>
      </c>
      <c r="AA3359" s="428">
        <v>0</v>
      </c>
      <c r="AB3359" s="79">
        <v>5</v>
      </c>
    </row>
    <row r="3360" spans="1:28" ht="14.25" customHeight="1" thickBot="1">
      <c r="A3360" s="7"/>
      <c r="B3360" s="7"/>
      <c r="C3360" s="50" t="s">
        <v>4411</v>
      </c>
      <c r="D3360" s="468">
        <v>1</v>
      </c>
      <c r="E3360" s="135" t="s">
        <v>4743</v>
      </c>
      <c r="F3360" s="102" t="s">
        <v>4568</v>
      </c>
      <c r="G3360" s="102" t="s">
        <v>4744</v>
      </c>
      <c r="H3360" s="102" t="s">
        <v>2462</v>
      </c>
      <c r="I3360" s="45" t="s">
        <v>2306</v>
      </c>
      <c r="J3360" s="355">
        <v>0.22569444444444445</v>
      </c>
      <c r="K3360" s="434" t="s">
        <v>10262</v>
      </c>
      <c r="L3360" s="13">
        <f ca="1">IFERROR(__xludf.DUMMYFUNCTION("if(K3532="""",0,counta(split(K3532,"","")))"),4)</f>
        <v>4</v>
      </c>
      <c r="M3360" s="434" t="s">
        <v>10262</v>
      </c>
      <c r="N3360" s="434" t="s">
        <v>2537</v>
      </c>
      <c r="O3360" s="434" t="s">
        <v>10258</v>
      </c>
      <c r="P3360" s="434" t="s">
        <v>10263</v>
      </c>
      <c r="Q3360" s="414" t="s">
        <v>62</v>
      </c>
      <c r="R3360" s="301" t="s">
        <v>153</v>
      </c>
      <c r="S3360" s="354">
        <v>0</v>
      </c>
      <c r="T3360" s="435"/>
      <c r="U3360" s="165">
        <v>4</v>
      </c>
      <c r="V3360" s="165">
        <v>5</v>
      </c>
      <c r="W3360" s="165" t="s">
        <v>3092</v>
      </c>
      <c r="X3360" s="164" t="s">
        <v>2947</v>
      </c>
      <c r="Y3360" s="422">
        <f>J3360-I3360</f>
        <v>0.19097222222222221</v>
      </c>
      <c r="Z3360" s="422">
        <f>Y3360*60</f>
        <v>11.458333333333332</v>
      </c>
      <c r="AA3360" s="429">
        <v>0</v>
      </c>
      <c r="AB3360" s="332">
        <v>5</v>
      </c>
    </row>
    <row r="3361" spans="1:28" ht="14.25" customHeight="1" thickBot="1">
      <c r="A3361" s="7"/>
      <c r="B3361" s="7"/>
      <c r="C3361" s="50" t="s">
        <v>4937</v>
      </c>
      <c r="D3361" s="468">
        <v>1</v>
      </c>
      <c r="E3361" s="144" t="s">
        <v>4953</v>
      </c>
      <c r="F3361" s="102" t="s">
        <v>3149</v>
      </c>
      <c r="G3361" s="102" t="s">
        <v>2937</v>
      </c>
      <c r="H3361" s="102" t="s">
        <v>3151</v>
      </c>
      <c r="I3361" s="45" t="s">
        <v>2306</v>
      </c>
      <c r="J3361" s="355">
        <v>0.30416666666666664</v>
      </c>
      <c r="K3361" s="434" t="s">
        <v>10265</v>
      </c>
      <c r="L3361" s="13">
        <f ca="1">IFERROR(__xludf.DUMMYFUNCTION("if(K3533="""",0,counta(split(K3533,"","")))"),3)</f>
        <v>3</v>
      </c>
      <c r="M3361" s="434" t="s">
        <v>10265</v>
      </c>
      <c r="N3361" s="353"/>
      <c r="O3361" s="353"/>
      <c r="P3361" s="353"/>
      <c r="Q3361" s="414" t="s">
        <v>62</v>
      </c>
      <c r="R3361" s="301" t="s">
        <v>153</v>
      </c>
      <c r="S3361" s="354">
        <v>0</v>
      </c>
      <c r="T3361" s="435"/>
      <c r="U3361" s="165">
        <v>5</v>
      </c>
      <c r="V3361" s="165">
        <v>5</v>
      </c>
      <c r="W3361" s="353" t="s">
        <v>29</v>
      </c>
      <c r="X3361" s="102" t="s">
        <v>2794</v>
      </c>
      <c r="Y3361" s="422">
        <f>J3361-I3361</f>
        <v>0.26944444444444443</v>
      </c>
      <c r="Z3361" s="422">
        <f>Y3361*60</f>
        <v>16.166666666666664</v>
      </c>
      <c r="AA3361" s="429">
        <v>0</v>
      </c>
      <c r="AB3361" s="481">
        <v>5</v>
      </c>
    </row>
    <row r="3362" spans="1:28" ht="14.25" customHeight="1" thickBot="1">
      <c r="A3362" s="385"/>
      <c r="B3362" s="385"/>
      <c r="C3362" s="145" t="s">
        <v>5078</v>
      </c>
      <c r="D3362" s="468">
        <v>1</v>
      </c>
      <c r="E3362" s="145" t="s">
        <v>5309</v>
      </c>
      <c r="F3362" s="155" t="s">
        <v>5310</v>
      </c>
      <c r="G3362" s="155"/>
      <c r="H3362" s="155" t="s">
        <v>5311</v>
      </c>
      <c r="I3362" s="146" t="s">
        <v>2306</v>
      </c>
      <c r="J3362" s="355">
        <v>0.13194444444444445</v>
      </c>
      <c r="K3362" s="434" t="s">
        <v>10267</v>
      </c>
      <c r="L3362" s="13">
        <f ca="1">IFERROR(__xludf.DUMMYFUNCTION("if(K3534="""",0,counta(split(K3534,"","")))"),4)</f>
        <v>4</v>
      </c>
      <c r="M3362" s="434" t="s">
        <v>10267</v>
      </c>
      <c r="N3362" s="434" t="s">
        <v>586</v>
      </c>
      <c r="O3362" s="434" t="s">
        <v>586</v>
      </c>
      <c r="P3362" s="434" t="s">
        <v>586</v>
      </c>
      <c r="Q3362" s="414" t="s">
        <v>62</v>
      </c>
      <c r="R3362" s="301" t="s">
        <v>153</v>
      </c>
      <c r="S3362" s="354">
        <v>0</v>
      </c>
      <c r="T3362" s="435"/>
      <c r="U3362" s="487">
        <v>4</v>
      </c>
      <c r="V3362" s="487">
        <v>3</v>
      </c>
      <c r="W3362" s="499" t="s">
        <v>3511</v>
      </c>
      <c r="X3362" s="499">
        <v>1</v>
      </c>
      <c r="Y3362" s="422">
        <f>J3362-I3362</f>
        <v>9.7222222222222224E-2</v>
      </c>
      <c r="Z3362" s="422">
        <f>Y3362*60</f>
        <v>5.833333333333333</v>
      </c>
      <c r="AA3362" s="429">
        <v>0</v>
      </c>
      <c r="AB3362" s="379">
        <v>5</v>
      </c>
    </row>
    <row r="3363" spans="1:28" ht="14.25" customHeight="1" thickBot="1">
      <c r="A3363" s="156"/>
      <c r="B3363" s="156"/>
      <c r="C3363" s="252" t="s">
        <v>6391</v>
      </c>
      <c r="D3363" s="468">
        <v>1</v>
      </c>
      <c r="E3363" s="252" t="s">
        <v>6483</v>
      </c>
      <c r="F3363" s="339" t="s">
        <v>6484</v>
      </c>
      <c r="G3363" s="339" t="s">
        <v>6485</v>
      </c>
      <c r="H3363" s="339" t="s">
        <v>295</v>
      </c>
      <c r="I3363" s="184" t="s">
        <v>2306</v>
      </c>
      <c r="J3363" s="355">
        <v>0.20555555555555555</v>
      </c>
      <c r="K3363" s="434" t="s">
        <v>10269</v>
      </c>
      <c r="L3363" s="13">
        <f ca="1">IFERROR(__xludf.DUMMYFUNCTION("if(K3535="""",0,counta(split(K3535,"","")))"),2)</f>
        <v>2</v>
      </c>
      <c r="M3363" s="434" t="s">
        <v>10269</v>
      </c>
      <c r="N3363" s="353"/>
      <c r="O3363" s="353"/>
      <c r="P3363" s="353"/>
      <c r="Q3363" s="414" t="s">
        <v>62</v>
      </c>
      <c r="R3363" s="301" t="s">
        <v>153</v>
      </c>
      <c r="S3363" s="354">
        <v>0</v>
      </c>
      <c r="T3363" s="435"/>
      <c r="U3363" s="165"/>
      <c r="V3363" s="165">
        <v>4</v>
      </c>
      <c r="W3363" s="165" t="s">
        <v>2111</v>
      </c>
      <c r="X3363" s="102"/>
      <c r="Y3363" s="422">
        <f>J3363-I3363</f>
        <v>0.17083333333333334</v>
      </c>
      <c r="Z3363" s="422">
        <f>Y3363*60</f>
        <v>10.25</v>
      </c>
      <c r="AA3363" s="428">
        <v>0</v>
      </c>
      <c r="AB3363" s="481">
        <v>5</v>
      </c>
    </row>
    <row r="3364" spans="1:28" ht="14.25" customHeight="1" thickBot="1">
      <c r="A3364" s="7"/>
      <c r="B3364" s="7"/>
      <c r="C3364" s="214" t="s">
        <v>6842</v>
      </c>
      <c r="D3364" s="468">
        <v>1</v>
      </c>
      <c r="E3364" s="214" t="s">
        <v>6871</v>
      </c>
      <c r="F3364" s="102" t="s">
        <v>4035</v>
      </c>
      <c r="G3364" s="217" t="s">
        <v>1568</v>
      </c>
      <c r="H3364" s="102" t="s">
        <v>2305</v>
      </c>
      <c r="I3364" s="45" t="s">
        <v>2306</v>
      </c>
      <c r="J3364" s="355">
        <v>0.27916666666666667</v>
      </c>
      <c r="K3364" s="434" t="s">
        <v>10271</v>
      </c>
      <c r="L3364" s="13">
        <f ca="1">IFERROR(__xludf.DUMMYFUNCTION("if(K3536="""",0,counta(split(K3536,"","")))"),3)</f>
        <v>3</v>
      </c>
      <c r="M3364" s="434" t="s">
        <v>10271</v>
      </c>
      <c r="N3364" s="353"/>
      <c r="O3364" s="353"/>
      <c r="P3364" s="353"/>
      <c r="Q3364" s="414" t="s">
        <v>62</v>
      </c>
      <c r="R3364" s="301" t="s">
        <v>153</v>
      </c>
      <c r="S3364" s="354">
        <v>0</v>
      </c>
      <c r="T3364" s="435"/>
      <c r="U3364" s="165">
        <v>4</v>
      </c>
      <c r="V3364" s="165">
        <v>3</v>
      </c>
      <c r="W3364" s="165" t="s">
        <v>3548</v>
      </c>
      <c r="X3364" s="102" t="s">
        <v>2947</v>
      </c>
      <c r="Y3364" s="422">
        <f>J3364-I3364</f>
        <v>0.24444444444444446</v>
      </c>
      <c r="Z3364" s="422">
        <f>Y3364*60</f>
        <v>14.666666666666668</v>
      </c>
      <c r="AA3364" s="429">
        <v>0</v>
      </c>
      <c r="AB3364" s="332">
        <v>5</v>
      </c>
    </row>
    <row r="3365" spans="1:28" ht="14.25" customHeight="1" thickBot="1">
      <c r="A3365" s="7"/>
      <c r="B3365" s="7"/>
      <c r="C3365" s="252" t="s">
        <v>3828</v>
      </c>
      <c r="D3365" s="468">
        <v>1</v>
      </c>
      <c r="E3365" s="109" t="s">
        <v>4040</v>
      </c>
      <c r="F3365" s="102" t="s">
        <v>1400</v>
      </c>
      <c r="G3365" s="102" t="s">
        <v>80</v>
      </c>
      <c r="H3365" s="102" t="s">
        <v>4020</v>
      </c>
      <c r="I3365" s="45" t="s">
        <v>1059</v>
      </c>
      <c r="J3365" s="355">
        <v>0.33611111111111114</v>
      </c>
      <c r="K3365" s="434" t="s">
        <v>10272</v>
      </c>
      <c r="L3365" s="13">
        <f ca="1">IFERROR(__xludf.DUMMYFUNCTION("if(K3537="""",0,counta(split(K3537,"","")))"),6)</f>
        <v>6</v>
      </c>
      <c r="M3365" s="434" t="s">
        <v>10272</v>
      </c>
      <c r="N3365" s="353"/>
      <c r="O3365" s="353"/>
      <c r="P3365" s="353"/>
      <c r="Q3365" s="414" t="s">
        <v>62</v>
      </c>
      <c r="R3365" s="301" t="s">
        <v>153</v>
      </c>
      <c r="S3365" s="354">
        <v>0</v>
      </c>
      <c r="T3365" s="435"/>
      <c r="U3365" s="165">
        <v>3</v>
      </c>
      <c r="V3365" s="354">
        <v>3</v>
      </c>
      <c r="W3365" s="353" t="s">
        <v>3602</v>
      </c>
      <c r="X3365" s="102">
        <v>1</v>
      </c>
      <c r="Y3365" s="422">
        <f>J3365-I3365</f>
        <v>0.30208333333333337</v>
      </c>
      <c r="Z3365" s="422">
        <f>Y3365*60</f>
        <v>18.125000000000004</v>
      </c>
      <c r="AA3365" s="429">
        <v>0</v>
      </c>
      <c r="AB3365" s="255">
        <v>5</v>
      </c>
    </row>
    <row r="3366" spans="1:28" ht="14.25" customHeight="1" thickBot="1">
      <c r="A3366" s="7"/>
      <c r="B3366" s="7"/>
      <c r="C3366" s="284" t="s">
        <v>4046</v>
      </c>
      <c r="D3366" s="468">
        <v>1</v>
      </c>
      <c r="E3366" s="353" t="s">
        <v>4174</v>
      </c>
      <c r="F3366" s="51" t="s">
        <v>4175</v>
      </c>
      <c r="G3366" s="102" t="s">
        <v>616</v>
      </c>
      <c r="H3366" s="102" t="s">
        <v>3750</v>
      </c>
      <c r="I3366" s="45" t="s">
        <v>1059</v>
      </c>
      <c r="J3366" s="355">
        <v>0.43402777777777779</v>
      </c>
      <c r="K3366" s="434" t="s">
        <v>10275</v>
      </c>
      <c r="L3366" s="13">
        <f ca="1">IFERROR(__xludf.DUMMYFUNCTION("if(K3538="""",0,counta(split(K3538,"","")))"),3)</f>
        <v>3</v>
      </c>
      <c r="M3366" s="434" t="s">
        <v>10275</v>
      </c>
      <c r="N3366" s="353"/>
      <c r="O3366" s="353"/>
      <c r="P3366" s="353"/>
      <c r="Q3366" s="414" t="s">
        <v>62</v>
      </c>
      <c r="R3366" s="301" t="s">
        <v>153</v>
      </c>
      <c r="S3366" s="354">
        <v>0</v>
      </c>
      <c r="T3366" s="435"/>
      <c r="U3366" s="490">
        <v>5</v>
      </c>
      <c r="V3366" s="490">
        <v>5</v>
      </c>
      <c r="W3366" s="502" t="s">
        <v>9052</v>
      </c>
      <c r="X3366" s="502" t="s">
        <v>2947</v>
      </c>
      <c r="Y3366" s="422">
        <f>J3366-I3366</f>
        <v>0.4</v>
      </c>
      <c r="Z3366" s="422">
        <f>Y3366*60</f>
        <v>24</v>
      </c>
      <c r="AA3366" s="429">
        <v>0</v>
      </c>
      <c r="AB3366" s="354">
        <v>5</v>
      </c>
    </row>
    <row r="3367" spans="1:28" ht="14.25" customHeight="1" thickBot="1">
      <c r="A3367" s="7"/>
      <c r="B3367" s="7"/>
      <c r="C3367" s="237" t="s">
        <v>4214</v>
      </c>
      <c r="D3367" s="468">
        <v>1</v>
      </c>
      <c r="E3367" s="87" t="s">
        <v>4250</v>
      </c>
      <c r="F3367" s="102" t="s">
        <v>4251</v>
      </c>
      <c r="G3367" s="102" t="s">
        <v>4252</v>
      </c>
      <c r="H3367" s="102" t="s">
        <v>1267</v>
      </c>
      <c r="I3367" s="45" t="s">
        <v>1059</v>
      </c>
      <c r="J3367" s="355">
        <v>0.2048611111111111</v>
      </c>
      <c r="K3367" s="434" t="s">
        <v>10280</v>
      </c>
      <c r="L3367" s="13">
        <f ca="1">IFERROR(__xludf.DUMMYFUNCTION("if(K3539="""",0,counta(split(K3539,"","")))"),3)</f>
        <v>3</v>
      </c>
      <c r="M3367" s="434" t="s">
        <v>10280</v>
      </c>
      <c r="N3367" s="434" t="s">
        <v>10281</v>
      </c>
      <c r="O3367" s="434" t="s">
        <v>10281</v>
      </c>
      <c r="P3367" s="434" t="s">
        <v>10281</v>
      </c>
      <c r="Q3367" s="414" t="s">
        <v>62</v>
      </c>
      <c r="R3367" s="301" t="s">
        <v>153</v>
      </c>
      <c r="S3367" s="354">
        <v>0</v>
      </c>
      <c r="T3367" s="435"/>
      <c r="U3367" s="196">
        <v>5</v>
      </c>
      <c r="V3367" s="196">
        <v>5</v>
      </c>
      <c r="W3367" s="193" t="s">
        <v>6755</v>
      </c>
      <c r="X3367" s="205">
        <v>1</v>
      </c>
      <c r="Y3367" s="422">
        <f>J3367-I3367</f>
        <v>0.17083333333333334</v>
      </c>
      <c r="Z3367" s="422">
        <f>Y3367*60</f>
        <v>10.25</v>
      </c>
      <c r="AA3367" s="429">
        <v>0</v>
      </c>
      <c r="AB3367" s="165">
        <v>5</v>
      </c>
    </row>
    <row r="3368" spans="1:28" ht="14.25" customHeight="1" thickBot="1">
      <c r="A3368" s="7"/>
      <c r="B3368" s="7"/>
      <c r="C3368" s="252" t="s">
        <v>3465</v>
      </c>
      <c r="D3368" s="468">
        <v>1</v>
      </c>
      <c r="E3368" s="252" t="s">
        <v>3466</v>
      </c>
      <c r="F3368" s="339" t="s">
        <v>3470</v>
      </c>
      <c r="G3368" s="339" t="s">
        <v>3471</v>
      </c>
      <c r="H3368" s="339" t="s">
        <v>3472</v>
      </c>
      <c r="I3368" s="45" t="s">
        <v>3473</v>
      </c>
      <c r="J3368" s="355">
        <v>0.28680555555555554</v>
      </c>
      <c r="K3368" s="434" t="s">
        <v>10282</v>
      </c>
      <c r="L3368" s="13">
        <f ca="1">IFERROR(__xludf.DUMMYFUNCTION("if(K3540="""",0,counta(split(K3540,"","")))"),6)</f>
        <v>6</v>
      </c>
      <c r="M3368" s="434" t="s">
        <v>10282</v>
      </c>
      <c r="N3368" s="353"/>
      <c r="O3368" s="353"/>
      <c r="P3368" s="353"/>
      <c r="Q3368" s="414" t="s">
        <v>62</v>
      </c>
      <c r="R3368" s="301" t="s">
        <v>153</v>
      </c>
      <c r="S3368" s="354">
        <v>0</v>
      </c>
      <c r="T3368" s="435"/>
      <c r="U3368" s="187">
        <v>2</v>
      </c>
      <c r="V3368" s="333">
        <v>4</v>
      </c>
      <c r="W3368" s="339" t="s">
        <v>3770</v>
      </c>
      <c r="X3368" s="339" t="s">
        <v>3469</v>
      </c>
      <c r="Y3368" s="422">
        <f>J3368-I3368</f>
        <v>0.25416666666666665</v>
      </c>
      <c r="Z3368" s="422">
        <f>Y3368*60</f>
        <v>15.25</v>
      </c>
      <c r="AA3368" s="429">
        <v>0</v>
      </c>
      <c r="AB3368" s="481">
        <v>5</v>
      </c>
    </row>
    <row r="3369" spans="1:28" ht="14.25" customHeight="1" thickBot="1">
      <c r="A3369" s="7"/>
      <c r="B3369" s="7"/>
      <c r="C3369" s="252" t="s">
        <v>3828</v>
      </c>
      <c r="D3369" s="468">
        <v>1</v>
      </c>
      <c r="E3369" s="252" t="s">
        <v>3925</v>
      </c>
      <c r="F3369" s="102" t="s">
        <v>3926</v>
      </c>
      <c r="G3369" s="102" t="s">
        <v>3927</v>
      </c>
      <c r="H3369" s="102" t="s">
        <v>3928</v>
      </c>
      <c r="I3369" s="45" t="s">
        <v>3473</v>
      </c>
      <c r="J3369" s="184" t="s">
        <v>1739</v>
      </c>
      <c r="K3369" s="339"/>
      <c r="L3369" s="13">
        <f ca="1">IFERROR(__xludf.DUMMYFUNCTION("if(K3542="""",0,counta(split(K3542,"","")))"),0)</f>
        <v>0</v>
      </c>
      <c r="M3369" s="339"/>
      <c r="N3369" s="339"/>
      <c r="O3369" s="339"/>
      <c r="P3369" s="339"/>
      <c r="Q3369" s="414" t="s">
        <v>62</v>
      </c>
      <c r="R3369" s="301" t="s">
        <v>153</v>
      </c>
      <c r="S3369" s="354">
        <v>0</v>
      </c>
      <c r="T3369" s="435"/>
      <c r="U3369" s="481"/>
      <c r="V3369" s="481"/>
      <c r="W3369" s="481"/>
      <c r="X3369" s="480"/>
      <c r="Y3369" s="422">
        <f>J3369-I3369</f>
        <v>7.013888888888889E-2</v>
      </c>
      <c r="Z3369" s="422">
        <f>Y3369*60</f>
        <v>4.208333333333333</v>
      </c>
      <c r="AA3369" s="429">
        <v>0</v>
      </c>
      <c r="AB3369" s="165">
        <v>5</v>
      </c>
    </row>
    <row r="3370" spans="1:28" ht="14.25" customHeight="1" thickBot="1">
      <c r="A3370" s="69"/>
      <c r="B3370" s="69"/>
      <c r="C3370" s="285" t="s">
        <v>3006</v>
      </c>
      <c r="D3370" s="468">
        <v>1</v>
      </c>
      <c r="E3370" s="194" t="s">
        <v>3042</v>
      </c>
      <c r="F3370" s="102" t="s">
        <v>1414</v>
      </c>
      <c r="G3370" s="74" t="s">
        <v>2819</v>
      </c>
      <c r="H3370" s="74" t="s">
        <v>3043</v>
      </c>
      <c r="I3370" s="75" t="s">
        <v>743</v>
      </c>
      <c r="J3370" s="184" t="s">
        <v>388</v>
      </c>
      <c r="K3370" s="386" t="s">
        <v>10286</v>
      </c>
      <c r="L3370" s="13">
        <f ca="1">IFERROR(__xludf.DUMMYFUNCTION("if(K3543="""",0,counta(split(K3543,"","")))"),2)</f>
        <v>2</v>
      </c>
      <c r="M3370" s="386" t="s">
        <v>10286</v>
      </c>
      <c r="N3370" s="386" t="s">
        <v>10287</v>
      </c>
      <c r="O3370" s="386" t="s">
        <v>10287</v>
      </c>
      <c r="P3370" s="386" t="s">
        <v>10288</v>
      </c>
      <c r="Q3370" s="414" t="s">
        <v>62</v>
      </c>
      <c r="R3370" s="301" t="s">
        <v>153</v>
      </c>
      <c r="S3370" s="354">
        <v>0</v>
      </c>
      <c r="T3370" s="435"/>
      <c r="U3370" s="336">
        <v>3</v>
      </c>
      <c r="V3370" s="336">
        <v>3</v>
      </c>
      <c r="W3370" s="339" t="s">
        <v>6570</v>
      </c>
      <c r="X3370" s="339" t="s">
        <v>2794</v>
      </c>
      <c r="Y3370" s="422">
        <f>J3370-I3370</f>
        <v>0.16944444444444443</v>
      </c>
      <c r="Z3370" s="422">
        <f>Y3370*60</f>
        <v>10.166666666666666</v>
      </c>
      <c r="AA3370" s="429">
        <v>0</v>
      </c>
      <c r="AB3370" s="165">
        <v>5</v>
      </c>
    </row>
    <row r="3371" spans="1:28" ht="14.25" customHeight="1" thickBot="1">
      <c r="A3371" s="7"/>
      <c r="B3371" s="7"/>
      <c r="C3371" s="50" t="s">
        <v>3306</v>
      </c>
      <c r="D3371" s="468">
        <v>1</v>
      </c>
      <c r="E3371" s="95" t="s">
        <v>3307</v>
      </c>
      <c r="F3371" s="96" t="s">
        <v>3308</v>
      </c>
      <c r="G3371" s="96" t="s">
        <v>3309</v>
      </c>
      <c r="H3371" s="102" t="s">
        <v>3220</v>
      </c>
      <c r="I3371" s="45" t="s">
        <v>2020</v>
      </c>
      <c r="J3371" s="184" t="s">
        <v>3848</v>
      </c>
      <c r="K3371" s="386" t="s">
        <v>10292</v>
      </c>
      <c r="L3371" s="13">
        <f ca="1">IFERROR(__xludf.DUMMYFUNCTION("if(K3544="""",0,counta(split(K3544,"","")))"),2)</f>
        <v>2</v>
      </c>
      <c r="M3371" s="386" t="s">
        <v>10292</v>
      </c>
      <c r="N3371" s="386"/>
      <c r="O3371" s="386"/>
      <c r="P3371" s="386"/>
      <c r="Q3371" s="414" t="s">
        <v>62</v>
      </c>
      <c r="R3371" s="301" t="s">
        <v>153</v>
      </c>
      <c r="S3371" s="354">
        <v>0</v>
      </c>
      <c r="T3371" s="435"/>
      <c r="U3371" s="165">
        <v>4</v>
      </c>
      <c r="V3371" s="165">
        <v>5</v>
      </c>
      <c r="W3371" s="165" t="s">
        <v>3092</v>
      </c>
      <c r="X3371" s="102" t="s">
        <v>2947</v>
      </c>
      <c r="Y3371" s="422">
        <f>J3371-I3371</f>
        <v>0.18680555555555556</v>
      </c>
      <c r="Z3371" s="422">
        <f>Y3371*60</f>
        <v>11.208333333333334</v>
      </c>
      <c r="AA3371" s="429">
        <v>0</v>
      </c>
      <c r="AB3371" s="165">
        <v>5</v>
      </c>
    </row>
    <row r="3372" spans="1:28" ht="14.25" customHeight="1" thickBot="1">
      <c r="A3372" s="7"/>
      <c r="B3372" s="7"/>
      <c r="C3372" s="252" t="s">
        <v>3828</v>
      </c>
      <c r="D3372" s="468">
        <v>1</v>
      </c>
      <c r="E3372" s="109" t="s">
        <v>3958</v>
      </c>
      <c r="F3372" s="145" t="s">
        <v>1847</v>
      </c>
      <c r="G3372" s="102" t="s">
        <v>3959</v>
      </c>
      <c r="H3372" s="102" t="s">
        <v>3871</v>
      </c>
      <c r="I3372" s="45" t="s">
        <v>2020</v>
      </c>
      <c r="J3372" s="184" t="s">
        <v>1622</v>
      </c>
      <c r="K3372" s="386" t="s">
        <v>10294</v>
      </c>
      <c r="L3372" s="13">
        <f ca="1">IFERROR(__xludf.DUMMYFUNCTION("if(K3545="""",0,counta(split(K3545,"","")))"),3)</f>
        <v>3</v>
      </c>
      <c r="M3372" s="386" t="s">
        <v>10294</v>
      </c>
      <c r="N3372" s="386" t="s">
        <v>464</v>
      </c>
      <c r="O3372" s="386" t="s">
        <v>464</v>
      </c>
      <c r="P3372" s="386" t="s">
        <v>4006</v>
      </c>
      <c r="Q3372" s="414" t="s">
        <v>62</v>
      </c>
      <c r="R3372" s="301" t="s">
        <v>153</v>
      </c>
      <c r="S3372" s="354">
        <v>0</v>
      </c>
      <c r="T3372" s="435"/>
      <c r="U3372" s="280">
        <v>5</v>
      </c>
      <c r="V3372" s="280">
        <v>5</v>
      </c>
      <c r="W3372" s="286" t="s">
        <v>9052</v>
      </c>
      <c r="X3372" s="286" t="s">
        <v>2947</v>
      </c>
      <c r="Y3372" s="422">
        <f>J3372-I3372</f>
        <v>0.41041666666666665</v>
      </c>
      <c r="Z3372" s="422">
        <f>Y3372*60</f>
        <v>24.625</v>
      </c>
      <c r="AA3372" s="429">
        <v>0</v>
      </c>
      <c r="AB3372" s="165">
        <v>5</v>
      </c>
    </row>
    <row r="3373" spans="1:28" ht="14.25" customHeight="1" thickBot="1">
      <c r="A3373" s="385"/>
      <c r="B3373" s="385"/>
      <c r="C3373" s="145" t="s">
        <v>5078</v>
      </c>
      <c r="D3373" s="468">
        <v>1</v>
      </c>
      <c r="E3373" s="145" t="s">
        <v>5314</v>
      </c>
      <c r="F3373" s="155" t="s">
        <v>5315</v>
      </c>
      <c r="G3373" s="155" t="s">
        <v>5316</v>
      </c>
      <c r="H3373" s="145" t="s">
        <v>5317</v>
      </c>
      <c r="I3373" s="146" t="s">
        <v>2020</v>
      </c>
      <c r="J3373" s="184" t="s">
        <v>984</v>
      </c>
      <c r="K3373" s="339" t="s">
        <v>3859</v>
      </c>
      <c r="L3373" s="13">
        <f ca="1">IFERROR(__xludf.DUMMYFUNCTION("if(K3546="""",0,counta(split(K3546,"","")))"),2)</f>
        <v>2</v>
      </c>
      <c r="M3373" s="339" t="s">
        <v>3859</v>
      </c>
      <c r="N3373" s="339" t="s">
        <v>10296</v>
      </c>
      <c r="O3373" s="339" t="s">
        <v>10296</v>
      </c>
      <c r="P3373" s="339" t="s">
        <v>10297</v>
      </c>
      <c r="Q3373" s="414" t="s">
        <v>62</v>
      </c>
      <c r="R3373" s="301" t="s">
        <v>153</v>
      </c>
      <c r="S3373" s="354">
        <v>0</v>
      </c>
      <c r="T3373" s="435"/>
      <c r="U3373" s="490">
        <v>5</v>
      </c>
      <c r="V3373" s="490">
        <v>5</v>
      </c>
      <c r="W3373" s="502" t="s">
        <v>2793</v>
      </c>
      <c r="X3373" s="502" t="s">
        <v>2947</v>
      </c>
      <c r="Y3373" s="422">
        <f>J3373-I3373</f>
        <v>7.2916666666666671E-2</v>
      </c>
      <c r="Z3373" s="422">
        <f>Y3373*60</f>
        <v>4.375</v>
      </c>
      <c r="AA3373" s="429">
        <v>0</v>
      </c>
      <c r="AB3373" s="280">
        <v>5</v>
      </c>
    </row>
    <row r="3374" spans="1:28" ht="14.25" customHeight="1" thickBot="1">
      <c r="A3374" s="7"/>
      <c r="B3374" s="7"/>
      <c r="C3374" s="104" t="s">
        <v>5338</v>
      </c>
      <c r="D3374" s="468">
        <v>1</v>
      </c>
      <c r="E3374" s="50" t="s">
        <v>5514</v>
      </c>
      <c r="F3374" s="102" t="s">
        <v>5515</v>
      </c>
      <c r="G3374" s="102" t="s">
        <v>123</v>
      </c>
      <c r="H3374" s="102" t="s">
        <v>5516</v>
      </c>
      <c r="I3374" s="45" t="s">
        <v>2020</v>
      </c>
      <c r="J3374" s="184" t="s">
        <v>223</v>
      </c>
      <c r="K3374" s="339" t="s">
        <v>1340</v>
      </c>
      <c r="L3374" s="13">
        <f ca="1">IFERROR(__xludf.DUMMYFUNCTION("if(K3547="""",0,counta(split(K3547,"","")))"),1)</f>
        <v>1</v>
      </c>
      <c r="M3374" s="339" t="s">
        <v>1340</v>
      </c>
      <c r="N3374" s="339"/>
      <c r="O3374" s="339"/>
      <c r="P3374" s="339"/>
      <c r="Q3374" s="414" t="s">
        <v>62</v>
      </c>
      <c r="R3374" s="301" t="s">
        <v>153</v>
      </c>
      <c r="S3374" s="354">
        <v>0</v>
      </c>
      <c r="T3374" s="435"/>
      <c r="U3374" s="165">
        <v>5</v>
      </c>
      <c r="V3374" s="354">
        <v>3</v>
      </c>
      <c r="W3374" s="353" t="s">
        <v>8744</v>
      </c>
      <c r="X3374" s="102">
        <v>1</v>
      </c>
      <c r="Y3374" s="422">
        <f>J3374-I3374</f>
        <v>0.13402777777777777</v>
      </c>
      <c r="Z3374" s="422">
        <f>Y3374*60</f>
        <v>8.0416666666666661</v>
      </c>
      <c r="AA3374" s="429">
        <v>0</v>
      </c>
      <c r="AB3374" s="490">
        <v>5</v>
      </c>
    </row>
    <row r="3375" spans="1:28" ht="14.25" customHeight="1" thickBot="1">
      <c r="A3375" s="7"/>
      <c r="B3375" s="7"/>
      <c r="C3375" s="50" t="s">
        <v>6196</v>
      </c>
      <c r="D3375" s="468">
        <v>1</v>
      </c>
      <c r="E3375" s="50" t="s">
        <v>6230</v>
      </c>
      <c r="F3375" s="102" t="s">
        <v>3045</v>
      </c>
      <c r="G3375" s="102" t="s">
        <v>3045</v>
      </c>
      <c r="H3375" s="284" t="s">
        <v>6231</v>
      </c>
      <c r="I3375" s="45" t="s">
        <v>2020</v>
      </c>
      <c r="J3375" s="184" t="s">
        <v>4010</v>
      </c>
      <c r="K3375" s="339" t="s">
        <v>1582</v>
      </c>
      <c r="L3375" s="13">
        <f ca="1">IFERROR(__xludf.DUMMYFUNCTION("if(K3548="""",0,counta(split(K3548,"","")))"),1)</f>
        <v>1</v>
      </c>
      <c r="M3375" s="339" t="s">
        <v>1582</v>
      </c>
      <c r="N3375" s="339" t="s">
        <v>3674</v>
      </c>
      <c r="O3375" s="339" t="s">
        <v>3674</v>
      </c>
      <c r="P3375" s="339" t="s">
        <v>10298</v>
      </c>
      <c r="Q3375" s="414" t="s">
        <v>62</v>
      </c>
      <c r="R3375" s="301" t="s">
        <v>153</v>
      </c>
      <c r="S3375" s="354">
        <v>0</v>
      </c>
      <c r="T3375" s="435"/>
      <c r="U3375" s="490">
        <v>5</v>
      </c>
      <c r="V3375" s="490">
        <v>5</v>
      </c>
      <c r="W3375" s="502" t="s">
        <v>9052</v>
      </c>
      <c r="X3375" s="502" t="s">
        <v>2947</v>
      </c>
      <c r="Y3375" s="422">
        <f>J3375-I3375</f>
        <v>0.25555555555555554</v>
      </c>
      <c r="Z3375" s="422">
        <f>Y3375*60</f>
        <v>15.333333333333332</v>
      </c>
      <c r="AA3375" s="429">
        <v>0</v>
      </c>
      <c r="AB3375" s="379">
        <v>5</v>
      </c>
    </row>
    <row r="3376" spans="1:28" ht="14.25" customHeight="1" thickBot="1">
      <c r="A3376" s="7"/>
      <c r="B3376" s="7"/>
      <c r="C3376" s="190" t="s">
        <v>6753</v>
      </c>
      <c r="D3376" s="468">
        <v>1</v>
      </c>
      <c r="E3376" s="200" t="s">
        <v>6805</v>
      </c>
      <c r="F3376" s="205" t="s">
        <v>2848</v>
      </c>
      <c r="G3376" s="205" t="s">
        <v>68</v>
      </c>
      <c r="H3376" s="205" t="s">
        <v>208</v>
      </c>
      <c r="I3376" s="195" t="s">
        <v>2020</v>
      </c>
      <c r="J3376" s="184" t="s">
        <v>1672</v>
      </c>
      <c r="K3376" s="339" t="s">
        <v>996</v>
      </c>
      <c r="L3376" s="13">
        <f ca="1">IFERROR(__xludf.DUMMYFUNCTION("if(K3549="""",0,counta(split(K3549,"","")))"),2)</f>
        <v>2</v>
      </c>
      <c r="M3376" s="339" t="s">
        <v>996</v>
      </c>
      <c r="N3376" s="339"/>
      <c r="O3376" s="339"/>
      <c r="P3376" s="339"/>
      <c r="Q3376" s="414" t="s">
        <v>62</v>
      </c>
      <c r="R3376" s="301" t="s">
        <v>153</v>
      </c>
      <c r="S3376" s="354">
        <v>0</v>
      </c>
      <c r="T3376" s="435"/>
      <c r="U3376" s="481"/>
      <c r="V3376" s="481">
        <v>3</v>
      </c>
      <c r="W3376" s="481" t="s">
        <v>29</v>
      </c>
      <c r="X3376" s="503">
        <v>1</v>
      </c>
      <c r="Y3376" s="422">
        <f>J3376-I3376</f>
        <v>0.37222222222222223</v>
      </c>
      <c r="Z3376" s="422">
        <f>Y3376*60</f>
        <v>22.333333333333336</v>
      </c>
      <c r="AA3376" s="429">
        <v>0</v>
      </c>
      <c r="AB3376" s="274">
        <v>5</v>
      </c>
    </row>
    <row r="3377" spans="1:28" ht="14.25" customHeight="1" thickBot="1">
      <c r="A3377" s="161"/>
      <c r="B3377" s="161"/>
      <c r="C3377" s="353" t="s">
        <v>5531</v>
      </c>
      <c r="D3377" s="468">
        <v>1</v>
      </c>
      <c r="E3377" s="353" t="s">
        <v>5562</v>
      </c>
      <c r="F3377" s="164" t="s">
        <v>1344</v>
      </c>
      <c r="G3377" s="164"/>
      <c r="H3377" s="164" t="s">
        <v>5563</v>
      </c>
      <c r="I3377" s="162" t="s">
        <v>5564</v>
      </c>
      <c r="J3377" s="184" t="s">
        <v>638</v>
      </c>
      <c r="K3377" s="339" t="s">
        <v>10302</v>
      </c>
      <c r="L3377" s="13">
        <f ca="1">IFERROR(__xludf.DUMMYFUNCTION("if(K3550="""",0,counta(split(K3550,"","")))"),3)</f>
        <v>3</v>
      </c>
      <c r="M3377" s="339" t="s">
        <v>10302</v>
      </c>
      <c r="N3377" s="339" t="s">
        <v>181</v>
      </c>
      <c r="O3377" s="339" t="s">
        <v>181</v>
      </c>
      <c r="P3377" s="339" t="s">
        <v>1125</v>
      </c>
      <c r="Q3377" s="414" t="s">
        <v>62</v>
      </c>
      <c r="R3377" s="301" t="s">
        <v>153</v>
      </c>
      <c r="S3377" s="354">
        <v>0</v>
      </c>
      <c r="T3377" s="435"/>
      <c r="U3377" s="280">
        <v>5</v>
      </c>
      <c r="V3377" s="280">
        <v>4</v>
      </c>
      <c r="W3377" s="286" t="s">
        <v>9052</v>
      </c>
      <c r="X3377" s="286" t="s">
        <v>2947</v>
      </c>
      <c r="Y3377" s="422">
        <f>J3377-I3377</f>
        <v>8.819444444444445E-2</v>
      </c>
      <c r="Z3377" s="422">
        <f>Y3377*60</f>
        <v>5.291666666666667</v>
      </c>
      <c r="AA3377" s="429">
        <v>0</v>
      </c>
      <c r="AB3377" s="165">
        <v>5</v>
      </c>
    </row>
    <row r="3378" spans="1:28" ht="14.25" customHeight="1" thickBot="1">
      <c r="A3378" s="7"/>
      <c r="B3378" s="7"/>
      <c r="C3378" s="104" t="s">
        <v>3675</v>
      </c>
      <c r="D3378" s="468">
        <v>1</v>
      </c>
      <c r="E3378" s="49" t="s">
        <v>3771</v>
      </c>
      <c r="F3378" s="102" t="s">
        <v>75</v>
      </c>
      <c r="G3378" s="102" t="s">
        <v>3772</v>
      </c>
      <c r="H3378" s="102" t="s">
        <v>295</v>
      </c>
      <c r="I3378" s="45" t="s">
        <v>2065</v>
      </c>
      <c r="J3378" s="184" t="s">
        <v>137</v>
      </c>
      <c r="K3378" s="339" t="s">
        <v>10306</v>
      </c>
      <c r="L3378" s="13">
        <f ca="1">IFERROR(__xludf.DUMMYFUNCTION("if(K3551="""",0,counta(split(K3551,"","")))"),3)</f>
        <v>3</v>
      </c>
      <c r="M3378" s="339" t="s">
        <v>10306</v>
      </c>
      <c r="N3378" s="339"/>
      <c r="O3378" s="339"/>
      <c r="P3378" s="339"/>
      <c r="Q3378" s="414" t="s">
        <v>62</v>
      </c>
      <c r="R3378" s="301" t="s">
        <v>153</v>
      </c>
      <c r="S3378" s="354">
        <v>0</v>
      </c>
      <c r="T3378" s="435"/>
      <c r="U3378" s="165">
        <v>2</v>
      </c>
      <c r="V3378" s="165">
        <v>4</v>
      </c>
      <c r="W3378" s="165" t="s">
        <v>4980</v>
      </c>
      <c r="X3378" s="102" t="s">
        <v>2947</v>
      </c>
      <c r="Y3378" s="422">
        <f>J3378-I3378</f>
        <v>0.15694444444444444</v>
      </c>
      <c r="Z3378" s="422">
        <f>Y3378*60</f>
        <v>9.4166666666666661</v>
      </c>
      <c r="AA3378" s="429">
        <v>0</v>
      </c>
      <c r="AB3378" s="165">
        <v>5</v>
      </c>
    </row>
    <row r="3379" spans="1:28" ht="14.25" customHeight="1" thickBot="1">
      <c r="A3379" s="7"/>
      <c r="B3379" s="7"/>
      <c r="C3379" s="284" t="s">
        <v>4046</v>
      </c>
      <c r="D3379" s="468">
        <v>1</v>
      </c>
      <c r="E3379" s="353" t="s">
        <v>332</v>
      </c>
      <c r="F3379" s="102" t="s">
        <v>68</v>
      </c>
      <c r="G3379" s="102" t="s">
        <v>4075</v>
      </c>
      <c r="H3379" s="102" t="s">
        <v>4076</v>
      </c>
      <c r="I3379" s="45" t="s">
        <v>2065</v>
      </c>
      <c r="J3379" s="184" t="s">
        <v>500</v>
      </c>
      <c r="K3379" s="339" t="s">
        <v>10307</v>
      </c>
      <c r="L3379" s="13">
        <f ca="1">IFERROR(__xludf.DUMMYFUNCTION("if(K3552="""",0,counta(split(K3552,"","")))"),2)</f>
        <v>2</v>
      </c>
      <c r="M3379" s="339" t="s">
        <v>10307</v>
      </c>
      <c r="N3379" s="339"/>
      <c r="O3379" s="339"/>
      <c r="P3379" s="339"/>
      <c r="Q3379" s="414" t="s">
        <v>62</v>
      </c>
      <c r="R3379" s="301" t="s">
        <v>153</v>
      </c>
      <c r="S3379" s="354">
        <v>0</v>
      </c>
      <c r="T3379" s="435"/>
      <c r="U3379" s="187">
        <v>2</v>
      </c>
      <c r="V3379" s="333">
        <v>4</v>
      </c>
      <c r="W3379" s="339" t="s">
        <v>3770</v>
      </c>
      <c r="X3379" s="339" t="s">
        <v>3469</v>
      </c>
      <c r="Y3379" s="422">
        <f>J3379-I3379</f>
        <v>0.42152777777777778</v>
      </c>
      <c r="Z3379" s="422">
        <f>Y3379*60</f>
        <v>25.291666666666668</v>
      </c>
      <c r="AA3379" s="429">
        <v>0</v>
      </c>
      <c r="AB3379" s="165">
        <v>5</v>
      </c>
    </row>
    <row r="3380" spans="1:28" ht="14.25" customHeight="1" thickBot="1">
      <c r="A3380" s="7"/>
      <c r="B3380" s="7"/>
      <c r="C3380" s="50" t="s">
        <v>5950</v>
      </c>
      <c r="D3380" s="468">
        <v>1</v>
      </c>
      <c r="E3380" s="50" t="s">
        <v>6085</v>
      </c>
      <c r="F3380" s="102" t="s">
        <v>6086</v>
      </c>
      <c r="G3380" s="102"/>
      <c r="H3380" s="102" t="s">
        <v>6087</v>
      </c>
      <c r="I3380" s="45" t="s">
        <v>2065</v>
      </c>
      <c r="J3380" s="184" t="s">
        <v>10309</v>
      </c>
      <c r="K3380" s="339" t="s">
        <v>10310</v>
      </c>
      <c r="L3380" s="13">
        <f ca="1">IFERROR(__xludf.DUMMYFUNCTION("if(K3553="""",0,counta(split(K3553,"","")))"),2)</f>
        <v>2</v>
      </c>
      <c r="M3380" s="339" t="s">
        <v>10310</v>
      </c>
      <c r="N3380" s="339" t="s">
        <v>181</v>
      </c>
      <c r="O3380" s="339" t="s">
        <v>181</v>
      </c>
      <c r="P3380" s="339" t="s">
        <v>1125</v>
      </c>
      <c r="Q3380" s="414" t="s">
        <v>62</v>
      </c>
      <c r="R3380" s="301" t="s">
        <v>153</v>
      </c>
      <c r="S3380" s="354">
        <v>0</v>
      </c>
      <c r="T3380" s="435"/>
      <c r="U3380" s="76">
        <v>4</v>
      </c>
      <c r="V3380" s="79">
        <v>5</v>
      </c>
      <c r="W3380" s="74" t="s">
        <v>29</v>
      </c>
      <c r="X3380" s="73">
        <v>1</v>
      </c>
      <c r="Y3380" s="422">
        <f>J3380-I3380</f>
        <v>0.64305555555555549</v>
      </c>
      <c r="Z3380" s="422">
        <f>Y3380*60</f>
        <v>38.583333333333329</v>
      </c>
      <c r="AA3380" s="429">
        <v>0</v>
      </c>
      <c r="AB3380" s="379">
        <v>5</v>
      </c>
    </row>
    <row r="3381" spans="1:28" ht="14.25" customHeight="1" thickBot="1">
      <c r="A3381" s="7"/>
      <c r="B3381" s="7"/>
      <c r="C3381" s="237" t="s">
        <v>4214</v>
      </c>
      <c r="D3381" s="468">
        <v>1</v>
      </c>
      <c r="E3381" s="87" t="s">
        <v>4301</v>
      </c>
      <c r="F3381" s="102" t="s">
        <v>4302</v>
      </c>
      <c r="G3381" s="102" t="s">
        <v>4303</v>
      </c>
      <c r="H3381" s="237" t="s">
        <v>4302</v>
      </c>
      <c r="I3381" s="45" t="s">
        <v>1645</v>
      </c>
      <c r="J3381" s="184" t="s">
        <v>1218</v>
      </c>
      <c r="K3381" s="339" t="s">
        <v>5544</v>
      </c>
      <c r="L3381" s="13">
        <f ca="1">IFERROR(__xludf.DUMMYFUNCTION("if(K3554="""",0,counta(split(K3554,"","")))"),3)</f>
        <v>3</v>
      </c>
      <c r="M3381" s="339" t="s">
        <v>5544</v>
      </c>
      <c r="N3381" s="339"/>
      <c r="O3381" s="339"/>
      <c r="P3381" s="339"/>
      <c r="Q3381" s="414" t="s">
        <v>62</v>
      </c>
      <c r="R3381" s="301" t="s">
        <v>153</v>
      </c>
      <c r="S3381" s="354">
        <v>0</v>
      </c>
      <c r="T3381" s="435"/>
      <c r="U3381" s="332">
        <v>5</v>
      </c>
      <c r="V3381" s="332">
        <v>5</v>
      </c>
      <c r="W3381" s="339" t="s">
        <v>3548</v>
      </c>
      <c r="X3381" s="339" t="s">
        <v>2794</v>
      </c>
      <c r="Y3381" s="422">
        <f>J3381-I3381</f>
        <v>0.15</v>
      </c>
      <c r="Z3381" s="422">
        <f>Y3381*60</f>
        <v>9</v>
      </c>
      <c r="AA3381" s="429">
        <v>0</v>
      </c>
      <c r="AB3381" s="487">
        <v>5</v>
      </c>
    </row>
    <row r="3382" spans="1:28" ht="14.25" customHeight="1" thickBot="1">
      <c r="A3382" s="7"/>
      <c r="B3382" s="7"/>
      <c r="C3382" s="50" t="s">
        <v>4411</v>
      </c>
      <c r="D3382" s="468">
        <v>1</v>
      </c>
      <c r="E3382" s="51" t="s">
        <v>4635</v>
      </c>
      <c r="F3382" s="129" t="s">
        <v>4636</v>
      </c>
      <c r="G3382" s="102" t="s">
        <v>4637</v>
      </c>
      <c r="H3382" s="102" t="s">
        <v>3763</v>
      </c>
      <c r="I3382" s="45" t="s">
        <v>1645</v>
      </c>
      <c r="J3382" s="184" t="s">
        <v>1591</v>
      </c>
      <c r="K3382" s="339" t="s">
        <v>10312</v>
      </c>
      <c r="L3382" s="13">
        <f ca="1">IFERROR(__xludf.DUMMYFUNCTION("if(K3555="""",0,counta(split(K3555,"","")))"),3)</f>
        <v>3</v>
      </c>
      <c r="M3382" s="339" t="s">
        <v>10312</v>
      </c>
      <c r="N3382" s="339" t="s">
        <v>181</v>
      </c>
      <c r="O3382" s="339" t="s">
        <v>181</v>
      </c>
      <c r="P3382" s="339" t="s">
        <v>1125</v>
      </c>
      <c r="Q3382" s="422" t="s">
        <v>62</v>
      </c>
      <c r="R3382" s="301" t="s">
        <v>153</v>
      </c>
      <c r="S3382" s="102">
        <v>0</v>
      </c>
      <c r="T3382" s="435"/>
      <c r="U3382" s="165"/>
      <c r="V3382" s="165">
        <v>4</v>
      </c>
      <c r="W3382" s="165" t="s">
        <v>2111</v>
      </c>
      <c r="X3382" s="102"/>
      <c r="Y3382" s="422">
        <f>J3382-I3382</f>
        <v>0.12916666666666665</v>
      </c>
      <c r="Z3382" s="422">
        <f>Y3382*60</f>
        <v>7.7499999999999991</v>
      </c>
      <c r="AA3382" s="429">
        <v>0</v>
      </c>
      <c r="AB3382" s="165">
        <v>5</v>
      </c>
    </row>
    <row r="3383" spans="1:28" ht="14.25" customHeight="1" thickBot="1">
      <c r="A3383" s="7"/>
      <c r="B3383" s="7"/>
      <c r="C3383" s="50" t="s">
        <v>3306</v>
      </c>
      <c r="D3383" s="468">
        <v>1</v>
      </c>
      <c r="E3383" s="97" t="s">
        <v>3353</v>
      </c>
      <c r="F3383" s="102" t="s">
        <v>3354</v>
      </c>
      <c r="G3383" s="102" t="s">
        <v>3355</v>
      </c>
      <c r="H3383" s="102" t="s">
        <v>3356</v>
      </c>
      <c r="I3383" s="45" t="s">
        <v>3357</v>
      </c>
      <c r="J3383" s="184" t="s">
        <v>865</v>
      </c>
      <c r="K3383" s="339" t="s">
        <v>648</v>
      </c>
      <c r="L3383" s="13">
        <f ca="1">IFERROR(__xludf.DUMMYFUNCTION("if(K3556="""",0,counta(split(K3556,"","")))"),1)</f>
        <v>1</v>
      </c>
      <c r="M3383" s="339" t="s">
        <v>648</v>
      </c>
      <c r="N3383" s="339"/>
      <c r="O3383" s="339"/>
      <c r="P3383" s="339"/>
      <c r="Q3383" s="422" t="s">
        <v>62</v>
      </c>
      <c r="R3383" s="301" t="s">
        <v>153</v>
      </c>
      <c r="S3383" s="102">
        <v>0</v>
      </c>
      <c r="T3383" s="435"/>
      <c r="U3383" s="481">
        <v>5</v>
      </c>
      <c r="V3383" s="481">
        <v>5</v>
      </c>
      <c r="W3383" s="481" t="s">
        <v>2111</v>
      </c>
      <c r="X3383" s="480">
        <v>1</v>
      </c>
      <c r="Y3383" s="422">
        <f>J3383-I3383</f>
        <v>0.16111111111111109</v>
      </c>
      <c r="Z3383" s="422">
        <f>Y3383*60</f>
        <v>9.6666666666666661</v>
      </c>
      <c r="AA3383" s="429">
        <v>0</v>
      </c>
      <c r="AB3383" s="165">
        <v>5</v>
      </c>
    </row>
    <row r="3384" spans="1:28" ht="14.25" customHeight="1" thickBot="1">
      <c r="A3384" s="7"/>
      <c r="B3384" s="7"/>
      <c r="C3384" s="104" t="s">
        <v>5338</v>
      </c>
      <c r="D3384" s="468">
        <v>1</v>
      </c>
      <c r="E3384" s="50" t="s">
        <v>5371</v>
      </c>
      <c r="F3384" s="102" t="s">
        <v>2985</v>
      </c>
      <c r="G3384" s="102"/>
      <c r="H3384" s="102" t="s">
        <v>295</v>
      </c>
      <c r="I3384" s="45" t="s">
        <v>3357</v>
      </c>
      <c r="J3384" s="184" t="s">
        <v>4188</v>
      </c>
      <c r="K3384" s="339" t="s">
        <v>273</v>
      </c>
      <c r="L3384" s="13">
        <f ca="1">IFERROR(__xludf.DUMMYFUNCTION("if(K3557="""",0,counta(split(K3557,"","")))"),1)</f>
        <v>1</v>
      </c>
      <c r="M3384" s="339" t="s">
        <v>273</v>
      </c>
      <c r="N3384" s="339"/>
      <c r="O3384" s="339"/>
      <c r="P3384" s="339"/>
      <c r="Q3384" s="422" t="s">
        <v>62</v>
      </c>
      <c r="R3384" s="301" t="s">
        <v>153</v>
      </c>
      <c r="S3384" s="102">
        <v>0</v>
      </c>
      <c r="T3384" s="435"/>
      <c r="U3384" s="379">
        <v>3</v>
      </c>
      <c r="V3384" s="379">
        <v>5</v>
      </c>
      <c r="W3384" s="377" t="s">
        <v>3511</v>
      </c>
      <c r="X3384" s="377">
        <v>1</v>
      </c>
      <c r="Y3384" s="422">
        <f>J3384-I3384</f>
        <v>0.33055555555555555</v>
      </c>
      <c r="Z3384" s="422">
        <f>Y3384*60</f>
        <v>19.833333333333332</v>
      </c>
      <c r="AA3384" s="429">
        <v>0</v>
      </c>
      <c r="AB3384" s="280">
        <v>5</v>
      </c>
    </row>
    <row r="3385" spans="1:28" ht="14.25" customHeight="1" thickBot="1">
      <c r="A3385" s="7"/>
      <c r="B3385" s="7"/>
      <c r="C3385" s="353" t="s">
        <v>6826</v>
      </c>
      <c r="D3385" s="468">
        <v>1</v>
      </c>
      <c r="E3385" s="213" t="s">
        <v>6827</v>
      </c>
      <c r="F3385" s="175" t="s">
        <v>6828</v>
      </c>
      <c r="G3385" s="353" t="s">
        <v>3783</v>
      </c>
      <c r="H3385" s="353" t="s">
        <v>5418</v>
      </c>
      <c r="I3385" s="243" t="s">
        <v>3357</v>
      </c>
      <c r="J3385" s="184" t="s">
        <v>2895</v>
      </c>
      <c r="K3385" s="339" t="s">
        <v>10312</v>
      </c>
      <c r="L3385" s="13">
        <f ca="1">IFERROR(__xludf.DUMMYFUNCTION("if(K3558="""",0,counta(split(K3558,"","")))"),3)</f>
        <v>3</v>
      </c>
      <c r="M3385" s="339" t="s">
        <v>10312</v>
      </c>
      <c r="N3385" s="339" t="s">
        <v>181</v>
      </c>
      <c r="O3385" s="339" t="s">
        <v>181</v>
      </c>
      <c r="P3385" s="339" t="s">
        <v>1125</v>
      </c>
      <c r="Q3385" s="422" t="s">
        <v>62</v>
      </c>
      <c r="R3385" s="301" t="s">
        <v>153</v>
      </c>
      <c r="S3385" s="102">
        <v>0</v>
      </c>
      <c r="T3385" s="435"/>
      <c r="U3385" s="379">
        <v>4</v>
      </c>
      <c r="V3385" s="379">
        <v>4</v>
      </c>
      <c r="W3385" s="377" t="s">
        <v>7122</v>
      </c>
      <c r="X3385" s="377">
        <v>1</v>
      </c>
      <c r="Y3385" s="422">
        <f>J3385-I3385</f>
        <v>0.39444444444444443</v>
      </c>
      <c r="Z3385" s="422">
        <f>Y3385*60</f>
        <v>23.666666666666664</v>
      </c>
      <c r="AA3385" s="429">
        <v>0</v>
      </c>
      <c r="AB3385" s="485">
        <v>5</v>
      </c>
    </row>
    <row r="3386" spans="1:28" ht="14.25" customHeight="1" thickBot="1">
      <c r="A3386" s="7"/>
      <c r="B3386" s="7"/>
      <c r="C3386" s="284" t="s">
        <v>4046</v>
      </c>
      <c r="D3386" s="468">
        <v>1</v>
      </c>
      <c r="E3386" s="353" t="s">
        <v>708</v>
      </c>
      <c r="F3386" s="102" t="s">
        <v>68</v>
      </c>
      <c r="G3386" s="102" t="s">
        <v>4071</v>
      </c>
      <c r="H3386" s="102" t="s">
        <v>994</v>
      </c>
      <c r="I3386" s="45" t="s">
        <v>670</v>
      </c>
      <c r="J3386" s="184" t="s">
        <v>3400</v>
      </c>
      <c r="K3386" s="339" t="s">
        <v>10316</v>
      </c>
      <c r="L3386" s="13">
        <f ca="1">IFERROR(__xludf.DUMMYFUNCTION("if(K3559="""",0,counta(split(K3559,"","")))"),3)</f>
        <v>3</v>
      </c>
      <c r="M3386" s="339" t="s">
        <v>10312</v>
      </c>
      <c r="N3386" s="339" t="s">
        <v>181</v>
      </c>
      <c r="O3386" s="339" t="s">
        <v>181</v>
      </c>
      <c r="P3386" s="339" t="s">
        <v>1125</v>
      </c>
      <c r="Q3386" s="422" t="s">
        <v>62</v>
      </c>
      <c r="R3386" s="301" t="s">
        <v>153</v>
      </c>
      <c r="S3386" s="102">
        <v>0</v>
      </c>
      <c r="T3386" s="435"/>
      <c r="U3386" s="251">
        <v>3</v>
      </c>
      <c r="V3386" s="253">
        <v>4</v>
      </c>
      <c r="W3386" s="353" t="s">
        <v>3041</v>
      </c>
      <c r="X3386" s="353">
        <v>1</v>
      </c>
      <c r="Y3386" s="422">
        <f>J3386-I3386</f>
        <v>0.43055555555555552</v>
      </c>
      <c r="Z3386" s="422">
        <f>Y3386*60</f>
        <v>25.833333333333332</v>
      </c>
      <c r="AA3386" s="429">
        <v>0</v>
      </c>
      <c r="AB3386" s="280">
        <v>5</v>
      </c>
    </row>
    <row r="3387" spans="1:28" ht="14.25" customHeight="1" thickBot="1">
      <c r="A3387" s="7"/>
      <c r="B3387" s="7"/>
      <c r="C3387" s="50" t="s">
        <v>4937</v>
      </c>
      <c r="D3387" s="468">
        <v>1</v>
      </c>
      <c r="E3387" s="144" t="s">
        <v>4966</v>
      </c>
      <c r="F3387" s="102" t="s">
        <v>3149</v>
      </c>
      <c r="G3387" s="102" t="s">
        <v>4967</v>
      </c>
      <c r="H3387" s="102" t="s">
        <v>3763</v>
      </c>
      <c r="I3387" s="45" t="s">
        <v>670</v>
      </c>
      <c r="J3387" s="184" t="s">
        <v>8450</v>
      </c>
      <c r="K3387" s="339" t="s">
        <v>10317</v>
      </c>
      <c r="L3387" s="13">
        <f ca="1">IFERROR(__xludf.DUMMYFUNCTION("if(K3560="""",0,counta(split(K3560,"","")))"),3)</f>
        <v>3</v>
      </c>
      <c r="M3387" s="339" t="s">
        <v>10317</v>
      </c>
      <c r="N3387" s="339"/>
      <c r="O3387" s="339"/>
      <c r="P3387" s="339"/>
      <c r="Q3387" s="422" t="s">
        <v>62</v>
      </c>
      <c r="R3387" s="301" t="s">
        <v>153</v>
      </c>
      <c r="S3387" s="102">
        <v>0</v>
      </c>
      <c r="T3387" s="435"/>
      <c r="U3387" s="165"/>
      <c r="V3387" s="165">
        <v>3</v>
      </c>
      <c r="W3387" s="165" t="s">
        <v>2111</v>
      </c>
      <c r="X3387" s="102" t="s">
        <v>2539</v>
      </c>
      <c r="Y3387" s="422">
        <f>J3387-I3387</f>
        <v>0.51458333333333339</v>
      </c>
      <c r="Z3387" s="422">
        <f>Y3387*60</f>
        <v>30.875000000000004</v>
      </c>
      <c r="AA3387" s="428">
        <v>0</v>
      </c>
      <c r="AB3387" s="486">
        <v>5</v>
      </c>
    </row>
    <row r="3388" spans="1:28" ht="14.25" customHeight="1" thickBot="1">
      <c r="A3388" s="156"/>
      <c r="B3388" s="156"/>
      <c r="C3388" s="252" t="s">
        <v>6391</v>
      </c>
      <c r="D3388" s="468">
        <v>1</v>
      </c>
      <c r="E3388" s="252" t="s">
        <v>6560</v>
      </c>
      <c r="F3388" s="102" t="s">
        <v>1414</v>
      </c>
      <c r="G3388" s="339" t="s">
        <v>6561</v>
      </c>
      <c r="H3388" s="184" t="s">
        <v>6562</v>
      </c>
      <c r="I3388" s="184" t="s">
        <v>670</v>
      </c>
      <c r="J3388" s="184" t="s">
        <v>1331</v>
      </c>
      <c r="K3388" s="339" t="s">
        <v>10318</v>
      </c>
      <c r="L3388" s="13">
        <f ca="1">IFERROR(__xludf.DUMMYFUNCTION("if(K3561="""",0,counta(split(K3561,"","")))"),2)</f>
        <v>2</v>
      </c>
      <c r="M3388" s="339" t="s">
        <v>10318</v>
      </c>
      <c r="N3388" s="339"/>
      <c r="O3388" s="339"/>
      <c r="P3388" s="339"/>
      <c r="Q3388" s="422" t="s">
        <v>62</v>
      </c>
      <c r="R3388" s="301" t="s">
        <v>153</v>
      </c>
      <c r="S3388" s="102">
        <v>0</v>
      </c>
      <c r="T3388" s="435"/>
      <c r="U3388" s="481">
        <v>5</v>
      </c>
      <c r="V3388" s="481">
        <v>5</v>
      </c>
      <c r="W3388" s="501" t="s">
        <v>2111</v>
      </c>
      <c r="X3388" s="480" t="s">
        <v>2794</v>
      </c>
      <c r="Y3388" s="422">
        <f>J3388-I3388</f>
        <v>0.56597222222222221</v>
      </c>
      <c r="Z3388" s="422">
        <f>Y3388*60</f>
        <v>33.958333333333336</v>
      </c>
      <c r="AA3388" s="429">
        <v>0</v>
      </c>
      <c r="AB3388" s="332">
        <v>5</v>
      </c>
    </row>
    <row r="3389" spans="1:28" ht="14.25" customHeight="1" thickBot="1">
      <c r="A3389" s="136"/>
      <c r="B3389" s="7"/>
      <c r="C3389" s="51" t="s">
        <v>3465</v>
      </c>
      <c r="D3389" s="468">
        <v>1</v>
      </c>
      <c r="E3389" s="51" t="s">
        <v>3583</v>
      </c>
      <c r="F3389" s="102" t="s">
        <v>2848</v>
      </c>
      <c r="G3389" s="102" t="s">
        <v>68</v>
      </c>
      <c r="H3389" s="102" t="s">
        <v>2849</v>
      </c>
      <c r="I3389" s="45" t="s">
        <v>3584</v>
      </c>
      <c r="J3389" s="184" t="s">
        <v>4718</v>
      </c>
      <c r="K3389" s="339" t="s">
        <v>10319</v>
      </c>
      <c r="L3389" s="13">
        <f ca="1">IFERROR(__xludf.DUMMYFUNCTION("if(K3562="""",0,counta(split(K3562,"","")))"),2)</f>
        <v>2</v>
      </c>
      <c r="M3389" s="339" t="s">
        <v>10319</v>
      </c>
      <c r="N3389" s="339"/>
      <c r="O3389" s="339"/>
      <c r="P3389" s="339"/>
      <c r="Q3389" s="422" t="s">
        <v>62</v>
      </c>
      <c r="R3389" s="301" t="s">
        <v>153</v>
      </c>
      <c r="S3389" s="102">
        <v>0</v>
      </c>
      <c r="T3389" s="435"/>
      <c r="U3389" s="165">
        <v>1</v>
      </c>
      <c r="V3389" s="165">
        <v>1</v>
      </c>
      <c r="W3389" s="165" t="s">
        <v>2793</v>
      </c>
      <c r="X3389" s="51" t="s">
        <v>2947</v>
      </c>
      <c r="Y3389" s="422">
        <f>J3389-I3389</f>
        <v>0.68541666666666667</v>
      </c>
      <c r="Z3389" s="422">
        <f>Y3389*60</f>
        <v>41.125</v>
      </c>
      <c r="AA3389" s="429">
        <v>0</v>
      </c>
      <c r="AB3389" s="165">
        <v>5</v>
      </c>
    </row>
    <row r="3390" spans="1:28" ht="14.25" customHeight="1" thickBot="1">
      <c r="A3390" s="156"/>
      <c r="B3390" s="156"/>
      <c r="C3390" s="252" t="s">
        <v>6391</v>
      </c>
      <c r="D3390" s="468">
        <v>1</v>
      </c>
      <c r="E3390" s="252" t="s">
        <v>6467</v>
      </c>
      <c r="F3390" s="339" t="s">
        <v>68</v>
      </c>
      <c r="G3390" s="339" t="s">
        <v>6468</v>
      </c>
      <c r="H3390" s="339" t="s">
        <v>208</v>
      </c>
      <c r="I3390" s="184" t="s">
        <v>3584</v>
      </c>
      <c r="J3390" s="184" t="s">
        <v>10321</v>
      </c>
      <c r="K3390" s="339" t="s">
        <v>4041</v>
      </c>
      <c r="L3390" s="13">
        <f ca="1">IFERROR(__xludf.DUMMYFUNCTION("if(K3563="""",0,counta(split(K3563,"","")))"),2)</f>
        <v>2</v>
      </c>
      <c r="M3390" s="339" t="s">
        <v>4041</v>
      </c>
      <c r="N3390" s="339"/>
      <c r="O3390" s="339"/>
      <c r="P3390" s="339"/>
      <c r="Q3390" s="422" t="s">
        <v>62</v>
      </c>
      <c r="R3390" s="301" t="s">
        <v>153</v>
      </c>
      <c r="S3390" s="102">
        <v>0</v>
      </c>
      <c r="T3390" s="435"/>
      <c r="U3390" s="165"/>
      <c r="V3390" s="165">
        <v>4</v>
      </c>
      <c r="W3390" s="165" t="s">
        <v>29</v>
      </c>
      <c r="X3390" s="15">
        <v>1</v>
      </c>
      <c r="Y3390" s="422">
        <f>J3390-I3390</f>
        <v>0.77569444444444435</v>
      </c>
      <c r="Z3390" s="422">
        <f>Y3390*60</f>
        <v>46.541666666666664</v>
      </c>
      <c r="AA3390" s="428">
        <v>0</v>
      </c>
      <c r="AB3390" s="332">
        <v>5</v>
      </c>
    </row>
    <row r="3391" spans="1:28" ht="14.25" customHeight="1" thickBot="1">
      <c r="A3391" s="7"/>
      <c r="B3391" s="7"/>
      <c r="C3391" s="190" t="s">
        <v>6753</v>
      </c>
      <c r="D3391" s="468">
        <v>1</v>
      </c>
      <c r="E3391" s="87" t="s">
        <v>6824</v>
      </c>
      <c r="F3391" s="209" t="s">
        <v>75</v>
      </c>
      <c r="G3391" s="209" t="s">
        <v>75</v>
      </c>
      <c r="H3391" s="205" t="s">
        <v>295</v>
      </c>
      <c r="I3391" s="195" t="s">
        <v>1228</v>
      </c>
      <c r="J3391" s="357" t="s">
        <v>1739</v>
      </c>
      <c r="K3391" s="339" t="s">
        <v>10324</v>
      </c>
      <c r="L3391" s="13">
        <f ca="1">IFERROR(__xludf.DUMMYFUNCTION("if(K3564="""",0,counta(split(K3564,"","")))"),2)</f>
        <v>2</v>
      </c>
      <c r="M3391" s="339" t="s">
        <v>10324</v>
      </c>
      <c r="N3391" s="339"/>
      <c r="O3391" s="339"/>
      <c r="P3391" s="339"/>
      <c r="Q3391" s="422" t="s">
        <v>62</v>
      </c>
      <c r="R3391" s="301" t="s">
        <v>153</v>
      </c>
      <c r="S3391" s="102">
        <v>0</v>
      </c>
      <c r="T3391" s="435"/>
      <c r="U3391" s="379">
        <v>2</v>
      </c>
      <c r="V3391" s="379">
        <v>3</v>
      </c>
      <c r="W3391" s="377" t="s">
        <v>3044</v>
      </c>
      <c r="X3391" s="377">
        <v>1</v>
      </c>
      <c r="Y3391" s="422">
        <f>J3391-I3391</f>
        <v>7.7083333333333337E-2</v>
      </c>
      <c r="Z3391" s="422">
        <f>Y3391*60</f>
        <v>4.625</v>
      </c>
      <c r="AA3391" s="429">
        <v>0</v>
      </c>
      <c r="AB3391" s="165">
        <v>5</v>
      </c>
    </row>
    <row r="3392" spans="1:28" ht="14.25" customHeight="1" thickBot="1">
      <c r="A3392" s="7"/>
      <c r="B3392" s="7"/>
      <c r="C3392" s="50" t="s">
        <v>5950</v>
      </c>
      <c r="D3392" s="468">
        <v>1</v>
      </c>
      <c r="E3392" s="50" t="s">
        <v>6079</v>
      </c>
      <c r="F3392" s="102" t="s">
        <v>6080</v>
      </c>
      <c r="G3392" s="102" t="s">
        <v>6080</v>
      </c>
      <c r="H3392" s="102" t="s">
        <v>6081</v>
      </c>
      <c r="I3392" s="45" t="s">
        <v>422</v>
      </c>
      <c r="J3392" s="357" t="s">
        <v>688</v>
      </c>
      <c r="K3392" s="339" t="s">
        <v>10325</v>
      </c>
      <c r="L3392" s="13">
        <f ca="1">IFERROR(__xludf.DUMMYFUNCTION("if(K3565="""",0,counta(split(K3565,"","")))"),2)</f>
        <v>2</v>
      </c>
      <c r="M3392" s="339" t="s">
        <v>10325</v>
      </c>
      <c r="N3392" s="339"/>
      <c r="O3392" s="339"/>
      <c r="P3392" s="339"/>
      <c r="Q3392" s="422" t="s">
        <v>62</v>
      </c>
      <c r="R3392" s="301" t="s">
        <v>153</v>
      </c>
      <c r="S3392" s="102">
        <v>0</v>
      </c>
      <c r="T3392" s="435"/>
      <c r="U3392" s="333">
        <v>4</v>
      </c>
      <c r="V3392" s="332">
        <v>5</v>
      </c>
      <c r="W3392" s="339" t="s">
        <v>3548</v>
      </c>
      <c r="X3392" s="339" t="s">
        <v>2794</v>
      </c>
      <c r="Y3392" s="422">
        <f>J3392-I3392</f>
        <v>0.20763888888888887</v>
      </c>
      <c r="Z3392" s="422">
        <f>Y3392*60</f>
        <v>12.458333333333332</v>
      </c>
      <c r="AA3392" s="429">
        <v>0</v>
      </c>
      <c r="AB3392" s="481">
        <v>5</v>
      </c>
    </row>
    <row r="3393" spans="1:28" ht="14.25" customHeight="1" thickBot="1">
      <c r="A3393" s="156"/>
      <c r="B3393" s="156"/>
      <c r="C3393" s="252" t="s">
        <v>6391</v>
      </c>
      <c r="D3393" s="468">
        <v>1</v>
      </c>
      <c r="E3393" s="252" t="s">
        <v>6392</v>
      </c>
      <c r="F3393" s="252" t="s">
        <v>1847</v>
      </c>
      <c r="G3393" s="339" t="s">
        <v>2051</v>
      </c>
      <c r="H3393" s="339" t="s">
        <v>3395</v>
      </c>
      <c r="I3393" s="184" t="s">
        <v>1200</v>
      </c>
      <c r="J3393" s="357" t="s">
        <v>6797</v>
      </c>
      <c r="K3393" s="339" t="s">
        <v>10326</v>
      </c>
      <c r="L3393" s="13">
        <f ca="1">IFERROR(__xludf.DUMMYFUNCTION("if(K3566="""",0,counta(split(K3566,"","")))"),1)</f>
        <v>1</v>
      </c>
      <c r="M3393" s="339" t="s">
        <v>5544</v>
      </c>
      <c r="N3393" s="339"/>
      <c r="O3393" s="339"/>
      <c r="P3393" s="339"/>
      <c r="Q3393" s="422" t="s">
        <v>62</v>
      </c>
      <c r="R3393" s="301" t="s">
        <v>153</v>
      </c>
      <c r="S3393" s="102">
        <v>0</v>
      </c>
      <c r="T3393" s="435"/>
      <c r="U3393" s="266"/>
      <c r="V3393" s="267"/>
      <c r="W3393" s="262"/>
      <c r="X3393" s="265"/>
      <c r="Y3393" s="422">
        <f>J3393-I3393</f>
        <v>0.32291666666666669</v>
      </c>
      <c r="Z3393" s="422">
        <f>Y3393*60</f>
        <v>19.375</v>
      </c>
      <c r="AA3393" s="432">
        <v>0</v>
      </c>
      <c r="AB3393" s="490">
        <v>5</v>
      </c>
    </row>
    <row r="3394" spans="1:28" ht="14.25" customHeight="1" thickBot="1">
      <c r="A3394" s="7"/>
      <c r="B3394" s="7"/>
      <c r="C3394" s="190" t="s">
        <v>6753</v>
      </c>
      <c r="D3394" s="468">
        <v>1</v>
      </c>
      <c r="E3394" s="87" t="s">
        <v>6821</v>
      </c>
      <c r="F3394" s="209" t="s">
        <v>3219</v>
      </c>
      <c r="G3394" s="209" t="s">
        <v>3326</v>
      </c>
      <c r="H3394" s="209" t="s">
        <v>5970</v>
      </c>
      <c r="I3394" s="45" t="s">
        <v>1200</v>
      </c>
      <c r="J3394" s="184" t="s">
        <v>1593</v>
      </c>
      <c r="K3394" s="339" t="s">
        <v>10329</v>
      </c>
      <c r="L3394" s="13">
        <f ca="1">IFERROR(__xludf.DUMMYFUNCTION("if(K3567="""",0,counta(split(K3567,"","")))"),3)</f>
        <v>3</v>
      </c>
      <c r="M3394" s="339" t="s">
        <v>10329</v>
      </c>
      <c r="N3394" s="339"/>
      <c r="O3394" s="339"/>
      <c r="P3394" s="339"/>
      <c r="Q3394" s="422" t="s">
        <v>62</v>
      </c>
      <c r="R3394" s="301" t="s">
        <v>153</v>
      </c>
      <c r="S3394" s="102">
        <v>0</v>
      </c>
      <c r="T3394" s="435"/>
      <c r="U3394" s="165">
        <v>4</v>
      </c>
      <c r="V3394" s="165">
        <v>4</v>
      </c>
      <c r="W3394" s="165" t="s">
        <v>5989</v>
      </c>
      <c r="X3394" s="102">
        <v>1</v>
      </c>
      <c r="Y3394" s="422">
        <f>J3394-I3394</f>
        <v>0.16597222222222222</v>
      </c>
      <c r="Z3394" s="422">
        <f>Y3394*60</f>
        <v>9.9583333333333321</v>
      </c>
      <c r="AA3394" s="429">
        <v>0</v>
      </c>
      <c r="AB3394" s="165">
        <v>5</v>
      </c>
    </row>
    <row r="3395" spans="1:28" ht="14.25" customHeight="1" thickBot="1">
      <c r="A3395" s="7"/>
      <c r="B3395" s="7"/>
      <c r="C3395" s="50" t="s">
        <v>5784</v>
      </c>
      <c r="D3395" s="468">
        <v>1</v>
      </c>
      <c r="E3395" s="353" t="s">
        <v>5809</v>
      </c>
      <c r="F3395" s="175" t="s">
        <v>5814</v>
      </c>
      <c r="G3395" s="353" t="s">
        <v>698</v>
      </c>
      <c r="H3395" s="353" t="s">
        <v>5815</v>
      </c>
      <c r="I3395" s="243" t="s">
        <v>1891</v>
      </c>
      <c r="J3395" s="184" t="s">
        <v>3804</v>
      </c>
      <c r="K3395" s="339" t="s">
        <v>10330</v>
      </c>
      <c r="L3395" s="13">
        <f ca="1">IFERROR(__xludf.DUMMYFUNCTION("if(K3568="""",0,counta(split(K3568,"","")))"),3)</f>
        <v>3</v>
      </c>
      <c r="M3395" s="339" t="s">
        <v>10330</v>
      </c>
      <c r="N3395" s="339"/>
      <c r="O3395" s="339"/>
      <c r="P3395" s="339"/>
      <c r="Q3395" s="422" t="s">
        <v>62</v>
      </c>
      <c r="R3395" s="301" t="s">
        <v>153</v>
      </c>
      <c r="S3395" s="102">
        <v>0</v>
      </c>
      <c r="T3395" s="435"/>
      <c r="U3395" s="251">
        <v>3</v>
      </c>
      <c r="V3395" s="255">
        <v>5</v>
      </c>
      <c r="W3395" s="353" t="s">
        <v>7965</v>
      </c>
      <c r="X3395" s="353">
        <v>1</v>
      </c>
      <c r="Y3395" s="422">
        <f>J3395-I3395</f>
        <v>0.11666666666666667</v>
      </c>
      <c r="Z3395" s="422">
        <f>Y3395*60</f>
        <v>7</v>
      </c>
      <c r="AA3395" s="429">
        <v>0</v>
      </c>
      <c r="AB3395" s="280">
        <v>5</v>
      </c>
    </row>
    <row r="3396" spans="1:28" ht="14.25" customHeight="1" thickBot="1">
      <c r="A3396" s="7"/>
      <c r="B3396" s="7"/>
      <c r="C3396" s="50" t="s">
        <v>5950</v>
      </c>
      <c r="D3396" s="468">
        <v>1</v>
      </c>
      <c r="E3396" s="50" t="s">
        <v>5958</v>
      </c>
      <c r="F3396" s="102" t="s">
        <v>68</v>
      </c>
      <c r="G3396" s="102" t="s">
        <v>5959</v>
      </c>
      <c r="H3396" s="102" t="s">
        <v>208</v>
      </c>
      <c r="I3396" s="45" t="s">
        <v>166</v>
      </c>
      <c r="J3396" s="184" t="s">
        <v>1481</v>
      </c>
      <c r="K3396" s="339" t="s">
        <v>4041</v>
      </c>
      <c r="L3396" s="13">
        <f ca="1">IFERROR(__xludf.DUMMYFUNCTION("if(K3569="""",0,counta(split(K3569,"","")))"),2)</f>
        <v>2</v>
      </c>
      <c r="M3396" s="339" t="s">
        <v>4041</v>
      </c>
      <c r="N3396" s="339"/>
      <c r="O3396" s="339"/>
      <c r="P3396" s="339"/>
      <c r="Q3396" s="422" t="s">
        <v>62</v>
      </c>
      <c r="R3396" s="301" t="s">
        <v>153</v>
      </c>
      <c r="S3396" s="102">
        <v>0</v>
      </c>
      <c r="T3396" s="435"/>
      <c r="U3396" s="165">
        <v>3</v>
      </c>
      <c r="V3396" s="354">
        <v>5</v>
      </c>
      <c r="W3396" s="353" t="s">
        <v>2793</v>
      </c>
      <c r="X3396" s="102">
        <v>1</v>
      </c>
      <c r="Y3396" s="422">
        <f>J3396-I3396</f>
        <v>0.22361111111111112</v>
      </c>
      <c r="Z3396" s="422">
        <f>Y3396*60</f>
        <v>13.416666666666668</v>
      </c>
      <c r="AA3396" s="429">
        <v>0</v>
      </c>
      <c r="AB3396" s="165">
        <v>5</v>
      </c>
    </row>
    <row r="3397" spans="1:28" ht="14.25" customHeight="1" thickBot="1">
      <c r="A3397" s="7"/>
      <c r="B3397" s="7"/>
      <c r="C3397" s="237" t="s">
        <v>4214</v>
      </c>
      <c r="D3397" s="468">
        <v>1</v>
      </c>
      <c r="E3397" s="87" t="s">
        <v>4232</v>
      </c>
      <c r="F3397" s="102" t="s">
        <v>80</v>
      </c>
      <c r="G3397" s="102" t="s">
        <v>80</v>
      </c>
      <c r="H3397" s="102" t="s">
        <v>3376</v>
      </c>
      <c r="I3397" s="45" t="s">
        <v>4233</v>
      </c>
      <c r="J3397" s="184" t="s">
        <v>4325</v>
      </c>
      <c r="K3397" s="339" t="s">
        <v>5544</v>
      </c>
      <c r="L3397" s="13">
        <f ca="1">IFERROR(__xludf.DUMMYFUNCTION("if(K3570="""",0,counta(split(K3570,"","")))"),3)</f>
        <v>3</v>
      </c>
      <c r="M3397" s="339" t="s">
        <v>5544</v>
      </c>
      <c r="N3397" s="339"/>
      <c r="O3397" s="339"/>
      <c r="P3397" s="339"/>
      <c r="Q3397" s="422" t="s">
        <v>62</v>
      </c>
      <c r="R3397" s="301" t="s">
        <v>153</v>
      </c>
      <c r="S3397" s="102">
        <v>0</v>
      </c>
      <c r="T3397" s="435"/>
      <c r="U3397" s="165">
        <v>4</v>
      </c>
      <c r="V3397" s="165">
        <v>4</v>
      </c>
      <c r="W3397" s="165" t="s">
        <v>3092</v>
      </c>
      <c r="X3397" s="102" t="s">
        <v>2947</v>
      </c>
      <c r="Y3397" s="422">
        <f>J3397-I3397</f>
        <v>0.38541666666666669</v>
      </c>
      <c r="Z3397" s="422">
        <f>Y3397*60</f>
        <v>23.125</v>
      </c>
      <c r="AA3397" s="429">
        <v>0</v>
      </c>
      <c r="AB3397" s="150">
        <v>5</v>
      </c>
    </row>
    <row r="3398" spans="1:28" ht="14.25" customHeight="1" thickBot="1">
      <c r="A3398" s="7"/>
      <c r="B3398" s="156"/>
      <c r="C3398" s="252" t="s">
        <v>6196</v>
      </c>
      <c r="D3398" s="468">
        <v>1</v>
      </c>
      <c r="E3398" s="252" t="s">
        <v>6294</v>
      </c>
      <c r="F3398" s="92" t="s">
        <v>5868</v>
      </c>
      <c r="G3398" s="252" t="s">
        <v>2937</v>
      </c>
      <c r="H3398" s="252" t="s">
        <v>5868</v>
      </c>
      <c r="I3398" s="180" t="s">
        <v>4233</v>
      </c>
      <c r="J3398" s="184" t="s">
        <v>2455</v>
      </c>
      <c r="K3398" s="339" t="s">
        <v>10332</v>
      </c>
      <c r="L3398" s="13">
        <f ca="1">IFERROR(__xludf.DUMMYFUNCTION("if(K3571="""",0,counta(split(K3571,"","")))"),2)</f>
        <v>2</v>
      </c>
      <c r="M3398" s="339" t="s">
        <v>10332</v>
      </c>
      <c r="N3398" s="339"/>
      <c r="O3398" s="339"/>
      <c r="P3398" s="339"/>
      <c r="Q3398" s="422" t="s">
        <v>62</v>
      </c>
      <c r="R3398" s="301" t="s">
        <v>153</v>
      </c>
      <c r="S3398" s="102">
        <v>0</v>
      </c>
      <c r="T3398" s="435"/>
      <c r="U3398" s="165"/>
      <c r="V3398" s="165">
        <v>4</v>
      </c>
      <c r="W3398" s="165" t="s">
        <v>29</v>
      </c>
      <c r="X3398" s="15">
        <v>1</v>
      </c>
      <c r="Y3398" s="422">
        <f>J3398-I3398</f>
        <v>0.5888888888888888</v>
      </c>
      <c r="Z3398" s="422">
        <f>Y3398*60</f>
        <v>35.333333333333329</v>
      </c>
      <c r="AA3398" s="429">
        <v>0</v>
      </c>
      <c r="AB3398" s="274">
        <v>5</v>
      </c>
    </row>
    <row r="3399" spans="1:28" ht="14.25" customHeight="1" thickBot="1">
      <c r="A3399" s="7"/>
      <c r="B3399" s="7"/>
      <c r="C3399" s="252" t="s">
        <v>3828</v>
      </c>
      <c r="D3399" s="468">
        <v>1</v>
      </c>
      <c r="E3399" s="109" t="s">
        <v>3893</v>
      </c>
      <c r="F3399" s="137" t="s">
        <v>75</v>
      </c>
      <c r="G3399" s="137" t="s">
        <v>3350</v>
      </c>
      <c r="H3399" s="137" t="s">
        <v>3894</v>
      </c>
      <c r="I3399" s="110" t="s">
        <v>809</v>
      </c>
      <c r="J3399" s="184" t="s">
        <v>10334</v>
      </c>
      <c r="K3399" s="482" t="s">
        <v>10335</v>
      </c>
      <c r="L3399" s="13">
        <f ca="1">IFERROR(__xludf.DUMMYFUNCTION("if(K3572="""",0,counta(split(K3572,"","")))"),3)</f>
        <v>3</v>
      </c>
      <c r="M3399" s="339" t="s">
        <v>10335</v>
      </c>
      <c r="N3399" s="339"/>
      <c r="O3399" s="339"/>
      <c r="P3399" s="339"/>
      <c r="Q3399" s="422" t="s">
        <v>62</v>
      </c>
      <c r="R3399" s="301" t="s">
        <v>153</v>
      </c>
      <c r="S3399" s="102">
        <v>0</v>
      </c>
      <c r="T3399" s="435"/>
      <c r="U3399" s="487"/>
      <c r="V3399" s="487"/>
      <c r="W3399" s="499"/>
      <c r="X3399" s="499"/>
      <c r="Y3399" s="422">
        <f>J3399-I3399</f>
        <v>0.67222222222222217</v>
      </c>
      <c r="Z3399" s="422">
        <f>Y3399*60</f>
        <v>40.333333333333329</v>
      </c>
      <c r="AA3399" s="429">
        <v>0</v>
      </c>
      <c r="AB3399" s="481">
        <v>5</v>
      </c>
    </row>
    <row r="3400" spans="1:28" ht="14.25" customHeight="1" thickBot="1">
      <c r="A3400" s="7"/>
      <c r="B3400" s="7"/>
      <c r="C3400" s="50" t="s">
        <v>4411</v>
      </c>
      <c r="D3400" s="468">
        <v>1</v>
      </c>
      <c r="E3400" s="50" t="s">
        <v>4412</v>
      </c>
      <c r="F3400" s="124" t="s">
        <v>2842</v>
      </c>
      <c r="G3400" s="102" t="s">
        <v>4413</v>
      </c>
      <c r="H3400" s="102" t="s">
        <v>2844</v>
      </c>
      <c r="I3400" s="45" t="s">
        <v>1527</v>
      </c>
      <c r="J3400" s="544" t="s">
        <v>10336</v>
      </c>
      <c r="K3400" s="546" t="s">
        <v>10337</v>
      </c>
      <c r="L3400" s="13">
        <f ca="1">IFERROR(__xludf.DUMMYFUNCTION("if(K3573="""",0,counta(split(K3573,"","")))"),3)</f>
        <v>3</v>
      </c>
      <c r="M3400" s="339" t="s">
        <v>10338</v>
      </c>
      <c r="N3400" s="339"/>
      <c r="O3400" s="339"/>
      <c r="P3400" s="339"/>
      <c r="Q3400" s="422" t="s">
        <v>62</v>
      </c>
      <c r="R3400" s="301" t="s">
        <v>153</v>
      </c>
      <c r="S3400" s="102">
        <v>0</v>
      </c>
      <c r="T3400" s="435"/>
      <c r="U3400" s="165">
        <v>4</v>
      </c>
      <c r="V3400" s="165">
        <v>5</v>
      </c>
      <c r="W3400" s="165" t="s">
        <v>3092</v>
      </c>
      <c r="X3400" s="164" t="s">
        <v>2947</v>
      </c>
      <c r="Y3400" s="422">
        <f>J3400-I3400</f>
        <v>0.72152777777777777</v>
      </c>
      <c r="Z3400" s="422">
        <f>Y3400*60</f>
        <v>43.291666666666664</v>
      </c>
      <c r="AA3400" s="429">
        <v>0</v>
      </c>
      <c r="AB3400" s="165">
        <v>5</v>
      </c>
    </row>
    <row r="3401" spans="1:28" ht="14.25" customHeight="1" thickBot="1">
      <c r="A3401" s="161"/>
      <c r="B3401" s="161"/>
      <c r="C3401" s="170" t="s">
        <v>5531</v>
      </c>
      <c r="D3401" s="468">
        <v>1</v>
      </c>
      <c r="E3401" s="171" t="s">
        <v>5550</v>
      </c>
      <c r="F3401" s="164" t="s">
        <v>3961</v>
      </c>
      <c r="G3401" s="164" t="s">
        <v>5551</v>
      </c>
      <c r="H3401" s="164" t="s">
        <v>4226</v>
      </c>
      <c r="I3401" s="162" t="s">
        <v>1527</v>
      </c>
      <c r="J3401" s="184" t="s">
        <v>3459</v>
      </c>
      <c r="K3401" s="339" t="s">
        <v>10341</v>
      </c>
      <c r="L3401" s="13">
        <f ca="1">IFERROR(__xludf.DUMMYFUNCTION("if(K3574="""",0,counta(split(K3574,"","")))"),2)</f>
        <v>2</v>
      </c>
      <c r="M3401" s="339" t="s">
        <v>10341</v>
      </c>
      <c r="N3401" s="339" t="s">
        <v>3137</v>
      </c>
      <c r="O3401" s="339" t="s">
        <v>3137</v>
      </c>
      <c r="P3401" s="339" t="s">
        <v>10342</v>
      </c>
      <c r="Q3401" s="422" t="s">
        <v>62</v>
      </c>
      <c r="R3401" s="301" t="s">
        <v>153</v>
      </c>
      <c r="S3401" s="102">
        <v>0</v>
      </c>
      <c r="T3401" s="435"/>
      <c r="U3401" s="165"/>
      <c r="V3401" s="165">
        <v>4</v>
      </c>
      <c r="W3401" s="165" t="s">
        <v>1403</v>
      </c>
      <c r="X3401" s="102"/>
      <c r="Y3401" s="422">
        <f>J3401-I3401</f>
        <v>0.94444444444444442</v>
      </c>
      <c r="Z3401" s="422">
        <f>Y3401*60</f>
        <v>56.666666666666664</v>
      </c>
      <c r="AA3401" s="429">
        <v>0</v>
      </c>
      <c r="AB3401" s="481">
        <v>5</v>
      </c>
    </row>
    <row r="3402" spans="1:28" ht="14.25" customHeight="1" thickBot="1">
      <c r="A3402" s="7"/>
      <c r="B3402" s="7"/>
      <c r="C3402" s="50" t="s">
        <v>5950</v>
      </c>
      <c r="D3402" s="468">
        <v>1</v>
      </c>
      <c r="E3402" s="50" t="s">
        <v>5976</v>
      </c>
      <c r="F3402" s="102" t="s">
        <v>5977</v>
      </c>
      <c r="G3402" s="102" t="s">
        <v>5978</v>
      </c>
      <c r="H3402" s="102" t="s">
        <v>5979</v>
      </c>
      <c r="I3402" s="45" t="s">
        <v>1527</v>
      </c>
      <c r="J3402" s="184" t="s">
        <v>10345</v>
      </c>
      <c r="K3402" s="339" t="s">
        <v>10346</v>
      </c>
      <c r="L3402" s="13">
        <f ca="1">IFERROR(__xludf.DUMMYFUNCTION("if(K3575="""",0,counta(split(K3575,"","")))"),3)</f>
        <v>3</v>
      </c>
      <c r="M3402" s="339" t="s">
        <v>10346</v>
      </c>
      <c r="N3402" s="339" t="s">
        <v>10347</v>
      </c>
      <c r="O3402" s="339" t="s">
        <v>10347</v>
      </c>
      <c r="P3402" s="339" t="s">
        <v>10348</v>
      </c>
      <c r="Q3402" s="422" t="s">
        <v>62</v>
      </c>
      <c r="R3402" s="301" t="s">
        <v>153</v>
      </c>
      <c r="S3402" s="102">
        <v>0</v>
      </c>
      <c r="T3402" s="435"/>
      <c r="U3402" s="481">
        <v>5</v>
      </c>
      <c r="V3402" s="481">
        <v>5</v>
      </c>
      <c r="W3402" s="481" t="s">
        <v>2111</v>
      </c>
      <c r="X3402" s="480" t="s">
        <v>2947</v>
      </c>
      <c r="Y3402" s="422">
        <f>J3402-I3402</f>
        <v>0.99583333333333324</v>
      </c>
      <c r="Z3402" s="422">
        <f>Y3402*60</f>
        <v>59.749999999999993</v>
      </c>
      <c r="AA3402" s="429">
        <v>0</v>
      </c>
      <c r="AB3402" s="354">
        <v>5</v>
      </c>
    </row>
    <row r="3403" spans="1:28" ht="14.25" customHeight="1" thickBot="1">
      <c r="A3403" s="7"/>
      <c r="B3403" s="7"/>
      <c r="C3403" s="50" t="s">
        <v>5950</v>
      </c>
      <c r="D3403" s="468">
        <v>1</v>
      </c>
      <c r="E3403" s="50" t="s">
        <v>6108</v>
      </c>
      <c r="F3403" s="102" t="s">
        <v>1461</v>
      </c>
      <c r="G3403" s="102"/>
      <c r="H3403" s="102" t="s">
        <v>3472</v>
      </c>
      <c r="I3403" s="45" t="s">
        <v>1527</v>
      </c>
      <c r="J3403" s="184" t="s">
        <v>10349</v>
      </c>
      <c r="K3403" s="339" t="s">
        <v>5544</v>
      </c>
      <c r="L3403" s="13">
        <f ca="1">IFERROR(__xludf.DUMMYFUNCTION("if(K3576="""",0,counta(split(K3576,"","")))"),3)</f>
        <v>3</v>
      </c>
      <c r="M3403" s="339" t="s">
        <v>5544</v>
      </c>
      <c r="N3403" s="339"/>
      <c r="O3403" s="339"/>
      <c r="P3403" s="339"/>
      <c r="Q3403" s="422" t="s">
        <v>62</v>
      </c>
      <c r="R3403" s="301" t="s">
        <v>153</v>
      </c>
      <c r="S3403" s="102">
        <v>0</v>
      </c>
      <c r="T3403" s="435"/>
      <c r="U3403" s="165">
        <v>4</v>
      </c>
      <c r="V3403" s="165">
        <v>4</v>
      </c>
      <c r="W3403" s="165" t="s">
        <v>3317</v>
      </c>
      <c r="X3403" s="102" t="s">
        <v>2794</v>
      </c>
      <c r="Y3403" s="422">
        <f>J3403-I3403</f>
        <v>1.0916666666666668</v>
      </c>
      <c r="Z3403" s="422">
        <f>Y3403*60</f>
        <v>65.5</v>
      </c>
      <c r="AA3403" s="429">
        <v>0</v>
      </c>
      <c r="AB3403" s="379">
        <v>5</v>
      </c>
    </row>
    <row r="3404" spans="1:28" ht="14.25" customHeight="1" thickBot="1">
      <c r="A3404" s="156"/>
      <c r="B3404" s="156"/>
      <c r="C3404" s="252" t="s">
        <v>6391</v>
      </c>
      <c r="D3404" s="468">
        <v>1</v>
      </c>
      <c r="E3404" s="252" t="s">
        <v>6555</v>
      </c>
      <c r="F3404" s="339" t="s">
        <v>6556</v>
      </c>
      <c r="G3404" s="339" t="s">
        <v>6556</v>
      </c>
      <c r="H3404" s="184" t="s">
        <v>6557</v>
      </c>
      <c r="I3404" s="184" t="s">
        <v>1527</v>
      </c>
      <c r="J3404" s="184" t="s">
        <v>10351</v>
      </c>
      <c r="K3404" s="339" t="s">
        <v>59</v>
      </c>
      <c r="L3404" s="13">
        <f ca="1">IFERROR(__xludf.DUMMYFUNCTION("if(K3577="""",0,counta(split(K3577,"","")))"),5)</f>
        <v>5</v>
      </c>
      <c r="M3404" s="339" t="s">
        <v>59</v>
      </c>
      <c r="N3404" s="339" t="s">
        <v>181</v>
      </c>
      <c r="O3404" s="339" t="s">
        <v>181</v>
      </c>
      <c r="P3404" s="339" t="s">
        <v>1125</v>
      </c>
      <c r="Q3404" s="422" t="s">
        <v>62</v>
      </c>
      <c r="R3404" s="286" t="s">
        <v>36</v>
      </c>
      <c r="S3404" s="102">
        <v>0</v>
      </c>
      <c r="T3404" s="435"/>
      <c r="U3404" s="165"/>
      <c r="V3404" s="165">
        <v>5</v>
      </c>
      <c r="W3404" s="165" t="s">
        <v>1403</v>
      </c>
      <c r="X3404" s="102"/>
      <c r="Y3404" s="422">
        <f>J3404-I3404</f>
        <v>1.1451388888888889</v>
      </c>
      <c r="Z3404" s="422">
        <f>Y3404*60</f>
        <v>68.708333333333343</v>
      </c>
      <c r="AA3404" s="429">
        <v>0</v>
      </c>
      <c r="AB3404" s="280">
        <v>5</v>
      </c>
    </row>
    <row r="3405" spans="1:28" ht="14.25" customHeight="1" thickBot="1">
      <c r="A3405" s="7"/>
      <c r="B3405" s="189"/>
      <c r="C3405" s="190" t="s">
        <v>6753</v>
      </c>
      <c r="D3405" s="468">
        <v>1</v>
      </c>
      <c r="E3405" s="200" t="s">
        <v>6768</v>
      </c>
      <c r="F3405" s="209" t="s">
        <v>6505</v>
      </c>
      <c r="G3405" s="209" t="s">
        <v>6769</v>
      </c>
      <c r="H3405" s="209" t="s">
        <v>6507</v>
      </c>
      <c r="I3405" s="208" t="s">
        <v>1527</v>
      </c>
      <c r="J3405" s="184" t="s">
        <v>923</v>
      </c>
      <c r="K3405" s="339" t="s">
        <v>10354</v>
      </c>
      <c r="L3405" s="13">
        <f ca="1">IFERROR(__xludf.DUMMYFUNCTION("if(K3578="""",0,counta(split(K3578,"","")))"),3)</f>
        <v>3</v>
      </c>
      <c r="M3405" s="339" t="s">
        <v>10354</v>
      </c>
      <c r="N3405" s="339" t="s">
        <v>181</v>
      </c>
      <c r="O3405" s="339" t="s">
        <v>181</v>
      </c>
      <c r="P3405" s="339" t="s">
        <v>1125</v>
      </c>
      <c r="Q3405" s="422" t="s">
        <v>62</v>
      </c>
      <c r="R3405" s="286" t="s">
        <v>36</v>
      </c>
      <c r="S3405" s="102">
        <v>0</v>
      </c>
      <c r="T3405" s="435"/>
      <c r="U3405" s="165">
        <v>4</v>
      </c>
      <c r="V3405" s="165">
        <v>4</v>
      </c>
      <c r="W3405" s="165" t="s">
        <v>2111</v>
      </c>
      <c r="X3405" s="102">
        <v>1</v>
      </c>
      <c r="Y3405" s="422">
        <f>J3405-I3405</f>
        <v>7.4305555555555555E-2</v>
      </c>
      <c r="Z3405" s="422">
        <f>Y3405*60</f>
        <v>4.458333333333333</v>
      </c>
      <c r="AA3405" s="429">
        <v>0</v>
      </c>
      <c r="AB3405" s="165">
        <v>5</v>
      </c>
    </row>
    <row r="3406" spans="1:28" ht="14.25" customHeight="1" thickBot="1">
      <c r="A3406" s="69"/>
      <c r="B3406" s="69"/>
      <c r="C3406" s="285" t="s">
        <v>3006</v>
      </c>
      <c r="D3406" s="468">
        <v>1</v>
      </c>
      <c r="E3406" s="197" t="s">
        <v>3053</v>
      </c>
      <c r="F3406" s="209" t="s">
        <v>3054</v>
      </c>
      <c r="G3406" s="209" t="s">
        <v>3055</v>
      </c>
      <c r="H3406" s="209" t="s">
        <v>3056</v>
      </c>
      <c r="I3406" s="82" t="s">
        <v>2077</v>
      </c>
      <c r="J3406" s="184" t="s">
        <v>2085</v>
      </c>
      <c r="K3406" s="339" t="s">
        <v>10355</v>
      </c>
      <c r="L3406" s="13">
        <f ca="1">IFERROR(__xludf.DUMMYFUNCTION("if(K3579="""",0,counta(split(K3579,"","")))"),2)</f>
        <v>2</v>
      </c>
      <c r="M3406" s="339" t="s">
        <v>10355</v>
      </c>
      <c r="N3406" s="339" t="s">
        <v>464</v>
      </c>
      <c r="O3406" s="339" t="s">
        <v>464</v>
      </c>
      <c r="P3406" s="339" t="s">
        <v>4006</v>
      </c>
      <c r="Q3406" s="422" t="s">
        <v>62</v>
      </c>
      <c r="R3406" s="286" t="s">
        <v>36</v>
      </c>
      <c r="S3406" s="102">
        <v>0</v>
      </c>
      <c r="T3406" s="435"/>
      <c r="U3406" s="165"/>
      <c r="V3406" s="165">
        <v>4</v>
      </c>
      <c r="W3406" s="165" t="s">
        <v>29</v>
      </c>
      <c r="X3406" s="15">
        <v>1</v>
      </c>
      <c r="Y3406" s="422">
        <f>J3406-I3406</f>
        <v>0.31458333333333338</v>
      </c>
      <c r="Z3406" s="422">
        <f>Y3406*60</f>
        <v>18.875000000000004</v>
      </c>
      <c r="AA3406" s="429">
        <v>0</v>
      </c>
      <c r="AB3406" s="332">
        <v>5</v>
      </c>
    </row>
    <row r="3407" spans="1:28" ht="14.25" customHeight="1" thickBot="1">
      <c r="A3407" s="136"/>
      <c r="B3407" s="7"/>
      <c r="C3407" s="51" t="s">
        <v>3465</v>
      </c>
      <c r="D3407" s="468">
        <v>1</v>
      </c>
      <c r="E3407" s="89" t="s">
        <v>3639</v>
      </c>
      <c r="F3407" s="102" t="s">
        <v>3640</v>
      </c>
      <c r="G3407" s="102" t="s">
        <v>3641</v>
      </c>
      <c r="H3407" s="102" t="s">
        <v>3642</v>
      </c>
      <c r="I3407" s="45" t="s">
        <v>2077</v>
      </c>
      <c r="J3407" s="184" t="s">
        <v>4968</v>
      </c>
      <c r="K3407" s="339" t="s">
        <v>10317</v>
      </c>
      <c r="L3407" s="13">
        <f ca="1">IFERROR(__xludf.DUMMYFUNCTION("if(K3580="""",0,counta(split(K3580,"","")))"),3)</f>
        <v>3</v>
      </c>
      <c r="M3407" s="339" t="s">
        <v>10317</v>
      </c>
      <c r="N3407" s="339"/>
      <c r="O3407" s="339"/>
      <c r="P3407" s="339"/>
      <c r="Q3407" s="422" t="s">
        <v>62</v>
      </c>
      <c r="R3407" s="286" t="s">
        <v>36</v>
      </c>
      <c r="S3407" s="102">
        <v>0</v>
      </c>
      <c r="T3407" s="435"/>
      <c r="U3407" s="274" t="s">
        <v>5401</v>
      </c>
      <c r="V3407" s="274" t="s">
        <v>5401</v>
      </c>
      <c r="W3407" s="272" t="s">
        <v>5401</v>
      </c>
      <c r="X3407" s="272" t="s">
        <v>5401</v>
      </c>
      <c r="Y3407" s="422">
        <f>J3407-I3407</f>
        <v>0.41250000000000003</v>
      </c>
      <c r="Z3407" s="422">
        <f>Y3407*60</f>
        <v>24.750000000000004</v>
      </c>
      <c r="AA3407" s="429">
        <v>0</v>
      </c>
      <c r="AB3407" s="379">
        <v>5</v>
      </c>
    </row>
    <row r="3408" spans="1:28" ht="14.25" customHeight="1" thickBot="1">
      <c r="A3408" s="7"/>
      <c r="B3408" s="7"/>
      <c r="C3408" s="252" t="s">
        <v>3828</v>
      </c>
      <c r="D3408" s="468">
        <v>1</v>
      </c>
      <c r="E3408" s="109" t="s">
        <v>4014</v>
      </c>
      <c r="F3408" s="137" t="s">
        <v>4015</v>
      </c>
      <c r="G3408" s="102" t="s">
        <v>4016</v>
      </c>
      <c r="H3408" s="102" t="s">
        <v>4017</v>
      </c>
      <c r="I3408" s="45" t="s">
        <v>2077</v>
      </c>
      <c r="J3408" s="184" t="s">
        <v>972</v>
      </c>
      <c r="K3408" s="339" t="s">
        <v>10356</v>
      </c>
      <c r="L3408" s="13">
        <f ca="1">IFERROR(__xludf.DUMMYFUNCTION("if(K3581="""",0,counta(split(K3581,"","")))"),3)</f>
        <v>3</v>
      </c>
      <c r="M3408" s="339" t="s">
        <v>10356</v>
      </c>
      <c r="N3408" s="339"/>
      <c r="O3408" s="339"/>
      <c r="P3408" s="339"/>
      <c r="Q3408" s="445" t="s">
        <v>62</v>
      </c>
      <c r="R3408" s="286" t="s">
        <v>36</v>
      </c>
      <c r="S3408" s="250">
        <v>0</v>
      </c>
      <c r="T3408" s="435"/>
      <c r="U3408" s="165"/>
      <c r="V3408" s="165">
        <v>4</v>
      </c>
      <c r="W3408" s="165" t="s">
        <v>29</v>
      </c>
      <c r="X3408" s="15">
        <v>1</v>
      </c>
      <c r="Y3408" s="422">
        <f>J3408-I3408</f>
        <v>0.52708333333333335</v>
      </c>
      <c r="Z3408" s="422">
        <f>Y3408*60</f>
        <v>31.625</v>
      </c>
      <c r="AA3408" s="429">
        <v>0</v>
      </c>
      <c r="AB3408" s="165">
        <v>5</v>
      </c>
    </row>
    <row r="3409" spans="1:28" ht="14.25" customHeight="1" thickBot="1">
      <c r="A3409" s="7"/>
      <c r="B3409" s="7"/>
      <c r="C3409" s="50" t="s">
        <v>5950</v>
      </c>
      <c r="D3409" s="468">
        <v>1</v>
      </c>
      <c r="E3409" s="50" t="s">
        <v>6016</v>
      </c>
      <c r="F3409" s="102" t="s">
        <v>6017</v>
      </c>
      <c r="G3409" s="102"/>
      <c r="H3409" s="102" t="s">
        <v>6018</v>
      </c>
      <c r="I3409" s="45" t="s">
        <v>1534</v>
      </c>
      <c r="J3409" s="184" t="s">
        <v>114</v>
      </c>
      <c r="K3409" s="339" t="s">
        <v>10358</v>
      </c>
      <c r="L3409" s="13">
        <f ca="1">IFERROR(__xludf.DUMMYFUNCTION("if(K3582="""",0,counta(split(K3582,"","")))"),3)</f>
        <v>3</v>
      </c>
      <c r="M3409" s="339" t="s">
        <v>10358</v>
      </c>
      <c r="N3409" s="339" t="s">
        <v>181</v>
      </c>
      <c r="O3409" s="339" t="s">
        <v>181</v>
      </c>
      <c r="P3409" s="339" t="s">
        <v>1125</v>
      </c>
      <c r="Q3409" s="445" t="s">
        <v>62</v>
      </c>
      <c r="R3409" s="286" t="s">
        <v>36</v>
      </c>
      <c r="S3409" s="250">
        <v>0</v>
      </c>
      <c r="T3409" s="435"/>
      <c r="U3409" s="274" t="s">
        <v>5401</v>
      </c>
      <c r="V3409" s="274" t="s">
        <v>5401</v>
      </c>
      <c r="W3409" s="272" t="s">
        <v>2793</v>
      </c>
      <c r="X3409" s="274">
        <v>1</v>
      </c>
      <c r="Y3409" s="422">
        <f>J3409-I3409</f>
        <v>0.10277777777777777</v>
      </c>
      <c r="Z3409" s="422">
        <f>Y3409*60</f>
        <v>6.1666666666666661</v>
      </c>
      <c r="AA3409" s="429">
        <v>0</v>
      </c>
      <c r="AB3409" s="280">
        <v>5</v>
      </c>
    </row>
    <row r="3410" spans="1:28" ht="14.25" customHeight="1" thickBot="1">
      <c r="A3410" s="69"/>
      <c r="B3410" s="69"/>
      <c r="C3410" s="285" t="s">
        <v>3006</v>
      </c>
      <c r="D3410" s="468">
        <v>1</v>
      </c>
      <c r="E3410" s="194" t="s">
        <v>3060</v>
      </c>
      <c r="F3410" s="74" t="s">
        <v>2803</v>
      </c>
      <c r="G3410" s="74" t="s">
        <v>2803</v>
      </c>
      <c r="H3410" s="74" t="s">
        <v>3052</v>
      </c>
      <c r="I3410" s="75" t="s">
        <v>2304</v>
      </c>
      <c r="J3410" s="184" t="s">
        <v>720</v>
      </c>
      <c r="K3410" s="339" t="s">
        <v>10361</v>
      </c>
      <c r="L3410" s="13">
        <f ca="1">IFERROR(__xludf.DUMMYFUNCTION("if(K3583="""",0,counta(split(K3583,"","")))"),2)</f>
        <v>2</v>
      </c>
      <c r="M3410" s="339" t="s">
        <v>10361</v>
      </c>
      <c r="N3410" s="339" t="s">
        <v>181</v>
      </c>
      <c r="O3410" s="339" t="s">
        <v>181</v>
      </c>
      <c r="P3410" s="339" t="s">
        <v>1125</v>
      </c>
      <c r="Q3410" s="445" t="s">
        <v>62</v>
      </c>
      <c r="R3410" s="286" t="s">
        <v>36</v>
      </c>
      <c r="S3410" s="250">
        <v>0</v>
      </c>
      <c r="T3410" s="435"/>
      <c r="U3410" s="165"/>
      <c r="V3410" s="165">
        <v>4</v>
      </c>
      <c r="W3410" s="165" t="s">
        <v>2111</v>
      </c>
      <c r="X3410" s="102"/>
      <c r="Y3410" s="422">
        <f>J3410-I3410</f>
        <v>0.15555555555555559</v>
      </c>
      <c r="Z3410" s="422">
        <f>Y3410*60</f>
        <v>9.3333333333333357</v>
      </c>
      <c r="AA3410" s="428">
        <v>0</v>
      </c>
      <c r="AB3410" s="490">
        <v>5</v>
      </c>
    </row>
    <row r="3411" spans="1:28" ht="14.25" customHeight="1" thickBot="1">
      <c r="A3411" s="7"/>
      <c r="B3411" s="7"/>
      <c r="C3411" s="50" t="s">
        <v>3306</v>
      </c>
      <c r="D3411" s="468">
        <v>1</v>
      </c>
      <c r="E3411" s="95" t="s">
        <v>3313</v>
      </c>
      <c r="F3411" s="102" t="s">
        <v>3149</v>
      </c>
      <c r="G3411" s="102" t="s">
        <v>3314</v>
      </c>
      <c r="H3411" s="102" t="s">
        <v>3315</v>
      </c>
      <c r="I3411" s="45" t="s">
        <v>1522</v>
      </c>
      <c r="J3411" s="184" t="s">
        <v>175</v>
      </c>
      <c r="K3411" s="339" t="s">
        <v>10364</v>
      </c>
      <c r="L3411" s="13">
        <f ca="1">IFERROR(__xludf.DUMMYFUNCTION("if(K3584="""",0,counta(split(K3584,"","")))"),5)</f>
        <v>5</v>
      </c>
      <c r="M3411" s="339" t="s">
        <v>10364</v>
      </c>
      <c r="N3411" s="339"/>
      <c r="O3411" s="339"/>
      <c r="P3411" s="339"/>
      <c r="Q3411" s="445" t="s">
        <v>62</v>
      </c>
      <c r="R3411" s="286" t="s">
        <v>36</v>
      </c>
      <c r="S3411" s="250">
        <v>0</v>
      </c>
      <c r="T3411" s="435"/>
      <c r="U3411" s="187">
        <v>2</v>
      </c>
      <c r="V3411" s="333">
        <v>4</v>
      </c>
      <c r="W3411" s="339" t="s">
        <v>10437</v>
      </c>
      <c r="X3411" s="339" t="s">
        <v>3469</v>
      </c>
      <c r="Y3411" s="422">
        <f>J3411-I3411</f>
        <v>0.27222222222222225</v>
      </c>
      <c r="Z3411" s="422">
        <f>Y3411*60</f>
        <v>16.333333333333336</v>
      </c>
      <c r="AA3411" s="429">
        <v>0</v>
      </c>
      <c r="AB3411" s="165">
        <v>1</v>
      </c>
    </row>
    <row r="3412" spans="1:28" ht="14.25" customHeight="1" thickBot="1">
      <c r="A3412" s="7"/>
      <c r="B3412" s="7"/>
      <c r="C3412" s="50" t="s">
        <v>4763</v>
      </c>
      <c r="D3412" s="468">
        <v>1</v>
      </c>
      <c r="E3412" s="50" t="s">
        <v>4790</v>
      </c>
      <c r="F3412" s="124" t="s">
        <v>2842</v>
      </c>
      <c r="G3412" s="102" t="s">
        <v>4791</v>
      </c>
      <c r="H3412" s="102" t="s">
        <v>4792</v>
      </c>
      <c r="I3412" s="45" t="s">
        <v>1522</v>
      </c>
      <c r="J3412" s="184" t="s">
        <v>539</v>
      </c>
      <c r="K3412" s="339" t="s">
        <v>10365</v>
      </c>
      <c r="L3412" s="13">
        <f ca="1">IFERROR(__xludf.DUMMYFUNCTION("if(K3585="""",0,counta(split(K3585,"","")))"),3)</f>
        <v>3</v>
      </c>
      <c r="M3412" s="339" t="s">
        <v>10365</v>
      </c>
      <c r="N3412" s="339"/>
      <c r="O3412" s="339"/>
      <c r="P3412" s="339"/>
      <c r="Q3412" s="445" t="s">
        <v>62</v>
      </c>
      <c r="R3412" s="286" t="s">
        <v>36</v>
      </c>
      <c r="S3412" s="250">
        <v>0</v>
      </c>
      <c r="T3412" s="435"/>
      <c r="U3412" s="165">
        <v>3</v>
      </c>
      <c r="V3412" s="165">
        <v>4</v>
      </c>
      <c r="W3412" s="165" t="s">
        <v>3548</v>
      </c>
      <c r="X3412" s="102" t="s">
        <v>2947</v>
      </c>
      <c r="Y3412" s="422">
        <f>J3412-I3412</f>
        <v>0.12361111111111112</v>
      </c>
      <c r="Z3412" s="422">
        <f>Y3412*60</f>
        <v>7.416666666666667</v>
      </c>
      <c r="AA3412" s="429">
        <v>0</v>
      </c>
      <c r="AB3412" s="165">
        <v>1</v>
      </c>
    </row>
    <row r="3413" spans="1:28" ht="14.25" customHeight="1" thickBot="1">
      <c r="A3413" s="385"/>
      <c r="B3413" s="385"/>
      <c r="C3413" s="145" t="s">
        <v>5078</v>
      </c>
      <c r="D3413" s="468">
        <v>1</v>
      </c>
      <c r="E3413" s="145" t="s">
        <v>5150</v>
      </c>
      <c r="F3413" s="155" t="s">
        <v>5151</v>
      </c>
      <c r="G3413" s="155" t="s">
        <v>5151</v>
      </c>
      <c r="H3413" s="155" t="s">
        <v>5152</v>
      </c>
      <c r="I3413" s="146" t="s">
        <v>1522</v>
      </c>
      <c r="J3413" s="184" t="s">
        <v>109</v>
      </c>
      <c r="K3413" s="339" t="s">
        <v>10294</v>
      </c>
      <c r="L3413" s="13">
        <f ca="1">IFERROR(__xludf.DUMMYFUNCTION("if(K3586="""",0,counta(split(K3586,"","")))"),3)</f>
        <v>3</v>
      </c>
      <c r="M3413" s="339" t="s">
        <v>10294</v>
      </c>
      <c r="N3413" s="339" t="s">
        <v>181</v>
      </c>
      <c r="O3413" s="339" t="s">
        <v>181</v>
      </c>
      <c r="P3413" s="339" t="s">
        <v>1125</v>
      </c>
      <c r="Q3413" s="445" t="s">
        <v>62</v>
      </c>
      <c r="R3413" s="286" t="s">
        <v>36</v>
      </c>
      <c r="S3413" s="250">
        <v>0</v>
      </c>
      <c r="T3413" s="435"/>
      <c r="U3413" s="165"/>
      <c r="V3413" s="165">
        <v>5</v>
      </c>
      <c r="W3413" s="165" t="s">
        <v>2111</v>
      </c>
      <c r="X3413" s="102"/>
      <c r="Y3413" s="422">
        <f>J3413-I3413</f>
        <v>7.9861111111111105E-2</v>
      </c>
      <c r="Z3413" s="422">
        <f>Y3413*60</f>
        <v>4.7916666666666661</v>
      </c>
      <c r="AA3413" s="429">
        <v>0</v>
      </c>
      <c r="AB3413" s="165">
        <v>1</v>
      </c>
    </row>
    <row r="3414" spans="1:28" ht="14.25" customHeight="1" thickBot="1">
      <c r="A3414" s="7"/>
      <c r="B3414" s="7"/>
      <c r="C3414" s="214" t="s">
        <v>6842</v>
      </c>
      <c r="D3414" s="468">
        <v>1</v>
      </c>
      <c r="E3414" s="214" t="s">
        <v>6848</v>
      </c>
      <c r="F3414" s="102" t="s">
        <v>2803</v>
      </c>
      <c r="G3414" s="102" t="s">
        <v>295</v>
      </c>
      <c r="H3414" s="102" t="s">
        <v>295</v>
      </c>
      <c r="I3414" s="45" t="s">
        <v>1522</v>
      </c>
      <c r="J3414" s="184" t="s">
        <v>3746</v>
      </c>
      <c r="K3414" s="339" t="s">
        <v>10365</v>
      </c>
      <c r="L3414" s="13">
        <f ca="1">IFERROR(__xludf.DUMMYFUNCTION("if(K3587="""",0,counta(split(K3587,"","")))"),3)</f>
        <v>3</v>
      </c>
      <c r="M3414" s="339" t="s">
        <v>10365</v>
      </c>
      <c r="N3414" s="339"/>
      <c r="O3414" s="339"/>
      <c r="P3414" s="339"/>
      <c r="Q3414" s="445" t="s">
        <v>62</v>
      </c>
      <c r="R3414" s="286" t="s">
        <v>36</v>
      </c>
      <c r="S3414" s="250">
        <v>0</v>
      </c>
      <c r="T3414" s="435"/>
      <c r="U3414" s="165"/>
      <c r="V3414" s="165">
        <v>4</v>
      </c>
      <c r="W3414" s="165" t="s">
        <v>29</v>
      </c>
      <c r="X3414" s="15">
        <v>1</v>
      </c>
      <c r="Y3414" s="422">
        <f>J3414-I3414</f>
        <v>0.1652777777777778</v>
      </c>
      <c r="Z3414" s="422">
        <f>Y3414*60</f>
        <v>9.9166666666666679</v>
      </c>
      <c r="AA3414" s="429">
        <v>0</v>
      </c>
      <c r="AB3414" s="165">
        <v>1</v>
      </c>
    </row>
    <row r="3415" spans="1:28" ht="14.25" customHeight="1" thickBot="1">
      <c r="A3415" s="69"/>
      <c r="B3415" s="69"/>
      <c r="C3415" s="285" t="s">
        <v>3006</v>
      </c>
      <c r="D3415" s="468">
        <v>1</v>
      </c>
      <c r="E3415" s="194" t="s">
        <v>3030</v>
      </c>
      <c r="F3415" s="74" t="s">
        <v>3031</v>
      </c>
      <c r="G3415" s="74" t="s">
        <v>3032</v>
      </c>
      <c r="H3415" s="74" t="s">
        <v>413</v>
      </c>
      <c r="I3415" s="75" t="s">
        <v>3033</v>
      </c>
      <c r="J3415" s="184" t="s">
        <v>1995</v>
      </c>
      <c r="K3415" s="339" t="s">
        <v>59</v>
      </c>
      <c r="L3415" s="13">
        <f ca="1">IFERROR(__xludf.DUMMYFUNCTION("if(K3588="""",0,counta(split(K3588,"","")))"),5)</f>
        <v>5</v>
      </c>
      <c r="M3415" s="339" t="s">
        <v>59</v>
      </c>
      <c r="N3415" s="339" t="s">
        <v>181</v>
      </c>
      <c r="O3415" s="339" t="s">
        <v>181</v>
      </c>
      <c r="P3415" s="339" t="s">
        <v>1125</v>
      </c>
      <c r="Q3415" s="445" t="s">
        <v>62</v>
      </c>
      <c r="R3415" s="286" t="s">
        <v>36</v>
      </c>
      <c r="S3415" s="250">
        <v>0</v>
      </c>
      <c r="T3415" s="435"/>
      <c r="U3415" s="165"/>
      <c r="V3415" s="165">
        <v>3</v>
      </c>
      <c r="W3415" s="165" t="s">
        <v>1403</v>
      </c>
      <c r="X3415" s="102"/>
      <c r="Y3415" s="422">
        <f>J3415-I3415</f>
        <v>0.35555555555555551</v>
      </c>
      <c r="Z3415" s="422">
        <f>Y3415*60</f>
        <v>21.333333333333332</v>
      </c>
      <c r="AA3415" s="429">
        <v>0</v>
      </c>
      <c r="AB3415" s="165">
        <v>1</v>
      </c>
    </row>
    <row r="3416" spans="1:28" ht="14.25" customHeight="1" thickBot="1">
      <c r="A3416" s="7"/>
      <c r="B3416" s="7"/>
      <c r="C3416" s="252" t="s">
        <v>3828</v>
      </c>
      <c r="D3416" s="468">
        <v>1</v>
      </c>
      <c r="E3416" s="109" t="s">
        <v>3925</v>
      </c>
      <c r="F3416" s="102" t="s">
        <v>2136</v>
      </c>
      <c r="G3416" s="102"/>
      <c r="H3416" s="102" t="s">
        <v>3636</v>
      </c>
      <c r="I3416" s="45" t="s">
        <v>3033</v>
      </c>
      <c r="J3416" s="184" t="s">
        <v>790</v>
      </c>
      <c r="K3416" s="339" t="s">
        <v>10369</v>
      </c>
      <c r="L3416" s="13">
        <f ca="1">IFERROR(__xludf.DUMMYFUNCTION("if(K3589="""",0,counta(split(K3589,"","")))"),2)</f>
        <v>2</v>
      </c>
      <c r="M3416" s="339" t="s">
        <v>10369</v>
      </c>
      <c r="N3416" s="339" t="s">
        <v>181</v>
      </c>
      <c r="O3416" s="339" t="s">
        <v>181</v>
      </c>
      <c r="P3416" s="339" t="s">
        <v>1125</v>
      </c>
      <c r="Q3416" s="445" t="s">
        <v>62</v>
      </c>
      <c r="R3416" s="286" t="s">
        <v>36</v>
      </c>
      <c r="S3416" s="250">
        <v>0</v>
      </c>
      <c r="T3416" s="435"/>
      <c r="U3416" s="165"/>
      <c r="V3416" s="165"/>
      <c r="W3416" s="165"/>
      <c r="X3416" s="102"/>
      <c r="Y3416" s="422">
        <f>J3416-I3416</f>
        <v>0.42291666666666666</v>
      </c>
      <c r="Z3416" s="422">
        <f>Y3416*60</f>
        <v>25.375</v>
      </c>
      <c r="AA3416" s="429">
        <v>0</v>
      </c>
      <c r="AB3416" s="165">
        <v>1</v>
      </c>
    </row>
    <row r="3417" spans="1:28" ht="14.25" customHeight="1" thickBot="1">
      <c r="A3417" s="7"/>
      <c r="B3417" s="7"/>
      <c r="C3417" s="252" t="s">
        <v>3828</v>
      </c>
      <c r="D3417" s="468">
        <v>1</v>
      </c>
      <c r="E3417" s="109" t="s">
        <v>3945</v>
      </c>
      <c r="F3417" s="114" t="s">
        <v>2842</v>
      </c>
      <c r="G3417" s="145" t="s">
        <v>3946</v>
      </c>
      <c r="H3417" s="102" t="s">
        <v>2844</v>
      </c>
      <c r="I3417" s="45" t="s">
        <v>3033</v>
      </c>
      <c r="J3417" s="184" t="s">
        <v>10372</v>
      </c>
      <c r="K3417" s="339" t="s">
        <v>2069</v>
      </c>
      <c r="L3417" s="13">
        <f ca="1">IFERROR(__xludf.DUMMYFUNCTION("if(K3590="""",0,counta(split(K3590,"","")))"),1)</f>
        <v>1</v>
      </c>
      <c r="M3417" s="339" t="s">
        <v>2069</v>
      </c>
      <c r="N3417" s="339"/>
      <c r="O3417" s="339"/>
      <c r="P3417" s="339"/>
      <c r="Q3417" s="445" t="s">
        <v>62</v>
      </c>
      <c r="R3417" s="286" t="s">
        <v>36</v>
      </c>
      <c r="S3417" s="250">
        <v>0</v>
      </c>
      <c r="T3417" s="435"/>
      <c r="U3417" s="165">
        <v>3</v>
      </c>
      <c r="V3417" s="165">
        <v>3</v>
      </c>
      <c r="W3417" s="165" t="s">
        <v>3409</v>
      </c>
      <c r="X3417" s="102">
        <v>1</v>
      </c>
      <c r="Y3417" s="422">
        <f>J3417-I3417</f>
        <v>0.46111111111111108</v>
      </c>
      <c r="Z3417" s="422">
        <f>Y3417*60</f>
        <v>27.666666666666664</v>
      </c>
      <c r="AA3417" s="429">
        <v>0</v>
      </c>
      <c r="AB3417" s="165">
        <v>1</v>
      </c>
    </row>
    <row r="3418" spans="1:28" ht="14.25" customHeight="1" thickBot="1">
      <c r="A3418" s="7"/>
      <c r="B3418" s="7"/>
      <c r="C3418" s="353" t="s">
        <v>6826</v>
      </c>
      <c r="D3418" s="468">
        <v>1</v>
      </c>
      <c r="E3418" s="87" t="s">
        <v>6840</v>
      </c>
      <c r="F3418" s="284" t="s">
        <v>1461</v>
      </c>
      <c r="G3418" s="284" t="s">
        <v>1461</v>
      </c>
      <c r="H3418" s="102" t="s">
        <v>3472</v>
      </c>
      <c r="I3418" s="45" t="s">
        <v>3033</v>
      </c>
      <c r="J3418" s="184" t="s">
        <v>5444</v>
      </c>
      <c r="K3418" s="339" t="s">
        <v>10373</v>
      </c>
      <c r="L3418" s="13">
        <f ca="1">IFERROR(__xludf.DUMMYFUNCTION("if(K3591="""",0,counta(split(K3591,"","")))"),3)</f>
        <v>3</v>
      </c>
      <c r="M3418" s="339" t="s">
        <v>10373</v>
      </c>
      <c r="N3418" s="339"/>
      <c r="O3418" s="339"/>
      <c r="P3418" s="339"/>
      <c r="Q3418" s="445" t="s">
        <v>62</v>
      </c>
      <c r="R3418" s="286" t="s">
        <v>36</v>
      </c>
      <c r="S3418" s="250">
        <v>0</v>
      </c>
      <c r="T3418" s="435"/>
      <c r="U3418" s="165">
        <v>3</v>
      </c>
      <c r="V3418" s="165">
        <v>3</v>
      </c>
      <c r="W3418" s="165" t="s">
        <v>2793</v>
      </c>
      <c r="X3418" s="102">
        <v>1</v>
      </c>
      <c r="Y3418" s="422">
        <f>J3418-I3418</f>
        <v>0.50208333333333333</v>
      </c>
      <c r="Z3418" s="422">
        <f>Y3418*60</f>
        <v>30.125</v>
      </c>
      <c r="AA3418" s="429">
        <v>0</v>
      </c>
      <c r="AB3418" s="165">
        <v>1</v>
      </c>
    </row>
    <row r="3419" spans="1:28" ht="14.25" customHeight="1" thickBot="1">
      <c r="A3419" s="7"/>
      <c r="B3419" s="7"/>
      <c r="C3419" s="182" t="s">
        <v>4046</v>
      </c>
      <c r="D3419" s="468">
        <v>1</v>
      </c>
      <c r="E3419" s="353" t="s">
        <v>4201</v>
      </c>
      <c r="F3419" s="102" t="s">
        <v>823</v>
      </c>
      <c r="G3419" s="102"/>
      <c r="H3419" s="102" t="s">
        <v>1843</v>
      </c>
      <c r="I3419" s="45" t="s">
        <v>407</v>
      </c>
      <c r="J3419" s="184" t="s">
        <v>4463</v>
      </c>
      <c r="K3419" s="339" t="s">
        <v>350</v>
      </c>
      <c r="L3419" s="13">
        <f ca="1">IFERROR(__xludf.DUMMYFUNCTION("if(K3592="""",0,counta(split(K3592,"","")))"),1)</f>
        <v>1</v>
      </c>
      <c r="M3419" s="339" t="s">
        <v>350</v>
      </c>
      <c r="N3419" s="339"/>
      <c r="O3419" s="339"/>
      <c r="P3419" s="339"/>
      <c r="Q3419" s="445" t="s">
        <v>62</v>
      </c>
      <c r="R3419" s="286" t="s">
        <v>36</v>
      </c>
      <c r="S3419" s="250">
        <v>0</v>
      </c>
      <c r="T3419" s="435"/>
      <c r="U3419" s="165">
        <v>4</v>
      </c>
      <c r="V3419" s="165">
        <v>5</v>
      </c>
      <c r="W3419" s="165"/>
      <c r="X3419" s="164" t="s">
        <v>2947</v>
      </c>
      <c r="Y3419" s="422">
        <f>J3419-I3419</f>
        <v>0.54861111111111116</v>
      </c>
      <c r="Z3419" s="422">
        <f>Y3419*60</f>
        <v>32.916666666666671</v>
      </c>
      <c r="AA3419" s="429">
        <v>0</v>
      </c>
      <c r="AB3419" s="165">
        <v>1</v>
      </c>
    </row>
    <row r="3420" spans="1:28" ht="14.25" customHeight="1" thickBot="1">
      <c r="A3420" s="7"/>
      <c r="B3420" s="7"/>
      <c r="C3420" s="50" t="s">
        <v>5784</v>
      </c>
      <c r="D3420" s="468">
        <v>1</v>
      </c>
      <c r="E3420" s="353" t="s">
        <v>5809</v>
      </c>
      <c r="F3420" s="175" t="s">
        <v>5810</v>
      </c>
      <c r="G3420" s="353" t="s">
        <v>5810</v>
      </c>
      <c r="H3420" s="353" t="s">
        <v>5811</v>
      </c>
      <c r="I3420" s="243" t="s">
        <v>407</v>
      </c>
      <c r="J3420" s="184" t="s">
        <v>1488</v>
      </c>
      <c r="K3420" s="339" t="s">
        <v>10376</v>
      </c>
      <c r="L3420" s="13">
        <f ca="1">IFERROR(__xludf.DUMMYFUNCTION("if(K3593="""",0,counta(split(K3593,"","")))"),2)</f>
        <v>2</v>
      </c>
      <c r="M3420" s="339" t="s">
        <v>10376</v>
      </c>
      <c r="N3420" s="339" t="s">
        <v>181</v>
      </c>
      <c r="O3420" s="339" t="s">
        <v>181</v>
      </c>
      <c r="P3420" s="339" t="s">
        <v>1125</v>
      </c>
      <c r="Q3420" s="422" t="s">
        <v>62</v>
      </c>
      <c r="R3420" s="286" t="s">
        <v>36</v>
      </c>
      <c r="S3420" s="102">
        <v>0</v>
      </c>
      <c r="T3420" s="435"/>
      <c r="U3420" s="165">
        <v>4</v>
      </c>
      <c r="V3420" s="165">
        <v>4</v>
      </c>
      <c r="W3420" s="165" t="s">
        <v>3092</v>
      </c>
      <c r="X3420" s="102" t="s">
        <v>2947</v>
      </c>
      <c r="Y3420" s="422">
        <f>J3420-I3420</f>
        <v>0.59305555555555556</v>
      </c>
      <c r="Z3420" s="422">
        <f>Y3420*60</f>
        <v>35.583333333333336</v>
      </c>
      <c r="AA3420" s="429">
        <v>0</v>
      </c>
      <c r="AB3420" s="165">
        <v>1</v>
      </c>
    </row>
    <row r="3421" spans="1:28" ht="14.25" customHeight="1" thickBot="1">
      <c r="A3421" s="7"/>
      <c r="B3421" s="156"/>
      <c r="C3421" s="252" t="s">
        <v>6196</v>
      </c>
      <c r="D3421" s="468">
        <v>1</v>
      </c>
      <c r="E3421" s="252" t="s">
        <v>1740</v>
      </c>
      <c r="F3421" s="339" t="s">
        <v>6274</v>
      </c>
      <c r="G3421" s="252" t="s">
        <v>6275</v>
      </c>
      <c r="H3421" s="252" t="s">
        <v>3052</v>
      </c>
      <c r="I3421" s="180" t="s">
        <v>407</v>
      </c>
      <c r="J3421" s="184" t="s">
        <v>890</v>
      </c>
      <c r="K3421" s="339" t="s">
        <v>10379</v>
      </c>
      <c r="L3421" s="13">
        <f ca="1">IFERROR(__xludf.DUMMYFUNCTION("if(K3594="""",0,counta(split(K3594,"","")))"),3)</f>
        <v>3</v>
      </c>
      <c r="M3421" s="339" t="s">
        <v>10379</v>
      </c>
      <c r="N3421" s="339"/>
      <c r="O3421" s="339"/>
      <c r="P3421" s="339"/>
      <c r="Q3421" s="422" t="s">
        <v>62</v>
      </c>
      <c r="R3421" s="286" t="s">
        <v>36</v>
      </c>
      <c r="S3421" s="102">
        <v>0</v>
      </c>
      <c r="T3421" s="435"/>
      <c r="U3421" s="165">
        <v>4</v>
      </c>
      <c r="V3421" s="165">
        <v>4</v>
      </c>
      <c r="W3421" s="165" t="s">
        <v>29</v>
      </c>
      <c r="X3421" s="102" t="s">
        <v>2794</v>
      </c>
      <c r="Y3421" s="422">
        <f>J3421-I3421</f>
        <v>7.6388888888888895E-2</v>
      </c>
      <c r="Z3421" s="422">
        <f>Y3421*60</f>
        <v>4.5833333333333339</v>
      </c>
      <c r="AA3421" s="429">
        <v>0</v>
      </c>
      <c r="AB3421" s="165">
        <v>1</v>
      </c>
    </row>
    <row r="3422" spans="1:28" ht="14.25" customHeight="1" thickBot="1">
      <c r="A3422" s="7"/>
      <c r="B3422" s="7"/>
      <c r="C3422" s="284" t="s">
        <v>4046</v>
      </c>
      <c r="D3422" s="468">
        <v>1</v>
      </c>
      <c r="E3422" s="353" t="s">
        <v>4178</v>
      </c>
      <c r="F3422" s="102" t="s">
        <v>80</v>
      </c>
      <c r="G3422" s="102" t="s">
        <v>80</v>
      </c>
      <c r="H3422" s="102" t="s">
        <v>4179</v>
      </c>
      <c r="I3422" s="45" t="s">
        <v>119</v>
      </c>
      <c r="J3422" s="184" t="s">
        <v>2306</v>
      </c>
      <c r="K3422" s="339"/>
      <c r="L3422" s="13">
        <f ca="1">IFERROR(__xludf.DUMMYFUNCTION("if(K3595="""",0,counta(split(K3595,"","")))"),0)</f>
        <v>0</v>
      </c>
      <c r="M3422" s="339" t="s">
        <v>10382</v>
      </c>
      <c r="N3422" s="339"/>
      <c r="O3422" s="339"/>
      <c r="P3422" s="339"/>
      <c r="Q3422" s="422" t="s">
        <v>62</v>
      </c>
      <c r="R3422" s="286" t="s">
        <v>36</v>
      </c>
      <c r="S3422" s="102">
        <v>0</v>
      </c>
      <c r="T3422" s="435"/>
      <c r="U3422" s="251">
        <v>3</v>
      </c>
      <c r="V3422" s="251">
        <v>3</v>
      </c>
      <c r="W3422" s="353" t="s">
        <v>3041</v>
      </c>
      <c r="X3422" s="353">
        <v>1</v>
      </c>
      <c r="Y3422" s="422">
        <f>J3422-I3422</f>
        <v>2.0138888888888894E-2</v>
      </c>
      <c r="Z3422" s="422">
        <f>Y3422*60</f>
        <v>1.2083333333333337</v>
      </c>
      <c r="AA3422" s="429">
        <v>0</v>
      </c>
      <c r="AB3422" s="165">
        <v>1</v>
      </c>
    </row>
    <row r="3423" spans="1:28" ht="14.25" customHeight="1" thickBot="1">
      <c r="A3423" s="7"/>
      <c r="B3423" s="7"/>
      <c r="C3423" s="50" t="s">
        <v>5784</v>
      </c>
      <c r="D3423" s="468">
        <v>1</v>
      </c>
      <c r="E3423" s="353" t="s">
        <v>5804</v>
      </c>
      <c r="F3423" s="175" t="s">
        <v>5805</v>
      </c>
      <c r="G3423" s="353" t="s">
        <v>5805</v>
      </c>
      <c r="H3423" s="353" t="s">
        <v>4292</v>
      </c>
      <c r="I3423" s="243" t="s">
        <v>119</v>
      </c>
      <c r="J3423" s="184" t="s">
        <v>338</v>
      </c>
      <c r="K3423" s="339" t="s">
        <v>10385</v>
      </c>
      <c r="L3423" s="13">
        <f ca="1">IFERROR(__xludf.DUMMYFUNCTION("if(K3596="""",0,counta(split(K3596,"","")))"),4)</f>
        <v>4</v>
      </c>
      <c r="M3423" s="369" t="s">
        <v>10385</v>
      </c>
      <c r="N3423" s="339"/>
      <c r="O3423" s="339"/>
      <c r="P3423" s="339"/>
      <c r="Q3423" s="422" t="s">
        <v>62</v>
      </c>
      <c r="R3423" s="286" t="s">
        <v>36</v>
      </c>
      <c r="S3423" s="102">
        <v>0</v>
      </c>
      <c r="T3423" s="435"/>
      <c r="U3423" s="165"/>
      <c r="V3423" s="165">
        <v>3</v>
      </c>
      <c r="W3423" s="165" t="s">
        <v>29</v>
      </c>
      <c r="X3423" s="15">
        <v>1</v>
      </c>
      <c r="Y3423" s="422">
        <f>J3423-I3423</f>
        <v>7.5694444444444439E-2</v>
      </c>
      <c r="Z3423" s="422">
        <f>Y3423*60</f>
        <v>4.5416666666666661</v>
      </c>
      <c r="AA3423" s="429">
        <v>0</v>
      </c>
      <c r="AB3423" s="165">
        <v>1</v>
      </c>
    </row>
    <row r="3424" spans="1:28" ht="14.25" customHeight="1" thickBot="1">
      <c r="A3424" s="69"/>
      <c r="B3424" s="69"/>
      <c r="C3424" s="285" t="s">
        <v>3006</v>
      </c>
      <c r="D3424" s="468">
        <v>1</v>
      </c>
      <c r="E3424" s="194" t="s">
        <v>3065</v>
      </c>
      <c r="F3424" s="74" t="s">
        <v>3066</v>
      </c>
      <c r="G3424" s="74" t="s">
        <v>3067</v>
      </c>
      <c r="H3424" s="74" t="s">
        <v>3068</v>
      </c>
      <c r="I3424" s="75" t="s">
        <v>1096</v>
      </c>
      <c r="J3424" s="184" t="s">
        <v>1593</v>
      </c>
      <c r="K3424" s="339"/>
      <c r="L3424" s="13">
        <f ca="1">IFERROR(__xludf.DUMMYFUNCTION("if(K3597="""",0,counta(split(K3597,"","")))"),0)</f>
        <v>0</v>
      </c>
      <c r="M3424" s="339"/>
      <c r="N3424" s="339"/>
      <c r="O3424" s="339"/>
      <c r="P3424" s="339"/>
      <c r="Q3424" s="422" t="s">
        <v>62</v>
      </c>
      <c r="R3424" s="286" t="s">
        <v>36</v>
      </c>
      <c r="S3424" s="102">
        <v>0</v>
      </c>
      <c r="T3424" s="435"/>
      <c r="U3424" s="481"/>
      <c r="V3424" s="481">
        <v>4</v>
      </c>
      <c r="W3424" s="481" t="s">
        <v>29</v>
      </c>
      <c r="X3424" s="503">
        <v>1</v>
      </c>
      <c r="Y3424" s="422">
        <f>J3424-I3424</f>
        <v>0.17638888888888887</v>
      </c>
      <c r="Z3424" s="422">
        <f>Y3424*60</f>
        <v>10.583333333333332</v>
      </c>
      <c r="AA3424" s="429">
        <v>0</v>
      </c>
      <c r="AB3424" s="165">
        <v>1</v>
      </c>
    </row>
    <row r="3425" spans="1:28" ht="14.25" customHeight="1" thickBot="1">
      <c r="A3425" s="7"/>
      <c r="B3425" s="7"/>
      <c r="C3425" s="252" t="s">
        <v>3828</v>
      </c>
      <c r="D3425" s="468">
        <v>1</v>
      </c>
      <c r="E3425" s="109" t="s">
        <v>3939</v>
      </c>
      <c r="F3425" s="102" t="s">
        <v>68</v>
      </c>
      <c r="G3425" s="102" t="s">
        <v>2849</v>
      </c>
      <c r="H3425" s="102" t="s">
        <v>2849</v>
      </c>
      <c r="I3425" s="45" t="s">
        <v>1096</v>
      </c>
      <c r="J3425" s="184" t="s">
        <v>654</v>
      </c>
      <c r="K3425" s="339"/>
      <c r="L3425" s="13">
        <f ca="1">IFERROR(__xludf.DUMMYFUNCTION("if(K3598="""",0,counta(split(K3598,"","")))"),0)</f>
        <v>0</v>
      </c>
      <c r="M3425" s="339"/>
      <c r="N3425" s="339"/>
      <c r="O3425" s="339"/>
      <c r="P3425" s="339"/>
      <c r="Q3425" s="422" t="s">
        <v>62</v>
      </c>
      <c r="R3425" s="286" t="s">
        <v>36</v>
      </c>
      <c r="S3425" s="102">
        <v>0</v>
      </c>
      <c r="T3425" s="435"/>
      <c r="U3425" s="165">
        <v>4</v>
      </c>
      <c r="V3425" s="165">
        <v>4</v>
      </c>
      <c r="W3425" s="165" t="s">
        <v>5989</v>
      </c>
      <c r="X3425" s="102">
        <v>1</v>
      </c>
      <c r="Y3425" s="422">
        <f>J3425-I3425</f>
        <v>0.22638888888888889</v>
      </c>
      <c r="Z3425" s="422">
        <f>Y3425*60</f>
        <v>13.583333333333334</v>
      </c>
      <c r="AA3425" s="429">
        <v>0</v>
      </c>
      <c r="AB3425" s="165">
        <v>1</v>
      </c>
    </row>
    <row r="3426" spans="1:28" ht="14.25" customHeight="1" thickBot="1">
      <c r="A3426" s="385"/>
      <c r="B3426" s="385"/>
      <c r="C3426" s="145" t="s">
        <v>5078</v>
      </c>
      <c r="D3426" s="468">
        <v>1</v>
      </c>
      <c r="E3426" s="145" t="s">
        <v>5133</v>
      </c>
      <c r="F3426" s="155" t="s">
        <v>4593</v>
      </c>
      <c r="G3426" s="155"/>
      <c r="H3426" s="155" t="s">
        <v>5134</v>
      </c>
      <c r="I3426" s="152" t="s">
        <v>1096</v>
      </c>
      <c r="J3426" s="184" t="s">
        <v>562</v>
      </c>
      <c r="K3426" s="339"/>
      <c r="L3426" s="13">
        <f ca="1">IFERROR(__xludf.DUMMYFUNCTION("if(K3599="""",0,counta(split(K3599,"","")))"),0)</f>
        <v>0</v>
      </c>
      <c r="M3426" s="339"/>
      <c r="N3426" s="339"/>
      <c r="O3426" s="339"/>
      <c r="P3426" s="339"/>
      <c r="Q3426" s="422" t="s">
        <v>62</v>
      </c>
      <c r="R3426" s="286" t="s">
        <v>36</v>
      </c>
      <c r="S3426" s="102">
        <v>0</v>
      </c>
      <c r="T3426" s="435"/>
      <c r="U3426" s="165"/>
      <c r="V3426" s="165">
        <v>3</v>
      </c>
      <c r="W3426" s="165" t="s">
        <v>29</v>
      </c>
      <c r="X3426" s="15">
        <v>1</v>
      </c>
      <c r="Y3426" s="422">
        <f>J3426-I3426</f>
        <v>0.25</v>
      </c>
      <c r="Z3426" s="422">
        <f>Y3426*60</f>
        <v>15</v>
      </c>
      <c r="AA3426" s="429">
        <v>0</v>
      </c>
      <c r="AB3426" s="165">
        <v>1</v>
      </c>
    </row>
    <row r="3427" spans="1:28" ht="14.25" customHeight="1" thickBot="1">
      <c r="A3427" s="7"/>
      <c r="B3427" s="7"/>
      <c r="C3427" s="104" t="s">
        <v>5338</v>
      </c>
      <c r="D3427" s="468">
        <v>1</v>
      </c>
      <c r="E3427" s="50" t="s">
        <v>117</v>
      </c>
      <c r="F3427" s="102" t="s">
        <v>5420</v>
      </c>
      <c r="G3427" s="102" t="s">
        <v>5421</v>
      </c>
      <c r="H3427" s="102" t="s">
        <v>5422</v>
      </c>
      <c r="I3427" s="45" t="s">
        <v>1096</v>
      </c>
      <c r="J3427" s="184" t="s">
        <v>449</v>
      </c>
      <c r="K3427" s="339"/>
      <c r="L3427" s="13">
        <f ca="1">IFERROR(__xludf.DUMMYFUNCTION("if(K3600="""",0,counta(split(K3600,"","")))"),0)</f>
        <v>0</v>
      </c>
      <c r="M3427" s="339"/>
      <c r="N3427" s="339"/>
      <c r="O3427" s="339"/>
      <c r="P3427" s="339"/>
      <c r="Q3427" s="422" t="s">
        <v>62</v>
      </c>
      <c r="R3427" s="286" t="s">
        <v>36</v>
      </c>
      <c r="S3427" s="102">
        <v>0</v>
      </c>
      <c r="T3427" s="435"/>
      <c r="U3427" s="165"/>
      <c r="V3427" s="165">
        <v>5</v>
      </c>
      <c r="W3427" s="165" t="s">
        <v>2111</v>
      </c>
      <c r="X3427" s="102" t="s">
        <v>2374</v>
      </c>
      <c r="Y3427" s="422">
        <f>J3427-I3427</f>
        <v>0.30625000000000002</v>
      </c>
      <c r="Z3427" s="422">
        <f>Y3427*60</f>
        <v>18.375</v>
      </c>
      <c r="AA3427" s="428">
        <v>0</v>
      </c>
      <c r="AB3427" s="165">
        <v>1</v>
      </c>
    </row>
    <row r="3428" spans="1:28" ht="14.25" customHeight="1" thickBot="1">
      <c r="A3428" s="7"/>
      <c r="B3428" s="7"/>
      <c r="C3428" s="50" t="s">
        <v>6196</v>
      </c>
      <c r="D3428" s="468">
        <v>1</v>
      </c>
      <c r="E3428" s="50" t="s">
        <v>6384</v>
      </c>
      <c r="F3428" s="92" t="s">
        <v>6385</v>
      </c>
      <c r="G3428" s="102" t="s">
        <v>6385</v>
      </c>
      <c r="H3428" s="237" t="s">
        <v>3486</v>
      </c>
      <c r="I3428" s="45" t="s">
        <v>1096</v>
      </c>
      <c r="J3428" s="184" t="s">
        <v>4173</v>
      </c>
      <c r="K3428" s="339" t="s">
        <v>10394</v>
      </c>
      <c r="L3428" s="13">
        <f ca="1">IFERROR(__xludf.DUMMYFUNCTION("if(K3601="""",0,counta(split(K3601,"","")))"),7)</f>
        <v>7</v>
      </c>
      <c r="M3428" s="339" t="s">
        <v>10394</v>
      </c>
      <c r="N3428" s="339"/>
      <c r="O3428" s="339"/>
      <c r="P3428" s="339"/>
      <c r="Q3428" s="422" t="s">
        <v>62</v>
      </c>
      <c r="R3428" s="286" t="s">
        <v>36</v>
      </c>
      <c r="S3428" s="102">
        <v>0</v>
      </c>
      <c r="T3428" s="435"/>
      <c r="U3428" s="274" t="s">
        <v>5401</v>
      </c>
      <c r="V3428" s="274" t="s">
        <v>5401</v>
      </c>
      <c r="W3428" s="272" t="s">
        <v>5401</v>
      </c>
      <c r="X3428" s="274" t="s">
        <v>5401</v>
      </c>
      <c r="Y3428" s="422">
        <f>J3428-I3428</f>
        <v>0.35138888888888892</v>
      </c>
      <c r="Z3428" s="422">
        <f>Y3428*60</f>
        <v>21.083333333333336</v>
      </c>
      <c r="AA3428" s="429">
        <v>0</v>
      </c>
      <c r="AB3428" s="165">
        <v>1</v>
      </c>
    </row>
    <row r="3429" spans="1:28" ht="14.25" customHeight="1" thickBot="1">
      <c r="A3429" s="7"/>
      <c r="B3429" s="7"/>
      <c r="C3429" s="50" t="s">
        <v>6619</v>
      </c>
      <c r="D3429" s="468">
        <v>1</v>
      </c>
      <c r="E3429" s="63" t="s">
        <v>6685</v>
      </c>
      <c r="F3429" s="102" t="s">
        <v>6690</v>
      </c>
      <c r="G3429" s="102"/>
      <c r="H3429" s="102" t="s">
        <v>6691</v>
      </c>
      <c r="I3429" s="45" t="s">
        <v>1096</v>
      </c>
      <c r="J3429" s="184" t="s">
        <v>626</v>
      </c>
      <c r="K3429" s="339"/>
      <c r="L3429" s="13">
        <f ca="1">IFERROR(__xludf.DUMMYFUNCTION("if(K3602="""",0,counta(split(K3602,"","")))"),0)</f>
        <v>0</v>
      </c>
      <c r="M3429" s="339"/>
      <c r="N3429" s="339"/>
      <c r="O3429" s="339"/>
      <c r="P3429" s="339"/>
      <c r="Q3429" s="422" t="s">
        <v>62</v>
      </c>
      <c r="R3429" s="286" t="s">
        <v>36</v>
      </c>
      <c r="S3429" s="102">
        <v>0</v>
      </c>
      <c r="T3429" s="435"/>
      <c r="U3429" s="481"/>
      <c r="V3429" s="481"/>
      <c r="W3429" s="481"/>
      <c r="X3429" s="480"/>
      <c r="Y3429" s="422">
        <f>J3429-I3429</f>
        <v>0.38124999999999998</v>
      </c>
      <c r="Z3429" s="422">
        <f>Y3429*60</f>
        <v>22.875</v>
      </c>
      <c r="AA3429" s="429">
        <v>0</v>
      </c>
      <c r="AB3429" s="165">
        <v>1</v>
      </c>
    </row>
    <row r="3430" spans="1:28" ht="14.25" customHeight="1" thickBot="1">
      <c r="A3430" s="7"/>
      <c r="B3430" s="7"/>
      <c r="C3430" s="50" t="s">
        <v>5950</v>
      </c>
      <c r="D3430" s="468">
        <v>1</v>
      </c>
      <c r="E3430" s="50" t="s">
        <v>6126</v>
      </c>
      <c r="F3430" s="102" t="s">
        <v>6127</v>
      </c>
      <c r="G3430" s="102" t="s">
        <v>6127</v>
      </c>
      <c r="H3430" s="102" t="s">
        <v>6128</v>
      </c>
      <c r="I3430" s="45" t="s">
        <v>635</v>
      </c>
      <c r="J3430" s="184" t="s">
        <v>2896</v>
      </c>
      <c r="K3430" s="339"/>
      <c r="L3430" s="13">
        <f ca="1">IFERROR(__xludf.DUMMYFUNCTION("if(K3603="""",0,counta(split(K3603,"","")))"),0)</f>
        <v>0</v>
      </c>
      <c r="M3430" s="339"/>
      <c r="N3430" s="339"/>
      <c r="O3430" s="339"/>
      <c r="P3430" s="339"/>
      <c r="Q3430" s="422" t="s">
        <v>62</v>
      </c>
      <c r="R3430" s="286" t="s">
        <v>36</v>
      </c>
      <c r="S3430" s="102">
        <v>0</v>
      </c>
      <c r="T3430" s="435"/>
      <c r="U3430" s="165"/>
      <c r="V3430" s="165">
        <v>4</v>
      </c>
      <c r="W3430" s="165" t="s">
        <v>2111</v>
      </c>
      <c r="X3430" s="102"/>
      <c r="Y3430" s="422">
        <f>J3430-I3430</f>
        <v>0.44374999999999998</v>
      </c>
      <c r="Z3430" s="422">
        <f>Y3430*60</f>
        <v>26.625</v>
      </c>
      <c r="AA3430" s="428">
        <v>0</v>
      </c>
      <c r="AB3430" s="165">
        <v>1</v>
      </c>
    </row>
    <row r="3431" spans="1:28" ht="14.25" customHeight="1" thickBot="1">
      <c r="A3431" s="7"/>
      <c r="B3431" s="7"/>
      <c r="C3431" s="237" t="s">
        <v>4214</v>
      </c>
      <c r="D3431" s="468">
        <v>1</v>
      </c>
      <c r="E3431" s="87" t="s">
        <v>4264</v>
      </c>
      <c r="F3431" s="102" t="s">
        <v>75</v>
      </c>
      <c r="G3431" s="102" t="s">
        <v>4265</v>
      </c>
      <c r="H3431" s="102" t="s">
        <v>4266</v>
      </c>
      <c r="I3431" s="45" t="s">
        <v>1297</v>
      </c>
      <c r="J3431" s="184" t="s">
        <v>504</v>
      </c>
      <c r="K3431" s="339"/>
      <c r="L3431" s="13">
        <f ca="1">IFERROR(__xludf.DUMMYFUNCTION("if(K3604="""",0,counta(split(K3604,"","")))"),0)</f>
        <v>0</v>
      </c>
      <c r="M3431" s="339"/>
      <c r="N3431" s="339"/>
      <c r="O3431" s="339"/>
      <c r="P3431" s="339"/>
      <c r="Q3431" s="422" t="s">
        <v>62</v>
      </c>
      <c r="R3431" s="286" t="s">
        <v>36</v>
      </c>
      <c r="S3431" s="102">
        <v>0</v>
      </c>
      <c r="T3431" s="435"/>
      <c r="U3431" s="280">
        <v>5</v>
      </c>
      <c r="V3431" s="280">
        <v>5</v>
      </c>
      <c r="W3431" s="286" t="s">
        <v>3409</v>
      </c>
      <c r="X3431" s="286" t="s">
        <v>2947</v>
      </c>
      <c r="Y3431" s="422">
        <f>J3431-I3431</f>
        <v>0.52361111111111114</v>
      </c>
      <c r="Z3431" s="422">
        <f>Y3431*60</f>
        <v>31.416666666666668</v>
      </c>
      <c r="AA3431" s="429">
        <v>0</v>
      </c>
      <c r="AB3431" s="165">
        <v>1</v>
      </c>
    </row>
    <row r="3432" spans="1:28" ht="14.25" customHeight="1" thickBot="1">
      <c r="A3432" s="7"/>
      <c r="B3432" s="7"/>
      <c r="C3432" s="284" t="s">
        <v>5784</v>
      </c>
      <c r="D3432" s="468">
        <v>1</v>
      </c>
      <c r="E3432" s="353" t="s">
        <v>5890</v>
      </c>
      <c r="F3432" s="102" t="s">
        <v>816</v>
      </c>
      <c r="G3432" s="353" t="s">
        <v>5891</v>
      </c>
      <c r="H3432" s="353" t="s">
        <v>5892</v>
      </c>
      <c r="I3432" s="243" t="s">
        <v>247</v>
      </c>
      <c r="J3432" s="361" t="s">
        <v>4579</v>
      </c>
      <c r="K3432" s="339"/>
      <c r="L3432" s="13">
        <f ca="1">IFERROR(__xludf.DUMMYFUNCTION("if(K3605="""",0,counta(split(K3605,"","")))"),0)</f>
        <v>0</v>
      </c>
      <c r="M3432" s="339" t="s">
        <v>10404</v>
      </c>
      <c r="N3432" s="339"/>
      <c r="O3432" s="339"/>
      <c r="P3432" s="339"/>
      <c r="Q3432" s="270" t="s">
        <v>62</v>
      </c>
      <c r="R3432" s="286" t="s">
        <v>36</v>
      </c>
      <c r="S3432" s="271">
        <v>0</v>
      </c>
      <c r="T3432" s="435"/>
      <c r="U3432" s="165">
        <v>3</v>
      </c>
      <c r="V3432" s="165">
        <v>4</v>
      </c>
      <c r="W3432" s="165" t="s">
        <v>3127</v>
      </c>
      <c r="X3432" s="102">
        <v>1</v>
      </c>
      <c r="Y3432" s="422">
        <f>J3432-I3432</f>
        <v>0.58888888888888891</v>
      </c>
      <c r="Z3432" s="422">
        <f>Y3432*60</f>
        <v>35.333333333333336</v>
      </c>
      <c r="AA3432" s="429">
        <v>0</v>
      </c>
      <c r="AB3432" s="165">
        <v>1</v>
      </c>
    </row>
    <row r="3433" spans="1:28" ht="14.25" customHeight="1" thickBot="1">
      <c r="A3433" s="7"/>
      <c r="B3433" s="7"/>
      <c r="C3433" s="104" t="s">
        <v>5338</v>
      </c>
      <c r="D3433" s="468">
        <v>1</v>
      </c>
      <c r="E3433" s="50" t="s">
        <v>406</v>
      </c>
      <c r="F3433" s="102" t="s">
        <v>2985</v>
      </c>
      <c r="G3433" s="102" t="s">
        <v>2984</v>
      </c>
      <c r="H3433" s="102" t="s">
        <v>295</v>
      </c>
      <c r="I3433" s="45" t="s">
        <v>2014</v>
      </c>
      <c r="J3433" s="361" t="s">
        <v>3432</v>
      </c>
      <c r="K3433" s="369" t="s">
        <v>10407</v>
      </c>
      <c r="L3433" s="13">
        <f ca="1">IFERROR(__xludf.DUMMYFUNCTION("if(K3606="""",0,counta(split(K3606,"","")))"),3)</f>
        <v>3</v>
      </c>
      <c r="M3433" s="369" t="s">
        <v>10408</v>
      </c>
      <c r="N3433" s="339"/>
      <c r="O3433" s="339"/>
      <c r="P3433" s="339"/>
      <c r="Q3433" s="270" t="s">
        <v>62</v>
      </c>
      <c r="R3433" s="286" t="s">
        <v>36</v>
      </c>
      <c r="S3433" s="271">
        <v>0</v>
      </c>
      <c r="T3433" s="435"/>
      <c r="U3433" s="165"/>
      <c r="V3433" s="165">
        <v>3</v>
      </c>
      <c r="W3433" s="165" t="s">
        <v>2111</v>
      </c>
      <c r="X3433" s="102"/>
      <c r="Y3433" s="422">
        <f>J3433-I3433</f>
        <v>0.61388888888888893</v>
      </c>
      <c r="Z3433" s="422">
        <f>Y3433*60</f>
        <v>36.833333333333336</v>
      </c>
      <c r="AA3433" s="428">
        <v>0</v>
      </c>
      <c r="AB3433" s="165">
        <v>1</v>
      </c>
    </row>
    <row r="3434" spans="1:28" ht="14.25" customHeight="1" thickBot="1">
      <c r="A3434" s="7"/>
      <c r="B3434" s="7"/>
      <c r="C3434" s="353" t="s">
        <v>6826</v>
      </c>
      <c r="D3434" s="468">
        <v>1</v>
      </c>
      <c r="E3434" s="87" t="s">
        <v>6831</v>
      </c>
      <c r="F3434" s="175" t="s">
        <v>3898</v>
      </c>
      <c r="G3434" s="353" t="s">
        <v>3898</v>
      </c>
      <c r="H3434" s="353" t="s">
        <v>3898</v>
      </c>
      <c r="I3434" s="243" t="s">
        <v>2014</v>
      </c>
      <c r="J3434" s="361" t="s">
        <v>706</v>
      </c>
      <c r="K3434" s="339"/>
      <c r="L3434" s="13">
        <f ca="1">IFERROR(__xludf.DUMMYFUNCTION("if(K3607="""",0,counta(split(K3607,"","")))"),0)</f>
        <v>0</v>
      </c>
      <c r="M3434" s="339"/>
      <c r="N3434" s="339" t="s">
        <v>10409</v>
      </c>
      <c r="O3434" s="362" t="s">
        <v>10409</v>
      </c>
      <c r="P3434" s="339" t="s">
        <v>10410</v>
      </c>
      <c r="Q3434" s="276" t="s">
        <v>62</v>
      </c>
      <c r="R3434" s="286" t="s">
        <v>36</v>
      </c>
      <c r="S3434" s="277">
        <v>0</v>
      </c>
      <c r="T3434" s="435"/>
      <c r="U3434" s="490">
        <v>5</v>
      </c>
      <c r="V3434" s="490">
        <v>5</v>
      </c>
      <c r="W3434" s="502" t="s">
        <v>9052</v>
      </c>
      <c r="X3434" s="502" t="s">
        <v>3469</v>
      </c>
      <c r="Y3434" s="422">
        <f>J3434-I3434</f>
        <v>0.63541666666666674</v>
      </c>
      <c r="Z3434" s="422">
        <f>Y3434*60</f>
        <v>38.125000000000007</v>
      </c>
      <c r="AA3434" s="429">
        <v>0</v>
      </c>
      <c r="AB3434" s="165">
        <v>1</v>
      </c>
    </row>
    <row r="3435" spans="1:28" ht="14.25" customHeight="1" thickBot="1">
      <c r="A3435" s="7"/>
      <c r="B3435" s="7"/>
      <c r="C3435" s="50" t="s">
        <v>4937</v>
      </c>
      <c r="D3435" s="468">
        <v>1</v>
      </c>
      <c r="E3435" s="144" t="s">
        <v>4953</v>
      </c>
      <c r="F3435" s="102" t="s">
        <v>2190</v>
      </c>
      <c r="G3435" s="102" t="s">
        <v>4954</v>
      </c>
      <c r="H3435" s="102" t="s">
        <v>4955</v>
      </c>
      <c r="I3435" s="45" t="s">
        <v>2337</v>
      </c>
      <c r="J3435" s="361" t="s">
        <v>4557</v>
      </c>
      <c r="K3435" s="339"/>
      <c r="L3435" s="13">
        <f ca="1">IFERROR(__xludf.DUMMYFUNCTION("if(K3608="""",0,counta(split(K3608,"","")))"),0)</f>
        <v>0</v>
      </c>
      <c r="M3435" s="339"/>
      <c r="N3435" s="339"/>
      <c r="O3435" s="364"/>
      <c r="P3435" s="339"/>
      <c r="Q3435" s="446" t="s">
        <v>62</v>
      </c>
      <c r="R3435" s="286" t="s">
        <v>36</v>
      </c>
      <c r="S3435" s="280">
        <v>0</v>
      </c>
      <c r="T3435" s="435"/>
      <c r="U3435" s="481"/>
      <c r="V3435" s="481"/>
      <c r="W3435" s="481"/>
      <c r="X3435" s="480"/>
      <c r="Y3435" s="422">
        <f>J3435-I3435</f>
        <v>0.78125</v>
      </c>
      <c r="Z3435" s="422">
        <f>Y3435*60</f>
        <v>46.875</v>
      </c>
      <c r="AA3435" s="429">
        <v>0</v>
      </c>
      <c r="AB3435" s="165">
        <v>1</v>
      </c>
    </row>
    <row r="3436" spans="1:28" ht="14.25" customHeight="1" thickBot="1">
      <c r="A3436" s="156"/>
      <c r="B3436" s="156"/>
      <c r="C3436" s="252" t="s">
        <v>6391</v>
      </c>
      <c r="D3436" s="468">
        <v>1</v>
      </c>
      <c r="E3436" s="252" t="s">
        <v>6565</v>
      </c>
      <c r="F3436" s="339" t="s">
        <v>6566</v>
      </c>
      <c r="G3436" s="339" t="s">
        <v>6567</v>
      </c>
      <c r="H3436" s="184" t="s">
        <v>1936</v>
      </c>
      <c r="I3436" s="184" t="s">
        <v>2303</v>
      </c>
      <c r="J3436" s="361" t="s">
        <v>306</v>
      </c>
      <c r="K3436" s="339"/>
      <c r="L3436" s="13">
        <f ca="1">IFERROR(__xludf.DUMMYFUNCTION("if(K3609="""",0,counta(split(K3609,"","")))"),0)</f>
        <v>0</v>
      </c>
      <c r="M3436" s="339"/>
      <c r="N3436" s="339"/>
      <c r="O3436" s="362"/>
      <c r="P3436" s="339"/>
      <c r="Q3436" s="446" t="s">
        <v>62</v>
      </c>
      <c r="R3436" s="286" t="s">
        <v>36</v>
      </c>
      <c r="S3436" s="280">
        <v>0</v>
      </c>
      <c r="T3436" s="435"/>
      <c r="U3436" s="379">
        <v>4</v>
      </c>
      <c r="V3436" s="379">
        <v>5</v>
      </c>
      <c r="W3436" s="377" t="s">
        <v>10700</v>
      </c>
      <c r="X3436" s="377">
        <v>1</v>
      </c>
      <c r="Y3436" s="422">
        <f>J3436-I3436</f>
        <v>0.10277777777777779</v>
      </c>
      <c r="Z3436" s="422">
        <f>Y3436*60</f>
        <v>6.166666666666667</v>
      </c>
      <c r="AA3436" s="429">
        <v>0</v>
      </c>
      <c r="AB3436" s="165">
        <v>1</v>
      </c>
    </row>
    <row r="3437" spans="1:28" ht="14.25" customHeight="1" thickBot="1">
      <c r="A3437" s="385"/>
      <c r="B3437" s="385"/>
      <c r="C3437" s="145" t="s">
        <v>5078</v>
      </c>
      <c r="D3437" s="468">
        <v>1</v>
      </c>
      <c r="E3437" s="145" t="s">
        <v>5228</v>
      </c>
      <c r="F3437" s="155" t="s">
        <v>5229</v>
      </c>
      <c r="G3437" s="155" t="s">
        <v>5230</v>
      </c>
      <c r="H3437" s="155" t="s">
        <v>3303</v>
      </c>
      <c r="I3437" s="146" t="s">
        <v>5231</v>
      </c>
      <c r="J3437" s="361" t="s">
        <v>32</v>
      </c>
      <c r="K3437" s="339"/>
      <c r="L3437" s="13">
        <f ca="1">IFERROR(__xludf.DUMMYFUNCTION("if(K3610="""",0,counta(split(K3610,"","")))"),0)</f>
        <v>0</v>
      </c>
      <c r="M3437" s="339"/>
      <c r="N3437" s="339"/>
      <c r="O3437" s="339"/>
      <c r="P3437" s="339"/>
      <c r="Q3437" s="446" t="s">
        <v>62</v>
      </c>
      <c r="R3437" s="286" t="s">
        <v>36</v>
      </c>
      <c r="S3437" s="280">
        <v>0</v>
      </c>
      <c r="T3437" s="435"/>
      <c r="U3437" s="165">
        <v>4</v>
      </c>
      <c r="V3437" s="165">
        <v>4</v>
      </c>
      <c r="W3437" s="165" t="s">
        <v>5989</v>
      </c>
      <c r="X3437" s="102">
        <v>0</v>
      </c>
      <c r="Y3437" s="422">
        <f>J3437-I3437</f>
        <v>0.1388888888888889</v>
      </c>
      <c r="Z3437" s="422">
        <f>Y3437*60</f>
        <v>8.3333333333333339</v>
      </c>
      <c r="AA3437" s="429">
        <v>0</v>
      </c>
      <c r="AB3437" s="165">
        <v>1</v>
      </c>
    </row>
    <row r="3438" spans="1:28" ht="14.25" customHeight="1" thickBot="1">
      <c r="A3438" s="385"/>
      <c r="B3438" s="385"/>
      <c r="C3438" s="145" t="s">
        <v>5078</v>
      </c>
      <c r="D3438" s="468">
        <v>1</v>
      </c>
      <c r="E3438" s="145" t="s">
        <v>5270</v>
      </c>
      <c r="F3438" s="155" t="s">
        <v>5271</v>
      </c>
      <c r="G3438" s="155" t="s">
        <v>5272</v>
      </c>
      <c r="H3438" s="155" t="s">
        <v>5273</v>
      </c>
      <c r="I3438" s="146" t="s">
        <v>5231</v>
      </c>
      <c r="J3438" s="361" t="s">
        <v>579</v>
      </c>
      <c r="K3438" s="339"/>
      <c r="L3438" s="13">
        <f ca="1">IFERROR(__xludf.DUMMYFUNCTION("if(K3611="""",0,counta(split(K3611,"","")))"),0)</f>
        <v>0</v>
      </c>
      <c r="M3438" s="339"/>
      <c r="N3438" s="339"/>
      <c r="O3438" s="339"/>
      <c r="P3438" s="339"/>
      <c r="Q3438" s="446" t="s">
        <v>62</v>
      </c>
      <c r="R3438" s="286" t="s">
        <v>36</v>
      </c>
      <c r="S3438" s="280">
        <v>0</v>
      </c>
      <c r="T3438" s="435"/>
      <c r="U3438" s="186">
        <v>1</v>
      </c>
      <c r="V3438" s="333">
        <v>4</v>
      </c>
      <c r="W3438" s="339" t="s">
        <v>10437</v>
      </c>
      <c r="X3438" s="339" t="s">
        <v>3469</v>
      </c>
      <c r="Y3438" s="422">
        <f>J3438-I3438</f>
        <v>0.14722222222222223</v>
      </c>
      <c r="Z3438" s="422">
        <f>Y3438*60</f>
        <v>8.8333333333333339</v>
      </c>
      <c r="AA3438" s="429">
        <v>0</v>
      </c>
      <c r="AB3438" s="165">
        <v>1</v>
      </c>
    </row>
    <row r="3439" spans="1:28" ht="14.25" customHeight="1" thickBot="1">
      <c r="A3439" s="7"/>
      <c r="B3439" s="7"/>
      <c r="C3439" s="50" t="s">
        <v>3086</v>
      </c>
      <c r="D3439" s="468">
        <v>1</v>
      </c>
      <c r="E3439" s="87" t="s">
        <v>1948</v>
      </c>
      <c r="F3439" s="102" t="s">
        <v>2864</v>
      </c>
      <c r="G3439" s="102" t="s">
        <v>3302</v>
      </c>
      <c r="H3439" s="102" t="s">
        <v>3303</v>
      </c>
      <c r="I3439" s="45" t="s">
        <v>1521</v>
      </c>
      <c r="J3439" s="361" t="s">
        <v>2378</v>
      </c>
      <c r="K3439" s="339"/>
      <c r="L3439" s="13">
        <f ca="1">IFERROR(__xludf.DUMMYFUNCTION("if(K3612="""",0,counta(split(K3612,"","")))"),0)</f>
        <v>0</v>
      </c>
      <c r="M3439" s="339"/>
      <c r="N3439" s="339"/>
      <c r="O3439" s="339"/>
      <c r="P3439" s="339"/>
      <c r="Q3439" s="446" t="s">
        <v>62</v>
      </c>
      <c r="R3439" s="286" t="s">
        <v>36</v>
      </c>
      <c r="S3439" s="280">
        <v>0</v>
      </c>
      <c r="T3439" s="435"/>
      <c r="U3439" s="274">
        <v>5</v>
      </c>
      <c r="V3439" s="274">
        <v>5</v>
      </c>
      <c r="W3439" s="272" t="s">
        <v>3437</v>
      </c>
      <c r="X3439" s="274">
        <v>0</v>
      </c>
      <c r="Y3439" s="422">
        <f>J3439-I3439</f>
        <v>0.2013888888888889</v>
      </c>
      <c r="Z3439" s="422">
        <f>Y3439*60</f>
        <v>12.083333333333334</v>
      </c>
      <c r="AA3439" s="429">
        <v>0</v>
      </c>
      <c r="AB3439" s="165">
        <v>1</v>
      </c>
    </row>
    <row r="3440" spans="1:28" ht="14.25" customHeight="1" thickBot="1">
      <c r="A3440" s="7"/>
      <c r="B3440" s="7"/>
      <c r="C3440" s="51" t="s">
        <v>3465</v>
      </c>
      <c r="D3440" s="468">
        <v>1</v>
      </c>
      <c r="E3440" s="51" t="s">
        <v>3543</v>
      </c>
      <c r="F3440" s="102" t="s">
        <v>3544</v>
      </c>
      <c r="G3440" s="102" t="s">
        <v>3545</v>
      </c>
      <c r="H3440" s="102" t="s">
        <v>3546</v>
      </c>
      <c r="I3440" s="45" t="s">
        <v>1521</v>
      </c>
      <c r="J3440" s="361" t="s">
        <v>3646</v>
      </c>
      <c r="K3440" s="369" t="s">
        <v>10423</v>
      </c>
      <c r="L3440" s="13">
        <f ca="1">IFERROR(__xludf.DUMMYFUNCTION("if(K3613="""",0,counta(split(K3613,"","")))"),5)</f>
        <v>5</v>
      </c>
      <c r="M3440" s="369" t="s">
        <v>10424</v>
      </c>
      <c r="N3440" s="339"/>
      <c r="O3440" s="339"/>
      <c r="P3440" s="339"/>
      <c r="Q3440" s="448" t="s">
        <v>62</v>
      </c>
      <c r="R3440" s="286" t="s">
        <v>36</v>
      </c>
      <c r="S3440" s="318">
        <v>0</v>
      </c>
      <c r="T3440" s="435"/>
      <c r="U3440" s="165">
        <v>5</v>
      </c>
      <c r="V3440" s="165">
        <v>5</v>
      </c>
      <c r="W3440" s="165" t="s">
        <v>3691</v>
      </c>
      <c r="X3440" s="102">
        <v>0</v>
      </c>
      <c r="Y3440" s="422">
        <f>J3440-I3440</f>
        <v>0.24027777777777778</v>
      </c>
      <c r="Z3440" s="422">
        <f>Y3440*60</f>
        <v>14.416666666666668</v>
      </c>
      <c r="AA3440" s="429">
        <v>0</v>
      </c>
      <c r="AB3440" s="165">
        <v>1</v>
      </c>
    </row>
    <row r="3441" spans="1:28" ht="14.25" customHeight="1" thickBot="1">
      <c r="A3441" s="136"/>
      <c r="B3441" s="7"/>
      <c r="C3441" s="51" t="s">
        <v>3465</v>
      </c>
      <c r="D3441" s="468">
        <v>1</v>
      </c>
      <c r="E3441" s="50" t="s">
        <v>3588</v>
      </c>
      <c r="F3441" s="102" t="s">
        <v>3589</v>
      </c>
      <c r="G3441" s="102"/>
      <c r="H3441" s="102"/>
      <c r="I3441" s="45" t="s">
        <v>1521</v>
      </c>
      <c r="J3441" s="361" t="s">
        <v>1742</v>
      </c>
      <c r="K3441" s="339"/>
      <c r="L3441" s="13">
        <f ca="1">IFERROR(__xludf.DUMMYFUNCTION("if(K3614="""",0,counta(split(K3614,"","")))"),0)</f>
        <v>0</v>
      </c>
      <c r="M3441" s="339"/>
      <c r="N3441" s="339"/>
      <c r="O3441" s="339"/>
      <c r="P3441" s="339"/>
      <c r="Q3441" s="447" t="s">
        <v>62</v>
      </c>
      <c r="R3441" s="286" t="s">
        <v>36</v>
      </c>
      <c r="S3441" s="297">
        <v>0</v>
      </c>
      <c r="T3441" s="435"/>
      <c r="U3441" s="165">
        <v>4</v>
      </c>
      <c r="V3441" s="165">
        <v>4</v>
      </c>
      <c r="W3441" s="165" t="s">
        <v>3127</v>
      </c>
      <c r="X3441" s="102" t="s">
        <v>2947</v>
      </c>
      <c r="Y3441" s="422">
        <f>J3441-I3441</f>
        <v>0.10763888888888888</v>
      </c>
      <c r="Z3441" s="422">
        <f>Y3441*60</f>
        <v>6.458333333333333</v>
      </c>
      <c r="AA3441" s="429">
        <v>0</v>
      </c>
      <c r="AB3441" s="165">
        <v>1</v>
      </c>
    </row>
    <row r="3442" spans="1:28" ht="14.25" customHeight="1" thickBot="1">
      <c r="A3442" s="7"/>
      <c r="B3442" s="7"/>
      <c r="C3442" s="50" t="s">
        <v>4411</v>
      </c>
      <c r="D3442" s="468">
        <v>1</v>
      </c>
      <c r="E3442" s="51" t="s">
        <v>4726</v>
      </c>
      <c r="F3442" s="102" t="s">
        <v>4727</v>
      </c>
      <c r="G3442" s="102" t="s">
        <v>648</v>
      </c>
      <c r="H3442" s="102" t="s">
        <v>4728</v>
      </c>
      <c r="I3442" s="45" t="s">
        <v>1521</v>
      </c>
      <c r="J3442" s="361" t="s">
        <v>213</v>
      </c>
      <c r="K3442" s="339"/>
      <c r="L3442" s="13">
        <f ca="1">IFERROR(__xludf.DUMMYFUNCTION("if(K3615="""",0,counta(split(K3615,"","")))"),0)</f>
        <v>0</v>
      </c>
      <c r="M3442" s="339"/>
      <c r="N3442" s="339"/>
      <c r="O3442" s="339"/>
      <c r="P3442" s="339"/>
      <c r="Q3442" s="447" t="s">
        <v>62</v>
      </c>
      <c r="R3442" s="286" t="s">
        <v>36</v>
      </c>
      <c r="S3442" s="297">
        <v>0</v>
      </c>
      <c r="T3442" s="435"/>
      <c r="U3442" s="165">
        <v>4</v>
      </c>
      <c r="V3442" s="165">
        <v>4</v>
      </c>
      <c r="W3442" s="165" t="s">
        <v>2111</v>
      </c>
      <c r="X3442" s="102">
        <v>1</v>
      </c>
      <c r="Y3442" s="422">
        <f>J3442-I3442</f>
        <v>0.11805555555555555</v>
      </c>
      <c r="Z3442" s="422">
        <f>Y3442*60</f>
        <v>7.083333333333333</v>
      </c>
      <c r="AA3442" s="429">
        <v>0</v>
      </c>
      <c r="AB3442" s="165">
        <v>1</v>
      </c>
    </row>
    <row r="3443" spans="1:28" ht="14.25" customHeight="1" thickBot="1">
      <c r="A3443" s="7"/>
      <c r="B3443" s="189"/>
      <c r="C3443" s="190" t="s">
        <v>6753</v>
      </c>
      <c r="D3443" s="468">
        <v>1</v>
      </c>
      <c r="E3443" s="200" t="s">
        <v>6783</v>
      </c>
      <c r="F3443" s="205" t="s">
        <v>75</v>
      </c>
      <c r="G3443" s="205" t="s">
        <v>75</v>
      </c>
      <c r="H3443" s="205" t="s">
        <v>2823</v>
      </c>
      <c r="I3443" s="195" t="s">
        <v>1521</v>
      </c>
      <c r="J3443" s="367">
        <v>0.24027777777777778</v>
      </c>
      <c r="K3443" s="339"/>
      <c r="L3443" s="13">
        <f ca="1">IFERROR(__xludf.DUMMYFUNCTION("if(K3616="""",0,counta(split(K3616,"","")))"),0)</f>
        <v>0</v>
      </c>
      <c r="M3443" s="339"/>
      <c r="N3443" s="339"/>
      <c r="O3443" s="339"/>
      <c r="P3443" s="339"/>
      <c r="Q3443" s="447" t="s">
        <v>62</v>
      </c>
      <c r="R3443" s="286" t="s">
        <v>36</v>
      </c>
      <c r="S3443" s="297">
        <v>0</v>
      </c>
      <c r="T3443" s="435"/>
      <c r="U3443" s="165">
        <v>4</v>
      </c>
      <c r="V3443" s="165">
        <v>5</v>
      </c>
      <c r="W3443" s="165" t="s">
        <v>5989</v>
      </c>
      <c r="X3443" s="102">
        <v>1</v>
      </c>
      <c r="Y3443" s="422">
        <f>J3443-I3443</f>
        <v>0.23333333333333334</v>
      </c>
      <c r="Z3443" s="422">
        <f>Y3443*60</f>
        <v>14</v>
      </c>
      <c r="AA3443" s="429">
        <v>0</v>
      </c>
      <c r="AB3443" s="165">
        <v>1</v>
      </c>
    </row>
    <row r="3444" spans="1:28" ht="14.25" customHeight="1" thickBot="1">
      <c r="A3444" s="7"/>
      <c r="B3444" s="7"/>
      <c r="C3444" s="284" t="s">
        <v>4046</v>
      </c>
      <c r="D3444" s="468">
        <v>1</v>
      </c>
      <c r="E3444" s="353" t="s">
        <v>4121</v>
      </c>
      <c r="F3444" s="102" t="s">
        <v>84</v>
      </c>
      <c r="G3444" s="237" t="s">
        <v>4122</v>
      </c>
      <c r="H3444" s="102" t="s">
        <v>1104</v>
      </c>
      <c r="I3444" s="45" t="s">
        <v>1741</v>
      </c>
      <c r="J3444" s="361" t="s">
        <v>1870</v>
      </c>
      <c r="K3444" s="339"/>
      <c r="L3444" s="13">
        <f ca="1">IFERROR(__xludf.DUMMYFUNCTION("if(K3617="""",0,counta(split(K3617,"","")))"),0)</f>
        <v>0</v>
      </c>
      <c r="M3444" s="339"/>
      <c r="N3444" s="339"/>
      <c r="O3444" s="339"/>
      <c r="P3444" s="339"/>
      <c r="Q3444" s="447" t="s">
        <v>62</v>
      </c>
      <c r="R3444" s="286" t="s">
        <v>36</v>
      </c>
      <c r="S3444" s="297">
        <v>0</v>
      </c>
      <c r="T3444" s="435"/>
      <c r="U3444" s="165">
        <v>4</v>
      </c>
      <c r="V3444" s="165">
        <v>4</v>
      </c>
      <c r="W3444" s="165" t="s">
        <v>5989</v>
      </c>
      <c r="X3444" s="102">
        <v>1</v>
      </c>
      <c r="Y3444" s="422">
        <f>J3444-I3444</f>
        <v>0.39166666666666672</v>
      </c>
      <c r="Z3444" s="422">
        <f>Y3444*60</f>
        <v>23.500000000000004</v>
      </c>
      <c r="AA3444" s="429">
        <v>0</v>
      </c>
      <c r="AB3444" s="165">
        <v>1</v>
      </c>
    </row>
    <row r="3445" spans="1:28" ht="14.25" customHeight="1" thickBot="1">
      <c r="A3445" s="7"/>
      <c r="B3445" s="7"/>
      <c r="C3445" s="51" t="s">
        <v>3465</v>
      </c>
      <c r="D3445" s="468">
        <v>1</v>
      </c>
      <c r="E3445" s="51" t="s">
        <v>3540</v>
      </c>
      <c r="F3445" s="102" t="s">
        <v>3438</v>
      </c>
      <c r="G3445" s="102" t="s">
        <v>447</v>
      </c>
      <c r="H3445" s="102" t="s">
        <v>3477</v>
      </c>
      <c r="I3445" s="45" t="s">
        <v>669</v>
      </c>
      <c r="J3445" s="361" t="s">
        <v>2914</v>
      </c>
      <c r="K3445" s="339" t="s">
        <v>10434</v>
      </c>
      <c r="L3445" s="13">
        <f ca="1">IFERROR(__xludf.DUMMYFUNCTION("if(K3618="""",0,counta(split(K3618,"","")))"),3)</f>
        <v>3</v>
      </c>
      <c r="M3445" s="339" t="s">
        <v>10434</v>
      </c>
      <c r="N3445" s="369" t="s">
        <v>10435</v>
      </c>
      <c r="O3445" s="369" t="s">
        <v>10435</v>
      </c>
      <c r="P3445" s="339" t="s">
        <v>10436</v>
      </c>
      <c r="Q3445" s="447" t="s">
        <v>62</v>
      </c>
      <c r="R3445" s="286" t="s">
        <v>36</v>
      </c>
      <c r="S3445" s="297">
        <v>0</v>
      </c>
      <c r="T3445" s="435"/>
      <c r="U3445" s="379">
        <v>3</v>
      </c>
      <c r="V3445" s="379">
        <v>4</v>
      </c>
      <c r="W3445" s="377" t="s">
        <v>3511</v>
      </c>
      <c r="X3445" s="377">
        <v>1</v>
      </c>
      <c r="Y3445" s="422">
        <f>J3445-I3445</f>
        <v>0.25763888888888892</v>
      </c>
      <c r="Z3445" s="422">
        <f>Y3445*60</f>
        <v>15.458333333333336</v>
      </c>
      <c r="AA3445" s="429">
        <v>0</v>
      </c>
      <c r="AB3445" s="165">
        <v>1</v>
      </c>
    </row>
    <row r="3446" spans="1:28" ht="14.25" customHeight="1" thickBot="1">
      <c r="A3446" s="7"/>
      <c r="B3446" s="7"/>
      <c r="C3446" s="51" t="s">
        <v>3465</v>
      </c>
      <c r="D3446" s="468">
        <v>1</v>
      </c>
      <c r="E3446" s="51" t="s">
        <v>3540</v>
      </c>
      <c r="F3446" s="55" t="s">
        <v>1847</v>
      </c>
      <c r="G3446" s="102" t="s">
        <v>1848</v>
      </c>
      <c r="H3446" s="102" t="s">
        <v>3395</v>
      </c>
      <c r="I3446" s="45" t="s">
        <v>669</v>
      </c>
      <c r="J3446" s="361" t="s">
        <v>1559</v>
      </c>
      <c r="K3446" s="339"/>
      <c r="L3446" s="13">
        <f ca="1">IFERROR(__xludf.DUMMYFUNCTION("if(K3619="""",0,counta(split(K3619,"","")))"),0)</f>
        <v>0</v>
      </c>
      <c r="M3446" s="339"/>
      <c r="N3446" s="339"/>
      <c r="O3446" s="339"/>
      <c r="P3446" s="339"/>
      <c r="Q3446" s="447" t="s">
        <v>62</v>
      </c>
      <c r="R3446" s="286" t="s">
        <v>36</v>
      </c>
      <c r="S3446" s="297">
        <v>0</v>
      </c>
      <c r="T3446" s="435"/>
      <c r="U3446" s="165">
        <v>5</v>
      </c>
      <c r="V3446" s="165">
        <v>3</v>
      </c>
      <c r="W3446" s="165" t="s">
        <v>2111</v>
      </c>
      <c r="X3446" s="102" t="s">
        <v>2947</v>
      </c>
      <c r="Y3446" s="422">
        <f>J3446-I3446</f>
        <v>0.28819444444444448</v>
      </c>
      <c r="Z3446" s="422">
        <f>Y3446*60</f>
        <v>17.291666666666668</v>
      </c>
      <c r="AA3446" s="429">
        <v>0</v>
      </c>
      <c r="AB3446" s="165">
        <v>1</v>
      </c>
    </row>
    <row r="3447" spans="1:28" ht="14.25" customHeight="1" thickBot="1">
      <c r="A3447" s="7"/>
      <c r="B3447" s="7"/>
      <c r="C3447" s="104" t="s">
        <v>3675</v>
      </c>
      <c r="D3447" s="468">
        <v>1</v>
      </c>
      <c r="E3447" s="49" t="s">
        <v>3761</v>
      </c>
      <c r="F3447" s="49" t="s">
        <v>2935</v>
      </c>
      <c r="G3447" s="102" t="s">
        <v>3762</v>
      </c>
      <c r="H3447" s="102" t="s">
        <v>3763</v>
      </c>
      <c r="I3447" s="45" t="s">
        <v>669</v>
      </c>
      <c r="J3447" s="361" t="s">
        <v>1397</v>
      </c>
      <c r="K3447" s="339"/>
      <c r="L3447" s="13">
        <f ca="1">IFERROR(__xludf.DUMMYFUNCTION("if(K3620="""",0,counta(split(K3620,"","")))"),0)</f>
        <v>0</v>
      </c>
      <c r="M3447" s="339"/>
      <c r="N3447" s="339"/>
      <c r="O3447" s="339"/>
      <c r="P3447" s="339"/>
      <c r="Q3447" s="447" t="s">
        <v>62</v>
      </c>
      <c r="R3447" s="286" t="s">
        <v>36</v>
      </c>
      <c r="S3447" s="297">
        <v>0</v>
      </c>
      <c r="T3447" s="435"/>
      <c r="U3447" s="165">
        <v>5</v>
      </c>
      <c r="V3447" s="165">
        <v>5</v>
      </c>
      <c r="W3447" s="165" t="s">
        <v>5016</v>
      </c>
      <c r="X3447" s="102" t="s">
        <v>2947</v>
      </c>
      <c r="Y3447" s="422">
        <f>J3447-I3447</f>
        <v>0.30902777777777779</v>
      </c>
      <c r="Z3447" s="422">
        <f>Y3447*60</f>
        <v>18.541666666666668</v>
      </c>
      <c r="AA3447" s="429">
        <v>0</v>
      </c>
      <c r="AB3447" s="165">
        <v>1</v>
      </c>
    </row>
    <row r="3448" spans="1:28" ht="14.25" customHeight="1" thickBot="1">
      <c r="A3448" s="7"/>
      <c r="B3448" s="7"/>
      <c r="C3448" s="284" t="s">
        <v>4046</v>
      </c>
      <c r="D3448" s="468">
        <v>1</v>
      </c>
      <c r="E3448" s="353" t="s">
        <v>1941</v>
      </c>
      <c r="F3448" s="102" t="s">
        <v>75</v>
      </c>
      <c r="G3448" s="102"/>
      <c r="H3448" s="102" t="s">
        <v>295</v>
      </c>
      <c r="I3448" s="45" t="s">
        <v>669</v>
      </c>
      <c r="J3448" s="361" t="s">
        <v>240</v>
      </c>
      <c r="K3448" s="339"/>
      <c r="L3448" s="13">
        <f ca="1">IFERROR(__xludf.DUMMYFUNCTION("if(K3621="""",0,counta(split(K3621,"","")))"),0)</f>
        <v>0</v>
      </c>
      <c r="M3448" s="339"/>
      <c r="N3448" s="339"/>
      <c r="O3448" s="339"/>
      <c r="P3448" s="339"/>
      <c r="Q3448" s="447" t="s">
        <v>62</v>
      </c>
      <c r="R3448" s="286" t="s">
        <v>36</v>
      </c>
      <c r="S3448" s="297">
        <v>0</v>
      </c>
      <c r="T3448" s="435"/>
      <c r="U3448" s="379">
        <v>3</v>
      </c>
      <c r="V3448" s="379">
        <v>5</v>
      </c>
      <c r="W3448" s="377" t="s">
        <v>3044</v>
      </c>
      <c r="X3448" s="377">
        <v>1</v>
      </c>
      <c r="Y3448" s="422">
        <f>J3448-I3448</f>
        <v>0.35138888888888892</v>
      </c>
      <c r="Z3448" s="422">
        <f>Y3448*60</f>
        <v>21.083333333333336</v>
      </c>
      <c r="AA3448" s="429">
        <v>0</v>
      </c>
      <c r="AB3448" s="165">
        <v>1</v>
      </c>
    </row>
    <row r="3449" spans="1:28" ht="14.25" customHeight="1" thickBot="1">
      <c r="A3449" s="7"/>
      <c r="B3449" s="7"/>
      <c r="C3449" s="51" t="s">
        <v>3465</v>
      </c>
      <c r="D3449" s="468">
        <v>5</v>
      </c>
      <c r="E3449" s="51" t="s">
        <v>3549</v>
      </c>
      <c r="F3449" s="102" t="s">
        <v>3550</v>
      </c>
      <c r="G3449" s="102" t="s">
        <v>3551</v>
      </c>
      <c r="H3449" s="102" t="s">
        <v>3552</v>
      </c>
      <c r="I3449" s="45" t="s">
        <v>1951</v>
      </c>
      <c r="J3449" s="361" t="s">
        <v>2760</v>
      </c>
      <c r="K3449" s="339"/>
      <c r="L3449" s="13">
        <f ca="1">IFERROR(__xludf.DUMMYFUNCTION("if(K3622="""",0,counta(split(K3622,"","")))"),0)</f>
        <v>0</v>
      </c>
      <c r="M3449" s="339"/>
      <c r="N3449" s="339"/>
      <c r="O3449" s="339"/>
      <c r="P3449" s="339"/>
      <c r="Q3449" s="447" t="s">
        <v>62</v>
      </c>
      <c r="R3449" s="286" t="s">
        <v>36</v>
      </c>
      <c r="S3449" s="297">
        <v>0</v>
      </c>
      <c r="T3449" s="435"/>
      <c r="U3449" s="165"/>
      <c r="V3449" s="165">
        <v>4</v>
      </c>
      <c r="W3449" s="165" t="s">
        <v>1403</v>
      </c>
      <c r="X3449" s="102"/>
      <c r="Y3449" s="422">
        <f>J3449-I3449</f>
        <v>0.37013888888888891</v>
      </c>
      <c r="Z3449" s="422">
        <f>Y3449*60</f>
        <v>22.208333333333336</v>
      </c>
      <c r="AA3449" s="428">
        <v>0</v>
      </c>
      <c r="AB3449" s="165">
        <v>1</v>
      </c>
    </row>
    <row r="3450" spans="1:28" ht="14.25" customHeight="1" thickBot="1">
      <c r="A3450" s="7"/>
      <c r="B3450" s="7"/>
      <c r="C3450" s="50" t="s">
        <v>4411</v>
      </c>
      <c r="D3450" s="468">
        <v>5</v>
      </c>
      <c r="E3450" s="50" t="s">
        <v>4516</v>
      </c>
      <c r="F3450" s="102" t="s">
        <v>4517</v>
      </c>
      <c r="G3450" s="102" t="s">
        <v>4518</v>
      </c>
      <c r="H3450" s="102" t="s">
        <v>4518</v>
      </c>
      <c r="I3450" s="45" t="s">
        <v>1951</v>
      </c>
      <c r="J3450" s="361" t="s">
        <v>1470</v>
      </c>
      <c r="K3450" s="339"/>
      <c r="L3450" s="13">
        <f ca="1">IFERROR(__xludf.DUMMYFUNCTION("if(K3623="""",0,counta(split(K3623,"","")))"),0)</f>
        <v>0</v>
      </c>
      <c r="M3450" s="339"/>
      <c r="N3450" s="339"/>
      <c r="O3450" s="339"/>
      <c r="P3450" s="339"/>
      <c r="Q3450" s="243" t="s">
        <v>62</v>
      </c>
      <c r="R3450" s="286" t="s">
        <v>36</v>
      </c>
      <c r="S3450" s="354">
        <v>0</v>
      </c>
      <c r="T3450" s="435"/>
      <c r="U3450" s="165">
        <v>4</v>
      </c>
      <c r="V3450" s="165">
        <v>3</v>
      </c>
      <c r="W3450" s="165" t="s">
        <v>2111</v>
      </c>
      <c r="X3450" s="102" t="s">
        <v>2947</v>
      </c>
      <c r="Y3450" s="422">
        <f>J3450-I3450</f>
        <v>0.38611111111111113</v>
      </c>
      <c r="Z3450" s="422">
        <f>Y3450*60</f>
        <v>23.166666666666668</v>
      </c>
      <c r="AA3450" s="429">
        <v>0</v>
      </c>
      <c r="AB3450" s="165">
        <v>1</v>
      </c>
    </row>
    <row r="3451" spans="1:28" ht="14.25" customHeight="1" thickBot="1">
      <c r="A3451" s="7"/>
      <c r="B3451" s="7"/>
      <c r="C3451" s="50" t="s">
        <v>5784</v>
      </c>
      <c r="D3451" s="468">
        <v>5</v>
      </c>
      <c r="E3451" s="353" t="s">
        <v>5796</v>
      </c>
      <c r="F3451" s="175" t="s">
        <v>2803</v>
      </c>
      <c r="G3451" s="353" t="s">
        <v>2803</v>
      </c>
      <c r="H3451" s="353" t="s">
        <v>2803</v>
      </c>
      <c r="I3451" s="243" t="s">
        <v>1951</v>
      </c>
      <c r="J3451" s="361" t="s">
        <v>7949</v>
      </c>
      <c r="K3451" s="339"/>
      <c r="L3451" s="13">
        <f ca="1">IFERROR(__xludf.DUMMYFUNCTION("if(K3624="""",0,counta(split(K3624,"","")))"),0)</f>
        <v>0</v>
      </c>
      <c r="M3451" s="339"/>
      <c r="N3451" s="339"/>
      <c r="O3451" s="339"/>
      <c r="P3451" s="339"/>
      <c r="Q3451" s="243" t="s">
        <v>62</v>
      </c>
      <c r="R3451" s="286" t="s">
        <v>36</v>
      </c>
      <c r="S3451" s="354">
        <v>0</v>
      </c>
      <c r="T3451" s="435"/>
      <c r="U3451" s="165"/>
      <c r="V3451" s="165">
        <v>4</v>
      </c>
      <c r="W3451" s="165" t="s">
        <v>1403</v>
      </c>
      <c r="X3451" s="102"/>
      <c r="Y3451" s="422">
        <f>J3451-I3451</f>
        <v>6.3888888888888884E-2</v>
      </c>
      <c r="Z3451" s="422">
        <f>Y3451*60</f>
        <v>3.833333333333333</v>
      </c>
      <c r="AA3451" s="429">
        <v>0</v>
      </c>
      <c r="AB3451" s="165">
        <v>1</v>
      </c>
    </row>
    <row r="3452" spans="1:28" ht="14.25" customHeight="1" thickBot="1">
      <c r="A3452" s="7"/>
      <c r="B3452" s="7"/>
      <c r="C3452" s="284" t="s">
        <v>5784</v>
      </c>
      <c r="D3452" s="468">
        <v>5</v>
      </c>
      <c r="E3452" s="353" t="s">
        <v>5809</v>
      </c>
      <c r="F3452" s="175" t="s">
        <v>2803</v>
      </c>
      <c r="G3452" s="353" t="s">
        <v>2803</v>
      </c>
      <c r="H3452" s="353" t="s">
        <v>2803</v>
      </c>
      <c r="I3452" s="243" t="s">
        <v>1951</v>
      </c>
      <c r="J3452" s="361" t="s">
        <v>1548</v>
      </c>
      <c r="K3452" s="339"/>
      <c r="L3452" s="13">
        <f ca="1">IFERROR(__xludf.DUMMYFUNCTION("if(K3625="""",0,counta(split(K3625,"","")))"),0)</f>
        <v>0</v>
      </c>
      <c r="M3452" s="339"/>
      <c r="N3452" s="339"/>
      <c r="O3452" s="339"/>
      <c r="P3452" s="339"/>
      <c r="Q3452" s="243" t="s">
        <v>62</v>
      </c>
      <c r="R3452" s="286" t="s">
        <v>36</v>
      </c>
      <c r="S3452" s="354">
        <v>0</v>
      </c>
      <c r="T3452" s="435"/>
      <c r="U3452" s="487">
        <v>3</v>
      </c>
      <c r="V3452" s="487">
        <v>5</v>
      </c>
      <c r="W3452" s="499" t="s">
        <v>3044</v>
      </c>
      <c r="X3452" s="499">
        <v>1</v>
      </c>
      <c r="Y3452" s="422">
        <f>J3452-I3452</f>
        <v>0.33333333333333337</v>
      </c>
      <c r="Z3452" s="422">
        <f>Y3452*60</f>
        <v>20.000000000000004</v>
      </c>
      <c r="AA3452" s="429">
        <v>0</v>
      </c>
      <c r="AB3452" s="165">
        <v>1</v>
      </c>
    </row>
    <row r="3453" spans="1:28" ht="14.25" customHeight="1" thickBot="1">
      <c r="A3453" s="7"/>
      <c r="B3453" s="7"/>
      <c r="C3453" s="50" t="s">
        <v>5950</v>
      </c>
      <c r="D3453" s="468">
        <v>5</v>
      </c>
      <c r="E3453" s="50" t="s">
        <v>5951</v>
      </c>
      <c r="F3453" s="102" t="s">
        <v>68</v>
      </c>
      <c r="G3453" s="102" t="s">
        <v>5952</v>
      </c>
      <c r="H3453" s="102" t="s">
        <v>208</v>
      </c>
      <c r="I3453" s="45" t="s">
        <v>1951</v>
      </c>
      <c r="J3453" s="361" t="s">
        <v>1537</v>
      </c>
      <c r="K3453" s="339" t="s">
        <v>10452</v>
      </c>
      <c r="L3453" s="13">
        <f ca="1">IFERROR(__xludf.DUMMYFUNCTION("if(K3626="""",0,counta(split(K3626,"","")))"),5)</f>
        <v>5</v>
      </c>
      <c r="M3453" s="339" t="s">
        <v>10452</v>
      </c>
      <c r="N3453" s="339" t="s">
        <v>10453</v>
      </c>
      <c r="O3453" s="339" t="s">
        <v>10453</v>
      </c>
      <c r="P3453" s="339" t="s">
        <v>10454</v>
      </c>
      <c r="Q3453" s="243" t="s">
        <v>62</v>
      </c>
      <c r="R3453" s="286" t="s">
        <v>36</v>
      </c>
      <c r="S3453" s="354">
        <v>0</v>
      </c>
      <c r="T3453" s="435"/>
      <c r="U3453" s="196">
        <v>4</v>
      </c>
      <c r="V3453" s="196">
        <v>4</v>
      </c>
      <c r="W3453" s="193" t="s">
        <v>3548</v>
      </c>
      <c r="X3453" s="102">
        <v>1</v>
      </c>
      <c r="Y3453" s="422">
        <f>J3453-I3453</f>
        <v>0.16388888888888889</v>
      </c>
      <c r="Z3453" s="422">
        <f>Y3453*60</f>
        <v>9.8333333333333339</v>
      </c>
      <c r="AA3453" s="429">
        <v>0</v>
      </c>
      <c r="AB3453" s="165">
        <v>1</v>
      </c>
    </row>
    <row r="3454" spans="1:28" ht="14.25" customHeight="1" thickBot="1">
      <c r="A3454" s="7"/>
      <c r="B3454" s="7"/>
      <c r="C3454" s="284" t="s">
        <v>3086</v>
      </c>
      <c r="D3454" s="468">
        <v>5</v>
      </c>
      <c r="E3454" s="50" t="s">
        <v>3155</v>
      </c>
      <c r="F3454" s="102" t="s">
        <v>89</v>
      </c>
      <c r="G3454" s="102" t="s">
        <v>3156</v>
      </c>
      <c r="H3454" s="284" t="s">
        <v>3157</v>
      </c>
      <c r="I3454" s="45" t="s">
        <v>3158</v>
      </c>
      <c r="J3454" s="361" t="s">
        <v>3741</v>
      </c>
      <c r="K3454" s="339"/>
      <c r="L3454" s="13">
        <f ca="1">IFERROR(__xludf.DUMMYFUNCTION("if(K3627="""",0,counta(split(K3627,"","")))"),0)</f>
        <v>0</v>
      </c>
      <c r="M3454" s="339"/>
      <c r="N3454" s="339"/>
      <c r="O3454" s="339"/>
      <c r="P3454" s="339"/>
      <c r="Q3454" s="243" t="s">
        <v>62</v>
      </c>
      <c r="R3454" s="286" t="s">
        <v>36</v>
      </c>
      <c r="S3454" s="354">
        <v>0</v>
      </c>
      <c r="T3454" s="435"/>
      <c r="U3454" s="481"/>
      <c r="V3454" s="481"/>
      <c r="W3454" s="481"/>
      <c r="X3454" s="480"/>
      <c r="Y3454" s="422">
        <f>J3454-I3454</f>
        <v>0.52569444444444446</v>
      </c>
      <c r="Z3454" s="422">
        <f>Y3454*60</f>
        <v>31.541666666666668</v>
      </c>
      <c r="AA3454" s="429">
        <v>0</v>
      </c>
      <c r="AB3454" s="165">
        <v>1</v>
      </c>
    </row>
    <row r="3455" spans="1:28" ht="14.25" customHeight="1" thickBot="1">
      <c r="A3455" s="7"/>
      <c r="B3455" s="7"/>
      <c r="C3455" s="51" t="s">
        <v>3465</v>
      </c>
      <c r="D3455" s="468">
        <v>5</v>
      </c>
      <c r="E3455" s="51" t="s">
        <v>3466</v>
      </c>
      <c r="F3455" s="99" t="s">
        <v>1266</v>
      </c>
      <c r="G3455" s="102" t="s">
        <v>3467</v>
      </c>
      <c r="H3455" s="102" t="s">
        <v>3468</v>
      </c>
      <c r="I3455" s="45" t="s">
        <v>2298</v>
      </c>
      <c r="J3455" s="361" t="s">
        <v>2449</v>
      </c>
      <c r="K3455" s="339"/>
      <c r="L3455" s="13">
        <f ca="1">IFERROR(__xludf.DUMMYFUNCTION("if(K3628="""",0,counta(split(K3628,"","")))"),0)</f>
        <v>0</v>
      </c>
      <c r="M3455" s="339"/>
      <c r="N3455" s="339"/>
      <c r="O3455" s="339"/>
      <c r="P3455" s="339"/>
      <c r="Q3455" s="243" t="s">
        <v>62</v>
      </c>
      <c r="R3455" s="286" t="s">
        <v>36</v>
      </c>
      <c r="S3455" s="354">
        <v>0</v>
      </c>
      <c r="T3455" s="435"/>
      <c r="U3455" s="165"/>
      <c r="V3455" s="165">
        <v>5</v>
      </c>
      <c r="W3455" s="165" t="s">
        <v>29</v>
      </c>
      <c r="X3455" s="15">
        <v>1</v>
      </c>
      <c r="Y3455" s="422">
        <f>J3455-I3455</f>
        <v>0.55486111111111114</v>
      </c>
      <c r="Z3455" s="422">
        <f>Y3455*60</f>
        <v>33.291666666666671</v>
      </c>
      <c r="AA3455" s="429">
        <v>0</v>
      </c>
      <c r="AB3455" s="165">
        <v>1</v>
      </c>
    </row>
    <row r="3456" spans="1:28" ht="14.25" customHeight="1" thickBot="1">
      <c r="A3456" s="136"/>
      <c r="B3456" s="7"/>
      <c r="C3456" s="51" t="s">
        <v>3465</v>
      </c>
      <c r="D3456" s="468">
        <v>5</v>
      </c>
      <c r="E3456" s="51" t="s">
        <v>3582</v>
      </c>
      <c r="F3456" s="93" t="s">
        <v>2842</v>
      </c>
      <c r="G3456" s="102" t="s">
        <v>45</v>
      </c>
      <c r="H3456" s="102" t="s">
        <v>2844</v>
      </c>
      <c r="I3456" s="45" t="s">
        <v>2298</v>
      </c>
      <c r="J3456" s="361" t="s">
        <v>4463</v>
      </c>
      <c r="K3456" s="339"/>
      <c r="L3456" s="13">
        <f ca="1">IFERROR(__xludf.DUMMYFUNCTION("if(K3629="""",0,counta(split(K3629,"","")))"),0)</f>
        <v>0</v>
      </c>
      <c r="M3456" s="339"/>
      <c r="N3456" s="339"/>
      <c r="O3456" s="339"/>
      <c r="P3456" s="339"/>
      <c r="Q3456" s="243" t="s">
        <v>62</v>
      </c>
      <c r="R3456" s="286" t="s">
        <v>36</v>
      </c>
      <c r="S3456" s="354">
        <v>0</v>
      </c>
      <c r="T3456" s="435"/>
      <c r="U3456" s="165">
        <v>3</v>
      </c>
      <c r="V3456" s="165">
        <v>5</v>
      </c>
      <c r="W3456" s="165" t="s">
        <v>3248</v>
      </c>
      <c r="X3456" s="102" t="s">
        <v>2794</v>
      </c>
      <c r="Y3456" s="422">
        <f>J3456-I3456</f>
        <v>0.56319444444444444</v>
      </c>
      <c r="Z3456" s="422">
        <f>Y3456*60</f>
        <v>33.791666666666664</v>
      </c>
      <c r="AA3456" s="429">
        <v>0</v>
      </c>
      <c r="AB3456" s="165">
        <v>1</v>
      </c>
    </row>
    <row r="3457" spans="1:28" ht="14.25" customHeight="1" thickBot="1">
      <c r="A3457" s="136"/>
      <c r="B3457" s="7"/>
      <c r="C3457" s="51" t="s">
        <v>3465</v>
      </c>
      <c r="D3457" s="468">
        <v>5</v>
      </c>
      <c r="E3457" s="50" t="s">
        <v>3623</v>
      </c>
      <c r="F3457" s="102" t="s">
        <v>3624</v>
      </c>
      <c r="G3457" s="102" t="s">
        <v>3625</v>
      </c>
      <c r="H3457" s="102" t="s">
        <v>3626</v>
      </c>
      <c r="I3457" s="45" t="s">
        <v>2298</v>
      </c>
      <c r="J3457" s="361" t="s">
        <v>7698</v>
      </c>
      <c r="K3457" s="369" t="s">
        <v>10457</v>
      </c>
      <c r="L3457" s="13">
        <f ca="1">IFERROR(__xludf.DUMMYFUNCTION("if(K3630="""",0,counta(split(K3630,"","")))"),2)</f>
        <v>2</v>
      </c>
      <c r="M3457" s="369" t="s">
        <v>10457</v>
      </c>
      <c r="N3457" s="339"/>
      <c r="O3457" s="339"/>
      <c r="P3457" s="339"/>
      <c r="Q3457" s="243" t="s">
        <v>62</v>
      </c>
      <c r="R3457" s="286" t="s">
        <v>36</v>
      </c>
      <c r="S3457" s="354">
        <v>0</v>
      </c>
      <c r="T3457" s="435"/>
      <c r="U3457" s="186">
        <v>1</v>
      </c>
      <c r="V3457" s="333">
        <v>4</v>
      </c>
      <c r="W3457" s="339" t="s">
        <v>10437</v>
      </c>
      <c r="X3457" s="339" t="s">
        <v>3469</v>
      </c>
      <c r="Y3457" s="422">
        <f>J3457-I3457</f>
        <v>0.57430555555555562</v>
      </c>
      <c r="Z3457" s="422">
        <f>Y3457*60</f>
        <v>34.458333333333336</v>
      </c>
      <c r="AA3457" s="429">
        <v>0</v>
      </c>
      <c r="AB3457" s="165">
        <v>1</v>
      </c>
    </row>
    <row r="3458" spans="1:28" ht="14.25" customHeight="1" thickBot="1">
      <c r="A3458" s="7"/>
      <c r="B3458" s="7"/>
      <c r="C3458" s="50" t="s">
        <v>5784</v>
      </c>
      <c r="D3458" s="468">
        <v>5</v>
      </c>
      <c r="E3458" s="353" t="s">
        <v>5799</v>
      </c>
      <c r="F3458" s="175" t="s">
        <v>5433</v>
      </c>
      <c r="G3458" s="353" t="s">
        <v>5800</v>
      </c>
      <c r="H3458" s="353" t="s">
        <v>3976</v>
      </c>
      <c r="I3458" s="243" t="s">
        <v>2298</v>
      </c>
      <c r="J3458" s="361" t="s">
        <v>10458</v>
      </c>
      <c r="K3458" s="339"/>
      <c r="L3458" s="13">
        <f ca="1">IFERROR(__xludf.DUMMYFUNCTION("if(K3631="""",0,counta(split(K3631,"","")))"),0)</f>
        <v>0</v>
      </c>
      <c r="M3458" s="339"/>
      <c r="N3458" s="339"/>
      <c r="O3458" s="339"/>
      <c r="P3458" s="339"/>
      <c r="Q3458" s="243" t="s">
        <v>62</v>
      </c>
      <c r="R3458" s="286" t="s">
        <v>36</v>
      </c>
      <c r="S3458" s="354">
        <v>0</v>
      </c>
      <c r="T3458" s="435"/>
      <c r="U3458" s="165"/>
      <c r="V3458" s="165">
        <v>3</v>
      </c>
      <c r="W3458" s="165" t="s">
        <v>2111</v>
      </c>
      <c r="X3458" s="102"/>
      <c r="Y3458" s="422">
        <f>J3458-I3458</f>
        <v>0.58125000000000004</v>
      </c>
      <c r="Z3458" s="422">
        <f>Y3458*60</f>
        <v>34.875</v>
      </c>
      <c r="AA3458" s="428">
        <v>0</v>
      </c>
      <c r="AB3458" s="165">
        <v>1</v>
      </c>
    </row>
    <row r="3459" spans="1:28" ht="14.25" customHeight="1" thickBot="1">
      <c r="A3459" s="7"/>
      <c r="B3459" s="189"/>
      <c r="C3459" s="190" t="s">
        <v>6753</v>
      </c>
      <c r="D3459" s="468">
        <v>5</v>
      </c>
      <c r="E3459" s="200" t="s">
        <v>668</v>
      </c>
      <c r="F3459" s="74" t="s">
        <v>647</v>
      </c>
      <c r="G3459" s="74" t="s">
        <v>647</v>
      </c>
      <c r="H3459" s="74" t="s">
        <v>2629</v>
      </c>
      <c r="I3459" s="192" t="s">
        <v>2298</v>
      </c>
      <c r="J3459" s="361" t="s">
        <v>2904</v>
      </c>
      <c r="K3459" s="369" t="s">
        <v>10461</v>
      </c>
      <c r="L3459" s="13">
        <f ca="1">IFERROR(__xludf.DUMMYFUNCTION("if(K3632="""",0,counta(split(K3632,"","")))"),1)</f>
        <v>1</v>
      </c>
      <c r="M3459" s="369" t="s">
        <v>10461</v>
      </c>
      <c r="N3459" s="339"/>
      <c r="O3459" s="339"/>
      <c r="P3459" s="339"/>
      <c r="Q3459" s="441" t="s">
        <v>62</v>
      </c>
      <c r="R3459" s="286" t="s">
        <v>36</v>
      </c>
      <c r="S3459" s="331">
        <v>0</v>
      </c>
      <c r="T3459" s="435"/>
      <c r="U3459" s="336">
        <v>3</v>
      </c>
      <c r="V3459" s="336">
        <v>3</v>
      </c>
      <c r="W3459" s="339" t="s">
        <v>6440</v>
      </c>
      <c r="X3459" s="339" t="s">
        <v>2794</v>
      </c>
      <c r="Y3459" s="422">
        <f>J3459-I3459</f>
        <v>0.34722222222222221</v>
      </c>
      <c r="Z3459" s="422">
        <f>Y3459*60</f>
        <v>20.833333333333332</v>
      </c>
      <c r="AA3459" s="429">
        <v>0</v>
      </c>
      <c r="AB3459" s="165">
        <v>1</v>
      </c>
    </row>
    <row r="3460" spans="1:28" ht="14.25" customHeight="1" thickBot="1">
      <c r="A3460" s="7"/>
      <c r="B3460" s="7"/>
      <c r="C3460" s="252" t="s">
        <v>3828</v>
      </c>
      <c r="D3460" s="468">
        <v>5</v>
      </c>
      <c r="E3460" s="109" t="s">
        <v>3979</v>
      </c>
      <c r="F3460" s="102" t="s">
        <v>3980</v>
      </c>
      <c r="G3460" s="102" t="s">
        <v>3980</v>
      </c>
      <c r="H3460" s="102" t="s">
        <v>3981</v>
      </c>
      <c r="I3460" s="45" t="s">
        <v>922</v>
      </c>
      <c r="J3460" s="361" t="s">
        <v>274</v>
      </c>
      <c r="K3460" s="339"/>
      <c r="L3460" s="13">
        <f ca="1">IFERROR(__xludf.DUMMYFUNCTION("if(K3633="""",0,counta(split(K3633,"","")))"),0)</f>
        <v>0</v>
      </c>
      <c r="M3460" s="339"/>
      <c r="N3460" s="339"/>
      <c r="O3460" s="339"/>
      <c r="P3460" s="339"/>
      <c r="Q3460" s="441" t="s">
        <v>62</v>
      </c>
      <c r="R3460" s="286" t="s">
        <v>36</v>
      </c>
      <c r="S3460" s="331">
        <v>0</v>
      </c>
      <c r="T3460" s="435"/>
      <c r="U3460" s="481"/>
      <c r="V3460" s="481"/>
      <c r="W3460" s="481" t="s">
        <v>3548</v>
      </c>
      <c r="X3460" s="480" t="s">
        <v>2947</v>
      </c>
      <c r="Y3460" s="422">
        <f>J3460-I3460</f>
        <v>0.39166666666666666</v>
      </c>
      <c r="Z3460" s="422">
        <f>Y3460*60</f>
        <v>23.5</v>
      </c>
      <c r="AA3460" s="429">
        <v>0</v>
      </c>
      <c r="AB3460" s="165">
        <v>1</v>
      </c>
    </row>
    <row r="3461" spans="1:28" ht="14.25" customHeight="1" thickBot="1">
      <c r="A3461" s="7"/>
      <c r="B3461" s="7"/>
      <c r="C3461" s="50" t="s">
        <v>4411</v>
      </c>
      <c r="D3461" s="468">
        <v>5</v>
      </c>
      <c r="E3461" s="51" t="s">
        <v>4677</v>
      </c>
      <c r="F3461" s="102" t="s">
        <v>4678</v>
      </c>
      <c r="G3461" s="102" t="s">
        <v>2596</v>
      </c>
      <c r="H3461" s="102" t="s">
        <v>4679</v>
      </c>
      <c r="I3461" s="45" t="s">
        <v>922</v>
      </c>
      <c r="J3461" s="361" t="s">
        <v>5566</v>
      </c>
      <c r="K3461" s="339" t="s">
        <v>10464</v>
      </c>
      <c r="L3461" s="13">
        <f ca="1">IFERROR(__xludf.DUMMYFUNCTION("if(K3634="""",0,counta(split(K3634,"","")))"),2)</f>
        <v>2</v>
      </c>
      <c r="M3461" s="339" t="s">
        <v>10464</v>
      </c>
      <c r="N3461" s="369" t="s">
        <v>10465</v>
      </c>
      <c r="O3461" s="369" t="s">
        <v>10465</v>
      </c>
      <c r="P3461" s="339" t="s">
        <v>10466</v>
      </c>
      <c r="Q3461" s="441" t="s">
        <v>62</v>
      </c>
      <c r="R3461" s="286" t="s">
        <v>36</v>
      </c>
      <c r="S3461" s="331">
        <v>0</v>
      </c>
      <c r="T3461" s="435"/>
      <c r="U3461" s="165">
        <v>3</v>
      </c>
      <c r="V3461" s="165">
        <v>4</v>
      </c>
      <c r="W3461" s="165" t="s">
        <v>2111</v>
      </c>
      <c r="X3461" s="102" t="s">
        <v>2794</v>
      </c>
      <c r="Y3461" s="422">
        <f>J3461-I3461</f>
        <v>0.43541666666666662</v>
      </c>
      <c r="Z3461" s="422">
        <f>Y3461*60</f>
        <v>26.124999999999996</v>
      </c>
      <c r="AA3461" s="429">
        <v>0</v>
      </c>
      <c r="AB3461" s="165">
        <v>1</v>
      </c>
    </row>
    <row r="3462" spans="1:28" ht="14.25" customHeight="1" thickBot="1">
      <c r="A3462" s="7"/>
      <c r="B3462" s="7"/>
      <c r="C3462" s="104" t="s">
        <v>5338</v>
      </c>
      <c r="D3462" s="468">
        <v>5</v>
      </c>
      <c r="E3462" s="50" t="s">
        <v>5365</v>
      </c>
      <c r="F3462" s="102" t="s">
        <v>5366</v>
      </c>
      <c r="G3462" s="102" t="s">
        <v>5367</v>
      </c>
      <c r="H3462" s="102" t="s">
        <v>5368</v>
      </c>
      <c r="I3462" s="45" t="s">
        <v>922</v>
      </c>
      <c r="J3462" s="361" t="s">
        <v>427</v>
      </c>
      <c r="K3462" s="339"/>
      <c r="L3462" s="13">
        <f ca="1">IFERROR(__xludf.DUMMYFUNCTION("if(K3635="""",0,counta(split(K3635,"","")))"),0)</f>
        <v>0</v>
      </c>
      <c r="M3462" s="339"/>
      <c r="N3462" s="339"/>
      <c r="O3462" s="339"/>
      <c r="P3462" s="339"/>
      <c r="Q3462" s="441" t="s">
        <v>62</v>
      </c>
      <c r="R3462" s="286" t="s">
        <v>36</v>
      </c>
      <c r="S3462" s="331">
        <v>0</v>
      </c>
      <c r="T3462" s="435"/>
      <c r="U3462" s="280">
        <v>5</v>
      </c>
      <c r="V3462" s="280">
        <v>5</v>
      </c>
      <c r="W3462" s="286" t="s">
        <v>3409</v>
      </c>
      <c r="X3462" s="286" t="s">
        <v>2947</v>
      </c>
      <c r="Y3462" s="422">
        <f>J3462-I3462</f>
        <v>9.6527777777777768E-2</v>
      </c>
      <c r="Z3462" s="422">
        <f>Y3462*60</f>
        <v>5.7916666666666661</v>
      </c>
      <c r="AA3462" s="429">
        <v>0</v>
      </c>
      <c r="AB3462" s="165">
        <v>1</v>
      </c>
    </row>
    <row r="3463" spans="1:28" ht="14.25" customHeight="1" thickBot="1">
      <c r="A3463" s="7"/>
      <c r="B3463" s="7"/>
      <c r="C3463" s="104" t="s">
        <v>5338</v>
      </c>
      <c r="D3463" s="468">
        <v>5</v>
      </c>
      <c r="E3463" s="50" t="s">
        <v>2013</v>
      </c>
      <c r="F3463" s="102" t="s">
        <v>1414</v>
      </c>
      <c r="G3463" s="102" t="s">
        <v>5403</v>
      </c>
      <c r="H3463" s="102" t="s">
        <v>3043</v>
      </c>
      <c r="I3463" s="45" t="s">
        <v>922</v>
      </c>
      <c r="J3463" s="361" t="s">
        <v>672</v>
      </c>
      <c r="K3463" s="339"/>
      <c r="L3463" s="13">
        <f ca="1">IFERROR(__xludf.DUMMYFUNCTION("if(K3636="""",0,counta(split(K3636,"","")))"),0)</f>
        <v>0</v>
      </c>
      <c r="M3463" s="339"/>
      <c r="N3463" s="369" t="s">
        <v>10471</v>
      </c>
      <c r="O3463" s="339"/>
      <c r="P3463" s="339"/>
      <c r="Q3463" s="441" t="s">
        <v>62</v>
      </c>
      <c r="R3463" s="286" t="s">
        <v>36</v>
      </c>
      <c r="S3463" s="331">
        <v>0</v>
      </c>
      <c r="T3463" s="435"/>
      <c r="U3463" s="165">
        <v>4</v>
      </c>
      <c r="V3463" s="165">
        <v>4</v>
      </c>
      <c r="W3463" s="165" t="s">
        <v>6055</v>
      </c>
      <c r="X3463" s="102">
        <v>1</v>
      </c>
      <c r="Y3463" s="422">
        <f>J3463-I3463</f>
        <v>3.6111111111111115E-2</v>
      </c>
      <c r="Z3463" s="422">
        <f>Y3463*60</f>
        <v>2.166666666666667</v>
      </c>
      <c r="AA3463" s="429">
        <v>0</v>
      </c>
      <c r="AB3463" s="165">
        <v>1</v>
      </c>
    </row>
    <row r="3464" spans="1:28" ht="14.25" customHeight="1" thickBot="1">
      <c r="A3464" s="7"/>
      <c r="B3464" s="7"/>
      <c r="C3464" s="50" t="s">
        <v>6619</v>
      </c>
      <c r="D3464" s="468">
        <v>5</v>
      </c>
      <c r="E3464" s="63" t="s">
        <v>6685</v>
      </c>
      <c r="F3464" s="102" t="s">
        <v>6686</v>
      </c>
      <c r="G3464" s="102" t="s">
        <v>6687</v>
      </c>
      <c r="H3464" s="102" t="s">
        <v>6688</v>
      </c>
      <c r="I3464" s="45" t="s">
        <v>922</v>
      </c>
      <c r="J3464" s="361" t="s">
        <v>217</v>
      </c>
      <c r="K3464" s="339"/>
      <c r="L3464" s="13">
        <f ca="1">IFERROR(__xludf.DUMMYFUNCTION("if(K3637="""",0,counta(split(K3637,"","")))"),0)</f>
        <v>0</v>
      </c>
      <c r="M3464" s="339"/>
      <c r="N3464" s="339"/>
      <c r="O3464" s="339"/>
      <c r="P3464" s="339"/>
      <c r="Q3464" s="441" t="s">
        <v>62</v>
      </c>
      <c r="R3464" s="286" t="s">
        <v>36</v>
      </c>
      <c r="S3464" s="331">
        <v>0</v>
      </c>
      <c r="T3464" s="435"/>
      <c r="U3464" s="485">
        <v>5</v>
      </c>
      <c r="V3464" s="485">
        <v>5</v>
      </c>
      <c r="W3464" s="482" t="s">
        <v>3548</v>
      </c>
      <c r="X3464" s="482" t="s">
        <v>2794</v>
      </c>
      <c r="Y3464" s="422">
        <f>J3464-I3464</f>
        <v>0.17430555555555557</v>
      </c>
      <c r="Z3464" s="422">
        <f>Y3464*60</f>
        <v>10.458333333333334</v>
      </c>
      <c r="AA3464" s="429">
        <v>0</v>
      </c>
      <c r="AB3464" s="165">
        <v>1</v>
      </c>
    </row>
    <row r="3465" spans="1:28" ht="14.25" customHeight="1" thickBot="1">
      <c r="A3465" s="7"/>
      <c r="B3465" s="7"/>
      <c r="C3465" s="190" t="s">
        <v>6753</v>
      </c>
      <c r="D3465" s="468">
        <v>5</v>
      </c>
      <c r="E3465" s="87" t="s">
        <v>6824</v>
      </c>
      <c r="F3465" s="53" t="s">
        <v>2737</v>
      </c>
      <c r="G3465" s="205" t="s">
        <v>616</v>
      </c>
      <c r="H3465" s="205" t="s">
        <v>2573</v>
      </c>
      <c r="I3465" s="195" t="s">
        <v>922</v>
      </c>
      <c r="J3465" s="361" t="s">
        <v>3375</v>
      </c>
      <c r="K3465" s="339"/>
      <c r="L3465" s="13">
        <f ca="1">IFERROR(__xludf.DUMMYFUNCTION("if(K3638="""",0,counta(split(K3638,"","")))"),0)</f>
        <v>0</v>
      </c>
      <c r="M3465" s="339"/>
      <c r="N3465" s="339"/>
      <c r="O3465" s="339"/>
      <c r="P3465" s="339"/>
      <c r="Q3465" s="441" t="s">
        <v>62</v>
      </c>
      <c r="R3465" s="286" t="s">
        <v>36</v>
      </c>
      <c r="S3465" s="331">
        <v>0</v>
      </c>
      <c r="T3465" s="435"/>
      <c r="U3465" s="280">
        <v>5</v>
      </c>
      <c r="V3465" s="280">
        <v>5</v>
      </c>
      <c r="W3465" s="286" t="s">
        <v>9052</v>
      </c>
      <c r="X3465" s="286" t="s">
        <v>2947</v>
      </c>
      <c r="Y3465" s="422">
        <f>J3465-I3465</f>
        <v>5.6250000000000001E-2</v>
      </c>
      <c r="Z3465" s="422">
        <f>Y3465*60</f>
        <v>3.375</v>
      </c>
      <c r="AA3465" s="429">
        <v>0</v>
      </c>
      <c r="AB3465" s="165">
        <v>1</v>
      </c>
    </row>
    <row r="3466" spans="1:28" ht="14.25" customHeight="1" thickBot="1">
      <c r="A3466" s="7"/>
      <c r="B3466" s="7"/>
      <c r="C3466" s="50" t="s">
        <v>6842</v>
      </c>
      <c r="D3466" s="468">
        <v>5</v>
      </c>
      <c r="E3466" s="50" t="s">
        <v>6903</v>
      </c>
      <c r="F3466" s="102" t="s">
        <v>6904</v>
      </c>
      <c r="G3466" s="102" t="s">
        <v>6905</v>
      </c>
      <c r="H3466" s="102" t="s">
        <v>6906</v>
      </c>
      <c r="I3466" s="45" t="s">
        <v>922</v>
      </c>
      <c r="J3466" s="361" t="s">
        <v>129</v>
      </c>
      <c r="K3466" s="339" t="s">
        <v>10379</v>
      </c>
      <c r="L3466" s="13">
        <f ca="1">IFERROR(__xludf.DUMMYFUNCTION("if(K3639="""",0,counta(split(K3639,"","")))"),3)</f>
        <v>3</v>
      </c>
      <c r="M3466" s="339" t="s">
        <v>10379</v>
      </c>
      <c r="N3466" s="339"/>
      <c r="O3466" s="339"/>
      <c r="P3466" s="339"/>
      <c r="Q3466" s="441" t="s">
        <v>62</v>
      </c>
      <c r="R3466" s="286" t="s">
        <v>36</v>
      </c>
      <c r="S3466" s="331">
        <v>0</v>
      </c>
      <c r="T3466" s="435"/>
      <c r="U3466" s="486">
        <v>5</v>
      </c>
      <c r="V3466" s="486">
        <v>5</v>
      </c>
      <c r="W3466" s="498" t="s">
        <v>2793</v>
      </c>
      <c r="X3466" s="486">
        <v>1</v>
      </c>
      <c r="Y3466" s="422">
        <f>J3466-I3466</f>
        <v>0.12361111111111112</v>
      </c>
      <c r="Z3466" s="422">
        <f>Y3466*60</f>
        <v>7.416666666666667</v>
      </c>
      <c r="AA3466" s="429">
        <v>0</v>
      </c>
      <c r="AB3466" s="165">
        <v>1</v>
      </c>
    </row>
    <row r="3467" spans="1:28" ht="14.25" customHeight="1" thickBot="1">
      <c r="A3467" s="7"/>
      <c r="B3467" s="7"/>
      <c r="C3467" s="220" t="s">
        <v>6842</v>
      </c>
      <c r="D3467" s="468">
        <v>5</v>
      </c>
      <c r="E3467" s="50" t="s">
        <v>6921</v>
      </c>
      <c r="F3467" s="102" t="s">
        <v>6922</v>
      </c>
      <c r="G3467" s="102" t="s">
        <v>6922</v>
      </c>
      <c r="H3467" s="102" t="s">
        <v>2653</v>
      </c>
      <c r="I3467" s="45" t="s">
        <v>922</v>
      </c>
      <c r="J3467" s="373">
        <v>0.90277777777777779</v>
      </c>
      <c r="K3467" s="375" t="s">
        <v>10485</v>
      </c>
      <c r="L3467" s="13">
        <f ca="1">IFERROR(__xludf.DUMMYFUNCTION("if(K3640="""",0,counta(split(K3640,"","")))"),2)</f>
        <v>2</v>
      </c>
      <c r="M3467" s="375" t="s">
        <v>10485</v>
      </c>
      <c r="N3467" s="375"/>
      <c r="O3467" s="375"/>
      <c r="P3467" s="375"/>
      <c r="Q3467" s="441" t="s">
        <v>62</v>
      </c>
      <c r="R3467" s="286" t="s">
        <v>36</v>
      </c>
      <c r="S3467" s="331">
        <v>0</v>
      </c>
      <c r="T3467" s="435"/>
      <c r="U3467" s="336">
        <v>3</v>
      </c>
      <c r="V3467" s="332">
        <v>5</v>
      </c>
      <c r="W3467" s="339" t="s">
        <v>3548</v>
      </c>
      <c r="X3467" s="339" t="s">
        <v>2794</v>
      </c>
      <c r="Y3467" s="422">
        <f>J3467-I3467</f>
        <v>0.90277777777777779</v>
      </c>
      <c r="Z3467" s="422">
        <f>Y3467*60</f>
        <v>54.166666666666664</v>
      </c>
      <c r="AA3467" s="429">
        <v>0</v>
      </c>
      <c r="AB3467" s="165">
        <v>1</v>
      </c>
    </row>
    <row r="3468" spans="1:28" ht="14.25" customHeight="1" thickBot="1">
      <c r="A3468" s="7"/>
      <c r="B3468" s="7"/>
      <c r="C3468" s="252" t="s">
        <v>3828</v>
      </c>
      <c r="D3468" s="468">
        <v>5</v>
      </c>
      <c r="E3468" s="252" t="s">
        <v>3860</v>
      </c>
      <c r="F3468" s="145" t="s">
        <v>2446</v>
      </c>
      <c r="G3468" s="145"/>
      <c r="H3468" s="145" t="s">
        <v>2446</v>
      </c>
      <c r="I3468" s="112">
        <v>0.64027777777777772</v>
      </c>
      <c r="J3468" s="373">
        <v>0.82847222222222228</v>
      </c>
      <c r="K3468" s="375"/>
      <c r="L3468" s="13">
        <f ca="1">IFERROR(__xludf.DUMMYFUNCTION("if(K3641="""",0,counta(split(K3641,"","")))"),0)</f>
        <v>0</v>
      </c>
      <c r="M3468" s="375"/>
      <c r="N3468" s="375"/>
      <c r="O3468" s="375"/>
      <c r="P3468" s="375"/>
      <c r="Q3468" s="452" t="s">
        <v>62</v>
      </c>
      <c r="R3468" s="286" t="s">
        <v>36</v>
      </c>
      <c r="S3468" s="379">
        <v>0</v>
      </c>
      <c r="T3468" s="435"/>
      <c r="U3468" s="165"/>
      <c r="V3468" s="165"/>
      <c r="W3468" s="165"/>
      <c r="X3468" s="102"/>
      <c r="Y3468" s="422">
        <f>J3468-I3468</f>
        <v>0.18819444444444455</v>
      </c>
      <c r="Z3468" s="422">
        <f>Y3468*60</f>
        <v>11.291666666666673</v>
      </c>
      <c r="AA3468" s="429">
        <v>0</v>
      </c>
      <c r="AB3468" s="165">
        <v>1</v>
      </c>
    </row>
    <row r="3469" spans="1:28" ht="14.25" customHeight="1" thickBot="1">
      <c r="A3469" s="85"/>
      <c r="B3469" s="85"/>
      <c r="C3469" s="50" t="s">
        <v>6196</v>
      </c>
      <c r="D3469" s="468">
        <v>5</v>
      </c>
      <c r="E3469" s="50" t="s">
        <v>6212</v>
      </c>
      <c r="F3469" s="99" t="s">
        <v>6226</v>
      </c>
      <c r="G3469" s="51" t="s">
        <v>6227</v>
      </c>
      <c r="H3469" s="51" t="s">
        <v>6228</v>
      </c>
      <c r="I3469" s="113">
        <v>0.62222222222222223</v>
      </c>
      <c r="J3469" s="373">
        <v>0.87152777777777779</v>
      </c>
      <c r="K3469" s="375" t="s">
        <v>10490</v>
      </c>
      <c r="L3469" s="13">
        <f ca="1">IFERROR(__xludf.DUMMYFUNCTION("if(K3642="""",0,counta(split(K3642,"","")))"),1)</f>
        <v>1</v>
      </c>
      <c r="M3469" s="376" t="s">
        <v>10491</v>
      </c>
      <c r="N3469" s="375"/>
      <c r="O3469" s="375"/>
      <c r="P3469" s="375"/>
      <c r="Q3469" s="452" t="s">
        <v>62</v>
      </c>
      <c r="R3469" s="286" t="s">
        <v>36</v>
      </c>
      <c r="S3469" s="379">
        <v>0</v>
      </c>
      <c r="T3469" s="435"/>
      <c r="U3469" s="165"/>
      <c r="V3469" s="165">
        <v>4</v>
      </c>
      <c r="W3469" s="165" t="s">
        <v>1403</v>
      </c>
      <c r="X3469" s="102"/>
      <c r="Y3469" s="422">
        <f>J3469-I3469</f>
        <v>0.24930555555555556</v>
      </c>
      <c r="Z3469" s="422">
        <f>Y3469*60</f>
        <v>14.958333333333334</v>
      </c>
      <c r="AA3469" s="429">
        <v>0</v>
      </c>
      <c r="AB3469" s="165">
        <v>1</v>
      </c>
    </row>
    <row r="3470" spans="1:28" ht="14.25" customHeight="1" thickBot="1">
      <c r="A3470" s="7"/>
      <c r="B3470" s="7"/>
      <c r="C3470" s="252" t="s">
        <v>3828</v>
      </c>
      <c r="D3470" s="468">
        <v>5</v>
      </c>
      <c r="E3470" s="252" t="s">
        <v>3860</v>
      </c>
      <c r="F3470" s="145" t="s">
        <v>1847</v>
      </c>
      <c r="G3470" s="145" t="s">
        <v>3870</v>
      </c>
      <c r="H3470" s="145" t="s">
        <v>3871</v>
      </c>
      <c r="I3470" s="112">
        <v>0.50902777777777775</v>
      </c>
      <c r="J3470" s="378">
        <v>0.6069444444444444</v>
      </c>
      <c r="K3470" s="377" t="s">
        <v>10494</v>
      </c>
      <c r="L3470" s="13">
        <f ca="1">IFERROR(__xludf.DUMMYFUNCTION("if(K3643="""",0,counta(split(K3643,"","")))"),6)</f>
        <v>6</v>
      </c>
      <c r="M3470" s="377" t="s">
        <v>10494</v>
      </c>
      <c r="N3470" s="375"/>
      <c r="O3470" s="375"/>
      <c r="P3470" s="375"/>
      <c r="Q3470" s="452" t="s">
        <v>62</v>
      </c>
      <c r="R3470" s="286" t="s">
        <v>36</v>
      </c>
      <c r="S3470" s="379">
        <v>0</v>
      </c>
      <c r="T3470" s="435"/>
      <c r="U3470" s="165">
        <v>4</v>
      </c>
      <c r="V3470" s="165">
        <v>3</v>
      </c>
      <c r="W3470" s="165" t="s">
        <v>5989</v>
      </c>
      <c r="X3470" s="102">
        <v>1</v>
      </c>
      <c r="Y3470" s="422">
        <f>J3470-I3470</f>
        <v>9.7916666666666652E-2</v>
      </c>
      <c r="Z3470" s="422">
        <f>Y3470*60</f>
        <v>5.8749999999999991</v>
      </c>
      <c r="AA3470" s="429">
        <v>0</v>
      </c>
      <c r="AB3470" s="165">
        <v>1</v>
      </c>
    </row>
    <row r="3471" spans="1:28" ht="14.25" customHeight="1" thickBot="1">
      <c r="A3471" s="7"/>
      <c r="B3471" s="7"/>
      <c r="C3471" s="252" t="s">
        <v>3828</v>
      </c>
      <c r="D3471" s="468">
        <v>5</v>
      </c>
      <c r="E3471" s="252" t="s">
        <v>3860</v>
      </c>
      <c r="F3471" s="145" t="s">
        <v>3867</v>
      </c>
      <c r="G3471" s="145" t="s">
        <v>3868</v>
      </c>
      <c r="H3471" s="145" t="s">
        <v>3868</v>
      </c>
      <c r="I3471" s="112">
        <v>0.46041666666666664</v>
      </c>
      <c r="J3471" s="378">
        <v>0.31874999999999998</v>
      </c>
      <c r="K3471" s="377" t="s">
        <v>10498</v>
      </c>
      <c r="L3471" s="13">
        <f ca="1">IFERROR(__xludf.DUMMYFUNCTION("if(K3644="""",0,counta(split(K3644,"","")))"),4)</f>
        <v>4</v>
      </c>
      <c r="M3471" s="377" t="s">
        <v>10498</v>
      </c>
      <c r="N3471" s="375"/>
      <c r="O3471" s="375"/>
      <c r="P3471" s="375"/>
      <c r="Q3471" s="452" t="s">
        <v>62</v>
      </c>
      <c r="R3471" s="286" t="s">
        <v>36</v>
      </c>
      <c r="S3471" s="379">
        <v>0</v>
      </c>
      <c r="T3471" s="435"/>
      <c r="U3471" s="165">
        <v>4</v>
      </c>
      <c r="V3471" s="165">
        <v>3</v>
      </c>
      <c r="W3471" s="165" t="s">
        <v>5989</v>
      </c>
      <c r="X3471" s="165">
        <v>0</v>
      </c>
      <c r="Y3471" s="422">
        <f>J3471-I3471</f>
        <v>-0.14166666666666666</v>
      </c>
      <c r="Z3471" s="422">
        <f>Y3471*60</f>
        <v>-8.5</v>
      </c>
      <c r="AA3471" s="429">
        <v>0</v>
      </c>
      <c r="AB3471" s="165">
        <v>1</v>
      </c>
    </row>
    <row r="3472" spans="1:28" ht="14.25" customHeight="1" thickBot="1">
      <c r="A3472" s="7"/>
      <c r="B3472" s="7"/>
      <c r="C3472" s="252" t="s">
        <v>3828</v>
      </c>
      <c r="D3472" s="468">
        <v>5</v>
      </c>
      <c r="E3472" s="252" t="s">
        <v>3860</v>
      </c>
      <c r="F3472" s="145" t="s">
        <v>886</v>
      </c>
      <c r="G3472" s="145" t="s">
        <v>886</v>
      </c>
      <c r="H3472" s="145" t="s">
        <v>886</v>
      </c>
      <c r="I3472" s="112">
        <v>0.42986111111111114</v>
      </c>
      <c r="J3472" s="378">
        <v>0.16666666666666666</v>
      </c>
      <c r="K3472" s="377"/>
      <c r="L3472" s="13">
        <f ca="1">IFERROR(__xludf.DUMMYFUNCTION("if(K3645="""",0,counta(split(K3645,"","")))"),0)</f>
        <v>0</v>
      </c>
      <c r="M3472" s="377"/>
      <c r="N3472" s="375"/>
      <c r="O3472" s="375"/>
      <c r="P3472" s="375"/>
      <c r="Q3472" s="452" t="s">
        <v>62</v>
      </c>
      <c r="R3472" s="286" t="s">
        <v>36</v>
      </c>
      <c r="S3472" s="379">
        <v>0</v>
      </c>
      <c r="T3472" s="435"/>
      <c r="U3472" s="336">
        <v>3</v>
      </c>
      <c r="V3472" s="333">
        <v>4</v>
      </c>
      <c r="W3472" s="339" t="s">
        <v>3548</v>
      </c>
      <c r="X3472" s="339" t="s">
        <v>2794</v>
      </c>
      <c r="Y3472" s="422">
        <f>J3472-I3472</f>
        <v>-0.26319444444444451</v>
      </c>
      <c r="Z3472" s="422">
        <f>Y3472*60</f>
        <v>-15.791666666666671</v>
      </c>
      <c r="AA3472" s="429">
        <v>0</v>
      </c>
      <c r="AB3472" s="165">
        <v>1</v>
      </c>
    </row>
    <row r="3473" spans="1:28" ht="14.25" customHeight="1" thickBot="1">
      <c r="A3473" s="7"/>
      <c r="B3473" s="156"/>
      <c r="C3473" s="50" t="s">
        <v>6196</v>
      </c>
      <c r="D3473" s="468">
        <v>5</v>
      </c>
      <c r="E3473" s="252" t="s">
        <v>6268</v>
      </c>
      <c r="F3473" s="92" t="s">
        <v>6272</v>
      </c>
      <c r="G3473" s="252" t="s">
        <v>6272</v>
      </c>
      <c r="H3473" s="252" t="s">
        <v>6273</v>
      </c>
      <c r="I3473" s="179">
        <v>0.35833333333333334</v>
      </c>
      <c r="J3473" s="378">
        <v>0.12083333333333333</v>
      </c>
      <c r="K3473" s="377" t="s">
        <v>10503</v>
      </c>
      <c r="L3473" s="13">
        <f ca="1">IFERROR(__xludf.DUMMYFUNCTION("if(K3646="""",0,counta(split(K3646,"","")))"),6)</f>
        <v>6</v>
      </c>
      <c r="M3473" s="377" t="s">
        <v>10504</v>
      </c>
      <c r="N3473" s="375"/>
      <c r="O3473" s="375"/>
      <c r="P3473" s="375"/>
      <c r="Q3473" s="452" t="s">
        <v>62</v>
      </c>
      <c r="R3473" s="286" t="s">
        <v>36</v>
      </c>
      <c r="S3473" s="379">
        <v>0</v>
      </c>
      <c r="T3473" s="435"/>
      <c r="U3473" s="297">
        <v>3</v>
      </c>
      <c r="V3473" s="297">
        <v>3</v>
      </c>
      <c r="W3473" s="301" t="s">
        <v>9755</v>
      </c>
      <c r="X3473" s="301" t="s">
        <v>2794</v>
      </c>
      <c r="Y3473" s="422">
        <f>J3473-I3473</f>
        <v>-0.23749999999999999</v>
      </c>
      <c r="Z3473" s="422">
        <f>Y3473*60</f>
        <v>-14.25</v>
      </c>
      <c r="AA3473" s="429">
        <v>0</v>
      </c>
      <c r="AB3473" s="165">
        <v>1</v>
      </c>
    </row>
    <row r="3474" spans="1:28" ht="14.25" customHeight="1" thickBot="1">
      <c r="A3474" s="7"/>
      <c r="B3474" s="7"/>
      <c r="C3474" s="252" t="s">
        <v>3828</v>
      </c>
      <c r="D3474" s="468">
        <v>5</v>
      </c>
      <c r="E3474" s="252" t="s">
        <v>3860</v>
      </c>
      <c r="F3474" s="145" t="s">
        <v>79</v>
      </c>
      <c r="G3474" s="145" t="s">
        <v>3864</v>
      </c>
      <c r="H3474" s="102" t="s">
        <v>3831</v>
      </c>
      <c r="I3474" s="112">
        <v>0.10416666666666667</v>
      </c>
      <c r="J3474" s="378">
        <v>9.7222222222222224E-2</v>
      </c>
      <c r="K3474" s="377"/>
      <c r="L3474" s="13">
        <f ca="1">IFERROR(__xludf.DUMMYFUNCTION("if(K3647="""",0,counta(split(K3647,"","")))"),0)</f>
        <v>0</v>
      </c>
      <c r="M3474" s="377"/>
      <c r="N3474" s="377" t="s">
        <v>1582</v>
      </c>
      <c r="O3474" s="377" t="s">
        <v>181</v>
      </c>
      <c r="P3474" s="377" t="s">
        <v>1685</v>
      </c>
      <c r="Q3474" s="452" t="s">
        <v>62</v>
      </c>
      <c r="R3474" s="286" t="s">
        <v>36</v>
      </c>
      <c r="S3474" s="379">
        <v>0</v>
      </c>
      <c r="T3474" s="435"/>
      <c r="U3474" s="165">
        <v>3</v>
      </c>
      <c r="V3474" s="165">
        <v>3</v>
      </c>
      <c r="W3474" s="165" t="s">
        <v>2793</v>
      </c>
      <c r="X3474" s="102">
        <v>1</v>
      </c>
      <c r="Y3474" s="422">
        <f>J3474-I3474</f>
        <v>-6.9444444444444475E-3</v>
      </c>
      <c r="Z3474" s="422">
        <f>Y3474*60</f>
        <v>-0.41666666666666685</v>
      </c>
      <c r="AA3474" s="429">
        <v>0</v>
      </c>
      <c r="AB3474" s="165">
        <v>1</v>
      </c>
    </row>
    <row r="3475" spans="1:28" ht="14.25" customHeight="1" thickBot="1">
      <c r="A3475" s="7"/>
      <c r="B3475" s="7"/>
      <c r="C3475" s="252" t="s">
        <v>3828</v>
      </c>
      <c r="D3475" s="468">
        <v>5</v>
      </c>
      <c r="E3475" s="252" t="s">
        <v>3873</v>
      </c>
      <c r="F3475" s="145" t="s">
        <v>3876</v>
      </c>
      <c r="G3475" s="145" t="s">
        <v>3877</v>
      </c>
      <c r="H3475" s="145" t="s">
        <v>3878</v>
      </c>
      <c r="I3475" s="112">
        <v>8.2638888888888887E-2</v>
      </c>
      <c r="J3475" s="378">
        <v>0.42708333333333331</v>
      </c>
      <c r="K3475" s="377"/>
      <c r="L3475" s="13">
        <f ca="1">IFERROR(__xludf.DUMMYFUNCTION("if(K3648="""",0,counta(split(K3648,"","")))"),0)</f>
        <v>0</v>
      </c>
      <c r="M3475" s="377"/>
      <c r="N3475" s="375"/>
      <c r="O3475" s="375"/>
      <c r="P3475" s="375"/>
      <c r="Q3475" s="452" t="s">
        <v>62</v>
      </c>
      <c r="R3475" s="286" t="s">
        <v>36</v>
      </c>
      <c r="S3475" s="379">
        <v>0</v>
      </c>
      <c r="T3475" s="435"/>
      <c r="U3475" s="165">
        <v>4</v>
      </c>
      <c r="V3475" s="165">
        <v>4</v>
      </c>
      <c r="W3475" s="165" t="s">
        <v>3602</v>
      </c>
      <c r="X3475" s="102" t="s">
        <v>2947</v>
      </c>
      <c r="Y3475" s="422">
        <f>J3475-I3475</f>
        <v>0.34444444444444444</v>
      </c>
      <c r="Z3475" s="422">
        <f>Y3475*60</f>
        <v>20.666666666666668</v>
      </c>
      <c r="AA3475" s="429">
        <v>0</v>
      </c>
      <c r="AB3475" s="165">
        <v>1</v>
      </c>
    </row>
    <row r="3476" spans="1:28" ht="14.25" customHeight="1" thickBot="1">
      <c r="A3476" s="7"/>
      <c r="B3476" s="7"/>
      <c r="C3476" s="252" t="s">
        <v>3828</v>
      </c>
      <c r="D3476" s="468">
        <v>5</v>
      </c>
      <c r="E3476" s="109" t="s">
        <v>3873</v>
      </c>
      <c r="F3476" s="102" t="s">
        <v>3841</v>
      </c>
      <c r="G3476" s="145" t="s">
        <v>3874</v>
      </c>
      <c r="H3476" s="145" t="s">
        <v>3477</v>
      </c>
      <c r="I3476" s="112">
        <v>6.3194444444444442E-2</v>
      </c>
      <c r="J3476" s="378">
        <v>0.42430555555555555</v>
      </c>
      <c r="K3476" s="377" t="s">
        <v>10510</v>
      </c>
      <c r="L3476" s="13">
        <f ca="1">IFERROR(__xludf.DUMMYFUNCTION("if(K3649="""",0,counta(split(K3649,"","")))"),3)</f>
        <v>3</v>
      </c>
      <c r="M3476" s="377" t="s">
        <v>10510</v>
      </c>
      <c r="N3476" s="375"/>
      <c r="O3476" s="375"/>
      <c r="P3476" s="375"/>
      <c r="Q3476" s="452" t="s">
        <v>62</v>
      </c>
      <c r="R3476" s="286" t="s">
        <v>36</v>
      </c>
      <c r="S3476" s="379">
        <v>0</v>
      </c>
      <c r="T3476" s="435"/>
      <c r="U3476" s="165">
        <v>4</v>
      </c>
      <c r="V3476" s="165">
        <v>5</v>
      </c>
      <c r="W3476" s="165" t="s">
        <v>5989</v>
      </c>
      <c r="X3476" s="102">
        <v>1</v>
      </c>
      <c r="Y3476" s="422">
        <f>J3476-I3476</f>
        <v>0.3611111111111111</v>
      </c>
      <c r="Z3476" s="422">
        <f>Y3476*60</f>
        <v>21.666666666666668</v>
      </c>
      <c r="AA3476" s="429">
        <v>0</v>
      </c>
      <c r="AB3476" s="165">
        <v>1</v>
      </c>
    </row>
    <row r="3477" spans="1:28" ht="14.25" customHeight="1" thickBot="1">
      <c r="A3477" s="7"/>
      <c r="B3477" s="7"/>
      <c r="C3477" s="252" t="s">
        <v>3828</v>
      </c>
      <c r="D3477" s="468">
        <v>5</v>
      </c>
      <c r="E3477" s="109" t="s">
        <v>3860</v>
      </c>
      <c r="F3477" s="145" t="s">
        <v>3861</v>
      </c>
      <c r="G3477" s="145" t="s">
        <v>3862</v>
      </c>
      <c r="H3477" s="145" t="s">
        <v>3861</v>
      </c>
      <c r="I3477" s="112">
        <v>5.9027777777777776E-2</v>
      </c>
      <c r="J3477" s="378">
        <v>0.41666666666666669</v>
      </c>
      <c r="K3477" s="377"/>
      <c r="L3477" s="13">
        <f ca="1">IFERROR(__xludf.DUMMYFUNCTION("if(K3650="""",0,counta(split(K3650,"","")))"),0)</f>
        <v>0</v>
      </c>
      <c r="M3477" s="377"/>
      <c r="N3477" s="375"/>
      <c r="O3477" s="375"/>
      <c r="P3477" s="375"/>
      <c r="Q3477" s="452" t="s">
        <v>62</v>
      </c>
      <c r="R3477" s="286" t="s">
        <v>36</v>
      </c>
      <c r="S3477" s="379">
        <v>0</v>
      </c>
      <c r="T3477" s="435"/>
      <c r="U3477" s="165"/>
      <c r="V3477" s="165">
        <v>4</v>
      </c>
      <c r="W3477" s="165" t="s">
        <v>2111</v>
      </c>
      <c r="X3477" s="102"/>
      <c r="Y3477" s="422">
        <f>J3477-I3477</f>
        <v>0.3576388888888889</v>
      </c>
      <c r="Z3477" s="422">
        <f>Y3477*60</f>
        <v>21.458333333333332</v>
      </c>
      <c r="AA3477" s="429">
        <v>0</v>
      </c>
      <c r="AB3477" s="165">
        <v>1</v>
      </c>
    </row>
    <row r="3478" spans="1:28" ht="14.25" customHeight="1" thickBot="1">
      <c r="A3478" s="7"/>
      <c r="B3478" s="7"/>
      <c r="C3478" s="50" t="s">
        <v>2787</v>
      </c>
      <c r="D3478" s="468">
        <v>5</v>
      </c>
      <c r="E3478" s="51" t="s">
        <v>2869</v>
      </c>
      <c r="F3478" s="55" t="s">
        <v>2880</v>
      </c>
      <c r="G3478" s="55" t="s">
        <v>2880</v>
      </c>
      <c r="H3478" s="102" t="s">
        <v>2881</v>
      </c>
      <c r="I3478" s="45" t="s">
        <v>185</v>
      </c>
      <c r="J3478" s="378">
        <v>0.37708333333333333</v>
      </c>
      <c r="K3478" s="377" t="s">
        <v>10515</v>
      </c>
      <c r="L3478" s="13">
        <f ca="1">IFERROR(__xludf.DUMMYFUNCTION("if(K3651="""",0,counta(split(K3651,"","")))"),2)</f>
        <v>2</v>
      </c>
      <c r="M3478" s="377" t="s">
        <v>10515</v>
      </c>
      <c r="N3478" s="375"/>
      <c r="O3478" s="375"/>
      <c r="P3478" s="375"/>
      <c r="Q3478" s="452" t="s">
        <v>62</v>
      </c>
      <c r="R3478" s="286" t="s">
        <v>36</v>
      </c>
      <c r="S3478" s="379">
        <v>0</v>
      </c>
      <c r="T3478" s="435"/>
      <c r="U3478" s="165">
        <v>4</v>
      </c>
      <c r="V3478" s="165">
        <v>4</v>
      </c>
      <c r="W3478" s="165" t="s">
        <v>5971</v>
      </c>
      <c r="X3478" s="102">
        <v>1</v>
      </c>
      <c r="Y3478" s="422">
        <f>J3478-I3478</f>
        <v>-3.4027777777777823E-2</v>
      </c>
      <c r="Z3478" s="422">
        <f>Y3478*60</f>
        <v>-2.0416666666666696</v>
      </c>
      <c r="AA3478" s="429">
        <v>0</v>
      </c>
      <c r="AB3478" s="165">
        <v>1</v>
      </c>
    </row>
    <row r="3479" spans="1:28" ht="14.25" customHeight="1" thickBot="1">
      <c r="A3479" s="7"/>
      <c r="B3479" s="7"/>
      <c r="C3479" s="50" t="s">
        <v>2787</v>
      </c>
      <c r="D3479" s="468">
        <v>5</v>
      </c>
      <c r="E3479" s="51" t="s">
        <v>2905</v>
      </c>
      <c r="F3479" s="102" t="s">
        <v>2919</v>
      </c>
      <c r="G3479" s="102"/>
      <c r="H3479" s="102" t="s">
        <v>2920</v>
      </c>
      <c r="I3479" s="45" t="s">
        <v>2921</v>
      </c>
      <c r="J3479" s="378">
        <v>0.3576388888888889</v>
      </c>
      <c r="K3479" s="377" t="s">
        <v>10517</v>
      </c>
      <c r="L3479" s="13">
        <f ca="1">IFERROR(__xludf.DUMMYFUNCTION("if(K3652="""",0,counta(split(K3652,"","")))"),2)</f>
        <v>2</v>
      </c>
      <c r="M3479" s="377" t="s">
        <v>10517</v>
      </c>
      <c r="N3479" s="375"/>
      <c r="O3479" s="375"/>
      <c r="P3479" s="375"/>
      <c r="Q3479" s="452" t="s">
        <v>62</v>
      </c>
      <c r="R3479" s="286" t="s">
        <v>36</v>
      </c>
      <c r="S3479" s="379">
        <v>0</v>
      </c>
      <c r="T3479" s="435"/>
      <c r="U3479" s="481"/>
      <c r="V3479" s="481">
        <v>4</v>
      </c>
      <c r="W3479" s="481" t="s">
        <v>29</v>
      </c>
      <c r="X3479" s="503">
        <v>1</v>
      </c>
      <c r="Y3479" s="422">
        <f>J3479-I3479</f>
        <v>-5.2777777777777757E-2</v>
      </c>
      <c r="Z3479" s="422">
        <f>Y3479*60</f>
        <v>-3.1666666666666652</v>
      </c>
      <c r="AA3479" s="429">
        <v>0</v>
      </c>
      <c r="AB3479" s="165">
        <v>1</v>
      </c>
    </row>
    <row r="3480" spans="1:28" ht="14.25" customHeight="1" thickBot="1">
      <c r="A3480" s="7"/>
      <c r="B3480" s="7"/>
      <c r="C3480" s="50" t="s">
        <v>2787</v>
      </c>
      <c r="D3480" s="468">
        <v>5</v>
      </c>
      <c r="E3480" s="51" t="s">
        <v>2924</v>
      </c>
      <c r="F3480" s="102" t="s">
        <v>2942</v>
      </c>
      <c r="G3480" s="102" t="s">
        <v>2943</v>
      </c>
      <c r="H3480" s="102" t="s">
        <v>2944</v>
      </c>
      <c r="I3480" s="45" t="s">
        <v>2656</v>
      </c>
      <c r="J3480" s="378">
        <v>0.31874999999999998</v>
      </c>
      <c r="K3480" s="377" t="s">
        <v>245</v>
      </c>
      <c r="L3480" s="13">
        <f ca="1">IFERROR(__xludf.DUMMYFUNCTION("if(K3653="""",0,counta(split(K3653,"","")))"),2)</f>
        <v>2</v>
      </c>
      <c r="M3480" s="377" t="s">
        <v>245</v>
      </c>
      <c r="N3480" s="375"/>
      <c r="O3480" s="375"/>
      <c r="P3480" s="375"/>
      <c r="Q3480" s="422" t="s">
        <v>62</v>
      </c>
      <c r="R3480" s="286" t="s">
        <v>36</v>
      </c>
      <c r="S3480" s="102">
        <v>0</v>
      </c>
      <c r="T3480" s="435"/>
      <c r="U3480" s="333">
        <v>4</v>
      </c>
      <c r="V3480" s="332">
        <v>5</v>
      </c>
      <c r="W3480" s="339" t="s">
        <v>3548</v>
      </c>
      <c r="X3480" s="339" t="s">
        <v>2794</v>
      </c>
      <c r="Y3480" s="422">
        <f>J3480-I3480</f>
        <v>-7.3611111111111127E-2</v>
      </c>
      <c r="Z3480" s="422">
        <f>Y3480*60</f>
        <v>-4.4166666666666679</v>
      </c>
      <c r="AA3480" s="429">
        <v>0</v>
      </c>
      <c r="AB3480" s="165">
        <v>1</v>
      </c>
    </row>
    <row r="3481" spans="1:28" ht="14.25" customHeight="1" thickBot="1">
      <c r="A3481" s="7"/>
      <c r="B3481" s="7"/>
      <c r="C3481" s="50" t="s">
        <v>2787</v>
      </c>
      <c r="D3481" s="468">
        <v>5</v>
      </c>
      <c r="E3481" s="51" t="s">
        <v>868</v>
      </c>
      <c r="F3481" s="53" t="s">
        <v>2996</v>
      </c>
      <c r="G3481" s="102" t="s">
        <v>2997</v>
      </c>
      <c r="H3481" s="102" t="s">
        <v>2998</v>
      </c>
      <c r="I3481" s="45" t="s">
        <v>1416</v>
      </c>
      <c r="J3481" s="378">
        <v>0.28472222222222221</v>
      </c>
      <c r="K3481" s="377"/>
      <c r="L3481" s="13">
        <f ca="1">IFERROR(__xludf.DUMMYFUNCTION("if(K3654="""",0,counta(split(K3654,"","")))"),0)</f>
        <v>0</v>
      </c>
      <c r="M3481" s="377"/>
      <c r="N3481" s="375"/>
      <c r="O3481" s="375"/>
      <c r="P3481" s="375"/>
      <c r="Q3481" s="422" t="s">
        <v>62</v>
      </c>
      <c r="R3481" s="286" t="s">
        <v>36</v>
      </c>
      <c r="S3481" s="102">
        <v>0</v>
      </c>
      <c r="T3481" s="435"/>
      <c r="U3481" s="165">
        <v>4</v>
      </c>
      <c r="V3481" s="165">
        <v>5</v>
      </c>
      <c r="W3481" s="353" t="s">
        <v>29</v>
      </c>
      <c r="X3481" s="102" t="s">
        <v>2794</v>
      </c>
      <c r="Y3481" s="422">
        <f>J3481-I3481</f>
        <v>-7.7777777777777779E-2</v>
      </c>
      <c r="Z3481" s="422">
        <f>Y3481*60</f>
        <v>-4.666666666666667</v>
      </c>
      <c r="AA3481" s="429">
        <v>0</v>
      </c>
      <c r="AB3481" s="165">
        <v>1</v>
      </c>
    </row>
    <row r="3482" spans="1:28" ht="14.25" customHeight="1" thickBot="1">
      <c r="A3482" s="7"/>
      <c r="B3482" s="7"/>
      <c r="C3482" s="50" t="s">
        <v>2787</v>
      </c>
      <c r="D3482" s="468">
        <v>5</v>
      </c>
      <c r="E3482" s="51" t="s">
        <v>2897</v>
      </c>
      <c r="F3482" s="102" t="s">
        <v>2902</v>
      </c>
      <c r="G3482" s="102" t="s">
        <v>318</v>
      </c>
      <c r="H3482" s="102" t="s">
        <v>2903</v>
      </c>
      <c r="I3482" s="45" t="s">
        <v>2904</v>
      </c>
      <c r="J3482" s="378">
        <v>0.24444444444444444</v>
      </c>
      <c r="K3482" s="377"/>
      <c r="L3482" s="13">
        <f ca="1">IFERROR(__xludf.DUMMYFUNCTION("if(K3655="""",0,counta(split(K3655,"","")))"),0)</f>
        <v>0</v>
      </c>
      <c r="M3482" s="377"/>
      <c r="N3482" s="375"/>
      <c r="O3482" s="375"/>
      <c r="P3482" s="375"/>
      <c r="Q3482" s="422" t="s">
        <v>62</v>
      </c>
      <c r="R3482" s="286" t="s">
        <v>36</v>
      </c>
      <c r="S3482" s="102">
        <v>0</v>
      </c>
      <c r="T3482" s="435"/>
      <c r="U3482" s="481">
        <v>4</v>
      </c>
      <c r="V3482" s="481">
        <v>5</v>
      </c>
      <c r="W3482" s="481"/>
      <c r="X3482" s="480" t="s">
        <v>2794</v>
      </c>
      <c r="Y3482" s="422">
        <f>J3482-I3482</f>
        <v>-0.10347222222222222</v>
      </c>
      <c r="Z3482" s="422">
        <f>Y3482*60</f>
        <v>-6.208333333333333</v>
      </c>
      <c r="AA3482" s="429">
        <v>0</v>
      </c>
      <c r="AB3482" s="165">
        <v>1</v>
      </c>
    </row>
    <row r="3483" spans="1:28" ht="14.25" customHeight="1" thickBot="1">
      <c r="A3483" s="7"/>
      <c r="B3483" s="7"/>
      <c r="C3483" s="50" t="s">
        <v>2787</v>
      </c>
      <c r="D3483" s="468">
        <v>5</v>
      </c>
      <c r="E3483" s="51" t="s">
        <v>2924</v>
      </c>
      <c r="F3483" s="102" t="s">
        <v>2939</v>
      </c>
      <c r="G3483" s="102"/>
      <c r="H3483" s="102" t="s">
        <v>2940</v>
      </c>
      <c r="I3483" s="45" t="s">
        <v>2352</v>
      </c>
      <c r="J3483" s="378">
        <v>0.24444444444444444</v>
      </c>
      <c r="K3483" s="377"/>
      <c r="L3483" s="13">
        <f ca="1">IFERROR(__xludf.DUMMYFUNCTION("if(K3656="""",0,counta(split(K3656,"","")))"),0)</f>
        <v>0</v>
      </c>
      <c r="M3483" s="377"/>
      <c r="N3483" s="375"/>
      <c r="O3483" s="375"/>
      <c r="P3483" s="375"/>
      <c r="Q3483" s="422" t="s">
        <v>62</v>
      </c>
      <c r="R3483" s="286" t="s">
        <v>36</v>
      </c>
      <c r="S3483" s="102">
        <v>0</v>
      </c>
      <c r="T3483" s="435"/>
      <c r="U3483" s="490">
        <v>5</v>
      </c>
      <c r="V3483" s="490">
        <v>5</v>
      </c>
      <c r="W3483" s="502" t="s">
        <v>9052</v>
      </c>
      <c r="X3483" s="502" t="s">
        <v>3469</v>
      </c>
      <c r="Y3483" s="422">
        <f>J3483-I3483</f>
        <v>-8.611111111111111E-2</v>
      </c>
      <c r="Z3483" s="422">
        <f>Y3483*60</f>
        <v>-5.166666666666667</v>
      </c>
      <c r="AA3483" s="429">
        <v>0</v>
      </c>
      <c r="AB3483" s="165">
        <v>1</v>
      </c>
    </row>
    <row r="3484" spans="1:28" ht="14.25" customHeight="1" thickBot="1">
      <c r="A3484" s="7"/>
      <c r="B3484" s="7"/>
      <c r="C3484" s="50" t="s">
        <v>2787</v>
      </c>
      <c r="D3484" s="468">
        <v>5</v>
      </c>
      <c r="E3484" s="51" t="s">
        <v>2905</v>
      </c>
      <c r="F3484" s="102" t="s">
        <v>2902</v>
      </c>
      <c r="G3484" s="102" t="s">
        <v>2902</v>
      </c>
      <c r="H3484" s="102" t="s">
        <v>2916</v>
      </c>
      <c r="I3484" s="45" t="s">
        <v>2917</v>
      </c>
      <c r="J3484" s="378">
        <v>0.23333333333333334</v>
      </c>
      <c r="K3484" s="377"/>
      <c r="L3484" s="13">
        <f ca="1">IFERROR(__xludf.DUMMYFUNCTION("if(K3657="""",0,counta(split(K3657,"","")))"),0)</f>
        <v>0</v>
      </c>
      <c r="M3484" s="377"/>
      <c r="N3484" s="377" t="s">
        <v>417</v>
      </c>
      <c r="O3484" s="377" t="s">
        <v>4908</v>
      </c>
      <c r="P3484" s="377" t="s">
        <v>4908</v>
      </c>
      <c r="Q3484" s="422" t="s">
        <v>62</v>
      </c>
      <c r="R3484" s="286" t="s">
        <v>36</v>
      </c>
      <c r="S3484" s="102">
        <v>0</v>
      </c>
      <c r="T3484" s="435"/>
      <c r="U3484" s="165">
        <v>5</v>
      </c>
      <c r="V3484" s="165">
        <v>5</v>
      </c>
      <c r="W3484" s="353" t="s">
        <v>29</v>
      </c>
      <c r="X3484" s="102" t="s">
        <v>2794</v>
      </c>
      <c r="Y3484" s="422">
        <f>J3484-I3484</f>
        <v>-6.597222222222221E-2</v>
      </c>
      <c r="Z3484" s="422">
        <f>Y3484*60</f>
        <v>-3.9583333333333326</v>
      </c>
      <c r="AA3484" s="429">
        <v>0</v>
      </c>
      <c r="AB3484" s="165">
        <v>1</v>
      </c>
    </row>
    <row r="3485" spans="1:28" ht="14.25" customHeight="1" thickBot="1">
      <c r="A3485" s="7"/>
      <c r="B3485" s="7"/>
      <c r="C3485" s="50" t="s">
        <v>2787</v>
      </c>
      <c r="D3485" s="468">
        <v>5</v>
      </c>
      <c r="E3485" s="50" t="s">
        <v>221</v>
      </c>
      <c r="F3485" s="102" t="s">
        <v>2889</v>
      </c>
      <c r="G3485" s="102" t="s">
        <v>2890</v>
      </c>
      <c r="H3485" s="102" t="s">
        <v>2891</v>
      </c>
      <c r="I3485" s="45" t="s">
        <v>443</v>
      </c>
      <c r="J3485" s="378">
        <v>0.15555555555555556</v>
      </c>
      <c r="K3485" s="377" t="s">
        <v>10524</v>
      </c>
      <c r="L3485" s="13">
        <f ca="1">IFERROR(__xludf.DUMMYFUNCTION("if(K3658="""",0,counta(split(K3658,"","")))"),2)</f>
        <v>2</v>
      </c>
      <c r="M3485" s="377" t="s">
        <v>10524</v>
      </c>
      <c r="N3485" s="377"/>
      <c r="O3485" s="377"/>
      <c r="P3485" s="377"/>
      <c r="Q3485" s="422" t="s">
        <v>62</v>
      </c>
      <c r="R3485" s="286" t="s">
        <v>36</v>
      </c>
      <c r="S3485" s="102">
        <v>0</v>
      </c>
      <c r="T3485" s="435"/>
      <c r="U3485" s="280">
        <v>5</v>
      </c>
      <c r="V3485" s="280">
        <v>5</v>
      </c>
      <c r="W3485" s="286" t="s">
        <v>9052</v>
      </c>
      <c r="X3485" s="286" t="s">
        <v>2947</v>
      </c>
      <c r="Y3485" s="422">
        <f>J3485-I3485</f>
        <v>-0.13958333333333334</v>
      </c>
      <c r="Z3485" s="422">
        <f>Y3485*60</f>
        <v>-8.375</v>
      </c>
      <c r="AA3485" s="429">
        <v>0</v>
      </c>
      <c r="AB3485" s="165">
        <v>1</v>
      </c>
    </row>
    <row r="3486" spans="1:28" ht="14.25" customHeight="1" thickBot="1">
      <c r="A3486" s="7"/>
      <c r="B3486" s="7"/>
      <c r="C3486" s="50" t="s">
        <v>2787</v>
      </c>
      <c r="D3486" s="468">
        <v>5</v>
      </c>
      <c r="E3486" s="51" t="s">
        <v>2990</v>
      </c>
      <c r="F3486" s="102" t="s">
        <v>2803</v>
      </c>
      <c r="G3486" s="102" t="s">
        <v>2984</v>
      </c>
      <c r="H3486" s="102" t="s">
        <v>2985</v>
      </c>
      <c r="I3486" s="45" t="s">
        <v>1559</v>
      </c>
      <c r="J3486" s="378">
        <v>0.11388888888888889</v>
      </c>
      <c r="K3486" s="377" t="s">
        <v>10527</v>
      </c>
      <c r="L3486" s="13">
        <f ca="1">IFERROR(__xludf.DUMMYFUNCTION("if(K3659="""",0,counta(split(K3659,"","")))"),5)</f>
        <v>5</v>
      </c>
      <c r="M3486" s="377" t="s">
        <v>10527</v>
      </c>
      <c r="N3486" s="375"/>
      <c r="O3486" s="375"/>
      <c r="P3486" s="375"/>
      <c r="Q3486" s="422" t="s">
        <v>62</v>
      </c>
      <c r="R3486" s="286" t="s">
        <v>36</v>
      </c>
      <c r="S3486" s="102">
        <v>0</v>
      </c>
      <c r="T3486" s="435"/>
      <c r="U3486" s="165"/>
      <c r="V3486" s="165">
        <v>5</v>
      </c>
      <c r="W3486" s="165" t="s">
        <v>29</v>
      </c>
      <c r="X3486" s="15">
        <v>1</v>
      </c>
      <c r="Y3486" s="422">
        <f>J3486-I3486</f>
        <v>-0.1791666666666667</v>
      </c>
      <c r="Z3486" s="422">
        <f>Y3486*60</f>
        <v>-10.750000000000002</v>
      </c>
      <c r="AA3486" s="429">
        <v>0</v>
      </c>
      <c r="AB3486" s="165">
        <v>1</v>
      </c>
    </row>
    <row r="3487" spans="1:28" ht="14.25" customHeight="1" thickBot="1">
      <c r="A3487" s="7"/>
      <c r="B3487" s="7"/>
      <c r="C3487" s="50" t="s">
        <v>2787</v>
      </c>
      <c r="D3487" s="468">
        <v>5</v>
      </c>
      <c r="E3487" s="51" t="s">
        <v>2859</v>
      </c>
      <c r="F3487" s="102" t="s">
        <v>2866</v>
      </c>
      <c r="G3487" s="102" t="s">
        <v>197</v>
      </c>
      <c r="H3487" s="102" t="s">
        <v>2867</v>
      </c>
      <c r="I3487" s="45" t="s">
        <v>2217</v>
      </c>
      <c r="J3487" s="380">
        <v>7.2916666666666671E-2</v>
      </c>
      <c r="K3487" s="377" t="s">
        <v>10530</v>
      </c>
      <c r="L3487" s="13">
        <f ca="1">IFERROR(__xludf.DUMMYFUNCTION("if(K3660="""",0,counta(split(K3660,"","")))"),2)</f>
        <v>2</v>
      </c>
      <c r="M3487" s="377" t="s">
        <v>10530</v>
      </c>
      <c r="N3487" s="375"/>
      <c r="O3487" s="375"/>
      <c r="P3487" s="375"/>
      <c r="Q3487" s="422" t="s">
        <v>62</v>
      </c>
      <c r="R3487" s="286" t="s">
        <v>36</v>
      </c>
      <c r="S3487" s="102">
        <v>0</v>
      </c>
      <c r="T3487" s="435"/>
      <c r="U3487" s="165">
        <v>3</v>
      </c>
      <c r="V3487" s="165">
        <v>3</v>
      </c>
      <c r="W3487" s="165" t="s">
        <v>3511</v>
      </c>
      <c r="X3487" s="102" t="s">
        <v>2947</v>
      </c>
      <c r="Y3487" s="422">
        <f>J3487-I3487</f>
        <v>-0.19027777777777777</v>
      </c>
      <c r="Z3487" s="422">
        <f>Y3487*60</f>
        <v>-11.416666666666666</v>
      </c>
      <c r="AA3487" s="429">
        <v>0</v>
      </c>
      <c r="AB3487" s="165">
        <v>1</v>
      </c>
    </row>
    <row r="3488" spans="1:28" ht="14.25" customHeight="1" thickBot="1">
      <c r="A3488" s="7"/>
      <c r="B3488" s="7"/>
      <c r="C3488" s="50" t="s">
        <v>2787</v>
      </c>
      <c r="D3488" s="468">
        <v>5</v>
      </c>
      <c r="E3488" s="51" t="s">
        <v>2924</v>
      </c>
      <c r="F3488" s="102" t="s">
        <v>2935</v>
      </c>
      <c r="G3488" s="102" t="s">
        <v>2936</v>
      </c>
      <c r="H3488" s="102" t="s">
        <v>2937</v>
      </c>
      <c r="I3488" s="45" t="s">
        <v>721</v>
      </c>
      <c r="J3488" s="378">
        <v>5.0694444444444445E-2</v>
      </c>
      <c r="K3488" s="377" t="s">
        <v>10531</v>
      </c>
      <c r="L3488" s="13">
        <f ca="1">IFERROR(__xludf.DUMMYFUNCTION("if(K3661="""",0,counta(split(K3661,"","")))"),4)</f>
        <v>4</v>
      </c>
      <c r="M3488" s="377" t="s">
        <v>10531</v>
      </c>
      <c r="N3488" s="375"/>
      <c r="O3488" s="375"/>
      <c r="P3488" s="375"/>
      <c r="Q3488" s="422" t="s">
        <v>62</v>
      </c>
      <c r="R3488" s="286" t="s">
        <v>36</v>
      </c>
      <c r="S3488" s="102">
        <v>0</v>
      </c>
      <c r="T3488" s="435"/>
      <c r="U3488" s="165">
        <v>4</v>
      </c>
      <c r="V3488" s="165">
        <v>4</v>
      </c>
      <c r="W3488" s="165" t="s">
        <v>5989</v>
      </c>
      <c r="X3488" s="102">
        <v>1</v>
      </c>
      <c r="Y3488" s="422">
        <f>J3488-I3488</f>
        <v>-0.18472222222222223</v>
      </c>
      <c r="Z3488" s="422">
        <f>Y3488*60</f>
        <v>-11.083333333333334</v>
      </c>
      <c r="AA3488" s="429">
        <v>0</v>
      </c>
      <c r="AB3488" s="165">
        <v>1</v>
      </c>
    </row>
    <row r="3489" spans="1:28" ht="14.25" customHeight="1" thickBot="1">
      <c r="A3489" s="7"/>
      <c r="B3489" s="7"/>
      <c r="C3489" s="50" t="s">
        <v>2787</v>
      </c>
      <c r="D3489" s="468">
        <v>5</v>
      </c>
      <c r="E3489" s="51" t="s">
        <v>2979</v>
      </c>
      <c r="F3489" s="53" t="s">
        <v>2980</v>
      </c>
      <c r="G3489" s="62" t="s">
        <v>2981</v>
      </c>
      <c r="H3489" s="102" t="s">
        <v>2982</v>
      </c>
      <c r="I3489" s="45" t="s">
        <v>438</v>
      </c>
      <c r="J3489" s="377"/>
      <c r="K3489" s="377"/>
      <c r="L3489" s="13">
        <f ca="1">IFERROR(__xludf.DUMMYFUNCTION("if(K3662="""",0,counta(split(K3662,"","")))"),0)</f>
        <v>0</v>
      </c>
      <c r="M3489" s="377"/>
      <c r="N3489" s="377"/>
      <c r="O3489" s="377"/>
      <c r="P3489" s="377"/>
      <c r="Q3489" s="422" t="s">
        <v>62</v>
      </c>
      <c r="R3489" s="286" t="s">
        <v>36</v>
      </c>
      <c r="S3489" s="102">
        <v>0</v>
      </c>
      <c r="T3489" s="435"/>
      <c r="U3489" s="165">
        <v>2</v>
      </c>
      <c r="V3489" s="165">
        <v>3</v>
      </c>
      <c r="W3489" s="165" t="s">
        <v>3044</v>
      </c>
      <c r="X3489" s="102">
        <v>1</v>
      </c>
      <c r="Y3489" s="422">
        <f>J3489-I3489</f>
        <v>-0.22847222222222222</v>
      </c>
      <c r="Z3489" s="422">
        <f>Y3489*60</f>
        <v>-13.708333333333332</v>
      </c>
      <c r="AA3489" s="429">
        <v>0</v>
      </c>
      <c r="AB3489" s="165">
        <v>1</v>
      </c>
    </row>
    <row r="3490" spans="1:28" ht="14.25" customHeight="1" thickBot="1">
      <c r="A3490" s="7"/>
      <c r="B3490" s="7"/>
      <c r="C3490" s="50" t="s">
        <v>2787</v>
      </c>
      <c r="D3490" s="468">
        <v>5</v>
      </c>
      <c r="E3490" s="51" t="s">
        <v>2851</v>
      </c>
      <c r="F3490" s="102" t="s">
        <v>2852</v>
      </c>
      <c r="G3490" s="102" t="s">
        <v>2852</v>
      </c>
      <c r="H3490" s="102" t="s">
        <v>2853</v>
      </c>
      <c r="I3490" s="45" t="s">
        <v>2854</v>
      </c>
      <c r="J3490" s="378">
        <v>0.21041666666666667</v>
      </c>
      <c r="K3490" s="377" t="s">
        <v>4102</v>
      </c>
      <c r="L3490" s="13">
        <f ca="1">IFERROR(__xludf.DUMMYFUNCTION("if(K3663="""",0,counta(split(K3663,"","")))"),2)</f>
        <v>2</v>
      </c>
      <c r="M3490" s="377" t="s">
        <v>4102</v>
      </c>
      <c r="N3490" s="377"/>
      <c r="O3490" s="377"/>
      <c r="P3490" s="377"/>
      <c r="Q3490" s="422" t="s">
        <v>62</v>
      </c>
      <c r="R3490" s="286" t="s">
        <v>36</v>
      </c>
      <c r="S3490" s="102">
        <v>0</v>
      </c>
      <c r="T3490" s="435"/>
      <c r="U3490" s="165"/>
      <c r="V3490" s="165">
        <v>4</v>
      </c>
      <c r="W3490" s="165" t="s">
        <v>1403</v>
      </c>
      <c r="X3490" s="102"/>
      <c r="Y3490" s="422">
        <f>J3490-I3490</f>
        <v>-6.9444444444444475E-3</v>
      </c>
      <c r="Z3490" s="422">
        <f>Y3490*60</f>
        <v>-0.41666666666666685</v>
      </c>
      <c r="AA3490" s="429">
        <v>0</v>
      </c>
      <c r="AB3490" s="165">
        <v>1</v>
      </c>
    </row>
    <row r="3491" spans="1:28" ht="14.25" customHeight="1" thickBot="1">
      <c r="A3491" s="7"/>
      <c r="B3491" s="7"/>
      <c r="C3491" s="50" t="s">
        <v>2787</v>
      </c>
      <c r="D3491" s="468">
        <v>5</v>
      </c>
      <c r="E3491" s="51" t="s">
        <v>2905</v>
      </c>
      <c r="F3491" s="102" t="s">
        <v>2803</v>
      </c>
      <c r="G3491" s="102" t="s">
        <v>2912</v>
      </c>
      <c r="H3491" s="102" t="s">
        <v>2913</v>
      </c>
      <c r="I3491" s="45" t="s">
        <v>1544</v>
      </c>
      <c r="J3491" s="378">
        <v>0.21041666666666667</v>
      </c>
      <c r="K3491" s="377" t="s">
        <v>10536</v>
      </c>
      <c r="L3491" s="13">
        <f ca="1">IFERROR(__xludf.DUMMYFUNCTION("if(K3664="""",0,counta(split(K3664,"","")))"),2)</f>
        <v>2</v>
      </c>
      <c r="M3491" s="377" t="s">
        <v>10536</v>
      </c>
      <c r="N3491" s="377"/>
      <c r="O3491" s="377"/>
      <c r="P3491" s="377"/>
      <c r="Q3491" s="422" t="s">
        <v>62</v>
      </c>
      <c r="R3491" s="286" t="s">
        <v>36</v>
      </c>
      <c r="S3491" s="102">
        <v>0</v>
      </c>
      <c r="T3491" s="435"/>
      <c r="U3491" s="72">
        <v>3</v>
      </c>
      <c r="V3491" s="76">
        <v>4</v>
      </c>
      <c r="W3491" s="209" t="s">
        <v>3047</v>
      </c>
      <c r="X3491" s="84">
        <v>0</v>
      </c>
      <c r="Y3491" s="422">
        <f>J3491-I3491</f>
        <v>-1.388888888888884E-3</v>
      </c>
      <c r="Z3491" s="422">
        <f>Y3491*60</f>
        <v>-8.3333333333333037E-2</v>
      </c>
      <c r="AA3491" s="429">
        <v>0</v>
      </c>
      <c r="AB3491" s="165">
        <v>1</v>
      </c>
    </row>
    <row r="3492" spans="1:28" ht="14.25" customHeight="1" thickBot="1">
      <c r="A3492" s="7"/>
      <c r="B3492" s="7"/>
      <c r="C3492" s="50" t="s">
        <v>2787</v>
      </c>
      <c r="D3492" s="468">
        <v>5</v>
      </c>
      <c r="E3492" s="50" t="s">
        <v>221</v>
      </c>
      <c r="F3492" s="53" t="s">
        <v>2842</v>
      </c>
      <c r="G3492" s="102" t="s">
        <v>2886</v>
      </c>
      <c r="H3492" s="102" t="s">
        <v>2887</v>
      </c>
      <c r="I3492" s="45" t="s">
        <v>86</v>
      </c>
      <c r="J3492" s="378">
        <v>0.74305555555555558</v>
      </c>
      <c r="K3492" s="377" t="s">
        <v>10538</v>
      </c>
      <c r="L3492" s="13">
        <f ca="1">IFERROR(__xludf.DUMMYFUNCTION("if(K3665="""",0,counta(split(K3665,"","")))"),3)</f>
        <v>3</v>
      </c>
      <c r="M3492" s="377" t="s">
        <v>10538</v>
      </c>
      <c r="N3492" s="377"/>
      <c r="O3492" s="377"/>
      <c r="P3492" s="377"/>
      <c r="Q3492" s="422" t="s">
        <v>62</v>
      </c>
      <c r="R3492" s="286" t="s">
        <v>36</v>
      </c>
      <c r="S3492" s="102">
        <v>0</v>
      </c>
      <c r="T3492" s="435"/>
      <c r="U3492" s="165">
        <v>2</v>
      </c>
      <c r="V3492" s="165">
        <v>2</v>
      </c>
      <c r="W3492" s="165" t="s">
        <v>3617</v>
      </c>
      <c r="X3492" s="102" t="s">
        <v>3469</v>
      </c>
      <c r="Y3492" s="422">
        <f>J3492-I3492</f>
        <v>0.53194444444444444</v>
      </c>
      <c r="Z3492" s="422">
        <f>Y3492*60</f>
        <v>31.916666666666668</v>
      </c>
      <c r="AA3492" s="429">
        <v>0</v>
      </c>
      <c r="AB3492" s="165">
        <v>1</v>
      </c>
    </row>
    <row r="3493" spans="1:28" ht="14.25" customHeight="1" thickBot="1">
      <c r="A3493" s="7"/>
      <c r="B3493" s="7"/>
      <c r="C3493" s="50" t="s">
        <v>2787</v>
      </c>
      <c r="D3493" s="468">
        <v>5</v>
      </c>
      <c r="E3493" s="51" t="s">
        <v>2859</v>
      </c>
      <c r="F3493" s="54" t="s">
        <v>2864</v>
      </c>
      <c r="G3493" s="54" t="s">
        <v>2865</v>
      </c>
      <c r="H3493" s="102" t="s">
        <v>1929</v>
      </c>
      <c r="I3493" s="45" t="s">
        <v>388</v>
      </c>
      <c r="J3493" s="378">
        <v>0.50902777777777775</v>
      </c>
      <c r="K3493" s="377"/>
      <c r="L3493" s="13">
        <f ca="1">IFERROR(__xludf.DUMMYFUNCTION("if(K3666="""",0,counta(split(K3666,"","")))"),0)</f>
        <v>0</v>
      </c>
      <c r="M3493" s="377"/>
      <c r="N3493" s="375"/>
      <c r="O3493" s="375"/>
      <c r="P3493" s="375"/>
      <c r="Q3493" s="422" t="s">
        <v>62</v>
      </c>
      <c r="R3493" s="286" t="s">
        <v>36</v>
      </c>
      <c r="S3493" s="102">
        <v>0</v>
      </c>
      <c r="T3493" s="435"/>
      <c r="U3493" s="165"/>
      <c r="V3493" s="165"/>
      <c r="W3493" s="165"/>
      <c r="X3493" s="102">
        <v>1</v>
      </c>
      <c r="Y3493" s="422">
        <f>J3493-I3493</f>
        <v>0.30763888888888891</v>
      </c>
      <c r="Z3493" s="422">
        <f>Y3493*60</f>
        <v>18.458333333333336</v>
      </c>
      <c r="AA3493" s="429">
        <v>0</v>
      </c>
      <c r="AB3493" s="165">
        <v>1</v>
      </c>
    </row>
    <row r="3494" spans="1:28" ht="14.25" customHeight="1" thickBot="1">
      <c r="A3494" s="7"/>
      <c r="B3494" s="7"/>
      <c r="C3494" s="50" t="s">
        <v>2787</v>
      </c>
      <c r="D3494" s="468">
        <v>5</v>
      </c>
      <c r="E3494" s="51" t="s">
        <v>2815</v>
      </c>
      <c r="F3494" s="102" t="s">
        <v>1414</v>
      </c>
      <c r="G3494" s="102" t="s">
        <v>2819</v>
      </c>
      <c r="H3494" s="102" t="s">
        <v>2813</v>
      </c>
      <c r="I3494" s="45" t="s">
        <v>218</v>
      </c>
      <c r="J3494" s="378">
        <v>0.31736111111111109</v>
      </c>
      <c r="K3494" s="377"/>
      <c r="L3494" s="13">
        <f ca="1">IFERROR(__xludf.DUMMYFUNCTION("if(K3667="""",0,counta(split(K3667,"","")))"),0)</f>
        <v>0</v>
      </c>
      <c r="M3494" s="377"/>
      <c r="N3494" s="377"/>
      <c r="O3494" s="377"/>
      <c r="P3494" s="377"/>
      <c r="Q3494" s="422" t="s">
        <v>62</v>
      </c>
      <c r="R3494" s="286" t="s">
        <v>36</v>
      </c>
      <c r="S3494" s="102">
        <v>0</v>
      </c>
      <c r="T3494" s="435"/>
      <c r="U3494" s="149">
        <v>4</v>
      </c>
      <c r="V3494" s="150">
        <v>5</v>
      </c>
      <c r="W3494" s="155" t="s">
        <v>29</v>
      </c>
      <c r="X3494" s="155" t="s">
        <v>2947</v>
      </c>
      <c r="Y3494" s="422">
        <f>J3494-I3494</f>
        <v>0.12013888888888888</v>
      </c>
      <c r="Z3494" s="422">
        <f>Y3494*60</f>
        <v>7.208333333333333</v>
      </c>
      <c r="AA3494" s="429">
        <v>0</v>
      </c>
      <c r="AB3494" s="165">
        <v>1</v>
      </c>
    </row>
    <row r="3495" spans="1:28" ht="14.25" customHeight="1" thickBot="1">
      <c r="A3495" s="7"/>
      <c r="B3495" s="7"/>
      <c r="C3495" s="50" t="s">
        <v>2787</v>
      </c>
      <c r="D3495" s="468">
        <v>5</v>
      </c>
      <c r="E3495" s="51" t="s">
        <v>2869</v>
      </c>
      <c r="F3495" s="102" t="s">
        <v>2876</v>
      </c>
      <c r="G3495" s="102" t="s">
        <v>2877</v>
      </c>
      <c r="H3495" s="102" t="s">
        <v>2878</v>
      </c>
      <c r="I3495" s="45" t="s">
        <v>2801</v>
      </c>
      <c r="J3495" s="378">
        <v>0.1423611111111111</v>
      </c>
      <c r="K3495" s="377"/>
      <c r="L3495" s="13">
        <f ca="1">IFERROR(__xludf.DUMMYFUNCTION("if(K3668="""",0,counta(split(K3668,"","")))"),0)</f>
        <v>0</v>
      </c>
      <c r="M3495" s="377"/>
      <c r="N3495" s="375"/>
      <c r="O3495" s="375"/>
      <c r="P3495" s="375"/>
      <c r="Q3495" s="422" t="s">
        <v>62</v>
      </c>
      <c r="R3495" s="286" t="s">
        <v>36</v>
      </c>
      <c r="S3495" s="102">
        <v>0</v>
      </c>
      <c r="T3495" s="435"/>
      <c r="U3495" s="481">
        <v>1</v>
      </c>
      <c r="V3495" s="481">
        <v>1</v>
      </c>
      <c r="W3495" s="481" t="s">
        <v>3511</v>
      </c>
      <c r="X3495" s="480" t="s">
        <v>2947</v>
      </c>
      <c r="Y3495" s="422">
        <f>J3495-I3495</f>
        <v>-4.5138888888888895E-2</v>
      </c>
      <c r="Z3495" s="422">
        <f>Y3495*60</f>
        <v>-2.7083333333333339</v>
      </c>
      <c r="AA3495" s="429">
        <v>0</v>
      </c>
      <c r="AB3495" s="165">
        <v>1</v>
      </c>
    </row>
    <row r="3496" spans="1:28" ht="14.25" customHeight="1" thickBot="1">
      <c r="A3496" s="7"/>
      <c r="B3496" s="7"/>
      <c r="C3496" s="50" t="s">
        <v>2787</v>
      </c>
      <c r="D3496" s="468">
        <v>5</v>
      </c>
      <c r="E3496" s="51" t="s">
        <v>2795</v>
      </c>
      <c r="F3496" s="102" t="s">
        <v>2799</v>
      </c>
      <c r="G3496" s="102" t="s">
        <v>2799</v>
      </c>
      <c r="H3496" s="102" t="s">
        <v>2800</v>
      </c>
      <c r="I3496" s="45" t="s">
        <v>864</v>
      </c>
      <c r="J3496" s="378">
        <v>0.16666666666666666</v>
      </c>
      <c r="K3496" s="376" t="s">
        <v>10546</v>
      </c>
      <c r="L3496" s="13">
        <f ca="1">IFERROR(__xludf.DUMMYFUNCTION("if(K3669="""",0,counta(split(K3669,"","")))"),2)</f>
        <v>2</v>
      </c>
      <c r="M3496" s="381" t="s">
        <v>10546</v>
      </c>
      <c r="N3496" s="377"/>
      <c r="O3496" s="377"/>
      <c r="P3496" s="377"/>
      <c r="Q3496" s="422" t="s">
        <v>62</v>
      </c>
      <c r="R3496" s="286" t="s">
        <v>36</v>
      </c>
      <c r="S3496" s="102">
        <v>0</v>
      </c>
      <c r="T3496" s="435"/>
      <c r="U3496" s="165">
        <v>3</v>
      </c>
      <c r="V3496" s="165">
        <v>3</v>
      </c>
      <c r="W3496" s="165" t="s">
        <v>2793</v>
      </c>
      <c r="X3496" s="102">
        <v>1</v>
      </c>
      <c r="Y3496" s="422">
        <f>J3496-I3496</f>
        <v>-6.2500000000000333E-3</v>
      </c>
      <c r="Z3496" s="422">
        <f>Y3496*60</f>
        <v>-0.375000000000002</v>
      </c>
      <c r="AA3496" s="429">
        <v>0</v>
      </c>
      <c r="AB3496" s="165">
        <v>1</v>
      </c>
    </row>
    <row r="3497" spans="1:28" ht="14.25" customHeight="1" thickBot="1">
      <c r="A3497" s="7"/>
      <c r="B3497" s="7"/>
      <c r="C3497" s="50" t="s">
        <v>2787</v>
      </c>
      <c r="D3497" s="468">
        <v>5</v>
      </c>
      <c r="E3497" s="51" t="s">
        <v>3001</v>
      </c>
      <c r="F3497" s="102" t="s">
        <v>2939</v>
      </c>
      <c r="G3497" s="102"/>
      <c r="H3497" s="102" t="s">
        <v>3002</v>
      </c>
      <c r="I3497" s="45" t="s">
        <v>3003</v>
      </c>
      <c r="J3497" s="378">
        <v>0.27847222222222223</v>
      </c>
      <c r="K3497" s="377"/>
      <c r="L3497" s="13">
        <f ca="1">IFERROR(__xludf.DUMMYFUNCTION("if(K3670="""",0,counta(split(K3670,"","")))"),0)</f>
        <v>0</v>
      </c>
      <c r="M3497" s="377"/>
      <c r="N3497" s="377"/>
      <c r="O3497" s="377"/>
      <c r="P3497" s="377"/>
      <c r="Q3497" s="422" t="s">
        <v>62</v>
      </c>
      <c r="R3497" s="286" t="s">
        <v>36</v>
      </c>
      <c r="S3497" s="102">
        <v>0</v>
      </c>
      <c r="T3497" s="435"/>
      <c r="U3497" s="274">
        <v>5</v>
      </c>
      <c r="V3497" s="274">
        <v>5</v>
      </c>
      <c r="W3497" s="272" t="s">
        <v>2793</v>
      </c>
      <c r="X3497" s="274">
        <v>1</v>
      </c>
      <c r="Y3497" s="422">
        <f>J3497-I3497</f>
        <v>-1.1965277777777776</v>
      </c>
      <c r="Z3497" s="422">
        <f>Y3497*60</f>
        <v>-71.791666666666657</v>
      </c>
      <c r="AA3497" s="429">
        <v>0</v>
      </c>
      <c r="AB3497" s="165">
        <v>1</v>
      </c>
    </row>
    <row r="3498" spans="1:28" ht="14.25" customHeight="1" thickBot="1">
      <c r="A3498" s="7"/>
      <c r="B3498" s="7"/>
      <c r="C3498" s="50" t="s">
        <v>2787</v>
      </c>
      <c r="D3498" s="468">
        <v>5</v>
      </c>
      <c r="E3498" s="51" t="s">
        <v>2788</v>
      </c>
      <c r="F3498" s="102" t="s">
        <v>1414</v>
      </c>
      <c r="G3498" s="102" t="s">
        <v>2812</v>
      </c>
      <c r="H3498" s="102" t="s">
        <v>2813</v>
      </c>
      <c r="I3498" s="45" t="s">
        <v>300</v>
      </c>
      <c r="J3498" s="378">
        <v>0.27708333333333335</v>
      </c>
      <c r="K3498" s="377" t="s">
        <v>10550</v>
      </c>
      <c r="L3498" s="13">
        <f ca="1">IFERROR(__xludf.DUMMYFUNCTION("if(K3671="""",0,counta(split(K3671,"","")))"),3)</f>
        <v>3</v>
      </c>
      <c r="M3498" s="377" t="s">
        <v>10550</v>
      </c>
      <c r="N3498" s="377"/>
      <c r="O3498" s="377"/>
      <c r="P3498" s="377"/>
      <c r="Q3498" s="422" t="s">
        <v>62</v>
      </c>
      <c r="R3498" s="286" t="s">
        <v>36</v>
      </c>
      <c r="S3498" s="102">
        <v>0</v>
      </c>
      <c r="T3498" s="435"/>
      <c r="U3498" s="165">
        <v>4</v>
      </c>
      <c r="V3498" s="165">
        <v>4</v>
      </c>
      <c r="W3498" s="165" t="s">
        <v>3409</v>
      </c>
      <c r="X3498" s="102" t="s">
        <v>2794</v>
      </c>
      <c r="Y3498" s="422">
        <f>J3498-I3498</f>
        <v>0.11666666666666667</v>
      </c>
      <c r="Z3498" s="422">
        <f>Y3498*60</f>
        <v>7</v>
      </c>
      <c r="AA3498" s="429">
        <v>0</v>
      </c>
      <c r="AB3498" s="165">
        <v>1</v>
      </c>
    </row>
    <row r="3499" spans="1:28" ht="14.25" customHeight="1" thickBot="1">
      <c r="A3499" s="7"/>
      <c r="B3499" s="7"/>
      <c r="C3499" s="50" t="s">
        <v>2787</v>
      </c>
      <c r="D3499" s="468">
        <v>5</v>
      </c>
      <c r="E3499" s="51" t="s">
        <v>2841</v>
      </c>
      <c r="F3499" s="102" t="s">
        <v>2848</v>
      </c>
      <c r="G3499" s="102" t="s">
        <v>2848</v>
      </c>
      <c r="H3499" s="102" t="s">
        <v>2849</v>
      </c>
      <c r="I3499" s="45" t="s">
        <v>583</v>
      </c>
      <c r="J3499" s="378">
        <v>0.4597222222222222</v>
      </c>
      <c r="K3499" s="377" t="s">
        <v>10552</v>
      </c>
      <c r="L3499" s="13">
        <f ca="1">IFERROR(__xludf.DUMMYFUNCTION("if(K3672="""",0,counta(split(K3672,"","")))"),3)</f>
        <v>3</v>
      </c>
      <c r="M3499" s="377" t="s">
        <v>10552</v>
      </c>
      <c r="N3499" s="377"/>
      <c r="O3499" s="377"/>
      <c r="P3499" s="377"/>
      <c r="Q3499" s="422" t="s">
        <v>62</v>
      </c>
      <c r="R3499" s="286" t="s">
        <v>36</v>
      </c>
      <c r="S3499" s="102">
        <v>0</v>
      </c>
      <c r="T3499" s="435"/>
      <c r="U3499" s="242"/>
      <c r="V3499" s="242"/>
      <c r="W3499" s="242"/>
      <c r="X3499" s="242"/>
      <c r="Y3499" s="422">
        <f>J3499-I3499</f>
        <v>0.30208333333333331</v>
      </c>
      <c r="Z3499" s="422">
        <f>Y3499*60</f>
        <v>18.125</v>
      </c>
      <c r="AA3499" s="429">
        <v>0</v>
      </c>
      <c r="AB3499" s="165">
        <v>1</v>
      </c>
    </row>
    <row r="3500" spans="1:28" ht="14.25" customHeight="1" thickBot="1">
      <c r="A3500" s="7"/>
      <c r="B3500" s="7"/>
      <c r="C3500" s="50" t="s">
        <v>2787</v>
      </c>
      <c r="D3500" s="468">
        <v>5</v>
      </c>
      <c r="E3500" s="51" t="s">
        <v>2924</v>
      </c>
      <c r="F3500" s="102" t="s">
        <v>2860</v>
      </c>
      <c r="G3500" s="102" t="s">
        <v>2932</v>
      </c>
      <c r="H3500" s="102" t="s">
        <v>2933</v>
      </c>
      <c r="I3500" s="45" t="s">
        <v>428</v>
      </c>
      <c r="J3500" s="378">
        <v>0.40069444444444446</v>
      </c>
      <c r="K3500" s="377" t="s">
        <v>10554</v>
      </c>
      <c r="L3500" s="13">
        <f ca="1">IFERROR(__xludf.DUMMYFUNCTION("if(K3673="""",0,counta(split(K3673,"","")))"),4)</f>
        <v>4</v>
      </c>
      <c r="M3500" s="377" t="s">
        <v>10554</v>
      </c>
      <c r="N3500" s="377"/>
      <c r="O3500" s="375"/>
      <c r="P3500" s="377"/>
      <c r="Q3500" s="422" t="s">
        <v>62</v>
      </c>
      <c r="R3500" s="286" t="s">
        <v>36</v>
      </c>
      <c r="S3500" s="102">
        <v>0</v>
      </c>
      <c r="T3500" s="435"/>
      <c r="U3500" s="165"/>
      <c r="V3500" s="165">
        <v>3</v>
      </c>
      <c r="W3500" s="165" t="s">
        <v>1403</v>
      </c>
      <c r="X3500" s="102"/>
      <c r="Y3500" s="422">
        <f>J3500-I3500</f>
        <v>0.24375000000000002</v>
      </c>
      <c r="Z3500" s="422">
        <f>Y3500*60</f>
        <v>14.625000000000002</v>
      </c>
      <c r="AA3500" s="429">
        <v>0</v>
      </c>
      <c r="AB3500" s="165">
        <v>1</v>
      </c>
    </row>
    <row r="3501" spans="1:28" ht="14.25" customHeight="1" thickBot="1">
      <c r="A3501" s="7"/>
      <c r="B3501" s="7"/>
      <c r="C3501" s="50" t="s">
        <v>2787</v>
      </c>
      <c r="D3501" s="468">
        <v>5</v>
      </c>
      <c r="E3501" s="51" t="s">
        <v>2969</v>
      </c>
      <c r="F3501" s="102" t="s">
        <v>84</v>
      </c>
      <c r="G3501" s="52" t="s">
        <v>2973</v>
      </c>
      <c r="H3501" s="102" t="s">
        <v>85</v>
      </c>
      <c r="I3501" s="45" t="s">
        <v>1108</v>
      </c>
      <c r="J3501" s="378">
        <v>5.7638888888888892E-2</v>
      </c>
      <c r="K3501" s="377" t="s">
        <v>10555</v>
      </c>
      <c r="L3501" s="13">
        <f ca="1">IFERROR(__xludf.DUMMYFUNCTION("if(K3674="""",0,counta(split(K3674,"","")))"),4)</f>
        <v>4</v>
      </c>
      <c r="M3501" s="377" t="s">
        <v>10555</v>
      </c>
      <c r="N3501" s="375"/>
      <c r="O3501" s="375"/>
      <c r="P3501" s="375"/>
      <c r="Q3501" s="422" t="s">
        <v>62</v>
      </c>
      <c r="R3501" s="286" t="s">
        <v>36</v>
      </c>
      <c r="S3501" s="102">
        <v>0</v>
      </c>
      <c r="T3501" s="435"/>
      <c r="U3501" s="297">
        <v>3</v>
      </c>
      <c r="V3501" s="297">
        <v>3</v>
      </c>
      <c r="W3501" s="301" t="s">
        <v>9755</v>
      </c>
      <c r="X3501" s="301" t="s">
        <v>2794</v>
      </c>
      <c r="Y3501" s="422">
        <f>J3501-I3501</f>
        <v>-9.7222222222222224E-2</v>
      </c>
      <c r="Z3501" s="422">
        <f>Y3501*60</f>
        <v>-5.833333333333333</v>
      </c>
      <c r="AA3501" s="429">
        <v>0</v>
      </c>
      <c r="AB3501" s="165">
        <v>1</v>
      </c>
    </row>
    <row r="3502" spans="1:28" ht="14.25" customHeight="1" thickBot="1">
      <c r="A3502" s="7"/>
      <c r="B3502" s="7"/>
      <c r="C3502" s="50" t="s">
        <v>2787</v>
      </c>
      <c r="D3502" s="468">
        <v>5</v>
      </c>
      <c r="E3502" s="51" t="s">
        <v>2869</v>
      </c>
      <c r="F3502" s="102" t="s">
        <v>1400</v>
      </c>
      <c r="G3502" s="102" t="s">
        <v>2874</v>
      </c>
      <c r="H3502" s="102" t="s">
        <v>2230</v>
      </c>
      <c r="I3502" s="45" t="s">
        <v>1938</v>
      </c>
      <c r="J3502" s="378">
        <v>7.6388888888888895E-2</v>
      </c>
      <c r="K3502" s="377" t="s">
        <v>648</v>
      </c>
      <c r="L3502" s="13">
        <f ca="1">IFERROR(__xludf.DUMMYFUNCTION("if(K3675="""",0,counta(split(K3675,"","")))"),1)</f>
        <v>1</v>
      </c>
      <c r="M3502" s="377" t="s">
        <v>648</v>
      </c>
      <c r="N3502" s="375"/>
      <c r="O3502" s="375"/>
      <c r="P3502" s="375"/>
      <c r="Q3502" s="422" t="s">
        <v>62</v>
      </c>
      <c r="R3502" s="286" t="s">
        <v>36</v>
      </c>
      <c r="S3502" s="102">
        <v>0</v>
      </c>
      <c r="T3502" s="435"/>
      <c r="U3502" s="481">
        <v>4</v>
      </c>
      <c r="V3502" s="481">
        <v>5</v>
      </c>
      <c r="W3502" s="481" t="s">
        <v>5989</v>
      </c>
      <c r="X3502" s="481">
        <v>0</v>
      </c>
      <c r="Y3502" s="422">
        <f>J3502-I3502</f>
        <v>-6.25E-2</v>
      </c>
      <c r="Z3502" s="422">
        <f>Y3502*60</f>
        <v>-3.75</v>
      </c>
      <c r="AA3502" s="429">
        <v>0</v>
      </c>
      <c r="AB3502" s="165">
        <v>1</v>
      </c>
    </row>
    <row r="3503" spans="1:28" ht="14.25" customHeight="1" thickBot="1">
      <c r="A3503" s="7"/>
      <c r="B3503" s="7"/>
      <c r="C3503" s="50" t="s">
        <v>2787</v>
      </c>
      <c r="D3503" s="468">
        <v>5</v>
      </c>
      <c r="E3503" s="51" t="s">
        <v>2822</v>
      </c>
      <c r="F3503" s="102" t="s">
        <v>816</v>
      </c>
      <c r="G3503" s="102" t="s">
        <v>2838</v>
      </c>
      <c r="H3503" s="102" t="s">
        <v>2839</v>
      </c>
      <c r="I3503" s="45" t="s">
        <v>2094</v>
      </c>
      <c r="J3503" s="378">
        <v>0.13472222222222222</v>
      </c>
      <c r="K3503" s="377"/>
      <c r="L3503" s="13">
        <f ca="1">IFERROR(__xludf.DUMMYFUNCTION("if(K3676="""",0,counta(split(K3676,"","")))"),0)</f>
        <v>0</v>
      </c>
      <c r="M3503" s="377"/>
      <c r="N3503" s="377"/>
      <c r="O3503" s="377"/>
      <c r="P3503" s="377"/>
      <c r="Q3503" s="422" t="s">
        <v>62</v>
      </c>
      <c r="R3503" s="286" t="s">
        <v>36</v>
      </c>
      <c r="S3503" s="102">
        <v>0</v>
      </c>
      <c r="T3503" s="435"/>
      <c r="U3503" s="165">
        <v>3</v>
      </c>
      <c r="V3503" s="165">
        <v>4</v>
      </c>
      <c r="W3503" s="165" t="s">
        <v>3127</v>
      </c>
      <c r="X3503" s="164" t="s">
        <v>2794</v>
      </c>
      <c r="Y3503" s="422">
        <f>J3503-I3503</f>
        <v>-2.0833333333333259E-3</v>
      </c>
      <c r="Z3503" s="422">
        <f>Y3503*60</f>
        <v>-0.12499999999999956</v>
      </c>
      <c r="AA3503" s="429">
        <v>0</v>
      </c>
      <c r="AB3503" s="165">
        <v>1</v>
      </c>
    </row>
    <row r="3504" spans="1:28" ht="14.25" customHeight="1" thickBot="1">
      <c r="A3504" s="7"/>
      <c r="B3504" s="7"/>
      <c r="C3504" s="50" t="s">
        <v>2787</v>
      </c>
      <c r="D3504" s="468">
        <v>5</v>
      </c>
      <c r="E3504" s="51" t="s">
        <v>2822</v>
      </c>
      <c r="F3504" s="102" t="s">
        <v>2835</v>
      </c>
      <c r="G3504" s="102" t="s">
        <v>2835</v>
      </c>
      <c r="H3504" s="102" t="s">
        <v>2836</v>
      </c>
      <c r="I3504" s="45" t="s">
        <v>2231</v>
      </c>
      <c r="J3504" s="378">
        <v>0.19444444444444445</v>
      </c>
      <c r="K3504" s="377" t="s">
        <v>10561</v>
      </c>
      <c r="L3504" s="13">
        <f ca="1">IFERROR(__xludf.DUMMYFUNCTION("if(K3677="""",0,counta(split(K3677,"","")))"),5)</f>
        <v>5</v>
      </c>
      <c r="M3504" s="377" t="s">
        <v>10561</v>
      </c>
      <c r="N3504" s="375"/>
      <c r="O3504" s="375"/>
      <c r="P3504" s="375"/>
      <c r="Q3504" s="422" t="s">
        <v>62</v>
      </c>
      <c r="R3504" s="286" t="s">
        <v>36</v>
      </c>
      <c r="S3504" s="102">
        <v>0</v>
      </c>
      <c r="T3504" s="435"/>
      <c r="U3504" s="139">
        <v>4</v>
      </c>
      <c r="V3504" s="139">
        <v>4</v>
      </c>
      <c r="W3504" s="139" t="s">
        <v>3076</v>
      </c>
      <c r="X3504" s="137" t="s">
        <v>2947</v>
      </c>
      <c r="Y3504" s="422">
        <f>J3504-I3504</f>
        <v>6.25E-2</v>
      </c>
      <c r="Z3504" s="422">
        <f>Y3504*60</f>
        <v>3.75</v>
      </c>
      <c r="AA3504" s="429">
        <v>0</v>
      </c>
      <c r="AB3504" s="165">
        <v>1</v>
      </c>
    </row>
    <row r="3505" spans="1:28" ht="14.25" customHeight="1" thickBot="1">
      <c r="A3505" s="7"/>
      <c r="B3505" s="7"/>
      <c r="C3505" s="50" t="s">
        <v>2787</v>
      </c>
      <c r="D3505" s="468">
        <v>5</v>
      </c>
      <c r="E3505" s="51" t="s">
        <v>2987</v>
      </c>
      <c r="F3505" s="102" t="s">
        <v>2848</v>
      </c>
      <c r="G3505" s="102" t="s">
        <v>2988</v>
      </c>
      <c r="H3505" s="102" t="s">
        <v>280</v>
      </c>
      <c r="I3505" s="45" t="s">
        <v>288</v>
      </c>
      <c r="J3505" s="378">
        <v>0.24374999999999999</v>
      </c>
      <c r="K3505" s="377" t="s">
        <v>10562</v>
      </c>
      <c r="L3505" s="13">
        <f ca="1">IFERROR(__xludf.DUMMYFUNCTION("if(K3678="""",0,counta(split(K3678,"","")))"),4)</f>
        <v>4</v>
      </c>
      <c r="M3505" s="377" t="s">
        <v>10562</v>
      </c>
      <c r="N3505" s="375"/>
      <c r="O3505" s="375"/>
      <c r="P3505" s="375"/>
      <c r="Q3505" s="422" t="s">
        <v>62</v>
      </c>
      <c r="R3505" s="286" t="s">
        <v>36</v>
      </c>
      <c r="S3505" s="102">
        <v>0</v>
      </c>
      <c r="T3505" s="435"/>
      <c r="U3505" s="51">
        <v>2</v>
      </c>
      <c r="V3505" s="51">
        <v>2</v>
      </c>
      <c r="W3505" s="51" t="s">
        <v>3651</v>
      </c>
      <c r="X3505" s="102" t="s">
        <v>2947</v>
      </c>
      <c r="Y3505" s="422">
        <f>J3505-I3505</f>
        <v>0.11458333333333331</v>
      </c>
      <c r="Z3505" s="422">
        <f>Y3505*60</f>
        <v>6.8749999999999991</v>
      </c>
      <c r="AA3505" s="429">
        <v>0</v>
      </c>
      <c r="AB3505" s="165">
        <v>1</v>
      </c>
    </row>
    <row r="3506" spans="1:28" ht="14.25" customHeight="1" thickBot="1">
      <c r="A3506" s="7"/>
      <c r="B3506" s="7"/>
      <c r="C3506" s="50" t="s">
        <v>2787</v>
      </c>
      <c r="D3506" s="468">
        <v>5</v>
      </c>
      <c r="E3506" s="51" t="s">
        <v>2992</v>
      </c>
      <c r="F3506" s="102" t="s">
        <v>2824</v>
      </c>
      <c r="G3506" s="102" t="s">
        <v>79</v>
      </c>
      <c r="H3506" s="102" t="s">
        <v>2993</v>
      </c>
      <c r="I3506" s="45" t="s">
        <v>1690</v>
      </c>
      <c r="J3506" s="378">
        <v>0.28819444444444442</v>
      </c>
      <c r="K3506" s="377" t="s">
        <v>10566</v>
      </c>
      <c r="L3506" s="13">
        <f ca="1">IFERROR(__xludf.DUMMYFUNCTION("if(K3679="""",0,counta(split(K3679,"","")))"),5)</f>
        <v>5</v>
      </c>
      <c r="M3506" s="377" t="s">
        <v>10567</v>
      </c>
      <c r="N3506" s="375"/>
      <c r="O3506" s="375"/>
      <c r="P3506" s="375"/>
      <c r="Q3506" s="422" t="s">
        <v>62</v>
      </c>
      <c r="R3506" s="286" t="s">
        <v>36</v>
      </c>
      <c r="S3506" s="102">
        <v>0</v>
      </c>
      <c r="T3506" s="435"/>
      <c r="U3506" s="481">
        <v>3</v>
      </c>
      <c r="V3506" s="481">
        <v>3</v>
      </c>
      <c r="W3506" s="481" t="s">
        <v>2111</v>
      </c>
      <c r="X3506" s="480" t="s">
        <v>2947</v>
      </c>
      <c r="Y3506" s="422">
        <f>J3506-I3506</f>
        <v>0.16597222222222219</v>
      </c>
      <c r="Z3506" s="422">
        <f>Y3506*60</f>
        <v>9.9583333333333321</v>
      </c>
      <c r="AA3506" s="429">
        <v>0</v>
      </c>
      <c r="AB3506" s="165">
        <v>1</v>
      </c>
    </row>
    <row r="3507" spans="1:28" ht="14.25" customHeight="1" thickBot="1">
      <c r="A3507" s="7"/>
      <c r="B3507" s="7"/>
      <c r="C3507" s="50" t="s">
        <v>2787</v>
      </c>
      <c r="D3507" s="468">
        <v>5</v>
      </c>
      <c r="E3507" s="51" t="s">
        <v>2856</v>
      </c>
      <c r="F3507" s="102" t="s">
        <v>84</v>
      </c>
      <c r="G3507" s="52"/>
      <c r="H3507" s="102" t="s">
        <v>1104</v>
      </c>
      <c r="I3507" s="45" t="s">
        <v>2229</v>
      </c>
      <c r="J3507" s="378">
        <v>0.40277777777777779</v>
      </c>
      <c r="K3507" s="377"/>
      <c r="L3507" s="13">
        <f ca="1">IFERROR(__xludf.DUMMYFUNCTION("if(K3680="""",0,counta(split(K3680,"","")))"),0)</f>
        <v>0</v>
      </c>
      <c r="M3507" s="377"/>
      <c r="N3507" s="377"/>
      <c r="O3507" s="377"/>
      <c r="P3507" s="377"/>
      <c r="Q3507" s="422" t="s">
        <v>62</v>
      </c>
      <c r="R3507" s="286" t="s">
        <v>36</v>
      </c>
      <c r="S3507" s="102">
        <v>0</v>
      </c>
      <c r="T3507" s="435"/>
      <c r="U3507" s="165">
        <v>3</v>
      </c>
      <c r="V3507" s="165">
        <v>5</v>
      </c>
      <c r="W3507" s="165" t="s">
        <v>3127</v>
      </c>
      <c r="X3507" s="164" t="s">
        <v>2947</v>
      </c>
      <c r="Y3507" s="422">
        <f>J3507-I3507</f>
        <v>0.28194444444444444</v>
      </c>
      <c r="Z3507" s="422">
        <f>Y3507*60</f>
        <v>16.916666666666668</v>
      </c>
      <c r="AA3507" s="429">
        <v>0</v>
      </c>
      <c r="AB3507" s="165">
        <v>1</v>
      </c>
    </row>
    <row r="3508" spans="1:28" ht="14.25" customHeight="1" thickBot="1">
      <c r="A3508" s="7"/>
      <c r="B3508" s="7"/>
      <c r="C3508" s="50" t="s">
        <v>2787</v>
      </c>
      <c r="D3508" s="468">
        <v>5</v>
      </c>
      <c r="E3508" s="51" t="s">
        <v>2795</v>
      </c>
      <c r="F3508" s="102" t="s">
        <v>2796</v>
      </c>
      <c r="G3508" s="102"/>
      <c r="H3508" s="102" t="s">
        <v>2797</v>
      </c>
      <c r="I3508" s="45" t="s">
        <v>1742</v>
      </c>
      <c r="J3508" s="378">
        <v>0.40277777777777779</v>
      </c>
      <c r="K3508" s="377" t="s">
        <v>10569</v>
      </c>
      <c r="L3508" s="13">
        <f ca="1">IFERROR(__xludf.DUMMYFUNCTION("if(K3681="""",0,counta(split(K3681,"","")))"),4)</f>
        <v>4</v>
      </c>
      <c r="M3508" s="377" t="s">
        <v>10569</v>
      </c>
      <c r="N3508" s="377"/>
      <c r="O3508" s="377"/>
      <c r="P3508" s="377"/>
      <c r="Q3508" s="422" t="s">
        <v>62</v>
      </c>
      <c r="R3508" s="286" t="s">
        <v>36</v>
      </c>
      <c r="S3508" s="102">
        <v>0</v>
      </c>
      <c r="T3508" s="435"/>
      <c r="U3508" s="165"/>
      <c r="V3508" s="165">
        <v>3</v>
      </c>
      <c r="W3508" s="165" t="s">
        <v>29</v>
      </c>
      <c r="X3508" s="15">
        <v>1</v>
      </c>
      <c r="Y3508" s="422">
        <f>J3508-I3508</f>
        <v>0.28819444444444448</v>
      </c>
      <c r="Z3508" s="422">
        <f>Y3508*60</f>
        <v>17.291666666666668</v>
      </c>
      <c r="AA3508" s="428">
        <v>0</v>
      </c>
      <c r="AB3508" s="165">
        <v>1</v>
      </c>
    </row>
    <row r="3509" spans="1:28" ht="14.25" customHeight="1" thickBot="1">
      <c r="A3509" s="7"/>
      <c r="B3509" s="7"/>
      <c r="C3509" s="50" t="s">
        <v>2787</v>
      </c>
      <c r="D3509" s="468">
        <v>5</v>
      </c>
      <c r="E3509" s="51" t="s">
        <v>2841</v>
      </c>
      <c r="F3509" s="102" t="s">
        <v>84</v>
      </c>
      <c r="G3509" s="52" t="s">
        <v>2847</v>
      </c>
      <c r="H3509" s="102" t="s">
        <v>1104</v>
      </c>
      <c r="I3509" s="45" t="s">
        <v>1383</v>
      </c>
      <c r="J3509" s="378">
        <v>0.8208333333333333</v>
      </c>
      <c r="K3509" s="377"/>
      <c r="L3509" s="13">
        <f ca="1">IFERROR(__xludf.DUMMYFUNCTION("if(K3682="""",0,counta(split(K3682,"","")))"),0)</f>
        <v>0</v>
      </c>
      <c r="M3509" s="377"/>
      <c r="N3509" s="375"/>
      <c r="O3509" s="375"/>
      <c r="P3509" s="375"/>
      <c r="Q3509" s="422" t="s">
        <v>62</v>
      </c>
      <c r="R3509" s="286" t="s">
        <v>36</v>
      </c>
      <c r="S3509" s="102">
        <v>0</v>
      </c>
      <c r="T3509" s="435"/>
      <c r="U3509" s="336">
        <v>3</v>
      </c>
      <c r="V3509" s="333">
        <v>4</v>
      </c>
      <c r="W3509" s="339" t="s">
        <v>3770</v>
      </c>
      <c r="X3509" s="339" t="s">
        <v>3469</v>
      </c>
      <c r="Y3509" s="422">
        <f>J3509-I3509</f>
        <v>0.70833333333333326</v>
      </c>
      <c r="Z3509" s="422">
        <f>Y3509*60</f>
        <v>42.499999999999993</v>
      </c>
      <c r="AA3509" s="429">
        <v>0</v>
      </c>
      <c r="AB3509" s="165">
        <v>1</v>
      </c>
    </row>
    <row r="3510" spans="1:28" ht="14.25" customHeight="1" thickBot="1">
      <c r="A3510" s="7"/>
      <c r="B3510" s="7"/>
      <c r="C3510" s="50" t="s">
        <v>2787</v>
      </c>
      <c r="D3510" s="468">
        <v>5</v>
      </c>
      <c r="E3510" s="51" t="s">
        <v>2905</v>
      </c>
      <c r="F3510" s="57" t="s">
        <v>2908</v>
      </c>
      <c r="G3510" s="102" t="s">
        <v>2909</v>
      </c>
      <c r="H3510" s="102" t="s">
        <v>2910</v>
      </c>
      <c r="I3510" s="45" t="s">
        <v>1791</v>
      </c>
      <c r="J3510" s="378">
        <v>0.78541666666666665</v>
      </c>
      <c r="K3510" s="377"/>
      <c r="L3510" s="13">
        <f ca="1">IFERROR(__xludf.DUMMYFUNCTION("if(K3683="""",0,counta(split(K3683,"","")))"),0)</f>
        <v>0</v>
      </c>
      <c r="M3510" s="377"/>
      <c r="N3510" s="377"/>
      <c r="O3510" s="377"/>
      <c r="P3510" s="377"/>
      <c r="Q3510" s="440" t="s">
        <v>62</v>
      </c>
      <c r="R3510" s="286" t="s">
        <v>36</v>
      </c>
      <c r="S3510" s="164">
        <v>0</v>
      </c>
      <c r="T3510" s="435"/>
      <c r="U3510" s="481"/>
      <c r="V3510" s="481">
        <v>5</v>
      </c>
      <c r="W3510" s="481" t="s">
        <v>1403</v>
      </c>
      <c r="X3510" s="480"/>
      <c r="Y3510" s="422">
        <f>J3510-I3510</f>
        <v>0.67500000000000004</v>
      </c>
      <c r="Z3510" s="422">
        <f>Y3510*60</f>
        <v>40.5</v>
      </c>
      <c r="AA3510" s="428">
        <v>0</v>
      </c>
      <c r="AB3510" s="165">
        <v>1</v>
      </c>
    </row>
    <row r="3511" spans="1:28" ht="14.25" customHeight="1" thickBot="1">
      <c r="A3511" s="7"/>
      <c r="B3511" s="7"/>
      <c r="C3511" s="50" t="s">
        <v>2787</v>
      </c>
      <c r="D3511" s="468">
        <v>5</v>
      </c>
      <c r="E3511" s="51" t="s">
        <v>2822</v>
      </c>
      <c r="F3511" s="102" t="s">
        <v>2830</v>
      </c>
      <c r="G3511" s="102" t="s">
        <v>2831</v>
      </c>
      <c r="H3511" s="102" t="s">
        <v>2832</v>
      </c>
      <c r="I3511" s="45" t="s">
        <v>2833</v>
      </c>
      <c r="J3511" s="378">
        <v>0.59236111111111112</v>
      </c>
      <c r="K3511" s="377"/>
      <c r="L3511" s="13">
        <f ca="1">IFERROR(__xludf.DUMMYFUNCTION("if(K3684="""",0,counta(split(K3684,"","")))"),0)</f>
        <v>0</v>
      </c>
      <c r="M3511" s="377"/>
      <c r="N3511" s="375"/>
      <c r="O3511" s="375"/>
      <c r="P3511" s="375"/>
      <c r="Q3511" s="441" t="s">
        <v>62</v>
      </c>
      <c r="R3511" s="286" t="s">
        <v>36</v>
      </c>
      <c r="S3511" s="331">
        <v>0</v>
      </c>
      <c r="T3511" s="435"/>
      <c r="U3511" s="165"/>
      <c r="V3511" s="165">
        <v>3</v>
      </c>
      <c r="W3511" s="165" t="s">
        <v>29</v>
      </c>
      <c r="X3511" s="15">
        <v>1</v>
      </c>
      <c r="Y3511" s="422">
        <f>J3511-I3511</f>
        <v>0.49027777777777776</v>
      </c>
      <c r="Z3511" s="422">
        <f>Y3511*60</f>
        <v>29.416666666666664</v>
      </c>
      <c r="AA3511" s="428">
        <v>0</v>
      </c>
      <c r="AB3511" s="165">
        <v>1</v>
      </c>
    </row>
    <row r="3512" spans="1:28" ht="14.25" customHeight="1" thickBot="1">
      <c r="A3512" s="7"/>
      <c r="B3512" s="7"/>
      <c r="C3512" s="50" t="s">
        <v>2787</v>
      </c>
      <c r="D3512" s="468">
        <v>5</v>
      </c>
      <c r="E3512" s="51" t="s">
        <v>2974</v>
      </c>
      <c r="F3512" s="102" t="s">
        <v>2977</v>
      </c>
      <c r="G3512" s="102" t="s">
        <v>2978</v>
      </c>
      <c r="H3512" s="62" t="s">
        <v>239</v>
      </c>
      <c r="I3512" s="45" t="s">
        <v>169</v>
      </c>
      <c r="J3512" s="378">
        <v>0.5493055555555556</v>
      </c>
      <c r="K3512" s="377"/>
      <c r="L3512" s="13">
        <f ca="1">IFERROR(__xludf.DUMMYFUNCTION("if(K3685="""",0,counta(split(K3685,"","")))"),0)</f>
        <v>0</v>
      </c>
      <c r="M3512" s="377"/>
      <c r="N3512" s="375"/>
      <c r="O3512" s="375"/>
      <c r="P3512" s="375"/>
      <c r="Q3512" s="441" t="s">
        <v>62</v>
      </c>
      <c r="R3512" s="286" t="s">
        <v>36</v>
      </c>
      <c r="S3512" s="331">
        <v>0</v>
      </c>
      <c r="T3512" s="435"/>
      <c r="U3512" s="165">
        <v>3</v>
      </c>
      <c r="V3512" s="354">
        <v>5</v>
      </c>
      <c r="W3512" s="353" t="s">
        <v>3127</v>
      </c>
      <c r="X3512" s="102">
        <v>1</v>
      </c>
      <c r="Y3512" s="422">
        <f>J3512-I3512</f>
        <v>0.44930555555555562</v>
      </c>
      <c r="Z3512" s="422">
        <f>Y3512*60</f>
        <v>26.958333333333336</v>
      </c>
      <c r="AA3512" s="429">
        <v>0</v>
      </c>
      <c r="AB3512" s="165">
        <v>1</v>
      </c>
    </row>
    <row r="3513" spans="1:28" ht="14.25" customHeight="1" thickBot="1">
      <c r="A3513" s="7"/>
      <c r="B3513" s="7"/>
      <c r="C3513" s="50" t="s">
        <v>2787</v>
      </c>
      <c r="D3513" s="468">
        <v>5</v>
      </c>
      <c r="E3513" s="51" t="s">
        <v>2897</v>
      </c>
      <c r="F3513" s="102" t="s">
        <v>2898</v>
      </c>
      <c r="G3513" s="102" t="s">
        <v>2899</v>
      </c>
      <c r="H3513" s="102" t="s">
        <v>2900</v>
      </c>
      <c r="I3513" s="45" t="s">
        <v>113</v>
      </c>
      <c r="J3513" s="378">
        <v>0.56805555555555554</v>
      </c>
      <c r="K3513" s="377"/>
      <c r="L3513" s="13">
        <f ca="1">IFERROR(__xludf.DUMMYFUNCTION("if(K3686="""",0,counta(split(K3686,"","")))"),0)</f>
        <v>0</v>
      </c>
      <c r="M3513" s="377"/>
      <c r="N3513" s="375"/>
      <c r="O3513" s="375"/>
      <c r="P3513" s="375"/>
      <c r="Q3513" s="422" t="s">
        <v>62</v>
      </c>
      <c r="R3513" s="286" t="s">
        <v>36</v>
      </c>
      <c r="S3513" s="102">
        <v>0</v>
      </c>
      <c r="T3513" s="435"/>
      <c r="U3513" s="165">
        <v>1</v>
      </c>
      <c r="V3513" s="165">
        <v>1</v>
      </c>
      <c r="W3513" s="165" t="s">
        <v>2793</v>
      </c>
      <c r="X3513" s="51" t="s">
        <v>2947</v>
      </c>
      <c r="Y3513" s="422">
        <f>J3513-I3513</f>
        <v>0.46944444444444444</v>
      </c>
      <c r="Z3513" s="422">
        <f>Y3513*60</f>
        <v>28.166666666666668</v>
      </c>
      <c r="AA3513" s="429">
        <v>0</v>
      </c>
      <c r="AB3513" s="165">
        <v>1</v>
      </c>
    </row>
    <row r="3514" spans="1:28" ht="14.25" customHeight="1" thickBot="1">
      <c r="A3514" s="7"/>
      <c r="B3514" s="7"/>
      <c r="C3514" s="50" t="s">
        <v>2787</v>
      </c>
      <c r="D3514" s="468">
        <v>5</v>
      </c>
      <c r="E3514" s="51" t="s">
        <v>2969</v>
      </c>
      <c r="F3514" s="102" t="s">
        <v>2835</v>
      </c>
      <c r="G3514" s="102" t="s">
        <v>2970</v>
      </c>
      <c r="H3514" s="102" t="s">
        <v>2971</v>
      </c>
      <c r="I3514" s="45" t="s">
        <v>2314</v>
      </c>
      <c r="J3514" s="378">
        <v>0.47638888888888886</v>
      </c>
      <c r="K3514" s="377" t="s">
        <v>10584</v>
      </c>
      <c r="L3514" s="13">
        <f ca="1">IFERROR(__xludf.DUMMYFUNCTION("if(K3687="""",0,counta(split(K3687,"","")))"),4)</f>
        <v>4</v>
      </c>
      <c r="M3514" s="377" t="s">
        <v>10585</v>
      </c>
      <c r="N3514" s="375"/>
      <c r="O3514" s="375"/>
      <c r="P3514" s="375"/>
      <c r="Q3514" s="422" t="s">
        <v>62</v>
      </c>
      <c r="R3514" s="286" t="s">
        <v>36</v>
      </c>
      <c r="S3514" s="102">
        <v>0</v>
      </c>
      <c r="T3514" s="435"/>
      <c r="U3514" s="165"/>
      <c r="V3514" s="165">
        <v>3</v>
      </c>
      <c r="W3514" s="165" t="s">
        <v>29</v>
      </c>
      <c r="X3514" s="15">
        <v>1</v>
      </c>
      <c r="Y3514" s="422">
        <f>J3514-I3514</f>
        <v>0.38194444444444442</v>
      </c>
      <c r="Z3514" s="422">
        <f>Y3514*60</f>
        <v>22.916666666666664</v>
      </c>
      <c r="AA3514" s="428">
        <v>0</v>
      </c>
      <c r="AB3514" s="165">
        <v>1</v>
      </c>
    </row>
    <row r="3515" spans="1:28" ht="14.25" customHeight="1" thickBot="1">
      <c r="A3515" s="7"/>
      <c r="B3515" s="7"/>
      <c r="C3515" s="50" t="s">
        <v>2787</v>
      </c>
      <c r="D3515" s="468">
        <v>5</v>
      </c>
      <c r="E3515" s="51" t="s">
        <v>2869</v>
      </c>
      <c r="F3515" s="102" t="s">
        <v>2870</v>
      </c>
      <c r="G3515" s="102"/>
      <c r="H3515" s="102" t="s">
        <v>2871</v>
      </c>
      <c r="I3515" s="45" t="s">
        <v>890</v>
      </c>
      <c r="J3515" s="378">
        <v>0.44027777777777777</v>
      </c>
      <c r="K3515" s="377"/>
      <c r="L3515" s="13">
        <f ca="1">IFERROR(__xludf.DUMMYFUNCTION("if(K3688="""",0,counta(split(K3688,"","")))"),0)</f>
        <v>0</v>
      </c>
      <c r="M3515" s="377"/>
      <c r="N3515" s="375"/>
      <c r="O3515" s="375"/>
      <c r="P3515" s="375"/>
      <c r="Q3515" s="422" t="s">
        <v>62</v>
      </c>
      <c r="R3515" s="286" t="s">
        <v>36</v>
      </c>
      <c r="S3515" s="102">
        <v>0</v>
      </c>
      <c r="T3515" s="435"/>
      <c r="U3515" s="379">
        <v>3</v>
      </c>
      <c r="V3515" s="379">
        <v>5</v>
      </c>
      <c r="W3515" s="377" t="s">
        <v>3511</v>
      </c>
      <c r="X3515" s="377">
        <v>1</v>
      </c>
      <c r="Y3515" s="422">
        <f>J3515-I3515</f>
        <v>0.34861111111111109</v>
      </c>
      <c r="Z3515" s="422">
        <f>Y3515*60</f>
        <v>20.916666666666664</v>
      </c>
      <c r="AA3515" s="429">
        <v>0</v>
      </c>
      <c r="AB3515" s="165">
        <v>1</v>
      </c>
    </row>
    <row r="3516" spans="1:28" ht="14.25" customHeight="1" thickBot="1">
      <c r="A3516" s="7"/>
      <c r="B3516" s="7"/>
      <c r="C3516" s="50" t="s">
        <v>2787</v>
      </c>
      <c r="D3516" s="468">
        <v>5</v>
      </c>
      <c r="E3516" s="51" t="s">
        <v>2924</v>
      </c>
      <c r="F3516" s="53" t="s">
        <v>2963</v>
      </c>
      <c r="G3516" s="102"/>
      <c r="H3516" s="102" t="s">
        <v>2964</v>
      </c>
      <c r="I3516" s="45" t="s">
        <v>2965</v>
      </c>
      <c r="J3516" s="378">
        <v>0.28263888888888888</v>
      </c>
      <c r="K3516" s="377"/>
      <c r="L3516" s="13">
        <f ca="1">IFERROR(__xludf.DUMMYFUNCTION("if(K3689="""",0,counta(split(K3689,"","")))"),0)</f>
        <v>0</v>
      </c>
      <c r="M3516" s="377"/>
      <c r="N3516" s="375"/>
      <c r="O3516" s="375"/>
      <c r="P3516" s="375"/>
      <c r="Q3516" s="422" t="s">
        <v>62</v>
      </c>
      <c r="R3516" s="286" t="s">
        <v>36</v>
      </c>
      <c r="S3516" s="102">
        <v>0</v>
      </c>
      <c r="T3516" s="435"/>
      <c r="U3516" s="280">
        <v>5</v>
      </c>
      <c r="V3516" s="280">
        <v>5</v>
      </c>
      <c r="W3516" s="286" t="s">
        <v>9052</v>
      </c>
      <c r="X3516" s="286" t="s">
        <v>2947</v>
      </c>
      <c r="Y3516" s="422">
        <f>J3516-I3516</f>
        <v>-0.43125000000000002</v>
      </c>
      <c r="Z3516" s="422">
        <f>Y3516*60</f>
        <v>-25.875</v>
      </c>
      <c r="AA3516" s="429">
        <v>0</v>
      </c>
      <c r="AB3516" s="165">
        <v>1</v>
      </c>
    </row>
    <row r="3517" spans="1:28" ht="14.25" customHeight="1" thickBot="1">
      <c r="A3517" s="7"/>
      <c r="B3517" s="7"/>
      <c r="C3517" s="50" t="s">
        <v>2787</v>
      </c>
      <c r="D3517" s="468">
        <v>5</v>
      </c>
      <c r="E3517" s="51" t="s">
        <v>2924</v>
      </c>
      <c r="F3517" s="102" t="s">
        <v>565</v>
      </c>
      <c r="G3517" s="102" t="s">
        <v>2958</v>
      </c>
      <c r="H3517" s="102" t="s">
        <v>2959</v>
      </c>
      <c r="I3517" s="45" t="s">
        <v>2960</v>
      </c>
      <c r="J3517" s="378">
        <v>0.19305555555555556</v>
      </c>
      <c r="K3517" s="377"/>
      <c r="L3517" s="13">
        <f ca="1">IFERROR(__xludf.DUMMYFUNCTION("if(K3690="""",0,counta(split(K3690,"","")))"),0)</f>
        <v>0</v>
      </c>
      <c r="M3517" s="377"/>
      <c r="N3517" s="377"/>
      <c r="O3517" s="377"/>
      <c r="P3517" s="377"/>
      <c r="Q3517" s="422" t="s">
        <v>62</v>
      </c>
      <c r="R3517" s="286" t="s">
        <v>36</v>
      </c>
      <c r="S3517" s="102">
        <v>0</v>
      </c>
      <c r="T3517" s="435"/>
      <c r="U3517" s="297">
        <v>3</v>
      </c>
      <c r="V3517" s="297">
        <v>3</v>
      </c>
      <c r="W3517" s="301" t="s">
        <v>9755</v>
      </c>
      <c r="X3517" s="301" t="s">
        <v>2794</v>
      </c>
      <c r="Y3517" s="422">
        <f>J3517-I3517</f>
        <v>-0.47361111111111109</v>
      </c>
      <c r="Z3517" s="422">
        <f>Y3517*60</f>
        <v>-28.416666666666664</v>
      </c>
      <c r="AA3517" s="429">
        <v>0</v>
      </c>
      <c r="AB3517" s="165">
        <v>1</v>
      </c>
    </row>
    <row r="3518" spans="1:28" ht="14.25" customHeight="1" thickBot="1">
      <c r="A3518" s="7"/>
      <c r="B3518" s="7"/>
      <c r="C3518" s="50" t="s">
        <v>2787</v>
      </c>
      <c r="D3518" s="468">
        <v>5</v>
      </c>
      <c r="E3518" s="51" t="s">
        <v>2924</v>
      </c>
      <c r="F3518" s="102" t="s">
        <v>2953</v>
      </c>
      <c r="G3518" s="102" t="s">
        <v>2954</v>
      </c>
      <c r="H3518" s="102" t="s">
        <v>2955</v>
      </c>
      <c r="I3518" s="45" t="s">
        <v>1331</v>
      </c>
      <c r="J3518" s="378">
        <v>7.7083333333333337E-2</v>
      </c>
      <c r="K3518" s="377" t="s">
        <v>10587</v>
      </c>
      <c r="L3518" s="13">
        <f ca="1">IFERROR(__xludf.DUMMYFUNCTION("if(K3691="""",0,counta(split(K3691,"","")))"),2)</f>
        <v>2</v>
      </c>
      <c r="M3518" s="377" t="s">
        <v>10587</v>
      </c>
      <c r="N3518" s="375"/>
      <c r="O3518" s="375"/>
      <c r="P3518" s="375"/>
      <c r="Q3518" s="422" t="s">
        <v>62</v>
      </c>
      <c r="R3518" s="286" t="s">
        <v>36</v>
      </c>
      <c r="S3518" s="102">
        <v>0</v>
      </c>
      <c r="T3518" s="435"/>
      <c r="U3518" s="165">
        <v>3</v>
      </c>
      <c r="V3518" s="165">
        <v>4</v>
      </c>
      <c r="W3518" s="165" t="s">
        <v>3154</v>
      </c>
      <c r="X3518" s="102" t="s">
        <v>2794</v>
      </c>
      <c r="Y3518" s="422">
        <f>J3518-I3518</f>
        <v>-0.51666666666666661</v>
      </c>
      <c r="Z3518" s="422">
        <f>Y3518*60</f>
        <v>-30.999999999999996</v>
      </c>
      <c r="AA3518" s="429">
        <v>0</v>
      </c>
      <c r="AB3518" s="165">
        <v>1</v>
      </c>
    </row>
    <row r="3519" spans="1:28" ht="14.25" customHeight="1" thickBot="1">
      <c r="A3519" s="7"/>
      <c r="B3519" s="7"/>
      <c r="C3519" s="50" t="s">
        <v>2787</v>
      </c>
      <c r="D3519" s="468">
        <v>5</v>
      </c>
      <c r="E3519" s="51" t="s">
        <v>2924</v>
      </c>
      <c r="F3519" s="53" t="s">
        <v>2948</v>
      </c>
      <c r="G3519" s="102"/>
      <c r="H3519" s="102" t="s">
        <v>2949</v>
      </c>
      <c r="I3519" s="45" t="s">
        <v>2950</v>
      </c>
      <c r="J3519" s="378">
        <v>0.43263888888888891</v>
      </c>
      <c r="K3519" s="377" t="s">
        <v>10590</v>
      </c>
      <c r="L3519" s="13">
        <f ca="1">IFERROR(__xludf.DUMMYFUNCTION("if(K3692="""",0,counta(split(K3692,"","")))"),7)</f>
        <v>7</v>
      </c>
      <c r="M3519" s="377" t="s">
        <v>10591</v>
      </c>
      <c r="N3519" s="377"/>
      <c r="O3519" s="377"/>
      <c r="P3519" s="377"/>
      <c r="Q3519" s="414" t="s">
        <v>62</v>
      </c>
      <c r="R3519" s="286" t="s">
        <v>36</v>
      </c>
      <c r="S3519" s="354">
        <v>0</v>
      </c>
      <c r="T3519" s="435"/>
      <c r="U3519" s="165">
        <v>4</v>
      </c>
      <c r="V3519" s="165">
        <v>5</v>
      </c>
      <c r="W3519" s="353" t="s">
        <v>29</v>
      </c>
      <c r="X3519" s="102" t="s">
        <v>2794</v>
      </c>
      <c r="Y3519" s="422">
        <f>J3519-I3519</f>
        <v>-8.3333333333333259E-2</v>
      </c>
      <c r="Z3519" s="422">
        <f>Y3519*60</f>
        <v>-4.9999999999999956</v>
      </c>
      <c r="AA3519" s="429">
        <v>0</v>
      </c>
      <c r="AB3519" s="165">
        <v>1</v>
      </c>
    </row>
    <row r="3520" spans="1:28" ht="14.25" customHeight="1" thickBot="1">
      <c r="A3520" s="7"/>
      <c r="B3520" s="7"/>
      <c r="C3520" s="50" t="s">
        <v>2787</v>
      </c>
      <c r="D3520" s="468">
        <v>5</v>
      </c>
      <c r="E3520" s="51" t="s">
        <v>2815</v>
      </c>
      <c r="F3520" s="102" t="s">
        <v>1400</v>
      </c>
      <c r="G3520" s="102" t="s">
        <v>2820</v>
      </c>
      <c r="H3520" s="102" t="s">
        <v>1400</v>
      </c>
      <c r="I3520" s="45" t="s">
        <v>51</v>
      </c>
      <c r="J3520" s="378">
        <v>0.27569444444444446</v>
      </c>
      <c r="K3520" s="377" t="s">
        <v>648</v>
      </c>
      <c r="L3520" s="13">
        <f ca="1">IFERROR(__xludf.DUMMYFUNCTION("if(K3693="""",0,counta(split(K3693,"","")))"),1)</f>
        <v>1</v>
      </c>
      <c r="M3520" s="377" t="s">
        <v>648</v>
      </c>
      <c r="N3520" s="375"/>
      <c r="O3520" s="375"/>
      <c r="P3520" s="375"/>
      <c r="Q3520" s="414" t="s">
        <v>62</v>
      </c>
      <c r="R3520" s="286" t="s">
        <v>36</v>
      </c>
      <c r="S3520" s="354">
        <v>0</v>
      </c>
      <c r="T3520" s="435"/>
      <c r="U3520" s="165">
        <v>2</v>
      </c>
      <c r="V3520" s="165">
        <v>2</v>
      </c>
      <c r="W3520" s="165" t="s">
        <v>3602</v>
      </c>
      <c r="X3520" s="102" t="s">
        <v>3469</v>
      </c>
      <c r="Y3520" s="422">
        <f>J3520-I3520</f>
        <v>-0.22083333333333327</v>
      </c>
      <c r="Z3520" s="422">
        <f>Y3520*60</f>
        <v>-13.249999999999996</v>
      </c>
      <c r="AA3520" s="429">
        <v>0</v>
      </c>
      <c r="AB3520" s="165">
        <v>1</v>
      </c>
    </row>
    <row r="3521" spans="1:28" ht="14.25" customHeight="1" thickBot="1">
      <c r="A3521" s="7"/>
      <c r="B3521" s="7"/>
      <c r="C3521" s="50" t="s">
        <v>2787</v>
      </c>
      <c r="D3521" s="468">
        <v>5</v>
      </c>
      <c r="E3521" s="50" t="s">
        <v>221</v>
      </c>
      <c r="F3521" s="102" t="s">
        <v>2824</v>
      </c>
      <c r="G3521" s="102" t="s">
        <v>2893</v>
      </c>
      <c r="H3521" s="102" t="s">
        <v>2894</v>
      </c>
      <c r="I3521" s="45" t="s">
        <v>2895</v>
      </c>
      <c r="J3521" s="378">
        <v>0.32569444444444445</v>
      </c>
      <c r="K3521" s="377"/>
      <c r="L3521" s="13">
        <f ca="1">IFERROR(__xludf.DUMMYFUNCTION("if(K3694="""",0,counta(split(K3694,"","")))"),0)</f>
        <v>0</v>
      </c>
      <c r="M3521" s="377"/>
      <c r="N3521" s="375"/>
      <c r="O3521" s="375"/>
      <c r="P3521" s="375"/>
      <c r="Q3521" s="414" t="s">
        <v>62</v>
      </c>
      <c r="R3521" s="286" t="s">
        <v>36</v>
      </c>
      <c r="S3521" s="354">
        <v>0</v>
      </c>
      <c r="T3521" s="435"/>
      <c r="U3521" s="336">
        <v>3</v>
      </c>
      <c r="V3521" s="332">
        <v>5</v>
      </c>
      <c r="W3521" s="339" t="s">
        <v>3548</v>
      </c>
      <c r="X3521" s="339" t="s">
        <v>2794</v>
      </c>
      <c r="Y3521" s="422">
        <f>J3521-I3521</f>
        <v>-9.722222222222221E-2</v>
      </c>
      <c r="Z3521" s="422">
        <f>Y3521*60</f>
        <v>-5.8333333333333321</v>
      </c>
      <c r="AA3521" s="429">
        <v>0</v>
      </c>
      <c r="AB3521" s="165">
        <v>1</v>
      </c>
    </row>
    <row r="3522" spans="1:28" ht="14.25" customHeight="1" thickBot="1">
      <c r="A3522" s="7"/>
      <c r="B3522" s="7"/>
      <c r="C3522" s="50" t="s">
        <v>2787</v>
      </c>
      <c r="D3522" s="468">
        <v>5</v>
      </c>
      <c r="E3522" s="51" t="s">
        <v>2822</v>
      </c>
      <c r="F3522" s="102" t="s">
        <v>84</v>
      </c>
      <c r="G3522" s="52" t="s">
        <v>2828</v>
      </c>
      <c r="H3522" s="102" t="s">
        <v>1104</v>
      </c>
      <c r="I3522" s="45" t="s">
        <v>1925</v>
      </c>
      <c r="J3522" s="378">
        <v>0.17499999999999999</v>
      </c>
      <c r="K3522" s="377"/>
      <c r="L3522" s="13">
        <f ca="1">IFERROR(__xludf.DUMMYFUNCTION("if(K3695="""",0,counta(split(K3695,"","")))"),0)</f>
        <v>0</v>
      </c>
      <c r="M3522" s="377"/>
      <c r="N3522" s="375"/>
      <c r="O3522" s="375"/>
      <c r="P3522" s="375"/>
      <c r="Q3522" s="414" t="s">
        <v>62</v>
      </c>
      <c r="R3522" s="286" t="s">
        <v>36</v>
      </c>
      <c r="S3522" s="354">
        <v>0</v>
      </c>
      <c r="T3522" s="435"/>
      <c r="U3522" s="336">
        <v>3</v>
      </c>
      <c r="V3522" s="333">
        <v>4</v>
      </c>
      <c r="W3522" s="339" t="s">
        <v>3770</v>
      </c>
      <c r="X3522" s="339" t="s">
        <v>3469</v>
      </c>
      <c r="Y3522" s="422">
        <f>J3522-I3522</f>
        <v>9.3749999999999986E-2</v>
      </c>
      <c r="Z3522" s="422">
        <f>Y3522*60</f>
        <v>5.6249999999999991</v>
      </c>
      <c r="AA3522" s="429">
        <v>0</v>
      </c>
      <c r="AB3522" s="165">
        <v>1</v>
      </c>
    </row>
    <row r="3523" spans="1:28" ht="14.25" customHeight="1" thickBot="1">
      <c r="A3523" s="7"/>
      <c r="B3523" s="7"/>
      <c r="C3523" s="50" t="s">
        <v>2787</v>
      </c>
      <c r="D3523" s="468">
        <v>5</v>
      </c>
      <c r="E3523" s="51" t="s">
        <v>2788</v>
      </c>
      <c r="F3523" s="102" t="s">
        <v>2808</v>
      </c>
      <c r="G3523" s="102" t="s">
        <v>2809</v>
      </c>
      <c r="H3523" s="102" t="s">
        <v>2810</v>
      </c>
      <c r="I3523" s="45" t="s">
        <v>769</v>
      </c>
      <c r="J3523" s="378">
        <v>0.17499999999999999</v>
      </c>
      <c r="K3523" s="377" t="s">
        <v>10603</v>
      </c>
      <c r="L3523" s="13">
        <f ca="1">IFERROR(__xludf.DUMMYFUNCTION("if(K3696="""",0,counta(split(K3696,"","")))"),3)</f>
        <v>3</v>
      </c>
      <c r="M3523" s="377" t="s">
        <v>10603</v>
      </c>
      <c r="N3523" s="375"/>
      <c r="O3523" s="375"/>
      <c r="P3523" s="375"/>
      <c r="Q3523" s="447" t="s">
        <v>62</v>
      </c>
      <c r="R3523" s="286" t="s">
        <v>36</v>
      </c>
      <c r="S3523" s="297">
        <v>0</v>
      </c>
      <c r="T3523" s="435"/>
      <c r="U3523" s="481"/>
      <c r="V3523" s="481"/>
      <c r="W3523" s="481"/>
      <c r="X3523" s="480"/>
      <c r="Y3523" s="422">
        <f>J3523-I3523</f>
        <v>9.8611111111111094E-2</v>
      </c>
      <c r="Z3523" s="422">
        <f>Y3523*60</f>
        <v>5.9166666666666661</v>
      </c>
      <c r="AA3523" s="429">
        <v>0</v>
      </c>
      <c r="AB3523" s="165">
        <v>1</v>
      </c>
    </row>
    <row r="3524" spans="1:28" ht="14.25" customHeight="1" thickBot="1">
      <c r="A3524" s="7"/>
      <c r="B3524" s="7"/>
      <c r="C3524" s="50" t="s">
        <v>2787</v>
      </c>
      <c r="D3524" s="468">
        <v>5</v>
      </c>
      <c r="E3524" s="51" t="s">
        <v>2883</v>
      </c>
      <c r="F3524" s="102" t="s">
        <v>2803</v>
      </c>
      <c r="G3524" s="102" t="s">
        <v>2884</v>
      </c>
      <c r="H3524" s="102" t="s">
        <v>2885</v>
      </c>
      <c r="I3524" s="45" t="s">
        <v>846</v>
      </c>
      <c r="J3524" s="378">
        <v>0.60972222222222228</v>
      </c>
      <c r="K3524" s="377" t="s">
        <v>10607</v>
      </c>
      <c r="L3524" s="13">
        <f ca="1">IFERROR(__xludf.DUMMYFUNCTION("if(K3697="""",0,counta(split(K3697,"","")))"),4)</f>
        <v>4</v>
      </c>
      <c r="M3524" s="377" t="s">
        <v>10608</v>
      </c>
      <c r="N3524" s="375"/>
      <c r="O3524" s="375"/>
      <c r="P3524" s="375"/>
      <c r="Q3524" s="441" t="s">
        <v>62</v>
      </c>
      <c r="R3524" s="286" t="s">
        <v>36</v>
      </c>
      <c r="S3524" s="331">
        <v>0</v>
      </c>
      <c r="T3524" s="435"/>
      <c r="U3524" s="379">
        <v>2</v>
      </c>
      <c r="V3524" s="379">
        <v>5</v>
      </c>
      <c r="W3524" s="377" t="s">
        <v>3044</v>
      </c>
      <c r="X3524" s="377">
        <v>1</v>
      </c>
      <c r="Y3524" s="422">
        <f>J3524-I3524</f>
        <v>0.53750000000000009</v>
      </c>
      <c r="Z3524" s="422">
        <f>Y3524*60</f>
        <v>32.250000000000007</v>
      </c>
      <c r="AA3524" s="429">
        <v>0</v>
      </c>
      <c r="AB3524" s="165">
        <v>1</v>
      </c>
    </row>
    <row r="3525" spans="1:28" ht="14.25" customHeight="1" thickBot="1">
      <c r="A3525" s="7"/>
      <c r="B3525" s="7"/>
      <c r="C3525" s="50" t="s">
        <v>2787</v>
      </c>
      <c r="D3525" s="468">
        <v>5</v>
      </c>
      <c r="E3525" s="51" t="s">
        <v>2924</v>
      </c>
      <c r="F3525" s="55" t="s">
        <v>1847</v>
      </c>
      <c r="G3525" s="60" t="s">
        <v>2929</v>
      </c>
      <c r="H3525" s="102" t="s">
        <v>1848</v>
      </c>
      <c r="I3525" s="45" t="s">
        <v>1434</v>
      </c>
      <c r="J3525" s="378">
        <v>0.51597222222222228</v>
      </c>
      <c r="K3525" s="377" t="s">
        <v>10611</v>
      </c>
      <c r="L3525" s="13">
        <f ca="1">IFERROR(__xludf.DUMMYFUNCTION("if(K3698="""",0,counta(split(K3698,"","")))"),5)</f>
        <v>5</v>
      </c>
      <c r="M3525" s="377" t="s">
        <v>10611</v>
      </c>
      <c r="N3525" s="375"/>
      <c r="O3525" s="375"/>
      <c r="P3525" s="375"/>
      <c r="Q3525" s="441" t="s">
        <v>62</v>
      </c>
      <c r="R3525" s="286" t="s">
        <v>36</v>
      </c>
      <c r="S3525" s="331">
        <v>0</v>
      </c>
      <c r="T3525" s="435"/>
      <c r="U3525" s="165">
        <v>4</v>
      </c>
      <c r="V3525" s="165">
        <v>4</v>
      </c>
      <c r="W3525" s="165" t="s">
        <v>6010</v>
      </c>
      <c r="X3525" s="102">
        <v>1</v>
      </c>
      <c r="Y3525" s="422">
        <f>J3525-I3525</f>
        <v>0.45069444444444451</v>
      </c>
      <c r="Z3525" s="422">
        <f>Y3525*60</f>
        <v>27.041666666666671</v>
      </c>
      <c r="AA3525" s="429">
        <v>0</v>
      </c>
      <c r="AB3525" s="165">
        <v>1</v>
      </c>
    </row>
    <row r="3526" spans="1:28" ht="14.25" customHeight="1" thickBot="1">
      <c r="A3526" s="7"/>
      <c r="B3526" s="7"/>
      <c r="C3526" s="50" t="s">
        <v>2787</v>
      </c>
      <c r="D3526" s="468">
        <v>5</v>
      </c>
      <c r="E3526" s="51" t="s">
        <v>221</v>
      </c>
      <c r="F3526" s="102" t="s">
        <v>84</v>
      </c>
      <c r="G3526" s="56" t="s">
        <v>616</v>
      </c>
      <c r="H3526" s="102" t="s">
        <v>1104</v>
      </c>
      <c r="I3526" s="45" t="s">
        <v>675</v>
      </c>
      <c r="J3526" s="378">
        <v>0.41249999999999998</v>
      </c>
      <c r="K3526" s="377" t="s">
        <v>10613</v>
      </c>
      <c r="L3526" s="13">
        <f ca="1">IFERROR(__xludf.DUMMYFUNCTION("if(K3699="""",0,counta(split(K3699,"","")))"),6)</f>
        <v>6</v>
      </c>
      <c r="M3526" s="377" t="s">
        <v>10613</v>
      </c>
      <c r="N3526" s="377"/>
      <c r="O3526" s="377"/>
      <c r="P3526" s="377"/>
      <c r="Q3526" s="441" t="s">
        <v>62</v>
      </c>
      <c r="R3526" s="286" t="s">
        <v>36</v>
      </c>
      <c r="S3526" s="331">
        <v>0</v>
      </c>
      <c r="T3526" s="435"/>
      <c r="U3526" s="165"/>
      <c r="V3526" s="165">
        <v>3</v>
      </c>
      <c r="W3526" s="165" t="s">
        <v>29</v>
      </c>
      <c r="X3526" s="15">
        <v>1</v>
      </c>
      <c r="Y3526" s="422">
        <f>J3526-I3526</f>
        <v>0.34930555555555554</v>
      </c>
      <c r="Z3526" s="422">
        <f>Y3526*60</f>
        <v>20.958333333333332</v>
      </c>
      <c r="AA3526" s="428">
        <v>0</v>
      </c>
      <c r="AB3526" s="165">
        <v>1</v>
      </c>
    </row>
    <row r="3527" spans="1:28" ht="14.25" customHeight="1" thickBot="1">
      <c r="A3527" s="7"/>
      <c r="B3527" s="7"/>
      <c r="C3527" s="50" t="s">
        <v>2787</v>
      </c>
      <c r="D3527" s="468">
        <v>5</v>
      </c>
      <c r="E3527" s="51" t="s">
        <v>2983</v>
      </c>
      <c r="F3527" s="102" t="s">
        <v>2803</v>
      </c>
      <c r="G3527" s="102" t="s">
        <v>2984</v>
      </c>
      <c r="H3527" s="102" t="s">
        <v>2985</v>
      </c>
      <c r="I3527" s="45" t="s">
        <v>709</v>
      </c>
      <c r="J3527" s="378">
        <v>0.27638888888888891</v>
      </c>
      <c r="K3527" s="377" t="s">
        <v>10614</v>
      </c>
      <c r="L3527" s="13">
        <f ca="1">IFERROR(__xludf.DUMMYFUNCTION("if(K3700="""",0,counta(split(K3700,"","")))"),4)</f>
        <v>4</v>
      </c>
      <c r="M3527" s="377" t="s">
        <v>10614</v>
      </c>
      <c r="N3527" s="375"/>
      <c r="O3527" s="375"/>
      <c r="P3527" s="375"/>
      <c r="Q3527" s="441" t="s">
        <v>62</v>
      </c>
      <c r="R3527" s="286" t="s">
        <v>36</v>
      </c>
      <c r="S3527" s="331">
        <v>0</v>
      </c>
      <c r="T3527" s="435"/>
      <c r="U3527" s="148">
        <v>3</v>
      </c>
      <c r="V3527" s="148">
        <v>3</v>
      </c>
      <c r="W3527" s="155" t="s">
        <v>29</v>
      </c>
      <c r="X3527" s="155" t="s">
        <v>2947</v>
      </c>
      <c r="Y3527" s="422">
        <f>J3527-I3527</f>
        <v>0.22083333333333335</v>
      </c>
      <c r="Z3527" s="422">
        <f>Y3527*60</f>
        <v>13.250000000000002</v>
      </c>
      <c r="AA3527" s="429">
        <v>0</v>
      </c>
      <c r="AB3527" s="165">
        <v>1</v>
      </c>
    </row>
    <row r="3528" spans="1:28" ht="14.25" customHeight="1" thickBot="1">
      <c r="A3528" s="7"/>
      <c r="B3528" s="7"/>
      <c r="C3528" s="50" t="s">
        <v>2787</v>
      </c>
      <c r="D3528" s="468">
        <v>5</v>
      </c>
      <c r="E3528" s="51" t="s">
        <v>2822</v>
      </c>
      <c r="F3528" s="102" t="s">
        <v>2824</v>
      </c>
      <c r="G3528" s="102" t="s">
        <v>2824</v>
      </c>
      <c r="H3528" s="102" t="s">
        <v>2825</v>
      </c>
      <c r="I3528" s="45" t="s">
        <v>2343</v>
      </c>
      <c r="J3528" s="378">
        <v>0.24166666666666667</v>
      </c>
      <c r="K3528" s="377" t="s">
        <v>10616</v>
      </c>
      <c r="L3528" s="13">
        <f ca="1">IFERROR(__xludf.DUMMYFUNCTION("if(K3701="""",0,counta(split(K3701,"","")))"),4)</f>
        <v>4</v>
      </c>
      <c r="M3528" s="377" t="s">
        <v>10616</v>
      </c>
      <c r="N3528" s="375"/>
      <c r="O3528" s="375"/>
      <c r="P3528" s="375"/>
      <c r="Q3528" s="441" t="s">
        <v>62</v>
      </c>
      <c r="R3528" s="286" t="s">
        <v>36</v>
      </c>
      <c r="S3528" s="331">
        <v>0</v>
      </c>
      <c r="T3528" s="435"/>
      <c r="U3528" s="165">
        <v>5</v>
      </c>
      <c r="V3528" s="165">
        <v>5</v>
      </c>
      <c r="W3528" s="353" t="s">
        <v>2111</v>
      </c>
      <c r="X3528" s="102" t="s">
        <v>2794</v>
      </c>
      <c r="Y3528" s="422">
        <f>J3528-I3528</f>
        <v>0.18680555555555556</v>
      </c>
      <c r="Z3528" s="422">
        <f>Y3528*60</f>
        <v>11.208333333333334</v>
      </c>
      <c r="AA3528" s="429">
        <v>0</v>
      </c>
      <c r="AB3528" s="165">
        <v>1</v>
      </c>
    </row>
    <row r="3529" spans="1:28" ht="14.25" customHeight="1" thickBot="1">
      <c r="A3529" s="7"/>
      <c r="B3529" s="7"/>
      <c r="C3529" s="50" t="s">
        <v>2787</v>
      </c>
      <c r="D3529" s="468">
        <v>5</v>
      </c>
      <c r="E3529" s="51" t="s">
        <v>2815</v>
      </c>
      <c r="F3529" s="102" t="s">
        <v>2816</v>
      </c>
      <c r="G3529" s="102"/>
      <c r="H3529" s="102" t="s">
        <v>2817</v>
      </c>
      <c r="I3529" s="45" t="s">
        <v>222</v>
      </c>
      <c r="J3529" s="378">
        <v>0.17291666666666666</v>
      </c>
      <c r="K3529" s="377" t="s">
        <v>10617</v>
      </c>
      <c r="L3529" s="13">
        <f ca="1">IFERROR(__xludf.DUMMYFUNCTION("if(K3702="""",0,counta(split(K3702,"","")))"),5)</f>
        <v>5</v>
      </c>
      <c r="M3529" s="377" t="s">
        <v>10617</v>
      </c>
      <c r="N3529" s="375"/>
      <c r="O3529" s="375"/>
      <c r="P3529" s="375"/>
      <c r="Q3529" s="441" t="s">
        <v>62</v>
      </c>
      <c r="R3529" s="286" t="s">
        <v>36</v>
      </c>
      <c r="S3529" s="331">
        <v>0</v>
      </c>
      <c r="T3529" s="435"/>
      <c r="U3529" s="165"/>
      <c r="V3529" s="165">
        <v>4</v>
      </c>
      <c r="W3529" s="165" t="s">
        <v>29</v>
      </c>
      <c r="X3529" s="15">
        <v>1</v>
      </c>
      <c r="Y3529" s="422">
        <f>J3529-I3529</f>
        <v>0.12430555555555556</v>
      </c>
      <c r="Z3529" s="422">
        <f>Y3529*60</f>
        <v>7.4583333333333339</v>
      </c>
      <c r="AA3529" s="429">
        <v>0</v>
      </c>
      <c r="AB3529" s="165">
        <v>1</v>
      </c>
    </row>
    <row r="3530" spans="1:28" ht="14.25" customHeight="1" thickBot="1">
      <c r="A3530" s="7"/>
      <c r="B3530" s="7"/>
      <c r="C3530" s="50" t="s">
        <v>2787</v>
      </c>
      <c r="D3530" s="468">
        <v>5</v>
      </c>
      <c r="E3530" s="51" t="s">
        <v>2841</v>
      </c>
      <c r="F3530" s="102" t="s">
        <v>2824</v>
      </c>
      <c r="G3530" s="102"/>
      <c r="H3530" s="102" t="s">
        <v>2825</v>
      </c>
      <c r="I3530" s="45" t="s">
        <v>1694</v>
      </c>
      <c r="J3530" s="378">
        <v>0.62777777777777777</v>
      </c>
      <c r="K3530" s="377" t="s">
        <v>10621</v>
      </c>
      <c r="L3530" s="13">
        <f ca="1">IFERROR(__xludf.DUMMYFUNCTION("if(K3703="""",0,counta(split(K3703,"","")))"),4)</f>
        <v>4</v>
      </c>
      <c r="M3530" s="377" t="s">
        <v>10622</v>
      </c>
      <c r="N3530" s="375"/>
      <c r="O3530" s="375"/>
      <c r="P3530" s="375"/>
      <c r="Q3530" s="452" t="s">
        <v>62</v>
      </c>
      <c r="R3530" s="286" t="s">
        <v>36</v>
      </c>
      <c r="S3530" s="379">
        <v>0</v>
      </c>
      <c r="T3530" s="435"/>
      <c r="U3530" s="148">
        <v>3</v>
      </c>
      <c r="V3530" s="149">
        <v>4</v>
      </c>
      <c r="W3530" s="155" t="s">
        <v>29</v>
      </c>
      <c r="X3530" s="155" t="s">
        <v>2947</v>
      </c>
      <c r="Y3530" s="422">
        <f>J3530-I3530</f>
        <v>0.58194444444444438</v>
      </c>
      <c r="Z3530" s="422">
        <f>Y3530*60</f>
        <v>34.916666666666664</v>
      </c>
      <c r="AA3530" s="429">
        <v>0</v>
      </c>
      <c r="AB3530" s="165">
        <v>1</v>
      </c>
    </row>
    <row r="3531" spans="1:28" ht="14.25" customHeight="1" thickBot="1">
      <c r="A3531" s="7"/>
      <c r="B3531" s="7"/>
      <c r="C3531" s="50" t="s">
        <v>2787</v>
      </c>
      <c r="D3531" s="468">
        <v>5</v>
      </c>
      <c r="E3531" s="51" t="s">
        <v>2974</v>
      </c>
      <c r="F3531" s="102" t="s">
        <v>84</v>
      </c>
      <c r="G3531" s="102" t="s">
        <v>2975</v>
      </c>
      <c r="H3531" s="62" t="s">
        <v>85</v>
      </c>
      <c r="I3531" s="45" t="s">
        <v>839</v>
      </c>
      <c r="J3531" s="378">
        <v>0.5444444444444444</v>
      </c>
      <c r="K3531" s="377"/>
      <c r="L3531" s="13">
        <f ca="1">IFERROR(__xludf.DUMMYFUNCTION("if(K3704="""",0,counta(split(K3704,"","")))"),0)</f>
        <v>0</v>
      </c>
      <c r="M3531" s="377"/>
      <c r="N3531" s="375"/>
      <c r="O3531" s="375"/>
      <c r="P3531" s="375"/>
      <c r="Q3531" s="452" t="s">
        <v>62</v>
      </c>
      <c r="R3531" s="286" t="s">
        <v>36</v>
      </c>
      <c r="S3531" s="379">
        <v>0</v>
      </c>
      <c r="T3531" s="435"/>
      <c r="U3531" s="379">
        <v>4</v>
      </c>
      <c r="V3531" s="379">
        <v>3</v>
      </c>
      <c r="W3531" s="377" t="s">
        <v>3548</v>
      </c>
      <c r="X3531" s="377">
        <v>1</v>
      </c>
      <c r="Y3531" s="422">
        <f>J3531-I3531</f>
        <v>0.50138888888888888</v>
      </c>
      <c r="Z3531" s="422">
        <f>Y3531*60</f>
        <v>30.083333333333332</v>
      </c>
      <c r="AA3531" s="429">
        <v>0</v>
      </c>
      <c r="AB3531" s="165">
        <v>1</v>
      </c>
    </row>
    <row r="3532" spans="1:28" ht="14.25" customHeight="1" thickBot="1">
      <c r="A3532" s="7"/>
      <c r="B3532" s="7"/>
      <c r="C3532" s="50" t="s">
        <v>2787</v>
      </c>
      <c r="D3532" s="468">
        <v>5</v>
      </c>
      <c r="E3532" s="51" t="s">
        <v>2788</v>
      </c>
      <c r="F3532" s="27" t="s">
        <v>262</v>
      </c>
      <c r="G3532" s="102"/>
      <c r="H3532" s="102" t="s">
        <v>2806</v>
      </c>
      <c r="I3532" s="45" t="s">
        <v>2611</v>
      </c>
      <c r="J3532" s="378">
        <v>0.4548611111111111</v>
      </c>
      <c r="K3532" s="377" t="s">
        <v>10625</v>
      </c>
      <c r="L3532" s="13">
        <f ca="1">IFERROR(__xludf.DUMMYFUNCTION("if(K3705="""",0,counta(split(K3705,"","")))"),1)</f>
        <v>1</v>
      </c>
      <c r="M3532" s="377" t="s">
        <v>10625</v>
      </c>
      <c r="N3532" s="375"/>
      <c r="O3532" s="375"/>
      <c r="P3532" s="375"/>
      <c r="Q3532" s="452" t="s">
        <v>62</v>
      </c>
      <c r="R3532" s="286" t="s">
        <v>36</v>
      </c>
      <c r="S3532" s="379">
        <v>0</v>
      </c>
      <c r="T3532" s="435"/>
      <c r="U3532" s="165"/>
      <c r="V3532" s="165">
        <v>3</v>
      </c>
      <c r="W3532" s="165" t="s">
        <v>29</v>
      </c>
      <c r="X3532" s="15">
        <v>1</v>
      </c>
      <c r="Y3532" s="422">
        <f>J3532-I3532</f>
        <v>0.4145833333333333</v>
      </c>
      <c r="Z3532" s="422">
        <f>Y3532*60</f>
        <v>24.875</v>
      </c>
      <c r="AA3532" s="429">
        <v>0</v>
      </c>
      <c r="AB3532" s="165">
        <v>1</v>
      </c>
    </row>
    <row r="3533" spans="1:28" ht="14.25" customHeight="1" thickBot="1">
      <c r="A3533" s="7"/>
      <c r="B3533" s="7"/>
      <c r="C3533" s="50" t="s">
        <v>2787</v>
      </c>
      <c r="D3533" s="468">
        <v>5</v>
      </c>
      <c r="E3533" s="51" t="s">
        <v>2883</v>
      </c>
      <c r="F3533" s="102" t="s">
        <v>2848</v>
      </c>
      <c r="G3533" s="102" t="s">
        <v>68</v>
      </c>
      <c r="H3533" s="102" t="s">
        <v>2849</v>
      </c>
      <c r="I3533" s="45" t="s">
        <v>1059</v>
      </c>
      <c r="J3533" s="378">
        <v>0.29444444444444445</v>
      </c>
      <c r="K3533" s="377" t="s">
        <v>10629</v>
      </c>
      <c r="L3533" s="13">
        <f ca="1">IFERROR(__xludf.DUMMYFUNCTION("if(K3706="""",0,counta(split(K3706,"","")))"),3)</f>
        <v>3</v>
      </c>
      <c r="M3533" s="377" t="s">
        <v>10630</v>
      </c>
      <c r="N3533" s="375"/>
      <c r="O3533" s="375"/>
      <c r="P3533" s="375"/>
      <c r="Q3533" s="452" t="s">
        <v>62</v>
      </c>
      <c r="R3533" s="286" t="s">
        <v>36</v>
      </c>
      <c r="S3533" s="379">
        <v>0</v>
      </c>
      <c r="T3533" s="435"/>
      <c r="U3533" s="165">
        <v>4</v>
      </c>
      <c r="V3533" s="165">
        <v>4</v>
      </c>
      <c r="W3533" s="165" t="s">
        <v>29</v>
      </c>
      <c r="X3533" s="102" t="s">
        <v>2794</v>
      </c>
      <c r="Y3533" s="422">
        <f>J3533-I3533</f>
        <v>0.26041666666666669</v>
      </c>
      <c r="Z3533" s="422">
        <f>Y3533*60</f>
        <v>15.625000000000002</v>
      </c>
      <c r="AA3533" s="429">
        <v>0</v>
      </c>
      <c r="AB3533" s="165">
        <v>1</v>
      </c>
    </row>
    <row r="3534" spans="1:28" ht="14.25" customHeight="1" thickBot="1">
      <c r="A3534" s="7"/>
      <c r="B3534" s="7"/>
      <c r="C3534" s="50" t="s">
        <v>2787</v>
      </c>
      <c r="D3534" s="468">
        <v>5</v>
      </c>
      <c r="E3534" s="51" t="s">
        <v>2788</v>
      </c>
      <c r="F3534" s="102" t="s">
        <v>2789</v>
      </c>
      <c r="G3534" s="102" t="s">
        <v>2789</v>
      </c>
      <c r="H3534" s="102" t="s">
        <v>2790</v>
      </c>
      <c r="I3534" s="45" t="s">
        <v>2791</v>
      </c>
      <c r="J3534" s="378">
        <v>0.34583333333333333</v>
      </c>
      <c r="K3534" s="377" t="s">
        <v>10633</v>
      </c>
      <c r="L3534" s="13">
        <f ca="1">IFERROR(__xludf.DUMMYFUNCTION("if(K3707="""",0,counta(split(K3707,"","")))"),1)</f>
        <v>1</v>
      </c>
      <c r="M3534" s="377" t="s">
        <v>1582</v>
      </c>
      <c r="N3534" s="375"/>
      <c r="O3534" s="375"/>
      <c r="P3534" s="375"/>
      <c r="Q3534" s="452" t="s">
        <v>62</v>
      </c>
      <c r="R3534" s="286" t="s">
        <v>36</v>
      </c>
      <c r="S3534" s="379">
        <v>0</v>
      </c>
      <c r="T3534" s="435"/>
      <c r="U3534" s="165">
        <v>4</v>
      </c>
      <c r="V3534" s="165">
        <v>4</v>
      </c>
      <c r="W3534" s="165" t="s">
        <v>3092</v>
      </c>
      <c r="X3534" s="102" t="s">
        <v>2794</v>
      </c>
      <c r="Y3534" s="422">
        <f>J3534-I3534</f>
        <v>0.3125</v>
      </c>
      <c r="Z3534" s="422">
        <f>Y3534*60</f>
        <v>18.75</v>
      </c>
      <c r="AA3534" s="429">
        <v>0</v>
      </c>
      <c r="AB3534" s="165">
        <v>1</v>
      </c>
    </row>
    <row r="3535" spans="1:28" ht="14.25" customHeight="1" thickBot="1">
      <c r="A3535" s="7"/>
      <c r="B3535" s="7"/>
      <c r="C3535" s="50" t="s">
        <v>2787</v>
      </c>
      <c r="D3535" s="468">
        <v>5</v>
      </c>
      <c r="E3535" s="51" t="s">
        <v>2859</v>
      </c>
      <c r="F3535" s="102" t="s">
        <v>2860</v>
      </c>
      <c r="G3535" s="102" t="s">
        <v>2861</v>
      </c>
      <c r="H3535" s="102" t="s">
        <v>2862</v>
      </c>
      <c r="I3535" s="45" t="s">
        <v>2791</v>
      </c>
      <c r="J3535" s="382">
        <v>0.1986111111111111</v>
      </c>
      <c r="K3535" s="376" t="s">
        <v>10635</v>
      </c>
      <c r="L3535" s="13">
        <f ca="1">IFERROR(__xludf.DUMMYFUNCTION("if(K3708="""",0,counta(split(K3708,"","")))"),1)</f>
        <v>1</v>
      </c>
      <c r="M3535" s="376" t="s">
        <v>10635</v>
      </c>
      <c r="N3535" s="375"/>
      <c r="O3535" s="375"/>
      <c r="P3535" s="375"/>
      <c r="Q3535" s="452" t="s">
        <v>62</v>
      </c>
      <c r="R3535" s="286" t="s">
        <v>36</v>
      </c>
      <c r="S3535" s="379">
        <v>0</v>
      </c>
      <c r="T3535" s="435"/>
      <c r="U3535" s="280">
        <v>4</v>
      </c>
      <c r="V3535" s="280">
        <v>5</v>
      </c>
      <c r="W3535" s="286" t="s">
        <v>9052</v>
      </c>
      <c r="X3535" s="286" t="s">
        <v>2947</v>
      </c>
      <c r="Y3535" s="422">
        <f>J3535-I3535</f>
        <v>0.16527777777777777</v>
      </c>
      <c r="Z3535" s="422">
        <f>Y3535*60</f>
        <v>9.9166666666666661</v>
      </c>
      <c r="AA3535" s="429">
        <v>0</v>
      </c>
      <c r="AB3535" s="165">
        <v>1</v>
      </c>
    </row>
    <row r="3536" spans="1:28" ht="14.25" customHeight="1" thickBot="1">
      <c r="A3536" s="7"/>
      <c r="B3536" s="7"/>
      <c r="C3536" s="50" t="s">
        <v>2787</v>
      </c>
      <c r="D3536" s="468">
        <v>5</v>
      </c>
      <c r="E3536" s="51" t="s">
        <v>2905</v>
      </c>
      <c r="F3536" s="53" t="s">
        <v>2017</v>
      </c>
      <c r="G3536" s="102"/>
      <c r="H3536" s="102" t="s">
        <v>2906</v>
      </c>
      <c r="I3536" s="45" t="s">
        <v>2065</v>
      </c>
      <c r="J3536" s="378">
        <v>0.1673611111111111</v>
      </c>
      <c r="K3536" s="475"/>
      <c r="L3536" s="13">
        <f ca="1">IFERROR(__xludf.DUMMYFUNCTION("if(K3709="""",0,counta(split(K3709,"","")))"),0)</f>
        <v>0</v>
      </c>
      <c r="M3536" s="377"/>
      <c r="N3536" s="375"/>
      <c r="O3536" s="375"/>
      <c r="P3536" s="375"/>
      <c r="Q3536" s="452" t="s">
        <v>62</v>
      </c>
      <c r="R3536" s="286" t="s">
        <v>36</v>
      </c>
      <c r="S3536" s="379">
        <v>0</v>
      </c>
      <c r="T3536" s="435"/>
      <c r="U3536" s="165">
        <v>4</v>
      </c>
      <c r="V3536" s="165">
        <v>4</v>
      </c>
      <c r="W3536" s="165" t="s">
        <v>5989</v>
      </c>
      <c r="X3536" s="102">
        <v>1</v>
      </c>
      <c r="Y3536" s="422">
        <f>J3536-I3536</f>
        <v>0.13749999999999998</v>
      </c>
      <c r="Z3536" s="422">
        <f>Y3536*60</f>
        <v>8.2499999999999982</v>
      </c>
      <c r="AA3536" s="433">
        <v>0</v>
      </c>
      <c r="AB3536" s="165">
        <v>1</v>
      </c>
    </row>
    <row r="3537" spans="1:28" ht="14.25" customHeight="1" thickBot="1">
      <c r="A3537" s="7"/>
      <c r="B3537" s="7"/>
      <c r="C3537" s="50" t="s">
        <v>2787</v>
      </c>
      <c r="D3537" s="468">
        <v>5</v>
      </c>
      <c r="E3537" s="51" t="s">
        <v>2841</v>
      </c>
      <c r="F3537" s="53" t="s">
        <v>2842</v>
      </c>
      <c r="G3537" s="53" t="s">
        <v>2843</v>
      </c>
      <c r="H3537" s="102" t="s">
        <v>2844</v>
      </c>
      <c r="I3537" s="45" t="s">
        <v>2845</v>
      </c>
      <c r="J3537" s="477">
        <v>0.53333333333333333</v>
      </c>
      <c r="K3537" s="475" t="s">
        <v>10642</v>
      </c>
      <c r="L3537" s="13">
        <f ca="1">IFERROR(__xludf.DUMMYFUNCTION("if(K3710="""",0,counta(split(K3710,"","")))"),3)</f>
        <v>3</v>
      </c>
      <c r="M3537" s="377" t="s">
        <v>10642</v>
      </c>
      <c r="N3537" s="375"/>
      <c r="O3537" s="375"/>
      <c r="P3537" s="375"/>
      <c r="Q3537" s="452" t="s">
        <v>62</v>
      </c>
      <c r="R3537" s="286" t="s">
        <v>36</v>
      </c>
      <c r="S3537" s="379">
        <v>0</v>
      </c>
      <c r="T3537" s="435"/>
      <c r="U3537" s="490">
        <v>5</v>
      </c>
      <c r="V3537" s="490">
        <v>5</v>
      </c>
      <c r="W3537" s="502" t="s">
        <v>2793</v>
      </c>
      <c r="X3537" s="502" t="s">
        <v>2947</v>
      </c>
      <c r="Y3537" s="422">
        <f>J3537-I3537</f>
        <v>0.50694444444444442</v>
      </c>
      <c r="Z3537" s="422">
        <f>Y3537*60</f>
        <v>30.416666666666664</v>
      </c>
      <c r="AA3537" s="433">
        <v>0</v>
      </c>
      <c r="AB3537" s="165">
        <v>1</v>
      </c>
    </row>
    <row r="3538" spans="1:28" ht="14.25" customHeight="1" thickBot="1">
      <c r="A3538" s="7"/>
      <c r="B3538" s="7"/>
      <c r="C3538" s="50" t="s">
        <v>2787</v>
      </c>
      <c r="D3538" s="468">
        <v>5</v>
      </c>
      <c r="E3538" s="51" t="s">
        <v>2924</v>
      </c>
      <c r="F3538" s="58" t="s">
        <v>2925</v>
      </c>
      <c r="G3538" s="102"/>
      <c r="H3538" s="102" t="s">
        <v>2926</v>
      </c>
      <c r="I3538" s="45" t="s">
        <v>2077</v>
      </c>
      <c r="J3538" s="378">
        <v>0.43472222222222223</v>
      </c>
      <c r="K3538" s="377" t="s">
        <v>10645</v>
      </c>
      <c r="L3538" s="13">
        <f ca="1">IFERROR(__xludf.DUMMYFUNCTION("if(K3711="""",0,counta(split(K3711,"","")))"),3)</f>
        <v>3</v>
      </c>
      <c r="M3538" s="377" t="s">
        <v>10645</v>
      </c>
      <c r="N3538" s="377" t="s">
        <v>10646</v>
      </c>
      <c r="O3538" s="377" t="s">
        <v>10647</v>
      </c>
      <c r="P3538" s="377" t="s">
        <v>10648</v>
      </c>
      <c r="Q3538" s="452" t="s">
        <v>62</v>
      </c>
      <c r="R3538" s="286" t="s">
        <v>36</v>
      </c>
      <c r="S3538" s="379">
        <v>0</v>
      </c>
      <c r="T3538" s="435"/>
      <c r="U3538" s="165">
        <v>5</v>
      </c>
      <c r="V3538" s="165">
        <v>4</v>
      </c>
      <c r="W3538" s="353" t="s">
        <v>29</v>
      </c>
      <c r="X3538" s="102" t="s">
        <v>2794</v>
      </c>
      <c r="Y3538" s="422">
        <f>J3538-I3538</f>
        <v>0.4152777777777778</v>
      </c>
      <c r="Z3538" s="422">
        <f>Y3538*60</f>
        <v>24.916666666666668</v>
      </c>
      <c r="AA3538" s="429">
        <v>0</v>
      </c>
      <c r="AB3538" s="165">
        <v>1</v>
      </c>
    </row>
    <row r="3539" spans="1:28" ht="14.25" customHeight="1" thickBot="1">
      <c r="A3539" s="7"/>
      <c r="B3539" s="7"/>
      <c r="C3539" s="50" t="s">
        <v>2787</v>
      </c>
      <c r="D3539" s="468">
        <v>5</v>
      </c>
      <c r="E3539" s="51" t="s">
        <v>2788</v>
      </c>
      <c r="F3539" s="102" t="s">
        <v>2803</v>
      </c>
      <c r="G3539" s="102" t="s">
        <v>2803</v>
      </c>
      <c r="H3539" s="102" t="s">
        <v>295</v>
      </c>
      <c r="I3539" s="45" t="s">
        <v>2304</v>
      </c>
      <c r="J3539" s="378">
        <v>0.43680555555555556</v>
      </c>
      <c r="K3539" s="376" t="s">
        <v>10652</v>
      </c>
      <c r="L3539" s="13">
        <f ca="1">IFERROR(__xludf.DUMMYFUNCTION("if(K3712="""",0,counta(split(K3712,"","")))"),1)</f>
        <v>1</v>
      </c>
      <c r="M3539" s="383" t="s">
        <v>10652</v>
      </c>
      <c r="N3539" s="377"/>
      <c r="O3539" s="377" t="s">
        <v>4531</v>
      </c>
      <c r="P3539" s="377" t="s">
        <v>4531</v>
      </c>
      <c r="Q3539" s="452" t="s">
        <v>62</v>
      </c>
      <c r="R3539" s="286" t="s">
        <v>36</v>
      </c>
      <c r="S3539" s="379">
        <v>0</v>
      </c>
      <c r="T3539" s="435"/>
      <c r="U3539" s="165">
        <v>3</v>
      </c>
      <c r="V3539" s="165">
        <v>4</v>
      </c>
      <c r="W3539" s="165" t="s">
        <v>3548</v>
      </c>
      <c r="X3539" s="102">
        <v>1</v>
      </c>
      <c r="Y3539" s="422">
        <f>J3539-I3539</f>
        <v>0.41875000000000001</v>
      </c>
      <c r="Z3539" s="422">
        <f>Y3539*60</f>
        <v>25.125</v>
      </c>
      <c r="AA3539" s="429">
        <v>0</v>
      </c>
      <c r="AB3539" s="165">
        <v>1</v>
      </c>
    </row>
    <row r="3540" spans="1:28" ht="14.25" customHeight="1" thickBot="1">
      <c r="A3540" s="7"/>
      <c r="B3540" s="7"/>
      <c r="C3540" s="50" t="s">
        <v>2787</v>
      </c>
      <c r="D3540" s="468">
        <v>5</v>
      </c>
      <c r="E3540" s="51" t="s">
        <v>2822</v>
      </c>
      <c r="F3540" s="102" t="s">
        <v>2803</v>
      </c>
      <c r="G3540" s="102"/>
      <c r="H3540" s="102" t="s">
        <v>2823</v>
      </c>
      <c r="I3540" s="45" t="s">
        <v>407</v>
      </c>
      <c r="J3540" s="378">
        <v>0.36249999999999999</v>
      </c>
      <c r="K3540" s="377"/>
      <c r="L3540" s="13">
        <f ca="1">IFERROR(__xludf.DUMMYFUNCTION("if(K3713="""",0,counta(split(K3713,"","")))"),0)</f>
        <v>0</v>
      </c>
      <c r="M3540" s="377"/>
      <c r="N3540" s="377" t="s">
        <v>10654</v>
      </c>
      <c r="O3540" s="377" t="s">
        <v>4531</v>
      </c>
      <c r="P3540" s="377" t="s">
        <v>4531</v>
      </c>
      <c r="Q3540" s="452" t="s">
        <v>62</v>
      </c>
      <c r="R3540" s="286" t="s">
        <v>36</v>
      </c>
      <c r="S3540" s="379">
        <v>0</v>
      </c>
      <c r="T3540" s="435"/>
      <c r="U3540" s="120">
        <v>4</v>
      </c>
      <c r="V3540" s="121">
        <v>3</v>
      </c>
      <c r="W3540" s="165" t="s">
        <v>2111</v>
      </c>
      <c r="X3540" s="284" t="s">
        <v>2794</v>
      </c>
      <c r="Y3540" s="422">
        <f>J3540-I3540</f>
        <v>0.34722222222222221</v>
      </c>
      <c r="Z3540" s="422">
        <f>Y3540*60</f>
        <v>20.833333333333332</v>
      </c>
      <c r="AA3540" s="429">
        <v>0</v>
      </c>
      <c r="AB3540" s="165">
        <v>1</v>
      </c>
    </row>
    <row r="3541" spans="1:28" ht="14.25" customHeight="1" thickBot="1">
      <c r="A3541" s="69"/>
      <c r="B3541" s="69"/>
      <c r="C3541" s="285" t="s">
        <v>3006</v>
      </c>
      <c r="D3541" s="468">
        <v>5</v>
      </c>
      <c r="E3541" s="74" t="s">
        <v>3008</v>
      </c>
      <c r="F3541" s="74" t="s">
        <v>3009</v>
      </c>
      <c r="G3541" s="74" t="s">
        <v>3010</v>
      </c>
      <c r="H3541" s="74" t="s">
        <v>3011</v>
      </c>
      <c r="I3541" s="70">
        <v>0.29930555555555555</v>
      </c>
      <c r="J3541" s="378">
        <v>0.3034722222222222</v>
      </c>
      <c r="K3541" s="377" t="s">
        <v>10655</v>
      </c>
      <c r="L3541" s="13">
        <f ca="1">IFERROR(__xludf.DUMMYFUNCTION("if(K3714="""",0,counta(split(K3714,"","")))"),5)</f>
        <v>5</v>
      </c>
      <c r="M3541" s="381" t="s">
        <v>10656</v>
      </c>
      <c r="N3541" s="377"/>
      <c r="O3541" s="377"/>
      <c r="P3541" s="377"/>
      <c r="Q3541" s="454" t="s">
        <v>62</v>
      </c>
      <c r="R3541" s="286" t="s">
        <v>36</v>
      </c>
      <c r="S3541" s="459">
        <v>0</v>
      </c>
      <c r="T3541" s="435"/>
      <c r="U3541" s="490">
        <v>5</v>
      </c>
      <c r="V3541" s="490">
        <v>4</v>
      </c>
      <c r="W3541" s="502" t="s">
        <v>9052</v>
      </c>
      <c r="X3541" s="502" t="s">
        <v>2947</v>
      </c>
      <c r="Y3541" s="422">
        <f>J3541-I3541</f>
        <v>4.1666666666666519E-3</v>
      </c>
      <c r="Z3541" s="422">
        <f>Y3541*60</f>
        <v>0.24999999999999911</v>
      </c>
      <c r="AA3541" s="429">
        <v>0</v>
      </c>
      <c r="AB3541" s="165">
        <v>1</v>
      </c>
    </row>
    <row r="3542" spans="1:28" ht="14.25" customHeight="1">
      <c r="D3542"/>
      <c r="Q3542"/>
    </row>
    <row r="3543" spans="1:28" ht="14.25" customHeight="1">
      <c r="D3543"/>
      <c r="Q3543"/>
    </row>
    <row r="3544" spans="1:28" ht="14.25" customHeight="1">
      <c r="D3544"/>
      <c r="Q3544"/>
    </row>
    <row r="3545" spans="1:28" ht="14.25" customHeight="1">
      <c r="D3545"/>
      <c r="Q3545"/>
    </row>
    <row r="3546" spans="1:28" ht="14.25" customHeight="1">
      <c r="D3546"/>
      <c r="Q3546"/>
    </row>
    <row r="3547" spans="1:28" ht="14.25" customHeight="1">
      <c r="D3547"/>
      <c r="Q3547"/>
    </row>
    <row r="3548" spans="1:28" ht="14.25" customHeight="1">
      <c r="D3548"/>
      <c r="Q3548"/>
    </row>
    <row r="3549" spans="1:28" ht="14.25" customHeight="1">
      <c r="D3549"/>
      <c r="Q3549"/>
    </row>
    <row r="3550" spans="1:28" ht="14.25" customHeight="1">
      <c r="D3550"/>
      <c r="Q3550"/>
    </row>
    <row r="3551" spans="1:28" ht="14.25" customHeight="1">
      <c r="D3551"/>
      <c r="Q3551"/>
    </row>
    <row r="3552" spans="1:28" ht="14.25" customHeight="1">
      <c r="D3552"/>
      <c r="Q3552"/>
    </row>
    <row r="3553" spans="4:17" ht="14.25" customHeight="1">
      <c r="D3553"/>
      <c r="Q3553"/>
    </row>
    <row r="3554" spans="4:17" ht="14.25" customHeight="1">
      <c r="D3554"/>
      <c r="Q3554"/>
    </row>
    <row r="3555" spans="4:17" ht="14.25" customHeight="1">
      <c r="D3555"/>
      <c r="Q3555"/>
    </row>
    <row r="3556" spans="4:17" ht="14.25" customHeight="1">
      <c r="D3556"/>
      <c r="Q3556"/>
    </row>
    <row r="3557" spans="4:17" ht="14.25" customHeight="1">
      <c r="D3557"/>
      <c r="Q3557"/>
    </row>
    <row r="3558" spans="4:17" ht="14.25" customHeight="1">
      <c r="D3558"/>
      <c r="Q3558"/>
    </row>
    <row r="3559" spans="4:17" ht="14.25" customHeight="1">
      <c r="D3559"/>
      <c r="Q3559"/>
    </row>
    <row r="3560" spans="4:17" ht="14.25" customHeight="1">
      <c r="D3560"/>
      <c r="Q3560"/>
    </row>
    <row r="3561" spans="4:17" ht="14.25" customHeight="1">
      <c r="D3561"/>
      <c r="Q3561"/>
    </row>
    <row r="3562" spans="4:17" ht="14.25" customHeight="1">
      <c r="D3562"/>
      <c r="Q3562"/>
    </row>
    <row r="3563" spans="4:17" ht="14.25" customHeight="1">
      <c r="D3563"/>
      <c r="Q3563"/>
    </row>
    <row r="3564" spans="4:17" ht="14.25" customHeight="1">
      <c r="D3564"/>
      <c r="Q3564"/>
    </row>
    <row r="3565" spans="4:17" ht="14.25" customHeight="1">
      <c r="D3565"/>
      <c r="Q3565"/>
    </row>
    <row r="3566" spans="4:17" ht="14.25" customHeight="1">
      <c r="D3566"/>
      <c r="Q3566"/>
    </row>
    <row r="3567" spans="4:17" ht="14.25" customHeight="1">
      <c r="D3567"/>
      <c r="Q3567"/>
    </row>
    <row r="3568" spans="4:17" ht="14.25" customHeight="1">
      <c r="D3568"/>
      <c r="Q3568"/>
    </row>
    <row r="3569" spans="4:17" ht="14.25" customHeight="1">
      <c r="D3569"/>
      <c r="Q3569"/>
    </row>
    <row r="3570" spans="4:17" ht="14.25" customHeight="1">
      <c r="D3570"/>
      <c r="Q3570"/>
    </row>
    <row r="3571" spans="4:17" ht="14.25" customHeight="1">
      <c r="D3571"/>
      <c r="Q3571"/>
    </row>
    <row r="3572" spans="4:17" ht="14.25" customHeight="1">
      <c r="D3572"/>
      <c r="Q3572"/>
    </row>
    <row r="3573" spans="4:17" ht="14.25" customHeight="1">
      <c r="D3573"/>
      <c r="Q3573"/>
    </row>
    <row r="3574" spans="4:17" ht="14.25" customHeight="1">
      <c r="D3574"/>
      <c r="Q3574"/>
    </row>
    <row r="3575" spans="4:17" ht="14.25" customHeight="1">
      <c r="D3575"/>
      <c r="Q3575"/>
    </row>
    <row r="3576" spans="4:17" ht="14.25" customHeight="1">
      <c r="D3576"/>
      <c r="Q3576"/>
    </row>
    <row r="3577" spans="4:17" ht="14.25" customHeight="1">
      <c r="D3577"/>
      <c r="Q3577"/>
    </row>
    <row r="3578" spans="4:17" ht="14.25" customHeight="1">
      <c r="D3578"/>
      <c r="Q3578"/>
    </row>
    <row r="3579" spans="4:17" ht="14.25" customHeight="1">
      <c r="D3579"/>
      <c r="Q3579"/>
    </row>
    <row r="3580" spans="4:17" ht="14.25" customHeight="1">
      <c r="D3580"/>
      <c r="Q3580"/>
    </row>
    <row r="3581" spans="4:17" ht="14.25" customHeight="1">
      <c r="D3581"/>
      <c r="Q3581"/>
    </row>
    <row r="3582" spans="4:17" ht="14.25" customHeight="1">
      <c r="D3582"/>
      <c r="Q3582"/>
    </row>
    <row r="3583" spans="4:17" ht="14.25" customHeight="1">
      <c r="D3583"/>
      <c r="Q3583"/>
    </row>
    <row r="3584" spans="4:17" ht="14.25" customHeight="1">
      <c r="D3584"/>
      <c r="Q3584"/>
    </row>
    <row r="3585" spans="4:17" ht="14.25" customHeight="1">
      <c r="D3585"/>
      <c r="Q3585"/>
    </row>
    <row r="3586" spans="4:17" ht="14.25" customHeight="1">
      <c r="D3586"/>
      <c r="Q3586"/>
    </row>
    <row r="3587" spans="4:17" ht="14.25" customHeight="1">
      <c r="D3587"/>
      <c r="Q3587"/>
    </row>
    <row r="3588" spans="4:17" ht="14.25" customHeight="1">
      <c r="D3588"/>
      <c r="Q3588"/>
    </row>
    <row r="3589" spans="4:17" ht="14.25" customHeight="1">
      <c r="D3589"/>
      <c r="Q3589"/>
    </row>
    <row r="3590" spans="4:17" ht="14.25" customHeight="1">
      <c r="D3590"/>
      <c r="Q3590"/>
    </row>
    <row r="3591" spans="4:17" ht="14.25" customHeight="1">
      <c r="D3591"/>
      <c r="Q3591"/>
    </row>
    <row r="3592" spans="4:17" ht="14.25" customHeight="1">
      <c r="D3592"/>
      <c r="Q3592"/>
    </row>
    <row r="3593" spans="4:17" ht="14.25" customHeight="1">
      <c r="D3593"/>
      <c r="Q3593"/>
    </row>
    <row r="3594" spans="4:17" ht="14.25" customHeight="1">
      <c r="D3594"/>
      <c r="Q3594"/>
    </row>
    <row r="3595" spans="4:17" ht="14.25" customHeight="1">
      <c r="D3595"/>
      <c r="Q3595"/>
    </row>
    <row r="3596" spans="4:17" ht="14.25" customHeight="1">
      <c r="D3596"/>
      <c r="Q3596"/>
    </row>
    <row r="3597" spans="4:17" ht="14.25" customHeight="1">
      <c r="D3597"/>
      <c r="Q3597"/>
    </row>
    <row r="3598" spans="4:17" ht="14.25" customHeight="1">
      <c r="D3598"/>
      <c r="Q3598"/>
    </row>
    <row r="3599" spans="4:17" ht="14.25" customHeight="1">
      <c r="D3599"/>
      <c r="Q3599"/>
    </row>
    <row r="3600" spans="4:17" ht="14.25" customHeight="1">
      <c r="D3600"/>
      <c r="Q3600"/>
    </row>
    <row r="3601" spans="4:17" ht="14.25" customHeight="1">
      <c r="D3601"/>
      <c r="Q3601"/>
    </row>
    <row r="3602" spans="4:17" ht="14.25" customHeight="1">
      <c r="D3602"/>
      <c r="Q3602"/>
    </row>
    <row r="3603" spans="4:17" ht="14.25" customHeight="1">
      <c r="D3603"/>
      <c r="Q3603"/>
    </row>
    <row r="3604" spans="4:17" ht="14.25" customHeight="1">
      <c r="D3604"/>
      <c r="Q3604"/>
    </row>
    <row r="3605" spans="4:17" ht="14.25" customHeight="1">
      <c r="D3605"/>
      <c r="Q3605"/>
    </row>
    <row r="3606" spans="4:17" ht="14.25" customHeight="1">
      <c r="D3606"/>
      <c r="Q3606"/>
    </row>
    <row r="3607" spans="4:17" ht="14.25" customHeight="1">
      <c r="D3607"/>
      <c r="Q3607"/>
    </row>
    <row r="3608" spans="4:17" ht="14.25" customHeight="1">
      <c r="D3608"/>
      <c r="Q3608"/>
    </row>
    <row r="3609" spans="4:17" ht="14.25" customHeight="1">
      <c r="D3609"/>
      <c r="Q3609"/>
    </row>
    <row r="3610" spans="4:17" ht="14.25" customHeight="1">
      <c r="D3610"/>
      <c r="Q3610"/>
    </row>
    <row r="3611" spans="4:17" ht="14.25" customHeight="1">
      <c r="D3611"/>
      <c r="Q3611"/>
    </row>
    <row r="3612" spans="4:17" ht="14.25" customHeight="1">
      <c r="D3612"/>
      <c r="Q3612"/>
    </row>
    <row r="3613" spans="4:17" ht="14.25" customHeight="1">
      <c r="D3613"/>
      <c r="Q3613"/>
    </row>
    <row r="3614" spans="4:17" ht="14.25" customHeight="1">
      <c r="D3614"/>
      <c r="Q3614"/>
    </row>
    <row r="3615" spans="4:17" ht="14.25" customHeight="1">
      <c r="D3615"/>
      <c r="Q3615"/>
    </row>
    <row r="3616" spans="4:17" ht="14.25" customHeight="1">
      <c r="D3616"/>
      <c r="Q3616"/>
    </row>
    <row r="3617" spans="4:17" ht="14.25" customHeight="1">
      <c r="D3617"/>
      <c r="Q3617"/>
    </row>
    <row r="3618" spans="4:17" ht="14.25" customHeight="1">
      <c r="D3618"/>
      <c r="Q3618"/>
    </row>
    <row r="3619" spans="4:17" ht="14.25" customHeight="1">
      <c r="D3619"/>
      <c r="Q3619"/>
    </row>
    <row r="3620" spans="4:17" ht="14.25" customHeight="1">
      <c r="D3620"/>
      <c r="Q3620"/>
    </row>
    <row r="3621" spans="4:17" ht="14.25" customHeight="1">
      <c r="D3621"/>
      <c r="Q3621"/>
    </row>
    <row r="3622" spans="4:17" ht="14.25" customHeight="1">
      <c r="D3622"/>
      <c r="Q3622"/>
    </row>
    <row r="3623" spans="4:17" ht="14.25" customHeight="1">
      <c r="D3623"/>
      <c r="Q3623"/>
    </row>
    <row r="3624" spans="4:17" ht="14.25" customHeight="1">
      <c r="D3624"/>
      <c r="Q3624"/>
    </row>
    <row r="3625" spans="4:17" ht="14.25" customHeight="1">
      <c r="D3625"/>
      <c r="Q3625"/>
    </row>
    <row r="3626" spans="4:17" ht="14.25" customHeight="1">
      <c r="D3626"/>
      <c r="Q3626"/>
    </row>
    <row r="3627" spans="4:17" ht="14.25" customHeight="1">
      <c r="D3627"/>
      <c r="Q3627"/>
    </row>
    <row r="3628" spans="4:17" ht="14.25" customHeight="1">
      <c r="D3628"/>
      <c r="Q3628"/>
    </row>
    <row r="3629" spans="4:17" ht="14.25" customHeight="1">
      <c r="D3629"/>
      <c r="Q3629"/>
    </row>
    <row r="3630" spans="4:17" ht="14.25" customHeight="1">
      <c r="D3630"/>
      <c r="Q3630"/>
    </row>
    <row r="3631" spans="4:17" ht="14.25" customHeight="1">
      <c r="D3631"/>
      <c r="Q3631"/>
    </row>
    <row r="3632" spans="4:17" ht="14.25" customHeight="1">
      <c r="D3632"/>
      <c r="Q3632"/>
    </row>
    <row r="3633" spans="4:17" ht="14.25" customHeight="1">
      <c r="D3633"/>
      <c r="Q3633"/>
    </row>
    <row r="3634" spans="4:17" ht="14.25" customHeight="1">
      <c r="D3634"/>
      <c r="Q3634"/>
    </row>
    <row r="3635" spans="4:17" ht="14.25" customHeight="1">
      <c r="D3635"/>
      <c r="Q3635"/>
    </row>
    <row r="3636" spans="4:17" ht="14.25" customHeight="1">
      <c r="D3636"/>
      <c r="Q3636"/>
    </row>
    <row r="3637" spans="4:17" ht="14.25" customHeight="1">
      <c r="D3637"/>
      <c r="Q3637"/>
    </row>
    <row r="3638" spans="4:17" ht="14.25" customHeight="1">
      <c r="D3638"/>
      <c r="Q3638"/>
    </row>
    <row r="3639" spans="4:17" ht="14.25" customHeight="1">
      <c r="D3639"/>
      <c r="Q3639"/>
    </row>
    <row r="3640" spans="4:17" ht="14.25" customHeight="1">
      <c r="D3640"/>
      <c r="Q3640"/>
    </row>
    <row r="3641" spans="4:17" ht="14.25" customHeight="1">
      <c r="D3641"/>
      <c r="Q3641"/>
    </row>
    <row r="3642" spans="4:17" ht="14.25" customHeight="1">
      <c r="D3642"/>
      <c r="Q3642"/>
    </row>
    <row r="3643" spans="4:17" ht="14.25" customHeight="1">
      <c r="D3643"/>
      <c r="Q3643"/>
    </row>
    <row r="3644" spans="4:17" ht="14.25" customHeight="1">
      <c r="D3644"/>
      <c r="Q3644"/>
    </row>
    <row r="3645" spans="4:17" ht="14.25" customHeight="1">
      <c r="D3645"/>
      <c r="Q3645"/>
    </row>
    <row r="3646" spans="4:17" ht="14.25" customHeight="1">
      <c r="D3646"/>
      <c r="Q3646"/>
    </row>
    <row r="3647" spans="4:17" ht="14.25" customHeight="1">
      <c r="D3647"/>
      <c r="Q3647"/>
    </row>
    <row r="3648" spans="4:17" ht="14.25" customHeight="1">
      <c r="D3648"/>
      <c r="Q3648"/>
    </row>
    <row r="3649" spans="4:17" ht="14.25" customHeight="1">
      <c r="D3649"/>
      <c r="Q3649"/>
    </row>
    <row r="3650" spans="4:17" ht="14.25" customHeight="1">
      <c r="D3650"/>
      <c r="Q3650"/>
    </row>
    <row r="3651" spans="4:17" ht="14.25" customHeight="1">
      <c r="D3651"/>
      <c r="Q3651"/>
    </row>
    <row r="3652" spans="4:17" ht="14.25" customHeight="1">
      <c r="D3652"/>
      <c r="Q3652"/>
    </row>
    <row r="3653" spans="4:17" ht="14.25" customHeight="1">
      <c r="D3653"/>
      <c r="Q3653"/>
    </row>
    <row r="3654" spans="4:17" ht="14.25" customHeight="1">
      <c r="D3654"/>
      <c r="Q3654"/>
    </row>
    <row r="3655" spans="4:17" ht="14.25" customHeight="1">
      <c r="D3655"/>
      <c r="Q3655"/>
    </row>
    <row r="3656" spans="4:17" ht="14.25" customHeight="1">
      <c r="D3656"/>
      <c r="Q3656"/>
    </row>
    <row r="3657" spans="4:17" ht="14.25" customHeight="1">
      <c r="D3657"/>
      <c r="Q3657"/>
    </row>
    <row r="3658" spans="4:17" ht="14.25" customHeight="1">
      <c r="D3658"/>
      <c r="Q3658"/>
    </row>
    <row r="3659" spans="4:17" ht="14.25" customHeight="1">
      <c r="D3659"/>
      <c r="Q3659"/>
    </row>
    <row r="3660" spans="4:17" ht="14.25" customHeight="1">
      <c r="D3660"/>
      <c r="Q3660"/>
    </row>
    <row r="3661" spans="4:17" ht="14.25" customHeight="1">
      <c r="D3661"/>
      <c r="Q3661"/>
    </row>
    <row r="3662" spans="4:17" ht="14.25" customHeight="1">
      <c r="D3662"/>
      <c r="Q3662"/>
    </row>
    <row r="3663" spans="4:17" ht="14.25" customHeight="1">
      <c r="D3663"/>
      <c r="Q3663"/>
    </row>
    <row r="3664" spans="4:17" ht="14.25" customHeight="1">
      <c r="D3664"/>
      <c r="Q3664"/>
    </row>
    <row r="3665" spans="4:17" ht="14.25" customHeight="1">
      <c r="D3665"/>
      <c r="Q3665"/>
    </row>
    <row r="3666" spans="4:17" ht="14.25" customHeight="1">
      <c r="D3666"/>
      <c r="Q3666"/>
    </row>
    <row r="3667" spans="4:17" ht="14.25" customHeight="1">
      <c r="D3667"/>
      <c r="Q3667"/>
    </row>
    <row r="3668" spans="4:17" ht="14.25" customHeight="1">
      <c r="D3668"/>
      <c r="Q3668"/>
    </row>
    <row r="3669" spans="4:17" ht="14.25" customHeight="1">
      <c r="D3669"/>
      <c r="Q3669"/>
    </row>
    <row r="3670" spans="4:17" ht="14.25" customHeight="1">
      <c r="D3670"/>
      <c r="Q3670"/>
    </row>
    <row r="3671" spans="4:17" ht="14.25" customHeight="1">
      <c r="D3671"/>
      <c r="Q3671"/>
    </row>
    <row r="3672" spans="4:17" ht="14.25" customHeight="1">
      <c r="D3672"/>
      <c r="Q3672"/>
    </row>
    <row r="3673" spans="4:17" ht="14.25" customHeight="1">
      <c r="D3673"/>
      <c r="Q3673"/>
    </row>
    <row r="3674" spans="4:17" ht="14.25" customHeight="1">
      <c r="D3674"/>
      <c r="Q3674"/>
    </row>
    <row r="3675" spans="4:17" ht="14.25" customHeight="1">
      <c r="D3675"/>
      <c r="Q3675"/>
    </row>
    <row r="3676" spans="4:17" ht="14.25" customHeight="1">
      <c r="D3676"/>
      <c r="Q3676"/>
    </row>
    <row r="3677" spans="4:17" ht="14.25" customHeight="1">
      <c r="D3677"/>
      <c r="Q3677"/>
    </row>
    <row r="3678" spans="4:17" ht="14.25" customHeight="1">
      <c r="D3678"/>
      <c r="Q3678"/>
    </row>
    <row r="3679" spans="4:17" ht="14.25" customHeight="1">
      <c r="D3679"/>
      <c r="Q3679"/>
    </row>
    <row r="3680" spans="4:17" ht="14.25" customHeight="1">
      <c r="D3680"/>
      <c r="Q3680"/>
    </row>
    <row r="3681" spans="4:17" ht="14.25" customHeight="1">
      <c r="D3681"/>
      <c r="Q3681"/>
    </row>
    <row r="3682" spans="4:17" ht="14.25" customHeight="1">
      <c r="D3682"/>
      <c r="Q3682"/>
    </row>
    <row r="3683" spans="4:17" ht="14.25" customHeight="1">
      <c r="D3683"/>
      <c r="Q3683"/>
    </row>
    <row r="3684" spans="4:17" ht="14.25" customHeight="1">
      <c r="D3684"/>
      <c r="Q3684"/>
    </row>
    <row r="3685" spans="4:17" ht="14.25" customHeight="1">
      <c r="D3685"/>
      <c r="Q3685"/>
    </row>
    <row r="3686" spans="4:17" ht="14.25" customHeight="1">
      <c r="D3686"/>
      <c r="Q3686"/>
    </row>
    <row r="3687" spans="4:17" ht="14.25" customHeight="1">
      <c r="D3687"/>
      <c r="Q3687"/>
    </row>
    <row r="3688" spans="4:17" ht="14.25" customHeight="1">
      <c r="D3688"/>
      <c r="Q3688"/>
    </row>
    <row r="3689" spans="4:17" ht="14.25" customHeight="1">
      <c r="D3689"/>
      <c r="Q3689"/>
    </row>
    <row r="3690" spans="4:17" ht="14.25" customHeight="1">
      <c r="D3690"/>
      <c r="Q3690"/>
    </row>
    <row r="3691" spans="4:17" ht="14.25" customHeight="1">
      <c r="D3691"/>
      <c r="Q3691"/>
    </row>
    <row r="3692" spans="4:17" ht="14.25" customHeight="1">
      <c r="D3692"/>
      <c r="Q3692"/>
    </row>
    <row r="3693" spans="4:17" ht="14.25" customHeight="1">
      <c r="D3693"/>
      <c r="Q3693"/>
    </row>
    <row r="3694" spans="4:17" ht="14.25" customHeight="1">
      <c r="D3694"/>
      <c r="Q3694"/>
    </row>
    <row r="3695" spans="4:17" ht="14.25" customHeight="1">
      <c r="D3695"/>
      <c r="Q3695"/>
    </row>
    <row r="3696" spans="4:17" ht="14.25" customHeight="1">
      <c r="D3696"/>
      <c r="Q3696"/>
    </row>
    <row r="3697" spans="4:17" ht="14.25" customHeight="1">
      <c r="D3697"/>
      <c r="Q3697"/>
    </row>
    <row r="3698" spans="4:17" ht="14.25" customHeight="1">
      <c r="D3698"/>
      <c r="Q3698"/>
    </row>
    <row r="3699" spans="4:17" ht="14.25" customHeight="1">
      <c r="D3699"/>
      <c r="Q3699"/>
    </row>
    <row r="3700" spans="4:17" ht="14.25" customHeight="1">
      <c r="D3700"/>
      <c r="Q3700"/>
    </row>
    <row r="3701" spans="4:17" ht="14.25" customHeight="1">
      <c r="D3701"/>
      <c r="Q3701"/>
    </row>
    <row r="3702" spans="4:17" ht="14.25" customHeight="1">
      <c r="D3702"/>
      <c r="Q3702"/>
    </row>
    <row r="3703" spans="4:17" ht="14.25" customHeight="1">
      <c r="D3703"/>
      <c r="Q3703"/>
    </row>
    <row r="3704" spans="4:17" ht="14.25" customHeight="1">
      <c r="D3704"/>
      <c r="Q3704"/>
    </row>
    <row r="3705" spans="4:17" ht="14.25" customHeight="1">
      <c r="D3705"/>
      <c r="Q3705"/>
    </row>
    <row r="3706" spans="4:17" ht="14.25" customHeight="1">
      <c r="D3706"/>
      <c r="Q3706"/>
    </row>
    <row r="3707" spans="4:17" ht="14.25" customHeight="1">
      <c r="D3707"/>
      <c r="Q3707"/>
    </row>
    <row r="3708" spans="4:17" ht="14.25" customHeight="1">
      <c r="D3708"/>
      <c r="Q3708"/>
    </row>
    <row r="3709" spans="4:17" ht="14.25" customHeight="1">
      <c r="D3709"/>
      <c r="Q3709"/>
    </row>
    <row r="3710" spans="4:17" ht="14.25" customHeight="1">
      <c r="D3710"/>
      <c r="Q3710"/>
    </row>
    <row r="3711" spans="4:17" ht="14.25" customHeight="1">
      <c r="D3711"/>
      <c r="Q3711"/>
    </row>
    <row r="3712" spans="4:17" ht="14.25" customHeight="1">
      <c r="D3712"/>
      <c r="Q3712"/>
    </row>
    <row r="3713" spans="4:17" ht="14.25" customHeight="1">
      <c r="D3713"/>
      <c r="Q3713"/>
    </row>
    <row r="3714" spans="4:17" ht="14.25" customHeight="1">
      <c r="D3714"/>
      <c r="Q3714"/>
    </row>
    <row r="3715" spans="4:17" ht="14.25" customHeight="1">
      <c r="D3715"/>
      <c r="Q3715"/>
    </row>
    <row r="3716" spans="4:17" ht="14.25" customHeight="1">
      <c r="D3716"/>
      <c r="Q3716"/>
    </row>
    <row r="3717" spans="4:17" ht="14.25" customHeight="1">
      <c r="D3717"/>
      <c r="Q3717"/>
    </row>
    <row r="3718" spans="4:17" ht="14.25" customHeight="1">
      <c r="D3718"/>
      <c r="Q3718"/>
    </row>
    <row r="3719" spans="4:17" ht="14.25" customHeight="1">
      <c r="D3719"/>
      <c r="Q3719"/>
    </row>
    <row r="3720" spans="4:17" ht="14.25" customHeight="1">
      <c r="D3720"/>
      <c r="Q3720"/>
    </row>
    <row r="3721" spans="4:17" ht="14.25" customHeight="1">
      <c r="D3721"/>
      <c r="Q3721"/>
    </row>
    <row r="3722" spans="4:17" ht="14.25" customHeight="1">
      <c r="D3722"/>
      <c r="Q3722"/>
    </row>
    <row r="3723" spans="4:17" ht="14.25" customHeight="1">
      <c r="D3723"/>
      <c r="Q3723"/>
    </row>
    <row r="3724" spans="4:17" ht="14.25" customHeight="1">
      <c r="D3724"/>
      <c r="Q3724"/>
    </row>
    <row r="3725" spans="4:17" ht="14.25" customHeight="1">
      <c r="D3725"/>
      <c r="Q3725"/>
    </row>
    <row r="3726" spans="4:17" ht="14.25" customHeight="1">
      <c r="D3726"/>
      <c r="Q3726"/>
    </row>
    <row r="3727" spans="4:17" ht="14.25" customHeight="1">
      <c r="D3727"/>
      <c r="Q3727"/>
    </row>
    <row r="3728" spans="4:17" ht="14.25" customHeight="1">
      <c r="D3728"/>
      <c r="Q3728"/>
    </row>
    <row r="3729" spans="4:17" ht="14.25" customHeight="1">
      <c r="D3729"/>
      <c r="Q3729"/>
    </row>
    <row r="3730" spans="4:17" ht="14.25" customHeight="1">
      <c r="D3730"/>
      <c r="Q3730"/>
    </row>
    <row r="3731" spans="4:17" ht="14.25" customHeight="1">
      <c r="D3731"/>
      <c r="Q3731"/>
    </row>
    <row r="3732" spans="4:17" ht="14.25" customHeight="1">
      <c r="D3732"/>
      <c r="Q3732"/>
    </row>
    <row r="3733" spans="4:17" ht="14.25" customHeight="1">
      <c r="D3733"/>
      <c r="Q3733"/>
    </row>
    <row r="3734" spans="4:17" ht="14.25" customHeight="1">
      <c r="D3734"/>
      <c r="Q3734"/>
    </row>
    <row r="3735" spans="4:17" ht="14.25" customHeight="1">
      <c r="D3735"/>
      <c r="Q3735"/>
    </row>
    <row r="3736" spans="4:17" ht="14.25" customHeight="1">
      <c r="D3736"/>
      <c r="Q3736"/>
    </row>
    <row r="3737" spans="4:17" ht="14.25" customHeight="1">
      <c r="D3737"/>
      <c r="Q3737"/>
    </row>
    <row r="3738" spans="4:17" ht="14.25" customHeight="1">
      <c r="D3738"/>
      <c r="Q3738"/>
    </row>
    <row r="3739" spans="4:17" ht="14.25" customHeight="1">
      <c r="D3739"/>
      <c r="Q3739"/>
    </row>
    <row r="3740" spans="4:17" ht="14.25" customHeight="1">
      <c r="D3740"/>
      <c r="Q3740"/>
    </row>
    <row r="3741" spans="4:17" ht="14.25" customHeight="1">
      <c r="D3741"/>
      <c r="Q3741"/>
    </row>
    <row r="3742" spans="4:17" ht="14.25" customHeight="1">
      <c r="D3742"/>
      <c r="Q3742"/>
    </row>
    <row r="3743" spans="4:17" ht="14.25" customHeight="1">
      <c r="D3743"/>
      <c r="Q3743"/>
    </row>
    <row r="3744" spans="4:17" ht="14.25" customHeight="1">
      <c r="D3744"/>
      <c r="Q3744"/>
    </row>
    <row r="3745" spans="4:17" ht="14.25" customHeight="1">
      <c r="D3745"/>
      <c r="Q3745"/>
    </row>
    <row r="3746" spans="4:17" ht="14.25" customHeight="1">
      <c r="D3746"/>
      <c r="Q3746"/>
    </row>
    <row r="3747" spans="4:17" ht="14.25" customHeight="1">
      <c r="D3747"/>
      <c r="Q3747"/>
    </row>
    <row r="3748" spans="4:17" ht="14.25" customHeight="1">
      <c r="D3748"/>
      <c r="Q3748"/>
    </row>
    <row r="3749" spans="4:17" ht="14.25" customHeight="1">
      <c r="D3749"/>
      <c r="Q3749"/>
    </row>
    <row r="3750" spans="4:17" ht="14.25" customHeight="1">
      <c r="D3750"/>
      <c r="Q3750"/>
    </row>
    <row r="3751" spans="4:17" ht="14.25" customHeight="1">
      <c r="D3751"/>
      <c r="Q3751"/>
    </row>
    <row r="3752" spans="4:17" ht="14.25" customHeight="1">
      <c r="D3752"/>
      <c r="Q3752"/>
    </row>
    <row r="3753" spans="4:17" ht="14.25" customHeight="1">
      <c r="D3753"/>
      <c r="Q3753"/>
    </row>
    <row r="3754" spans="4:17" ht="14.25" customHeight="1">
      <c r="D3754"/>
      <c r="Q3754"/>
    </row>
    <row r="3755" spans="4:17" ht="14.25" customHeight="1">
      <c r="D3755"/>
      <c r="Q3755"/>
    </row>
    <row r="3756" spans="4:17" ht="14.25" customHeight="1">
      <c r="D3756"/>
      <c r="Q3756"/>
    </row>
    <row r="3757" spans="4:17" ht="14.25" customHeight="1">
      <c r="D3757"/>
      <c r="Q3757"/>
    </row>
    <row r="3758" spans="4:17" ht="14.25" customHeight="1">
      <c r="D3758"/>
      <c r="Q3758"/>
    </row>
    <row r="3759" spans="4:17" ht="14.25" customHeight="1">
      <c r="D3759"/>
      <c r="Q3759"/>
    </row>
    <row r="3760" spans="4:17" ht="14.25" customHeight="1">
      <c r="D3760"/>
      <c r="Q3760"/>
    </row>
    <row r="3761" spans="4:17" ht="14.25" customHeight="1">
      <c r="D3761"/>
      <c r="Q3761"/>
    </row>
    <row r="3762" spans="4:17" ht="14.25" customHeight="1">
      <c r="D3762"/>
      <c r="Q3762"/>
    </row>
    <row r="3763" spans="4:17" ht="14.25" customHeight="1">
      <c r="D3763"/>
      <c r="Q3763"/>
    </row>
    <row r="3764" spans="4:17" ht="14.25" customHeight="1">
      <c r="D3764"/>
      <c r="Q3764"/>
    </row>
    <row r="3765" spans="4:17" ht="14.25" customHeight="1">
      <c r="D3765"/>
      <c r="Q3765"/>
    </row>
    <row r="3766" spans="4:17" ht="14.25" customHeight="1">
      <c r="D3766"/>
      <c r="Q3766"/>
    </row>
    <row r="3767" spans="4:17" ht="14.25" customHeight="1">
      <c r="D3767"/>
      <c r="Q3767"/>
    </row>
    <row r="3768" spans="4:17" ht="14.25" customHeight="1">
      <c r="D3768"/>
      <c r="Q3768"/>
    </row>
    <row r="3769" spans="4:17" ht="14.25" customHeight="1">
      <c r="D3769"/>
      <c r="Q3769"/>
    </row>
    <row r="3770" spans="4:17" ht="14.25" customHeight="1">
      <c r="D3770"/>
      <c r="Q3770"/>
    </row>
    <row r="3771" spans="4:17" ht="14.25" customHeight="1">
      <c r="D3771"/>
      <c r="Q3771"/>
    </row>
    <row r="3772" spans="4:17" ht="14.25" customHeight="1">
      <c r="D3772"/>
      <c r="Q3772"/>
    </row>
    <row r="3773" spans="4:17" ht="14.25" customHeight="1">
      <c r="D3773"/>
      <c r="Q3773"/>
    </row>
    <row r="3774" spans="4:17" ht="14.25" customHeight="1">
      <c r="D3774"/>
      <c r="Q3774"/>
    </row>
    <row r="3775" spans="4:17" ht="14.25" customHeight="1">
      <c r="D3775"/>
      <c r="Q3775"/>
    </row>
    <row r="3776" spans="4:17" ht="14.25" customHeight="1">
      <c r="D3776"/>
      <c r="Q3776"/>
    </row>
    <row r="3777" spans="4:17" ht="14.25" customHeight="1">
      <c r="D3777"/>
      <c r="Q3777"/>
    </row>
    <row r="3778" spans="4:17" ht="14.25" customHeight="1">
      <c r="D3778"/>
      <c r="Q3778"/>
    </row>
    <row r="3779" spans="4:17" ht="14.25" customHeight="1">
      <c r="D3779"/>
      <c r="Q3779"/>
    </row>
    <row r="3780" spans="4:17" ht="14.25" customHeight="1">
      <c r="D3780"/>
      <c r="Q3780"/>
    </row>
    <row r="3781" spans="4:17" ht="14.25" customHeight="1">
      <c r="D3781"/>
      <c r="Q3781"/>
    </row>
    <row r="3782" spans="4:17" ht="14.25" customHeight="1">
      <c r="D3782"/>
      <c r="Q3782"/>
    </row>
    <row r="3783" spans="4:17" ht="14.25" customHeight="1">
      <c r="D3783"/>
      <c r="Q3783"/>
    </row>
    <row r="3784" spans="4:17" ht="14.25" customHeight="1">
      <c r="D3784"/>
      <c r="Q3784"/>
    </row>
    <row r="3785" spans="4:17" ht="14.25" customHeight="1">
      <c r="D3785"/>
      <c r="Q3785"/>
    </row>
    <row r="3786" spans="4:17" ht="14.25" customHeight="1">
      <c r="D3786"/>
      <c r="Q3786"/>
    </row>
    <row r="3787" spans="4:17" ht="14.25" customHeight="1">
      <c r="D3787"/>
      <c r="Q3787"/>
    </row>
    <row r="3788" spans="4:17" ht="14.25" customHeight="1">
      <c r="D3788"/>
      <c r="Q3788"/>
    </row>
    <row r="3789" spans="4:17" ht="14.25" customHeight="1">
      <c r="D3789"/>
      <c r="Q3789"/>
    </row>
    <row r="3790" spans="4:17" ht="14.25" customHeight="1">
      <c r="D3790"/>
      <c r="Q3790"/>
    </row>
    <row r="3791" spans="4:17" ht="14.25" customHeight="1">
      <c r="D3791"/>
      <c r="Q3791"/>
    </row>
    <row r="3792" spans="4:17" ht="14.25" customHeight="1">
      <c r="D3792"/>
      <c r="Q3792"/>
    </row>
    <row r="3793" spans="4:17" ht="14.25" customHeight="1">
      <c r="D3793"/>
      <c r="Q3793"/>
    </row>
    <row r="3794" spans="4:17" ht="14.25" customHeight="1">
      <c r="D3794"/>
      <c r="Q3794"/>
    </row>
    <row r="3795" spans="4:17" ht="14.25" customHeight="1">
      <c r="D3795"/>
      <c r="Q3795"/>
    </row>
    <row r="3796" spans="4:17" ht="14.25" customHeight="1">
      <c r="D3796"/>
      <c r="Q3796"/>
    </row>
    <row r="3797" spans="4:17" ht="14.25" customHeight="1">
      <c r="D3797"/>
      <c r="Q3797"/>
    </row>
    <row r="3798" spans="4:17" ht="14.25" customHeight="1">
      <c r="D3798"/>
      <c r="Q3798"/>
    </row>
    <row r="3799" spans="4:17" ht="14.25" customHeight="1">
      <c r="D3799"/>
      <c r="Q3799"/>
    </row>
    <row r="3800" spans="4:17" ht="14.25" customHeight="1">
      <c r="D3800"/>
      <c r="Q3800"/>
    </row>
    <row r="3801" spans="4:17" ht="14.25" customHeight="1">
      <c r="D3801"/>
      <c r="Q3801"/>
    </row>
    <row r="3802" spans="4:17" ht="14.25" customHeight="1">
      <c r="D3802"/>
      <c r="Q3802"/>
    </row>
    <row r="3803" spans="4:17" ht="14.25" customHeight="1">
      <c r="D3803"/>
      <c r="Q3803"/>
    </row>
    <row r="3804" spans="4:17" ht="14.25" customHeight="1">
      <c r="D3804"/>
      <c r="Q3804"/>
    </row>
    <row r="3805" spans="4:17" ht="14.25" customHeight="1">
      <c r="D3805"/>
      <c r="Q3805"/>
    </row>
    <row r="3806" spans="4:17" ht="14.25" customHeight="1">
      <c r="D3806"/>
      <c r="Q3806"/>
    </row>
    <row r="3807" spans="4:17" ht="14.25" customHeight="1">
      <c r="D3807"/>
      <c r="Q3807"/>
    </row>
    <row r="3808" spans="4:17" ht="14.25" customHeight="1">
      <c r="D3808"/>
      <c r="Q3808"/>
    </row>
    <row r="3809" spans="4:17" ht="14.25" customHeight="1">
      <c r="D3809"/>
      <c r="Q3809"/>
    </row>
    <row r="3810" spans="4:17" ht="14.25" customHeight="1">
      <c r="D3810"/>
      <c r="Q3810"/>
    </row>
    <row r="3811" spans="4:17" ht="14.25" customHeight="1">
      <c r="D3811"/>
      <c r="Q3811"/>
    </row>
    <row r="3812" spans="4:17" ht="14.25" customHeight="1">
      <c r="D3812"/>
      <c r="Q3812"/>
    </row>
    <row r="3813" spans="4:17" ht="14.25" customHeight="1">
      <c r="D3813"/>
      <c r="Q3813"/>
    </row>
    <row r="3814" spans="4:17" ht="14.25" customHeight="1">
      <c r="D3814"/>
      <c r="Q3814"/>
    </row>
    <row r="3815" spans="4:17" ht="14.25" customHeight="1">
      <c r="D3815"/>
      <c r="Q3815"/>
    </row>
    <row r="3816" spans="4:17" ht="14.25" customHeight="1">
      <c r="D3816"/>
      <c r="Q3816"/>
    </row>
    <row r="3817" spans="4:17" ht="14.25" customHeight="1">
      <c r="D3817"/>
      <c r="Q3817"/>
    </row>
    <row r="3818" spans="4:17" ht="14.25" customHeight="1">
      <c r="D3818"/>
      <c r="Q3818"/>
    </row>
    <row r="3819" spans="4:17" ht="14.25" customHeight="1">
      <c r="D3819"/>
      <c r="Q3819"/>
    </row>
    <row r="3820" spans="4:17" ht="14.25" customHeight="1">
      <c r="D3820"/>
      <c r="Q3820"/>
    </row>
    <row r="3821" spans="4:17" ht="14.25" customHeight="1">
      <c r="D3821"/>
      <c r="Q3821"/>
    </row>
    <row r="3822" spans="4:17" ht="14.25" customHeight="1">
      <c r="D3822"/>
      <c r="Q3822"/>
    </row>
    <row r="3823" spans="4:17" ht="14.25" customHeight="1">
      <c r="D3823"/>
      <c r="Q3823"/>
    </row>
    <row r="3824" spans="4:17" ht="14.25" customHeight="1">
      <c r="D3824"/>
      <c r="Q3824"/>
    </row>
    <row r="3825" spans="4:17" ht="14.25" customHeight="1">
      <c r="D3825"/>
      <c r="Q3825"/>
    </row>
    <row r="3826" spans="4:17" ht="14.25" customHeight="1">
      <c r="D3826"/>
      <c r="Q3826"/>
    </row>
    <row r="3827" spans="4:17" ht="14.25" customHeight="1">
      <c r="D3827"/>
      <c r="Q3827"/>
    </row>
    <row r="3828" spans="4:17" ht="14.25" customHeight="1">
      <c r="D3828"/>
      <c r="Q3828"/>
    </row>
    <row r="3829" spans="4:17" ht="14.25" customHeight="1">
      <c r="D3829"/>
      <c r="Q3829"/>
    </row>
    <row r="3830" spans="4:17" ht="14.25" customHeight="1">
      <c r="D3830"/>
      <c r="Q3830"/>
    </row>
    <row r="3831" spans="4:17" ht="14.25" customHeight="1">
      <c r="D3831"/>
      <c r="Q3831"/>
    </row>
    <row r="3832" spans="4:17" ht="14.25" customHeight="1">
      <c r="D3832"/>
      <c r="Q3832"/>
    </row>
    <row r="3833" spans="4:17" ht="14.25" customHeight="1">
      <c r="D3833"/>
      <c r="Q3833"/>
    </row>
    <row r="3834" spans="4:17" ht="14.25" customHeight="1">
      <c r="D3834"/>
      <c r="Q3834"/>
    </row>
    <row r="3835" spans="4:17" ht="14.25" customHeight="1">
      <c r="D3835"/>
      <c r="Q3835"/>
    </row>
    <row r="3836" spans="4:17" ht="14.25" customHeight="1">
      <c r="D3836"/>
      <c r="Q3836"/>
    </row>
    <row r="3837" spans="4:17" ht="14.25" customHeight="1">
      <c r="D3837"/>
      <c r="Q3837"/>
    </row>
    <row r="3838" spans="4:17" ht="14.25" customHeight="1">
      <c r="D3838"/>
      <c r="Q3838"/>
    </row>
    <row r="3839" spans="4:17" ht="14.25" customHeight="1">
      <c r="D3839"/>
      <c r="Q3839"/>
    </row>
    <row r="3840" spans="4:17" ht="14.25" customHeight="1">
      <c r="D3840"/>
      <c r="Q3840"/>
    </row>
    <row r="3841" spans="4:17" ht="14.25" customHeight="1">
      <c r="D3841"/>
      <c r="Q3841"/>
    </row>
    <row r="3842" spans="4:17" ht="14.25" customHeight="1">
      <c r="D3842"/>
      <c r="Q3842"/>
    </row>
    <row r="3843" spans="4:17" ht="14.25" customHeight="1">
      <c r="D3843"/>
      <c r="Q3843"/>
    </row>
    <row r="3844" spans="4:17" ht="14.25" customHeight="1">
      <c r="D3844"/>
      <c r="Q3844"/>
    </row>
    <row r="3845" spans="4:17" ht="14.25" customHeight="1">
      <c r="D3845"/>
      <c r="Q3845"/>
    </row>
    <row r="3846" spans="4:17" ht="14.25" customHeight="1">
      <c r="D3846"/>
      <c r="Q3846"/>
    </row>
    <row r="3847" spans="4:17" ht="14.25" customHeight="1">
      <c r="D3847"/>
      <c r="Q3847"/>
    </row>
    <row r="3848" spans="4:17" ht="14.25" customHeight="1"/>
    <row r="3849" spans="4:17" ht="14.25" customHeight="1"/>
    <row r="3850" spans="4:17" ht="14.25" customHeight="1"/>
    <row r="3851" spans="4:17" ht="14.25" customHeight="1"/>
  </sheetData>
  <sortState ref="AB2:AB3851">
    <sortCondition ref="AB1"/>
  </sortState>
  <customSheetViews>
    <customSheetView guid="{15C86B07-36DF-4ED3-B759-13004856E2A5}" filter="1" showAutoFilter="1">
      <pageMargins left="0.7" right="0.7" top="0.75" bottom="0.75" header="0.3" footer="0.3"/>
      <autoFilter ref="A1:X806"/>
    </customSheetView>
  </customSheetViews>
  <conditionalFormatting sqref="I146 I500 I1489 I1657 H1677 I3339 I74:I77 I144 J2:J377 I376:I383 I498 J382:J2104 I1133:I1139 I1487 I1655 H1675 I2104:I2128 I3337 J2127:J3541">
    <cfRule type="containsBlanks" dxfId="26" priority="6">
      <formula>LEN(TRIM(J2))=0</formula>
    </cfRule>
  </conditionalFormatting>
  <conditionalFormatting sqref="N46:P46 N94:P94 N313:P313 N815 A958:C958 N1177:P1177 F1201:G1201 F1338 I1983 N3241 I1677 E958:I958 N44:P44 N92:P92 N311:P311 K2:K431 M2:M431 K437:K517 K519:K944 N813 A956:C956 N1169:P1175 F1199:G1199 F1336 I1981 N3239 I1675 E956:I956 N958:Q958 N956:Q956 L2:L3541 M437:M3541 K947:K3541">
    <cfRule type="containsBlanks" dxfId="25" priority="7">
      <formula>LEN(TRIM(K2))=0</formula>
    </cfRule>
  </conditionalFormatting>
  <conditionalFormatting sqref="O1677 O1675 P2104:P2128 S1:S2104 S2127:S3541 R2104:R3347">
    <cfRule type="containsBlanks" dxfId="24" priority="8">
      <formula>LEN(TRIM(R1))=0</formula>
    </cfRule>
  </conditionalFormatting>
  <conditionalFormatting sqref="R1677:S1677 W2:W1791 R1675:S1675 W1844:W3541 X1903:X1913 S2104:S2128 S2429:S2449 U2:V3541 D2:D3541">
    <cfRule type="colorScale" priority="9">
      <colorScale>
        <cfvo type="formula" val="1"/>
        <cfvo type="formula" val="3"/>
        <cfvo type="formula" val="5"/>
        <color rgb="FFE67C73"/>
        <color rgb="FFFFFFFF"/>
        <color rgb="FF57BB8A"/>
      </colorScale>
    </cfRule>
  </conditionalFormatting>
  <conditionalFormatting sqref="X1844:X3541 U2:W3541 X2:X1791 U1:X1 E3852 A1:S3541">
    <cfRule type="expression" dxfId="23" priority="10">
      <formula>IF(ISEVEN($B$2:$B$3854),1,0)</formula>
    </cfRule>
  </conditionalFormatting>
  <conditionalFormatting sqref="V1677 V1675 W1790:W1845 X1844:X1904 X1912:X2104 W2104:W2128 X1:X1791 X2127:X3541">
    <cfRule type="containsText" dxfId="22" priority="11" operator="containsText" text="0">
      <formula>NOT(ISERROR(SEARCH(("0"),(X1))))</formula>
    </cfRule>
  </conditionalFormatting>
  <conditionalFormatting sqref="D958 L956 T956">
    <cfRule type="containsBlanks" dxfId="21" priority="13">
      <formula>LEN(TRIM(AD990))=0</formula>
    </cfRule>
  </conditionalFormatting>
  <conditionalFormatting sqref="J1545 J1677 J958 J1543 J1675 J2104:J2128 J956">
    <cfRule type="containsBlanks" dxfId="20" priority="14">
      <formula>LEN(TRIM(D956))=0</formula>
    </cfRule>
  </conditionalFormatting>
  <conditionalFormatting sqref="Q1844:Q2104 Q2127:Q3541 Q1:Q1791">
    <cfRule type="containsBlanks" dxfId="19" priority="22">
      <formula>LEN(TRIM(D1))=0</formula>
    </cfRule>
  </conditionalFormatting>
  <conditionalFormatting sqref="D956">
    <cfRule type="containsBlanks" dxfId="18" priority="5">
      <formula>LEN(TRIM(AD990))=0</formula>
    </cfRule>
  </conditionalFormatting>
  <conditionalFormatting sqref="R958:S958 R956:S956 U956:X956 U958:X958">
    <cfRule type="containsBlanks" dxfId="17" priority="23">
      <formula>LEN(TRIM(AB990))=0</formula>
    </cfRule>
  </conditionalFormatting>
  <conditionalFormatting sqref="AB2:AB3541">
    <cfRule type="colorScale" priority="1">
      <colorScale>
        <cfvo type="formula" val="1"/>
        <cfvo type="formula" val="3"/>
        <cfvo type="formula" val="5"/>
        <color rgb="FFE67C73"/>
        <color rgb="FFFFFFFF"/>
        <color rgb="FF57BB8A"/>
      </colorScale>
    </cfRule>
  </conditionalFormatting>
  <conditionalFormatting sqref="AB1:AB3541">
    <cfRule type="expression" dxfId="2" priority="2">
      <formula>IF(ISEVEN($B$2:$B$3854),1,0)</formula>
    </cfRule>
  </conditionalFormatting>
  <conditionalFormatting sqref="AB1677 AB1675">
    <cfRule type="containsText" dxfId="1" priority="3" operator="containsText" text="0">
      <formula>NOT(ISERROR(SEARCH(("0"),(AD1675))))</formula>
    </cfRule>
  </conditionalFormatting>
  <conditionalFormatting sqref="AB956 AB958">
    <cfRule type="containsBlanks" dxfId="0" priority="4">
      <formula>LEN(TRIM(AL990))=0</formula>
    </cfRule>
  </conditionalFormatting>
  <dataValidations count="3">
    <dataValidation type="list" allowBlank="1" showErrorMessage="1" sqref="Q2127:Q3541 P2118:P2125 S1790:S1843 Q1844:Q2102 P2104:P2113 P2115:P2116 Q2:Q1789">
      <formula1>"street restaurant,casual restaurant,fine restaurant,other"</formula1>
    </dataValidation>
    <dataValidation type="list" allowBlank="1" sqref="R2:R2121 V1790:V1843 Q2104:Q2126 R3348:R3541 AB1790:AB1843">
      <formula1>"plate,bowl,hands-on,glass,bottle,box,pot,tray,bag,other"</formula1>
    </dataValidation>
    <dataValidation type="list" allowBlank="1" showErrorMessage="1" sqref="S2127:S3541 S2:S1035 S1049:S1789 S1844:S2102 R2122:R3347">
      <formula1>"0,1"</formula1>
    </dataValidation>
  </dataValidations>
  <pageMargins left="0.7" right="0.7" top="0.75" bottom="0.75" header="0" footer="0"/>
  <pageSetup orientation="landscape"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222"/>
  <sheetViews>
    <sheetView workbookViewId="0"/>
  </sheetViews>
  <sheetFormatPr defaultColWidth="14.44140625" defaultRowHeight="15" customHeight="1"/>
  <cols>
    <col min="1" max="1" width="37.33203125" customWidth="1"/>
  </cols>
  <sheetData>
    <row r="1" spans="1:6">
      <c r="A1" s="391" t="s">
        <v>19</v>
      </c>
      <c r="B1" s="392" t="s">
        <v>10833</v>
      </c>
      <c r="C1" s="392" t="s">
        <v>10834</v>
      </c>
      <c r="D1" s="392" t="s">
        <v>10835</v>
      </c>
      <c r="E1" s="392" t="s">
        <v>10836</v>
      </c>
      <c r="F1" s="393" t="s">
        <v>10837</v>
      </c>
    </row>
    <row r="2" spans="1:6">
      <c r="A2" s="174" t="s">
        <v>29</v>
      </c>
      <c r="B2" s="176">
        <v>52</v>
      </c>
      <c r="C2" s="176">
        <v>193</v>
      </c>
      <c r="D2" s="176">
        <v>9</v>
      </c>
      <c r="E2" s="176">
        <v>1</v>
      </c>
      <c r="F2" s="85">
        <f t="shared" ref="F2:F4" si="0">SUM(B2:E2)</f>
        <v>255</v>
      </c>
    </row>
    <row r="3" spans="1:6">
      <c r="A3" s="174" t="s">
        <v>1403</v>
      </c>
      <c r="B3" s="176">
        <v>47</v>
      </c>
      <c r="C3" s="176">
        <v>93</v>
      </c>
      <c r="D3" s="176">
        <v>26</v>
      </c>
      <c r="E3" s="176">
        <v>9</v>
      </c>
      <c r="F3" s="85">
        <f t="shared" si="0"/>
        <v>175</v>
      </c>
    </row>
    <row r="4" spans="1:6">
      <c r="A4" s="174" t="s">
        <v>2111</v>
      </c>
      <c r="B4" s="176">
        <v>111</v>
      </c>
      <c r="C4" s="176">
        <v>71</v>
      </c>
      <c r="D4" s="176">
        <v>35</v>
      </c>
      <c r="E4" s="176">
        <v>8</v>
      </c>
      <c r="F4" s="85">
        <f t="shared" si="0"/>
        <v>225</v>
      </c>
    </row>
    <row r="5" spans="1:6">
      <c r="A5" s="393" t="s">
        <v>10837</v>
      </c>
      <c r="B5" s="85">
        <f t="shared" ref="B5:E5" si="1">SUM(B2:B4)</f>
        <v>210</v>
      </c>
      <c r="C5" s="85">
        <f t="shared" si="1"/>
        <v>357</v>
      </c>
      <c r="D5" s="85">
        <f t="shared" si="1"/>
        <v>70</v>
      </c>
      <c r="E5" s="85">
        <f t="shared" si="1"/>
        <v>18</v>
      </c>
      <c r="F5" s="51">
        <v>655</v>
      </c>
    </row>
    <row r="7" spans="1:6">
      <c r="A7" s="393" t="s">
        <v>10838</v>
      </c>
      <c r="B7" s="392" t="s">
        <v>10833</v>
      </c>
      <c r="C7" s="392" t="s">
        <v>10834</v>
      </c>
      <c r="D7" s="392" t="s">
        <v>10835</v>
      </c>
      <c r="E7" s="392" t="s">
        <v>10836</v>
      </c>
      <c r="F7" s="393" t="s">
        <v>10837</v>
      </c>
    </row>
    <row r="8" spans="1:6">
      <c r="A8" s="174" t="s">
        <v>75</v>
      </c>
      <c r="B8" s="394">
        <v>13</v>
      </c>
      <c r="C8" s="394">
        <v>21</v>
      </c>
      <c r="D8" s="394">
        <v>0</v>
      </c>
      <c r="E8" s="394">
        <v>0</v>
      </c>
      <c r="F8" s="395">
        <f t="shared" ref="F8:F222" si="2">SUM(B8:E8)</f>
        <v>34</v>
      </c>
    </row>
    <row r="9" spans="1:6">
      <c r="A9" s="174" t="s">
        <v>350</v>
      </c>
      <c r="B9" s="394">
        <v>8</v>
      </c>
      <c r="C9" s="394">
        <v>5</v>
      </c>
      <c r="D9" s="394">
        <v>0</v>
      </c>
      <c r="E9" s="394">
        <v>1</v>
      </c>
      <c r="F9" s="395">
        <f t="shared" si="2"/>
        <v>14</v>
      </c>
    </row>
    <row r="10" spans="1:6">
      <c r="A10" s="174" t="s">
        <v>94</v>
      </c>
      <c r="B10" s="394">
        <v>6</v>
      </c>
      <c r="C10" s="394">
        <v>8</v>
      </c>
      <c r="D10" s="394">
        <v>1</v>
      </c>
      <c r="E10" s="394">
        <v>0</v>
      </c>
      <c r="F10" s="395">
        <f t="shared" si="2"/>
        <v>15</v>
      </c>
    </row>
    <row r="11" spans="1:6">
      <c r="A11" s="174" t="s">
        <v>272</v>
      </c>
      <c r="B11" s="394">
        <v>6</v>
      </c>
      <c r="C11" s="394">
        <v>0</v>
      </c>
      <c r="D11" s="394">
        <v>0</v>
      </c>
      <c r="E11" s="394">
        <v>2</v>
      </c>
      <c r="F11" s="395">
        <f t="shared" si="2"/>
        <v>8</v>
      </c>
    </row>
    <row r="12" spans="1:6">
      <c r="A12" s="174" t="s">
        <v>38</v>
      </c>
      <c r="B12" s="394">
        <v>5</v>
      </c>
      <c r="C12" s="394">
        <v>9</v>
      </c>
      <c r="D12" s="394">
        <v>4</v>
      </c>
      <c r="E12" s="394">
        <v>1</v>
      </c>
      <c r="F12" s="395">
        <f t="shared" si="2"/>
        <v>19</v>
      </c>
    </row>
    <row r="13" spans="1:6">
      <c r="A13" s="174" t="s">
        <v>1400</v>
      </c>
      <c r="B13" s="394">
        <v>5</v>
      </c>
      <c r="C13" s="394">
        <v>8</v>
      </c>
      <c r="D13" s="394">
        <v>2</v>
      </c>
      <c r="E13" s="394">
        <v>0</v>
      </c>
      <c r="F13" s="395">
        <f t="shared" si="2"/>
        <v>15</v>
      </c>
    </row>
    <row r="14" spans="1:6">
      <c r="A14" s="174" t="s">
        <v>784</v>
      </c>
      <c r="B14" s="394">
        <v>5</v>
      </c>
      <c r="C14" s="394">
        <v>1</v>
      </c>
      <c r="D14" s="394">
        <v>1</v>
      </c>
      <c r="E14" s="394">
        <v>0</v>
      </c>
      <c r="F14" s="395">
        <f t="shared" si="2"/>
        <v>7</v>
      </c>
    </row>
    <row r="15" spans="1:6">
      <c r="A15" s="174" t="s">
        <v>1928</v>
      </c>
      <c r="B15" s="394">
        <v>5</v>
      </c>
      <c r="C15" s="394">
        <v>0</v>
      </c>
      <c r="D15" s="394">
        <v>0</v>
      </c>
      <c r="E15" s="394">
        <v>0</v>
      </c>
      <c r="F15" s="395">
        <f t="shared" si="2"/>
        <v>5</v>
      </c>
    </row>
    <row r="16" spans="1:6">
      <c r="A16" s="174" t="s">
        <v>44</v>
      </c>
      <c r="B16" s="394">
        <v>4</v>
      </c>
      <c r="C16" s="394">
        <v>12</v>
      </c>
      <c r="D16" s="394">
        <v>1</v>
      </c>
      <c r="E16" s="394">
        <v>0</v>
      </c>
      <c r="F16" s="395">
        <f t="shared" si="2"/>
        <v>17</v>
      </c>
    </row>
    <row r="17" spans="1:6">
      <c r="A17" s="174" t="s">
        <v>197</v>
      </c>
      <c r="B17" s="394">
        <v>4</v>
      </c>
      <c r="C17" s="394">
        <v>10</v>
      </c>
      <c r="D17" s="394">
        <v>0</v>
      </c>
      <c r="E17" s="394">
        <v>0</v>
      </c>
      <c r="F17" s="395">
        <f t="shared" si="2"/>
        <v>14</v>
      </c>
    </row>
    <row r="18" spans="1:6">
      <c r="A18" s="174" t="s">
        <v>333</v>
      </c>
      <c r="B18" s="394">
        <v>4</v>
      </c>
      <c r="C18" s="394">
        <v>2</v>
      </c>
      <c r="D18" s="394">
        <v>1</v>
      </c>
      <c r="E18" s="394">
        <v>0</v>
      </c>
      <c r="F18" s="395">
        <f t="shared" si="2"/>
        <v>7</v>
      </c>
    </row>
    <row r="19" spans="1:6">
      <c r="A19" s="174" t="s">
        <v>2465</v>
      </c>
      <c r="B19" s="394">
        <v>4</v>
      </c>
      <c r="C19" s="394">
        <v>0</v>
      </c>
      <c r="D19" s="394">
        <v>0</v>
      </c>
      <c r="E19" s="394">
        <v>0</v>
      </c>
      <c r="F19" s="395">
        <f t="shared" si="2"/>
        <v>4</v>
      </c>
    </row>
    <row r="20" spans="1:6">
      <c r="A20" s="174" t="s">
        <v>68</v>
      </c>
      <c r="B20" s="394">
        <v>3</v>
      </c>
      <c r="C20" s="394">
        <v>20</v>
      </c>
      <c r="D20" s="394">
        <v>0</v>
      </c>
      <c r="E20" s="394">
        <v>0</v>
      </c>
      <c r="F20" s="395">
        <f t="shared" si="2"/>
        <v>23</v>
      </c>
    </row>
    <row r="21" spans="1:6">
      <c r="A21" s="174" t="s">
        <v>318</v>
      </c>
      <c r="B21" s="394">
        <v>3</v>
      </c>
      <c r="C21" s="394">
        <v>11</v>
      </c>
      <c r="D21" s="394">
        <v>0</v>
      </c>
      <c r="E21" s="394">
        <v>0</v>
      </c>
      <c r="F21" s="395">
        <f t="shared" si="2"/>
        <v>14</v>
      </c>
    </row>
    <row r="22" spans="1:6">
      <c r="A22" s="174" t="s">
        <v>1217</v>
      </c>
      <c r="B22" s="394">
        <v>3</v>
      </c>
      <c r="C22" s="394">
        <v>5</v>
      </c>
      <c r="D22" s="394">
        <v>0</v>
      </c>
      <c r="E22" s="394">
        <v>1</v>
      </c>
      <c r="F22" s="395">
        <f t="shared" si="2"/>
        <v>9</v>
      </c>
    </row>
    <row r="23" spans="1:6">
      <c r="A23" s="174" t="s">
        <v>1136</v>
      </c>
      <c r="B23" s="394">
        <v>3</v>
      </c>
      <c r="C23" s="394">
        <v>3</v>
      </c>
      <c r="D23" s="394">
        <v>1</v>
      </c>
      <c r="E23" s="394">
        <v>0</v>
      </c>
      <c r="F23" s="395">
        <f t="shared" si="2"/>
        <v>7</v>
      </c>
    </row>
    <row r="24" spans="1:6">
      <c r="A24" s="174" t="s">
        <v>30</v>
      </c>
      <c r="B24" s="394">
        <v>3</v>
      </c>
      <c r="C24" s="394">
        <v>3</v>
      </c>
      <c r="D24" s="394">
        <v>1</v>
      </c>
      <c r="E24" s="394">
        <v>0</v>
      </c>
      <c r="F24" s="395">
        <f t="shared" si="2"/>
        <v>7</v>
      </c>
    </row>
    <row r="25" spans="1:6">
      <c r="A25" s="174" t="s">
        <v>2190</v>
      </c>
      <c r="B25" s="394">
        <v>3</v>
      </c>
      <c r="C25" s="394">
        <v>2</v>
      </c>
      <c r="D25" s="394">
        <v>0</v>
      </c>
      <c r="E25" s="394">
        <v>0</v>
      </c>
      <c r="F25" s="395">
        <f t="shared" si="2"/>
        <v>5</v>
      </c>
    </row>
    <row r="26" spans="1:6">
      <c r="A26" s="174" t="s">
        <v>287</v>
      </c>
      <c r="B26" s="394">
        <v>3</v>
      </c>
      <c r="C26" s="394">
        <v>1</v>
      </c>
      <c r="D26" s="394">
        <v>0</v>
      </c>
      <c r="E26" s="394">
        <v>0</v>
      </c>
      <c r="F26" s="395">
        <f t="shared" si="2"/>
        <v>4</v>
      </c>
    </row>
    <row r="27" spans="1:6">
      <c r="A27" s="174" t="s">
        <v>105</v>
      </c>
      <c r="B27" s="394">
        <v>3</v>
      </c>
      <c r="C27" s="394">
        <v>0</v>
      </c>
      <c r="D27" s="394">
        <v>1</v>
      </c>
      <c r="E27" s="394">
        <v>0</v>
      </c>
      <c r="F27" s="395">
        <f t="shared" si="2"/>
        <v>4</v>
      </c>
    </row>
    <row r="28" spans="1:6">
      <c r="A28" s="174" t="s">
        <v>121</v>
      </c>
      <c r="B28" s="394">
        <v>3</v>
      </c>
      <c r="C28" s="394">
        <v>0</v>
      </c>
      <c r="D28" s="394">
        <v>0</v>
      </c>
      <c r="E28" s="394">
        <v>0</v>
      </c>
      <c r="F28" s="395">
        <f t="shared" si="2"/>
        <v>3</v>
      </c>
    </row>
    <row r="29" spans="1:6">
      <c r="A29" s="174" t="s">
        <v>632</v>
      </c>
      <c r="B29" s="394">
        <v>3</v>
      </c>
      <c r="C29" s="394">
        <v>0</v>
      </c>
      <c r="D29" s="394">
        <v>0</v>
      </c>
      <c r="E29" s="394">
        <v>0</v>
      </c>
      <c r="F29" s="395">
        <f t="shared" si="2"/>
        <v>3</v>
      </c>
    </row>
    <row r="30" spans="1:6">
      <c r="A30" s="174" t="s">
        <v>557</v>
      </c>
      <c r="B30" s="394">
        <v>2</v>
      </c>
      <c r="C30" s="394">
        <v>5</v>
      </c>
      <c r="D30" s="394">
        <v>2</v>
      </c>
      <c r="E30" s="394">
        <v>1</v>
      </c>
      <c r="F30" s="395">
        <f t="shared" si="2"/>
        <v>10</v>
      </c>
    </row>
    <row r="31" spans="1:6">
      <c r="A31" s="174" t="s">
        <v>886</v>
      </c>
      <c r="B31" s="394">
        <v>2</v>
      </c>
      <c r="C31" s="394">
        <v>5</v>
      </c>
      <c r="D31" s="394">
        <v>2</v>
      </c>
      <c r="E31" s="394">
        <v>0</v>
      </c>
      <c r="F31" s="395">
        <f t="shared" si="2"/>
        <v>9</v>
      </c>
    </row>
    <row r="32" spans="1:6">
      <c r="A32" s="174" t="s">
        <v>421</v>
      </c>
      <c r="B32" s="394">
        <v>2</v>
      </c>
      <c r="C32" s="394">
        <v>3</v>
      </c>
      <c r="D32" s="394">
        <v>0</v>
      </c>
      <c r="E32" s="394">
        <v>0</v>
      </c>
      <c r="F32" s="395">
        <f t="shared" si="2"/>
        <v>5</v>
      </c>
    </row>
    <row r="33" spans="1:6">
      <c r="A33" s="174" t="s">
        <v>118</v>
      </c>
      <c r="B33" s="394">
        <v>2</v>
      </c>
      <c r="C33" s="394">
        <v>3</v>
      </c>
      <c r="D33" s="394">
        <v>0</v>
      </c>
      <c r="E33" s="394">
        <v>0</v>
      </c>
      <c r="F33" s="395">
        <f t="shared" si="2"/>
        <v>5</v>
      </c>
    </row>
    <row r="34" spans="1:6">
      <c r="A34" s="174" t="s">
        <v>49</v>
      </c>
      <c r="B34" s="394">
        <v>2</v>
      </c>
      <c r="C34" s="394">
        <v>3</v>
      </c>
      <c r="D34" s="394">
        <v>0</v>
      </c>
      <c r="E34" s="394">
        <v>0</v>
      </c>
      <c r="F34" s="395">
        <f t="shared" si="2"/>
        <v>5</v>
      </c>
    </row>
    <row r="35" spans="1:6">
      <c r="A35" s="174" t="s">
        <v>446</v>
      </c>
      <c r="B35" s="394">
        <v>2</v>
      </c>
      <c r="C35" s="394">
        <v>3</v>
      </c>
      <c r="D35" s="394">
        <v>0</v>
      </c>
      <c r="E35" s="394">
        <v>0</v>
      </c>
      <c r="F35" s="395">
        <f t="shared" si="2"/>
        <v>5</v>
      </c>
    </row>
    <row r="36" spans="1:6">
      <c r="A36" s="174" t="s">
        <v>360</v>
      </c>
      <c r="B36" s="394">
        <v>2</v>
      </c>
      <c r="C36" s="394">
        <v>2</v>
      </c>
      <c r="D36" s="394">
        <v>0</v>
      </c>
      <c r="E36" s="394">
        <v>0</v>
      </c>
      <c r="F36" s="395">
        <f t="shared" si="2"/>
        <v>4</v>
      </c>
    </row>
    <row r="37" spans="1:6">
      <c r="A37" s="174" t="s">
        <v>182</v>
      </c>
      <c r="B37" s="394">
        <v>2</v>
      </c>
      <c r="C37" s="394">
        <v>1</v>
      </c>
      <c r="D37" s="394">
        <v>0</v>
      </c>
      <c r="E37" s="394">
        <v>0</v>
      </c>
      <c r="F37" s="395">
        <f t="shared" si="2"/>
        <v>3</v>
      </c>
    </row>
    <row r="38" spans="1:6">
      <c r="A38" s="174" t="s">
        <v>2389</v>
      </c>
      <c r="B38" s="394">
        <v>2</v>
      </c>
      <c r="C38" s="394">
        <v>0</v>
      </c>
      <c r="D38" s="394">
        <v>0</v>
      </c>
      <c r="E38" s="394">
        <v>0</v>
      </c>
      <c r="F38" s="395">
        <f t="shared" si="2"/>
        <v>2</v>
      </c>
    </row>
    <row r="39" spans="1:6">
      <c r="A39" s="174" t="s">
        <v>2634</v>
      </c>
      <c r="B39" s="394">
        <v>2</v>
      </c>
      <c r="C39" s="394">
        <v>0</v>
      </c>
      <c r="D39" s="394">
        <v>0</v>
      </c>
      <c r="E39" s="394">
        <v>0</v>
      </c>
      <c r="F39" s="395">
        <f t="shared" si="2"/>
        <v>2</v>
      </c>
    </row>
    <row r="40" spans="1:6">
      <c r="A40" s="174" t="s">
        <v>2161</v>
      </c>
      <c r="B40" s="394">
        <v>2</v>
      </c>
      <c r="C40" s="394">
        <v>0</v>
      </c>
      <c r="D40" s="394">
        <v>0</v>
      </c>
      <c r="E40" s="394">
        <v>0</v>
      </c>
      <c r="F40" s="395">
        <f t="shared" si="2"/>
        <v>2</v>
      </c>
    </row>
    <row r="41" spans="1:6">
      <c r="A41" s="174" t="s">
        <v>2484</v>
      </c>
      <c r="B41" s="394">
        <v>2</v>
      </c>
      <c r="C41" s="394">
        <v>0</v>
      </c>
      <c r="D41" s="394">
        <v>0</v>
      </c>
      <c r="E41" s="394">
        <v>0</v>
      </c>
      <c r="F41" s="395">
        <f t="shared" si="2"/>
        <v>2</v>
      </c>
    </row>
    <row r="42" spans="1:6">
      <c r="A42" s="174" t="s">
        <v>354</v>
      </c>
      <c r="B42" s="394">
        <v>2</v>
      </c>
      <c r="C42" s="394">
        <v>0</v>
      </c>
      <c r="D42" s="394">
        <v>0</v>
      </c>
      <c r="E42" s="394">
        <v>0</v>
      </c>
      <c r="F42" s="395">
        <f t="shared" si="2"/>
        <v>2</v>
      </c>
    </row>
    <row r="43" spans="1:6">
      <c r="A43" s="174" t="s">
        <v>2308</v>
      </c>
      <c r="B43" s="394">
        <v>2</v>
      </c>
      <c r="C43" s="394">
        <v>0</v>
      </c>
      <c r="D43" s="394">
        <v>0</v>
      </c>
      <c r="E43" s="394">
        <v>0</v>
      </c>
      <c r="F43" s="395">
        <f t="shared" si="2"/>
        <v>2</v>
      </c>
    </row>
    <row r="44" spans="1:6">
      <c r="A44" s="174" t="s">
        <v>1675</v>
      </c>
      <c r="B44" s="394">
        <v>2</v>
      </c>
      <c r="C44" s="394">
        <v>0</v>
      </c>
      <c r="D44" s="394">
        <v>0</v>
      </c>
      <c r="E44" s="394">
        <v>0</v>
      </c>
      <c r="F44" s="395">
        <f t="shared" si="2"/>
        <v>2</v>
      </c>
    </row>
    <row r="45" spans="1:6">
      <c r="A45" s="174" t="s">
        <v>2169</v>
      </c>
      <c r="B45" s="394">
        <v>2</v>
      </c>
      <c r="C45" s="394">
        <v>0</v>
      </c>
      <c r="D45" s="394">
        <v>0</v>
      </c>
      <c r="E45" s="394">
        <v>0</v>
      </c>
      <c r="F45" s="395">
        <f t="shared" si="2"/>
        <v>2</v>
      </c>
    </row>
    <row r="46" spans="1:6">
      <c r="A46" s="174" t="s">
        <v>759</v>
      </c>
      <c r="B46" s="394">
        <v>2</v>
      </c>
      <c r="C46" s="394">
        <v>0</v>
      </c>
      <c r="D46" s="394">
        <v>0</v>
      </c>
      <c r="E46" s="394">
        <v>0</v>
      </c>
      <c r="F46" s="395">
        <f t="shared" si="2"/>
        <v>2</v>
      </c>
    </row>
    <row r="47" spans="1:6">
      <c r="A47" s="174" t="s">
        <v>1667</v>
      </c>
      <c r="B47" s="394">
        <v>2</v>
      </c>
      <c r="C47" s="394">
        <v>0</v>
      </c>
      <c r="D47" s="394">
        <v>0</v>
      </c>
      <c r="E47" s="394">
        <v>0</v>
      </c>
      <c r="F47" s="395">
        <f t="shared" si="2"/>
        <v>2</v>
      </c>
    </row>
    <row r="48" spans="1:6">
      <c r="A48" s="174" t="s">
        <v>22</v>
      </c>
      <c r="B48" s="394">
        <v>2</v>
      </c>
      <c r="C48" s="394">
        <v>0</v>
      </c>
      <c r="D48" s="394">
        <v>0</v>
      </c>
      <c r="E48" s="394">
        <v>0</v>
      </c>
      <c r="F48" s="395">
        <f t="shared" si="2"/>
        <v>2</v>
      </c>
    </row>
    <row r="49" spans="1:6">
      <c r="A49" s="174" t="s">
        <v>1325</v>
      </c>
      <c r="B49" s="394">
        <v>2</v>
      </c>
      <c r="C49" s="394">
        <v>0</v>
      </c>
      <c r="D49" s="394">
        <v>0</v>
      </c>
      <c r="E49" s="394">
        <v>0</v>
      </c>
      <c r="F49" s="395">
        <f t="shared" si="2"/>
        <v>2</v>
      </c>
    </row>
    <row r="50" spans="1:6">
      <c r="A50" s="174" t="s">
        <v>1468</v>
      </c>
      <c r="B50" s="394">
        <v>2</v>
      </c>
      <c r="C50" s="394">
        <v>0</v>
      </c>
      <c r="D50" s="394">
        <v>0</v>
      </c>
      <c r="E50" s="394">
        <v>0</v>
      </c>
      <c r="F50" s="395">
        <f t="shared" si="2"/>
        <v>2</v>
      </c>
    </row>
    <row r="51" spans="1:6">
      <c r="A51" s="174" t="s">
        <v>364</v>
      </c>
      <c r="B51" s="394">
        <v>2</v>
      </c>
      <c r="C51" s="394">
        <v>0</v>
      </c>
      <c r="D51" s="394">
        <v>0</v>
      </c>
      <c r="E51" s="394">
        <v>0</v>
      </c>
      <c r="F51" s="395">
        <f t="shared" si="2"/>
        <v>2</v>
      </c>
    </row>
    <row r="52" spans="1:6">
      <c r="A52" s="174" t="s">
        <v>816</v>
      </c>
      <c r="B52" s="394">
        <v>1</v>
      </c>
      <c r="C52" s="394">
        <v>17</v>
      </c>
      <c r="D52" s="394">
        <v>3</v>
      </c>
      <c r="E52" s="394">
        <v>0</v>
      </c>
      <c r="F52" s="395">
        <f t="shared" si="2"/>
        <v>21</v>
      </c>
    </row>
    <row r="53" spans="1:6">
      <c r="A53" s="174" t="s">
        <v>84</v>
      </c>
      <c r="B53" s="394">
        <v>1</v>
      </c>
      <c r="C53" s="394">
        <v>17</v>
      </c>
      <c r="D53" s="394">
        <v>0</v>
      </c>
      <c r="E53" s="394">
        <v>0</v>
      </c>
      <c r="F53" s="395">
        <f t="shared" si="2"/>
        <v>18</v>
      </c>
    </row>
    <row r="54" spans="1:6">
      <c r="A54" s="174" t="s">
        <v>37</v>
      </c>
      <c r="B54" s="394">
        <v>1</v>
      </c>
      <c r="C54" s="394">
        <v>8</v>
      </c>
      <c r="D54" s="394">
        <v>0</v>
      </c>
      <c r="E54" s="394">
        <v>0</v>
      </c>
      <c r="F54" s="395">
        <f t="shared" si="2"/>
        <v>9</v>
      </c>
    </row>
    <row r="55" spans="1:6">
      <c r="A55" s="174" t="s">
        <v>284</v>
      </c>
      <c r="B55" s="394">
        <v>1</v>
      </c>
      <c r="C55" s="394">
        <v>3</v>
      </c>
      <c r="D55" s="394">
        <v>1</v>
      </c>
      <c r="E55" s="394">
        <v>0</v>
      </c>
      <c r="F55" s="395">
        <f t="shared" si="2"/>
        <v>5</v>
      </c>
    </row>
    <row r="56" spans="1:6">
      <c r="A56" s="174" t="s">
        <v>233</v>
      </c>
      <c r="B56" s="394">
        <v>1</v>
      </c>
      <c r="C56" s="394">
        <v>3</v>
      </c>
      <c r="D56" s="394">
        <v>1</v>
      </c>
      <c r="E56" s="394">
        <v>0</v>
      </c>
      <c r="F56" s="395">
        <f t="shared" si="2"/>
        <v>5</v>
      </c>
    </row>
    <row r="57" spans="1:6">
      <c r="A57" s="174" t="s">
        <v>862</v>
      </c>
      <c r="B57" s="394">
        <v>1</v>
      </c>
      <c r="C57" s="394">
        <v>3</v>
      </c>
      <c r="D57" s="394">
        <v>0</v>
      </c>
      <c r="E57" s="394">
        <v>0</v>
      </c>
      <c r="F57" s="395">
        <f t="shared" si="2"/>
        <v>4</v>
      </c>
    </row>
    <row r="58" spans="1:6">
      <c r="A58" s="174" t="s">
        <v>497</v>
      </c>
      <c r="B58" s="394">
        <v>1</v>
      </c>
      <c r="C58" s="394">
        <v>3</v>
      </c>
      <c r="D58" s="394">
        <v>0</v>
      </c>
      <c r="E58" s="394">
        <v>0</v>
      </c>
      <c r="F58" s="395">
        <f t="shared" si="2"/>
        <v>4</v>
      </c>
    </row>
    <row r="59" spans="1:6">
      <c r="A59" s="174" t="s">
        <v>54</v>
      </c>
      <c r="B59" s="394">
        <v>1</v>
      </c>
      <c r="C59" s="394">
        <v>2</v>
      </c>
      <c r="D59" s="394">
        <v>1</v>
      </c>
      <c r="E59" s="394">
        <v>0</v>
      </c>
      <c r="F59" s="395">
        <f t="shared" si="2"/>
        <v>4</v>
      </c>
    </row>
    <row r="60" spans="1:6">
      <c r="A60" s="174" t="s">
        <v>298</v>
      </c>
      <c r="B60" s="394">
        <v>1</v>
      </c>
      <c r="C60" s="394">
        <v>3</v>
      </c>
      <c r="D60" s="394">
        <v>0</v>
      </c>
      <c r="E60" s="394">
        <v>0</v>
      </c>
      <c r="F60" s="395">
        <f t="shared" si="2"/>
        <v>4</v>
      </c>
    </row>
    <row r="61" spans="1:6">
      <c r="A61" s="174" t="s">
        <v>1552</v>
      </c>
      <c r="B61" s="394">
        <v>1</v>
      </c>
      <c r="C61" s="394">
        <v>2</v>
      </c>
      <c r="D61" s="394">
        <v>0</v>
      </c>
      <c r="E61" s="394">
        <v>0</v>
      </c>
      <c r="F61" s="395">
        <f t="shared" si="2"/>
        <v>3</v>
      </c>
    </row>
    <row r="62" spans="1:6">
      <c r="A62" s="174" t="s">
        <v>753</v>
      </c>
      <c r="B62" s="394">
        <v>1</v>
      </c>
      <c r="C62" s="394">
        <v>0</v>
      </c>
      <c r="D62" s="394">
        <v>1</v>
      </c>
      <c r="E62" s="394">
        <v>1</v>
      </c>
      <c r="F62" s="395">
        <f t="shared" si="2"/>
        <v>3</v>
      </c>
    </row>
    <row r="63" spans="1:6">
      <c r="A63" s="174" t="s">
        <v>256</v>
      </c>
      <c r="B63" s="394">
        <v>1</v>
      </c>
      <c r="C63" s="394">
        <v>2</v>
      </c>
      <c r="D63" s="394">
        <v>0</v>
      </c>
      <c r="E63" s="394">
        <v>0</v>
      </c>
      <c r="F63" s="395">
        <f t="shared" si="2"/>
        <v>3</v>
      </c>
    </row>
    <row r="64" spans="1:6">
      <c r="A64" s="174" t="s">
        <v>63</v>
      </c>
      <c r="B64" s="394">
        <v>1</v>
      </c>
      <c r="C64" s="394">
        <v>2</v>
      </c>
      <c r="D64" s="394">
        <v>0</v>
      </c>
      <c r="E64" s="394">
        <v>0</v>
      </c>
      <c r="F64" s="395">
        <f t="shared" si="2"/>
        <v>3</v>
      </c>
    </row>
    <row r="65" spans="1:6">
      <c r="A65" s="174" t="s">
        <v>1084</v>
      </c>
      <c r="B65" s="394">
        <v>1</v>
      </c>
      <c r="C65" s="394">
        <v>0</v>
      </c>
      <c r="D65" s="394">
        <v>2</v>
      </c>
      <c r="E65" s="394">
        <v>0</v>
      </c>
      <c r="F65" s="395">
        <f t="shared" si="2"/>
        <v>3</v>
      </c>
    </row>
    <row r="66" spans="1:6">
      <c r="A66" s="174" t="s">
        <v>1713</v>
      </c>
      <c r="B66" s="394">
        <v>1</v>
      </c>
      <c r="C66" s="394">
        <v>0</v>
      </c>
      <c r="D66" s="394">
        <v>1</v>
      </c>
      <c r="E66" s="394">
        <v>1</v>
      </c>
      <c r="F66" s="395">
        <f t="shared" si="2"/>
        <v>3</v>
      </c>
    </row>
    <row r="67" spans="1:6">
      <c r="A67" s="174" t="s">
        <v>310</v>
      </c>
      <c r="B67" s="394">
        <v>1</v>
      </c>
      <c r="C67" s="394">
        <v>2</v>
      </c>
      <c r="D67" s="394">
        <v>0</v>
      </c>
      <c r="E67" s="394">
        <v>0</v>
      </c>
      <c r="F67" s="395">
        <f t="shared" si="2"/>
        <v>3</v>
      </c>
    </row>
    <row r="68" spans="1:6">
      <c r="A68" s="174" t="s">
        <v>1442</v>
      </c>
      <c r="B68" s="394">
        <v>1</v>
      </c>
      <c r="C68" s="394">
        <v>2</v>
      </c>
      <c r="D68" s="394">
        <v>0</v>
      </c>
      <c r="E68" s="394">
        <v>0</v>
      </c>
      <c r="F68" s="395">
        <f t="shared" si="2"/>
        <v>3</v>
      </c>
    </row>
    <row r="69" spans="1:6">
      <c r="A69" s="174" t="s">
        <v>1518</v>
      </c>
      <c r="B69" s="394">
        <v>1</v>
      </c>
      <c r="C69" s="394">
        <v>1</v>
      </c>
      <c r="D69" s="394">
        <v>0</v>
      </c>
      <c r="E69" s="394">
        <v>0</v>
      </c>
      <c r="F69" s="395">
        <f t="shared" si="2"/>
        <v>2</v>
      </c>
    </row>
    <row r="70" spans="1:6">
      <c r="A70" s="174" t="s">
        <v>552</v>
      </c>
      <c r="B70" s="394">
        <v>1</v>
      </c>
      <c r="C70" s="394">
        <v>1</v>
      </c>
      <c r="D70" s="394">
        <v>0</v>
      </c>
      <c r="E70" s="394">
        <v>0</v>
      </c>
      <c r="F70" s="395">
        <f t="shared" si="2"/>
        <v>2</v>
      </c>
    </row>
    <row r="71" spans="1:6">
      <c r="A71" s="174" t="s">
        <v>1450</v>
      </c>
      <c r="B71" s="394">
        <v>1</v>
      </c>
      <c r="C71" s="394">
        <v>0</v>
      </c>
      <c r="D71" s="394">
        <v>1</v>
      </c>
      <c r="E71" s="394">
        <v>0</v>
      </c>
      <c r="F71" s="395">
        <f t="shared" si="2"/>
        <v>2</v>
      </c>
    </row>
    <row r="72" spans="1:6">
      <c r="A72" s="174" t="s">
        <v>10839</v>
      </c>
      <c r="B72" s="394">
        <v>1</v>
      </c>
      <c r="C72" s="394">
        <v>1</v>
      </c>
      <c r="D72" s="394">
        <v>0</v>
      </c>
      <c r="E72" s="394">
        <v>0</v>
      </c>
      <c r="F72" s="395">
        <f t="shared" si="2"/>
        <v>2</v>
      </c>
    </row>
    <row r="73" spans="1:6">
      <c r="A73" s="174" t="s">
        <v>6577</v>
      </c>
      <c r="B73" s="394">
        <v>1</v>
      </c>
      <c r="C73" s="394">
        <v>1</v>
      </c>
      <c r="D73" s="394">
        <v>0</v>
      </c>
      <c r="E73" s="394">
        <v>0</v>
      </c>
      <c r="F73" s="395">
        <f t="shared" si="2"/>
        <v>2</v>
      </c>
    </row>
    <row r="74" spans="1:6">
      <c r="A74" s="174" t="s">
        <v>943</v>
      </c>
      <c r="B74" s="394">
        <v>1</v>
      </c>
      <c r="C74" s="394">
        <v>0</v>
      </c>
      <c r="D74" s="394">
        <v>1</v>
      </c>
      <c r="E74" s="394">
        <v>0</v>
      </c>
      <c r="F74" s="395">
        <f t="shared" si="2"/>
        <v>2</v>
      </c>
    </row>
    <row r="75" spans="1:6">
      <c r="A75" s="174" t="s">
        <v>183</v>
      </c>
      <c r="B75" s="394">
        <v>1</v>
      </c>
      <c r="C75" s="394">
        <v>1</v>
      </c>
      <c r="D75" s="394">
        <v>0</v>
      </c>
      <c r="E75" s="394">
        <v>0</v>
      </c>
      <c r="F75" s="395">
        <f t="shared" si="2"/>
        <v>2</v>
      </c>
    </row>
    <row r="76" spans="1:6">
      <c r="A76" s="174" t="s">
        <v>472</v>
      </c>
      <c r="B76" s="394">
        <v>1</v>
      </c>
      <c r="C76" s="394">
        <v>1</v>
      </c>
      <c r="D76" s="394">
        <v>0</v>
      </c>
      <c r="E76" s="394">
        <v>0</v>
      </c>
      <c r="F76" s="395">
        <f t="shared" si="2"/>
        <v>2</v>
      </c>
    </row>
    <row r="77" spans="1:6">
      <c r="A77" s="174" t="s">
        <v>1620</v>
      </c>
      <c r="B77" s="394">
        <v>1</v>
      </c>
      <c r="C77" s="394">
        <v>1</v>
      </c>
      <c r="D77" s="394">
        <v>0</v>
      </c>
      <c r="E77" s="394">
        <v>0</v>
      </c>
      <c r="F77" s="395">
        <f t="shared" si="2"/>
        <v>2</v>
      </c>
    </row>
    <row r="78" spans="1:6">
      <c r="A78" s="174" t="s">
        <v>1934</v>
      </c>
      <c r="B78" s="394">
        <v>1</v>
      </c>
      <c r="C78" s="394">
        <v>1</v>
      </c>
      <c r="D78" s="394">
        <v>0</v>
      </c>
      <c r="E78" s="394">
        <v>0</v>
      </c>
      <c r="F78" s="395">
        <f t="shared" si="2"/>
        <v>2</v>
      </c>
    </row>
    <row r="79" spans="1:6">
      <c r="A79" s="174" t="s">
        <v>778</v>
      </c>
      <c r="B79" s="394">
        <v>1</v>
      </c>
      <c r="C79" s="394">
        <v>0</v>
      </c>
      <c r="D79" s="394">
        <v>0</v>
      </c>
      <c r="E79" s="394">
        <v>0</v>
      </c>
      <c r="F79" s="395">
        <f t="shared" si="2"/>
        <v>1</v>
      </c>
    </row>
    <row r="80" spans="1:6">
      <c r="A80" s="174" t="s">
        <v>1542</v>
      </c>
      <c r="B80" s="394">
        <v>1</v>
      </c>
      <c r="C80" s="394">
        <v>0</v>
      </c>
      <c r="D80" s="394">
        <v>0</v>
      </c>
      <c r="E80" s="394">
        <v>0</v>
      </c>
      <c r="F80" s="395">
        <f t="shared" si="2"/>
        <v>1</v>
      </c>
    </row>
    <row r="81" spans="1:6">
      <c r="A81" s="174" t="s">
        <v>2208</v>
      </c>
      <c r="B81" s="394">
        <v>1</v>
      </c>
      <c r="C81" s="394">
        <v>0</v>
      </c>
      <c r="D81" s="394">
        <v>0</v>
      </c>
      <c r="E81" s="394">
        <v>0</v>
      </c>
      <c r="F81" s="395">
        <f t="shared" si="2"/>
        <v>1</v>
      </c>
    </row>
    <row r="82" spans="1:6">
      <c r="A82" s="174" t="s">
        <v>2212</v>
      </c>
      <c r="B82" s="394">
        <v>1</v>
      </c>
      <c r="C82" s="394">
        <v>0</v>
      </c>
      <c r="D82" s="394">
        <v>0</v>
      </c>
      <c r="E82" s="394">
        <v>0</v>
      </c>
      <c r="F82" s="395">
        <f t="shared" si="2"/>
        <v>1</v>
      </c>
    </row>
    <row r="83" spans="1:6">
      <c r="A83" s="174" t="s">
        <v>1704</v>
      </c>
      <c r="B83" s="394">
        <v>1</v>
      </c>
      <c r="C83" s="394">
        <v>0</v>
      </c>
      <c r="D83" s="394">
        <v>0</v>
      </c>
      <c r="E83" s="394">
        <v>0</v>
      </c>
      <c r="F83" s="395">
        <f t="shared" si="2"/>
        <v>1</v>
      </c>
    </row>
    <row r="84" spans="1:6">
      <c r="A84" s="174" t="s">
        <v>1882</v>
      </c>
      <c r="B84" s="394">
        <v>1</v>
      </c>
      <c r="C84" s="394">
        <v>0</v>
      </c>
      <c r="D84" s="394">
        <v>0</v>
      </c>
      <c r="E84" s="394">
        <v>0</v>
      </c>
      <c r="F84" s="395">
        <f t="shared" si="2"/>
        <v>1</v>
      </c>
    </row>
    <row r="85" spans="1:6">
      <c r="A85" s="174" t="s">
        <v>1022</v>
      </c>
      <c r="B85" s="394">
        <v>1</v>
      </c>
      <c r="C85" s="394">
        <v>0</v>
      </c>
      <c r="D85" s="394">
        <v>0</v>
      </c>
      <c r="E85" s="394">
        <v>0</v>
      </c>
      <c r="F85" s="395">
        <f t="shared" si="2"/>
        <v>1</v>
      </c>
    </row>
    <row r="86" spans="1:6">
      <c r="A86" s="174" t="s">
        <v>2640</v>
      </c>
      <c r="B86" s="394">
        <v>1</v>
      </c>
      <c r="C86" s="394">
        <v>0</v>
      </c>
      <c r="D86" s="394">
        <v>0</v>
      </c>
      <c r="E86" s="394">
        <v>0</v>
      </c>
      <c r="F86" s="395">
        <f t="shared" si="2"/>
        <v>1</v>
      </c>
    </row>
    <row r="87" spans="1:6">
      <c r="A87" s="174" t="s">
        <v>1873</v>
      </c>
      <c r="B87" s="394">
        <v>1</v>
      </c>
      <c r="C87" s="394">
        <v>0</v>
      </c>
      <c r="D87" s="394">
        <v>0</v>
      </c>
      <c r="E87" s="394">
        <v>0</v>
      </c>
      <c r="F87" s="395">
        <f t="shared" si="2"/>
        <v>1</v>
      </c>
    </row>
    <row r="88" spans="1:6">
      <c r="A88" s="174" t="s">
        <v>10840</v>
      </c>
      <c r="B88" s="394">
        <v>1</v>
      </c>
      <c r="C88" s="394">
        <v>0</v>
      </c>
      <c r="D88" s="394">
        <v>0</v>
      </c>
      <c r="E88" s="394">
        <v>0</v>
      </c>
      <c r="F88" s="395">
        <f t="shared" si="2"/>
        <v>1</v>
      </c>
    </row>
    <row r="89" spans="1:6">
      <c r="A89" s="174" t="s">
        <v>1664</v>
      </c>
      <c r="B89" s="394">
        <v>1</v>
      </c>
      <c r="C89" s="394">
        <v>0</v>
      </c>
      <c r="D89" s="394">
        <v>0</v>
      </c>
      <c r="E89" s="394">
        <v>0</v>
      </c>
      <c r="F89" s="395">
        <f t="shared" si="2"/>
        <v>1</v>
      </c>
    </row>
    <row r="90" spans="1:6">
      <c r="A90" s="174" t="s">
        <v>2659</v>
      </c>
      <c r="B90" s="394">
        <v>1</v>
      </c>
      <c r="C90" s="394">
        <v>0</v>
      </c>
      <c r="D90" s="394">
        <v>0</v>
      </c>
      <c r="E90" s="394">
        <v>0</v>
      </c>
      <c r="F90" s="395">
        <f t="shared" si="2"/>
        <v>1</v>
      </c>
    </row>
    <row r="91" spans="1:6">
      <c r="A91" s="174" t="s">
        <v>1696</v>
      </c>
      <c r="B91" s="394">
        <v>1</v>
      </c>
      <c r="C91" s="394">
        <v>0</v>
      </c>
      <c r="D91" s="394">
        <v>0</v>
      </c>
      <c r="E91" s="394">
        <v>0</v>
      </c>
      <c r="F91" s="395">
        <f t="shared" si="2"/>
        <v>1</v>
      </c>
    </row>
    <row r="92" spans="1:6">
      <c r="A92" s="174" t="s">
        <v>1538</v>
      </c>
      <c r="B92" s="394">
        <v>1</v>
      </c>
      <c r="C92" s="394">
        <v>0</v>
      </c>
      <c r="D92" s="394">
        <v>0</v>
      </c>
      <c r="E92" s="394">
        <v>0</v>
      </c>
      <c r="F92" s="395">
        <f t="shared" si="2"/>
        <v>1</v>
      </c>
    </row>
    <row r="93" spans="1:6">
      <c r="A93" s="174" t="s">
        <v>5619</v>
      </c>
      <c r="B93" s="394">
        <v>1</v>
      </c>
      <c r="C93" s="394">
        <v>0</v>
      </c>
      <c r="D93" s="394">
        <v>0</v>
      </c>
      <c r="E93" s="394">
        <v>0</v>
      </c>
      <c r="F93" s="395">
        <f t="shared" si="2"/>
        <v>1</v>
      </c>
    </row>
    <row r="94" spans="1:6">
      <c r="A94" s="174" t="s">
        <v>2107</v>
      </c>
      <c r="B94" s="394">
        <v>1</v>
      </c>
      <c r="C94" s="394">
        <v>0</v>
      </c>
      <c r="D94" s="394">
        <v>0</v>
      </c>
      <c r="E94" s="394">
        <v>0</v>
      </c>
      <c r="F94" s="395">
        <f t="shared" si="2"/>
        <v>1</v>
      </c>
    </row>
    <row r="95" spans="1:6">
      <c r="A95" s="174" t="s">
        <v>2207</v>
      </c>
      <c r="B95" s="394">
        <v>1</v>
      </c>
      <c r="C95" s="394">
        <v>0</v>
      </c>
      <c r="D95" s="394">
        <v>0</v>
      </c>
      <c r="E95" s="394">
        <v>0</v>
      </c>
      <c r="F95" s="395">
        <f t="shared" si="2"/>
        <v>1</v>
      </c>
    </row>
    <row r="96" spans="1:6">
      <c r="A96" s="174" t="s">
        <v>2715</v>
      </c>
      <c r="B96" s="394">
        <v>1</v>
      </c>
      <c r="C96" s="394">
        <v>0</v>
      </c>
      <c r="D96" s="394">
        <v>0</v>
      </c>
      <c r="E96" s="394">
        <v>0</v>
      </c>
      <c r="F96" s="395">
        <f t="shared" si="2"/>
        <v>1</v>
      </c>
    </row>
    <row r="97" spans="1:6">
      <c r="A97" s="174" t="s">
        <v>2243</v>
      </c>
      <c r="B97" s="394">
        <v>1</v>
      </c>
      <c r="C97" s="394">
        <v>0</v>
      </c>
      <c r="D97" s="394">
        <v>0</v>
      </c>
      <c r="E97" s="394">
        <v>0</v>
      </c>
      <c r="F97" s="395">
        <f t="shared" si="2"/>
        <v>1</v>
      </c>
    </row>
    <row r="98" spans="1:6">
      <c r="A98" s="174" t="s">
        <v>2703</v>
      </c>
      <c r="B98" s="394">
        <v>1</v>
      </c>
      <c r="C98" s="394">
        <v>0</v>
      </c>
      <c r="D98" s="394">
        <v>0</v>
      </c>
      <c r="E98" s="394">
        <v>0</v>
      </c>
      <c r="F98" s="395">
        <f t="shared" si="2"/>
        <v>1</v>
      </c>
    </row>
    <row r="99" spans="1:6">
      <c r="A99" s="174" t="s">
        <v>4854</v>
      </c>
      <c r="B99" s="394">
        <v>1</v>
      </c>
      <c r="C99" s="394">
        <v>0</v>
      </c>
      <c r="D99" s="394">
        <v>0</v>
      </c>
      <c r="E99" s="394">
        <v>0</v>
      </c>
      <c r="F99" s="395">
        <f t="shared" si="2"/>
        <v>1</v>
      </c>
    </row>
    <row r="100" spans="1:6">
      <c r="A100" s="174" t="s">
        <v>2365</v>
      </c>
      <c r="B100" s="394">
        <v>1</v>
      </c>
      <c r="C100" s="394">
        <v>0</v>
      </c>
      <c r="D100" s="394">
        <v>0</v>
      </c>
      <c r="E100" s="394">
        <v>0</v>
      </c>
      <c r="F100" s="395">
        <f t="shared" si="2"/>
        <v>1</v>
      </c>
    </row>
    <row r="101" spans="1:6">
      <c r="A101" s="174" t="s">
        <v>2136</v>
      </c>
      <c r="B101" s="394">
        <v>1</v>
      </c>
      <c r="C101" s="394">
        <v>0</v>
      </c>
      <c r="D101" s="394">
        <v>0</v>
      </c>
      <c r="E101" s="394">
        <v>0</v>
      </c>
      <c r="F101" s="395">
        <f t="shared" si="2"/>
        <v>1</v>
      </c>
    </row>
    <row r="102" spans="1:6">
      <c r="A102" s="174" t="s">
        <v>8110</v>
      </c>
      <c r="B102" s="394">
        <v>1</v>
      </c>
      <c r="C102" s="394">
        <v>0</v>
      </c>
      <c r="D102" s="394">
        <v>0</v>
      </c>
      <c r="E102" s="394">
        <v>0</v>
      </c>
      <c r="F102" s="395">
        <f t="shared" si="2"/>
        <v>1</v>
      </c>
    </row>
    <row r="103" spans="1:6">
      <c r="A103" s="174" t="s">
        <v>2708</v>
      </c>
      <c r="B103" s="394">
        <v>1</v>
      </c>
      <c r="C103" s="394">
        <v>0</v>
      </c>
      <c r="D103" s="394">
        <v>0</v>
      </c>
      <c r="E103" s="394">
        <v>0</v>
      </c>
      <c r="F103" s="395">
        <f t="shared" si="2"/>
        <v>1</v>
      </c>
    </row>
    <row r="104" spans="1:6">
      <c r="A104" s="174" t="s">
        <v>2155</v>
      </c>
      <c r="B104" s="394">
        <v>1</v>
      </c>
      <c r="C104" s="394">
        <v>0</v>
      </c>
      <c r="D104" s="394">
        <v>0</v>
      </c>
      <c r="E104" s="394">
        <v>0</v>
      </c>
      <c r="F104" s="395">
        <f t="shared" si="2"/>
        <v>1</v>
      </c>
    </row>
    <row r="105" spans="1:6">
      <c r="A105" s="174" t="s">
        <v>2157</v>
      </c>
      <c r="B105" s="394">
        <v>1</v>
      </c>
      <c r="C105" s="394">
        <v>0</v>
      </c>
      <c r="D105" s="394">
        <v>0</v>
      </c>
      <c r="E105" s="394">
        <v>0</v>
      </c>
      <c r="F105" s="395">
        <f t="shared" si="2"/>
        <v>1</v>
      </c>
    </row>
    <row r="106" spans="1:6">
      <c r="A106" s="174" t="s">
        <v>2517</v>
      </c>
      <c r="B106" s="394">
        <v>1</v>
      </c>
      <c r="C106" s="394">
        <v>0</v>
      </c>
      <c r="D106" s="394">
        <v>0</v>
      </c>
      <c r="E106" s="394">
        <v>0</v>
      </c>
      <c r="F106" s="395">
        <f t="shared" si="2"/>
        <v>1</v>
      </c>
    </row>
    <row r="107" spans="1:6">
      <c r="A107" s="174" t="s">
        <v>345</v>
      </c>
      <c r="B107" s="394">
        <v>1</v>
      </c>
      <c r="C107" s="394">
        <v>0</v>
      </c>
      <c r="D107" s="394">
        <v>0</v>
      </c>
      <c r="E107" s="394">
        <v>0</v>
      </c>
      <c r="F107" s="395">
        <f t="shared" si="2"/>
        <v>1</v>
      </c>
    </row>
    <row r="108" spans="1:6">
      <c r="A108" s="174" t="s">
        <v>2679</v>
      </c>
      <c r="B108" s="394">
        <v>1</v>
      </c>
      <c r="C108" s="394">
        <v>0</v>
      </c>
      <c r="D108" s="394">
        <v>0</v>
      </c>
      <c r="E108" s="394">
        <v>0</v>
      </c>
      <c r="F108" s="395">
        <f t="shared" si="2"/>
        <v>1</v>
      </c>
    </row>
    <row r="109" spans="1:6">
      <c r="A109" s="174" t="s">
        <v>1655</v>
      </c>
      <c r="B109" s="394">
        <v>1</v>
      </c>
      <c r="C109" s="394">
        <v>0</v>
      </c>
      <c r="D109" s="394">
        <v>0</v>
      </c>
      <c r="E109" s="394">
        <v>0</v>
      </c>
      <c r="F109" s="395">
        <f t="shared" si="2"/>
        <v>1</v>
      </c>
    </row>
    <row r="110" spans="1:6">
      <c r="A110" s="174" t="s">
        <v>2369</v>
      </c>
      <c r="B110" s="394">
        <v>1</v>
      </c>
      <c r="C110" s="394">
        <v>0</v>
      </c>
      <c r="D110" s="394">
        <v>0</v>
      </c>
      <c r="E110" s="394">
        <v>0</v>
      </c>
      <c r="F110" s="395">
        <f t="shared" si="2"/>
        <v>1</v>
      </c>
    </row>
    <row r="111" spans="1:6">
      <c r="A111" s="174" t="s">
        <v>2182</v>
      </c>
      <c r="B111" s="394">
        <v>1</v>
      </c>
      <c r="C111" s="394">
        <v>0</v>
      </c>
      <c r="D111" s="394">
        <v>0</v>
      </c>
      <c r="E111" s="394">
        <v>0</v>
      </c>
      <c r="F111" s="395">
        <f t="shared" si="2"/>
        <v>1</v>
      </c>
    </row>
    <row r="112" spans="1:6">
      <c r="A112" s="174" t="s">
        <v>703</v>
      </c>
      <c r="B112" s="394">
        <v>1</v>
      </c>
      <c r="C112" s="394">
        <v>0</v>
      </c>
      <c r="D112" s="394">
        <v>0</v>
      </c>
      <c r="E112" s="394">
        <v>0</v>
      </c>
      <c r="F112" s="395">
        <f t="shared" si="2"/>
        <v>1</v>
      </c>
    </row>
    <row r="113" spans="1:6">
      <c r="A113" s="174" t="s">
        <v>2156</v>
      </c>
      <c r="B113" s="394">
        <v>1</v>
      </c>
      <c r="C113" s="394">
        <v>0</v>
      </c>
      <c r="D113" s="394">
        <v>0</v>
      </c>
      <c r="E113" s="394">
        <v>0</v>
      </c>
      <c r="F113" s="395">
        <f t="shared" si="2"/>
        <v>1</v>
      </c>
    </row>
    <row r="114" spans="1:6">
      <c r="A114" s="174" t="s">
        <v>652</v>
      </c>
      <c r="B114" s="394">
        <v>1</v>
      </c>
      <c r="C114" s="394">
        <v>0</v>
      </c>
      <c r="D114" s="394">
        <v>0</v>
      </c>
      <c r="E114" s="394">
        <v>0</v>
      </c>
      <c r="F114" s="395">
        <f t="shared" si="2"/>
        <v>1</v>
      </c>
    </row>
    <row r="115" spans="1:6">
      <c r="A115" s="174" t="s">
        <v>1463</v>
      </c>
      <c r="B115" s="394">
        <v>1</v>
      </c>
      <c r="C115" s="394">
        <v>0</v>
      </c>
      <c r="D115" s="394">
        <v>0</v>
      </c>
      <c r="E115" s="394">
        <v>0</v>
      </c>
      <c r="F115" s="395">
        <f t="shared" si="2"/>
        <v>1</v>
      </c>
    </row>
    <row r="116" spans="1:6">
      <c r="A116" s="174" t="s">
        <v>126</v>
      </c>
      <c r="B116" s="394">
        <v>1</v>
      </c>
      <c r="C116" s="394">
        <v>0</v>
      </c>
      <c r="D116" s="394">
        <v>0</v>
      </c>
      <c r="E116" s="394">
        <v>0</v>
      </c>
      <c r="F116" s="395">
        <f t="shared" si="2"/>
        <v>1</v>
      </c>
    </row>
    <row r="117" spans="1:6">
      <c r="A117" s="174" t="s">
        <v>2721</v>
      </c>
      <c r="B117" s="394">
        <v>1</v>
      </c>
      <c r="C117" s="394">
        <v>0</v>
      </c>
      <c r="D117" s="394">
        <v>0</v>
      </c>
      <c r="E117" s="394">
        <v>0</v>
      </c>
      <c r="F117" s="395">
        <f t="shared" si="2"/>
        <v>1</v>
      </c>
    </row>
    <row r="118" spans="1:6">
      <c r="A118" s="174" t="s">
        <v>832</v>
      </c>
      <c r="B118" s="394">
        <v>1</v>
      </c>
      <c r="C118" s="394">
        <v>0</v>
      </c>
      <c r="D118" s="394">
        <v>0</v>
      </c>
      <c r="E118" s="394">
        <v>0</v>
      </c>
      <c r="F118" s="395">
        <f t="shared" si="2"/>
        <v>1</v>
      </c>
    </row>
    <row r="119" spans="1:6">
      <c r="A119" s="174" t="s">
        <v>79</v>
      </c>
      <c r="B119" s="394">
        <v>0</v>
      </c>
      <c r="C119" s="394">
        <v>20</v>
      </c>
      <c r="D119" s="394">
        <v>0</v>
      </c>
      <c r="E119" s="394">
        <v>0</v>
      </c>
      <c r="F119" s="395">
        <f t="shared" si="2"/>
        <v>20</v>
      </c>
    </row>
    <row r="120" spans="1:6">
      <c r="A120" s="174" t="s">
        <v>89</v>
      </c>
      <c r="B120" s="394">
        <v>0</v>
      </c>
      <c r="C120" s="394">
        <v>5</v>
      </c>
      <c r="D120" s="394">
        <v>2</v>
      </c>
      <c r="E120" s="394">
        <v>0</v>
      </c>
      <c r="F120" s="395">
        <f t="shared" si="2"/>
        <v>7</v>
      </c>
    </row>
    <row r="121" spans="1:6">
      <c r="A121" s="174" t="s">
        <v>148</v>
      </c>
      <c r="B121" s="394">
        <v>0</v>
      </c>
      <c r="C121" s="394">
        <v>5</v>
      </c>
      <c r="D121" s="394">
        <v>0</v>
      </c>
      <c r="E121" s="394">
        <v>1</v>
      </c>
      <c r="F121" s="395">
        <f t="shared" si="2"/>
        <v>6</v>
      </c>
    </row>
    <row r="122" spans="1:6">
      <c r="A122" s="174" t="s">
        <v>2238</v>
      </c>
      <c r="B122" s="394">
        <v>0</v>
      </c>
      <c r="C122" s="394">
        <v>0</v>
      </c>
      <c r="D122" s="394">
        <v>5</v>
      </c>
      <c r="E122" s="394">
        <v>0</v>
      </c>
      <c r="F122" s="395">
        <f t="shared" si="2"/>
        <v>5</v>
      </c>
    </row>
    <row r="123" spans="1:6">
      <c r="A123" s="174" t="s">
        <v>593</v>
      </c>
      <c r="B123" s="394">
        <v>0</v>
      </c>
      <c r="C123" s="394">
        <v>4</v>
      </c>
      <c r="D123" s="394">
        <v>1</v>
      </c>
      <c r="E123" s="394">
        <v>0</v>
      </c>
      <c r="F123" s="395">
        <f t="shared" si="2"/>
        <v>5</v>
      </c>
    </row>
    <row r="124" spans="1:6">
      <c r="A124" s="174" t="s">
        <v>692</v>
      </c>
      <c r="B124" s="394">
        <v>0</v>
      </c>
      <c r="C124" s="394">
        <v>4</v>
      </c>
      <c r="D124" s="394">
        <v>1</v>
      </c>
      <c r="E124" s="394">
        <v>0</v>
      </c>
      <c r="F124" s="395">
        <f t="shared" si="2"/>
        <v>5</v>
      </c>
    </row>
    <row r="125" spans="1:6">
      <c r="A125" s="174" t="s">
        <v>1458</v>
      </c>
      <c r="B125" s="394">
        <v>0</v>
      </c>
      <c r="C125" s="394">
        <v>3</v>
      </c>
      <c r="D125" s="394">
        <v>2</v>
      </c>
      <c r="E125" s="394">
        <v>0</v>
      </c>
      <c r="F125" s="395">
        <f t="shared" si="2"/>
        <v>5</v>
      </c>
    </row>
    <row r="126" spans="1:6">
      <c r="A126" s="174" t="s">
        <v>1461</v>
      </c>
      <c r="B126" s="394">
        <v>0</v>
      </c>
      <c r="C126" s="394">
        <v>4</v>
      </c>
      <c r="D126" s="394">
        <v>0</v>
      </c>
      <c r="E126" s="394">
        <v>0</v>
      </c>
      <c r="F126" s="395">
        <f t="shared" si="2"/>
        <v>4</v>
      </c>
    </row>
    <row r="127" spans="1:6">
      <c r="A127" s="174" t="s">
        <v>1414</v>
      </c>
      <c r="B127" s="394">
        <v>0</v>
      </c>
      <c r="C127" s="394">
        <v>4</v>
      </c>
      <c r="D127" s="394">
        <v>0</v>
      </c>
      <c r="E127" s="394">
        <v>0</v>
      </c>
      <c r="F127" s="395">
        <f t="shared" si="2"/>
        <v>4</v>
      </c>
    </row>
    <row r="128" spans="1:6">
      <c r="A128" s="174" t="s">
        <v>717</v>
      </c>
      <c r="B128" s="394">
        <v>0</v>
      </c>
      <c r="C128" s="394">
        <v>3</v>
      </c>
      <c r="D128" s="394">
        <v>0</v>
      </c>
      <c r="E128" s="394">
        <v>1</v>
      </c>
      <c r="F128" s="395">
        <f t="shared" si="2"/>
        <v>4</v>
      </c>
    </row>
    <row r="129" spans="1:6">
      <c r="A129" s="174" t="s">
        <v>931</v>
      </c>
      <c r="B129" s="394">
        <v>0</v>
      </c>
      <c r="C129" s="394">
        <v>0</v>
      </c>
      <c r="D129" s="394">
        <v>3</v>
      </c>
      <c r="E129" s="394">
        <v>1</v>
      </c>
      <c r="F129" s="395">
        <f t="shared" si="2"/>
        <v>4</v>
      </c>
    </row>
    <row r="130" spans="1:6">
      <c r="A130" s="174" t="s">
        <v>565</v>
      </c>
      <c r="B130" s="394">
        <v>0</v>
      </c>
      <c r="C130" s="394">
        <v>4</v>
      </c>
      <c r="D130" s="394">
        <v>0</v>
      </c>
      <c r="E130" s="394">
        <v>0</v>
      </c>
      <c r="F130" s="395">
        <f t="shared" si="2"/>
        <v>4</v>
      </c>
    </row>
    <row r="131" spans="1:6">
      <c r="A131" s="174" t="s">
        <v>1643</v>
      </c>
      <c r="B131" s="394">
        <v>0</v>
      </c>
      <c r="C131" s="394">
        <v>3</v>
      </c>
      <c r="D131" s="394">
        <v>0</v>
      </c>
      <c r="E131" s="394">
        <v>0</v>
      </c>
      <c r="F131" s="395">
        <f t="shared" si="2"/>
        <v>3</v>
      </c>
    </row>
    <row r="132" spans="1:6">
      <c r="A132" s="174" t="s">
        <v>267</v>
      </c>
      <c r="B132" s="394">
        <v>0</v>
      </c>
      <c r="C132" s="394">
        <v>2</v>
      </c>
      <c r="D132" s="394">
        <v>1</v>
      </c>
      <c r="E132" s="394">
        <v>0</v>
      </c>
      <c r="F132" s="395">
        <f t="shared" si="2"/>
        <v>3</v>
      </c>
    </row>
    <row r="133" spans="1:6">
      <c r="A133" s="174" t="s">
        <v>1824</v>
      </c>
      <c r="B133" s="394">
        <v>0</v>
      </c>
      <c r="C133" s="394">
        <v>3</v>
      </c>
      <c r="D133" s="394">
        <v>0</v>
      </c>
      <c r="E133" s="394">
        <v>0</v>
      </c>
      <c r="F133" s="395">
        <f t="shared" si="2"/>
        <v>3</v>
      </c>
    </row>
    <row r="134" spans="1:6">
      <c r="A134" s="174" t="s">
        <v>1525</v>
      </c>
      <c r="B134" s="394">
        <v>0</v>
      </c>
      <c r="C134" s="394">
        <v>3</v>
      </c>
      <c r="D134" s="394">
        <v>0</v>
      </c>
      <c r="E134" s="394">
        <v>0</v>
      </c>
      <c r="F134" s="395">
        <f t="shared" si="2"/>
        <v>3</v>
      </c>
    </row>
    <row r="135" spans="1:6">
      <c r="A135" s="174" t="s">
        <v>1601</v>
      </c>
      <c r="B135" s="394">
        <v>0</v>
      </c>
      <c r="C135" s="394">
        <v>2</v>
      </c>
      <c r="D135" s="394">
        <v>0</v>
      </c>
      <c r="E135" s="394">
        <v>0</v>
      </c>
      <c r="F135" s="395">
        <f t="shared" si="2"/>
        <v>2</v>
      </c>
    </row>
    <row r="136" spans="1:6">
      <c r="A136" s="174" t="s">
        <v>1344</v>
      </c>
      <c r="B136" s="394">
        <v>0</v>
      </c>
      <c r="C136" s="394">
        <v>0</v>
      </c>
      <c r="D136" s="394">
        <v>2</v>
      </c>
      <c r="E136" s="394">
        <v>0</v>
      </c>
      <c r="F136" s="395">
        <f t="shared" si="2"/>
        <v>2</v>
      </c>
    </row>
    <row r="137" spans="1:6">
      <c r="A137" s="174" t="s">
        <v>737</v>
      </c>
      <c r="B137" s="394">
        <v>0</v>
      </c>
      <c r="C137" s="394">
        <v>2</v>
      </c>
      <c r="D137" s="394">
        <v>0</v>
      </c>
      <c r="E137" s="394">
        <v>0</v>
      </c>
      <c r="F137" s="395">
        <f t="shared" si="2"/>
        <v>2</v>
      </c>
    </row>
    <row r="138" spans="1:6">
      <c r="A138" s="174" t="s">
        <v>1454</v>
      </c>
      <c r="B138" s="394">
        <v>0</v>
      </c>
      <c r="C138" s="394">
        <v>1</v>
      </c>
      <c r="D138" s="394">
        <v>1</v>
      </c>
      <c r="E138" s="394">
        <v>0</v>
      </c>
      <c r="F138" s="395">
        <f t="shared" si="2"/>
        <v>2</v>
      </c>
    </row>
    <row r="139" spans="1:6">
      <c r="A139" s="174" t="s">
        <v>276</v>
      </c>
      <c r="B139" s="394">
        <v>0</v>
      </c>
      <c r="C139" s="394">
        <v>1</v>
      </c>
      <c r="D139" s="394">
        <v>0</v>
      </c>
      <c r="E139" s="394">
        <v>1</v>
      </c>
      <c r="F139" s="395">
        <f t="shared" si="2"/>
        <v>2</v>
      </c>
    </row>
    <row r="140" spans="1:6">
      <c r="A140" s="174" t="s">
        <v>1419</v>
      </c>
      <c r="B140" s="394">
        <v>0</v>
      </c>
      <c r="C140" s="394">
        <v>2</v>
      </c>
      <c r="D140" s="394">
        <v>0</v>
      </c>
      <c r="E140" s="394">
        <v>0</v>
      </c>
      <c r="F140" s="395">
        <f t="shared" si="2"/>
        <v>2</v>
      </c>
    </row>
    <row r="141" spans="1:6">
      <c r="A141" s="174" t="s">
        <v>411</v>
      </c>
      <c r="B141" s="394">
        <v>0</v>
      </c>
      <c r="C141" s="394">
        <v>2</v>
      </c>
      <c r="D141" s="394">
        <v>0</v>
      </c>
      <c r="E141" s="394">
        <v>0</v>
      </c>
      <c r="F141" s="395">
        <f t="shared" si="2"/>
        <v>2</v>
      </c>
    </row>
    <row r="142" spans="1:6">
      <c r="A142" s="174" t="s">
        <v>2234</v>
      </c>
      <c r="B142" s="394">
        <v>0</v>
      </c>
      <c r="C142" s="394">
        <v>2</v>
      </c>
      <c r="D142" s="394">
        <v>0</v>
      </c>
      <c r="E142" s="394">
        <v>0</v>
      </c>
      <c r="F142" s="395">
        <f t="shared" si="2"/>
        <v>2</v>
      </c>
    </row>
    <row r="143" spans="1:6">
      <c r="A143" s="174" t="s">
        <v>111</v>
      </c>
      <c r="B143" s="394">
        <v>0</v>
      </c>
      <c r="C143" s="394">
        <v>2</v>
      </c>
      <c r="D143" s="394">
        <v>0</v>
      </c>
      <c r="E143" s="394">
        <v>0</v>
      </c>
      <c r="F143" s="395">
        <f t="shared" si="2"/>
        <v>2</v>
      </c>
    </row>
    <row r="144" spans="1:6">
      <c r="A144" s="174" t="s">
        <v>1847</v>
      </c>
      <c r="B144" s="394">
        <v>0</v>
      </c>
      <c r="C144" s="394">
        <v>2</v>
      </c>
      <c r="D144" s="394">
        <v>0</v>
      </c>
      <c r="E144" s="394">
        <v>0</v>
      </c>
      <c r="F144" s="395">
        <f t="shared" si="2"/>
        <v>2</v>
      </c>
    </row>
    <row r="145" spans="1:6">
      <c r="A145" s="174" t="s">
        <v>238</v>
      </c>
      <c r="B145" s="394">
        <v>0</v>
      </c>
      <c r="C145" s="394">
        <v>2</v>
      </c>
      <c r="D145" s="394">
        <v>0</v>
      </c>
      <c r="E145" s="394">
        <v>0</v>
      </c>
      <c r="F145" s="395">
        <f t="shared" si="2"/>
        <v>2</v>
      </c>
    </row>
    <row r="146" spans="1:6">
      <c r="A146" s="174" t="s">
        <v>806</v>
      </c>
      <c r="B146" s="394">
        <v>0</v>
      </c>
      <c r="C146" s="394">
        <v>2</v>
      </c>
      <c r="D146" s="394">
        <v>0</v>
      </c>
      <c r="E146" s="394">
        <v>0</v>
      </c>
      <c r="F146" s="395">
        <f t="shared" si="2"/>
        <v>2</v>
      </c>
    </row>
    <row r="147" spans="1:6">
      <c r="A147" s="174" t="s">
        <v>823</v>
      </c>
      <c r="B147" s="394">
        <v>0</v>
      </c>
      <c r="C147" s="394">
        <v>1</v>
      </c>
      <c r="D147" s="394">
        <v>0</v>
      </c>
      <c r="E147" s="394">
        <v>0</v>
      </c>
      <c r="F147" s="395">
        <f t="shared" si="2"/>
        <v>1</v>
      </c>
    </row>
    <row r="148" spans="1:6">
      <c r="A148" s="174" t="s">
        <v>304</v>
      </c>
      <c r="B148" s="394">
        <v>0</v>
      </c>
      <c r="C148" s="394">
        <v>1</v>
      </c>
      <c r="D148" s="394">
        <v>0</v>
      </c>
      <c r="E148" s="394">
        <v>0</v>
      </c>
      <c r="F148" s="395">
        <f t="shared" si="2"/>
        <v>1</v>
      </c>
    </row>
    <row r="149" spans="1:6">
      <c r="A149" s="174" t="s">
        <v>159</v>
      </c>
      <c r="B149" s="394">
        <v>0</v>
      </c>
      <c r="C149" s="394">
        <v>1</v>
      </c>
      <c r="D149" s="394">
        <v>0</v>
      </c>
      <c r="E149" s="394">
        <v>0</v>
      </c>
      <c r="F149" s="395">
        <f t="shared" si="2"/>
        <v>1</v>
      </c>
    </row>
    <row r="150" spans="1:6">
      <c r="A150" s="174" t="s">
        <v>2768</v>
      </c>
      <c r="B150" s="394">
        <v>0</v>
      </c>
      <c r="C150" s="394">
        <v>0</v>
      </c>
      <c r="D150" s="394">
        <v>1</v>
      </c>
      <c r="E150" s="394">
        <v>0</v>
      </c>
      <c r="F150" s="395">
        <f t="shared" si="2"/>
        <v>1</v>
      </c>
    </row>
    <row r="151" spans="1:6">
      <c r="A151" s="174" t="s">
        <v>142</v>
      </c>
      <c r="B151" s="394">
        <v>0</v>
      </c>
      <c r="C151" s="394">
        <v>1</v>
      </c>
      <c r="D151" s="394">
        <v>0</v>
      </c>
      <c r="E151" s="394">
        <v>0</v>
      </c>
      <c r="F151" s="395">
        <f t="shared" si="2"/>
        <v>1</v>
      </c>
    </row>
    <row r="152" spans="1:6">
      <c r="A152" s="174" t="s">
        <v>394</v>
      </c>
      <c r="B152" s="394">
        <v>0</v>
      </c>
      <c r="C152" s="394">
        <v>0</v>
      </c>
      <c r="D152" s="394">
        <v>1</v>
      </c>
      <c r="E152" s="394">
        <v>0</v>
      </c>
      <c r="F152" s="395">
        <f t="shared" si="2"/>
        <v>1</v>
      </c>
    </row>
    <row r="153" spans="1:6">
      <c r="A153" s="174" t="s">
        <v>2442</v>
      </c>
      <c r="B153" s="394">
        <v>0</v>
      </c>
      <c r="C153" s="394">
        <v>0</v>
      </c>
      <c r="D153" s="394">
        <v>1</v>
      </c>
      <c r="E153" s="394">
        <v>0</v>
      </c>
      <c r="F153" s="395">
        <f t="shared" si="2"/>
        <v>1</v>
      </c>
    </row>
    <row r="154" spans="1:6">
      <c r="A154" s="174" t="s">
        <v>2283</v>
      </c>
      <c r="B154" s="394">
        <v>0</v>
      </c>
      <c r="C154" s="394">
        <v>0</v>
      </c>
      <c r="D154" s="394">
        <v>0</v>
      </c>
      <c r="E154" s="394">
        <v>1</v>
      </c>
      <c r="F154" s="395">
        <f t="shared" si="2"/>
        <v>1</v>
      </c>
    </row>
    <row r="155" spans="1:6">
      <c r="A155" s="174" t="s">
        <v>514</v>
      </c>
      <c r="B155" s="394">
        <v>0</v>
      </c>
      <c r="C155" s="394">
        <v>1</v>
      </c>
      <c r="D155" s="394">
        <v>0</v>
      </c>
      <c r="E155" s="394">
        <v>0</v>
      </c>
      <c r="F155" s="395">
        <f t="shared" si="2"/>
        <v>1</v>
      </c>
    </row>
    <row r="156" spans="1:6">
      <c r="A156" s="174" t="s">
        <v>1062</v>
      </c>
      <c r="B156" s="394">
        <v>0</v>
      </c>
      <c r="C156" s="394">
        <v>1</v>
      </c>
      <c r="D156" s="394">
        <v>0</v>
      </c>
      <c r="E156" s="394">
        <v>0</v>
      </c>
      <c r="F156" s="395">
        <f t="shared" si="2"/>
        <v>1</v>
      </c>
    </row>
    <row r="157" spans="1:6">
      <c r="A157" s="174" t="s">
        <v>2249</v>
      </c>
      <c r="B157" s="394">
        <v>0</v>
      </c>
      <c r="C157" s="394">
        <v>0</v>
      </c>
      <c r="D157" s="394">
        <v>1</v>
      </c>
      <c r="E157" s="394">
        <v>0</v>
      </c>
      <c r="F157" s="395">
        <f t="shared" si="2"/>
        <v>1</v>
      </c>
    </row>
    <row r="158" spans="1:6">
      <c r="A158" s="174" t="s">
        <v>1753</v>
      </c>
      <c r="B158" s="394">
        <v>0</v>
      </c>
      <c r="C158" s="394">
        <v>0</v>
      </c>
      <c r="D158" s="394">
        <v>1</v>
      </c>
      <c r="E158" s="394">
        <v>0</v>
      </c>
      <c r="F158" s="395">
        <f t="shared" si="2"/>
        <v>1</v>
      </c>
    </row>
    <row r="159" spans="1:6">
      <c r="A159" s="174" t="s">
        <v>2448</v>
      </c>
      <c r="B159" s="394">
        <v>0</v>
      </c>
      <c r="C159" s="394">
        <v>0</v>
      </c>
      <c r="D159" s="394">
        <v>1</v>
      </c>
      <c r="E159" s="394">
        <v>0</v>
      </c>
      <c r="F159" s="395">
        <f t="shared" si="2"/>
        <v>1</v>
      </c>
    </row>
    <row r="160" spans="1:6">
      <c r="A160" s="174" t="s">
        <v>2597</v>
      </c>
      <c r="B160" s="394">
        <v>0</v>
      </c>
      <c r="C160" s="394">
        <v>0</v>
      </c>
      <c r="D160" s="394">
        <v>1</v>
      </c>
      <c r="E160" s="394">
        <v>0</v>
      </c>
      <c r="F160" s="395">
        <f t="shared" si="2"/>
        <v>1</v>
      </c>
    </row>
    <row r="161" spans="1:6">
      <c r="A161" s="174" t="s">
        <v>2731</v>
      </c>
      <c r="B161" s="394">
        <v>0</v>
      </c>
      <c r="C161" s="394">
        <v>1</v>
      </c>
      <c r="D161" s="394">
        <v>0</v>
      </c>
      <c r="E161" s="394">
        <v>0</v>
      </c>
      <c r="F161" s="395">
        <f t="shared" si="2"/>
        <v>1</v>
      </c>
    </row>
    <row r="162" spans="1:6">
      <c r="A162" s="174" t="s">
        <v>2394</v>
      </c>
      <c r="B162" s="394">
        <v>0</v>
      </c>
      <c r="C162" s="394">
        <v>0</v>
      </c>
      <c r="D162" s="394">
        <v>1</v>
      </c>
      <c r="E162" s="394">
        <v>0</v>
      </c>
      <c r="F162" s="395">
        <f t="shared" si="2"/>
        <v>1</v>
      </c>
    </row>
    <row r="163" spans="1:6">
      <c r="A163" s="174" t="s">
        <v>2409</v>
      </c>
      <c r="B163" s="394">
        <v>0</v>
      </c>
      <c r="C163" s="394">
        <v>0</v>
      </c>
      <c r="D163" s="394">
        <v>1</v>
      </c>
      <c r="E163" s="394">
        <v>0</v>
      </c>
      <c r="F163" s="395">
        <f t="shared" si="2"/>
        <v>1</v>
      </c>
    </row>
    <row r="164" spans="1:6">
      <c r="A164" s="174" t="s">
        <v>2068</v>
      </c>
      <c r="B164" s="394">
        <v>0</v>
      </c>
      <c r="C164" s="394">
        <v>1</v>
      </c>
      <c r="D164" s="394">
        <v>0</v>
      </c>
      <c r="E164" s="394">
        <v>0</v>
      </c>
      <c r="F164" s="395">
        <f t="shared" si="2"/>
        <v>1</v>
      </c>
    </row>
    <row r="165" spans="1:6">
      <c r="A165" s="174" t="s">
        <v>723</v>
      </c>
      <c r="B165" s="394">
        <v>0</v>
      </c>
      <c r="C165" s="394">
        <v>0</v>
      </c>
      <c r="D165" s="394">
        <v>1</v>
      </c>
      <c r="E165" s="394">
        <v>0</v>
      </c>
      <c r="F165" s="395">
        <f t="shared" si="2"/>
        <v>1</v>
      </c>
    </row>
    <row r="166" spans="1:6">
      <c r="A166" s="174" t="s">
        <v>2252</v>
      </c>
      <c r="B166" s="394">
        <v>0</v>
      </c>
      <c r="C166" s="394">
        <v>0</v>
      </c>
      <c r="D166" s="394">
        <v>1</v>
      </c>
      <c r="E166" s="394">
        <v>0</v>
      </c>
      <c r="F166" s="395">
        <f t="shared" si="2"/>
        <v>1</v>
      </c>
    </row>
    <row r="167" spans="1:6">
      <c r="A167" s="174" t="s">
        <v>5626</v>
      </c>
      <c r="B167" s="394">
        <v>0</v>
      </c>
      <c r="C167" s="394">
        <v>1</v>
      </c>
      <c r="D167" s="394">
        <v>0</v>
      </c>
      <c r="E167" s="394">
        <v>0</v>
      </c>
      <c r="F167" s="395">
        <f t="shared" si="2"/>
        <v>1</v>
      </c>
    </row>
    <row r="168" spans="1:6">
      <c r="A168" s="174" t="s">
        <v>1772</v>
      </c>
      <c r="B168" s="394">
        <v>0</v>
      </c>
      <c r="C168" s="394">
        <v>1</v>
      </c>
      <c r="D168" s="394">
        <v>0</v>
      </c>
      <c r="E168" s="394">
        <v>0</v>
      </c>
      <c r="F168" s="395">
        <f t="shared" si="2"/>
        <v>1</v>
      </c>
    </row>
    <row r="169" spans="1:6">
      <c r="A169" s="174" t="s">
        <v>1633</v>
      </c>
      <c r="B169" s="394">
        <v>0</v>
      </c>
      <c r="C169" s="394">
        <v>1</v>
      </c>
      <c r="D169" s="394">
        <v>0</v>
      </c>
      <c r="E169" s="394">
        <v>0</v>
      </c>
      <c r="F169" s="395">
        <f t="shared" si="2"/>
        <v>1</v>
      </c>
    </row>
    <row r="170" spans="1:6">
      <c r="A170" s="174" t="s">
        <v>314</v>
      </c>
      <c r="B170" s="394">
        <v>0</v>
      </c>
      <c r="C170" s="394">
        <v>1</v>
      </c>
      <c r="D170" s="394">
        <v>0</v>
      </c>
      <c r="E170" s="394">
        <v>0</v>
      </c>
      <c r="F170" s="395">
        <f t="shared" si="2"/>
        <v>1</v>
      </c>
    </row>
    <row r="171" spans="1:6">
      <c r="A171" s="174" t="s">
        <v>2622</v>
      </c>
      <c r="B171" s="394">
        <v>0</v>
      </c>
      <c r="C171" s="394">
        <v>1</v>
      </c>
      <c r="D171" s="394">
        <v>0</v>
      </c>
      <c r="E171" s="394">
        <v>0</v>
      </c>
      <c r="F171" s="395">
        <f t="shared" si="2"/>
        <v>1</v>
      </c>
    </row>
    <row r="172" spans="1:6">
      <c r="A172" s="174" t="s">
        <v>1480</v>
      </c>
      <c r="B172" s="394">
        <v>0</v>
      </c>
      <c r="C172" s="394">
        <v>1</v>
      </c>
      <c r="D172" s="394">
        <v>0</v>
      </c>
      <c r="E172" s="394">
        <v>0</v>
      </c>
      <c r="F172" s="395">
        <f t="shared" si="2"/>
        <v>1</v>
      </c>
    </row>
    <row r="173" spans="1:6">
      <c r="A173" s="174" t="s">
        <v>270</v>
      </c>
      <c r="B173" s="394">
        <v>0</v>
      </c>
      <c r="C173" s="394">
        <v>1</v>
      </c>
      <c r="D173" s="394">
        <v>0</v>
      </c>
      <c r="E173" s="394">
        <v>0</v>
      </c>
      <c r="F173" s="395">
        <f t="shared" si="2"/>
        <v>1</v>
      </c>
    </row>
    <row r="174" spans="1:6">
      <c r="A174" s="174" t="s">
        <v>491</v>
      </c>
      <c r="B174" s="394">
        <v>0</v>
      </c>
      <c r="C174" s="394">
        <v>1</v>
      </c>
      <c r="D174" s="394">
        <v>0</v>
      </c>
      <c r="E174" s="394">
        <v>0</v>
      </c>
      <c r="F174" s="395">
        <f t="shared" si="2"/>
        <v>1</v>
      </c>
    </row>
    <row r="175" spans="1:6">
      <c r="A175" s="174" t="s">
        <v>10841</v>
      </c>
      <c r="B175" s="394">
        <v>0</v>
      </c>
      <c r="C175" s="394">
        <v>1</v>
      </c>
      <c r="D175" s="394">
        <v>0</v>
      </c>
      <c r="E175" s="394">
        <v>0</v>
      </c>
      <c r="F175" s="395">
        <f t="shared" si="2"/>
        <v>1</v>
      </c>
    </row>
    <row r="176" spans="1:6">
      <c r="A176" s="174" t="s">
        <v>966</v>
      </c>
      <c r="B176" s="394">
        <v>0</v>
      </c>
      <c r="C176" s="394">
        <v>1</v>
      </c>
      <c r="D176" s="394">
        <v>0</v>
      </c>
      <c r="E176" s="394">
        <v>0</v>
      </c>
      <c r="F176" s="395">
        <f t="shared" si="2"/>
        <v>1</v>
      </c>
    </row>
    <row r="177" spans="1:6">
      <c r="A177" s="174" t="s">
        <v>1078</v>
      </c>
      <c r="B177" s="394">
        <v>0</v>
      </c>
      <c r="C177" s="394">
        <v>1</v>
      </c>
      <c r="D177" s="394">
        <v>0</v>
      </c>
      <c r="E177" s="394">
        <v>0</v>
      </c>
      <c r="F177" s="395">
        <f t="shared" si="2"/>
        <v>1</v>
      </c>
    </row>
    <row r="178" spans="1:6">
      <c r="A178" s="174" t="s">
        <v>1422</v>
      </c>
      <c r="B178" s="394">
        <v>0</v>
      </c>
      <c r="C178" s="394">
        <v>1</v>
      </c>
      <c r="D178" s="394">
        <v>0</v>
      </c>
      <c r="E178" s="394">
        <v>0</v>
      </c>
      <c r="F178" s="395">
        <f t="shared" si="2"/>
        <v>1</v>
      </c>
    </row>
    <row r="179" spans="1:6">
      <c r="A179" s="174" t="s">
        <v>2446</v>
      </c>
      <c r="B179" s="394">
        <v>0</v>
      </c>
      <c r="C179" s="394">
        <v>0</v>
      </c>
      <c r="D179" s="394">
        <v>1</v>
      </c>
      <c r="E179" s="394">
        <v>0</v>
      </c>
      <c r="F179" s="395">
        <f t="shared" si="2"/>
        <v>1</v>
      </c>
    </row>
    <row r="180" spans="1:6">
      <c r="A180" s="174" t="s">
        <v>893</v>
      </c>
      <c r="B180" s="394">
        <v>0</v>
      </c>
      <c r="C180" s="394">
        <v>1</v>
      </c>
      <c r="D180" s="394">
        <v>0</v>
      </c>
      <c r="E180" s="394">
        <v>0</v>
      </c>
      <c r="F180" s="395">
        <f t="shared" si="2"/>
        <v>1</v>
      </c>
    </row>
    <row r="181" spans="1:6">
      <c r="A181" s="174" t="s">
        <v>542</v>
      </c>
      <c r="B181" s="394">
        <v>0</v>
      </c>
      <c r="C181" s="394">
        <v>1</v>
      </c>
      <c r="D181" s="394">
        <v>0</v>
      </c>
      <c r="E181" s="394">
        <v>0</v>
      </c>
      <c r="F181" s="395">
        <f t="shared" si="2"/>
        <v>1</v>
      </c>
    </row>
    <row r="182" spans="1:6">
      <c r="A182" s="174" t="s">
        <v>2613</v>
      </c>
      <c r="B182" s="394">
        <v>0</v>
      </c>
      <c r="C182" s="394">
        <v>1</v>
      </c>
      <c r="D182" s="394">
        <v>0</v>
      </c>
      <c r="E182" s="394">
        <v>0</v>
      </c>
      <c r="F182" s="395">
        <f t="shared" si="2"/>
        <v>1</v>
      </c>
    </row>
    <row r="183" spans="1:6">
      <c r="A183" s="174" t="s">
        <v>2286</v>
      </c>
      <c r="B183" s="394">
        <v>0</v>
      </c>
      <c r="C183" s="394">
        <v>0</v>
      </c>
      <c r="D183" s="394">
        <v>0</v>
      </c>
      <c r="E183" s="394">
        <v>1</v>
      </c>
      <c r="F183" s="395">
        <f t="shared" si="2"/>
        <v>1</v>
      </c>
    </row>
    <row r="184" spans="1:6">
      <c r="A184" s="174" t="s">
        <v>10842</v>
      </c>
      <c r="B184" s="394">
        <v>0</v>
      </c>
      <c r="C184" s="394">
        <v>0</v>
      </c>
      <c r="D184" s="394">
        <v>1</v>
      </c>
      <c r="E184" s="394">
        <v>0</v>
      </c>
      <c r="F184" s="395">
        <f t="shared" si="2"/>
        <v>1</v>
      </c>
    </row>
    <row r="185" spans="1:6">
      <c r="A185" s="174" t="s">
        <v>437</v>
      </c>
      <c r="B185" s="394">
        <v>0</v>
      </c>
      <c r="C185" s="394">
        <v>1</v>
      </c>
      <c r="D185" s="394">
        <v>0</v>
      </c>
      <c r="E185" s="394">
        <v>0</v>
      </c>
      <c r="F185" s="395">
        <f t="shared" si="2"/>
        <v>1</v>
      </c>
    </row>
    <row r="186" spans="1:6">
      <c r="A186" s="174" t="s">
        <v>766</v>
      </c>
      <c r="B186" s="394">
        <v>0</v>
      </c>
      <c r="C186" s="394">
        <v>1</v>
      </c>
      <c r="D186" s="394">
        <v>0</v>
      </c>
      <c r="E186" s="394">
        <v>0</v>
      </c>
      <c r="F186" s="395">
        <f t="shared" si="2"/>
        <v>1</v>
      </c>
    </row>
    <row r="187" spans="1:6">
      <c r="A187" s="174" t="s">
        <v>1015</v>
      </c>
      <c r="B187" s="394">
        <v>0</v>
      </c>
      <c r="C187" s="394">
        <v>1</v>
      </c>
      <c r="D187" s="394">
        <v>0</v>
      </c>
      <c r="E187" s="394">
        <v>0</v>
      </c>
      <c r="F187" s="395">
        <f t="shared" si="2"/>
        <v>1</v>
      </c>
    </row>
    <row r="188" spans="1:6">
      <c r="A188" s="174" t="s">
        <v>392</v>
      </c>
      <c r="B188" s="394">
        <v>0</v>
      </c>
      <c r="C188" s="394">
        <v>1</v>
      </c>
      <c r="D188" s="394">
        <v>0</v>
      </c>
      <c r="E188" s="394">
        <v>0</v>
      </c>
      <c r="F188" s="395">
        <f t="shared" si="2"/>
        <v>1</v>
      </c>
    </row>
    <row r="189" spans="1:6">
      <c r="A189" s="174" t="s">
        <v>1752</v>
      </c>
      <c r="B189" s="394">
        <v>0</v>
      </c>
      <c r="C189" s="394">
        <v>0</v>
      </c>
      <c r="D189" s="394">
        <v>0</v>
      </c>
      <c r="E189" s="394">
        <v>1</v>
      </c>
      <c r="F189" s="395">
        <f t="shared" si="2"/>
        <v>1</v>
      </c>
    </row>
    <row r="190" spans="1:6">
      <c r="A190" s="174" t="s">
        <v>1168</v>
      </c>
      <c r="B190" s="394">
        <v>0</v>
      </c>
      <c r="C190" s="394">
        <v>1</v>
      </c>
      <c r="D190" s="394">
        <v>0</v>
      </c>
      <c r="E190" s="394">
        <v>0</v>
      </c>
      <c r="F190" s="395">
        <f t="shared" si="2"/>
        <v>1</v>
      </c>
    </row>
    <row r="191" spans="1:6">
      <c r="A191" s="174" t="s">
        <v>771</v>
      </c>
      <c r="B191" s="394">
        <v>0</v>
      </c>
      <c r="C191" s="394">
        <v>1</v>
      </c>
      <c r="D191" s="394">
        <v>0</v>
      </c>
      <c r="E191" s="394">
        <v>0</v>
      </c>
      <c r="F191" s="395">
        <f t="shared" si="2"/>
        <v>1</v>
      </c>
    </row>
    <row r="192" spans="1:6">
      <c r="A192" s="174" t="s">
        <v>2327</v>
      </c>
      <c r="B192" s="394">
        <v>0</v>
      </c>
      <c r="C192" s="394">
        <v>1</v>
      </c>
      <c r="D192" s="394">
        <v>0</v>
      </c>
      <c r="E192" s="394">
        <v>0</v>
      </c>
      <c r="F192" s="395">
        <f t="shared" si="2"/>
        <v>1</v>
      </c>
    </row>
    <row r="193" spans="1:6">
      <c r="A193" s="174" t="s">
        <v>327</v>
      </c>
      <c r="B193" s="394">
        <v>0</v>
      </c>
      <c r="C193" s="394">
        <v>1</v>
      </c>
      <c r="D193" s="394">
        <v>0</v>
      </c>
      <c r="E193" s="394">
        <v>0</v>
      </c>
      <c r="F193" s="395">
        <f t="shared" si="2"/>
        <v>1</v>
      </c>
    </row>
    <row r="194" spans="1:6">
      <c r="A194" s="174" t="s">
        <v>2165</v>
      </c>
      <c r="B194" s="394">
        <v>0</v>
      </c>
      <c r="C194" s="394">
        <v>1</v>
      </c>
      <c r="D194" s="394">
        <v>0</v>
      </c>
      <c r="E194" s="394">
        <v>0</v>
      </c>
      <c r="F194" s="395">
        <f t="shared" si="2"/>
        <v>1</v>
      </c>
    </row>
    <row r="195" spans="1:6">
      <c r="A195" s="174" t="s">
        <v>1631</v>
      </c>
      <c r="B195" s="394">
        <v>0</v>
      </c>
      <c r="C195" s="394">
        <v>1</v>
      </c>
      <c r="D195" s="394">
        <v>0</v>
      </c>
      <c r="E195" s="394">
        <v>0</v>
      </c>
      <c r="F195" s="395">
        <f t="shared" si="2"/>
        <v>1</v>
      </c>
    </row>
    <row r="196" spans="1:6">
      <c r="A196" s="174" t="s">
        <v>2291</v>
      </c>
      <c r="B196" s="394">
        <v>0</v>
      </c>
      <c r="C196" s="394">
        <v>0</v>
      </c>
      <c r="D196" s="394">
        <v>0</v>
      </c>
      <c r="E196" s="394">
        <v>1</v>
      </c>
      <c r="F196" s="395">
        <f t="shared" si="2"/>
        <v>1</v>
      </c>
    </row>
    <row r="197" spans="1:6">
      <c r="A197" s="174" t="s">
        <v>577</v>
      </c>
      <c r="B197" s="394">
        <v>0</v>
      </c>
      <c r="C197" s="394">
        <v>1</v>
      </c>
      <c r="D197" s="394">
        <v>0</v>
      </c>
      <c r="E197" s="394">
        <v>0</v>
      </c>
      <c r="F197" s="395">
        <f t="shared" si="2"/>
        <v>1</v>
      </c>
    </row>
    <row r="198" spans="1:6">
      <c r="A198" s="174" t="s">
        <v>2594</v>
      </c>
      <c r="B198" s="394">
        <v>0</v>
      </c>
      <c r="C198" s="394">
        <v>0</v>
      </c>
      <c r="D198" s="394">
        <v>1</v>
      </c>
      <c r="E198" s="394">
        <v>0</v>
      </c>
      <c r="F198" s="395">
        <f t="shared" si="2"/>
        <v>1</v>
      </c>
    </row>
    <row r="199" spans="1:6">
      <c r="A199" s="174" t="s">
        <v>926</v>
      </c>
      <c r="B199" s="394">
        <v>0</v>
      </c>
      <c r="C199" s="394">
        <v>0</v>
      </c>
      <c r="D199" s="394">
        <v>1</v>
      </c>
      <c r="E199" s="394">
        <v>0</v>
      </c>
      <c r="F199" s="395">
        <f t="shared" si="2"/>
        <v>1</v>
      </c>
    </row>
    <row r="200" spans="1:6">
      <c r="A200" s="174" t="s">
        <v>905</v>
      </c>
      <c r="B200" s="394">
        <v>0</v>
      </c>
      <c r="C200" s="394">
        <v>1</v>
      </c>
      <c r="D200" s="394">
        <v>0</v>
      </c>
      <c r="E200" s="394">
        <v>0</v>
      </c>
      <c r="F200" s="395">
        <f t="shared" si="2"/>
        <v>1</v>
      </c>
    </row>
    <row r="201" spans="1:6">
      <c r="A201" s="174" t="s">
        <v>1440</v>
      </c>
      <c r="B201" s="394">
        <v>0</v>
      </c>
      <c r="C201" s="394">
        <v>1</v>
      </c>
      <c r="D201" s="394">
        <v>0</v>
      </c>
      <c r="E201" s="394">
        <v>0</v>
      </c>
      <c r="F201" s="395">
        <f t="shared" si="2"/>
        <v>1</v>
      </c>
    </row>
    <row r="202" spans="1:6">
      <c r="A202" s="174" t="s">
        <v>949</v>
      </c>
      <c r="B202" s="394">
        <v>0</v>
      </c>
      <c r="C202" s="394">
        <v>0</v>
      </c>
      <c r="D202" s="394">
        <v>1</v>
      </c>
      <c r="E202" s="394">
        <v>0</v>
      </c>
      <c r="F202" s="395">
        <f t="shared" si="2"/>
        <v>1</v>
      </c>
    </row>
    <row r="203" spans="1:6">
      <c r="A203" s="174" t="s">
        <v>1160</v>
      </c>
      <c r="B203" s="394">
        <v>0</v>
      </c>
      <c r="C203" s="394">
        <v>1</v>
      </c>
      <c r="D203" s="394">
        <v>0</v>
      </c>
      <c r="E203" s="394">
        <v>0</v>
      </c>
      <c r="F203" s="395">
        <f t="shared" si="2"/>
        <v>1</v>
      </c>
    </row>
    <row r="204" spans="1:6">
      <c r="A204" s="174" t="s">
        <v>1484</v>
      </c>
      <c r="B204" s="394">
        <v>0</v>
      </c>
      <c r="C204" s="394">
        <v>0</v>
      </c>
      <c r="D204" s="394">
        <v>1</v>
      </c>
      <c r="E204" s="394">
        <v>0</v>
      </c>
      <c r="F204" s="395">
        <f t="shared" si="2"/>
        <v>1</v>
      </c>
    </row>
    <row r="205" spans="1:6">
      <c r="A205" s="174" t="s">
        <v>1723</v>
      </c>
      <c r="B205" s="394">
        <v>0</v>
      </c>
      <c r="C205" s="394">
        <v>0</v>
      </c>
      <c r="D205" s="394">
        <v>1</v>
      </c>
      <c r="E205" s="394">
        <v>0</v>
      </c>
      <c r="F205" s="395">
        <f t="shared" si="2"/>
        <v>1</v>
      </c>
    </row>
    <row r="206" spans="1:6">
      <c r="A206" s="174" t="s">
        <v>2276</v>
      </c>
      <c r="B206" s="394">
        <v>0</v>
      </c>
      <c r="C206" s="394">
        <v>0</v>
      </c>
      <c r="D206" s="394">
        <v>0</v>
      </c>
      <c r="E206" s="394">
        <v>1</v>
      </c>
      <c r="F206" s="395">
        <f t="shared" si="2"/>
        <v>1</v>
      </c>
    </row>
    <row r="207" spans="1:6">
      <c r="A207" s="174" t="s">
        <v>2566</v>
      </c>
      <c r="B207" s="394">
        <v>0</v>
      </c>
      <c r="C207" s="394">
        <v>1</v>
      </c>
      <c r="D207" s="394">
        <v>0</v>
      </c>
      <c r="E207" s="394">
        <v>0</v>
      </c>
      <c r="F207" s="395">
        <f t="shared" si="2"/>
        <v>1</v>
      </c>
    </row>
    <row r="208" spans="1:6">
      <c r="A208" s="174" t="s">
        <v>2323</v>
      </c>
      <c r="B208" s="394">
        <v>0</v>
      </c>
      <c r="C208" s="394">
        <v>1</v>
      </c>
      <c r="D208" s="394">
        <v>0</v>
      </c>
      <c r="E208" s="394">
        <v>0</v>
      </c>
      <c r="F208" s="395">
        <f t="shared" si="2"/>
        <v>1</v>
      </c>
    </row>
    <row r="209" spans="1:6">
      <c r="A209" s="174" t="s">
        <v>154</v>
      </c>
      <c r="B209" s="394">
        <v>0</v>
      </c>
      <c r="C209" s="394">
        <v>1</v>
      </c>
      <c r="D209" s="394">
        <v>0</v>
      </c>
      <c r="E209" s="394">
        <v>0</v>
      </c>
      <c r="F209" s="395">
        <f t="shared" si="2"/>
        <v>1</v>
      </c>
    </row>
    <row r="210" spans="1:6">
      <c r="A210" s="174" t="s">
        <v>1780</v>
      </c>
      <c r="B210" s="394">
        <v>0</v>
      </c>
      <c r="C210" s="394">
        <v>1</v>
      </c>
      <c r="D210" s="394">
        <v>0</v>
      </c>
      <c r="E210" s="394">
        <v>0</v>
      </c>
      <c r="F210" s="395">
        <f t="shared" si="2"/>
        <v>1</v>
      </c>
    </row>
    <row r="211" spans="1:6">
      <c r="A211" s="174" t="s">
        <v>2326</v>
      </c>
      <c r="B211" s="394">
        <v>0</v>
      </c>
      <c r="C211" s="394">
        <v>1</v>
      </c>
      <c r="D211" s="394">
        <v>0</v>
      </c>
      <c r="E211" s="394">
        <v>0</v>
      </c>
      <c r="F211" s="395">
        <f t="shared" si="2"/>
        <v>1</v>
      </c>
    </row>
    <row r="212" spans="1:6">
      <c r="A212" s="174" t="s">
        <v>294</v>
      </c>
      <c r="B212" s="394">
        <v>0</v>
      </c>
      <c r="C212" s="394">
        <v>0</v>
      </c>
      <c r="D212" s="394">
        <v>1</v>
      </c>
      <c r="E212" s="394">
        <v>0</v>
      </c>
      <c r="F212" s="395">
        <f t="shared" si="2"/>
        <v>1</v>
      </c>
    </row>
    <row r="213" spans="1:6">
      <c r="A213" s="174" t="s">
        <v>1219</v>
      </c>
      <c r="B213" s="394">
        <v>0</v>
      </c>
      <c r="C213" s="394">
        <v>0</v>
      </c>
      <c r="D213" s="394">
        <v>1</v>
      </c>
      <c r="E213" s="394">
        <v>0</v>
      </c>
      <c r="F213" s="395">
        <f t="shared" si="2"/>
        <v>1</v>
      </c>
    </row>
    <row r="214" spans="1:6">
      <c r="A214" s="174" t="s">
        <v>2776</v>
      </c>
      <c r="B214" s="394">
        <v>0</v>
      </c>
      <c r="C214" s="394">
        <v>1</v>
      </c>
      <c r="D214" s="394">
        <v>0</v>
      </c>
      <c r="E214" s="394">
        <v>0</v>
      </c>
      <c r="F214" s="395">
        <f t="shared" si="2"/>
        <v>1</v>
      </c>
    </row>
    <row r="215" spans="1:6">
      <c r="A215" s="174" t="s">
        <v>2417</v>
      </c>
      <c r="B215" s="394">
        <v>0</v>
      </c>
      <c r="C215" s="394">
        <v>0</v>
      </c>
      <c r="D215" s="394">
        <v>1</v>
      </c>
      <c r="E215" s="394">
        <v>0</v>
      </c>
      <c r="F215" s="395">
        <f t="shared" si="2"/>
        <v>1</v>
      </c>
    </row>
    <row r="216" spans="1:6">
      <c r="A216" s="174" t="s">
        <v>10843</v>
      </c>
      <c r="B216" s="394">
        <v>0</v>
      </c>
      <c r="C216" s="394">
        <v>1</v>
      </c>
      <c r="D216" s="394">
        <v>0</v>
      </c>
      <c r="E216" s="394">
        <v>0</v>
      </c>
      <c r="F216" s="395">
        <f t="shared" si="2"/>
        <v>1</v>
      </c>
    </row>
    <row r="217" spans="1:6">
      <c r="A217" s="174" t="s">
        <v>2279</v>
      </c>
      <c r="B217" s="394">
        <v>0</v>
      </c>
      <c r="C217" s="394">
        <v>0</v>
      </c>
      <c r="D217" s="394">
        <v>0</v>
      </c>
      <c r="E217" s="394">
        <v>1</v>
      </c>
      <c r="F217" s="395">
        <f t="shared" si="2"/>
        <v>1</v>
      </c>
    </row>
    <row r="218" spans="1:6">
      <c r="A218" s="174" t="s">
        <v>2478</v>
      </c>
      <c r="B218" s="394">
        <v>0</v>
      </c>
      <c r="C218" s="394">
        <v>1</v>
      </c>
      <c r="D218" s="394">
        <v>0</v>
      </c>
      <c r="E218" s="394">
        <v>0</v>
      </c>
      <c r="F218" s="395">
        <f t="shared" si="2"/>
        <v>1</v>
      </c>
    </row>
    <row r="219" spans="1:6">
      <c r="A219" s="174" t="s">
        <v>936</v>
      </c>
      <c r="B219" s="394">
        <v>0</v>
      </c>
      <c r="C219" s="394">
        <v>0</v>
      </c>
      <c r="D219" s="394">
        <v>1</v>
      </c>
      <c r="E219" s="394">
        <v>0</v>
      </c>
      <c r="F219" s="395">
        <f t="shared" si="2"/>
        <v>1</v>
      </c>
    </row>
    <row r="220" spans="1:6">
      <c r="A220" s="174" t="s">
        <v>609</v>
      </c>
      <c r="B220" s="394">
        <v>0</v>
      </c>
      <c r="C220" s="394">
        <v>1</v>
      </c>
      <c r="D220" s="394">
        <v>0</v>
      </c>
      <c r="E220" s="394">
        <v>0</v>
      </c>
      <c r="F220" s="395">
        <f t="shared" si="2"/>
        <v>1</v>
      </c>
    </row>
    <row r="221" spans="1:6">
      <c r="A221" s="174" t="s">
        <v>1719</v>
      </c>
      <c r="B221" s="394">
        <v>0</v>
      </c>
      <c r="C221" s="394">
        <v>0</v>
      </c>
      <c r="D221" s="394">
        <v>1</v>
      </c>
      <c r="E221" s="394">
        <v>0</v>
      </c>
      <c r="F221" s="395">
        <f t="shared" si="2"/>
        <v>1</v>
      </c>
    </row>
    <row r="222" spans="1:6">
      <c r="A222" s="174" t="s">
        <v>1817</v>
      </c>
      <c r="B222" s="394">
        <v>0</v>
      </c>
      <c r="C222" s="394">
        <v>1</v>
      </c>
      <c r="D222" s="394">
        <v>0</v>
      </c>
      <c r="E222" s="394">
        <v>0</v>
      </c>
      <c r="F222" s="395">
        <f t="shared" si="2"/>
        <v>1</v>
      </c>
    </row>
  </sheetData>
  <autoFilter ref="A7:F222">
    <sortState ref="A7:F222">
      <sortCondition descending="1" ref="B7:B222"/>
      <sortCondition descending="1" ref="F7:F222"/>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11"/>
  <sheetViews>
    <sheetView workbookViewId="0"/>
  </sheetViews>
  <sheetFormatPr defaultColWidth="14.44140625" defaultRowHeight="15" customHeight="1"/>
  <cols>
    <col min="1" max="1" width="28.6640625" customWidth="1"/>
    <col min="2" max="2" width="49" customWidth="1"/>
  </cols>
  <sheetData>
    <row r="1" spans="1:6">
      <c r="A1" s="174" t="s">
        <v>10844</v>
      </c>
      <c r="B1" s="174" t="s">
        <v>10845</v>
      </c>
      <c r="C1" s="174" t="s">
        <v>29</v>
      </c>
      <c r="D1" s="174" t="s">
        <v>1403</v>
      </c>
      <c r="E1" s="174" t="s">
        <v>2111</v>
      </c>
      <c r="F1" s="174" t="s">
        <v>10837</v>
      </c>
    </row>
    <row r="2" spans="1:6">
      <c r="A2" s="174" t="s">
        <v>10846</v>
      </c>
      <c r="B2" s="174" t="s">
        <v>10847</v>
      </c>
      <c r="C2" s="176">
        <v>4</v>
      </c>
      <c r="D2" s="176">
        <v>3</v>
      </c>
      <c r="E2" s="176">
        <v>6</v>
      </c>
      <c r="F2" s="176">
        <f t="shared" ref="F2:F109" si="0">SUM(C2:E2)</f>
        <v>13</v>
      </c>
    </row>
    <row r="3" spans="1:6">
      <c r="A3" s="174" t="s">
        <v>10848</v>
      </c>
      <c r="B3" s="174" t="s">
        <v>10849</v>
      </c>
      <c r="C3" s="176">
        <v>1</v>
      </c>
      <c r="D3" s="176">
        <v>2</v>
      </c>
      <c r="E3" s="176">
        <v>4</v>
      </c>
      <c r="F3" s="176">
        <f t="shared" si="0"/>
        <v>7</v>
      </c>
    </row>
    <row r="4" spans="1:6">
      <c r="A4" s="174" t="s">
        <v>10850</v>
      </c>
      <c r="B4" s="174" t="s">
        <v>10851</v>
      </c>
      <c r="C4" s="176">
        <v>4</v>
      </c>
      <c r="D4" s="176">
        <v>2</v>
      </c>
      <c r="E4" s="176">
        <v>0</v>
      </c>
      <c r="F4" s="176">
        <f t="shared" si="0"/>
        <v>6</v>
      </c>
    </row>
    <row r="5" spans="1:6">
      <c r="A5" s="174" t="s">
        <v>10852</v>
      </c>
      <c r="B5" s="174" t="s">
        <v>10853</v>
      </c>
      <c r="C5" s="176">
        <v>0</v>
      </c>
      <c r="D5" s="176">
        <v>0</v>
      </c>
      <c r="E5" s="176">
        <v>4</v>
      </c>
      <c r="F5" s="176">
        <f t="shared" si="0"/>
        <v>4</v>
      </c>
    </row>
    <row r="6" spans="1:6">
      <c r="A6" s="174" t="s">
        <v>10854</v>
      </c>
      <c r="B6" s="174" t="s">
        <v>10855</v>
      </c>
      <c r="C6" s="176">
        <v>2</v>
      </c>
      <c r="D6" s="176">
        <v>1</v>
      </c>
      <c r="E6" s="176">
        <v>0</v>
      </c>
      <c r="F6" s="176">
        <f t="shared" si="0"/>
        <v>3</v>
      </c>
    </row>
    <row r="7" spans="1:6">
      <c r="A7" s="174" t="s">
        <v>10856</v>
      </c>
      <c r="B7" s="174" t="s">
        <v>10857</v>
      </c>
      <c r="C7" s="176">
        <v>3</v>
      </c>
      <c r="D7" s="176">
        <v>0</v>
      </c>
      <c r="E7" s="176">
        <v>0</v>
      </c>
      <c r="F7" s="176">
        <f t="shared" si="0"/>
        <v>3</v>
      </c>
    </row>
    <row r="8" spans="1:6">
      <c r="A8" s="174" t="s">
        <v>10858</v>
      </c>
      <c r="B8" s="174" t="s">
        <v>10859</v>
      </c>
      <c r="C8" s="176">
        <v>0</v>
      </c>
      <c r="D8" s="176">
        <v>0</v>
      </c>
      <c r="E8" s="176">
        <v>2</v>
      </c>
      <c r="F8" s="176">
        <f t="shared" si="0"/>
        <v>2</v>
      </c>
    </row>
    <row r="9" spans="1:6">
      <c r="A9" s="174" t="s">
        <v>10860</v>
      </c>
      <c r="B9" s="174" t="s">
        <v>10861</v>
      </c>
      <c r="C9" s="176">
        <v>0</v>
      </c>
      <c r="D9" s="176">
        <v>0</v>
      </c>
      <c r="E9" s="176">
        <v>2</v>
      </c>
      <c r="F9" s="176">
        <f t="shared" si="0"/>
        <v>2</v>
      </c>
    </row>
    <row r="10" spans="1:6">
      <c r="A10" s="174" t="s">
        <v>10862</v>
      </c>
      <c r="B10" s="174" t="s">
        <v>10863</v>
      </c>
      <c r="C10" s="176">
        <v>0</v>
      </c>
      <c r="D10" s="176">
        <v>0</v>
      </c>
      <c r="E10" s="176">
        <v>2</v>
      </c>
      <c r="F10" s="176">
        <f t="shared" si="0"/>
        <v>2</v>
      </c>
    </row>
    <row r="11" spans="1:6">
      <c r="A11" s="174" t="s">
        <v>10864</v>
      </c>
      <c r="B11" s="174" t="s">
        <v>10865</v>
      </c>
      <c r="C11" s="176">
        <v>0</v>
      </c>
      <c r="D11" s="176">
        <v>0</v>
      </c>
      <c r="E11" s="176">
        <v>2</v>
      </c>
      <c r="F11" s="176">
        <f t="shared" si="0"/>
        <v>2</v>
      </c>
    </row>
    <row r="12" spans="1:6">
      <c r="A12" s="174" t="s">
        <v>10866</v>
      </c>
      <c r="B12" s="174" t="s">
        <v>10867</v>
      </c>
      <c r="C12" s="176">
        <v>1</v>
      </c>
      <c r="D12" s="176">
        <v>0</v>
      </c>
      <c r="E12" s="176">
        <v>1</v>
      </c>
      <c r="F12" s="176">
        <f t="shared" si="0"/>
        <v>2</v>
      </c>
    </row>
    <row r="13" spans="1:6">
      <c r="A13" s="174" t="s">
        <v>10868</v>
      </c>
      <c r="B13" s="174" t="s">
        <v>10869</v>
      </c>
      <c r="C13" s="176">
        <v>1</v>
      </c>
      <c r="D13" s="176">
        <v>0</v>
      </c>
      <c r="E13" s="176">
        <v>1</v>
      </c>
      <c r="F13" s="176">
        <f t="shared" si="0"/>
        <v>2</v>
      </c>
    </row>
    <row r="14" spans="1:6">
      <c r="A14" s="174" t="s">
        <v>10870</v>
      </c>
      <c r="B14" s="174" t="s">
        <v>10871</v>
      </c>
      <c r="C14" s="176">
        <v>1</v>
      </c>
      <c r="D14" s="176">
        <v>0</v>
      </c>
      <c r="E14" s="176">
        <v>1</v>
      </c>
      <c r="F14" s="176">
        <f t="shared" si="0"/>
        <v>2</v>
      </c>
    </row>
    <row r="15" spans="1:6">
      <c r="A15" s="174" t="s">
        <v>10872</v>
      </c>
      <c r="B15" s="174" t="s">
        <v>10873</v>
      </c>
      <c r="C15" s="176">
        <v>1</v>
      </c>
      <c r="D15" s="176">
        <v>0</v>
      </c>
      <c r="E15" s="176">
        <v>1</v>
      </c>
      <c r="F15" s="176">
        <f t="shared" si="0"/>
        <v>2</v>
      </c>
    </row>
    <row r="16" spans="1:6">
      <c r="A16" s="174" t="s">
        <v>10874</v>
      </c>
      <c r="B16" s="174" t="s">
        <v>10875</v>
      </c>
      <c r="C16" s="176">
        <v>0</v>
      </c>
      <c r="D16" s="176">
        <v>2</v>
      </c>
      <c r="E16" s="176">
        <v>0</v>
      </c>
      <c r="F16" s="176">
        <f t="shared" si="0"/>
        <v>2</v>
      </c>
    </row>
    <row r="17" spans="1:6">
      <c r="A17" s="174" t="s">
        <v>10876</v>
      </c>
      <c r="B17" s="174" t="s">
        <v>10877</v>
      </c>
      <c r="C17" s="176">
        <v>0</v>
      </c>
      <c r="D17" s="176">
        <v>2</v>
      </c>
      <c r="E17" s="176">
        <v>0</v>
      </c>
      <c r="F17" s="176">
        <f t="shared" si="0"/>
        <v>2</v>
      </c>
    </row>
    <row r="18" spans="1:6">
      <c r="A18" s="174" t="s">
        <v>10878</v>
      </c>
      <c r="B18" s="174" t="s">
        <v>10879</v>
      </c>
      <c r="C18" s="176">
        <v>0</v>
      </c>
      <c r="D18" s="176">
        <v>2</v>
      </c>
      <c r="E18" s="176">
        <v>0</v>
      </c>
      <c r="F18" s="176">
        <f t="shared" si="0"/>
        <v>2</v>
      </c>
    </row>
    <row r="19" spans="1:6">
      <c r="A19" s="174" t="s">
        <v>10880</v>
      </c>
      <c r="B19" s="174" t="s">
        <v>10881</v>
      </c>
      <c r="C19" s="176">
        <v>0</v>
      </c>
      <c r="D19" s="176">
        <v>2</v>
      </c>
      <c r="E19" s="176">
        <v>0</v>
      </c>
      <c r="F19" s="176">
        <f t="shared" si="0"/>
        <v>2</v>
      </c>
    </row>
    <row r="20" spans="1:6">
      <c r="A20" s="174" t="s">
        <v>10882</v>
      </c>
      <c r="B20" s="174" t="s">
        <v>10883</v>
      </c>
      <c r="C20" s="176">
        <v>0</v>
      </c>
      <c r="D20" s="176">
        <v>0</v>
      </c>
      <c r="E20" s="176">
        <v>1</v>
      </c>
      <c r="F20" s="176">
        <f t="shared" si="0"/>
        <v>1</v>
      </c>
    </row>
    <row r="21" spans="1:6">
      <c r="A21" s="174" t="s">
        <v>10884</v>
      </c>
      <c r="B21" s="174" t="s">
        <v>10885</v>
      </c>
      <c r="C21" s="176">
        <v>0</v>
      </c>
      <c r="D21" s="176">
        <v>0</v>
      </c>
      <c r="E21" s="176">
        <v>1</v>
      </c>
      <c r="F21" s="176">
        <f t="shared" si="0"/>
        <v>1</v>
      </c>
    </row>
    <row r="22" spans="1:6">
      <c r="A22" s="174" t="s">
        <v>10886</v>
      </c>
      <c r="B22" s="174" t="s">
        <v>10887</v>
      </c>
      <c r="C22" s="176">
        <v>0</v>
      </c>
      <c r="D22" s="176">
        <v>0</v>
      </c>
      <c r="E22" s="176">
        <v>1</v>
      </c>
      <c r="F22" s="176">
        <f t="shared" si="0"/>
        <v>1</v>
      </c>
    </row>
    <row r="23" spans="1:6">
      <c r="A23" s="174" t="s">
        <v>10888</v>
      </c>
      <c r="B23" s="174" t="s">
        <v>10889</v>
      </c>
      <c r="C23" s="176">
        <v>0</v>
      </c>
      <c r="D23" s="176">
        <v>0</v>
      </c>
      <c r="E23" s="176">
        <v>1</v>
      </c>
      <c r="F23" s="176">
        <f t="shared" si="0"/>
        <v>1</v>
      </c>
    </row>
    <row r="24" spans="1:6">
      <c r="A24" s="174" t="s">
        <v>10890</v>
      </c>
      <c r="B24" s="174" t="s">
        <v>10891</v>
      </c>
      <c r="C24" s="176">
        <v>0</v>
      </c>
      <c r="D24" s="176">
        <v>0</v>
      </c>
      <c r="E24" s="176">
        <v>1</v>
      </c>
      <c r="F24" s="176">
        <f t="shared" si="0"/>
        <v>1</v>
      </c>
    </row>
    <row r="25" spans="1:6">
      <c r="A25" s="174" t="s">
        <v>10892</v>
      </c>
      <c r="B25" s="174" t="s">
        <v>10893</v>
      </c>
      <c r="C25" s="176">
        <v>0</v>
      </c>
      <c r="D25" s="176">
        <v>0</v>
      </c>
      <c r="E25" s="176">
        <v>1</v>
      </c>
      <c r="F25" s="176">
        <f t="shared" si="0"/>
        <v>1</v>
      </c>
    </row>
    <row r="26" spans="1:6">
      <c r="A26" s="174" t="s">
        <v>10894</v>
      </c>
      <c r="B26" s="174" t="s">
        <v>10895</v>
      </c>
      <c r="C26" s="176">
        <v>0</v>
      </c>
      <c r="D26" s="176">
        <v>0</v>
      </c>
      <c r="E26" s="176">
        <v>1</v>
      </c>
      <c r="F26" s="176">
        <f t="shared" si="0"/>
        <v>1</v>
      </c>
    </row>
    <row r="27" spans="1:6">
      <c r="A27" s="174" t="s">
        <v>10896</v>
      </c>
      <c r="B27" s="174" t="s">
        <v>10897</v>
      </c>
      <c r="C27" s="176">
        <v>0</v>
      </c>
      <c r="D27" s="176">
        <v>0</v>
      </c>
      <c r="E27" s="176">
        <v>1</v>
      </c>
      <c r="F27" s="176">
        <f t="shared" si="0"/>
        <v>1</v>
      </c>
    </row>
    <row r="28" spans="1:6">
      <c r="A28" s="174" t="s">
        <v>10898</v>
      </c>
      <c r="B28" s="174" t="s">
        <v>10899</v>
      </c>
      <c r="C28" s="176">
        <v>0</v>
      </c>
      <c r="D28" s="176">
        <v>0</v>
      </c>
      <c r="E28" s="176">
        <v>1</v>
      </c>
      <c r="F28" s="176">
        <f t="shared" si="0"/>
        <v>1</v>
      </c>
    </row>
    <row r="29" spans="1:6">
      <c r="A29" s="174" t="s">
        <v>10900</v>
      </c>
      <c r="B29" s="174" t="s">
        <v>10901</v>
      </c>
      <c r="C29" s="176">
        <v>0</v>
      </c>
      <c r="D29" s="176">
        <v>0</v>
      </c>
      <c r="E29" s="176">
        <v>1</v>
      </c>
      <c r="F29" s="176">
        <f t="shared" si="0"/>
        <v>1</v>
      </c>
    </row>
    <row r="30" spans="1:6">
      <c r="A30" s="174" t="s">
        <v>10902</v>
      </c>
      <c r="B30" s="174" t="s">
        <v>10903</v>
      </c>
      <c r="C30" s="176">
        <v>0</v>
      </c>
      <c r="D30" s="176">
        <v>0</v>
      </c>
      <c r="E30" s="176">
        <v>1</v>
      </c>
      <c r="F30" s="176">
        <f t="shared" si="0"/>
        <v>1</v>
      </c>
    </row>
    <row r="31" spans="1:6">
      <c r="A31" s="174" t="s">
        <v>10904</v>
      </c>
      <c r="B31" s="174" t="s">
        <v>10905</v>
      </c>
      <c r="C31" s="176">
        <v>0</v>
      </c>
      <c r="D31" s="176">
        <v>0</v>
      </c>
      <c r="E31" s="176">
        <v>1</v>
      </c>
      <c r="F31" s="176">
        <f t="shared" si="0"/>
        <v>1</v>
      </c>
    </row>
    <row r="32" spans="1:6">
      <c r="A32" s="174" t="s">
        <v>10906</v>
      </c>
      <c r="B32" s="174" t="s">
        <v>10907</v>
      </c>
      <c r="C32" s="176">
        <v>0</v>
      </c>
      <c r="D32" s="176">
        <v>0</v>
      </c>
      <c r="E32" s="176">
        <v>1</v>
      </c>
      <c r="F32" s="176">
        <f t="shared" si="0"/>
        <v>1</v>
      </c>
    </row>
    <row r="33" spans="1:6">
      <c r="A33" s="174" t="s">
        <v>10908</v>
      </c>
      <c r="B33" s="174" t="s">
        <v>10909</v>
      </c>
      <c r="C33" s="176">
        <v>0</v>
      </c>
      <c r="D33" s="176">
        <v>0</v>
      </c>
      <c r="E33" s="176">
        <v>1</v>
      </c>
      <c r="F33" s="176">
        <f t="shared" si="0"/>
        <v>1</v>
      </c>
    </row>
    <row r="34" spans="1:6">
      <c r="A34" s="174" t="s">
        <v>10910</v>
      </c>
      <c r="B34" s="174" t="s">
        <v>10911</v>
      </c>
      <c r="C34" s="176">
        <v>0</v>
      </c>
      <c r="D34" s="176">
        <v>0</v>
      </c>
      <c r="E34" s="176">
        <v>1</v>
      </c>
      <c r="F34" s="176">
        <f t="shared" si="0"/>
        <v>1</v>
      </c>
    </row>
    <row r="35" spans="1:6">
      <c r="A35" s="174" t="s">
        <v>10912</v>
      </c>
      <c r="B35" s="174" t="s">
        <v>10913</v>
      </c>
      <c r="C35" s="176">
        <v>0</v>
      </c>
      <c r="D35" s="176">
        <v>0</v>
      </c>
      <c r="E35" s="176">
        <v>1</v>
      </c>
      <c r="F35" s="176">
        <f t="shared" si="0"/>
        <v>1</v>
      </c>
    </row>
    <row r="36" spans="1:6">
      <c r="A36" s="174" t="s">
        <v>10914</v>
      </c>
      <c r="B36" s="174" t="s">
        <v>10915</v>
      </c>
      <c r="C36" s="176">
        <v>0</v>
      </c>
      <c r="D36" s="176">
        <v>0</v>
      </c>
      <c r="E36" s="176">
        <v>1</v>
      </c>
      <c r="F36" s="176">
        <f t="shared" si="0"/>
        <v>1</v>
      </c>
    </row>
    <row r="37" spans="1:6">
      <c r="A37" s="174" t="s">
        <v>10916</v>
      </c>
      <c r="B37" s="174" t="s">
        <v>10917</v>
      </c>
      <c r="C37" s="176">
        <v>0</v>
      </c>
      <c r="D37" s="176">
        <v>0</v>
      </c>
      <c r="E37" s="176">
        <v>1</v>
      </c>
      <c r="F37" s="176">
        <f t="shared" si="0"/>
        <v>1</v>
      </c>
    </row>
    <row r="38" spans="1:6">
      <c r="A38" s="174" t="s">
        <v>10918</v>
      </c>
      <c r="B38" s="174" t="s">
        <v>10919</v>
      </c>
      <c r="C38" s="176">
        <v>0</v>
      </c>
      <c r="D38" s="176">
        <v>0</v>
      </c>
      <c r="E38" s="176">
        <v>1</v>
      </c>
      <c r="F38" s="176">
        <f t="shared" si="0"/>
        <v>1</v>
      </c>
    </row>
    <row r="39" spans="1:6">
      <c r="A39" s="174" t="s">
        <v>10920</v>
      </c>
      <c r="B39" s="174" t="s">
        <v>10921</v>
      </c>
      <c r="C39" s="176">
        <v>0</v>
      </c>
      <c r="D39" s="176">
        <v>0</v>
      </c>
      <c r="E39" s="176">
        <v>1</v>
      </c>
      <c r="F39" s="176">
        <f t="shared" si="0"/>
        <v>1</v>
      </c>
    </row>
    <row r="40" spans="1:6">
      <c r="A40" s="174" t="s">
        <v>10922</v>
      </c>
      <c r="B40" s="174" t="s">
        <v>10923</v>
      </c>
      <c r="C40" s="176">
        <v>0</v>
      </c>
      <c r="D40" s="176">
        <v>0</v>
      </c>
      <c r="E40" s="176">
        <v>1</v>
      </c>
      <c r="F40" s="176">
        <f t="shared" si="0"/>
        <v>1</v>
      </c>
    </row>
    <row r="41" spans="1:6">
      <c r="A41" s="174" t="s">
        <v>10924</v>
      </c>
      <c r="B41" s="174" t="s">
        <v>10925</v>
      </c>
      <c r="C41" s="176">
        <v>0</v>
      </c>
      <c r="D41" s="176">
        <v>0</v>
      </c>
      <c r="E41" s="176">
        <v>1</v>
      </c>
      <c r="F41" s="176">
        <f t="shared" si="0"/>
        <v>1</v>
      </c>
    </row>
    <row r="42" spans="1:6">
      <c r="A42" s="174" t="s">
        <v>10926</v>
      </c>
      <c r="B42" s="174" t="s">
        <v>10927</v>
      </c>
      <c r="C42" s="176">
        <v>0</v>
      </c>
      <c r="D42" s="176">
        <v>0</v>
      </c>
      <c r="E42" s="176">
        <v>1</v>
      </c>
      <c r="F42" s="176">
        <f t="shared" si="0"/>
        <v>1</v>
      </c>
    </row>
    <row r="43" spans="1:6">
      <c r="A43" s="174" t="s">
        <v>10928</v>
      </c>
      <c r="B43" s="174" t="s">
        <v>10929</v>
      </c>
      <c r="C43" s="176">
        <v>0</v>
      </c>
      <c r="D43" s="176">
        <v>0</v>
      </c>
      <c r="E43" s="176">
        <v>1</v>
      </c>
      <c r="F43" s="176">
        <f t="shared" si="0"/>
        <v>1</v>
      </c>
    </row>
    <row r="44" spans="1:6">
      <c r="A44" s="174" t="s">
        <v>10930</v>
      </c>
      <c r="B44" s="174" t="s">
        <v>10931</v>
      </c>
      <c r="C44" s="176">
        <v>0</v>
      </c>
      <c r="D44" s="176">
        <v>1</v>
      </c>
      <c r="E44" s="176">
        <v>0</v>
      </c>
      <c r="F44" s="176">
        <f t="shared" si="0"/>
        <v>1</v>
      </c>
    </row>
    <row r="45" spans="1:6">
      <c r="A45" s="174" t="s">
        <v>10932</v>
      </c>
      <c r="B45" s="174" t="s">
        <v>10933</v>
      </c>
      <c r="C45" s="176">
        <v>0</v>
      </c>
      <c r="D45" s="176">
        <v>1</v>
      </c>
      <c r="E45" s="176">
        <v>0</v>
      </c>
      <c r="F45" s="176">
        <f t="shared" si="0"/>
        <v>1</v>
      </c>
    </row>
    <row r="46" spans="1:6">
      <c r="A46" s="174" t="s">
        <v>10934</v>
      </c>
      <c r="B46" s="174" t="s">
        <v>10935</v>
      </c>
      <c r="C46" s="176">
        <v>0</v>
      </c>
      <c r="D46" s="176">
        <v>1</v>
      </c>
      <c r="E46" s="176">
        <v>0</v>
      </c>
      <c r="F46" s="176">
        <f t="shared" si="0"/>
        <v>1</v>
      </c>
    </row>
    <row r="47" spans="1:6">
      <c r="A47" s="174" t="s">
        <v>10936</v>
      </c>
      <c r="B47" s="174" t="s">
        <v>10937</v>
      </c>
      <c r="C47" s="176">
        <v>0</v>
      </c>
      <c r="D47" s="176">
        <v>1</v>
      </c>
      <c r="E47" s="176">
        <v>0</v>
      </c>
      <c r="F47" s="176">
        <f t="shared" si="0"/>
        <v>1</v>
      </c>
    </row>
    <row r="48" spans="1:6">
      <c r="A48" s="174" t="s">
        <v>10938</v>
      </c>
      <c r="B48" s="174" t="s">
        <v>10939</v>
      </c>
      <c r="C48" s="176">
        <v>0</v>
      </c>
      <c r="D48" s="176">
        <v>1</v>
      </c>
      <c r="E48" s="176">
        <v>0</v>
      </c>
      <c r="F48" s="176">
        <f t="shared" si="0"/>
        <v>1</v>
      </c>
    </row>
    <row r="49" spans="1:6">
      <c r="A49" s="174" t="s">
        <v>10940</v>
      </c>
      <c r="B49" s="174" t="s">
        <v>10941</v>
      </c>
      <c r="C49" s="176">
        <v>0</v>
      </c>
      <c r="D49" s="176">
        <v>1</v>
      </c>
      <c r="E49" s="176">
        <v>0</v>
      </c>
      <c r="F49" s="176">
        <f t="shared" si="0"/>
        <v>1</v>
      </c>
    </row>
    <row r="50" spans="1:6">
      <c r="A50" s="174" t="s">
        <v>10942</v>
      </c>
      <c r="B50" s="174" t="s">
        <v>10943</v>
      </c>
      <c r="C50" s="176">
        <v>0</v>
      </c>
      <c r="D50" s="176">
        <v>1</v>
      </c>
      <c r="E50" s="176">
        <v>0</v>
      </c>
      <c r="F50" s="176">
        <f t="shared" si="0"/>
        <v>1</v>
      </c>
    </row>
    <row r="51" spans="1:6">
      <c r="A51" s="174" t="s">
        <v>10944</v>
      </c>
      <c r="B51" s="174" t="s">
        <v>10945</v>
      </c>
      <c r="C51" s="176">
        <v>0</v>
      </c>
      <c r="D51" s="176">
        <v>1</v>
      </c>
      <c r="E51" s="176">
        <v>0</v>
      </c>
      <c r="F51" s="176">
        <f t="shared" si="0"/>
        <v>1</v>
      </c>
    </row>
    <row r="52" spans="1:6">
      <c r="A52" s="174" t="s">
        <v>10946</v>
      </c>
      <c r="B52" s="174" t="s">
        <v>10947</v>
      </c>
      <c r="C52" s="176">
        <v>0</v>
      </c>
      <c r="D52" s="176">
        <v>1</v>
      </c>
      <c r="E52" s="176">
        <v>0</v>
      </c>
      <c r="F52" s="176">
        <f t="shared" si="0"/>
        <v>1</v>
      </c>
    </row>
    <row r="53" spans="1:6">
      <c r="A53" s="174" t="s">
        <v>10948</v>
      </c>
      <c r="B53" s="174" t="s">
        <v>10949</v>
      </c>
      <c r="C53" s="176">
        <v>0</v>
      </c>
      <c r="D53" s="176">
        <v>1</v>
      </c>
      <c r="E53" s="176">
        <v>0</v>
      </c>
      <c r="F53" s="176">
        <f t="shared" si="0"/>
        <v>1</v>
      </c>
    </row>
    <row r="54" spans="1:6">
      <c r="A54" s="174" t="s">
        <v>10950</v>
      </c>
      <c r="B54" s="174" t="s">
        <v>10951</v>
      </c>
      <c r="C54" s="176">
        <v>0</v>
      </c>
      <c r="D54" s="176">
        <v>1</v>
      </c>
      <c r="E54" s="176">
        <v>0</v>
      </c>
      <c r="F54" s="176">
        <f t="shared" si="0"/>
        <v>1</v>
      </c>
    </row>
    <row r="55" spans="1:6">
      <c r="A55" s="174" t="s">
        <v>10952</v>
      </c>
      <c r="B55" s="174" t="s">
        <v>10953</v>
      </c>
      <c r="C55" s="176">
        <v>0</v>
      </c>
      <c r="D55" s="176">
        <v>1</v>
      </c>
      <c r="E55" s="176">
        <v>0</v>
      </c>
      <c r="F55" s="176">
        <f t="shared" si="0"/>
        <v>1</v>
      </c>
    </row>
    <row r="56" spans="1:6">
      <c r="A56" s="174" t="s">
        <v>10954</v>
      </c>
      <c r="B56" s="174" t="s">
        <v>10955</v>
      </c>
      <c r="C56" s="176">
        <v>0</v>
      </c>
      <c r="D56" s="176">
        <v>1</v>
      </c>
      <c r="E56" s="176">
        <v>0</v>
      </c>
      <c r="F56" s="176">
        <f t="shared" si="0"/>
        <v>1</v>
      </c>
    </row>
    <row r="57" spans="1:6">
      <c r="A57" s="174" t="s">
        <v>10956</v>
      </c>
      <c r="B57" s="174" t="s">
        <v>10957</v>
      </c>
      <c r="C57" s="176">
        <v>0</v>
      </c>
      <c r="D57" s="176">
        <v>1</v>
      </c>
      <c r="E57" s="176">
        <v>0</v>
      </c>
      <c r="F57" s="176">
        <f t="shared" si="0"/>
        <v>1</v>
      </c>
    </row>
    <row r="58" spans="1:6">
      <c r="A58" s="174" t="s">
        <v>10958</v>
      </c>
      <c r="B58" s="174" t="s">
        <v>10959</v>
      </c>
      <c r="C58" s="176">
        <v>0</v>
      </c>
      <c r="D58" s="176">
        <v>1</v>
      </c>
      <c r="E58" s="176">
        <v>0</v>
      </c>
      <c r="F58" s="176">
        <f t="shared" si="0"/>
        <v>1</v>
      </c>
    </row>
    <row r="59" spans="1:6">
      <c r="A59" s="174" t="s">
        <v>10960</v>
      </c>
      <c r="B59" s="174" t="s">
        <v>10961</v>
      </c>
      <c r="C59" s="176">
        <v>0</v>
      </c>
      <c r="D59" s="176">
        <v>1</v>
      </c>
      <c r="E59" s="176">
        <v>0</v>
      </c>
      <c r="F59" s="176">
        <f t="shared" si="0"/>
        <v>1</v>
      </c>
    </row>
    <row r="60" spans="1:6">
      <c r="A60" s="174" t="s">
        <v>10962</v>
      </c>
      <c r="B60" s="174" t="s">
        <v>10963</v>
      </c>
      <c r="C60" s="176">
        <v>0</v>
      </c>
      <c r="D60" s="176">
        <v>1</v>
      </c>
      <c r="E60" s="176">
        <v>0</v>
      </c>
      <c r="F60" s="176">
        <f t="shared" si="0"/>
        <v>1</v>
      </c>
    </row>
    <row r="61" spans="1:6">
      <c r="A61" s="174" t="s">
        <v>10964</v>
      </c>
      <c r="B61" s="174" t="s">
        <v>10965</v>
      </c>
      <c r="C61" s="176">
        <v>0</v>
      </c>
      <c r="D61" s="176">
        <v>1</v>
      </c>
      <c r="E61" s="176">
        <v>0</v>
      </c>
      <c r="F61" s="176">
        <f t="shared" si="0"/>
        <v>1</v>
      </c>
    </row>
    <row r="62" spans="1:6">
      <c r="A62" s="174" t="s">
        <v>10966</v>
      </c>
      <c r="B62" s="174" t="s">
        <v>10967</v>
      </c>
      <c r="C62" s="176">
        <v>0</v>
      </c>
      <c r="D62" s="176">
        <v>1</v>
      </c>
      <c r="E62" s="176">
        <v>0</v>
      </c>
      <c r="F62" s="176">
        <f t="shared" si="0"/>
        <v>1</v>
      </c>
    </row>
    <row r="63" spans="1:6">
      <c r="A63" s="174" t="s">
        <v>10968</v>
      </c>
      <c r="B63" s="174" t="s">
        <v>10969</v>
      </c>
      <c r="C63" s="176">
        <v>0</v>
      </c>
      <c r="D63" s="176">
        <v>1</v>
      </c>
      <c r="E63" s="176">
        <v>0</v>
      </c>
      <c r="F63" s="176">
        <f t="shared" si="0"/>
        <v>1</v>
      </c>
    </row>
    <row r="64" spans="1:6">
      <c r="A64" s="174" t="s">
        <v>10970</v>
      </c>
      <c r="B64" s="174" t="s">
        <v>10971</v>
      </c>
      <c r="C64" s="176">
        <v>0</v>
      </c>
      <c r="D64" s="176">
        <v>1</v>
      </c>
      <c r="E64" s="176">
        <v>0</v>
      </c>
      <c r="F64" s="176">
        <f t="shared" si="0"/>
        <v>1</v>
      </c>
    </row>
    <row r="65" spans="1:6">
      <c r="A65" s="174" t="s">
        <v>10972</v>
      </c>
      <c r="B65" s="174" t="s">
        <v>10973</v>
      </c>
      <c r="C65" s="176">
        <v>0</v>
      </c>
      <c r="D65" s="176">
        <v>1</v>
      </c>
      <c r="E65" s="176">
        <v>0</v>
      </c>
      <c r="F65" s="176">
        <f t="shared" si="0"/>
        <v>1</v>
      </c>
    </row>
    <row r="66" spans="1:6">
      <c r="A66" s="174" t="s">
        <v>10974</v>
      </c>
      <c r="B66" s="174" t="s">
        <v>10975</v>
      </c>
      <c r="C66" s="176">
        <v>0</v>
      </c>
      <c r="D66" s="176">
        <v>1</v>
      </c>
      <c r="E66" s="176">
        <v>0</v>
      </c>
      <c r="F66" s="176">
        <f t="shared" si="0"/>
        <v>1</v>
      </c>
    </row>
    <row r="67" spans="1:6">
      <c r="A67" s="174" t="s">
        <v>10976</v>
      </c>
      <c r="B67" s="174" t="s">
        <v>10977</v>
      </c>
      <c r="C67" s="176">
        <v>0</v>
      </c>
      <c r="D67" s="176">
        <v>1</v>
      </c>
      <c r="E67" s="176">
        <v>0</v>
      </c>
      <c r="F67" s="176">
        <f t="shared" si="0"/>
        <v>1</v>
      </c>
    </row>
    <row r="68" spans="1:6">
      <c r="A68" s="174" t="s">
        <v>10978</v>
      </c>
      <c r="B68" s="174" t="s">
        <v>10979</v>
      </c>
      <c r="C68" s="176">
        <v>0</v>
      </c>
      <c r="D68" s="176">
        <v>1</v>
      </c>
      <c r="E68" s="176">
        <v>0</v>
      </c>
      <c r="F68" s="176">
        <f t="shared" si="0"/>
        <v>1</v>
      </c>
    </row>
    <row r="69" spans="1:6">
      <c r="A69" s="174" t="s">
        <v>10980</v>
      </c>
      <c r="B69" s="174" t="s">
        <v>10981</v>
      </c>
      <c r="C69" s="176">
        <v>0</v>
      </c>
      <c r="D69" s="176">
        <v>1</v>
      </c>
      <c r="E69" s="176">
        <v>0</v>
      </c>
      <c r="F69" s="176">
        <f t="shared" si="0"/>
        <v>1</v>
      </c>
    </row>
    <row r="70" spans="1:6">
      <c r="A70" s="174" t="s">
        <v>10982</v>
      </c>
      <c r="B70" s="174" t="s">
        <v>10983</v>
      </c>
      <c r="C70" s="176">
        <v>0</v>
      </c>
      <c r="D70" s="176">
        <v>1</v>
      </c>
      <c r="E70" s="176">
        <v>0</v>
      </c>
      <c r="F70" s="176">
        <f t="shared" si="0"/>
        <v>1</v>
      </c>
    </row>
    <row r="71" spans="1:6">
      <c r="A71" s="174" t="s">
        <v>10984</v>
      </c>
      <c r="B71" s="174" t="s">
        <v>10985</v>
      </c>
      <c r="C71" s="176">
        <v>0</v>
      </c>
      <c r="D71" s="176">
        <v>1</v>
      </c>
      <c r="E71" s="176">
        <v>0</v>
      </c>
      <c r="F71" s="176">
        <f t="shared" si="0"/>
        <v>1</v>
      </c>
    </row>
    <row r="72" spans="1:6">
      <c r="A72" s="174" t="s">
        <v>10986</v>
      </c>
      <c r="B72" s="174" t="s">
        <v>10987</v>
      </c>
      <c r="C72" s="176">
        <v>0</v>
      </c>
      <c r="D72" s="176">
        <v>1</v>
      </c>
      <c r="E72" s="176">
        <v>0</v>
      </c>
      <c r="F72" s="176">
        <f t="shared" si="0"/>
        <v>1</v>
      </c>
    </row>
    <row r="73" spans="1:6">
      <c r="A73" s="174" t="s">
        <v>10988</v>
      </c>
      <c r="B73" s="174" t="s">
        <v>10989</v>
      </c>
      <c r="C73" s="176">
        <v>0</v>
      </c>
      <c r="D73" s="176">
        <v>1</v>
      </c>
      <c r="E73" s="176">
        <v>0</v>
      </c>
      <c r="F73" s="176">
        <f t="shared" si="0"/>
        <v>1</v>
      </c>
    </row>
    <row r="74" spans="1:6">
      <c r="A74" s="174" t="s">
        <v>10990</v>
      </c>
      <c r="B74" s="174" t="s">
        <v>10991</v>
      </c>
      <c r="C74" s="176">
        <v>0</v>
      </c>
      <c r="D74" s="176">
        <v>1</v>
      </c>
      <c r="E74" s="176">
        <v>0</v>
      </c>
      <c r="F74" s="176">
        <f t="shared" si="0"/>
        <v>1</v>
      </c>
    </row>
    <row r="75" spans="1:6">
      <c r="A75" s="174" t="s">
        <v>10992</v>
      </c>
      <c r="B75" s="174" t="s">
        <v>10993</v>
      </c>
      <c r="C75" s="176">
        <v>0</v>
      </c>
      <c r="D75" s="176">
        <v>1</v>
      </c>
      <c r="E75" s="176">
        <v>0</v>
      </c>
      <c r="F75" s="176">
        <f t="shared" si="0"/>
        <v>1</v>
      </c>
    </row>
    <row r="76" spans="1:6">
      <c r="A76" s="174" t="s">
        <v>10994</v>
      </c>
      <c r="B76" s="174" t="s">
        <v>10995</v>
      </c>
      <c r="C76" s="176">
        <v>0</v>
      </c>
      <c r="D76" s="176">
        <v>1</v>
      </c>
      <c r="E76" s="176">
        <v>0</v>
      </c>
      <c r="F76" s="176">
        <f t="shared" si="0"/>
        <v>1</v>
      </c>
    </row>
    <row r="77" spans="1:6">
      <c r="A77" s="174" t="s">
        <v>10996</v>
      </c>
      <c r="B77" s="174" t="s">
        <v>10997</v>
      </c>
      <c r="C77" s="176">
        <v>0</v>
      </c>
      <c r="D77" s="176">
        <v>1</v>
      </c>
      <c r="E77" s="176">
        <v>0</v>
      </c>
      <c r="F77" s="176">
        <f t="shared" si="0"/>
        <v>1</v>
      </c>
    </row>
    <row r="78" spans="1:6">
      <c r="A78" s="174" t="s">
        <v>10998</v>
      </c>
      <c r="B78" s="174" t="s">
        <v>10999</v>
      </c>
      <c r="C78" s="176">
        <v>1</v>
      </c>
      <c r="D78" s="176">
        <v>0</v>
      </c>
      <c r="E78" s="176">
        <v>0</v>
      </c>
      <c r="F78" s="176">
        <f t="shared" si="0"/>
        <v>1</v>
      </c>
    </row>
    <row r="79" spans="1:6">
      <c r="A79" s="174" t="s">
        <v>11000</v>
      </c>
      <c r="B79" s="174" t="s">
        <v>11001</v>
      </c>
      <c r="C79" s="176">
        <v>1</v>
      </c>
      <c r="D79" s="176">
        <v>0</v>
      </c>
      <c r="E79" s="176">
        <v>0</v>
      </c>
      <c r="F79" s="176">
        <f t="shared" si="0"/>
        <v>1</v>
      </c>
    </row>
    <row r="80" spans="1:6">
      <c r="A80" s="174" t="s">
        <v>11002</v>
      </c>
      <c r="B80" s="174" t="s">
        <v>11003</v>
      </c>
      <c r="C80" s="176">
        <v>1</v>
      </c>
      <c r="D80" s="176">
        <v>0</v>
      </c>
      <c r="E80" s="176">
        <v>0</v>
      </c>
      <c r="F80" s="176">
        <f t="shared" si="0"/>
        <v>1</v>
      </c>
    </row>
    <row r="81" spans="1:6">
      <c r="A81" s="174" t="s">
        <v>11004</v>
      </c>
      <c r="B81" s="174" t="s">
        <v>11005</v>
      </c>
      <c r="C81" s="176">
        <v>1</v>
      </c>
      <c r="D81" s="176">
        <v>0</v>
      </c>
      <c r="E81" s="176">
        <v>0</v>
      </c>
      <c r="F81" s="176">
        <f t="shared" si="0"/>
        <v>1</v>
      </c>
    </row>
    <row r="82" spans="1:6">
      <c r="A82" s="174" t="s">
        <v>11006</v>
      </c>
      <c r="B82" s="174" t="s">
        <v>11007</v>
      </c>
      <c r="C82" s="176">
        <v>1</v>
      </c>
      <c r="D82" s="176">
        <v>0</v>
      </c>
      <c r="E82" s="176">
        <v>0</v>
      </c>
      <c r="F82" s="176">
        <f t="shared" si="0"/>
        <v>1</v>
      </c>
    </row>
    <row r="83" spans="1:6">
      <c r="A83" s="174" t="s">
        <v>11008</v>
      </c>
      <c r="B83" s="174" t="s">
        <v>11009</v>
      </c>
      <c r="C83" s="176">
        <v>1</v>
      </c>
      <c r="D83" s="176">
        <v>0</v>
      </c>
      <c r="E83" s="176">
        <v>0</v>
      </c>
      <c r="F83" s="176">
        <f t="shared" si="0"/>
        <v>1</v>
      </c>
    </row>
    <row r="84" spans="1:6">
      <c r="A84" s="174" t="s">
        <v>11010</v>
      </c>
      <c r="B84" s="174" t="s">
        <v>11011</v>
      </c>
      <c r="C84" s="176">
        <v>1</v>
      </c>
      <c r="D84" s="176">
        <v>0</v>
      </c>
      <c r="E84" s="176">
        <v>0</v>
      </c>
      <c r="F84" s="176">
        <f t="shared" si="0"/>
        <v>1</v>
      </c>
    </row>
    <row r="85" spans="1:6">
      <c r="A85" s="174" t="s">
        <v>11012</v>
      </c>
      <c r="B85" s="174" t="s">
        <v>11013</v>
      </c>
      <c r="C85" s="176">
        <v>1</v>
      </c>
      <c r="D85" s="176">
        <v>0</v>
      </c>
      <c r="E85" s="176">
        <v>0</v>
      </c>
      <c r="F85" s="176">
        <f t="shared" si="0"/>
        <v>1</v>
      </c>
    </row>
    <row r="86" spans="1:6">
      <c r="A86" s="174" t="s">
        <v>11014</v>
      </c>
      <c r="B86" s="174" t="s">
        <v>11015</v>
      </c>
      <c r="C86" s="176">
        <v>1</v>
      </c>
      <c r="D86" s="176">
        <v>0</v>
      </c>
      <c r="E86" s="176">
        <v>0</v>
      </c>
      <c r="F86" s="176">
        <f t="shared" si="0"/>
        <v>1</v>
      </c>
    </row>
    <row r="87" spans="1:6">
      <c r="A87" s="174" t="s">
        <v>11016</v>
      </c>
      <c r="B87" s="174" t="s">
        <v>11017</v>
      </c>
      <c r="C87" s="176">
        <v>1</v>
      </c>
      <c r="D87" s="176">
        <v>0</v>
      </c>
      <c r="E87" s="176">
        <v>0</v>
      </c>
      <c r="F87" s="176">
        <f t="shared" si="0"/>
        <v>1</v>
      </c>
    </row>
    <row r="88" spans="1:6">
      <c r="A88" s="174" t="s">
        <v>11018</v>
      </c>
      <c r="B88" s="174" t="s">
        <v>11019</v>
      </c>
      <c r="C88" s="176">
        <v>1</v>
      </c>
      <c r="D88" s="176">
        <v>0</v>
      </c>
      <c r="E88" s="176">
        <v>0</v>
      </c>
      <c r="F88" s="176">
        <f t="shared" si="0"/>
        <v>1</v>
      </c>
    </row>
    <row r="89" spans="1:6">
      <c r="A89" s="174" t="s">
        <v>11020</v>
      </c>
      <c r="B89" s="174" t="s">
        <v>11021</v>
      </c>
      <c r="C89" s="176">
        <v>1</v>
      </c>
      <c r="D89" s="176">
        <v>0</v>
      </c>
      <c r="E89" s="176">
        <v>0</v>
      </c>
      <c r="F89" s="176">
        <f t="shared" si="0"/>
        <v>1</v>
      </c>
    </row>
    <row r="90" spans="1:6">
      <c r="A90" s="174" t="s">
        <v>11022</v>
      </c>
      <c r="B90" s="174" t="s">
        <v>11023</v>
      </c>
      <c r="C90" s="176">
        <v>1</v>
      </c>
      <c r="D90" s="176">
        <v>0</v>
      </c>
      <c r="E90" s="176">
        <v>0</v>
      </c>
      <c r="F90" s="176">
        <f t="shared" si="0"/>
        <v>1</v>
      </c>
    </row>
    <row r="91" spans="1:6">
      <c r="A91" s="174" t="s">
        <v>11024</v>
      </c>
      <c r="B91" s="174" t="s">
        <v>11025</v>
      </c>
      <c r="C91" s="176">
        <v>1</v>
      </c>
      <c r="D91" s="176">
        <v>0</v>
      </c>
      <c r="E91" s="176">
        <v>0</v>
      </c>
      <c r="F91" s="176">
        <f t="shared" si="0"/>
        <v>1</v>
      </c>
    </row>
    <row r="92" spans="1:6">
      <c r="A92" s="174" t="s">
        <v>11026</v>
      </c>
      <c r="B92" s="174" t="s">
        <v>11027</v>
      </c>
      <c r="C92" s="176">
        <v>1</v>
      </c>
      <c r="D92" s="176">
        <v>0</v>
      </c>
      <c r="E92" s="176">
        <v>0</v>
      </c>
      <c r="F92" s="176">
        <f t="shared" si="0"/>
        <v>1</v>
      </c>
    </row>
    <row r="93" spans="1:6">
      <c r="A93" s="174" t="s">
        <v>11028</v>
      </c>
      <c r="B93" s="174" t="s">
        <v>11029</v>
      </c>
      <c r="C93" s="176">
        <v>1</v>
      </c>
      <c r="D93" s="176">
        <v>0</v>
      </c>
      <c r="E93" s="176">
        <v>0</v>
      </c>
      <c r="F93" s="176">
        <f t="shared" si="0"/>
        <v>1</v>
      </c>
    </row>
    <row r="94" spans="1:6">
      <c r="A94" s="174" t="s">
        <v>11030</v>
      </c>
      <c r="B94" s="174" t="s">
        <v>11031</v>
      </c>
      <c r="C94" s="176">
        <v>1</v>
      </c>
      <c r="D94" s="176">
        <v>0</v>
      </c>
      <c r="E94" s="176">
        <v>0</v>
      </c>
      <c r="F94" s="176">
        <f t="shared" si="0"/>
        <v>1</v>
      </c>
    </row>
    <row r="95" spans="1:6">
      <c r="A95" s="174" t="s">
        <v>11032</v>
      </c>
      <c r="B95" s="174" t="s">
        <v>11033</v>
      </c>
      <c r="C95" s="176">
        <v>1</v>
      </c>
      <c r="D95" s="176">
        <v>0</v>
      </c>
      <c r="E95" s="176">
        <v>0</v>
      </c>
      <c r="F95" s="176">
        <f t="shared" si="0"/>
        <v>1</v>
      </c>
    </row>
    <row r="96" spans="1:6">
      <c r="A96" s="174" t="s">
        <v>11034</v>
      </c>
      <c r="B96" s="174" t="s">
        <v>11035</v>
      </c>
      <c r="C96" s="176">
        <v>1</v>
      </c>
      <c r="D96" s="176">
        <v>0</v>
      </c>
      <c r="E96" s="176">
        <v>0</v>
      </c>
      <c r="F96" s="176">
        <f t="shared" si="0"/>
        <v>1</v>
      </c>
    </row>
    <row r="97" spans="1:6">
      <c r="A97" s="174" t="s">
        <v>11036</v>
      </c>
      <c r="B97" s="174" t="s">
        <v>11037</v>
      </c>
      <c r="C97" s="176">
        <v>1</v>
      </c>
      <c r="D97" s="176">
        <v>0</v>
      </c>
      <c r="E97" s="176">
        <v>0</v>
      </c>
      <c r="F97" s="176">
        <f t="shared" si="0"/>
        <v>1</v>
      </c>
    </row>
    <row r="98" spans="1:6">
      <c r="A98" s="174" t="s">
        <v>11038</v>
      </c>
      <c r="B98" s="174" t="s">
        <v>11039</v>
      </c>
      <c r="C98" s="176">
        <v>1</v>
      </c>
      <c r="D98" s="176">
        <v>0</v>
      </c>
      <c r="E98" s="176">
        <v>0</v>
      </c>
      <c r="F98" s="176">
        <f t="shared" si="0"/>
        <v>1</v>
      </c>
    </row>
    <row r="99" spans="1:6">
      <c r="A99" s="174" t="s">
        <v>11040</v>
      </c>
      <c r="B99" s="174" t="s">
        <v>11041</v>
      </c>
      <c r="C99" s="176">
        <v>1</v>
      </c>
      <c r="D99" s="176">
        <v>0</v>
      </c>
      <c r="E99" s="176">
        <v>0</v>
      </c>
      <c r="F99" s="176">
        <f t="shared" si="0"/>
        <v>1</v>
      </c>
    </row>
    <row r="100" spans="1:6">
      <c r="A100" s="174" t="s">
        <v>11042</v>
      </c>
      <c r="B100" s="174" t="s">
        <v>11043</v>
      </c>
      <c r="C100" s="176">
        <v>1</v>
      </c>
      <c r="D100" s="176">
        <v>0</v>
      </c>
      <c r="E100" s="176">
        <v>0</v>
      </c>
      <c r="F100" s="176">
        <f t="shared" si="0"/>
        <v>1</v>
      </c>
    </row>
    <row r="101" spans="1:6">
      <c r="A101" s="174" t="s">
        <v>11044</v>
      </c>
      <c r="B101" s="174" t="s">
        <v>11045</v>
      </c>
      <c r="C101" s="176">
        <v>1</v>
      </c>
      <c r="D101" s="176">
        <v>0</v>
      </c>
      <c r="E101" s="176">
        <v>0</v>
      </c>
      <c r="F101" s="176">
        <f t="shared" si="0"/>
        <v>1</v>
      </c>
    </row>
    <row r="102" spans="1:6">
      <c r="A102" s="174" t="s">
        <v>11046</v>
      </c>
      <c r="B102" s="174" t="s">
        <v>11047</v>
      </c>
      <c r="C102" s="176">
        <v>1</v>
      </c>
      <c r="D102" s="176">
        <v>0</v>
      </c>
      <c r="E102" s="176">
        <v>0</v>
      </c>
      <c r="F102" s="176">
        <f t="shared" si="0"/>
        <v>1</v>
      </c>
    </row>
    <row r="103" spans="1:6">
      <c r="A103" s="174" t="s">
        <v>11048</v>
      </c>
      <c r="B103" s="174" t="s">
        <v>11049</v>
      </c>
      <c r="C103" s="176">
        <v>1</v>
      </c>
      <c r="D103" s="176">
        <v>0</v>
      </c>
      <c r="E103" s="176">
        <v>0</v>
      </c>
      <c r="F103" s="176">
        <f t="shared" si="0"/>
        <v>1</v>
      </c>
    </row>
    <row r="104" spans="1:6">
      <c r="A104" s="174" t="s">
        <v>11050</v>
      </c>
      <c r="B104" s="174" t="s">
        <v>11051</v>
      </c>
      <c r="C104" s="176">
        <v>1</v>
      </c>
      <c r="D104" s="176">
        <v>0</v>
      </c>
      <c r="E104" s="176">
        <v>0</v>
      </c>
      <c r="F104" s="176">
        <f t="shared" si="0"/>
        <v>1</v>
      </c>
    </row>
    <row r="105" spans="1:6">
      <c r="A105" s="174" t="s">
        <v>11052</v>
      </c>
      <c r="B105" s="174" t="s">
        <v>11053</v>
      </c>
      <c r="C105" s="176">
        <v>1</v>
      </c>
      <c r="D105" s="176">
        <v>0</v>
      </c>
      <c r="E105" s="176">
        <v>0</v>
      </c>
      <c r="F105" s="176">
        <f t="shared" si="0"/>
        <v>1</v>
      </c>
    </row>
    <row r="106" spans="1:6">
      <c r="A106" s="174" t="s">
        <v>11054</v>
      </c>
      <c r="B106" s="174" t="s">
        <v>11055</v>
      </c>
      <c r="C106" s="176">
        <v>1</v>
      </c>
      <c r="D106" s="176">
        <v>0</v>
      </c>
      <c r="E106" s="176">
        <v>0</v>
      </c>
      <c r="F106" s="176">
        <f t="shared" si="0"/>
        <v>1</v>
      </c>
    </row>
    <row r="107" spans="1:6">
      <c r="A107" s="174" t="s">
        <v>11056</v>
      </c>
      <c r="B107" s="174" t="s">
        <v>11057</v>
      </c>
      <c r="C107" s="176">
        <v>1</v>
      </c>
      <c r="D107" s="176">
        <v>0</v>
      </c>
      <c r="E107" s="176">
        <v>0</v>
      </c>
      <c r="F107" s="176">
        <f t="shared" si="0"/>
        <v>1</v>
      </c>
    </row>
    <row r="108" spans="1:6">
      <c r="A108" s="174" t="s">
        <v>11058</v>
      </c>
      <c r="B108" s="174" t="s">
        <v>11059</v>
      </c>
      <c r="C108" s="176">
        <v>1</v>
      </c>
      <c r="D108" s="176">
        <v>0</v>
      </c>
      <c r="E108" s="176">
        <v>0</v>
      </c>
      <c r="F108" s="176">
        <f t="shared" si="0"/>
        <v>1</v>
      </c>
    </row>
    <row r="109" spans="1:6">
      <c r="A109" s="174" t="s">
        <v>11060</v>
      </c>
      <c r="B109" s="174" t="s">
        <v>11061</v>
      </c>
      <c r="C109" s="176">
        <v>1</v>
      </c>
      <c r="D109" s="176">
        <v>0</v>
      </c>
      <c r="E109" s="176">
        <v>0</v>
      </c>
      <c r="F109" s="176">
        <f t="shared" si="0"/>
        <v>1</v>
      </c>
    </row>
    <row r="111" spans="1:6">
      <c r="B111" s="396" t="s">
        <v>11062</v>
      </c>
      <c r="C111" s="85">
        <f t="shared" ref="C111:F111" si="1">COUNTIF(C2:C109, "&gt;0")</f>
        <v>41</v>
      </c>
      <c r="D111" s="85">
        <f t="shared" si="1"/>
        <v>42</v>
      </c>
      <c r="E111" s="85">
        <f t="shared" si="1"/>
        <v>35</v>
      </c>
      <c r="F111" s="85">
        <f t="shared" si="1"/>
        <v>108</v>
      </c>
    </row>
  </sheetData>
  <autoFilter ref="A1:F10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659"/>
  <sheetViews>
    <sheetView workbookViewId="0"/>
  </sheetViews>
  <sheetFormatPr defaultColWidth="14.44140625" defaultRowHeight="15" customHeight="1"/>
  <cols>
    <col min="1" max="1" width="6.33203125" customWidth="1"/>
    <col min="2" max="2" width="7.44140625" customWidth="1"/>
    <col min="3" max="3" width="24.88671875" customWidth="1"/>
    <col min="4" max="4" width="17.33203125" customWidth="1"/>
    <col min="5" max="6" width="8" customWidth="1"/>
    <col min="7" max="7" width="8.88671875" customWidth="1"/>
    <col min="8" max="10" width="11.44140625" customWidth="1"/>
    <col min="11" max="13" width="12.109375" customWidth="1"/>
  </cols>
  <sheetData>
    <row r="1" spans="1:15">
      <c r="A1" s="397" t="s">
        <v>5794</v>
      </c>
      <c r="B1" s="398" t="s">
        <v>3</v>
      </c>
      <c r="C1" s="8" t="s">
        <v>11063</v>
      </c>
      <c r="D1" s="8" t="s">
        <v>11064</v>
      </c>
      <c r="E1" s="399" t="s">
        <v>7</v>
      </c>
      <c r="F1" s="399" t="s">
        <v>8</v>
      </c>
      <c r="G1" s="8" t="s">
        <v>11065</v>
      </c>
      <c r="H1" s="8" t="s">
        <v>11066</v>
      </c>
      <c r="I1" s="8" t="s">
        <v>11067</v>
      </c>
      <c r="J1" s="8" t="s">
        <v>11068</v>
      </c>
      <c r="K1" s="8" t="s">
        <v>11069</v>
      </c>
      <c r="L1" s="8" t="s">
        <v>11070</v>
      </c>
      <c r="M1" s="8" t="s">
        <v>11071</v>
      </c>
      <c r="N1" s="400"/>
      <c r="O1" s="400"/>
    </row>
    <row r="2" spans="1:15">
      <c r="A2" s="1">
        <v>1</v>
      </c>
      <c r="B2" s="19" t="s">
        <v>2106</v>
      </c>
      <c r="C2" s="11" t="s">
        <v>2107</v>
      </c>
      <c r="D2" s="14"/>
      <c r="E2" s="45" t="s">
        <v>638</v>
      </c>
      <c r="F2" s="45" t="s">
        <v>428</v>
      </c>
      <c r="G2" s="130">
        <v>1</v>
      </c>
      <c r="H2" s="130">
        <v>4</v>
      </c>
      <c r="I2" s="130">
        <v>3</v>
      </c>
      <c r="J2" s="130">
        <v>3</v>
      </c>
      <c r="K2" s="130">
        <v>5</v>
      </c>
      <c r="L2" s="130">
        <v>4</v>
      </c>
      <c r="M2" s="130">
        <v>4</v>
      </c>
    </row>
    <row r="3" spans="1:15">
      <c r="A3" s="1">
        <v>1</v>
      </c>
      <c r="B3" s="19" t="s">
        <v>2106</v>
      </c>
      <c r="C3" s="11" t="s">
        <v>1136</v>
      </c>
      <c r="D3" s="14"/>
      <c r="E3" s="45" t="s">
        <v>2113</v>
      </c>
      <c r="F3" s="45" t="s">
        <v>2114</v>
      </c>
      <c r="G3" s="130">
        <v>2</v>
      </c>
      <c r="H3" s="130">
        <v>4</v>
      </c>
      <c r="I3" s="130">
        <v>5</v>
      </c>
      <c r="J3" s="130">
        <v>4</v>
      </c>
      <c r="K3" s="130">
        <v>5</v>
      </c>
      <c r="L3" s="130">
        <v>5</v>
      </c>
      <c r="M3" s="130">
        <v>5</v>
      </c>
    </row>
    <row r="4" spans="1:15">
      <c r="A4" s="1">
        <v>1</v>
      </c>
      <c r="B4" s="19" t="s">
        <v>2106</v>
      </c>
      <c r="C4" s="11" t="s">
        <v>333</v>
      </c>
      <c r="D4" s="14" t="s">
        <v>2117</v>
      </c>
      <c r="E4" s="45" t="s">
        <v>170</v>
      </c>
      <c r="F4" s="45" t="s">
        <v>1961</v>
      </c>
      <c r="G4" s="130">
        <v>3</v>
      </c>
      <c r="H4" s="130">
        <v>3</v>
      </c>
      <c r="I4" s="130">
        <v>3</v>
      </c>
      <c r="J4" s="130">
        <v>4</v>
      </c>
      <c r="K4" s="130">
        <v>3</v>
      </c>
      <c r="L4" s="130">
        <v>3</v>
      </c>
      <c r="M4" s="130">
        <v>4</v>
      </c>
    </row>
    <row r="5" spans="1:15">
      <c r="A5" s="1">
        <v>1</v>
      </c>
      <c r="B5" s="19" t="s">
        <v>2106</v>
      </c>
      <c r="C5" s="11" t="s">
        <v>350</v>
      </c>
      <c r="D5" s="14"/>
      <c r="E5" s="45" t="s">
        <v>308</v>
      </c>
      <c r="F5" s="45" t="s">
        <v>1313</v>
      </c>
      <c r="G5" s="130">
        <v>4</v>
      </c>
      <c r="H5" s="130">
        <v>3</v>
      </c>
      <c r="I5" s="130">
        <v>4</v>
      </c>
      <c r="J5" s="130">
        <v>3</v>
      </c>
      <c r="K5" s="130">
        <v>3</v>
      </c>
      <c r="L5" s="130">
        <v>3</v>
      </c>
      <c r="M5" s="130">
        <v>3</v>
      </c>
    </row>
    <row r="6" spans="1:15">
      <c r="A6" s="1">
        <v>1</v>
      </c>
      <c r="B6" s="19" t="s">
        <v>2106</v>
      </c>
      <c r="C6" s="11" t="s">
        <v>1713</v>
      </c>
      <c r="D6" s="14"/>
      <c r="E6" s="45" t="s">
        <v>1465</v>
      </c>
      <c r="F6" s="45" t="s">
        <v>2124</v>
      </c>
      <c r="G6" s="130">
        <v>5</v>
      </c>
      <c r="H6" s="401">
        <v>5</v>
      </c>
      <c r="I6" s="401">
        <v>5</v>
      </c>
      <c r="J6" s="401">
        <v>5</v>
      </c>
      <c r="K6" s="401">
        <v>5</v>
      </c>
      <c r="L6" s="401">
        <v>5</v>
      </c>
      <c r="M6" s="401">
        <v>5</v>
      </c>
    </row>
    <row r="7" spans="1:15">
      <c r="A7" s="1">
        <v>1</v>
      </c>
      <c r="B7" s="19" t="s">
        <v>2106</v>
      </c>
      <c r="C7" s="46" t="s">
        <v>552</v>
      </c>
      <c r="D7" s="14" t="s">
        <v>2129</v>
      </c>
      <c r="E7" s="45" t="s">
        <v>2130</v>
      </c>
      <c r="F7" s="45" t="s">
        <v>2131</v>
      </c>
      <c r="G7" s="130">
        <v>6</v>
      </c>
      <c r="H7" s="130">
        <v>5</v>
      </c>
      <c r="I7" s="130">
        <v>5</v>
      </c>
      <c r="J7" s="130">
        <v>4</v>
      </c>
      <c r="K7" s="130">
        <v>5</v>
      </c>
      <c r="L7" s="130">
        <v>5</v>
      </c>
      <c r="M7" s="130">
        <v>5</v>
      </c>
    </row>
    <row r="8" spans="1:15">
      <c r="A8" s="1">
        <v>1</v>
      </c>
      <c r="B8" s="19" t="s">
        <v>2106</v>
      </c>
      <c r="C8" s="11" t="s">
        <v>197</v>
      </c>
      <c r="D8" s="14"/>
      <c r="E8" s="45" t="s">
        <v>2134</v>
      </c>
      <c r="F8" s="45" t="s">
        <v>2135</v>
      </c>
      <c r="G8" s="130">
        <v>7</v>
      </c>
      <c r="H8" s="130">
        <v>3</v>
      </c>
      <c r="I8" s="130">
        <v>4</v>
      </c>
      <c r="J8" s="130">
        <v>4</v>
      </c>
      <c r="K8" s="130">
        <v>4</v>
      </c>
      <c r="L8" s="130">
        <v>5</v>
      </c>
      <c r="M8" s="130">
        <v>5</v>
      </c>
    </row>
    <row r="9" spans="1:15">
      <c r="A9" s="1">
        <v>1</v>
      </c>
      <c r="B9" s="19" t="s">
        <v>2106</v>
      </c>
      <c r="C9" s="11" t="s">
        <v>10840</v>
      </c>
      <c r="D9" s="11" t="s">
        <v>2138</v>
      </c>
      <c r="E9" s="45" t="s">
        <v>2139</v>
      </c>
      <c r="F9" s="12" t="s">
        <v>2140</v>
      </c>
      <c r="G9" s="130">
        <v>8</v>
      </c>
      <c r="H9" s="130">
        <v>4</v>
      </c>
      <c r="I9" s="130">
        <v>3</v>
      </c>
      <c r="J9" s="130">
        <v>3</v>
      </c>
      <c r="K9" s="130">
        <v>3</v>
      </c>
      <c r="L9" s="130">
        <v>3</v>
      </c>
      <c r="M9" s="130">
        <v>3</v>
      </c>
    </row>
    <row r="10" spans="1:15">
      <c r="A10" s="7">
        <v>2</v>
      </c>
      <c r="B10" s="19" t="s">
        <v>2142</v>
      </c>
      <c r="C10" s="11" t="s">
        <v>1463</v>
      </c>
      <c r="D10" s="11" t="s">
        <v>2144</v>
      </c>
      <c r="E10" s="46" t="s">
        <v>672</v>
      </c>
      <c r="F10" s="45" t="s">
        <v>534</v>
      </c>
      <c r="G10" s="130">
        <v>9</v>
      </c>
      <c r="H10" s="130">
        <v>2</v>
      </c>
      <c r="I10" s="130">
        <v>3</v>
      </c>
      <c r="J10" s="130">
        <v>4</v>
      </c>
      <c r="K10" s="130">
        <v>4</v>
      </c>
      <c r="L10" s="130">
        <v>4</v>
      </c>
      <c r="M10" s="130">
        <v>5</v>
      </c>
    </row>
    <row r="11" spans="1:15">
      <c r="A11" s="7">
        <v>2</v>
      </c>
      <c r="B11" s="19" t="s">
        <v>2142</v>
      </c>
      <c r="C11" s="11" t="s">
        <v>350</v>
      </c>
      <c r="D11" s="14" t="s">
        <v>2146</v>
      </c>
      <c r="E11" s="45" t="s">
        <v>387</v>
      </c>
      <c r="F11" s="45" t="s">
        <v>1383</v>
      </c>
      <c r="G11" s="130">
        <v>10</v>
      </c>
      <c r="H11" s="130">
        <v>3</v>
      </c>
      <c r="I11" s="130">
        <v>3</v>
      </c>
      <c r="J11" s="130">
        <v>4</v>
      </c>
      <c r="K11" s="130">
        <v>3</v>
      </c>
      <c r="L11" s="130">
        <v>4</v>
      </c>
      <c r="M11" s="130">
        <v>5</v>
      </c>
    </row>
    <row r="12" spans="1:15">
      <c r="A12" s="7">
        <v>2</v>
      </c>
      <c r="B12" s="19" t="s">
        <v>2142</v>
      </c>
      <c r="C12" s="11" t="s">
        <v>350</v>
      </c>
      <c r="D12" s="14" t="s">
        <v>2149</v>
      </c>
      <c r="E12" s="45" t="s">
        <v>1508</v>
      </c>
      <c r="F12" s="45" t="s">
        <v>32</v>
      </c>
      <c r="G12" s="130">
        <v>11</v>
      </c>
      <c r="H12" s="130">
        <v>3</v>
      </c>
      <c r="I12" s="130">
        <v>4</v>
      </c>
      <c r="J12" s="130">
        <v>5</v>
      </c>
      <c r="K12" s="130">
        <v>3</v>
      </c>
      <c r="L12" s="130">
        <v>3</v>
      </c>
      <c r="M12" s="130">
        <v>3</v>
      </c>
    </row>
    <row r="13" spans="1:15">
      <c r="A13" s="7">
        <v>2</v>
      </c>
      <c r="B13" s="19" t="s">
        <v>2142</v>
      </c>
      <c r="C13" s="11" t="s">
        <v>360</v>
      </c>
      <c r="D13" s="14" t="s">
        <v>2153</v>
      </c>
      <c r="E13" s="45" t="s">
        <v>1536</v>
      </c>
      <c r="F13" s="45" t="s">
        <v>2154</v>
      </c>
      <c r="G13" s="130">
        <v>12</v>
      </c>
      <c r="H13" s="130">
        <v>4</v>
      </c>
      <c r="I13" s="130">
        <v>3</v>
      </c>
      <c r="J13" s="130">
        <v>4</v>
      </c>
      <c r="K13" s="130">
        <v>5</v>
      </c>
      <c r="L13" s="130">
        <v>5</v>
      </c>
      <c r="M13" s="130">
        <v>5</v>
      </c>
    </row>
    <row r="14" spans="1:15">
      <c r="A14" s="7">
        <v>2</v>
      </c>
      <c r="B14" s="19" t="s">
        <v>2142</v>
      </c>
      <c r="C14" s="14" t="s">
        <v>2155</v>
      </c>
      <c r="D14" s="14"/>
      <c r="E14" s="45" t="s">
        <v>641</v>
      </c>
      <c r="F14" s="45" t="s">
        <v>864</v>
      </c>
      <c r="G14" s="130">
        <v>13</v>
      </c>
      <c r="H14" s="130">
        <v>3</v>
      </c>
      <c r="I14" s="130">
        <v>3</v>
      </c>
      <c r="J14" s="130">
        <v>3</v>
      </c>
      <c r="K14" s="130">
        <v>3</v>
      </c>
      <c r="L14" s="130">
        <v>5</v>
      </c>
      <c r="M14" s="130">
        <v>5</v>
      </c>
    </row>
    <row r="15" spans="1:15">
      <c r="A15" s="7">
        <v>2</v>
      </c>
      <c r="B15" s="19" t="s">
        <v>2142</v>
      </c>
      <c r="C15" s="14" t="s">
        <v>2156</v>
      </c>
      <c r="D15" s="14"/>
      <c r="E15" s="45" t="s">
        <v>217</v>
      </c>
      <c r="F15" s="45" t="s">
        <v>1902</v>
      </c>
      <c r="G15" s="130">
        <v>14</v>
      </c>
      <c r="H15" s="130">
        <v>3</v>
      </c>
      <c r="I15" s="130">
        <v>3</v>
      </c>
      <c r="J15" s="130">
        <v>4</v>
      </c>
      <c r="K15" s="130">
        <v>3</v>
      </c>
      <c r="L15" s="130">
        <v>5</v>
      </c>
      <c r="M15" s="130">
        <v>5</v>
      </c>
    </row>
    <row r="16" spans="1:15">
      <c r="A16" s="7">
        <v>2</v>
      </c>
      <c r="B16" s="19" t="s">
        <v>2142</v>
      </c>
      <c r="C16" s="11" t="s">
        <v>2157</v>
      </c>
      <c r="D16" s="14"/>
      <c r="E16" s="45" t="s">
        <v>1883</v>
      </c>
      <c r="F16" s="45" t="s">
        <v>342</v>
      </c>
      <c r="G16" s="130">
        <v>15</v>
      </c>
      <c r="H16" s="130">
        <v>3</v>
      </c>
      <c r="I16" s="130">
        <v>3</v>
      </c>
      <c r="J16" s="130">
        <v>3</v>
      </c>
      <c r="K16" s="130">
        <v>5</v>
      </c>
      <c r="L16" s="130">
        <v>5</v>
      </c>
      <c r="M16" s="130">
        <v>5</v>
      </c>
    </row>
    <row r="17" spans="1:13">
      <c r="A17" s="7">
        <v>2</v>
      </c>
      <c r="B17" s="19" t="s">
        <v>2142</v>
      </c>
      <c r="C17" s="11" t="s">
        <v>354</v>
      </c>
      <c r="D17" s="11" t="s">
        <v>356</v>
      </c>
      <c r="E17" s="45" t="s">
        <v>1244</v>
      </c>
      <c r="F17" s="45" t="s">
        <v>1594</v>
      </c>
      <c r="G17" s="130">
        <v>16</v>
      </c>
      <c r="H17" s="130">
        <v>4</v>
      </c>
      <c r="I17" s="130">
        <v>4</v>
      </c>
      <c r="J17" s="130">
        <v>5</v>
      </c>
      <c r="K17" s="130">
        <v>5</v>
      </c>
      <c r="L17" s="130">
        <v>5</v>
      </c>
      <c r="M17" s="130">
        <v>5</v>
      </c>
    </row>
    <row r="18" spans="1:13">
      <c r="A18" s="7">
        <v>2</v>
      </c>
      <c r="B18" s="19" t="s">
        <v>2142</v>
      </c>
      <c r="C18" s="11" t="s">
        <v>2161</v>
      </c>
      <c r="D18" s="14"/>
      <c r="E18" s="45" t="s">
        <v>2162</v>
      </c>
      <c r="F18" s="45" t="s">
        <v>1134</v>
      </c>
      <c r="G18" s="130">
        <v>17</v>
      </c>
      <c r="H18" s="130">
        <v>3</v>
      </c>
      <c r="I18" s="130">
        <v>3</v>
      </c>
      <c r="J18" s="130">
        <v>2</v>
      </c>
      <c r="K18" s="130">
        <v>3</v>
      </c>
      <c r="L18" s="130">
        <v>3</v>
      </c>
      <c r="M18" s="130">
        <v>3</v>
      </c>
    </row>
    <row r="19" spans="1:13">
      <c r="A19" s="7">
        <v>2</v>
      </c>
      <c r="B19" s="19" t="s">
        <v>2142</v>
      </c>
      <c r="C19" s="11" t="s">
        <v>1325</v>
      </c>
      <c r="D19" s="14"/>
      <c r="E19" s="45" t="s">
        <v>2162</v>
      </c>
      <c r="F19" s="45" t="s">
        <v>1134</v>
      </c>
      <c r="G19" s="130">
        <v>18</v>
      </c>
      <c r="H19" s="130">
        <v>3</v>
      </c>
      <c r="I19" s="130">
        <v>3</v>
      </c>
      <c r="J19" s="130">
        <v>3</v>
      </c>
      <c r="K19" s="130">
        <v>3</v>
      </c>
      <c r="L19" s="130">
        <v>3</v>
      </c>
      <c r="M19" s="130">
        <v>3</v>
      </c>
    </row>
    <row r="20" spans="1:13">
      <c r="A20" s="7">
        <v>2</v>
      </c>
      <c r="B20" s="19" t="s">
        <v>2142</v>
      </c>
      <c r="C20" s="11" t="s">
        <v>2165</v>
      </c>
      <c r="D20" s="14"/>
      <c r="E20" s="45" t="s">
        <v>775</v>
      </c>
      <c r="F20" s="45" t="s">
        <v>493</v>
      </c>
      <c r="G20" s="130">
        <v>19</v>
      </c>
      <c r="H20" s="130">
        <v>2</v>
      </c>
      <c r="I20" s="130">
        <v>3</v>
      </c>
      <c r="J20" s="130">
        <v>3</v>
      </c>
      <c r="K20" s="130">
        <v>3</v>
      </c>
      <c r="L20" s="130">
        <v>3</v>
      </c>
      <c r="M20" s="130">
        <v>4</v>
      </c>
    </row>
    <row r="21" spans="1:13">
      <c r="A21" s="7">
        <v>2</v>
      </c>
      <c r="B21" s="19" t="s">
        <v>2142</v>
      </c>
      <c r="C21" s="11" t="s">
        <v>2169</v>
      </c>
      <c r="D21" s="14"/>
      <c r="E21" s="45" t="s">
        <v>151</v>
      </c>
      <c r="F21" s="45" t="s">
        <v>2170</v>
      </c>
      <c r="G21" s="130">
        <v>20</v>
      </c>
      <c r="H21" s="130">
        <v>3</v>
      </c>
      <c r="I21" s="130">
        <v>4</v>
      </c>
      <c r="J21" s="130">
        <v>4</v>
      </c>
      <c r="K21" s="130">
        <v>3</v>
      </c>
      <c r="L21" s="130">
        <v>4</v>
      </c>
      <c r="M21" s="130">
        <v>3</v>
      </c>
    </row>
    <row r="22" spans="1:13">
      <c r="A22" s="7">
        <v>2</v>
      </c>
      <c r="B22" s="19" t="s">
        <v>2142</v>
      </c>
      <c r="C22" s="11" t="s">
        <v>182</v>
      </c>
      <c r="D22" s="14" t="s">
        <v>2173</v>
      </c>
      <c r="E22" s="45" t="s">
        <v>1766</v>
      </c>
      <c r="F22" s="45" t="s">
        <v>1844</v>
      </c>
      <c r="G22" s="130">
        <v>21</v>
      </c>
      <c r="H22" s="130">
        <v>2</v>
      </c>
      <c r="I22" s="130">
        <v>3</v>
      </c>
      <c r="J22" s="130">
        <v>3</v>
      </c>
      <c r="K22" s="130">
        <v>3</v>
      </c>
      <c r="L22" s="130">
        <v>3</v>
      </c>
      <c r="M22" s="130">
        <v>3</v>
      </c>
    </row>
    <row r="23" spans="1:13">
      <c r="A23" s="1">
        <v>3</v>
      </c>
      <c r="B23" s="10" t="s">
        <v>2174</v>
      </c>
      <c r="C23" s="11" t="s">
        <v>593</v>
      </c>
      <c r="D23" s="14"/>
      <c r="E23" s="12" t="s">
        <v>922</v>
      </c>
      <c r="F23" s="12" t="s">
        <v>2175</v>
      </c>
      <c r="G23" s="130">
        <v>22</v>
      </c>
      <c r="H23" s="130">
        <v>1</v>
      </c>
      <c r="I23" s="130">
        <v>2</v>
      </c>
      <c r="J23" s="130">
        <v>5</v>
      </c>
      <c r="K23" s="130">
        <v>5</v>
      </c>
      <c r="L23" s="130">
        <v>5</v>
      </c>
      <c r="M23" s="130">
        <v>5</v>
      </c>
    </row>
    <row r="24" spans="1:13">
      <c r="A24" s="7">
        <v>4</v>
      </c>
      <c r="B24" s="10" t="s">
        <v>2178</v>
      </c>
      <c r="C24" s="11" t="s">
        <v>75</v>
      </c>
      <c r="D24" s="14"/>
      <c r="E24" s="12" t="s">
        <v>2179</v>
      </c>
      <c r="F24" s="12" t="s">
        <v>1105</v>
      </c>
      <c r="G24" s="130">
        <v>23</v>
      </c>
      <c r="H24" s="130">
        <v>3</v>
      </c>
      <c r="I24" s="130">
        <v>5</v>
      </c>
      <c r="J24" s="130">
        <v>5</v>
      </c>
      <c r="K24" s="130">
        <v>4</v>
      </c>
      <c r="L24" s="130">
        <v>5</v>
      </c>
      <c r="M24" s="130">
        <v>5</v>
      </c>
    </row>
    <row r="25" spans="1:13">
      <c r="A25" s="7">
        <v>4</v>
      </c>
      <c r="B25" s="10" t="s">
        <v>2178</v>
      </c>
      <c r="C25" s="11" t="s">
        <v>2182</v>
      </c>
      <c r="D25" s="11" t="s">
        <v>2183</v>
      </c>
      <c r="E25" s="12" t="s">
        <v>289</v>
      </c>
      <c r="F25" s="12" t="s">
        <v>1593</v>
      </c>
      <c r="G25" s="130">
        <v>24</v>
      </c>
      <c r="H25" s="130">
        <v>3</v>
      </c>
      <c r="I25" s="130">
        <v>3</v>
      </c>
      <c r="J25" s="130">
        <v>3</v>
      </c>
      <c r="K25" s="130">
        <v>2</v>
      </c>
      <c r="L25" s="130">
        <v>3</v>
      </c>
      <c r="M25" s="130">
        <v>4</v>
      </c>
    </row>
    <row r="26" spans="1:13">
      <c r="A26" s="7">
        <v>4</v>
      </c>
      <c r="B26" s="10" t="s">
        <v>2178</v>
      </c>
      <c r="C26" s="11" t="s">
        <v>256</v>
      </c>
      <c r="D26" s="11" t="s">
        <v>2185</v>
      </c>
      <c r="E26" s="12" t="s">
        <v>934</v>
      </c>
      <c r="F26" s="12" t="s">
        <v>971</v>
      </c>
      <c r="G26" s="130">
        <v>25</v>
      </c>
      <c r="H26" s="130">
        <v>4</v>
      </c>
      <c r="I26" s="130">
        <v>4</v>
      </c>
      <c r="J26" s="130">
        <v>4</v>
      </c>
      <c r="K26" s="130">
        <v>5</v>
      </c>
      <c r="L26" s="130">
        <v>5</v>
      </c>
      <c r="M26" s="130">
        <v>5</v>
      </c>
    </row>
    <row r="27" spans="1:13">
      <c r="A27" s="7">
        <v>4</v>
      </c>
      <c r="B27" s="10" t="s">
        <v>2178</v>
      </c>
      <c r="C27" s="11" t="s">
        <v>2190</v>
      </c>
      <c r="D27" s="11" t="s">
        <v>2192</v>
      </c>
      <c r="E27" s="12" t="s">
        <v>934</v>
      </c>
      <c r="F27" s="12" t="s">
        <v>971</v>
      </c>
      <c r="G27" s="130">
        <v>26</v>
      </c>
      <c r="H27" s="130">
        <v>3</v>
      </c>
      <c r="I27" s="130">
        <v>3</v>
      </c>
      <c r="J27" s="130">
        <v>5</v>
      </c>
      <c r="K27" s="130">
        <v>4</v>
      </c>
      <c r="L27" s="130">
        <v>4</v>
      </c>
      <c r="M27" s="130">
        <v>4</v>
      </c>
    </row>
    <row r="28" spans="1:13">
      <c r="A28" s="7">
        <v>4</v>
      </c>
      <c r="B28" s="10" t="s">
        <v>2178</v>
      </c>
      <c r="C28" s="11" t="s">
        <v>287</v>
      </c>
      <c r="D28" s="14"/>
      <c r="E28" s="12" t="s">
        <v>2197</v>
      </c>
      <c r="F28" s="12" t="s">
        <v>2198</v>
      </c>
      <c r="G28" s="130">
        <v>27</v>
      </c>
      <c r="H28" s="130">
        <v>4</v>
      </c>
      <c r="I28" s="130">
        <v>4</v>
      </c>
      <c r="J28" s="130">
        <v>4</v>
      </c>
      <c r="K28" s="130">
        <v>5</v>
      </c>
      <c r="L28" s="130">
        <v>5</v>
      </c>
      <c r="M28" s="130">
        <v>5</v>
      </c>
    </row>
    <row r="29" spans="1:13">
      <c r="A29" s="7">
        <v>4</v>
      </c>
      <c r="B29" s="10" t="s">
        <v>2178</v>
      </c>
      <c r="C29" s="11" t="s">
        <v>2161</v>
      </c>
      <c r="D29" s="14"/>
      <c r="E29" s="12" t="s">
        <v>1636</v>
      </c>
      <c r="F29" s="12" t="s">
        <v>2199</v>
      </c>
      <c r="G29" s="130">
        <v>28</v>
      </c>
      <c r="H29" s="130">
        <v>3</v>
      </c>
      <c r="I29" s="130">
        <v>4</v>
      </c>
      <c r="J29" s="130">
        <v>4</v>
      </c>
      <c r="K29" s="130">
        <v>4</v>
      </c>
      <c r="L29" s="130">
        <v>5</v>
      </c>
      <c r="M29" s="130">
        <v>5</v>
      </c>
    </row>
    <row r="30" spans="1:13">
      <c r="A30" s="7">
        <v>4</v>
      </c>
      <c r="B30" s="10" t="s">
        <v>2178</v>
      </c>
      <c r="C30" s="11" t="s">
        <v>2190</v>
      </c>
      <c r="D30" s="11" t="s">
        <v>2192</v>
      </c>
      <c r="E30" s="12" t="s">
        <v>2202</v>
      </c>
      <c r="F30" s="12" t="s">
        <v>2203</v>
      </c>
      <c r="G30" s="130">
        <v>29</v>
      </c>
      <c r="H30" s="130">
        <v>3</v>
      </c>
      <c r="I30" s="130">
        <v>3</v>
      </c>
      <c r="J30" s="130">
        <v>4</v>
      </c>
      <c r="K30" s="130">
        <v>3</v>
      </c>
      <c r="L30" s="130">
        <v>5</v>
      </c>
      <c r="M30" s="130">
        <v>4</v>
      </c>
    </row>
    <row r="31" spans="1:13">
      <c r="A31" s="7">
        <v>5</v>
      </c>
      <c r="B31" s="19" t="s">
        <v>2206</v>
      </c>
      <c r="C31" s="11" t="s">
        <v>2207</v>
      </c>
      <c r="D31" s="14"/>
      <c r="E31" s="12" t="s">
        <v>1059</v>
      </c>
      <c r="F31" s="12" t="s">
        <v>923</v>
      </c>
      <c r="G31" s="130">
        <v>30</v>
      </c>
      <c r="H31" s="130">
        <v>3</v>
      </c>
      <c r="I31" s="130">
        <v>4</v>
      </c>
      <c r="J31" s="130">
        <v>5</v>
      </c>
      <c r="K31" s="130">
        <v>2</v>
      </c>
      <c r="L31" s="130">
        <v>3</v>
      </c>
      <c r="M31" s="130">
        <v>3</v>
      </c>
    </row>
    <row r="32" spans="1:13">
      <c r="A32" s="7">
        <v>5</v>
      </c>
      <c r="B32" s="19" t="s">
        <v>2206</v>
      </c>
      <c r="C32" s="11" t="s">
        <v>2208</v>
      </c>
      <c r="D32" s="11" t="s">
        <v>2210</v>
      </c>
      <c r="E32" s="12" t="s">
        <v>1646</v>
      </c>
      <c r="F32" s="12" t="s">
        <v>1030</v>
      </c>
      <c r="G32" s="130">
        <v>31</v>
      </c>
      <c r="H32" s="130">
        <v>3</v>
      </c>
      <c r="I32" s="130">
        <v>3</v>
      </c>
      <c r="J32" s="130">
        <v>2</v>
      </c>
      <c r="K32" s="130">
        <v>3</v>
      </c>
      <c r="L32" s="130">
        <v>3</v>
      </c>
      <c r="M32" s="130">
        <v>3</v>
      </c>
    </row>
    <row r="33" spans="1:13">
      <c r="A33" s="7">
        <v>5</v>
      </c>
      <c r="B33" s="19" t="s">
        <v>2206</v>
      </c>
      <c r="C33" s="11" t="s">
        <v>1217</v>
      </c>
      <c r="D33" s="14"/>
      <c r="E33" s="12" t="s">
        <v>1088</v>
      </c>
      <c r="F33" s="12" t="s">
        <v>1588</v>
      </c>
      <c r="G33" s="130">
        <v>32</v>
      </c>
      <c r="H33" s="130">
        <v>3</v>
      </c>
      <c r="I33" s="130">
        <v>3</v>
      </c>
      <c r="J33" s="130">
        <v>5</v>
      </c>
      <c r="K33" s="130">
        <v>4</v>
      </c>
      <c r="L33" s="130">
        <v>5</v>
      </c>
      <c r="M33" s="130">
        <v>5</v>
      </c>
    </row>
    <row r="34" spans="1:13">
      <c r="A34" s="7">
        <v>5</v>
      </c>
      <c r="B34" s="19" t="s">
        <v>2206</v>
      </c>
      <c r="C34" s="11" t="s">
        <v>2212</v>
      </c>
      <c r="D34" s="14"/>
      <c r="E34" s="12" t="s">
        <v>682</v>
      </c>
      <c r="F34" s="12" t="s">
        <v>289</v>
      </c>
      <c r="G34" s="130">
        <v>33</v>
      </c>
      <c r="H34" s="130">
        <v>3</v>
      </c>
      <c r="I34" s="130">
        <v>3</v>
      </c>
      <c r="J34" s="130">
        <v>3</v>
      </c>
      <c r="K34" s="130">
        <v>5</v>
      </c>
      <c r="L34" s="130">
        <v>4</v>
      </c>
      <c r="M34" s="130">
        <v>3</v>
      </c>
    </row>
    <row r="35" spans="1:13">
      <c r="A35" s="7">
        <v>5</v>
      </c>
      <c r="B35" s="19" t="s">
        <v>2206</v>
      </c>
      <c r="C35" s="11" t="s">
        <v>284</v>
      </c>
      <c r="D35" s="14"/>
      <c r="E35" s="12" t="s">
        <v>770</v>
      </c>
      <c r="F35" s="12" t="s">
        <v>580</v>
      </c>
      <c r="G35" s="130">
        <v>34</v>
      </c>
      <c r="H35" s="130">
        <v>4</v>
      </c>
      <c r="I35" s="130">
        <v>4</v>
      </c>
      <c r="J35" s="130">
        <v>4</v>
      </c>
      <c r="K35" s="130">
        <v>5</v>
      </c>
      <c r="L35" s="130">
        <v>5</v>
      </c>
      <c r="M35" s="130">
        <v>5</v>
      </c>
    </row>
    <row r="36" spans="1:13">
      <c r="A36" s="7">
        <v>5</v>
      </c>
      <c r="B36" s="19" t="s">
        <v>2206</v>
      </c>
      <c r="C36" s="11" t="s">
        <v>446</v>
      </c>
      <c r="D36" s="11" t="s">
        <v>2216</v>
      </c>
      <c r="E36" s="12" t="s">
        <v>438</v>
      </c>
      <c r="F36" s="12" t="s">
        <v>2217</v>
      </c>
      <c r="G36" s="130">
        <v>35</v>
      </c>
      <c r="H36" s="130">
        <v>3</v>
      </c>
      <c r="I36" s="130">
        <v>3</v>
      </c>
      <c r="J36" s="130">
        <v>3</v>
      </c>
      <c r="K36" s="130">
        <v>3</v>
      </c>
      <c r="L36" s="130">
        <v>3</v>
      </c>
      <c r="M36" s="130">
        <v>4</v>
      </c>
    </row>
    <row r="37" spans="1:13">
      <c r="A37" s="7">
        <v>5</v>
      </c>
      <c r="B37" s="19" t="s">
        <v>2206</v>
      </c>
      <c r="C37" s="11" t="s">
        <v>1136</v>
      </c>
      <c r="D37" s="11" t="s">
        <v>1138</v>
      </c>
      <c r="E37" s="12" t="s">
        <v>438</v>
      </c>
      <c r="F37" s="12" t="s">
        <v>2217</v>
      </c>
      <c r="G37" s="130">
        <v>36</v>
      </c>
      <c r="H37" s="130">
        <v>3</v>
      </c>
      <c r="I37" s="130">
        <v>3</v>
      </c>
      <c r="J37" s="130">
        <v>3</v>
      </c>
      <c r="K37" s="130">
        <v>4</v>
      </c>
      <c r="L37" s="130">
        <v>4</v>
      </c>
      <c r="M37" s="130">
        <v>4</v>
      </c>
    </row>
    <row r="38" spans="1:13">
      <c r="A38" s="7">
        <v>5</v>
      </c>
      <c r="B38" s="19" t="s">
        <v>2206</v>
      </c>
      <c r="C38" s="11" t="s">
        <v>886</v>
      </c>
      <c r="D38" s="11"/>
      <c r="E38" s="12" t="s">
        <v>1235</v>
      </c>
      <c r="F38" s="12" t="s">
        <v>1313</v>
      </c>
      <c r="G38" s="130">
        <v>37</v>
      </c>
      <c r="H38" s="130">
        <v>3</v>
      </c>
      <c r="I38" s="130">
        <v>4</v>
      </c>
      <c r="J38" s="130">
        <v>5</v>
      </c>
      <c r="K38" s="130">
        <v>4</v>
      </c>
      <c r="L38" s="130">
        <v>5</v>
      </c>
      <c r="M38" s="130">
        <v>5</v>
      </c>
    </row>
    <row r="39" spans="1:13">
      <c r="A39" s="7">
        <v>5</v>
      </c>
      <c r="B39" s="19" t="s">
        <v>2206</v>
      </c>
      <c r="C39" s="11" t="s">
        <v>318</v>
      </c>
      <c r="D39" s="11" t="s">
        <v>2221</v>
      </c>
      <c r="E39" s="12" t="s">
        <v>2222</v>
      </c>
      <c r="F39" s="12" t="s">
        <v>2223</v>
      </c>
      <c r="G39" s="130">
        <v>38</v>
      </c>
      <c r="H39" s="130">
        <v>4</v>
      </c>
      <c r="I39" s="130">
        <v>4</v>
      </c>
      <c r="J39" s="130">
        <v>4</v>
      </c>
      <c r="K39" s="130">
        <v>4</v>
      </c>
      <c r="L39" s="130">
        <v>5</v>
      </c>
      <c r="M39" s="130">
        <v>5</v>
      </c>
    </row>
    <row r="40" spans="1:13">
      <c r="A40" s="7">
        <v>6</v>
      </c>
      <c r="B40" s="19" t="s">
        <v>2225</v>
      </c>
      <c r="C40" s="11" t="s">
        <v>1928</v>
      </c>
      <c r="D40" s="11" t="s">
        <v>1929</v>
      </c>
      <c r="E40" s="12" t="s">
        <v>1434</v>
      </c>
      <c r="F40" s="12" t="s">
        <v>745</v>
      </c>
      <c r="G40" s="130">
        <v>39</v>
      </c>
      <c r="H40" s="130">
        <v>3</v>
      </c>
      <c r="I40" s="130">
        <v>3</v>
      </c>
      <c r="J40" s="130">
        <v>4</v>
      </c>
      <c r="K40" s="130">
        <v>4</v>
      </c>
      <c r="L40" s="130">
        <v>5</v>
      </c>
      <c r="M40" s="130">
        <v>5</v>
      </c>
    </row>
    <row r="41" spans="1:13">
      <c r="A41" s="7">
        <v>6</v>
      </c>
      <c r="B41" s="19" t="s">
        <v>2225</v>
      </c>
      <c r="C41" s="11" t="s">
        <v>287</v>
      </c>
      <c r="D41" s="11" t="s">
        <v>2227</v>
      </c>
      <c r="E41" s="12" t="s">
        <v>769</v>
      </c>
      <c r="F41" s="12" t="s">
        <v>1926</v>
      </c>
      <c r="G41" s="130">
        <v>40</v>
      </c>
      <c r="H41" s="130">
        <v>3</v>
      </c>
      <c r="I41" s="130">
        <v>3</v>
      </c>
      <c r="J41" s="130">
        <v>4</v>
      </c>
      <c r="K41" s="130">
        <v>3</v>
      </c>
      <c r="L41" s="130">
        <v>3</v>
      </c>
      <c r="M41" s="130">
        <v>4</v>
      </c>
    </row>
    <row r="42" spans="1:13">
      <c r="A42" s="7">
        <v>6</v>
      </c>
      <c r="B42" s="19" t="s">
        <v>2225</v>
      </c>
      <c r="C42" s="11" t="s">
        <v>148</v>
      </c>
      <c r="D42" s="11" t="s">
        <v>2228</v>
      </c>
      <c r="E42" s="12" t="s">
        <v>169</v>
      </c>
      <c r="F42" s="12" t="s">
        <v>2229</v>
      </c>
      <c r="G42" s="130">
        <v>41</v>
      </c>
      <c r="H42" s="130">
        <v>3</v>
      </c>
      <c r="I42" s="130">
        <v>3</v>
      </c>
      <c r="J42" s="130">
        <v>4</v>
      </c>
      <c r="K42" s="130">
        <v>3</v>
      </c>
      <c r="L42" s="130">
        <v>3</v>
      </c>
      <c r="M42" s="130">
        <v>4</v>
      </c>
    </row>
    <row r="43" spans="1:13">
      <c r="A43" s="7">
        <v>6</v>
      </c>
      <c r="B43" s="19" t="s">
        <v>2225</v>
      </c>
      <c r="C43" s="11" t="s">
        <v>1400</v>
      </c>
      <c r="D43" s="11" t="s">
        <v>2230</v>
      </c>
      <c r="E43" s="12" t="s">
        <v>2231</v>
      </c>
      <c r="F43" s="12" t="s">
        <v>580</v>
      </c>
      <c r="G43" s="130">
        <v>42</v>
      </c>
      <c r="H43" s="130">
        <v>3</v>
      </c>
      <c r="I43" s="130">
        <v>3</v>
      </c>
      <c r="J43" s="130">
        <v>4</v>
      </c>
      <c r="K43" s="130">
        <v>4</v>
      </c>
      <c r="L43" s="130">
        <v>4</v>
      </c>
      <c r="M43" s="130">
        <v>5</v>
      </c>
    </row>
    <row r="44" spans="1:13">
      <c r="A44" s="7">
        <v>6</v>
      </c>
      <c r="B44" s="19" t="s">
        <v>2225</v>
      </c>
      <c r="C44" s="11" t="s">
        <v>105</v>
      </c>
      <c r="D44" s="11" t="s">
        <v>90</v>
      </c>
      <c r="E44" s="12" t="s">
        <v>1724</v>
      </c>
      <c r="F44" s="12" t="s">
        <v>1465</v>
      </c>
      <c r="G44" s="130">
        <v>43</v>
      </c>
      <c r="H44" s="130">
        <v>3</v>
      </c>
      <c r="I44" s="130">
        <v>4</v>
      </c>
      <c r="J44" s="130">
        <v>4</v>
      </c>
      <c r="K44" s="130">
        <v>4</v>
      </c>
      <c r="L44" s="130">
        <v>5</v>
      </c>
      <c r="M44" s="130">
        <v>5</v>
      </c>
    </row>
    <row r="45" spans="1:13">
      <c r="A45" s="7">
        <v>6</v>
      </c>
      <c r="B45" s="19" t="s">
        <v>2225</v>
      </c>
      <c r="C45" s="11" t="s">
        <v>2235</v>
      </c>
      <c r="D45" s="14"/>
      <c r="E45" s="12" t="s">
        <v>2236</v>
      </c>
      <c r="F45" s="12" t="s">
        <v>1010</v>
      </c>
      <c r="G45" s="130">
        <v>44</v>
      </c>
      <c r="H45" s="130">
        <v>2</v>
      </c>
      <c r="I45" s="130">
        <v>3</v>
      </c>
      <c r="J45" s="130">
        <v>4</v>
      </c>
      <c r="K45" s="130">
        <v>3</v>
      </c>
      <c r="L45" s="130">
        <v>5</v>
      </c>
      <c r="M45" s="130">
        <v>4</v>
      </c>
    </row>
    <row r="46" spans="1:13">
      <c r="A46" s="7">
        <v>7</v>
      </c>
      <c r="B46" s="19" t="s">
        <v>2237</v>
      </c>
      <c r="C46" s="11" t="s">
        <v>4854</v>
      </c>
      <c r="D46" s="11" t="s">
        <v>2240</v>
      </c>
      <c r="E46" s="12" t="s">
        <v>1383</v>
      </c>
      <c r="F46" s="12" t="s">
        <v>342</v>
      </c>
      <c r="G46" s="130">
        <v>45</v>
      </c>
      <c r="H46" s="130">
        <v>5</v>
      </c>
      <c r="I46" s="130">
        <v>5</v>
      </c>
      <c r="J46" s="130">
        <v>5</v>
      </c>
      <c r="K46" s="130">
        <v>5</v>
      </c>
      <c r="L46" s="130">
        <v>5</v>
      </c>
      <c r="M46" s="130">
        <v>5</v>
      </c>
    </row>
    <row r="47" spans="1:13">
      <c r="A47" s="7">
        <v>7</v>
      </c>
      <c r="B47" s="19" t="s">
        <v>2237</v>
      </c>
      <c r="C47" s="11" t="s">
        <v>2243</v>
      </c>
      <c r="D47" s="11"/>
      <c r="E47" s="12" t="s">
        <v>2245</v>
      </c>
      <c r="F47" s="12" t="s">
        <v>2246</v>
      </c>
      <c r="G47" s="130">
        <v>46</v>
      </c>
      <c r="H47" s="130">
        <v>5</v>
      </c>
      <c r="I47" s="130">
        <v>5</v>
      </c>
      <c r="J47" s="130">
        <v>5</v>
      </c>
      <c r="K47" s="130">
        <v>4</v>
      </c>
      <c r="L47" s="130">
        <v>5</v>
      </c>
      <c r="M47" s="130">
        <v>5</v>
      </c>
    </row>
    <row r="48" spans="1:13">
      <c r="A48" s="7">
        <v>7</v>
      </c>
      <c r="B48" s="19" t="s">
        <v>2237</v>
      </c>
      <c r="C48" s="11" t="s">
        <v>2249</v>
      </c>
      <c r="D48" s="14"/>
      <c r="E48" s="12" t="s">
        <v>2250</v>
      </c>
      <c r="F48" s="12" t="s">
        <v>2251</v>
      </c>
      <c r="G48" s="130">
        <v>47</v>
      </c>
      <c r="H48" s="402">
        <v>5</v>
      </c>
      <c r="I48" s="402">
        <v>5</v>
      </c>
      <c r="J48" s="402">
        <v>5</v>
      </c>
      <c r="K48" s="402">
        <v>3</v>
      </c>
      <c r="L48" s="402">
        <v>5</v>
      </c>
      <c r="M48" s="402">
        <v>4</v>
      </c>
    </row>
    <row r="49" spans="1:13">
      <c r="A49" s="7">
        <v>7</v>
      </c>
      <c r="B49" s="19" t="s">
        <v>2237</v>
      </c>
      <c r="C49" s="11" t="s">
        <v>2252</v>
      </c>
      <c r="D49" s="14"/>
      <c r="E49" s="12" t="s">
        <v>2253</v>
      </c>
      <c r="F49" s="12" t="s">
        <v>383</v>
      </c>
      <c r="G49" s="130">
        <v>48</v>
      </c>
      <c r="H49" s="402">
        <v>5</v>
      </c>
      <c r="I49" s="402">
        <v>5</v>
      </c>
      <c r="J49" s="402">
        <v>4</v>
      </c>
      <c r="K49" s="402">
        <v>3</v>
      </c>
      <c r="L49" s="402">
        <v>3</v>
      </c>
      <c r="M49" s="402">
        <v>3</v>
      </c>
    </row>
    <row r="50" spans="1:13">
      <c r="A50" s="7">
        <v>7</v>
      </c>
      <c r="B50" s="19" t="s">
        <v>2237</v>
      </c>
      <c r="C50" s="11" t="s">
        <v>2255</v>
      </c>
      <c r="D50" s="14"/>
      <c r="E50" s="12" t="s">
        <v>2256</v>
      </c>
      <c r="F50" s="12" t="s">
        <v>1856</v>
      </c>
      <c r="G50" s="130">
        <v>49</v>
      </c>
      <c r="H50" s="402">
        <v>5</v>
      </c>
      <c r="I50" s="402">
        <v>5</v>
      </c>
      <c r="J50" s="402">
        <v>5</v>
      </c>
      <c r="K50" s="402">
        <v>4</v>
      </c>
      <c r="L50" s="402">
        <v>5</v>
      </c>
      <c r="M50" s="402">
        <v>5</v>
      </c>
    </row>
    <row r="51" spans="1:13">
      <c r="A51" s="7">
        <v>7</v>
      </c>
      <c r="B51" s="19" t="s">
        <v>2237</v>
      </c>
      <c r="C51" s="11" t="s">
        <v>2260</v>
      </c>
      <c r="D51" s="14"/>
      <c r="E51" s="12" t="s">
        <v>1856</v>
      </c>
      <c r="F51" s="12" t="s">
        <v>362</v>
      </c>
      <c r="G51" s="130">
        <v>50</v>
      </c>
      <c r="H51" s="402">
        <v>5</v>
      </c>
      <c r="I51" s="402">
        <v>5</v>
      </c>
      <c r="J51" s="402">
        <v>5</v>
      </c>
      <c r="K51" s="402">
        <v>5</v>
      </c>
      <c r="L51" s="402">
        <v>5</v>
      </c>
      <c r="M51" s="402">
        <v>5</v>
      </c>
    </row>
    <row r="52" spans="1:13">
      <c r="A52" s="7">
        <v>7</v>
      </c>
      <c r="B52" s="19" t="s">
        <v>2237</v>
      </c>
      <c r="C52" s="11" t="s">
        <v>2238</v>
      </c>
      <c r="D52" s="14"/>
      <c r="E52" s="12" t="s">
        <v>2266</v>
      </c>
      <c r="F52" s="12" t="s">
        <v>706</v>
      </c>
      <c r="G52" s="130">
        <v>51</v>
      </c>
      <c r="H52" s="130">
        <v>5</v>
      </c>
      <c r="I52" s="130">
        <v>5</v>
      </c>
      <c r="J52" s="130">
        <v>5</v>
      </c>
      <c r="K52" s="130">
        <v>4</v>
      </c>
      <c r="L52" s="130">
        <v>5</v>
      </c>
      <c r="M52" s="130">
        <v>4</v>
      </c>
    </row>
    <row r="53" spans="1:13">
      <c r="A53" s="7">
        <v>8</v>
      </c>
      <c r="B53" s="19" t="s">
        <v>2272</v>
      </c>
      <c r="C53" s="11" t="s">
        <v>1928</v>
      </c>
      <c r="D53" s="11" t="s">
        <v>1929</v>
      </c>
      <c r="E53" s="12" t="s">
        <v>407</v>
      </c>
      <c r="F53" s="12" t="s">
        <v>798</v>
      </c>
      <c r="G53" s="130">
        <v>52</v>
      </c>
      <c r="H53" s="130">
        <v>2</v>
      </c>
      <c r="I53" s="130">
        <v>4</v>
      </c>
      <c r="J53" s="130">
        <v>4</v>
      </c>
      <c r="K53" s="130">
        <v>3</v>
      </c>
      <c r="L53" s="130">
        <v>3</v>
      </c>
      <c r="M53" s="130">
        <v>4</v>
      </c>
    </row>
    <row r="54" spans="1:13">
      <c r="A54" s="7">
        <v>9</v>
      </c>
      <c r="B54" s="10" t="s">
        <v>2275</v>
      </c>
      <c r="C54" s="11" t="s">
        <v>2276</v>
      </c>
      <c r="D54" s="14"/>
      <c r="E54" s="12" t="s">
        <v>1961</v>
      </c>
      <c r="F54" s="12" t="s">
        <v>1195</v>
      </c>
      <c r="G54" s="130">
        <v>53</v>
      </c>
      <c r="H54" s="130">
        <v>5</v>
      </c>
      <c r="I54" s="130">
        <v>4</v>
      </c>
      <c r="J54" s="130">
        <v>4</v>
      </c>
      <c r="K54" s="130">
        <v>5</v>
      </c>
      <c r="L54" s="130">
        <v>5</v>
      </c>
      <c r="M54" s="130">
        <v>4</v>
      </c>
    </row>
    <row r="55" spans="1:13">
      <c r="A55" s="7">
        <v>9</v>
      </c>
      <c r="B55" s="10" t="s">
        <v>2275</v>
      </c>
      <c r="C55" s="11" t="s">
        <v>2279</v>
      </c>
      <c r="D55" s="11" t="s">
        <v>2280</v>
      </c>
      <c r="E55" s="12" t="s">
        <v>731</v>
      </c>
      <c r="F55" s="12" t="s">
        <v>1195</v>
      </c>
      <c r="G55" s="130">
        <v>54</v>
      </c>
      <c r="H55" s="130">
        <v>5</v>
      </c>
      <c r="I55" s="130">
        <v>4</v>
      </c>
      <c r="J55" s="130">
        <v>5</v>
      </c>
      <c r="K55" s="130">
        <v>4</v>
      </c>
      <c r="L55" s="130">
        <v>5</v>
      </c>
      <c r="M55" s="130">
        <v>4</v>
      </c>
    </row>
    <row r="56" spans="1:13">
      <c r="A56" s="7">
        <v>9</v>
      </c>
      <c r="B56" s="10" t="s">
        <v>2275</v>
      </c>
      <c r="C56" s="11" t="s">
        <v>11072</v>
      </c>
      <c r="D56" s="11" t="s">
        <v>2285</v>
      </c>
      <c r="E56" s="12" t="s">
        <v>348</v>
      </c>
      <c r="F56" s="12" t="s">
        <v>1195</v>
      </c>
      <c r="G56" s="130">
        <v>55</v>
      </c>
      <c r="H56" s="130">
        <v>5</v>
      </c>
      <c r="I56" s="130">
        <v>4</v>
      </c>
      <c r="J56" s="130">
        <v>5</v>
      </c>
      <c r="K56" s="130">
        <v>3</v>
      </c>
      <c r="L56" s="130">
        <v>5</v>
      </c>
      <c r="M56" s="130">
        <v>5</v>
      </c>
    </row>
    <row r="57" spans="1:13">
      <c r="A57" s="7">
        <v>9</v>
      </c>
      <c r="B57" s="10" t="s">
        <v>2275</v>
      </c>
      <c r="C57" s="11" t="s">
        <v>2286</v>
      </c>
      <c r="D57" s="11" t="s">
        <v>2288</v>
      </c>
      <c r="E57" s="12" t="s">
        <v>50</v>
      </c>
      <c r="F57" s="12" t="s">
        <v>1195</v>
      </c>
      <c r="G57" s="130">
        <v>56</v>
      </c>
      <c r="H57" s="130">
        <v>5</v>
      </c>
      <c r="I57" s="130">
        <v>5</v>
      </c>
      <c r="J57" s="130">
        <v>5</v>
      </c>
      <c r="K57" s="130">
        <v>5</v>
      </c>
      <c r="L57" s="130">
        <v>5</v>
      </c>
      <c r="M57" s="130">
        <v>5</v>
      </c>
    </row>
    <row r="58" spans="1:13">
      <c r="A58" s="7">
        <v>9</v>
      </c>
      <c r="B58" s="10" t="s">
        <v>2275</v>
      </c>
      <c r="C58" s="11" t="s">
        <v>2291</v>
      </c>
      <c r="D58" s="11" t="s">
        <v>2292</v>
      </c>
      <c r="E58" s="12" t="s">
        <v>1852</v>
      </c>
      <c r="F58" s="12" t="s">
        <v>1195</v>
      </c>
      <c r="G58" s="130">
        <v>57</v>
      </c>
      <c r="H58" s="130">
        <v>5</v>
      </c>
      <c r="I58" s="130">
        <v>3</v>
      </c>
      <c r="J58" s="130">
        <v>3</v>
      </c>
      <c r="K58" s="130">
        <v>3</v>
      </c>
      <c r="L58" s="130">
        <v>3</v>
      </c>
      <c r="M58" s="130">
        <v>4</v>
      </c>
    </row>
    <row r="59" spans="1:13">
      <c r="A59" s="7">
        <v>9</v>
      </c>
      <c r="B59" s="10" t="s">
        <v>2275</v>
      </c>
      <c r="C59" s="11" t="s">
        <v>350</v>
      </c>
      <c r="D59" s="14"/>
      <c r="E59" s="12" t="s">
        <v>1797</v>
      </c>
      <c r="F59" s="12" t="s">
        <v>1195</v>
      </c>
      <c r="G59" s="130">
        <v>58</v>
      </c>
      <c r="H59" s="130">
        <v>5</v>
      </c>
      <c r="I59" s="130">
        <v>3</v>
      </c>
      <c r="J59" s="130">
        <v>4</v>
      </c>
      <c r="K59" s="130">
        <v>3</v>
      </c>
      <c r="L59" s="130">
        <v>3</v>
      </c>
      <c r="M59" s="130">
        <v>4</v>
      </c>
    </row>
    <row r="60" spans="1:13">
      <c r="A60" s="7">
        <v>9</v>
      </c>
      <c r="B60" s="10" t="s">
        <v>2275</v>
      </c>
      <c r="C60" s="11" t="s">
        <v>272</v>
      </c>
      <c r="D60" s="14"/>
      <c r="E60" s="12" t="s">
        <v>2295</v>
      </c>
      <c r="F60" s="12" t="s">
        <v>1195</v>
      </c>
      <c r="G60" s="130">
        <v>59</v>
      </c>
      <c r="H60" s="130">
        <v>5</v>
      </c>
      <c r="I60" s="130">
        <v>3</v>
      </c>
      <c r="J60" s="130">
        <v>4</v>
      </c>
      <c r="K60" s="130">
        <v>3</v>
      </c>
      <c r="L60" s="130">
        <v>3</v>
      </c>
      <c r="M60" s="130">
        <v>4</v>
      </c>
    </row>
    <row r="61" spans="1:13">
      <c r="A61" s="7">
        <v>10</v>
      </c>
      <c r="B61" s="19" t="s">
        <v>2296</v>
      </c>
      <c r="C61" s="11" t="s">
        <v>472</v>
      </c>
      <c r="D61" s="11" t="s">
        <v>2297</v>
      </c>
      <c r="E61" s="12" t="s">
        <v>2298</v>
      </c>
      <c r="F61" s="12" t="s">
        <v>289</v>
      </c>
      <c r="G61" s="130">
        <v>60</v>
      </c>
      <c r="H61" s="130">
        <v>4</v>
      </c>
      <c r="I61" s="130">
        <v>5</v>
      </c>
      <c r="J61" s="130">
        <v>4</v>
      </c>
      <c r="K61" s="130">
        <v>5</v>
      </c>
      <c r="L61" s="130">
        <v>5</v>
      </c>
      <c r="M61" s="130">
        <v>5</v>
      </c>
    </row>
    <row r="62" spans="1:13">
      <c r="A62" s="7">
        <v>11</v>
      </c>
      <c r="B62" s="19" t="s">
        <v>2301</v>
      </c>
      <c r="C62" s="11" t="s">
        <v>1400</v>
      </c>
      <c r="D62" s="11" t="s">
        <v>2302</v>
      </c>
      <c r="E62" s="12" t="s">
        <v>2303</v>
      </c>
      <c r="F62" s="12" t="s">
        <v>2304</v>
      </c>
      <c r="G62" s="130">
        <v>61</v>
      </c>
      <c r="H62" s="130">
        <v>3</v>
      </c>
      <c r="I62" s="130">
        <v>4</v>
      </c>
      <c r="J62" s="130">
        <v>4</v>
      </c>
      <c r="K62" s="130">
        <v>4</v>
      </c>
      <c r="L62" s="130">
        <v>4</v>
      </c>
      <c r="M62" s="130">
        <v>5</v>
      </c>
    </row>
    <row r="63" spans="1:13">
      <c r="A63" s="7">
        <v>11</v>
      </c>
      <c r="B63" s="19" t="s">
        <v>2301</v>
      </c>
      <c r="C63" s="11" t="s">
        <v>38</v>
      </c>
      <c r="D63" s="11" t="s">
        <v>2305</v>
      </c>
      <c r="E63" s="12" t="s">
        <v>2306</v>
      </c>
      <c r="F63" s="12" t="s">
        <v>2015</v>
      </c>
      <c r="G63" s="130">
        <v>62</v>
      </c>
      <c r="H63" s="130">
        <v>3</v>
      </c>
      <c r="I63" s="130">
        <v>3</v>
      </c>
      <c r="J63" s="130">
        <v>5</v>
      </c>
      <c r="K63" s="130">
        <v>4</v>
      </c>
      <c r="L63" s="130">
        <v>5</v>
      </c>
      <c r="M63" s="130">
        <v>5</v>
      </c>
    </row>
    <row r="64" spans="1:13">
      <c r="A64" s="7">
        <v>11</v>
      </c>
      <c r="B64" s="19" t="s">
        <v>2301</v>
      </c>
      <c r="C64" s="11" t="s">
        <v>2308</v>
      </c>
      <c r="D64" s="14"/>
      <c r="E64" s="12" t="s">
        <v>712</v>
      </c>
      <c r="F64" s="12" t="s">
        <v>1380</v>
      </c>
      <c r="G64" s="130">
        <v>63</v>
      </c>
      <c r="H64" s="130">
        <v>3</v>
      </c>
      <c r="I64" s="130">
        <v>4</v>
      </c>
      <c r="J64" s="130">
        <v>5</v>
      </c>
      <c r="K64" s="130">
        <v>4</v>
      </c>
      <c r="L64" s="130">
        <v>5</v>
      </c>
      <c r="M64" s="130">
        <v>4</v>
      </c>
    </row>
    <row r="65" spans="1:13">
      <c r="A65" s="7">
        <v>11</v>
      </c>
      <c r="B65" s="19" t="s">
        <v>2301</v>
      </c>
      <c r="C65" s="11" t="s">
        <v>75</v>
      </c>
      <c r="D65" s="14"/>
      <c r="E65" s="12" t="s">
        <v>716</v>
      </c>
      <c r="F65" s="12" t="s">
        <v>1791</v>
      </c>
      <c r="G65" s="130">
        <v>64</v>
      </c>
      <c r="H65" s="130">
        <v>3</v>
      </c>
      <c r="I65" s="130">
        <v>4</v>
      </c>
      <c r="J65" s="130">
        <v>4</v>
      </c>
      <c r="K65" s="130">
        <v>4</v>
      </c>
      <c r="L65" s="130">
        <v>5</v>
      </c>
      <c r="M65" s="130">
        <v>5</v>
      </c>
    </row>
    <row r="66" spans="1:13">
      <c r="A66" s="7">
        <v>11</v>
      </c>
      <c r="B66" s="19" t="s">
        <v>2301</v>
      </c>
      <c r="C66" s="11" t="s">
        <v>68</v>
      </c>
      <c r="D66" s="14"/>
      <c r="E66" s="12" t="s">
        <v>131</v>
      </c>
      <c r="F66" s="12" t="s">
        <v>858</v>
      </c>
      <c r="G66" s="130">
        <v>65</v>
      </c>
      <c r="H66" s="130">
        <v>4</v>
      </c>
      <c r="I66" s="130">
        <v>4</v>
      </c>
      <c r="J66" s="130">
        <v>5</v>
      </c>
      <c r="K66" s="130">
        <v>5</v>
      </c>
      <c r="L66" s="130">
        <v>5</v>
      </c>
      <c r="M66" s="130">
        <v>5</v>
      </c>
    </row>
    <row r="67" spans="1:13">
      <c r="A67" s="7">
        <v>11</v>
      </c>
      <c r="B67" s="19" t="s">
        <v>2301</v>
      </c>
      <c r="C67" s="11" t="s">
        <v>816</v>
      </c>
      <c r="D67" s="14"/>
      <c r="E67" s="12" t="s">
        <v>579</v>
      </c>
      <c r="F67" s="12" t="s">
        <v>1445</v>
      </c>
      <c r="G67" s="130">
        <v>66</v>
      </c>
      <c r="H67" s="130">
        <v>3</v>
      </c>
      <c r="I67" s="130">
        <v>4</v>
      </c>
      <c r="J67" s="130">
        <v>4</v>
      </c>
      <c r="K67" s="130">
        <v>4</v>
      </c>
      <c r="L67" s="130">
        <v>5</v>
      </c>
      <c r="M67" s="130">
        <v>5</v>
      </c>
    </row>
    <row r="68" spans="1:13">
      <c r="A68" s="7">
        <v>12</v>
      </c>
      <c r="B68" s="19" t="s">
        <v>2312</v>
      </c>
      <c r="C68" s="11" t="s">
        <v>37</v>
      </c>
      <c r="D68" s="11" t="s">
        <v>1107</v>
      </c>
      <c r="E68" s="12" t="s">
        <v>1086</v>
      </c>
      <c r="F68" s="12" t="s">
        <v>2314</v>
      </c>
      <c r="G68" s="130">
        <v>67</v>
      </c>
      <c r="H68" s="130">
        <v>3</v>
      </c>
      <c r="I68" s="130">
        <v>5</v>
      </c>
      <c r="J68" s="130">
        <v>3</v>
      </c>
      <c r="K68" s="130">
        <v>4</v>
      </c>
      <c r="L68" s="130">
        <v>5</v>
      </c>
      <c r="M68" s="130">
        <v>5</v>
      </c>
    </row>
    <row r="69" spans="1:13">
      <c r="A69" s="7">
        <v>12</v>
      </c>
      <c r="B69" s="19" t="s">
        <v>2312</v>
      </c>
      <c r="C69" s="11" t="s">
        <v>84</v>
      </c>
      <c r="D69" s="11"/>
      <c r="E69" s="12" t="s">
        <v>999</v>
      </c>
      <c r="F69" s="12" t="s">
        <v>1724</v>
      </c>
      <c r="G69" s="130">
        <v>68</v>
      </c>
      <c r="H69" s="130">
        <v>5</v>
      </c>
      <c r="I69" s="130">
        <v>5</v>
      </c>
      <c r="J69" s="130">
        <v>4</v>
      </c>
      <c r="K69" s="130">
        <v>4</v>
      </c>
      <c r="L69" s="130">
        <v>5</v>
      </c>
      <c r="M69" s="130">
        <v>5</v>
      </c>
    </row>
    <row r="70" spans="1:13">
      <c r="A70" s="7">
        <v>13</v>
      </c>
      <c r="B70" s="19" t="s">
        <v>2318</v>
      </c>
      <c r="C70" s="11" t="s">
        <v>30</v>
      </c>
      <c r="D70" s="11" t="s">
        <v>2320</v>
      </c>
      <c r="E70" s="12" t="s">
        <v>1005</v>
      </c>
      <c r="F70" s="12" t="s">
        <v>1870</v>
      </c>
      <c r="G70" s="130">
        <v>69</v>
      </c>
      <c r="H70" s="130">
        <v>4</v>
      </c>
      <c r="I70" s="130">
        <v>5</v>
      </c>
      <c r="J70" s="130">
        <v>5</v>
      </c>
      <c r="K70" s="130">
        <v>3</v>
      </c>
      <c r="L70" s="130">
        <v>5</v>
      </c>
      <c r="M70" s="130">
        <v>4</v>
      </c>
    </row>
    <row r="71" spans="1:13">
      <c r="A71" s="7">
        <v>14</v>
      </c>
      <c r="B71" s="10" t="s">
        <v>2322</v>
      </c>
      <c r="C71" s="11" t="s">
        <v>2323</v>
      </c>
      <c r="D71" s="14"/>
      <c r="E71" s="12" t="s">
        <v>296</v>
      </c>
      <c r="F71" s="12" t="s">
        <v>2324</v>
      </c>
      <c r="G71" s="130">
        <v>70</v>
      </c>
      <c r="H71" s="130">
        <v>4</v>
      </c>
      <c r="I71" s="130">
        <v>4</v>
      </c>
      <c r="J71" s="130">
        <v>5</v>
      </c>
      <c r="K71" s="130">
        <v>4</v>
      </c>
      <c r="L71" s="130">
        <v>5</v>
      </c>
      <c r="M71" s="130">
        <v>5</v>
      </c>
    </row>
    <row r="72" spans="1:13">
      <c r="A72" s="7">
        <v>14</v>
      </c>
      <c r="B72" s="10" t="s">
        <v>2322</v>
      </c>
      <c r="C72" s="11" t="s">
        <v>2326</v>
      </c>
      <c r="D72" s="11"/>
      <c r="E72" s="12" t="s">
        <v>116</v>
      </c>
      <c r="F72" s="12" t="s">
        <v>859</v>
      </c>
      <c r="G72" s="130">
        <v>71</v>
      </c>
      <c r="H72" s="130">
        <v>4</v>
      </c>
      <c r="I72" s="130">
        <v>5</v>
      </c>
      <c r="J72" s="130">
        <v>3</v>
      </c>
      <c r="K72" s="130">
        <v>4</v>
      </c>
      <c r="L72" s="130">
        <v>5</v>
      </c>
      <c r="M72" s="130">
        <v>5</v>
      </c>
    </row>
    <row r="73" spans="1:13">
      <c r="A73" s="7">
        <v>14</v>
      </c>
      <c r="B73" s="10" t="s">
        <v>2322</v>
      </c>
      <c r="C73" s="11" t="s">
        <v>2327</v>
      </c>
      <c r="D73" s="14"/>
      <c r="E73" s="12" t="s">
        <v>2329</v>
      </c>
      <c r="F73" s="12" t="s">
        <v>290</v>
      </c>
      <c r="G73" s="130">
        <v>72</v>
      </c>
      <c r="H73" s="130">
        <v>4</v>
      </c>
      <c r="I73" s="130">
        <v>4</v>
      </c>
      <c r="J73" s="130">
        <v>3</v>
      </c>
      <c r="K73" s="130">
        <v>4</v>
      </c>
      <c r="L73" s="130">
        <v>4</v>
      </c>
      <c r="M73" s="130">
        <v>4</v>
      </c>
    </row>
    <row r="74" spans="1:13">
      <c r="A74" s="7">
        <v>14</v>
      </c>
      <c r="B74" s="10" t="s">
        <v>2322</v>
      </c>
      <c r="C74" s="11" t="s">
        <v>197</v>
      </c>
      <c r="D74" s="14"/>
      <c r="E74" s="12" t="s">
        <v>775</v>
      </c>
      <c r="F74" s="12" t="s">
        <v>2085</v>
      </c>
      <c r="G74" s="130">
        <v>73</v>
      </c>
      <c r="H74" s="130">
        <v>4</v>
      </c>
      <c r="I74" s="130">
        <v>5</v>
      </c>
      <c r="J74" s="130">
        <v>4</v>
      </c>
      <c r="K74" s="130">
        <v>4</v>
      </c>
      <c r="L74" s="130">
        <v>5</v>
      </c>
      <c r="M74" s="130">
        <v>5</v>
      </c>
    </row>
    <row r="75" spans="1:13">
      <c r="A75" s="7">
        <v>15</v>
      </c>
      <c r="B75" s="19" t="s">
        <v>2335</v>
      </c>
      <c r="C75" s="11" t="s">
        <v>1168</v>
      </c>
      <c r="D75" s="14"/>
      <c r="E75" s="12" t="s">
        <v>2337</v>
      </c>
      <c r="F75" s="12" t="s">
        <v>2338</v>
      </c>
      <c r="G75" s="130">
        <v>74</v>
      </c>
      <c r="H75" s="130">
        <v>3</v>
      </c>
      <c r="I75" s="130">
        <v>3</v>
      </c>
      <c r="J75" s="130">
        <v>4</v>
      </c>
      <c r="K75" s="130">
        <v>4</v>
      </c>
      <c r="L75" s="130">
        <v>5</v>
      </c>
      <c r="M75" s="130">
        <v>4</v>
      </c>
    </row>
    <row r="76" spans="1:13">
      <c r="A76" s="7">
        <v>16</v>
      </c>
      <c r="B76" s="10" t="s">
        <v>2341</v>
      </c>
      <c r="C76" s="11" t="s">
        <v>11073</v>
      </c>
      <c r="D76" s="11" t="s">
        <v>11073</v>
      </c>
      <c r="E76" s="12" t="s">
        <v>2020</v>
      </c>
      <c r="F76" s="12" t="s">
        <v>794</v>
      </c>
      <c r="G76" s="130">
        <v>75</v>
      </c>
      <c r="H76" s="130">
        <v>3</v>
      </c>
      <c r="I76" s="130">
        <v>3</v>
      </c>
      <c r="J76" s="130">
        <v>3</v>
      </c>
      <c r="K76" s="130">
        <v>3</v>
      </c>
      <c r="L76" s="130">
        <v>3</v>
      </c>
      <c r="M76" s="130">
        <v>4</v>
      </c>
    </row>
    <row r="77" spans="1:13">
      <c r="A77" s="7">
        <v>16</v>
      </c>
      <c r="B77" s="10" t="s">
        <v>2341</v>
      </c>
      <c r="C77" s="11" t="s">
        <v>1400</v>
      </c>
      <c r="D77" s="11" t="s">
        <v>2302</v>
      </c>
      <c r="E77" s="12" t="s">
        <v>2343</v>
      </c>
      <c r="F77" s="12" t="s">
        <v>1646</v>
      </c>
      <c r="G77" s="130">
        <v>76</v>
      </c>
      <c r="H77" s="130">
        <v>3</v>
      </c>
      <c r="I77" s="130">
        <v>3</v>
      </c>
      <c r="J77" s="130">
        <v>4</v>
      </c>
      <c r="K77" s="130">
        <v>3</v>
      </c>
      <c r="L77" s="130">
        <v>3</v>
      </c>
      <c r="M77" s="130">
        <v>3</v>
      </c>
    </row>
    <row r="78" spans="1:13">
      <c r="A78" s="7">
        <v>16</v>
      </c>
      <c r="B78" s="10" t="s">
        <v>2341</v>
      </c>
      <c r="C78" s="11" t="s">
        <v>816</v>
      </c>
      <c r="D78" s="16"/>
      <c r="E78" s="12" t="s">
        <v>689</v>
      </c>
      <c r="F78" s="12" t="s">
        <v>1368</v>
      </c>
      <c r="G78" s="130">
        <v>77</v>
      </c>
      <c r="H78" s="130">
        <v>4</v>
      </c>
      <c r="I78" s="130">
        <v>4</v>
      </c>
      <c r="J78" s="130">
        <v>4</v>
      </c>
      <c r="K78" s="130">
        <v>5</v>
      </c>
      <c r="L78" s="130">
        <v>5</v>
      </c>
      <c r="M78" s="130">
        <v>5</v>
      </c>
    </row>
    <row r="79" spans="1:13">
      <c r="A79" s="7">
        <v>16</v>
      </c>
      <c r="B79" s="10" t="s">
        <v>2341</v>
      </c>
      <c r="C79" s="11" t="s">
        <v>37</v>
      </c>
      <c r="D79" s="11" t="s">
        <v>2348</v>
      </c>
      <c r="E79" s="12" t="s">
        <v>348</v>
      </c>
      <c r="F79" s="12" t="s">
        <v>726</v>
      </c>
      <c r="G79" s="130">
        <v>78</v>
      </c>
      <c r="H79" s="130">
        <v>4</v>
      </c>
      <c r="I79" s="130">
        <v>3</v>
      </c>
      <c r="J79" s="130">
        <v>4</v>
      </c>
      <c r="K79" s="130">
        <v>5</v>
      </c>
      <c r="L79" s="130">
        <v>5</v>
      </c>
      <c r="M79" s="130">
        <v>5</v>
      </c>
    </row>
    <row r="80" spans="1:13">
      <c r="A80" s="7">
        <v>16</v>
      </c>
      <c r="B80" s="10" t="s">
        <v>2341</v>
      </c>
      <c r="C80" s="11" t="s">
        <v>1217</v>
      </c>
      <c r="D80" s="11" t="s">
        <v>1574</v>
      </c>
      <c r="E80" s="12" t="s">
        <v>2352</v>
      </c>
      <c r="F80" s="12" t="s">
        <v>2353</v>
      </c>
      <c r="G80" s="130">
        <v>79</v>
      </c>
      <c r="H80" s="130">
        <v>5</v>
      </c>
      <c r="I80" s="130">
        <v>4</v>
      </c>
      <c r="J80" s="130">
        <v>5</v>
      </c>
      <c r="K80" s="130">
        <v>5</v>
      </c>
      <c r="L80" s="130">
        <v>5</v>
      </c>
      <c r="M80" s="130">
        <v>5</v>
      </c>
    </row>
    <row r="81" spans="1:13">
      <c r="A81" s="7">
        <v>16</v>
      </c>
      <c r="B81" s="10" t="s">
        <v>2341</v>
      </c>
      <c r="C81" s="11" t="s">
        <v>54</v>
      </c>
      <c r="D81" s="14"/>
      <c r="E81" s="12" t="s">
        <v>500</v>
      </c>
      <c r="F81" s="12" t="s">
        <v>1147</v>
      </c>
      <c r="G81" s="130">
        <v>80</v>
      </c>
      <c r="H81" s="130">
        <v>3</v>
      </c>
      <c r="I81" s="130">
        <v>3</v>
      </c>
      <c r="J81" s="130">
        <v>5</v>
      </c>
      <c r="K81" s="130">
        <v>3</v>
      </c>
      <c r="L81" s="130">
        <v>4</v>
      </c>
      <c r="M81" s="130">
        <v>5</v>
      </c>
    </row>
    <row r="82" spans="1:13">
      <c r="A82" s="7">
        <v>17</v>
      </c>
      <c r="B82" s="19" t="s">
        <v>2354</v>
      </c>
      <c r="C82" s="11" t="s">
        <v>80</v>
      </c>
      <c r="D82" s="14"/>
      <c r="E82" s="12" t="s">
        <v>1200</v>
      </c>
      <c r="F82" s="12" t="s">
        <v>672</v>
      </c>
      <c r="G82" s="130">
        <v>81</v>
      </c>
      <c r="H82" s="130">
        <v>3</v>
      </c>
      <c r="I82" s="130">
        <v>3</v>
      </c>
      <c r="J82" s="130">
        <v>3</v>
      </c>
      <c r="K82" s="130">
        <v>3</v>
      </c>
      <c r="L82" s="130">
        <v>3</v>
      </c>
      <c r="M82" s="130">
        <v>4</v>
      </c>
    </row>
    <row r="83" spans="1:13">
      <c r="A83" s="7">
        <v>17</v>
      </c>
      <c r="B83" s="19" t="s">
        <v>2354</v>
      </c>
      <c r="C83" s="11" t="s">
        <v>886</v>
      </c>
      <c r="D83" s="14"/>
      <c r="E83" s="12" t="s">
        <v>1200</v>
      </c>
      <c r="F83" s="12" t="s">
        <v>672</v>
      </c>
      <c r="G83" s="130">
        <v>82</v>
      </c>
      <c r="H83" s="130">
        <v>3</v>
      </c>
      <c r="I83" s="130">
        <v>3</v>
      </c>
      <c r="J83" s="130">
        <v>5</v>
      </c>
      <c r="K83" s="130">
        <v>3</v>
      </c>
      <c r="L83" s="130">
        <v>5</v>
      </c>
      <c r="M83" s="130">
        <v>4</v>
      </c>
    </row>
    <row r="84" spans="1:13">
      <c r="A84" s="7">
        <v>17</v>
      </c>
      <c r="B84" s="19" t="s">
        <v>2354</v>
      </c>
      <c r="C84" s="11" t="s">
        <v>1217</v>
      </c>
      <c r="D84" s="14"/>
      <c r="E84" s="12" t="s">
        <v>209</v>
      </c>
      <c r="F84" s="12" t="s">
        <v>2360</v>
      </c>
      <c r="G84" s="130">
        <v>83</v>
      </c>
      <c r="H84" s="130">
        <v>3</v>
      </c>
      <c r="I84" s="130">
        <v>3</v>
      </c>
      <c r="J84" s="130">
        <v>5</v>
      </c>
      <c r="K84" s="130">
        <v>3</v>
      </c>
      <c r="L84" s="130">
        <v>3</v>
      </c>
      <c r="M84" s="130">
        <v>3</v>
      </c>
    </row>
    <row r="85" spans="1:13">
      <c r="A85" s="7">
        <v>17</v>
      </c>
      <c r="B85" s="19" t="s">
        <v>2354</v>
      </c>
      <c r="C85" s="11" t="s">
        <v>2234</v>
      </c>
      <c r="D85" s="14"/>
      <c r="E85" s="12" t="s">
        <v>2360</v>
      </c>
      <c r="F85" s="12" t="s">
        <v>2360</v>
      </c>
      <c r="G85" s="130">
        <v>84</v>
      </c>
      <c r="H85" s="130">
        <v>3</v>
      </c>
      <c r="I85" s="130">
        <v>3</v>
      </c>
      <c r="J85" s="130">
        <v>4</v>
      </c>
      <c r="K85" s="130">
        <v>3</v>
      </c>
      <c r="L85" s="130">
        <v>3</v>
      </c>
      <c r="M85" s="130">
        <v>3</v>
      </c>
    </row>
    <row r="86" spans="1:13">
      <c r="A86" s="7">
        <v>17</v>
      </c>
      <c r="B86" s="19" t="s">
        <v>2354</v>
      </c>
      <c r="C86" s="11" t="s">
        <v>1400</v>
      </c>
      <c r="D86" s="11" t="s">
        <v>2230</v>
      </c>
      <c r="E86" s="12" t="s">
        <v>923</v>
      </c>
      <c r="F86" s="12" t="s">
        <v>1769</v>
      </c>
      <c r="G86" s="130">
        <v>85</v>
      </c>
      <c r="H86" s="130">
        <v>3</v>
      </c>
      <c r="I86" s="130">
        <v>4</v>
      </c>
      <c r="J86" s="130">
        <v>4</v>
      </c>
      <c r="K86" s="130">
        <v>4</v>
      </c>
      <c r="L86" s="130">
        <v>3</v>
      </c>
      <c r="M86" s="130">
        <v>5</v>
      </c>
    </row>
    <row r="87" spans="1:13">
      <c r="A87" s="7">
        <v>17</v>
      </c>
      <c r="B87" s="19" t="s">
        <v>2354</v>
      </c>
      <c r="C87" s="11" t="s">
        <v>75</v>
      </c>
      <c r="D87" s="14"/>
      <c r="E87" s="12" t="s">
        <v>297</v>
      </c>
      <c r="F87" s="12" t="s">
        <v>641</v>
      </c>
      <c r="G87" s="130">
        <v>86</v>
      </c>
      <c r="H87" s="130">
        <v>3</v>
      </c>
      <c r="I87" s="130">
        <v>3</v>
      </c>
      <c r="J87" s="130">
        <v>4</v>
      </c>
      <c r="K87" s="130">
        <v>3</v>
      </c>
      <c r="L87" s="130">
        <v>4</v>
      </c>
      <c r="M87" s="130">
        <v>4</v>
      </c>
    </row>
    <row r="88" spans="1:13">
      <c r="A88" s="7">
        <v>17</v>
      </c>
      <c r="B88" s="19" t="s">
        <v>2354</v>
      </c>
      <c r="C88" s="11" t="s">
        <v>2365</v>
      </c>
      <c r="D88" s="14"/>
      <c r="E88" s="12" t="s">
        <v>864</v>
      </c>
      <c r="F88" s="12" t="s">
        <v>1763</v>
      </c>
      <c r="G88" s="130">
        <v>87</v>
      </c>
      <c r="H88" s="130">
        <v>3</v>
      </c>
      <c r="I88" s="130">
        <v>3</v>
      </c>
      <c r="J88" s="130">
        <v>3</v>
      </c>
      <c r="K88" s="130">
        <v>3</v>
      </c>
      <c r="L88" s="130">
        <v>2</v>
      </c>
      <c r="M88" s="130">
        <v>3</v>
      </c>
    </row>
    <row r="89" spans="1:13">
      <c r="A89" s="7">
        <v>18</v>
      </c>
      <c r="B89" s="19" t="s">
        <v>2368</v>
      </c>
      <c r="C89" s="11" t="s">
        <v>2369</v>
      </c>
      <c r="D89" s="14"/>
      <c r="E89" s="12" t="s">
        <v>1297</v>
      </c>
      <c r="F89" s="12" t="s">
        <v>749</v>
      </c>
      <c r="G89" s="130">
        <v>88</v>
      </c>
      <c r="H89" s="130">
        <v>2</v>
      </c>
      <c r="I89" s="130">
        <v>4</v>
      </c>
      <c r="J89" s="130">
        <v>5</v>
      </c>
      <c r="K89" s="130">
        <v>3</v>
      </c>
      <c r="L89" s="130">
        <v>4</v>
      </c>
      <c r="M89" s="130">
        <v>4</v>
      </c>
    </row>
    <row r="90" spans="1:13">
      <c r="A90" s="7">
        <v>19</v>
      </c>
      <c r="B90" s="19" t="s">
        <v>2372</v>
      </c>
      <c r="C90" s="11" t="s">
        <v>68</v>
      </c>
      <c r="D90" s="14"/>
      <c r="E90" s="12" t="s">
        <v>2373</v>
      </c>
      <c r="F90" s="12" t="s">
        <v>81</v>
      </c>
      <c r="G90" s="130">
        <v>89</v>
      </c>
      <c r="H90" s="130">
        <v>3</v>
      </c>
      <c r="I90" s="130">
        <v>3</v>
      </c>
      <c r="J90" s="130">
        <v>5</v>
      </c>
      <c r="K90" s="130">
        <v>4</v>
      </c>
      <c r="L90" s="130">
        <v>5</v>
      </c>
      <c r="M90" s="130">
        <v>5</v>
      </c>
    </row>
    <row r="91" spans="1:13">
      <c r="A91" s="7">
        <v>19</v>
      </c>
      <c r="B91" s="10" t="s">
        <v>2372</v>
      </c>
      <c r="C91" s="11" t="s">
        <v>94</v>
      </c>
      <c r="D91" s="11" t="s">
        <v>2375</v>
      </c>
      <c r="E91" s="12" t="s">
        <v>116</v>
      </c>
      <c r="F91" s="12" t="s">
        <v>25</v>
      </c>
      <c r="G91" s="130">
        <v>90</v>
      </c>
      <c r="H91" s="130">
        <v>3</v>
      </c>
      <c r="I91" s="130">
        <v>3</v>
      </c>
      <c r="J91" s="130">
        <v>5</v>
      </c>
      <c r="K91" s="130">
        <v>2</v>
      </c>
      <c r="L91" s="130">
        <v>3</v>
      </c>
      <c r="M91" s="130">
        <v>3</v>
      </c>
    </row>
    <row r="92" spans="1:13">
      <c r="A92" s="7">
        <v>19</v>
      </c>
      <c r="B92" s="10" t="s">
        <v>2372</v>
      </c>
      <c r="C92" s="11" t="s">
        <v>38</v>
      </c>
      <c r="D92" s="11"/>
      <c r="E92" s="12" t="s">
        <v>2376</v>
      </c>
      <c r="F92" s="12" t="s">
        <v>1498</v>
      </c>
      <c r="G92" s="130">
        <v>91</v>
      </c>
      <c r="H92" s="130">
        <v>2</v>
      </c>
      <c r="I92" s="130">
        <v>3</v>
      </c>
      <c r="J92" s="130">
        <v>4</v>
      </c>
      <c r="K92" s="130">
        <v>4</v>
      </c>
      <c r="L92" s="130">
        <v>4</v>
      </c>
      <c r="M92" s="130">
        <v>5</v>
      </c>
    </row>
    <row r="93" spans="1:13">
      <c r="A93" s="7">
        <v>19</v>
      </c>
      <c r="B93" s="10" t="s">
        <v>2372</v>
      </c>
      <c r="C93" s="11" t="s">
        <v>318</v>
      </c>
      <c r="D93" s="11" t="s">
        <v>2377</v>
      </c>
      <c r="E93" s="12" t="s">
        <v>2378</v>
      </c>
      <c r="F93" s="12" t="s">
        <v>650</v>
      </c>
      <c r="G93" s="130">
        <v>92</v>
      </c>
      <c r="H93" s="130">
        <v>3</v>
      </c>
      <c r="I93" s="130">
        <v>3</v>
      </c>
      <c r="J93" s="130">
        <v>4</v>
      </c>
      <c r="K93" s="130">
        <v>4</v>
      </c>
      <c r="L93" s="130">
        <v>4</v>
      </c>
      <c r="M93" s="130">
        <v>5</v>
      </c>
    </row>
    <row r="94" spans="1:13">
      <c r="A94" s="7">
        <v>19</v>
      </c>
      <c r="B94" s="10" t="s">
        <v>2372</v>
      </c>
      <c r="C94" s="11" t="s">
        <v>75</v>
      </c>
      <c r="D94" s="11"/>
      <c r="E94" s="12" t="s">
        <v>312</v>
      </c>
      <c r="F94" s="12" t="s">
        <v>1910</v>
      </c>
      <c r="G94" s="130">
        <v>93</v>
      </c>
      <c r="H94" s="130">
        <v>3</v>
      </c>
      <c r="I94" s="130">
        <v>2</v>
      </c>
      <c r="J94" s="130">
        <v>4</v>
      </c>
      <c r="K94" s="130">
        <v>4</v>
      </c>
      <c r="L94" s="130">
        <v>5</v>
      </c>
      <c r="M94" s="130">
        <v>5</v>
      </c>
    </row>
    <row r="95" spans="1:13">
      <c r="A95" s="7">
        <v>19</v>
      </c>
      <c r="B95" s="10" t="s">
        <v>2372</v>
      </c>
      <c r="C95" s="11" t="s">
        <v>816</v>
      </c>
      <c r="D95" s="16"/>
      <c r="E95" s="12" t="s">
        <v>2382</v>
      </c>
      <c r="F95" s="12" t="s">
        <v>1671</v>
      </c>
      <c r="G95" s="130">
        <v>94</v>
      </c>
      <c r="H95" s="130">
        <v>2</v>
      </c>
      <c r="I95" s="130">
        <v>2</v>
      </c>
      <c r="J95" s="130">
        <v>4</v>
      </c>
      <c r="K95" s="130">
        <v>4</v>
      </c>
      <c r="L95" s="130">
        <v>5</v>
      </c>
      <c r="M95" s="130">
        <v>4</v>
      </c>
    </row>
    <row r="96" spans="1:13">
      <c r="A96" s="7">
        <v>19</v>
      </c>
      <c r="B96" s="10" t="s">
        <v>2372</v>
      </c>
      <c r="C96" s="11" t="s">
        <v>692</v>
      </c>
      <c r="D96" s="11" t="s">
        <v>2385</v>
      </c>
      <c r="E96" s="12" t="s">
        <v>2386</v>
      </c>
      <c r="F96" s="12" t="s">
        <v>754</v>
      </c>
      <c r="G96" s="130">
        <v>95</v>
      </c>
      <c r="H96" s="130">
        <v>4</v>
      </c>
      <c r="I96" s="130">
        <v>3</v>
      </c>
      <c r="J96" s="130">
        <v>4</v>
      </c>
      <c r="K96" s="130">
        <v>5</v>
      </c>
      <c r="L96" s="130">
        <v>5</v>
      </c>
      <c r="M96" s="130">
        <v>5</v>
      </c>
    </row>
    <row r="97" spans="1:13">
      <c r="A97" s="7">
        <v>19</v>
      </c>
      <c r="B97" s="10" t="s">
        <v>2372</v>
      </c>
      <c r="C97" s="11" t="s">
        <v>11074</v>
      </c>
      <c r="D97" s="11" t="s">
        <v>2391</v>
      </c>
      <c r="E97" s="12" t="s">
        <v>750</v>
      </c>
      <c r="F97" s="12" t="s">
        <v>735</v>
      </c>
      <c r="G97" s="130">
        <v>96</v>
      </c>
      <c r="H97" s="130">
        <v>4</v>
      </c>
      <c r="I97" s="130">
        <v>3</v>
      </c>
      <c r="J97" s="130">
        <v>5</v>
      </c>
      <c r="K97" s="130">
        <v>5</v>
      </c>
      <c r="L97" s="130">
        <v>5</v>
      </c>
      <c r="M97" s="130">
        <v>5</v>
      </c>
    </row>
    <row r="98" spans="1:13">
      <c r="A98" s="7">
        <v>19</v>
      </c>
      <c r="B98" s="10" t="s">
        <v>2372</v>
      </c>
      <c r="C98" s="11" t="s">
        <v>2394</v>
      </c>
      <c r="D98" s="11"/>
      <c r="E98" s="12" t="s">
        <v>2395</v>
      </c>
      <c r="F98" s="12" t="s">
        <v>2396</v>
      </c>
      <c r="G98" s="130">
        <v>97</v>
      </c>
      <c r="H98" s="130">
        <v>3</v>
      </c>
      <c r="I98" s="130">
        <v>3</v>
      </c>
      <c r="J98" s="130">
        <v>3</v>
      </c>
      <c r="K98" s="130">
        <v>3</v>
      </c>
      <c r="L98" s="130">
        <v>3</v>
      </c>
      <c r="M98" s="130">
        <v>3</v>
      </c>
    </row>
    <row r="99" spans="1:13">
      <c r="A99" s="7">
        <v>19</v>
      </c>
      <c r="B99" s="10" t="s">
        <v>2372</v>
      </c>
      <c r="C99" s="11" t="s">
        <v>931</v>
      </c>
      <c r="D99" s="11"/>
      <c r="E99" s="12" t="s">
        <v>1564</v>
      </c>
      <c r="F99" s="12" t="s">
        <v>2398</v>
      </c>
      <c r="G99" s="130">
        <v>98</v>
      </c>
      <c r="H99" s="130">
        <v>3</v>
      </c>
      <c r="I99" s="130">
        <v>2</v>
      </c>
      <c r="J99" s="130">
        <v>5</v>
      </c>
      <c r="K99" s="130">
        <v>3</v>
      </c>
      <c r="L99" s="130">
        <v>3</v>
      </c>
      <c r="M99" s="130">
        <v>5</v>
      </c>
    </row>
    <row r="100" spans="1:13">
      <c r="A100" s="7">
        <v>19</v>
      </c>
      <c r="B100" s="10" t="s">
        <v>2372</v>
      </c>
      <c r="C100" s="11" t="s">
        <v>421</v>
      </c>
      <c r="D100" s="11" t="s">
        <v>538</v>
      </c>
      <c r="E100" s="12" t="s">
        <v>2399</v>
      </c>
      <c r="F100" s="12" t="s">
        <v>4120</v>
      </c>
      <c r="G100" s="130">
        <v>99</v>
      </c>
      <c r="H100" s="130">
        <v>3</v>
      </c>
      <c r="I100" s="130">
        <v>2</v>
      </c>
      <c r="J100" s="130">
        <v>4</v>
      </c>
      <c r="K100" s="130">
        <v>3</v>
      </c>
      <c r="L100" s="130">
        <v>3</v>
      </c>
      <c r="M100" s="130">
        <v>4</v>
      </c>
    </row>
    <row r="101" spans="1:13">
      <c r="A101" s="7">
        <v>19</v>
      </c>
      <c r="B101" s="10" t="s">
        <v>2372</v>
      </c>
      <c r="C101" s="11" t="s">
        <v>2190</v>
      </c>
      <c r="D101" s="11"/>
      <c r="E101" s="12" t="s">
        <v>2401</v>
      </c>
      <c r="F101" s="12" t="s">
        <v>2402</v>
      </c>
      <c r="G101" s="130">
        <v>100</v>
      </c>
      <c r="H101" s="130">
        <v>3</v>
      </c>
      <c r="I101" s="130">
        <v>2</v>
      </c>
      <c r="J101" s="130">
        <v>4</v>
      </c>
      <c r="K101" s="130">
        <v>4</v>
      </c>
      <c r="L101" s="130">
        <v>5</v>
      </c>
      <c r="M101" s="130">
        <v>5</v>
      </c>
    </row>
    <row r="102" spans="1:13">
      <c r="A102" s="7">
        <v>20</v>
      </c>
      <c r="B102" s="10" t="s">
        <v>2404</v>
      </c>
      <c r="C102" s="11" t="s">
        <v>11073</v>
      </c>
      <c r="D102" s="14"/>
      <c r="E102" s="12" t="s">
        <v>712</v>
      </c>
      <c r="F102" s="12" t="s">
        <v>2094</v>
      </c>
      <c r="G102" s="130">
        <v>101</v>
      </c>
      <c r="H102" s="130">
        <v>4</v>
      </c>
      <c r="I102" s="130">
        <v>4</v>
      </c>
      <c r="J102" s="130">
        <v>5</v>
      </c>
      <c r="K102" s="130">
        <v>3</v>
      </c>
      <c r="L102" s="130">
        <v>4</v>
      </c>
      <c r="M102" s="130">
        <v>5</v>
      </c>
    </row>
    <row r="103" spans="1:13">
      <c r="A103" s="7">
        <v>20</v>
      </c>
      <c r="B103" s="19" t="s">
        <v>2404</v>
      </c>
      <c r="C103" s="11" t="s">
        <v>394</v>
      </c>
      <c r="D103" s="14"/>
      <c r="E103" s="12" t="s">
        <v>300</v>
      </c>
      <c r="F103" s="12" t="s">
        <v>515</v>
      </c>
      <c r="G103" s="130">
        <v>102</v>
      </c>
      <c r="H103" s="130">
        <v>3</v>
      </c>
      <c r="I103" s="130">
        <v>4</v>
      </c>
      <c r="J103" s="130">
        <v>5</v>
      </c>
      <c r="K103" s="130">
        <v>3</v>
      </c>
      <c r="L103" s="130">
        <v>3</v>
      </c>
      <c r="M103" s="130">
        <v>4</v>
      </c>
    </row>
    <row r="104" spans="1:13">
      <c r="A104" s="7">
        <v>20</v>
      </c>
      <c r="B104" s="19" t="s">
        <v>2404</v>
      </c>
      <c r="C104" s="11" t="s">
        <v>44</v>
      </c>
      <c r="D104" s="14"/>
      <c r="E104" s="12" t="s">
        <v>408</v>
      </c>
      <c r="F104" s="12" t="s">
        <v>5825</v>
      </c>
      <c r="G104" s="130">
        <v>103</v>
      </c>
      <c r="H104" s="130">
        <v>3</v>
      </c>
      <c r="I104" s="130">
        <v>3</v>
      </c>
      <c r="J104" s="130">
        <v>4</v>
      </c>
      <c r="K104" s="130">
        <v>3</v>
      </c>
      <c r="L104" s="130">
        <v>3</v>
      </c>
      <c r="M104" s="130">
        <v>4</v>
      </c>
    </row>
    <row r="105" spans="1:13">
      <c r="A105" s="7">
        <v>20</v>
      </c>
      <c r="B105" s="19" t="s">
        <v>2404</v>
      </c>
      <c r="C105" s="11" t="s">
        <v>11075</v>
      </c>
      <c r="D105" s="14"/>
      <c r="E105" s="12" t="s">
        <v>2376</v>
      </c>
      <c r="F105" s="12" t="s">
        <v>1244</v>
      </c>
      <c r="G105" s="130">
        <v>104</v>
      </c>
      <c r="H105" s="130">
        <v>4</v>
      </c>
      <c r="I105" s="130">
        <v>3</v>
      </c>
      <c r="J105" s="130">
        <v>5</v>
      </c>
      <c r="K105" s="130">
        <v>4</v>
      </c>
      <c r="L105" s="130">
        <v>5</v>
      </c>
      <c r="M105" s="130">
        <v>5</v>
      </c>
    </row>
    <row r="106" spans="1:13">
      <c r="A106" s="7">
        <v>20</v>
      </c>
      <c r="B106" s="19" t="s">
        <v>2404</v>
      </c>
      <c r="C106" s="11" t="s">
        <v>2409</v>
      </c>
      <c r="D106" s="14"/>
      <c r="E106" s="12" t="s">
        <v>301</v>
      </c>
      <c r="F106" s="12" t="s">
        <v>1249</v>
      </c>
      <c r="G106" s="130">
        <v>105</v>
      </c>
      <c r="H106" s="130">
        <v>5</v>
      </c>
      <c r="I106" s="130">
        <v>4</v>
      </c>
      <c r="J106" s="130">
        <v>5</v>
      </c>
      <c r="K106" s="130">
        <v>5</v>
      </c>
      <c r="L106" s="130">
        <v>5</v>
      </c>
      <c r="M106" s="130">
        <v>5</v>
      </c>
    </row>
    <row r="107" spans="1:13">
      <c r="A107" s="7">
        <v>20</v>
      </c>
      <c r="B107" s="19" t="s">
        <v>2404</v>
      </c>
      <c r="C107" s="11" t="s">
        <v>11076</v>
      </c>
      <c r="D107" s="14"/>
      <c r="E107" s="12" t="s">
        <v>2011</v>
      </c>
      <c r="F107" s="12" t="s">
        <v>2414</v>
      </c>
      <c r="G107" s="130">
        <v>106</v>
      </c>
      <c r="H107" s="130">
        <v>5</v>
      </c>
      <c r="I107" s="130">
        <v>5</v>
      </c>
      <c r="J107" s="130">
        <v>4</v>
      </c>
      <c r="K107" s="130">
        <v>5</v>
      </c>
      <c r="L107" s="130">
        <v>5</v>
      </c>
      <c r="M107" s="130">
        <v>5</v>
      </c>
    </row>
    <row r="108" spans="1:13">
      <c r="A108" s="7">
        <v>20</v>
      </c>
      <c r="B108" s="19" t="s">
        <v>2404</v>
      </c>
      <c r="C108" s="11" t="s">
        <v>2417</v>
      </c>
      <c r="D108" s="14"/>
      <c r="E108" s="12" t="s">
        <v>1409</v>
      </c>
      <c r="F108" s="12" t="s">
        <v>1764</v>
      </c>
      <c r="G108" s="130">
        <v>107</v>
      </c>
      <c r="H108" s="130">
        <v>4</v>
      </c>
      <c r="I108" s="130">
        <v>3</v>
      </c>
      <c r="J108" s="130">
        <v>5</v>
      </c>
      <c r="K108" s="130">
        <v>4</v>
      </c>
      <c r="L108" s="130">
        <v>5</v>
      </c>
      <c r="M108" s="130">
        <v>5</v>
      </c>
    </row>
    <row r="109" spans="1:13">
      <c r="A109" s="7">
        <v>20</v>
      </c>
      <c r="B109" s="19" t="s">
        <v>2404</v>
      </c>
      <c r="C109" s="11" t="s">
        <v>294</v>
      </c>
      <c r="D109" s="14"/>
      <c r="E109" s="12" t="s">
        <v>2420</v>
      </c>
      <c r="F109" s="12" t="s">
        <v>1208</v>
      </c>
      <c r="G109" s="130">
        <v>108</v>
      </c>
      <c r="H109" s="130">
        <v>4</v>
      </c>
      <c r="I109" s="130">
        <v>4</v>
      </c>
      <c r="J109" s="130">
        <v>5</v>
      </c>
      <c r="K109" s="130">
        <v>4</v>
      </c>
      <c r="L109" s="130">
        <v>5</v>
      </c>
      <c r="M109" s="130">
        <v>4</v>
      </c>
    </row>
    <row r="110" spans="1:13">
      <c r="A110" s="7">
        <v>20</v>
      </c>
      <c r="B110" s="19" t="s">
        <v>2404</v>
      </c>
      <c r="C110" s="11" t="s">
        <v>38</v>
      </c>
      <c r="D110" s="11" t="s">
        <v>2423</v>
      </c>
      <c r="E110" s="12" t="s">
        <v>2236</v>
      </c>
      <c r="F110" s="12" t="s">
        <v>2424</v>
      </c>
      <c r="G110" s="130">
        <v>109</v>
      </c>
      <c r="H110" s="130">
        <v>3</v>
      </c>
      <c r="I110" s="130">
        <v>3</v>
      </c>
      <c r="J110" s="130">
        <v>5</v>
      </c>
      <c r="K110" s="130">
        <v>4</v>
      </c>
      <c r="L110" s="130">
        <v>5</v>
      </c>
      <c r="M110" s="130">
        <v>5</v>
      </c>
    </row>
    <row r="111" spans="1:13">
      <c r="A111" s="7">
        <v>20</v>
      </c>
      <c r="B111" s="19" t="s">
        <v>2404</v>
      </c>
      <c r="C111" s="11" t="s">
        <v>233</v>
      </c>
      <c r="D111" s="11"/>
      <c r="E111" s="12" t="s">
        <v>399</v>
      </c>
      <c r="F111" s="12" t="s">
        <v>2427</v>
      </c>
      <c r="G111" s="130">
        <v>110</v>
      </c>
      <c r="H111" s="130">
        <v>5</v>
      </c>
      <c r="I111" s="130">
        <v>4</v>
      </c>
      <c r="J111" s="130">
        <v>4</v>
      </c>
      <c r="K111" s="130">
        <v>5</v>
      </c>
      <c r="L111" s="130">
        <v>5</v>
      </c>
      <c r="M111" s="130">
        <v>5</v>
      </c>
    </row>
    <row r="112" spans="1:13">
      <c r="A112" s="7">
        <v>20</v>
      </c>
      <c r="B112" s="19" t="s">
        <v>2404</v>
      </c>
      <c r="C112" s="11" t="s">
        <v>333</v>
      </c>
      <c r="D112" s="11" t="s">
        <v>2430</v>
      </c>
      <c r="E112" s="12" t="s">
        <v>761</v>
      </c>
      <c r="F112" s="12" t="s">
        <v>2431</v>
      </c>
      <c r="G112" s="130">
        <v>111</v>
      </c>
      <c r="H112" s="130">
        <v>5</v>
      </c>
      <c r="I112" s="130">
        <v>4</v>
      </c>
      <c r="J112" s="130">
        <v>5</v>
      </c>
      <c r="K112" s="130">
        <v>5</v>
      </c>
      <c r="L112" s="130">
        <v>5</v>
      </c>
      <c r="M112" s="130">
        <v>5</v>
      </c>
    </row>
    <row r="113" spans="1:13">
      <c r="A113" s="7">
        <v>20</v>
      </c>
      <c r="B113" s="19" t="s">
        <v>2404</v>
      </c>
      <c r="C113" s="11" t="s">
        <v>1344</v>
      </c>
      <c r="D113" s="11"/>
      <c r="E113" s="12" t="s">
        <v>5443</v>
      </c>
      <c r="F113" s="12" t="s">
        <v>601</v>
      </c>
      <c r="G113" s="130">
        <v>112</v>
      </c>
      <c r="H113" s="130">
        <v>3</v>
      </c>
      <c r="I113" s="130">
        <v>3</v>
      </c>
      <c r="J113" s="130">
        <v>4</v>
      </c>
      <c r="K113" s="130">
        <v>4</v>
      </c>
      <c r="L113" s="130">
        <v>3</v>
      </c>
      <c r="M113" s="130">
        <v>4</v>
      </c>
    </row>
    <row r="114" spans="1:13">
      <c r="A114" s="7">
        <v>20</v>
      </c>
      <c r="B114" s="19" t="s">
        <v>2404</v>
      </c>
      <c r="C114" s="11" t="s">
        <v>593</v>
      </c>
      <c r="D114" s="11"/>
      <c r="E114" s="12" t="s">
        <v>2439</v>
      </c>
      <c r="F114" s="12" t="s">
        <v>2440</v>
      </c>
      <c r="G114" s="130">
        <v>113</v>
      </c>
      <c r="H114" s="130">
        <v>3</v>
      </c>
      <c r="I114" s="130">
        <v>3</v>
      </c>
      <c r="J114" s="130">
        <v>5</v>
      </c>
      <c r="K114" s="130">
        <v>3</v>
      </c>
      <c r="L114" s="130">
        <v>3</v>
      </c>
      <c r="M114" s="130">
        <v>5</v>
      </c>
    </row>
    <row r="115" spans="1:13">
      <c r="A115" s="7">
        <v>20</v>
      </c>
      <c r="B115" s="19" t="s">
        <v>2404</v>
      </c>
      <c r="C115" s="11" t="s">
        <v>89</v>
      </c>
      <c r="D115" s="11"/>
      <c r="E115" s="12" t="s">
        <v>2439</v>
      </c>
      <c r="F115" s="12" t="s">
        <v>2440</v>
      </c>
      <c r="G115" s="130">
        <v>114</v>
      </c>
      <c r="H115" s="130">
        <v>3</v>
      </c>
      <c r="I115" s="130">
        <v>3</v>
      </c>
      <c r="J115" s="130">
        <v>5</v>
      </c>
      <c r="K115" s="130">
        <v>3</v>
      </c>
      <c r="L115" s="130">
        <v>3</v>
      </c>
      <c r="M115" s="130">
        <v>4</v>
      </c>
    </row>
    <row r="116" spans="1:13">
      <c r="A116" s="7">
        <v>20</v>
      </c>
      <c r="B116" s="19" t="s">
        <v>2404</v>
      </c>
      <c r="C116" s="11" t="s">
        <v>2442</v>
      </c>
      <c r="D116" s="11"/>
      <c r="E116" s="12" t="s">
        <v>2444</v>
      </c>
      <c r="F116" s="12" t="s">
        <v>329</v>
      </c>
      <c r="G116" s="130">
        <v>115</v>
      </c>
      <c r="H116" s="130">
        <v>3</v>
      </c>
      <c r="I116" s="130">
        <v>3</v>
      </c>
      <c r="J116" s="130">
        <v>5</v>
      </c>
      <c r="K116" s="130">
        <v>4</v>
      </c>
      <c r="L116" s="130">
        <v>5</v>
      </c>
      <c r="M116" s="130">
        <v>5</v>
      </c>
    </row>
    <row r="117" spans="1:13">
      <c r="A117" s="7">
        <v>20</v>
      </c>
      <c r="B117" s="19" t="s">
        <v>2404</v>
      </c>
      <c r="C117" s="11" t="s">
        <v>2446</v>
      </c>
      <c r="D117" s="11"/>
      <c r="E117" s="12" t="s">
        <v>972</v>
      </c>
      <c r="F117" s="12" t="s">
        <v>1569</v>
      </c>
      <c r="G117" s="130">
        <v>116</v>
      </c>
      <c r="H117" s="130">
        <v>3</v>
      </c>
      <c r="I117" s="130">
        <v>3</v>
      </c>
      <c r="J117" s="130">
        <v>5</v>
      </c>
      <c r="K117" s="130">
        <v>4</v>
      </c>
      <c r="L117" s="130">
        <v>5</v>
      </c>
      <c r="M117" s="130">
        <v>5</v>
      </c>
    </row>
    <row r="118" spans="1:13">
      <c r="A118" s="7">
        <v>20</v>
      </c>
      <c r="B118" s="19" t="s">
        <v>11077</v>
      </c>
      <c r="C118" s="11" t="s">
        <v>2448</v>
      </c>
      <c r="D118" s="11"/>
      <c r="E118" s="12" t="s">
        <v>2449</v>
      </c>
      <c r="F118" s="12" t="s">
        <v>2450</v>
      </c>
      <c r="G118" s="130">
        <v>117</v>
      </c>
      <c r="H118" s="130">
        <v>4</v>
      </c>
      <c r="I118" s="130">
        <v>4</v>
      </c>
      <c r="J118" s="130">
        <v>4</v>
      </c>
      <c r="K118" s="130">
        <v>4</v>
      </c>
      <c r="L118" s="130">
        <v>4</v>
      </c>
      <c r="M118" s="130">
        <v>4</v>
      </c>
    </row>
    <row r="119" spans="1:13">
      <c r="A119" s="7">
        <v>20</v>
      </c>
      <c r="B119" s="19" t="s">
        <v>2404</v>
      </c>
      <c r="C119" s="11" t="s">
        <v>10842</v>
      </c>
      <c r="D119" s="11"/>
      <c r="E119" s="12" t="s">
        <v>1157</v>
      </c>
      <c r="F119" s="12" t="s">
        <v>952</v>
      </c>
      <c r="G119" s="130">
        <v>118</v>
      </c>
      <c r="H119" s="130">
        <v>3</v>
      </c>
      <c r="I119" s="130">
        <v>3</v>
      </c>
      <c r="J119" s="130">
        <v>3</v>
      </c>
      <c r="K119" s="130">
        <v>4</v>
      </c>
      <c r="L119" s="130">
        <v>3</v>
      </c>
      <c r="M119" s="130">
        <v>4</v>
      </c>
    </row>
    <row r="120" spans="1:13">
      <c r="A120" s="7">
        <v>20</v>
      </c>
      <c r="B120" s="19" t="s">
        <v>2404</v>
      </c>
      <c r="C120" s="11" t="s">
        <v>80</v>
      </c>
      <c r="D120" s="11"/>
      <c r="E120" s="12" t="s">
        <v>952</v>
      </c>
      <c r="F120" s="12" t="s">
        <v>505</v>
      </c>
      <c r="G120" s="130">
        <v>119</v>
      </c>
      <c r="H120" s="130">
        <v>3</v>
      </c>
      <c r="I120" s="130">
        <v>3</v>
      </c>
      <c r="J120" s="130">
        <v>4</v>
      </c>
      <c r="K120" s="130">
        <v>3</v>
      </c>
      <c r="L120" s="130">
        <v>3</v>
      </c>
      <c r="M120" s="130">
        <v>4</v>
      </c>
    </row>
    <row r="121" spans="1:13">
      <c r="A121" s="7">
        <v>20</v>
      </c>
      <c r="B121" s="19" t="s">
        <v>2404</v>
      </c>
      <c r="C121" s="11" t="s">
        <v>753</v>
      </c>
      <c r="D121" s="11"/>
      <c r="E121" s="12" t="s">
        <v>2453</v>
      </c>
      <c r="F121" s="12" t="s">
        <v>2199</v>
      </c>
      <c r="G121" s="130">
        <v>120</v>
      </c>
      <c r="H121" s="130">
        <v>4</v>
      </c>
      <c r="I121" s="130">
        <v>4</v>
      </c>
      <c r="J121" s="130">
        <v>3</v>
      </c>
      <c r="K121" s="130">
        <v>4</v>
      </c>
      <c r="L121" s="130">
        <v>5</v>
      </c>
      <c r="M121" s="130">
        <v>5</v>
      </c>
    </row>
    <row r="122" spans="1:13">
      <c r="A122" s="7">
        <v>20</v>
      </c>
      <c r="B122" s="19" t="s">
        <v>2404</v>
      </c>
      <c r="C122" s="11" t="s">
        <v>1450</v>
      </c>
      <c r="D122" s="11"/>
      <c r="E122" s="12" t="s">
        <v>2455</v>
      </c>
      <c r="F122" s="12" t="s">
        <v>2456</v>
      </c>
      <c r="G122" s="130">
        <v>121</v>
      </c>
      <c r="H122" s="130">
        <v>4</v>
      </c>
      <c r="I122" s="130">
        <v>3</v>
      </c>
      <c r="J122" s="130">
        <v>4</v>
      </c>
      <c r="K122" s="130">
        <v>5</v>
      </c>
      <c r="L122" s="130">
        <v>5</v>
      </c>
      <c r="M122" s="130">
        <v>5</v>
      </c>
    </row>
    <row r="123" spans="1:13">
      <c r="A123" s="7">
        <v>20</v>
      </c>
      <c r="B123" s="19" t="s">
        <v>2404</v>
      </c>
      <c r="C123" s="11" t="s">
        <v>105</v>
      </c>
      <c r="D123" s="11" t="s">
        <v>2457</v>
      </c>
      <c r="E123" s="12" t="s">
        <v>2458</v>
      </c>
      <c r="F123" s="12" t="s">
        <v>2459</v>
      </c>
      <c r="G123" s="130">
        <v>122</v>
      </c>
      <c r="H123" s="130">
        <v>4</v>
      </c>
      <c r="I123" s="130">
        <v>5</v>
      </c>
      <c r="J123" s="130">
        <v>4</v>
      </c>
      <c r="K123" s="130">
        <v>4</v>
      </c>
      <c r="L123" s="130">
        <v>5</v>
      </c>
      <c r="M123" s="130">
        <v>5</v>
      </c>
    </row>
    <row r="124" spans="1:13">
      <c r="A124" s="7">
        <v>21</v>
      </c>
      <c r="B124" s="10" t="s">
        <v>2461</v>
      </c>
      <c r="C124" s="11" t="s">
        <v>943</v>
      </c>
      <c r="D124" s="11" t="s">
        <v>2462</v>
      </c>
      <c r="E124" s="12" t="s">
        <v>1033</v>
      </c>
      <c r="F124" s="12" t="s">
        <v>2463</v>
      </c>
      <c r="G124" s="130">
        <v>123</v>
      </c>
      <c r="H124" s="130">
        <v>4</v>
      </c>
      <c r="I124" s="130">
        <v>3</v>
      </c>
      <c r="J124" s="130">
        <v>4</v>
      </c>
      <c r="K124" s="130">
        <v>4</v>
      </c>
      <c r="L124" s="130">
        <v>3</v>
      </c>
      <c r="M124" s="130">
        <v>4</v>
      </c>
    </row>
    <row r="125" spans="1:13">
      <c r="A125" s="7">
        <v>21</v>
      </c>
      <c r="B125" s="10" t="s">
        <v>2461</v>
      </c>
      <c r="C125" s="11" t="s">
        <v>2465</v>
      </c>
      <c r="D125" s="11" t="s">
        <v>2466</v>
      </c>
      <c r="E125" s="12" t="s">
        <v>2467</v>
      </c>
      <c r="F125" s="12" t="s">
        <v>2468</v>
      </c>
      <c r="G125" s="130">
        <v>124</v>
      </c>
      <c r="H125" s="130">
        <v>4</v>
      </c>
      <c r="I125" s="130">
        <v>3</v>
      </c>
      <c r="J125" s="130">
        <v>4</v>
      </c>
      <c r="K125" s="130">
        <v>3</v>
      </c>
      <c r="L125" s="130">
        <v>3</v>
      </c>
      <c r="M125" s="130">
        <v>4</v>
      </c>
    </row>
    <row r="126" spans="1:13">
      <c r="A126" s="7">
        <v>21</v>
      </c>
      <c r="B126" s="10" t="s">
        <v>2461</v>
      </c>
      <c r="C126" s="11" t="s">
        <v>2136</v>
      </c>
      <c r="D126" s="14"/>
      <c r="E126" s="12" t="s">
        <v>2471</v>
      </c>
      <c r="F126" s="12" t="s">
        <v>2472</v>
      </c>
      <c r="G126" s="130">
        <v>125</v>
      </c>
      <c r="H126" s="130">
        <v>3</v>
      </c>
      <c r="I126" s="130">
        <v>3</v>
      </c>
      <c r="J126" s="130">
        <v>4</v>
      </c>
      <c r="K126" s="130">
        <v>4</v>
      </c>
      <c r="L126" s="130">
        <v>4</v>
      </c>
      <c r="M126" s="130">
        <v>5</v>
      </c>
    </row>
    <row r="127" spans="1:13">
      <c r="A127" s="7">
        <v>21</v>
      </c>
      <c r="B127" s="10" t="s">
        <v>2461</v>
      </c>
      <c r="C127" s="11" t="s">
        <v>1217</v>
      </c>
      <c r="D127" s="14"/>
      <c r="E127" s="12" t="s">
        <v>2474</v>
      </c>
      <c r="F127" s="12" t="s">
        <v>2475</v>
      </c>
      <c r="G127" s="130">
        <v>126</v>
      </c>
      <c r="H127" s="130">
        <v>5</v>
      </c>
      <c r="I127" s="130">
        <v>3</v>
      </c>
      <c r="J127" s="130">
        <v>5</v>
      </c>
      <c r="K127" s="130">
        <v>5</v>
      </c>
      <c r="L127" s="130">
        <v>5</v>
      </c>
      <c r="M127" s="130">
        <v>5</v>
      </c>
    </row>
    <row r="128" spans="1:13">
      <c r="A128" s="7">
        <v>21</v>
      </c>
      <c r="B128" s="10" t="s">
        <v>2461</v>
      </c>
      <c r="C128" s="11" t="s">
        <v>2478</v>
      </c>
      <c r="D128" s="11" t="s">
        <v>11078</v>
      </c>
      <c r="E128" s="12" t="s">
        <v>2481</v>
      </c>
      <c r="F128" s="12" t="s">
        <v>2482</v>
      </c>
      <c r="G128" s="130">
        <v>127</v>
      </c>
      <c r="H128" s="130">
        <v>5</v>
      </c>
      <c r="I128" s="130">
        <v>3</v>
      </c>
      <c r="J128" s="130">
        <v>5</v>
      </c>
      <c r="K128" s="130">
        <v>3</v>
      </c>
      <c r="L128" s="130">
        <v>4</v>
      </c>
      <c r="M128" s="130">
        <v>4</v>
      </c>
    </row>
    <row r="129" spans="1:13">
      <c r="A129" s="7">
        <v>21</v>
      </c>
      <c r="B129" s="10" t="s">
        <v>2461</v>
      </c>
      <c r="C129" s="11" t="s">
        <v>2484</v>
      </c>
      <c r="D129" s="14"/>
      <c r="E129" s="12" t="s">
        <v>2485</v>
      </c>
      <c r="F129" s="12" t="s">
        <v>2486</v>
      </c>
      <c r="G129" s="130">
        <v>128</v>
      </c>
      <c r="H129" s="130">
        <v>4</v>
      </c>
      <c r="I129" s="130">
        <v>4</v>
      </c>
      <c r="J129" s="130">
        <v>5</v>
      </c>
      <c r="K129" s="130">
        <v>4</v>
      </c>
      <c r="L129" s="130">
        <v>3</v>
      </c>
      <c r="M129" s="130">
        <v>4</v>
      </c>
    </row>
    <row r="130" spans="1:13">
      <c r="A130" s="7">
        <v>21</v>
      </c>
      <c r="B130" s="10" t="s">
        <v>2461</v>
      </c>
      <c r="C130" s="11" t="s">
        <v>497</v>
      </c>
      <c r="D130" s="11" t="s">
        <v>2489</v>
      </c>
      <c r="E130" s="12" t="s">
        <v>2490</v>
      </c>
      <c r="F130" s="12" t="s">
        <v>2491</v>
      </c>
      <c r="G130" s="130">
        <v>129</v>
      </c>
      <c r="H130" s="130">
        <v>3</v>
      </c>
      <c r="I130" s="130">
        <v>3</v>
      </c>
      <c r="J130" s="130">
        <v>4</v>
      </c>
      <c r="K130" s="130">
        <v>4</v>
      </c>
      <c r="L130" s="130">
        <v>4</v>
      </c>
      <c r="M130" s="130">
        <v>4</v>
      </c>
    </row>
    <row r="131" spans="1:13">
      <c r="A131" s="7">
        <v>22</v>
      </c>
      <c r="B131" s="19" t="s">
        <v>2492</v>
      </c>
      <c r="C131" s="11" t="s">
        <v>30</v>
      </c>
      <c r="D131" s="14"/>
      <c r="E131" s="12" t="s">
        <v>1506</v>
      </c>
      <c r="F131" s="12" t="s">
        <v>1510</v>
      </c>
      <c r="G131" s="130">
        <v>130</v>
      </c>
      <c r="H131" s="130">
        <v>5</v>
      </c>
      <c r="I131" s="130">
        <v>5</v>
      </c>
      <c r="J131" s="130">
        <v>5</v>
      </c>
      <c r="K131" s="130">
        <v>4</v>
      </c>
      <c r="L131" s="130">
        <v>4</v>
      </c>
      <c r="M131" s="130">
        <v>5</v>
      </c>
    </row>
    <row r="132" spans="1:13">
      <c r="A132" s="7">
        <v>23</v>
      </c>
      <c r="B132" s="10" t="s">
        <v>2498</v>
      </c>
      <c r="C132" s="11" t="s">
        <v>2190</v>
      </c>
      <c r="D132" s="14"/>
      <c r="E132" s="12" t="s">
        <v>1510</v>
      </c>
      <c r="F132" s="12" t="s">
        <v>544</v>
      </c>
      <c r="G132" s="130">
        <v>131</v>
      </c>
      <c r="H132" s="130">
        <v>3</v>
      </c>
      <c r="I132" s="130">
        <v>3</v>
      </c>
      <c r="J132" s="130">
        <v>3</v>
      </c>
      <c r="K132" s="130">
        <v>3</v>
      </c>
      <c r="L132" s="130">
        <v>3</v>
      </c>
      <c r="M132" s="130">
        <v>3</v>
      </c>
    </row>
    <row r="133" spans="1:13">
      <c r="A133" s="7">
        <v>23</v>
      </c>
      <c r="B133" s="10" t="s">
        <v>2498</v>
      </c>
      <c r="C133" s="11" t="s">
        <v>38</v>
      </c>
      <c r="D133" s="11" t="s">
        <v>38</v>
      </c>
      <c r="E133" s="12" t="s">
        <v>544</v>
      </c>
      <c r="F133" s="12" t="s">
        <v>301</v>
      </c>
      <c r="G133" s="130">
        <v>132</v>
      </c>
      <c r="H133" s="130">
        <v>3</v>
      </c>
      <c r="I133" s="130">
        <v>2</v>
      </c>
      <c r="J133" s="130">
        <v>4</v>
      </c>
      <c r="K133" s="130">
        <v>4</v>
      </c>
      <c r="L133" s="130">
        <v>4</v>
      </c>
      <c r="M133" s="130">
        <v>5</v>
      </c>
    </row>
    <row r="134" spans="1:13">
      <c r="A134" s="7">
        <v>23</v>
      </c>
      <c r="B134" s="10" t="s">
        <v>2498</v>
      </c>
      <c r="C134" s="11" t="s">
        <v>2465</v>
      </c>
      <c r="D134" s="11" t="s">
        <v>2466</v>
      </c>
      <c r="E134" s="12" t="s">
        <v>174</v>
      </c>
      <c r="F134" s="12" t="s">
        <v>1504</v>
      </c>
      <c r="G134" s="130">
        <v>133</v>
      </c>
      <c r="H134" s="130">
        <v>4</v>
      </c>
      <c r="I134" s="130">
        <v>3</v>
      </c>
      <c r="J134" s="130">
        <v>4</v>
      </c>
      <c r="K134" s="130">
        <v>4</v>
      </c>
      <c r="L134" s="130">
        <v>5</v>
      </c>
      <c r="M134" s="130">
        <v>4</v>
      </c>
    </row>
    <row r="135" spans="1:13">
      <c r="A135" s="7">
        <v>23</v>
      </c>
      <c r="B135" s="10" t="s">
        <v>2498</v>
      </c>
      <c r="C135" s="11" t="s">
        <v>75</v>
      </c>
      <c r="D135" s="11" t="s">
        <v>75</v>
      </c>
      <c r="E135" s="12" t="s">
        <v>1864</v>
      </c>
      <c r="F135" s="12" t="s">
        <v>2504</v>
      </c>
      <c r="G135" s="130">
        <v>134</v>
      </c>
      <c r="H135" s="130">
        <v>3</v>
      </c>
      <c r="I135" s="130">
        <v>2</v>
      </c>
      <c r="J135" s="130">
        <v>3</v>
      </c>
      <c r="K135" s="130">
        <v>5</v>
      </c>
      <c r="L135" s="130">
        <v>5</v>
      </c>
      <c r="M135" s="130">
        <v>5</v>
      </c>
    </row>
    <row r="136" spans="1:13">
      <c r="A136" s="7">
        <v>23</v>
      </c>
      <c r="B136" s="10" t="s">
        <v>2498</v>
      </c>
      <c r="C136" s="11" t="s">
        <v>80</v>
      </c>
      <c r="D136" s="11"/>
      <c r="E136" s="12" t="s">
        <v>2506</v>
      </c>
      <c r="F136" s="12" t="s">
        <v>628</v>
      </c>
      <c r="G136" s="130">
        <v>135</v>
      </c>
      <c r="H136" s="130">
        <v>3</v>
      </c>
      <c r="I136" s="130">
        <v>3</v>
      </c>
      <c r="J136" s="130">
        <v>4</v>
      </c>
      <c r="K136" s="130">
        <v>4</v>
      </c>
      <c r="L136" s="130">
        <v>5</v>
      </c>
      <c r="M136" s="130">
        <v>4</v>
      </c>
    </row>
    <row r="137" spans="1:13">
      <c r="A137" s="7">
        <v>24</v>
      </c>
      <c r="B137" s="19" t="s">
        <v>2507</v>
      </c>
      <c r="C137" s="11" t="s">
        <v>565</v>
      </c>
      <c r="D137" s="11" t="s">
        <v>2509</v>
      </c>
      <c r="E137" s="12" t="s">
        <v>2510</v>
      </c>
      <c r="F137" s="12" t="s">
        <v>881</v>
      </c>
      <c r="G137" s="130">
        <v>136</v>
      </c>
      <c r="H137" s="130">
        <v>5</v>
      </c>
      <c r="I137" s="130">
        <v>5</v>
      </c>
      <c r="J137" s="130">
        <v>5</v>
      </c>
      <c r="K137" s="130">
        <v>4</v>
      </c>
      <c r="L137" s="130">
        <v>4</v>
      </c>
      <c r="M137" s="130">
        <v>5</v>
      </c>
    </row>
    <row r="138" spans="1:13">
      <c r="A138" s="7">
        <v>25</v>
      </c>
      <c r="B138" s="19" t="s">
        <v>2513</v>
      </c>
      <c r="C138" s="11" t="s">
        <v>233</v>
      </c>
      <c r="D138" s="11" t="s">
        <v>2514</v>
      </c>
      <c r="E138" s="12" t="s">
        <v>1741</v>
      </c>
      <c r="F138" s="12" t="s">
        <v>2007</v>
      </c>
      <c r="G138" s="130">
        <v>137</v>
      </c>
      <c r="H138" s="130">
        <v>5</v>
      </c>
      <c r="I138" s="130">
        <v>4</v>
      </c>
      <c r="J138" s="130">
        <v>4</v>
      </c>
      <c r="K138" s="130">
        <v>4</v>
      </c>
      <c r="L138" s="130">
        <v>5</v>
      </c>
      <c r="M138" s="130">
        <v>5</v>
      </c>
    </row>
    <row r="139" spans="1:13">
      <c r="A139" s="7">
        <v>25</v>
      </c>
      <c r="B139" s="10" t="s">
        <v>2513</v>
      </c>
      <c r="C139" s="11" t="s">
        <v>2517</v>
      </c>
      <c r="D139" s="11" t="s">
        <v>2519</v>
      </c>
      <c r="E139" s="12" t="s">
        <v>393</v>
      </c>
      <c r="F139" s="12" t="s">
        <v>2520</v>
      </c>
      <c r="G139" s="130">
        <v>138</v>
      </c>
      <c r="H139" s="130">
        <v>4</v>
      </c>
      <c r="I139" s="130">
        <v>5</v>
      </c>
      <c r="J139" s="130">
        <v>4</v>
      </c>
      <c r="K139" s="130">
        <v>3</v>
      </c>
      <c r="L139" s="130">
        <v>5</v>
      </c>
      <c r="M139" s="130">
        <v>5</v>
      </c>
    </row>
    <row r="140" spans="1:13">
      <c r="A140" s="7">
        <v>25</v>
      </c>
      <c r="B140" s="10" t="s">
        <v>2513</v>
      </c>
      <c r="C140" s="11" t="s">
        <v>333</v>
      </c>
      <c r="D140" s="11" t="s">
        <v>2522</v>
      </c>
      <c r="E140" s="12" t="s">
        <v>583</v>
      </c>
      <c r="F140" s="12" t="s">
        <v>2520</v>
      </c>
      <c r="G140" s="130">
        <v>139</v>
      </c>
      <c r="H140" s="130">
        <v>5</v>
      </c>
      <c r="I140" s="130">
        <v>4</v>
      </c>
      <c r="J140" s="130">
        <v>4</v>
      </c>
      <c r="K140" s="130">
        <v>4</v>
      </c>
      <c r="L140" s="130">
        <v>5</v>
      </c>
      <c r="M140" s="130">
        <v>5</v>
      </c>
    </row>
    <row r="141" spans="1:13">
      <c r="A141" s="1">
        <v>26</v>
      </c>
      <c r="B141" s="10" t="s">
        <v>2524</v>
      </c>
      <c r="C141" s="11" t="s">
        <v>2465</v>
      </c>
      <c r="D141" s="11" t="s">
        <v>2525</v>
      </c>
      <c r="E141" s="12" t="s">
        <v>1951</v>
      </c>
      <c r="F141" s="12" t="s">
        <v>414</v>
      </c>
      <c r="G141" s="130">
        <v>140</v>
      </c>
      <c r="H141" s="130">
        <v>4</v>
      </c>
      <c r="I141" s="130">
        <v>5</v>
      </c>
      <c r="J141" s="130">
        <v>4</v>
      </c>
      <c r="K141" s="130">
        <v>4</v>
      </c>
      <c r="L141" s="130">
        <v>5</v>
      </c>
      <c r="M141" s="130">
        <v>5</v>
      </c>
    </row>
    <row r="142" spans="1:13">
      <c r="A142" s="7">
        <v>27</v>
      </c>
      <c r="B142" s="19" t="s">
        <v>2528</v>
      </c>
      <c r="C142" s="11" t="s">
        <v>121</v>
      </c>
      <c r="D142" s="11" t="s">
        <v>2530</v>
      </c>
      <c r="E142" s="12" t="s">
        <v>2531</v>
      </c>
      <c r="F142" s="12" t="s">
        <v>641</v>
      </c>
      <c r="G142" s="130">
        <v>141</v>
      </c>
      <c r="H142" s="130">
        <v>4</v>
      </c>
      <c r="I142" s="130">
        <v>3</v>
      </c>
      <c r="J142" s="130">
        <v>5</v>
      </c>
      <c r="K142" s="130">
        <v>5</v>
      </c>
      <c r="L142" s="130">
        <v>5</v>
      </c>
      <c r="M142" s="130">
        <v>5</v>
      </c>
    </row>
    <row r="143" spans="1:13">
      <c r="A143" s="7">
        <v>27</v>
      </c>
      <c r="B143" s="10" t="s">
        <v>2528</v>
      </c>
      <c r="C143" s="11" t="s">
        <v>632</v>
      </c>
      <c r="D143" s="11" t="s">
        <v>2535</v>
      </c>
      <c r="E143" s="12" t="s">
        <v>2536</v>
      </c>
      <c r="F143" s="12" t="s">
        <v>2222</v>
      </c>
      <c r="G143" s="130">
        <v>142</v>
      </c>
      <c r="H143" s="130">
        <v>5</v>
      </c>
      <c r="I143" s="130">
        <v>3</v>
      </c>
      <c r="J143" s="130">
        <v>5</v>
      </c>
      <c r="K143" s="130">
        <v>1</v>
      </c>
      <c r="L143" s="130">
        <v>3</v>
      </c>
      <c r="M143" s="130">
        <v>4</v>
      </c>
    </row>
    <row r="144" spans="1:13">
      <c r="A144" s="7">
        <v>28</v>
      </c>
      <c r="B144" s="19" t="s">
        <v>2540</v>
      </c>
      <c r="C144" s="11" t="s">
        <v>6577</v>
      </c>
      <c r="D144" s="11"/>
      <c r="E144" s="12" t="s">
        <v>2337</v>
      </c>
      <c r="F144" s="12" t="s">
        <v>289</v>
      </c>
      <c r="G144" s="130">
        <v>143</v>
      </c>
      <c r="H144" s="130">
        <v>4</v>
      </c>
      <c r="I144" s="130">
        <v>4</v>
      </c>
      <c r="J144" s="130">
        <v>5</v>
      </c>
      <c r="K144" s="130">
        <v>4</v>
      </c>
      <c r="L144" s="130">
        <v>5</v>
      </c>
      <c r="M144" s="130">
        <v>5</v>
      </c>
    </row>
    <row r="145" spans="1:13">
      <c r="A145" s="7">
        <v>28</v>
      </c>
      <c r="B145" s="10" t="s">
        <v>2540</v>
      </c>
      <c r="C145" s="11" t="s">
        <v>1928</v>
      </c>
      <c r="D145" s="11" t="s">
        <v>1929</v>
      </c>
      <c r="E145" s="12" t="s">
        <v>2543</v>
      </c>
      <c r="F145" s="12" t="s">
        <v>2544</v>
      </c>
      <c r="G145" s="130">
        <v>144</v>
      </c>
      <c r="H145" s="130">
        <v>3</v>
      </c>
      <c r="I145" s="130">
        <v>5</v>
      </c>
      <c r="J145" s="130">
        <v>5</v>
      </c>
      <c r="K145" s="130">
        <v>4</v>
      </c>
      <c r="L145" s="130">
        <v>5</v>
      </c>
      <c r="M145" s="130">
        <v>5</v>
      </c>
    </row>
    <row r="146" spans="1:13">
      <c r="A146" s="7">
        <v>28</v>
      </c>
      <c r="B146" s="10" t="s">
        <v>2540</v>
      </c>
      <c r="C146" s="11" t="s">
        <v>197</v>
      </c>
      <c r="D146" s="11" t="s">
        <v>2548</v>
      </c>
      <c r="E146" s="12" t="s">
        <v>2549</v>
      </c>
      <c r="F146" s="12" t="s">
        <v>2550</v>
      </c>
      <c r="G146" s="130">
        <v>145</v>
      </c>
      <c r="H146" s="130">
        <v>3</v>
      </c>
      <c r="I146" s="130">
        <v>3</v>
      </c>
      <c r="J146" s="130">
        <v>4</v>
      </c>
      <c r="K146" s="130">
        <v>3</v>
      </c>
      <c r="L146" s="130">
        <v>3</v>
      </c>
      <c r="M146" s="130">
        <v>3</v>
      </c>
    </row>
    <row r="147" spans="1:13">
      <c r="A147" s="7">
        <v>28</v>
      </c>
      <c r="B147" s="10" t="s">
        <v>2540</v>
      </c>
      <c r="C147" s="11" t="s">
        <v>318</v>
      </c>
      <c r="D147" s="11" t="s">
        <v>2551</v>
      </c>
      <c r="E147" s="12" t="s">
        <v>2552</v>
      </c>
      <c r="F147" s="12" t="s">
        <v>400</v>
      </c>
      <c r="G147" s="130">
        <v>146</v>
      </c>
      <c r="H147" s="130">
        <v>4</v>
      </c>
      <c r="I147" s="130">
        <v>4</v>
      </c>
      <c r="J147" s="130">
        <v>3</v>
      </c>
      <c r="K147" s="130">
        <v>4</v>
      </c>
      <c r="L147" s="130">
        <v>5</v>
      </c>
      <c r="M147" s="130">
        <v>5</v>
      </c>
    </row>
    <row r="148" spans="1:13">
      <c r="A148" s="7">
        <v>29</v>
      </c>
      <c r="B148" s="19" t="s">
        <v>2555</v>
      </c>
      <c r="C148" s="11" t="s">
        <v>1934</v>
      </c>
      <c r="D148" s="11" t="s">
        <v>1936</v>
      </c>
      <c r="E148" s="12" t="s">
        <v>2557</v>
      </c>
      <c r="F148" s="12" t="s">
        <v>2558</v>
      </c>
      <c r="G148" s="130">
        <v>147</v>
      </c>
      <c r="H148" s="130">
        <v>4</v>
      </c>
      <c r="I148" s="130">
        <v>3</v>
      </c>
      <c r="J148" s="130">
        <v>5</v>
      </c>
      <c r="K148" s="130">
        <v>4</v>
      </c>
      <c r="L148" s="130">
        <v>5</v>
      </c>
      <c r="M148" s="130">
        <v>5</v>
      </c>
    </row>
    <row r="149" spans="1:13">
      <c r="A149" s="7">
        <v>29</v>
      </c>
      <c r="B149" s="10" t="s">
        <v>2555</v>
      </c>
      <c r="C149" s="11" t="s">
        <v>557</v>
      </c>
      <c r="D149" s="11" t="s">
        <v>2562</v>
      </c>
      <c r="E149" s="12" t="s">
        <v>2563</v>
      </c>
      <c r="F149" s="12" t="s">
        <v>918</v>
      </c>
      <c r="G149" s="130">
        <v>148</v>
      </c>
      <c r="H149" s="130">
        <v>3</v>
      </c>
      <c r="I149" s="130">
        <v>3</v>
      </c>
      <c r="J149" s="130">
        <v>3</v>
      </c>
      <c r="K149" s="130">
        <v>4</v>
      </c>
      <c r="L149" s="130">
        <v>5</v>
      </c>
      <c r="M149" s="130">
        <v>4</v>
      </c>
    </row>
    <row r="150" spans="1:13">
      <c r="A150" s="7">
        <v>29</v>
      </c>
      <c r="B150" s="10" t="s">
        <v>2555</v>
      </c>
      <c r="C150" s="11" t="s">
        <v>2566</v>
      </c>
      <c r="D150" s="11"/>
      <c r="E150" s="12" t="s">
        <v>2567</v>
      </c>
      <c r="F150" s="12" t="s">
        <v>2568</v>
      </c>
      <c r="G150" s="130">
        <v>149</v>
      </c>
      <c r="H150" s="130">
        <v>3</v>
      </c>
      <c r="I150" s="130">
        <v>3</v>
      </c>
      <c r="J150" s="130">
        <v>5</v>
      </c>
      <c r="K150" s="130">
        <v>3</v>
      </c>
      <c r="L150" s="130">
        <v>5</v>
      </c>
      <c r="M150" s="130">
        <v>5</v>
      </c>
    </row>
    <row r="151" spans="1:13">
      <c r="A151" s="7">
        <v>30</v>
      </c>
      <c r="B151" s="19" t="s">
        <v>2569</v>
      </c>
      <c r="C151" s="11" t="s">
        <v>38</v>
      </c>
      <c r="D151" s="11" t="s">
        <v>2305</v>
      </c>
      <c r="E151" s="12" t="s">
        <v>2570</v>
      </c>
      <c r="F151" s="12" t="s">
        <v>1097</v>
      </c>
      <c r="G151" s="130">
        <v>150</v>
      </c>
      <c r="H151" s="130">
        <v>2</v>
      </c>
      <c r="I151" s="130">
        <v>3</v>
      </c>
      <c r="J151" s="130">
        <v>5</v>
      </c>
      <c r="K151" s="130">
        <v>4</v>
      </c>
      <c r="L151" s="130">
        <v>5</v>
      </c>
      <c r="M151" s="130">
        <v>5</v>
      </c>
    </row>
    <row r="152" spans="1:13">
      <c r="A152" s="7">
        <v>30</v>
      </c>
      <c r="B152" s="19" t="s">
        <v>2569</v>
      </c>
      <c r="C152" s="11" t="s">
        <v>298</v>
      </c>
      <c r="D152" s="11" t="s">
        <v>2573</v>
      </c>
      <c r="E152" s="12" t="s">
        <v>2574</v>
      </c>
      <c r="F152" s="12" t="s">
        <v>850</v>
      </c>
      <c r="G152" s="130">
        <v>151</v>
      </c>
      <c r="H152" s="130">
        <v>3</v>
      </c>
      <c r="I152" s="130">
        <v>3</v>
      </c>
      <c r="J152" s="130">
        <v>4</v>
      </c>
      <c r="K152" s="130">
        <v>3</v>
      </c>
      <c r="L152" s="130">
        <v>5</v>
      </c>
      <c r="M152" s="130">
        <v>5</v>
      </c>
    </row>
    <row r="153" spans="1:13">
      <c r="A153" s="7">
        <v>30</v>
      </c>
      <c r="B153" s="19" t="s">
        <v>2569</v>
      </c>
      <c r="C153" s="11" t="s">
        <v>1400</v>
      </c>
      <c r="D153" s="11" t="s">
        <v>2230</v>
      </c>
      <c r="E153" s="12" t="s">
        <v>11079</v>
      </c>
      <c r="F153" s="12" t="s">
        <v>2053</v>
      </c>
      <c r="G153" s="130">
        <v>152</v>
      </c>
      <c r="H153" s="130">
        <v>2</v>
      </c>
      <c r="I153" s="130">
        <v>3</v>
      </c>
      <c r="J153" s="130">
        <v>4</v>
      </c>
      <c r="K153" s="130">
        <v>3</v>
      </c>
      <c r="L153" s="130">
        <v>4</v>
      </c>
      <c r="M153" s="130">
        <v>4</v>
      </c>
    </row>
    <row r="154" spans="1:13">
      <c r="A154" s="7">
        <v>30</v>
      </c>
      <c r="B154" s="19" t="s">
        <v>2569</v>
      </c>
      <c r="C154" s="11" t="s">
        <v>1667</v>
      </c>
      <c r="D154" s="11" t="s">
        <v>11080</v>
      </c>
      <c r="E154" s="12" t="s">
        <v>2576</v>
      </c>
      <c r="F154" s="12" t="s">
        <v>1739</v>
      </c>
      <c r="G154" s="130">
        <v>153</v>
      </c>
      <c r="H154" s="130">
        <v>3</v>
      </c>
      <c r="I154" s="130">
        <v>2</v>
      </c>
      <c r="J154" s="130">
        <v>4</v>
      </c>
      <c r="K154" s="130">
        <v>3</v>
      </c>
      <c r="L154" s="130">
        <v>2</v>
      </c>
      <c r="M154" s="130">
        <v>1</v>
      </c>
    </row>
    <row r="155" spans="1:13">
      <c r="A155" s="7">
        <v>30</v>
      </c>
      <c r="B155" s="19" t="s">
        <v>2569</v>
      </c>
      <c r="C155" s="11" t="s">
        <v>68</v>
      </c>
      <c r="D155" s="11" t="s">
        <v>208</v>
      </c>
      <c r="E155" s="12" t="s">
        <v>2577</v>
      </c>
      <c r="F155" s="12" t="s">
        <v>341</v>
      </c>
      <c r="G155" s="130">
        <v>154</v>
      </c>
      <c r="H155" s="130">
        <v>3</v>
      </c>
      <c r="I155" s="130">
        <v>3</v>
      </c>
      <c r="J155" s="130">
        <v>5</v>
      </c>
      <c r="K155" s="130">
        <v>3</v>
      </c>
      <c r="L155" s="130">
        <v>3</v>
      </c>
      <c r="M155" s="130">
        <v>4</v>
      </c>
    </row>
    <row r="156" spans="1:13">
      <c r="A156" s="7">
        <v>30</v>
      </c>
      <c r="B156" s="19" t="s">
        <v>2569</v>
      </c>
      <c r="C156" s="11" t="s">
        <v>256</v>
      </c>
      <c r="D156" s="11" t="s">
        <v>2579</v>
      </c>
      <c r="E156" s="12" t="s">
        <v>2580</v>
      </c>
      <c r="F156" s="12" t="s">
        <v>1498</v>
      </c>
      <c r="G156" s="130">
        <v>155</v>
      </c>
      <c r="H156" s="130">
        <v>3</v>
      </c>
      <c r="I156" s="130">
        <v>3</v>
      </c>
      <c r="J156" s="130">
        <v>4</v>
      </c>
      <c r="K156" s="130">
        <v>4</v>
      </c>
      <c r="L156" s="130">
        <v>5</v>
      </c>
      <c r="M156" s="130">
        <v>5</v>
      </c>
    </row>
    <row r="157" spans="1:13">
      <c r="A157" s="7">
        <v>30</v>
      </c>
      <c r="B157" s="19" t="s">
        <v>2569</v>
      </c>
      <c r="C157" s="11" t="s">
        <v>333</v>
      </c>
      <c r="D157" s="11" t="s">
        <v>2582</v>
      </c>
      <c r="E157" s="12" t="s">
        <v>2583</v>
      </c>
      <c r="F157" s="12" t="s">
        <v>480</v>
      </c>
      <c r="G157" s="130">
        <v>156</v>
      </c>
      <c r="H157" s="130">
        <v>2</v>
      </c>
      <c r="I157" s="130">
        <v>2</v>
      </c>
      <c r="J157" s="130">
        <v>5</v>
      </c>
      <c r="K157" s="130">
        <v>3</v>
      </c>
      <c r="L157" s="130">
        <v>3</v>
      </c>
      <c r="M157" s="130">
        <v>3</v>
      </c>
    </row>
    <row r="158" spans="1:13">
      <c r="A158" s="7">
        <v>30</v>
      </c>
      <c r="B158" s="19" t="s">
        <v>2569</v>
      </c>
      <c r="C158" s="11" t="s">
        <v>632</v>
      </c>
      <c r="D158" s="11" t="s">
        <v>2584</v>
      </c>
      <c r="E158" s="12" t="s">
        <v>2585</v>
      </c>
      <c r="F158" s="12" t="s">
        <v>1319</v>
      </c>
      <c r="G158" s="130">
        <v>157</v>
      </c>
      <c r="H158" s="130">
        <v>4</v>
      </c>
      <c r="I158" s="130">
        <v>3</v>
      </c>
      <c r="J158" s="130">
        <v>5</v>
      </c>
      <c r="K158" s="130">
        <v>1</v>
      </c>
      <c r="L158" s="130">
        <v>2</v>
      </c>
      <c r="M158" s="130">
        <v>2</v>
      </c>
    </row>
    <row r="159" spans="1:13">
      <c r="A159" s="7">
        <v>31</v>
      </c>
      <c r="B159" s="19" t="s">
        <v>11081</v>
      </c>
      <c r="C159" s="11" t="s">
        <v>11082</v>
      </c>
      <c r="D159" s="11" t="s">
        <v>1227</v>
      </c>
      <c r="E159" s="12" t="s">
        <v>8383</v>
      </c>
      <c r="F159" s="12" t="s">
        <v>11083</v>
      </c>
      <c r="G159" s="130">
        <v>158</v>
      </c>
      <c r="H159" s="130">
        <v>5</v>
      </c>
      <c r="I159" s="130">
        <v>4</v>
      </c>
      <c r="J159" s="130">
        <v>2</v>
      </c>
      <c r="K159" s="130">
        <v>5</v>
      </c>
      <c r="L159" s="130">
        <v>5</v>
      </c>
      <c r="M159" s="130">
        <v>5</v>
      </c>
    </row>
    <row r="160" spans="1:13">
      <c r="A160" s="1">
        <v>32</v>
      </c>
      <c r="B160" s="25" t="s">
        <v>2590</v>
      </c>
      <c r="C160" s="11" t="s">
        <v>1344</v>
      </c>
      <c r="D160" s="11" t="s">
        <v>2591</v>
      </c>
      <c r="E160" s="12" t="s">
        <v>2324</v>
      </c>
      <c r="F160" s="12" t="s">
        <v>2246</v>
      </c>
      <c r="G160" s="130">
        <v>159</v>
      </c>
      <c r="H160" s="130">
        <v>5</v>
      </c>
      <c r="I160" s="130">
        <v>5</v>
      </c>
      <c r="J160" s="130">
        <v>4</v>
      </c>
      <c r="K160" s="130">
        <v>4</v>
      </c>
      <c r="L160" s="130">
        <v>5</v>
      </c>
      <c r="M160" s="130">
        <v>5</v>
      </c>
    </row>
    <row r="161" spans="1:13">
      <c r="A161" s="1">
        <v>32</v>
      </c>
      <c r="B161" s="25" t="s">
        <v>2590</v>
      </c>
      <c r="C161" s="11" t="s">
        <v>2594</v>
      </c>
      <c r="D161" s="11" t="s">
        <v>2595</v>
      </c>
      <c r="E161" s="12" t="s">
        <v>720</v>
      </c>
      <c r="F161" s="12" t="s">
        <v>934</v>
      </c>
      <c r="G161" s="130">
        <v>160</v>
      </c>
      <c r="H161" s="130">
        <v>4</v>
      </c>
      <c r="I161" s="130">
        <v>5</v>
      </c>
      <c r="J161" s="130">
        <v>5</v>
      </c>
      <c r="K161" s="130">
        <v>4</v>
      </c>
      <c r="L161" s="130">
        <v>5</v>
      </c>
      <c r="M161" s="130">
        <v>5</v>
      </c>
    </row>
    <row r="162" spans="1:13">
      <c r="A162" s="1">
        <v>32</v>
      </c>
      <c r="B162" s="25" t="s">
        <v>2590</v>
      </c>
      <c r="C162" s="11" t="s">
        <v>2597</v>
      </c>
      <c r="D162" s="11" t="s">
        <v>2599</v>
      </c>
      <c r="E162" s="12" t="s">
        <v>377</v>
      </c>
      <c r="F162" s="12" t="s">
        <v>2506</v>
      </c>
      <c r="G162" s="130">
        <v>161</v>
      </c>
      <c r="H162" s="130">
        <v>5</v>
      </c>
      <c r="I162" s="130">
        <v>5</v>
      </c>
      <c r="J162" s="130">
        <v>4</v>
      </c>
      <c r="K162" s="130">
        <v>4</v>
      </c>
      <c r="L162" s="130">
        <v>5</v>
      </c>
      <c r="M162" s="130">
        <v>4</v>
      </c>
    </row>
    <row r="163" spans="1:13">
      <c r="A163" s="7">
        <v>33</v>
      </c>
      <c r="B163" s="19" t="s">
        <v>2602</v>
      </c>
      <c r="C163" s="11" t="s">
        <v>1643</v>
      </c>
      <c r="D163" s="14"/>
      <c r="E163" s="12" t="s">
        <v>2605</v>
      </c>
      <c r="F163" s="12" t="s">
        <v>2606</v>
      </c>
      <c r="G163" s="130">
        <v>162</v>
      </c>
      <c r="H163" s="130">
        <v>3</v>
      </c>
      <c r="I163" s="130">
        <v>4</v>
      </c>
      <c r="J163" s="130">
        <v>4</v>
      </c>
      <c r="K163" s="130">
        <v>4</v>
      </c>
      <c r="L163" s="130">
        <v>5</v>
      </c>
      <c r="M163" s="130">
        <v>5</v>
      </c>
    </row>
    <row r="164" spans="1:13">
      <c r="A164" s="7">
        <v>33</v>
      </c>
      <c r="B164" s="19" t="s">
        <v>2602</v>
      </c>
      <c r="C164" s="11" t="s">
        <v>318</v>
      </c>
      <c r="D164" s="14"/>
      <c r="E164" s="12" t="s">
        <v>520</v>
      </c>
      <c r="F164" s="12" t="s">
        <v>1397</v>
      </c>
      <c r="G164" s="130">
        <v>163</v>
      </c>
      <c r="H164" s="130">
        <v>3</v>
      </c>
      <c r="I164" s="130">
        <v>4</v>
      </c>
      <c r="J164" s="130">
        <v>3</v>
      </c>
      <c r="K164" s="130">
        <v>3</v>
      </c>
      <c r="L164" s="130">
        <v>3</v>
      </c>
      <c r="M164" s="130">
        <v>4</v>
      </c>
    </row>
    <row r="165" spans="1:13">
      <c r="A165" s="7">
        <v>34</v>
      </c>
      <c r="B165" s="19" t="s">
        <v>2608</v>
      </c>
      <c r="C165" s="11" t="s">
        <v>1442</v>
      </c>
      <c r="D165" s="11" t="s">
        <v>2610</v>
      </c>
      <c r="E165" s="12" t="s">
        <v>2611</v>
      </c>
      <c r="F165" s="12" t="s">
        <v>1379</v>
      </c>
      <c r="G165" s="130">
        <v>164</v>
      </c>
      <c r="H165" s="130">
        <v>3</v>
      </c>
      <c r="I165" s="130">
        <v>5</v>
      </c>
      <c r="J165" s="130">
        <v>4</v>
      </c>
      <c r="K165" s="130">
        <v>3</v>
      </c>
      <c r="L165" s="130">
        <v>5</v>
      </c>
      <c r="M165" s="130">
        <v>4</v>
      </c>
    </row>
    <row r="166" spans="1:13">
      <c r="A166" s="7">
        <v>34</v>
      </c>
      <c r="B166" s="19" t="s">
        <v>2608</v>
      </c>
      <c r="C166" s="11" t="s">
        <v>2613</v>
      </c>
      <c r="D166" s="14"/>
      <c r="E166" s="12" t="s">
        <v>797</v>
      </c>
      <c r="F166" s="12" t="s">
        <v>1030</v>
      </c>
      <c r="G166" s="130">
        <v>165</v>
      </c>
      <c r="H166" s="130">
        <v>4</v>
      </c>
      <c r="I166" s="130">
        <v>5</v>
      </c>
      <c r="J166" s="130">
        <v>3</v>
      </c>
      <c r="K166" s="130">
        <v>3</v>
      </c>
      <c r="L166" s="130">
        <v>3</v>
      </c>
      <c r="M166" s="130">
        <v>3</v>
      </c>
    </row>
    <row r="167" spans="1:13">
      <c r="A167" s="7">
        <v>34</v>
      </c>
      <c r="B167" s="19" t="s">
        <v>2608</v>
      </c>
      <c r="C167" s="11" t="s">
        <v>2068</v>
      </c>
      <c r="D167" s="11" t="s">
        <v>11084</v>
      </c>
      <c r="E167" s="12" t="s">
        <v>423</v>
      </c>
      <c r="F167" s="12" t="s">
        <v>713</v>
      </c>
      <c r="G167" s="130">
        <v>166</v>
      </c>
      <c r="H167" s="130">
        <v>5</v>
      </c>
      <c r="I167" s="130">
        <v>4</v>
      </c>
      <c r="J167" s="130">
        <v>4</v>
      </c>
      <c r="K167" s="130">
        <v>3</v>
      </c>
      <c r="L167" s="130">
        <v>3</v>
      </c>
      <c r="M167" s="130">
        <v>4</v>
      </c>
    </row>
    <row r="168" spans="1:13">
      <c r="A168" s="7">
        <v>34</v>
      </c>
      <c r="B168" s="19" t="s">
        <v>2608</v>
      </c>
      <c r="C168" s="11" t="s">
        <v>2622</v>
      </c>
      <c r="D168" s="11" t="s">
        <v>2624</v>
      </c>
      <c r="E168" s="12" t="s">
        <v>297</v>
      </c>
      <c r="F168" s="12" t="s">
        <v>986</v>
      </c>
      <c r="G168" s="130">
        <v>167</v>
      </c>
      <c r="H168" s="130">
        <v>3</v>
      </c>
      <c r="I168" s="130">
        <v>4</v>
      </c>
      <c r="J168" s="130">
        <v>5</v>
      </c>
      <c r="K168" s="130">
        <v>3</v>
      </c>
      <c r="L168" s="130">
        <v>5</v>
      </c>
      <c r="M168" s="130">
        <v>3</v>
      </c>
    </row>
    <row r="169" spans="1:13">
      <c r="A169" s="7">
        <v>34</v>
      </c>
      <c r="B169" s="19" t="s">
        <v>2608</v>
      </c>
      <c r="C169" s="11" t="s">
        <v>1160</v>
      </c>
      <c r="D169" s="11" t="s">
        <v>2626</v>
      </c>
      <c r="E169" s="12" t="s">
        <v>1503</v>
      </c>
      <c r="F169" s="12" t="s">
        <v>720</v>
      </c>
      <c r="G169" s="130">
        <v>168</v>
      </c>
      <c r="H169" s="130">
        <v>3</v>
      </c>
      <c r="I169" s="130">
        <v>5</v>
      </c>
      <c r="J169" s="130">
        <v>3</v>
      </c>
      <c r="K169" s="130">
        <v>4</v>
      </c>
      <c r="L169" s="130">
        <v>5</v>
      </c>
      <c r="M169" s="130">
        <v>4</v>
      </c>
    </row>
    <row r="170" spans="1:13">
      <c r="A170" s="7">
        <v>35</v>
      </c>
      <c r="B170" s="19" t="s">
        <v>2628</v>
      </c>
      <c r="C170" s="11" t="s">
        <v>784</v>
      </c>
      <c r="D170" s="11" t="s">
        <v>2629</v>
      </c>
      <c r="E170" s="12" t="s">
        <v>1386</v>
      </c>
      <c r="F170" s="12" t="s">
        <v>11085</v>
      </c>
      <c r="G170" s="130">
        <v>169</v>
      </c>
      <c r="H170" s="130">
        <v>4</v>
      </c>
      <c r="I170" s="130">
        <v>3</v>
      </c>
      <c r="J170" s="130">
        <v>5</v>
      </c>
      <c r="K170" s="130">
        <v>4</v>
      </c>
      <c r="L170" s="130">
        <v>4</v>
      </c>
      <c r="M170" s="130">
        <v>4</v>
      </c>
    </row>
    <row r="171" spans="1:13">
      <c r="A171" s="7">
        <v>35</v>
      </c>
      <c r="B171" s="19" t="s">
        <v>2628</v>
      </c>
      <c r="C171" s="11" t="s">
        <v>272</v>
      </c>
      <c r="D171" s="11" t="s">
        <v>2587</v>
      </c>
      <c r="E171" s="12" t="s">
        <v>629</v>
      </c>
      <c r="F171" s="12" t="s">
        <v>11086</v>
      </c>
      <c r="G171" s="130">
        <v>170</v>
      </c>
      <c r="H171" s="130">
        <v>3</v>
      </c>
      <c r="I171" s="130">
        <v>3</v>
      </c>
      <c r="J171" s="130">
        <v>5</v>
      </c>
      <c r="K171" s="130">
        <v>4</v>
      </c>
      <c r="L171" s="130">
        <v>5</v>
      </c>
      <c r="M171" s="130">
        <v>5</v>
      </c>
    </row>
    <row r="172" spans="1:13">
      <c r="A172" s="7">
        <v>35</v>
      </c>
      <c r="B172" s="19" t="s">
        <v>2628</v>
      </c>
      <c r="C172" s="11" t="s">
        <v>2634</v>
      </c>
      <c r="D172" s="11" t="s">
        <v>2635</v>
      </c>
      <c r="E172" s="12" t="s">
        <v>11087</v>
      </c>
      <c r="F172" s="12" t="s">
        <v>11088</v>
      </c>
      <c r="G172" s="130">
        <v>171</v>
      </c>
      <c r="H172" s="130">
        <v>3</v>
      </c>
      <c r="I172" s="130">
        <v>3</v>
      </c>
      <c r="J172" s="130">
        <v>4</v>
      </c>
      <c r="K172" s="130">
        <v>2</v>
      </c>
      <c r="L172" s="130">
        <v>3</v>
      </c>
      <c r="M172" s="130">
        <v>5</v>
      </c>
    </row>
    <row r="173" spans="1:13">
      <c r="A173" s="7">
        <v>35</v>
      </c>
      <c r="B173" s="19" t="s">
        <v>2628</v>
      </c>
      <c r="C173" s="11" t="s">
        <v>94</v>
      </c>
      <c r="D173" s="11"/>
      <c r="E173" s="12" t="s">
        <v>11089</v>
      </c>
      <c r="F173" s="12" t="s">
        <v>11090</v>
      </c>
      <c r="G173" s="130">
        <v>172</v>
      </c>
      <c r="H173" s="130">
        <v>3</v>
      </c>
      <c r="I173" s="130">
        <v>3</v>
      </c>
      <c r="J173" s="130">
        <v>5</v>
      </c>
      <c r="K173" s="130">
        <v>2</v>
      </c>
      <c r="L173" s="130">
        <v>3</v>
      </c>
      <c r="M173" s="130">
        <v>3</v>
      </c>
    </row>
    <row r="174" spans="1:13">
      <c r="A174" s="7">
        <v>35</v>
      </c>
      <c r="B174" s="19" t="s">
        <v>2628</v>
      </c>
      <c r="C174" s="11" t="s">
        <v>2640</v>
      </c>
      <c r="D174" s="11" t="s">
        <v>2642</v>
      </c>
      <c r="E174" s="12" t="s">
        <v>2643</v>
      </c>
      <c r="F174" s="12" t="s">
        <v>11091</v>
      </c>
      <c r="G174" s="130">
        <v>173</v>
      </c>
      <c r="H174" s="130">
        <v>3</v>
      </c>
      <c r="I174" s="130">
        <v>3</v>
      </c>
      <c r="J174" s="130">
        <v>5</v>
      </c>
      <c r="K174" s="130">
        <v>3</v>
      </c>
      <c r="L174" s="130">
        <v>3</v>
      </c>
      <c r="M174" s="130">
        <v>4</v>
      </c>
    </row>
    <row r="175" spans="1:13">
      <c r="A175" s="1">
        <v>36</v>
      </c>
      <c r="B175" s="10" t="s">
        <v>2645</v>
      </c>
      <c r="C175" s="11" t="s">
        <v>1824</v>
      </c>
      <c r="D175" s="14"/>
      <c r="E175" s="12" t="s">
        <v>1956</v>
      </c>
      <c r="F175" s="12" t="s">
        <v>1305</v>
      </c>
      <c r="G175" s="130">
        <v>174</v>
      </c>
      <c r="H175" s="130">
        <v>4</v>
      </c>
      <c r="I175" s="130">
        <v>4</v>
      </c>
      <c r="J175" s="130">
        <v>4</v>
      </c>
      <c r="K175" s="130">
        <v>4</v>
      </c>
      <c r="L175" s="130">
        <v>5</v>
      </c>
      <c r="M175" s="130">
        <v>5</v>
      </c>
    </row>
    <row r="176" spans="1:13">
      <c r="A176" s="1">
        <v>36</v>
      </c>
      <c r="B176" s="10" t="s">
        <v>2645</v>
      </c>
      <c r="C176" s="11" t="s">
        <v>2190</v>
      </c>
      <c r="D176" s="14"/>
      <c r="E176" s="12" t="s">
        <v>864</v>
      </c>
      <c r="F176" s="12" t="s">
        <v>937</v>
      </c>
      <c r="G176" s="130">
        <v>175</v>
      </c>
      <c r="H176" s="130">
        <v>4</v>
      </c>
      <c r="I176" s="130">
        <v>3</v>
      </c>
      <c r="J176" s="130">
        <v>4</v>
      </c>
      <c r="K176" s="130">
        <v>3</v>
      </c>
      <c r="L176" s="130">
        <v>4</v>
      </c>
      <c r="M176" s="130">
        <v>4</v>
      </c>
    </row>
    <row r="177" spans="1:13">
      <c r="A177" s="1">
        <v>36</v>
      </c>
      <c r="B177" s="10" t="s">
        <v>2645</v>
      </c>
      <c r="C177" s="11" t="s">
        <v>360</v>
      </c>
      <c r="D177" s="14"/>
      <c r="E177" s="12" t="s">
        <v>1445</v>
      </c>
      <c r="F177" s="12" t="s">
        <v>775</v>
      </c>
      <c r="G177" s="130">
        <v>176</v>
      </c>
      <c r="H177" s="130">
        <v>3</v>
      </c>
      <c r="I177" s="130">
        <v>4</v>
      </c>
      <c r="J177" s="130">
        <v>5</v>
      </c>
      <c r="K177" s="130">
        <v>4</v>
      </c>
      <c r="L177" s="130">
        <v>5</v>
      </c>
      <c r="M177" s="130">
        <v>5</v>
      </c>
    </row>
    <row r="178" spans="1:13">
      <c r="A178" s="1">
        <v>36</v>
      </c>
      <c r="B178" s="10" t="s">
        <v>2645</v>
      </c>
      <c r="C178" s="11" t="s">
        <v>816</v>
      </c>
      <c r="D178" s="14"/>
      <c r="E178" s="12" t="s">
        <v>1250</v>
      </c>
      <c r="F178" s="12" t="s">
        <v>1978</v>
      </c>
      <c r="G178" s="130">
        <v>177</v>
      </c>
      <c r="H178" s="130">
        <v>4</v>
      </c>
      <c r="I178" s="130">
        <v>4</v>
      </c>
      <c r="J178" s="130">
        <v>4</v>
      </c>
      <c r="K178" s="130">
        <v>4</v>
      </c>
      <c r="L178" s="130">
        <v>4</v>
      </c>
      <c r="M178" s="130">
        <v>5</v>
      </c>
    </row>
    <row r="179" spans="1:13">
      <c r="A179" s="1">
        <v>36</v>
      </c>
      <c r="B179" s="10" t="s">
        <v>2645</v>
      </c>
      <c r="C179" s="11" t="s">
        <v>80</v>
      </c>
      <c r="D179" s="14"/>
      <c r="E179" s="12" t="s">
        <v>2649</v>
      </c>
      <c r="F179" s="12" t="s">
        <v>819</v>
      </c>
      <c r="G179" s="130">
        <v>178</v>
      </c>
      <c r="H179" s="130">
        <v>3</v>
      </c>
      <c r="I179" s="130">
        <v>3</v>
      </c>
      <c r="J179" s="130">
        <v>3</v>
      </c>
      <c r="K179" s="130">
        <v>3</v>
      </c>
      <c r="L179" s="130">
        <v>3</v>
      </c>
      <c r="M179" s="130">
        <v>3</v>
      </c>
    </row>
    <row r="180" spans="1:13">
      <c r="A180" s="1">
        <v>36</v>
      </c>
      <c r="B180" s="10" t="s">
        <v>2645</v>
      </c>
      <c r="C180" s="11" t="s">
        <v>75</v>
      </c>
      <c r="D180" s="14"/>
      <c r="E180" s="12" t="s">
        <v>1345</v>
      </c>
      <c r="F180" s="12" t="s">
        <v>57</v>
      </c>
      <c r="G180" s="130">
        <v>179</v>
      </c>
      <c r="H180" s="130">
        <v>3</v>
      </c>
      <c r="I180" s="130">
        <v>4</v>
      </c>
      <c r="J180" s="130">
        <v>4</v>
      </c>
      <c r="K180" s="130">
        <v>3</v>
      </c>
      <c r="L180" s="130">
        <v>4</v>
      </c>
      <c r="M180" s="130">
        <v>5</v>
      </c>
    </row>
    <row r="181" spans="1:13">
      <c r="A181" s="1">
        <v>36</v>
      </c>
      <c r="B181" s="10" t="s">
        <v>2645</v>
      </c>
      <c r="C181" s="11" t="s">
        <v>497</v>
      </c>
      <c r="D181" s="14"/>
      <c r="E181" s="12" t="s">
        <v>1155</v>
      </c>
      <c r="F181" s="12" t="s">
        <v>968</v>
      </c>
      <c r="G181" s="130">
        <v>180</v>
      </c>
      <c r="H181" s="130">
        <v>3</v>
      </c>
      <c r="I181" s="130">
        <v>3</v>
      </c>
      <c r="J181" s="130">
        <v>5</v>
      </c>
      <c r="K181" s="130">
        <v>3</v>
      </c>
      <c r="L181" s="130">
        <v>5</v>
      </c>
      <c r="M181" s="130">
        <v>5</v>
      </c>
    </row>
    <row r="182" spans="1:13">
      <c r="A182" s="1">
        <v>37</v>
      </c>
      <c r="B182" s="10" t="s">
        <v>2651</v>
      </c>
      <c r="C182" s="11" t="s">
        <v>1928</v>
      </c>
      <c r="D182" s="11"/>
      <c r="E182" s="12" t="s">
        <v>296</v>
      </c>
      <c r="F182" s="12" t="s">
        <v>433</v>
      </c>
      <c r="G182" s="130">
        <v>181</v>
      </c>
      <c r="H182" s="130">
        <v>4</v>
      </c>
      <c r="I182" s="130">
        <v>4</v>
      </c>
      <c r="J182" s="130">
        <v>4</v>
      </c>
      <c r="K182" s="130">
        <v>3</v>
      </c>
      <c r="L182" s="130">
        <v>5</v>
      </c>
      <c r="M182" s="130">
        <v>5</v>
      </c>
    </row>
    <row r="183" spans="1:13">
      <c r="A183" s="1">
        <v>37</v>
      </c>
      <c r="B183" s="10" t="s">
        <v>2651</v>
      </c>
      <c r="C183" s="11" t="s">
        <v>197</v>
      </c>
      <c r="D183" s="11" t="s">
        <v>2653</v>
      </c>
      <c r="E183" s="12" t="s">
        <v>1235</v>
      </c>
      <c r="F183" s="12" t="s">
        <v>2654</v>
      </c>
      <c r="G183" s="130">
        <v>182</v>
      </c>
      <c r="H183" s="130">
        <v>4</v>
      </c>
      <c r="I183" s="130">
        <v>3</v>
      </c>
      <c r="J183" s="130">
        <v>4</v>
      </c>
      <c r="K183" s="130">
        <v>4</v>
      </c>
      <c r="L183" s="130">
        <v>5</v>
      </c>
      <c r="M183" s="130">
        <v>4</v>
      </c>
    </row>
    <row r="184" spans="1:13">
      <c r="A184" s="1">
        <v>37</v>
      </c>
      <c r="B184" s="10" t="s">
        <v>2651</v>
      </c>
      <c r="C184" s="11" t="s">
        <v>75</v>
      </c>
      <c r="D184" s="11" t="s">
        <v>295</v>
      </c>
      <c r="E184" s="46" t="s">
        <v>2656</v>
      </c>
      <c r="F184" s="35" t="s">
        <v>2657</v>
      </c>
      <c r="G184" s="130">
        <v>183</v>
      </c>
      <c r="H184" s="130">
        <v>3</v>
      </c>
      <c r="I184" s="130">
        <v>3</v>
      </c>
      <c r="J184" s="130">
        <v>4</v>
      </c>
      <c r="K184" s="130">
        <v>4</v>
      </c>
      <c r="L184" s="130">
        <v>5</v>
      </c>
      <c r="M184" s="130">
        <v>4</v>
      </c>
    </row>
    <row r="185" spans="1:13">
      <c r="A185" s="1">
        <v>37</v>
      </c>
      <c r="B185" s="10" t="s">
        <v>2651</v>
      </c>
      <c r="C185" s="11" t="s">
        <v>2659</v>
      </c>
      <c r="D185" s="11" t="s">
        <v>2661</v>
      </c>
      <c r="E185" s="12" t="s">
        <v>2662</v>
      </c>
      <c r="F185" s="12" t="s">
        <v>2663</v>
      </c>
      <c r="G185" s="130">
        <v>184</v>
      </c>
      <c r="H185" s="130">
        <v>4</v>
      </c>
      <c r="I185" s="130">
        <v>3</v>
      </c>
      <c r="J185" s="130">
        <v>4</v>
      </c>
      <c r="K185" s="130">
        <v>5</v>
      </c>
      <c r="L185" s="130">
        <v>5</v>
      </c>
      <c r="M185" s="130">
        <v>5</v>
      </c>
    </row>
    <row r="186" spans="1:13">
      <c r="A186" s="7">
        <v>38</v>
      </c>
      <c r="B186" s="19" t="s">
        <v>2665</v>
      </c>
      <c r="C186" s="11" t="s">
        <v>318</v>
      </c>
      <c r="D186" s="11" t="s">
        <v>2667</v>
      </c>
      <c r="E186" s="12" t="s">
        <v>882</v>
      </c>
      <c r="F186" s="12" t="s">
        <v>1485</v>
      </c>
      <c r="G186" s="130">
        <v>185</v>
      </c>
      <c r="H186" s="130">
        <v>4</v>
      </c>
      <c r="I186" s="130">
        <v>4</v>
      </c>
      <c r="J186" s="130">
        <v>3</v>
      </c>
      <c r="K186" s="130">
        <v>3</v>
      </c>
      <c r="L186" s="130">
        <v>3</v>
      </c>
      <c r="M186" s="130">
        <v>5</v>
      </c>
    </row>
    <row r="187" spans="1:13">
      <c r="A187" s="7">
        <v>38</v>
      </c>
      <c r="B187" s="19" t="s">
        <v>2665</v>
      </c>
      <c r="C187" s="11" t="s">
        <v>310</v>
      </c>
      <c r="D187" s="11" t="s">
        <v>2671</v>
      </c>
      <c r="E187" s="12" t="s">
        <v>1485</v>
      </c>
      <c r="F187" s="12" t="s">
        <v>569</v>
      </c>
      <c r="G187" s="130">
        <v>186</v>
      </c>
      <c r="H187" s="130">
        <v>3</v>
      </c>
      <c r="I187" s="130">
        <v>3</v>
      </c>
      <c r="J187" s="130">
        <v>4</v>
      </c>
      <c r="K187" s="130">
        <v>2</v>
      </c>
      <c r="L187" s="130">
        <v>2</v>
      </c>
      <c r="M187" s="130">
        <v>4</v>
      </c>
    </row>
    <row r="188" spans="1:13">
      <c r="A188" s="7">
        <v>38</v>
      </c>
      <c r="B188" s="19" t="s">
        <v>2665</v>
      </c>
      <c r="C188" s="11" t="s">
        <v>350</v>
      </c>
      <c r="D188" s="11" t="s">
        <v>2675</v>
      </c>
      <c r="E188" s="12" t="s">
        <v>1073</v>
      </c>
      <c r="F188" s="12" t="s">
        <v>2676</v>
      </c>
      <c r="G188" s="130">
        <v>187</v>
      </c>
      <c r="H188" s="130">
        <v>3</v>
      </c>
      <c r="I188" s="130">
        <v>3</v>
      </c>
      <c r="J188" s="130">
        <v>4</v>
      </c>
      <c r="K188" s="130">
        <v>2</v>
      </c>
      <c r="L188" s="130">
        <v>2</v>
      </c>
      <c r="M188" s="130">
        <v>4</v>
      </c>
    </row>
    <row r="189" spans="1:13">
      <c r="A189" s="7">
        <v>38</v>
      </c>
      <c r="B189" s="19" t="s">
        <v>2665</v>
      </c>
      <c r="C189" s="11" t="s">
        <v>2679</v>
      </c>
      <c r="D189" s="11" t="s">
        <v>2680</v>
      </c>
      <c r="E189" s="12" t="s">
        <v>2395</v>
      </c>
      <c r="F189" s="12" t="s">
        <v>965</v>
      </c>
      <c r="G189" s="130">
        <v>188</v>
      </c>
      <c r="H189" s="130">
        <v>4</v>
      </c>
      <c r="I189" s="130">
        <v>4</v>
      </c>
      <c r="J189" s="130">
        <v>4</v>
      </c>
      <c r="K189" s="130">
        <v>4</v>
      </c>
      <c r="L189" s="130">
        <v>4</v>
      </c>
      <c r="M189" s="130">
        <v>5</v>
      </c>
    </row>
    <row r="190" spans="1:13">
      <c r="A190" s="7">
        <v>38</v>
      </c>
      <c r="B190" s="19" t="s">
        <v>2665</v>
      </c>
      <c r="C190" s="11" t="s">
        <v>2484</v>
      </c>
      <c r="D190" s="11" t="s">
        <v>2683</v>
      </c>
      <c r="E190" s="12" t="s">
        <v>1658</v>
      </c>
      <c r="F190" s="12" t="s">
        <v>2684</v>
      </c>
      <c r="G190" s="130">
        <v>189</v>
      </c>
      <c r="H190" s="130">
        <v>4</v>
      </c>
      <c r="I190" s="130">
        <v>4</v>
      </c>
      <c r="J190" s="130">
        <v>3</v>
      </c>
      <c r="K190" s="130">
        <v>5</v>
      </c>
      <c r="L190" s="130">
        <v>5</v>
      </c>
      <c r="M190" s="130">
        <v>5</v>
      </c>
    </row>
    <row r="191" spans="1:13">
      <c r="A191" s="7">
        <v>38</v>
      </c>
      <c r="B191" s="19" t="s">
        <v>2665</v>
      </c>
      <c r="C191" s="11" t="s">
        <v>497</v>
      </c>
      <c r="D191" s="11" t="s">
        <v>2687</v>
      </c>
      <c r="E191" s="12" t="s">
        <v>2688</v>
      </c>
      <c r="F191" s="12" t="s">
        <v>1195</v>
      </c>
      <c r="G191" s="130">
        <v>190</v>
      </c>
      <c r="H191" s="130">
        <v>4</v>
      </c>
      <c r="I191" s="130">
        <v>4</v>
      </c>
      <c r="J191" s="130">
        <v>5</v>
      </c>
      <c r="K191" s="130">
        <v>4</v>
      </c>
      <c r="L191" s="130">
        <v>5</v>
      </c>
      <c r="M191" s="130">
        <v>5</v>
      </c>
    </row>
    <row r="192" spans="1:13">
      <c r="A192" s="7">
        <v>39</v>
      </c>
      <c r="B192" s="19" t="s">
        <v>2690</v>
      </c>
      <c r="C192" s="11" t="s">
        <v>350</v>
      </c>
      <c r="D192" s="11" t="s">
        <v>2692</v>
      </c>
      <c r="E192" s="12" t="s">
        <v>2693</v>
      </c>
      <c r="F192" s="12" t="s">
        <v>129</v>
      </c>
      <c r="G192" s="130">
        <v>191</v>
      </c>
      <c r="H192" s="130">
        <v>5</v>
      </c>
      <c r="I192" s="130">
        <v>5</v>
      </c>
      <c r="J192" s="130">
        <v>3</v>
      </c>
      <c r="K192" s="130">
        <v>4</v>
      </c>
      <c r="L192" s="130">
        <v>5</v>
      </c>
      <c r="M192" s="130">
        <v>5</v>
      </c>
    </row>
    <row r="193" spans="1:13">
      <c r="A193" s="7">
        <v>39</v>
      </c>
      <c r="B193" s="19" t="s">
        <v>2690</v>
      </c>
      <c r="C193" s="11" t="s">
        <v>784</v>
      </c>
      <c r="D193" s="11" t="s">
        <v>2697</v>
      </c>
      <c r="E193" s="12" t="s">
        <v>2698</v>
      </c>
      <c r="F193" s="12" t="s">
        <v>1395</v>
      </c>
      <c r="G193" s="130">
        <v>192</v>
      </c>
      <c r="H193" s="130">
        <v>5</v>
      </c>
      <c r="I193" s="130">
        <v>5</v>
      </c>
      <c r="J193" s="130">
        <v>2</v>
      </c>
      <c r="K193" s="130">
        <v>4</v>
      </c>
      <c r="L193" s="130">
        <v>5</v>
      </c>
      <c r="M193" s="130">
        <v>4</v>
      </c>
    </row>
    <row r="194" spans="1:13">
      <c r="A194" s="7">
        <v>39</v>
      </c>
      <c r="B194" s="19" t="s">
        <v>2690</v>
      </c>
      <c r="C194" s="11" t="s">
        <v>2703</v>
      </c>
      <c r="D194" s="11" t="s">
        <v>2705</v>
      </c>
      <c r="E194" s="12" t="s">
        <v>2706</v>
      </c>
      <c r="F194" s="12" t="s">
        <v>1042</v>
      </c>
      <c r="G194" s="130">
        <v>193</v>
      </c>
      <c r="H194" s="130">
        <v>5</v>
      </c>
      <c r="I194" s="130">
        <v>5</v>
      </c>
      <c r="J194" s="130">
        <v>3</v>
      </c>
      <c r="K194" s="130">
        <v>5</v>
      </c>
      <c r="L194" s="130">
        <v>5</v>
      </c>
      <c r="M194" s="130">
        <v>5</v>
      </c>
    </row>
    <row r="195" spans="1:13">
      <c r="A195" s="7">
        <v>39</v>
      </c>
      <c r="B195" s="19" t="s">
        <v>2690</v>
      </c>
      <c r="C195" s="11" t="s">
        <v>2708</v>
      </c>
      <c r="D195" s="28" t="s">
        <v>2709</v>
      </c>
      <c r="E195" s="12" t="s">
        <v>2710</v>
      </c>
      <c r="F195" s="12" t="s">
        <v>2711</v>
      </c>
      <c r="G195" s="130">
        <v>194</v>
      </c>
      <c r="H195" s="130">
        <v>5</v>
      </c>
      <c r="I195" s="130">
        <v>5</v>
      </c>
      <c r="J195" s="130">
        <v>3</v>
      </c>
      <c r="K195" s="130">
        <v>5</v>
      </c>
      <c r="L195" s="130">
        <v>4</v>
      </c>
      <c r="M195" s="130">
        <v>3</v>
      </c>
    </row>
    <row r="196" spans="1:13">
      <c r="A196" s="7">
        <v>40</v>
      </c>
      <c r="B196" s="19" t="s">
        <v>2714</v>
      </c>
      <c r="C196" s="11" t="s">
        <v>2715</v>
      </c>
      <c r="D196" s="11" t="s">
        <v>2716</v>
      </c>
      <c r="E196" s="12" t="s">
        <v>673</v>
      </c>
      <c r="F196" s="22" t="s">
        <v>2717</v>
      </c>
      <c r="G196" s="130">
        <v>195</v>
      </c>
      <c r="H196" s="130">
        <v>5</v>
      </c>
      <c r="I196" s="130">
        <v>5</v>
      </c>
      <c r="J196" s="130">
        <v>2</v>
      </c>
      <c r="K196" s="130">
        <v>3</v>
      </c>
      <c r="L196" s="130">
        <v>5</v>
      </c>
      <c r="M196" s="130">
        <v>3</v>
      </c>
    </row>
    <row r="197" spans="1:13">
      <c r="A197" s="7">
        <v>41</v>
      </c>
      <c r="B197" s="19" t="s">
        <v>5400</v>
      </c>
      <c r="C197" s="11" t="s">
        <v>11073</v>
      </c>
      <c r="D197" s="14"/>
      <c r="E197" s="12" t="s">
        <v>3628</v>
      </c>
      <c r="F197" s="12" t="s">
        <v>583</v>
      </c>
      <c r="G197" s="130">
        <v>196</v>
      </c>
      <c r="H197" s="130">
        <v>3</v>
      </c>
      <c r="I197" s="130">
        <v>3</v>
      </c>
      <c r="J197" s="130">
        <v>3</v>
      </c>
      <c r="K197" s="130">
        <v>3</v>
      </c>
      <c r="L197" s="130">
        <v>4</v>
      </c>
      <c r="M197" s="130">
        <v>3</v>
      </c>
    </row>
    <row r="198" spans="1:13">
      <c r="A198" s="7">
        <v>42</v>
      </c>
      <c r="B198" s="19" t="s">
        <v>2730</v>
      </c>
      <c r="C198" s="11" t="s">
        <v>284</v>
      </c>
      <c r="D198" s="48"/>
      <c r="E198" s="12" t="s">
        <v>1434</v>
      </c>
      <c r="F198" s="12" t="s">
        <v>2053</v>
      </c>
      <c r="G198" s="130">
        <v>197</v>
      </c>
      <c r="H198" s="130">
        <v>3</v>
      </c>
      <c r="I198" s="130">
        <v>3</v>
      </c>
      <c r="J198" s="130">
        <v>3</v>
      </c>
      <c r="K198" s="130">
        <v>4</v>
      </c>
      <c r="L198" s="130">
        <v>5</v>
      </c>
      <c r="M198" s="130">
        <v>4</v>
      </c>
    </row>
    <row r="199" spans="1:13">
      <c r="A199" s="7">
        <v>42</v>
      </c>
      <c r="B199" s="19" t="s">
        <v>2730</v>
      </c>
      <c r="C199" s="11" t="s">
        <v>38</v>
      </c>
      <c r="D199" s="14"/>
      <c r="E199" s="12" t="s">
        <v>25</v>
      </c>
      <c r="F199" s="12" t="s">
        <v>1835</v>
      </c>
      <c r="G199" s="130">
        <v>198</v>
      </c>
      <c r="H199" s="130">
        <v>3</v>
      </c>
      <c r="I199" s="130">
        <v>3</v>
      </c>
      <c r="J199" s="130">
        <v>3</v>
      </c>
      <c r="K199" s="130">
        <v>3</v>
      </c>
      <c r="L199" s="130">
        <v>5</v>
      </c>
      <c r="M199" s="130">
        <v>4</v>
      </c>
    </row>
    <row r="200" spans="1:13">
      <c r="A200" s="7">
        <v>42</v>
      </c>
      <c r="B200" s="19" t="s">
        <v>2730</v>
      </c>
      <c r="C200" s="11" t="s">
        <v>11092</v>
      </c>
      <c r="D200" s="14"/>
      <c r="E200" s="12" t="s">
        <v>1263</v>
      </c>
      <c r="F200" s="12" t="s">
        <v>146</v>
      </c>
      <c r="G200" s="130">
        <v>199</v>
      </c>
      <c r="H200" s="130">
        <v>3</v>
      </c>
      <c r="I200" s="130">
        <v>3</v>
      </c>
      <c r="J200" s="130">
        <v>4</v>
      </c>
      <c r="K200" s="130">
        <v>3</v>
      </c>
      <c r="L200" s="130">
        <v>3</v>
      </c>
      <c r="M200" s="130">
        <v>4</v>
      </c>
    </row>
    <row r="201" spans="1:13">
      <c r="A201" s="7">
        <v>42</v>
      </c>
      <c r="B201" s="19" t="s">
        <v>2730</v>
      </c>
      <c r="C201" s="11" t="s">
        <v>233</v>
      </c>
      <c r="D201" s="14"/>
      <c r="E201" s="12" t="s">
        <v>1498</v>
      </c>
      <c r="F201" s="12" t="s">
        <v>146</v>
      </c>
      <c r="G201" s="130">
        <v>200</v>
      </c>
      <c r="H201" s="130">
        <v>3</v>
      </c>
      <c r="I201" s="130">
        <v>3</v>
      </c>
      <c r="J201" s="130">
        <v>3</v>
      </c>
      <c r="K201" s="130">
        <v>3</v>
      </c>
      <c r="L201" s="130">
        <v>3</v>
      </c>
      <c r="M201" s="130">
        <v>3</v>
      </c>
    </row>
    <row r="202" spans="1:13">
      <c r="A202" s="7">
        <v>42</v>
      </c>
      <c r="B202" s="19" t="s">
        <v>2730</v>
      </c>
      <c r="C202" s="11" t="s">
        <v>1217</v>
      </c>
      <c r="D202" s="14"/>
      <c r="E202" s="12" t="s">
        <v>1510</v>
      </c>
      <c r="F202" s="12" t="s">
        <v>146</v>
      </c>
      <c r="G202" s="130">
        <v>201</v>
      </c>
      <c r="H202" s="130">
        <v>5</v>
      </c>
      <c r="I202" s="130">
        <v>4</v>
      </c>
      <c r="J202" s="130">
        <v>3</v>
      </c>
      <c r="K202" s="130">
        <v>4</v>
      </c>
      <c r="L202" s="130">
        <v>4</v>
      </c>
      <c r="M202" s="130">
        <v>3</v>
      </c>
    </row>
    <row r="203" spans="1:13">
      <c r="A203" s="7">
        <v>43</v>
      </c>
      <c r="B203" s="19" t="s">
        <v>2736</v>
      </c>
      <c r="C203" s="11" t="s">
        <v>298</v>
      </c>
      <c r="D203" s="11" t="s">
        <v>2573</v>
      </c>
      <c r="E203" s="38" t="s">
        <v>136</v>
      </c>
      <c r="F203" s="12" t="s">
        <v>1282</v>
      </c>
      <c r="G203" s="130">
        <v>202</v>
      </c>
      <c r="H203" s="130">
        <v>5</v>
      </c>
      <c r="I203" s="130">
        <v>5</v>
      </c>
      <c r="J203" s="130">
        <v>5</v>
      </c>
      <c r="K203" s="130">
        <v>5</v>
      </c>
      <c r="L203" s="130">
        <v>5</v>
      </c>
      <c r="M203" s="130">
        <v>5</v>
      </c>
    </row>
    <row r="204" spans="1:13">
      <c r="A204" s="7">
        <v>43</v>
      </c>
      <c r="B204" s="19" t="s">
        <v>2736</v>
      </c>
      <c r="C204" s="11" t="s">
        <v>360</v>
      </c>
      <c r="D204" s="16"/>
      <c r="E204" s="38" t="s">
        <v>2352</v>
      </c>
      <c r="F204" s="12" t="s">
        <v>2741</v>
      </c>
      <c r="G204" s="130">
        <v>203</v>
      </c>
      <c r="H204" s="130">
        <v>5</v>
      </c>
      <c r="I204" s="130">
        <v>5</v>
      </c>
      <c r="J204" s="130">
        <v>4</v>
      </c>
      <c r="K204" s="130">
        <v>5</v>
      </c>
      <c r="L204" s="130">
        <v>5</v>
      </c>
      <c r="M204" s="130">
        <v>4</v>
      </c>
    </row>
    <row r="205" spans="1:13">
      <c r="A205" s="7">
        <v>43</v>
      </c>
      <c r="B205" s="19" t="s">
        <v>2736</v>
      </c>
      <c r="C205" s="11" t="s">
        <v>2308</v>
      </c>
      <c r="D205" s="21"/>
      <c r="E205" s="38" t="s">
        <v>2744</v>
      </c>
      <c r="F205" s="12" t="s">
        <v>2745</v>
      </c>
      <c r="G205" s="130">
        <v>204</v>
      </c>
      <c r="H205" s="130">
        <v>5</v>
      </c>
      <c r="I205" s="130">
        <v>5</v>
      </c>
      <c r="J205" s="130">
        <v>4</v>
      </c>
      <c r="K205" s="130">
        <v>5</v>
      </c>
      <c r="L205" s="130">
        <v>5</v>
      </c>
      <c r="M205" s="130">
        <v>5</v>
      </c>
    </row>
    <row r="206" spans="1:13">
      <c r="A206" s="7">
        <v>43</v>
      </c>
      <c r="B206" s="19" t="s">
        <v>2736</v>
      </c>
      <c r="C206" s="11" t="s">
        <v>557</v>
      </c>
      <c r="D206" s="21"/>
      <c r="E206" s="38" t="s">
        <v>2749</v>
      </c>
      <c r="F206" s="12" t="s">
        <v>1580</v>
      </c>
      <c r="G206" s="130">
        <v>205</v>
      </c>
      <c r="H206" s="130">
        <v>5</v>
      </c>
      <c r="I206" s="130">
        <v>5</v>
      </c>
      <c r="J206" s="130">
        <v>4</v>
      </c>
      <c r="K206" s="130">
        <v>5</v>
      </c>
      <c r="L206" s="130">
        <v>5</v>
      </c>
      <c r="M206" s="130">
        <v>5</v>
      </c>
    </row>
    <row r="207" spans="1:13">
      <c r="A207" s="7">
        <v>44</v>
      </c>
      <c r="B207" s="19" t="s">
        <v>2753</v>
      </c>
      <c r="C207" s="11" t="s">
        <v>1400</v>
      </c>
      <c r="D207" s="21" t="s">
        <v>2230</v>
      </c>
      <c r="E207" s="38" t="s">
        <v>693</v>
      </c>
      <c r="F207" s="12" t="s">
        <v>744</v>
      </c>
      <c r="G207" s="130">
        <v>206</v>
      </c>
      <c r="H207" s="130">
        <v>3</v>
      </c>
      <c r="I207" s="130">
        <v>3</v>
      </c>
      <c r="J207" s="130">
        <v>4</v>
      </c>
      <c r="K207" s="130">
        <v>4</v>
      </c>
      <c r="L207" s="130">
        <v>4</v>
      </c>
      <c r="M207" s="130">
        <v>4</v>
      </c>
    </row>
    <row r="208" spans="1:13">
      <c r="A208" s="7">
        <v>44</v>
      </c>
      <c r="B208" s="19" t="s">
        <v>2753</v>
      </c>
      <c r="C208" s="11" t="s">
        <v>68</v>
      </c>
      <c r="D208" s="14"/>
      <c r="E208" s="38" t="s">
        <v>1956</v>
      </c>
      <c r="F208" s="12" t="s">
        <v>288</v>
      </c>
      <c r="G208" s="130">
        <v>207</v>
      </c>
      <c r="H208" s="130">
        <v>4</v>
      </c>
      <c r="I208" s="130">
        <v>4</v>
      </c>
      <c r="J208" s="130">
        <v>5</v>
      </c>
      <c r="K208" s="130">
        <v>5</v>
      </c>
      <c r="L208" s="130">
        <v>5</v>
      </c>
      <c r="M208" s="130">
        <v>5</v>
      </c>
    </row>
    <row r="209" spans="1:13">
      <c r="A209" s="7">
        <v>44</v>
      </c>
      <c r="B209" s="19" t="s">
        <v>2753</v>
      </c>
      <c r="C209" s="11" t="s">
        <v>565</v>
      </c>
      <c r="D209" s="14"/>
      <c r="E209" s="38" t="s">
        <v>1268</v>
      </c>
      <c r="F209" s="12" t="s">
        <v>1706</v>
      </c>
      <c r="G209" s="130">
        <v>208</v>
      </c>
      <c r="H209" s="130">
        <v>4</v>
      </c>
      <c r="I209" s="130">
        <v>4</v>
      </c>
      <c r="J209" s="130">
        <v>5</v>
      </c>
      <c r="K209" s="130">
        <v>4</v>
      </c>
      <c r="L209" s="130">
        <v>5</v>
      </c>
      <c r="M209" s="130">
        <v>5</v>
      </c>
    </row>
    <row r="210" spans="1:13">
      <c r="A210" s="7">
        <v>44</v>
      </c>
      <c r="B210" s="19" t="s">
        <v>2753</v>
      </c>
      <c r="C210" s="11" t="s">
        <v>75</v>
      </c>
      <c r="D210" s="14"/>
      <c r="E210" s="38" t="s">
        <v>2760</v>
      </c>
      <c r="F210" s="12" t="s">
        <v>735</v>
      </c>
      <c r="G210" s="130">
        <v>209</v>
      </c>
      <c r="H210" s="130">
        <v>3</v>
      </c>
      <c r="I210" s="130">
        <v>4</v>
      </c>
      <c r="J210" s="130">
        <v>4</v>
      </c>
      <c r="K210" s="130">
        <v>4</v>
      </c>
      <c r="L210" s="130">
        <v>4</v>
      </c>
      <c r="M210" s="130">
        <v>4</v>
      </c>
    </row>
    <row r="211" spans="1:13">
      <c r="A211" s="7">
        <v>45</v>
      </c>
      <c r="B211" s="19" t="s">
        <v>2764</v>
      </c>
      <c r="C211" s="11" t="s">
        <v>565</v>
      </c>
      <c r="D211" s="14"/>
      <c r="E211" s="12" t="s">
        <v>1380</v>
      </c>
      <c r="F211" s="12" t="s">
        <v>583</v>
      </c>
      <c r="G211" s="130">
        <v>210</v>
      </c>
      <c r="H211" s="130">
        <v>4</v>
      </c>
      <c r="I211" s="130">
        <v>5</v>
      </c>
      <c r="J211" s="130">
        <v>5</v>
      </c>
      <c r="K211" s="130">
        <v>4</v>
      </c>
      <c r="L211" s="130">
        <v>5</v>
      </c>
      <c r="M211" s="130">
        <v>5</v>
      </c>
    </row>
    <row r="212" spans="1:13">
      <c r="A212" s="7">
        <v>45</v>
      </c>
      <c r="B212" s="19" t="s">
        <v>2764</v>
      </c>
      <c r="C212" s="11" t="s">
        <v>2768</v>
      </c>
      <c r="D212" s="14"/>
      <c r="E212" s="12" t="s">
        <v>544</v>
      </c>
      <c r="F212" s="12" t="s">
        <v>2770</v>
      </c>
      <c r="G212" s="130">
        <v>211</v>
      </c>
      <c r="H212" s="130">
        <v>4</v>
      </c>
      <c r="I212" s="130">
        <v>5</v>
      </c>
      <c r="J212" s="130">
        <v>4</v>
      </c>
      <c r="K212" s="130">
        <v>4</v>
      </c>
      <c r="L212" s="130">
        <v>5</v>
      </c>
      <c r="M212" s="130">
        <v>5</v>
      </c>
    </row>
    <row r="213" spans="1:13">
      <c r="A213" s="7">
        <v>45</v>
      </c>
      <c r="B213" s="19" t="s">
        <v>2764</v>
      </c>
      <c r="C213" s="11" t="s">
        <v>272</v>
      </c>
      <c r="D213" s="14"/>
      <c r="E213" s="12" t="s">
        <v>563</v>
      </c>
      <c r="F213" s="12" t="s">
        <v>2057</v>
      </c>
      <c r="G213" s="130">
        <v>212</v>
      </c>
      <c r="H213" s="130">
        <v>5</v>
      </c>
      <c r="I213" s="130">
        <v>5</v>
      </c>
      <c r="J213" s="130">
        <v>5</v>
      </c>
      <c r="K213" s="130">
        <v>4</v>
      </c>
      <c r="L213" s="130">
        <v>4</v>
      </c>
      <c r="M213" s="130">
        <v>5</v>
      </c>
    </row>
    <row r="214" spans="1:13">
      <c r="A214" s="7">
        <v>45</v>
      </c>
      <c r="B214" s="19" t="s">
        <v>2764</v>
      </c>
      <c r="C214" s="11" t="s">
        <v>2776</v>
      </c>
      <c r="D214" s="14"/>
      <c r="E214" s="12" t="s">
        <v>1018</v>
      </c>
      <c r="F214" s="12" t="s">
        <v>2778</v>
      </c>
      <c r="G214" s="130">
        <v>213</v>
      </c>
      <c r="H214" s="130">
        <v>5</v>
      </c>
      <c r="I214" s="130">
        <v>5</v>
      </c>
      <c r="J214" s="130">
        <v>5</v>
      </c>
      <c r="K214" s="130">
        <v>4</v>
      </c>
      <c r="L214" s="130">
        <v>5</v>
      </c>
      <c r="M214" s="130">
        <v>5</v>
      </c>
    </row>
    <row r="215" spans="1:13">
      <c r="A215" s="7">
        <v>46</v>
      </c>
      <c r="B215" s="19" t="s">
        <v>2781</v>
      </c>
      <c r="C215" s="11" t="s">
        <v>1442</v>
      </c>
      <c r="D215" s="11" t="s">
        <v>11093</v>
      </c>
      <c r="E215" s="12" t="s">
        <v>335</v>
      </c>
      <c r="F215" s="12" t="s">
        <v>678</v>
      </c>
      <c r="G215" s="130">
        <v>214</v>
      </c>
      <c r="H215" s="130">
        <v>3</v>
      </c>
      <c r="I215" s="130">
        <v>3</v>
      </c>
      <c r="J215" s="130">
        <v>5</v>
      </c>
      <c r="K215" s="130">
        <v>3</v>
      </c>
      <c r="L215" s="130">
        <v>4</v>
      </c>
      <c r="M215" s="130">
        <v>5</v>
      </c>
    </row>
    <row r="216" spans="1:13">
      <c r="A216" s="7">
        <v>47</v>
      </c>
      <c r="B216" s="19" t="s">
        <v>2785</v>
      </c>
      <c r="C216" s="11" t="s">
        <v>547</v>
      </c>
      <c r="D216" s="14"/>
      <c r="E216" s="12" t="s">
        <v>4646</v>
      </c>
      <c r="F216" s="12" t="s">
        <v>2352</v>
      </c>
      <c r="G216" s="130">
        <v>215</v>
      </c>
      <c r="H216" s="130">
        <v>3</v>
      </c>
      <c r="I216" s="130">
        <v>3</v>
      </c>
      <c r="J216" s="130">
        <v>3</v>
      </c>
      <c r="K216" s="130">
        <v>3</v>
      </c>
      <c r="L216" s="130">
        <v>3</v>
      </c>
      <c r="M216" s="130">
        <v>3</v>
      </c>
    </row>
    <row r="217" spans="1:13">
      <c r="A217" s="7">
        <v>47</v>
      </c>
      <c r="B217" s="19" t="s">
        <v>2785</v>
      </c>
      <c r="C217" s="11" t="s">
        <v>68</v>
      </c>
      <c r="D217" s="14"/>
      <c r="E217" s="12" t="s">
        <v>1765</v>
      </c>
      <c r="F217" s="12" t="s">
        <v>1042</v>
      </c>
      <c r="G217" s="130">
        <v>216</v>
      </c>
      <c r="H217" s="130">
        <v>2</v>
      </c>
      <c r="I217" s="130">
        <v>3</v>
      </c>
      <c r="J217" s="130">
        <v>3</v>
      </c>
      <c r="K217" s="130">
        <v>3</v>
      </c>
      <c r="L217" s="130">
        <v>3</v>
      </c>
      <c r="M217" s="130">
        <v>3</v>
      </c>
    </row>
    <row r="218" spans="1:13">
      <c r="A218" s="7">
        <v>47</v>
      </c>
      <c r="B218" s="19" t="s">
        <v>2785</v>
      </c>
      <c r="C218" s="11" t="s">
        <v>1400</v>
      </c>
      <c r="D218" s="11"/>
      <c r="E218" s="12" t="s">
        <v>2056</v>
      </c>
      <c r="F218" s="12" t="s">
        <v>1013</v>
      </c>
      <c r="G218" s="130">
        <v>217</v>
      </c>
      <c r="H218" s="130">
        <v>3</v>
      </c>
      <c r="I218" s="130">
        <v>3</v>
      </c>
      <c r="J218" s="130">
        <v>3</v>
      </c>
      <c r="K218" s="130">
        <v>3</v>
      </c>
      <c r="L218" s="130">
        <v>3</v>
      </c>
      <c r="M218" s="130">
        <v>3</v>
      </c>
    </row>
    <row r="219" spans="1:13">
      <c r="A219" s="7">
        <v>48</v>
      </c>
      <c r="B219" s="19" t="s">
        <v>5612</v>
      </c>
      <c r="C219" s="11" t="s">
        <v>2465</v>
      </c>
      <c r="D219" s="11" t="s">
        <v>5610</v>
      </c>
      <c r="E219" s="12" t="s">
        <v>1023</v>
      </c>
      <c r="F219" s="12" t="s">
        <v>1086</v>
      </c>
      <c r="G219" s="130">
        <v>218</v>
      </c>
      <c r="H219" s="130">
        <v>2</v>
      </c>
      <c r="I219" s="130">
        <v>3</v>
      </c>
      <c r="J219" s="130">
        <v>3</v>
      </c>
      <c r="K219" s="130">
        <v>3</v>
      </c>
      <c r="L219" s="130">
        <v>5</v>
      </c>
      <c r="M219" s="130">
        <v>3</v>
      </c>
    </row>
    <row r="220" spans="1:13">
      <c r="A220" s="7">
        <v>48</v>
      </c>
      <c r="B220" s="19" t="s">
        <v>5612</v>
      </c>
      <c r="C220" s="11" t="s">
        <v>2634</v>
      </c>
      <c r="D220" s="11" t="s">
        <v>2635</v>
      </c>
      <c r="E220" s="12" t="s">
        <v>611</v>
      </c>
      <c r="F220" s="12" t="s">
        <v>296</v>
      </c>
      <c r="G220" s="130">
        <v>219</v>
      </c>
      <c r="H220" s="130">
        <v>2</v>
      </c>
      <c r="I220" s="130">
        <v>3</v>
      </c>
      <c r="J220" s="130">
        <v>3</v>
      </c>
      <c r="K220" s="130">
        <v>3</v>
      </c>
      <c r="L220" s="130">
        <v>4</v>
      </c>
      <c r="M220" s="130">
        <v>3</v>
      </c>
    </row>
    <row r="221" spans="1:13">
      <c r="A221" s="7">
        <v>48</v>
      </c>
      <c r="B221" s="19" t="s">
        <v>5612</v>
      </c>
      <c r="C221" s="11" t="s">
        <v>2389</v>
      </c>
      <c r="D221" s="11"/>
      <c r="E221" s="12" t="s">
        <v>846</v>
      </c>
      <c r="F221" s="12" t="s">
        <v>336</v>
      </c>
      <c r="G221" s="130">
        <v>220</v>
      </c>
      <c r="H221" s="130">
        <v>3</v>
      </c>
      <c r="I221" s="130">
        <v>4</v>
      </c>
      <c r="J221" s="130">
        <v>3</v>
      </c>
      <c r="K221" s="130">
        <v>4</v>
      </c>
      <c r="L221" s="130">
        <v>5</v>
      </c>
      <c r="M221" s="130">
        <v>3</v>
      </c>
    </row>
    <row r="222" spans="1:13">
      <c r="A222" s="7">
        <v>48</v>
      </c>
      <c r="B222" s="19" t="s">
        <v>5612</v>
      </c>
      <c r="C222" s="11" t="s">
        <v>1325</v>
      </c>
      <c r="D222" s="11"/>
      <c r="E222" s="12" t="s">
        <v>802</v>
      </c>
      <c r="F222" s="12" t="s">
        <v>338</v>
      </c>
      <c r="G222" s="130">
        <v>221</v>
      </c>
      <c r="H222" s="130">
        <v>3</v>
      </c>
      <c r="I222" s="130">
        <v>2</v>
      </c>
      <c r="J222" s="130">
        <v>3</v>
      </c>
      <c r="K222" s="130">
        <v>4</v>
      </c>
      <c r="L222" s="130">
        <v>5</v>
      </c>
      <c r="M222" s="130">
        <v>3</v>
      </c>
    </row>
    <row r="223" spans="1:13">
      <c r="A223" s="7">
        <v>49</v>
      </c>
      <c r="B223" s="19" t="s">
        <v>5625</v>
      </c>
      <c r="C223" s="11" t="s">
        <v>5619</v>
      </c>
      <c r="D223" s="11" t="s">
        <v>5621</v>
      </c>
      <c r="E223" s="12" t="s">
        <v>5622</v>
      </c>
      <c r="F223" s="12" t="s">
        <v>588</v>
      </c>
      <c r="G223" s="130">
        <v>222</v>
      </c>
      <c r="H223" s="130">
        <v>5</v>
      </c>
      <c r="I223" s="130">
        <v>5</v>
      </c>
      <c r="J223" s="130">
        <v>4</v>
      </c>
      <c r="K223" s="130">
        <v>5</v>
      </c>
      <c r="L223" s="130">
        <v>5</v>
      </c>
      <c r="M223" s="130">
        <v>5</v>
      </c>
    </row>
    <row r="224" spans="1:13">
      <c r="A224" s="1">
        <v>50</v>
      </c>
      <c r="B224" s="19" t="s">
        <v>5630</v>
      </c>
      <c r="C224" s="11" t="s">
        <v>5626</v>
      </c>
      <c r="D224" s="11" t="s">
        <v>11094</v>
      </c>
      <c r="E224" s="12" t="s">
        <v>1322</v>
      </c>
      <c r="F224" s="12" t="s">
        <v>102</v>
      </c>
      <c r="G224" s="130">
        <v>223</v>
      </c>
      <c r="H224" s="130">
        <v>3</v>
      </c>
      <c r="I224" s="130">
        <v>2</v>
      </c>
      <c r="J224" s="130">
        <v>4</v>
      </c>
      <c r="K224" s="130">
        <v>2</v>
      </c>
      <c r="L224" s="130">
        <v>3</v>
      </c>
      <c r="M224" s="130">
        <v>5</v>
      </c>
    </row>
    <row r="225" spans="1:13">
      <c r="A225" s="1">
        <v>50</v>
      </c>
      <c r="B225" s="19" t="s">
        <v>5630</v>
      </c>
      <c r="C225" s="11" t="s">
        <v>38</v>
      </c>
      <c r="D225" s="11" t="s">
        <v>2305</v>
      </c>
      <c r="E225" s="12" t="s">
        <v>3538</v>
      </c>
      <c r="F225" s="12" t="s">
        <v>195</v>
      </c>
      <c r="G225" s="130">
        <v>224</v>
      </c>
      <c r="H225" s="130">
        <v>2</v>
      </c>
      <c r="I225" s="130">
        <v>3</v>
      </c>
      <c r="J225" s="130">
        <v>4</v>
      </c>
      <c r="K225" s="130">
        <v>3</v>
      </c>
      <c r="L225" s="130">
        <v>3</v>
      </c>
      <c r="M225" s="130">
        <v>4</v>
      </c>
    </row>
    <row r="226" spans="1:13">
      <c r="A226" s="1">
        <v>50</v>
      </c>
      <c r="B226" s="19" t="s">
        <v>5630</v>
      </c>
      <c r="C226" s="11" t="s">
        <v>816</v>
      </c>
      <c r="D226" s="11"/>
      <c r="E226" s="12" t="s">
        <v>901</v>
      </c>
      <c r="F226" s="12" t="s">
        <v>5633</v>
      </c>
      <c r="G226" s="130">
        <v>225</v>
      </c>
      <c r="H226" s="130">
        <v>3</v>
      </c>
      <c r="I226" s="130">
        <v>3</v>
      </c>
      <c r="J226" s="130">
        <v>5</v>
      </c>
      <c r="K226" s="130">
        <v>3</v>
      </c>
      <c r="L226" s="130">
        <v>4</v>
      </c>
      <c r="M226" s="130">
        <v>5</v>
      </c>
    </row>
    <row r="227" spans="1:13">
      <c r="A227" s="1">
        <v>51</v>
      </c>
      <c r="B227" s="10" t="s">
        <v>21</v>
      </c>
      <c r="C227" s="11" t="s">
        <v>22</v>
      </c>
      <c r="D227" s="11"/>
      <c r="E227" s="12" t="s">
        <v>24</v>
      </c>
      <c r="F227" s="12" t="s">
        <v>25</v>
      </c>
      <c r="G227" s="130">
        <v>226</v>
      </c>
      <c r="H227" s="130">
        <v>5</v>
      </c>
      <c r="I227" s="130">
        <v>4</v>
      </c>
      <c r="J227" s="130">
        <v>4</v>
      </c>
      <c r="K227" s="130">
        <v>4</v>
      </c>
      <c r="L227" s="130">
        <v>5</v>
      </c>
      <c r="M227" s="130">
        <v>5</v>
      </c>
    </row>
    <row r="228" spans="1:13">
      <c r="A228" s="1">
        <v>51</v>
      </c>
      <c r="B228" s="10" t="s">
        <v>21</v>
      </c>
      <c r="C228" s="11" t="s">
        <v>30</v>
      </c>
      <c r="D228" s="11"/>
      <c r="E228" s="12" t="s">
        <v>32</v>
      </c>
      <c r="F228" s="12" t="s">
        <v>33</v>
      </c>
      <c r="G228" s="130">
        <v>227</v>
      </c>
      <c r="H228" s="130">
        <v>4</v>
      </c>
      <c r="I228" s="130">
        <v>4</v>
      </c>
      <c r="J228" s="130">
        <v>4</v>
      </c>
      <c r="K228" s="130">
        <v>3</v>
      </c>
      <c r="L228" s="130">
        <v>5</v>
      </c>
      <c r="M228" s="130">
        <v>4</v>
      </c>
    </row>
    <row r="229" spans="1:13">
      <c r="A229" s="1">
        <v>51</v>
      </c>
      <c r="B229" s="10" t="s">
        <v>21</v>
      </c>
      <c r="C229" s="11" t="s">
        <v>37</v>
      </c>
      <c r="D229" s="11"/>
      <c r="E229" s="12" t="s">
        <v>39</v>
      </c>
      <c r="F229" s="12" t="s">
        <v>33</v>
      </c>
      <c r="G229" s="130">
        <v>228</v>
      </c>
      <c r="H229" s="130">
        <v>5</v>
      </c>
      <c r="I229" s="130">
        <v>4</v>
      </c>
      <c r="J229" s="130">
        <v>5</v>
      </c>
      <c r="K229" s="130">
        <v>4</v>
      </c>
      <c r="L229" s="130">
        <v>5</v>
      </c>
      <c r="M229" s="130">
        <v>5</v>
      </c>
    </row>
    <row r="230" spans="1:13">
      <c r="A230" s="1">
        <v>51</v>
      </c>
      <c r="B230" s="10" t="s">
        <v>21</v>
      </c>
      <c r="C230" s="11" t="s">
        <v>44</v>
      </c>
      <c r="D230" s="11"/>
      <c r="E230" s="12" t="s">
        <v>46</v>
      </c>
      <c r="F230" s="12" t="s">
        <v>47</v>
      </c>
      <c r="G230" s="130">
        <v>229</v>
      </c>
      <c r="H230" s="130">
        <v>5</v>
      </c>
      <c r="I230" s="130">
        <v>5</v>
      </c>
      <c r="J230" s="130">
        <v>4</v>
      </c>
      <c r="K230" s="130">
        <v>5</v>
      </c>
      <c r="L230" s="130">
        <v>5</v>
      </c>
      <c r="M230" s="130">
        <v>4</v>
      </c>
    </row>
    <row r="231" spans="1:13">
      <c r="A231" s="1">
        <v>51</v>
      </c>
      <c r="B231" s="10" t="s">
        <v>21</v>
      </c>
      <c r="C231" s="11" t="s">
        <v>49</v>
      </c>
      <c r="D231" s="11"/>
      <c r="E231" s="12" t="s">
        <v>50</v>
      </c>
      <c r="F231" s="12" t="s">
        <v>51</v>
      </c>
      <c r="G231" s="130">
        <v>230</v>
      </c>
      <c r="H231" s="130">
        <v>5</v>
      </c>
      <c r="I231" s="130">
        <v>4</v>
      </c>
      <c r="J231" s="130">
        <v>4</v>
      </c>
      <c r="K231" s="130">
        <v>5</v>
      </c>
      <c r="L231" s="130">
        <v>5</v>
      </c>
      <c r="M231" s="130">
        <v>5</v>
      </c>
    </row>
    <row r="232" spans="1:13">
      <c r="A232" s="1">
        <v>51</v>
      </c>
      <c r="B232" s="10" t="s">
        <v>21</v>
      </c>
      <c r="C232" s="11" t="s">
        <v>54</v>
      </c>
      <c r="D232" s="11" t="s">
        <v>56</v>
      </c>
      <c r="E232" s="12" t="s">
        <v>57</v>
      </c>
      <c r="F232" s="12" t="s">
        <v>58</v>
      </c>
      <c r="G232" s="130">
        <v>231</v>
      </c>
      <c r="H232" s="130">
        <v>5</v>
      </c>
      <c r="I232" s="130">
        <v>5</v>
      </c>
      <c r="J232" s="130">
        <v>4</v>
      </c>
      <c r="K232" s="130">
        <v>5</v>
      </c>
      <c r="L232" s="130">
        <v>5</v>
      </c>
      <c r="M232" s="130">
        <v>5</v>
      </c>
    </row>
    <row r="233" spans="1:13">
      <c r="A233" s="1">
        <v>51</v>
      </c>
      <c r="B233" s="10" t="s">
        <v>21</v>
      </c>
      <c r="C233" s="11" t="s">
        <v>63</v>
      </c>
      <c r="D233" s="11"/>
      <c r="E233" s="12" t="s">
        <v>65</v>
      </c>
      <c r="F233" s="12" t="s">
        <v>66</v>
      </c>
      <c r="G233" s="130">
        <v>232</v>
      </c>
      <c r="H233" s="130">
        <v>5</v>
      </c>
      <c r="I233" s="130">
        <v>5</v>
      </c>
      <c r="J233" s="130">
        <v>4</v>
      </c>
      <c r="K233" s="130">
        <v>5</v>
      </c>
      <c r="L233" s="130">
        <v>5</v>
      </c>
      <c r="M233" s="130">
        <v>5</v>
      </c>
    </row>
    <row r="234" spans="1:13">
      <c r="A234" s="1">
        <v>51</v>
      </c>
      <c r="B234" s="10" t="s">
        <v>21</v>
      </c>
      <c r="C234" s="11" t="s">
        <v>68</v>
      </c>
      <c r="D234" s="11" t="s">
        <v>70</v>
      </c>
      <c r="E234" s="12" t="s">
        <v>71</v>
      </c>
      <c r="F234" s="12" t="s">
        <v>72</v>
      </c>
      <c r="G234" s="130">
        <v>233</v>
      </c>
      <c r="H234" s="130">
        <v>5</v>
      </c>
      <c r="I234" s="130">
        <v>5</v>
      </c>
      <c r="J234" s="130">
        <v>4</v>
      </c>
      <c r="K234" s="130">
        <v>5</v>
      </c>
      <c r="L234" s="130">
        <v>5</v>
      </c>
      <c r="M234" s="130">
        <v>5</v>
      </c>
    </row>
    <row r="235" spans="1:13">
      <c r="A235" s="1">
        <v>52</v>
      </c>
      <c r="B235" s="10" t="s">
        <v>74</v>
      </c>
      <c r="C235" s="11" t="s">
        <v>75</v>
      </c>
      <c r="D235" s="14"/>
      <c r="E235" s="12" t="s">
        <v>76</v>
      </c>
      <c r="F235" s="12" t="s">
        <v>77</v>
      </c>
      <c r="G235" s="130">
        <v>234</v>
      </c>
      <c r="H235" s="130">
        <v>3</v>
      </c>
      <c r="I235" s="130">
        <v>4</v>
      </c>
      <c r="J235" s="130">
        <v>3</v>
      </c>
      <c r="K235" s="130">
        <v>3</v>
      </c>
      <c r="L235" s="130">
        <v>3</v>
      </c>
      <c r="M235" s="130">
        <v>3</v>
      </c>
    </row>
    <row r="236" spans="1:13">
      <c r="A236" s="1">
        <v>52</v>
      </c>
      <c r="B236" s="10" t="s">
        <v>74</v>
      </c>
      <c r="C236" s="11" t="s">
        <v>79</v>
      </c>
      <c r="D236" s="14"/>
      <c r="E236" s="12" t="s">
        <v>81</v>
      </c>
      <c r="F236" s="12" t="s">
        <v>82</v>
      </c>
      <c r="G236" s="130">
        <v>235</v>
      </c>
      <c r="H236" s="130">
        <v>4</v>
      </c>
      <c r="I236" s="130">
        <v>3</v>
      </c>
      <c r="J236" s="130">
        <v>4</v>
      </c>
      <c r="K236" s="130">
        <v>5</v>
      </c>
      <c r="L236" s="130">
        <v>4</v>
      </c>
      <c r="M236" s="130">
        <v>4</v>
      </c>
    </row>
    <row r="237" spans="1:13">
      <c r="A237" s="1">
        <v>52</v>
      </c>
      <c r="B237" s="10" t="s">
        <v>74</v>
      </c>
      <c r="C237" s="11" t="s">
        <v>84</v>
      </c>
      <c r="D237" s="14"/>
      <c r="E237" s="12" t="s">
        <v>86</v>
      </c>
      <c r="F237" s="12" t="s">
        <v>87</v>
      </c>
      <c r="G237" s="130">
        <v>236</v>
      </c>
      <c r="H237" s="403">
        <v>2</v>
      </c>
      <c r="I237" s="403">
        <v>3</v>
      </c>
      <c r="J237" s="403">
        <v>4</v>
      </c>
      <c r="K237" s="403">
        <v>3</v>
      </c>
      <c r="L237" s="403">
        <v>5</v>
      </c>
      <c r="M237" s="403">
        <v>3</v>
      </c>
    </row>
    <row r="238" spans="1:13">
      <c r="A238" s="1">
        <v>52</v>
      </c>
      <c r="B238" s="10" t="s">
        <v>74</v>
      </c>
      <c r="C238" s="11" t="s">
        <v>89</v>
      </c>
      <c r="D238" s="14"/>
      <c r="E238" s="12" t="s">
        <v>91</v>
      </c>
      <c r="F238" s="12" t="s">
        <v>92</v>
      </c>
      <c r="G238" s="130">
        <v>237</v>
      </c>
      <c r="H238" s="130">
        <v>3</v>
      </c>
      <c r="I238" s="130">
        <v>3</v>
      </c>
      <c r="J238" s="130">
        <v>4</v>
      </c>
      <c r="K238" s="130">
        <v>3</v>
      </c>
      <c r="L238" s="130">
        <v>3</v>
      </c>
      <c r="M238" s="130">
        <v>3</v>
      </c>
    </row>
    <row r="239" spans="1:13">
      <c r="A239" s="1">
        <v>52</v>
      </c>
      <c r="B239" s="10" t="s">
        <v>74</v>
      </c>
      <c r="C239" s="11" t="s">
        <v>94</v>
      </c>
      <c r="D239" s="14"/>
      <c r="E239" s="12" t="s">
        <v>96</v>
      </c>
      <c r="F239" s="12" t="s">
        <v>97</v>
      </c>
      <c r="G239" s="130">
        <v>238</v>
      </c>
      <c r="H239" s="130">
        <v>3</v>
      </c>
      <c r="I239" s="130">
        <v>3</v>
      </c>
      <c r="J239" s="130">
        <v>3</v>
      </c>
      <c r="K239" s="130">
        <v>3</v>
      </c>
      <c r="L239" s="130">
        <v>3</v>
      </c>
      <c r="M239" s="130">
        <v>3</v>
      </c>
    </row>
    <row r="240" spans="1:13">
      <c r="A240" s="1">
        <v>52</v>
      </c>
      <c r="B240" s="10" t="s">
        <v>74</v>
      </c>
      <c r="C240" s="17" t="s">
        <v>63</v>
      </c>
      <c r="D240" s="11" t="s">
        <v>100</v>
      </c>
      <c r="E240" s="12" t="s">
        <v>101</v>
      </c>
      <c r="F240" s="12" t="s">
        <v>102</v>
      </c>
      <c r="G240" s="130">
        <v>239</v>
      </c>
      <c r="H240" s="130">
        <v>3</v>
      </c>
      <c r="I240" s="130">
        <v>3</v>
      </c>
      <c r="J240" s="130">
        <v>4</v>
      </c>
      <c r="K240" s="130">
        <v>4</v>
      </c>
      <c r="L240" s="130">
        <v>4</v>
      </c>
      <c r="M240" s="130">
        <v>3</v>
      </c>
    </row>
    <row r="241" spans="1:13">
      <c r="A241" s="7">
        <v>53</v>
      </c>
      <c r="B241" s="10" t="s">
        <v>104</v>
      </c>
      <c r="C241" s="11" t="s">
        <v>105</v>
      </c>
      <c r="D241" s="11" t="s">
        <v>107</v>
      </c>
      <c r="E241" s="12" t="s">
        <v>108</v>
      </c>
      <c r="F241" s="12" t="s">
        <v>109</v>
      </c>
      <c r="G241" s="130">
        <v>240</v>
      </c>
      <c r="H241" s="130">
        <v>3</v>
      </c>
      <c r="I241" s="130">
        <v>3</v>
      </c>
      <c r="J241" s="130">
        <v>3</v>
      </c>
      <c r="K241" s="130">
        <v>3</v>
      </c>
      <c r="L241" s="130">
        <v>3</v>
      </c>
      <c r="M241" s="130">
        <v>3</v>
      </c>
    </row>
    <row r="242" spans="1:13">
      <c r="A242" s="7">
        <v>53</v>
      </c>
      <c r="B242" s="10" t="s">
        <v>104</v>
      </c>
      <c r="C242" s="11" t="s">
        <v>111</v>
      </c>
      <c r="D242" s="11" t="s">
        <v>112</v>
      </c>
      <c r="E242" s="12" t="s">
        <v>113</v>
      </c>
      <c r="F242" s="12" t="s">
        <v>114</v>
      </c>
      <c r="G242" s="130">
        <v>241</v>
      </c>
      <c r="H242" s="130">
        <v>3</v>
      </c>
      <c r="I242" s="130">
        <v>3</v>
      </c>
      <c r="J242" s="130">
        <v>3</v>
      </c>
      <c r="K242" s="130">
        <v>3</v>
      </c>
      <c r="L242" s="130">
        <v>5</v>
      </c>
      <c r="M242" s="130">
        <v>5</v>
      </c>
    </row>
    <row r="243" spans="1:13">
      <c r="A243" s="7">
        <v>53</v>
      </c>
      <c r="B243" s="10" t="s">
        <v>104</v>
      </c>
      <c r="C243" s="11" t="s">
        <v>75</v>
      </c>
      <c r="D243" s="14"/>
      <c r="E243" s="12" t="s">
        <v>114</v>
      </c>
      <c r="F243" s="12" t="s">
        <v>116</v>
      </c>
      <c r="G243" s="130">
        <v>242</v>
      </c>
      <c r="H243" s="130">
        <v>3</v>
      </c>
      <c r="I243" s="130">
        <v>3</v>
      </c>
      <c r="J243" s="130">
        <v>3</v>
      </c>
      <c r="K243" s="130">
        <v>3</v>
      </c>
      <c r="L243" s="130">
        <v>3</v>
      </c>
      <c r="M243" s="130">
        <v>3</v>
      </c>
    </row>
    <row r="244" spans="1:13">
      <c r="A244" s="1">
        <v>54</v>
      </c>
      <c r="B244" s="19" t="s">
        <v>117</v>
      </c>
      <c r="C244" s="11" t="s">
        <v>6577</v>
      </c>
      <c r="D244" s="11"/>
      <c r="E244" s="12" t="s">
        <v>119</v>
      </c>
      <c r="F244" s="12" t="s">
        <v>120</v>
      </c>
      <c r="G244" s="130">
        <v>243</v>
      </c>
      <c r="H244" s="130">
        <v>3</v>
      </c>
      <c r="I244" s="130">
        <v>4</v>
      </c>
      <c r="J244" s="130">
        <v>3</v>
      </c>
      <c r="K244" s="130">
        <v>4</v>
      </c>
      <c r="L244" s="130">
        <v>3</v>
      </c>
      <c r="M244" s="130">
        <v>3</v>
      </c>
    </row>
    <row r="245" spans="1:13">
      <c r="A245" s="1">
        <v>54</v>
      </c>
      <c r="B245" s="19" t="s">
        <v>117</v>
      </c>
      <c r="C245" s="11" t="s">
        <v>121</v>
      </c>
      <c r="D245" s="11" t="s">
        <v>123</v>
      </c>
      <c r="E245" s="12" t="s">
        <v>119</v>
      </c>
      <c r="F245" s="12" t="s">
        <v>120</v>
      </c>
      <c r="G245" s="130">
        <v>244</v>
      </c>
      <c r="H245" s="130">
        <v>3</v>
      </c>
      <c r="I245" s="130">
        <v>3</v>
      </c>
      <c r="J245" s="130">
        <v>4</v>
      </c>
      <c r="K245" s="130">
        <v>4</v>
      </c>
      <c r="L245" s="130">
        <v>3</v>
      </c>
      <c r="M245" s="130">
        <v>4</v>
      </c>
    </row>
    <row r="246" spans="1:13">
      <c r="A246" s="1">
        <v>54</v>
      </c>
      <c r="B246" s="19" t="s">
        <v>117</v>
      </c>
      <c r="C246" s="11" t="s">
        <v>126</v>
      </c>
      <c r="D246" s="11" t="s">
        <v>128</v>
      </c>
      <c r="E246" s="12" t="s">
        <v>129</v>
      </c>
      <c r="F246" s="12" t="s">
        <v>120</v>
      </c>
      <c r="G246" s="130">
        <v>245</v>
      </c>
      <c r="H246" s="130">
        <v>3</v>
      </c>
      <c r="I246" s="130">
        <v>3</v>
      </c>
      <c r="J246" s="130">
        <v>3</v>
      </c>
      <c r="K246" s="130">
        <v>3</v>
      </c>
      <c r="L246" s="130">
        <v>3</v>
      </c>
      <c r="M246" s="130">
        <v>3</v>
      </c>
    </row>
    <row r="247" spans="1:13">
      <c r="A247" s="1">
        <v>54</v>
      </c>
      <c r="B247" s="19" t="s">
        <v>117</v>
      </c>
      <c r="C247" s="11" t="s">
        <v>94</v>
      </c>
      <c r="D247" s="11"/>
      <c r="E247" s="12" t="s">
        <v>131</v>
      </c>
      <c r="F247" s="12" t="s">
        <v>120</v>
      </c>
      <c r="G247" s="130">
        <v>246</v>
      </c>
      <c r="H247" s="130">
        <v>3</v>
      </c>
      <c r="I247" s="130">
        <v>3</v>
      </c>
      <c r="J247" s="130">
        <v>3</v>
      </c>
      <c r="K247" s="130">
        <v>3</v>
      </c>
      <c r="L247" s="130">
        <v>4</v>
      </c>
      <c r="M247" s="130">
        <v>4</v>
      </c>
    </row>
    <row r="248" spans="1:13">
      <c r="A248" s="7">
        <v>55</v>
      </c>
      <c r="B248" s="19" t="s">
        <v>132</v>
      </c>
      <c r="C248" s="11" t="s">
        <v>350</v>
      </c>
      <c r="D248" s="11" t="s">
        <v>135</v>
      </c>
      <c r="E248" s="12" t="s">
        <v>136</v>
      </c>
      <c r="F248" s="12" t="s">
        <v>137</v>
      </c>
      <c r="G248" s="130">
        <v>247</v>
      </c>
      <c r="H248" s="130">
        <v>4</v>
      </c>
      <c r="I248" s="130">
        <v>5</v>
      </c>
      <c r="J248" s="130">
        <v>5</v>
      </c>
      <c r="K248" s="130">
        <v>4</v>
      </c>
      <c r="L248" s="130">
        <v>5</v>
      </c>
      <c r="M248" s="130">
        <v>5</v>
      </c>
    </row>
    <row r="249" spans="1:13">
      <c r="A249" s="7">
        <v>55</v>
      </c>
      <c r="B249" s="19" t="s">
        <v>132</v>
      </c>
      <c r="C249" s="11" t="s">
        <v>142</v>
      </c>
      <c r="D249" s="11" t="s">
        <v>144</v>
      </c>
      <c r="E249" s="12" t="s">
        <v>145</v>
      </c>
      <c r="F249" s="12" t="s">
        <v>146</v>
      </c>
      <c r="G249" s="130">
        <v>248</v>
      </c>
      <c r="H249" s="130">
        <v>5</v>
      </c>
      <c r="I249" s="130">
        <v>5</v>
      </c>
      <c r="J249" s="130">
        <v>4</v>
      </c>
      <c r="K249" s="130">
        <v>5</v>
      </c>
      <c r="L249" s="130">
        <v>4</v>
      </c>
      <c r="M249" s="130">
        <v>3</v>
      </c>
    </row>
    <row r="250" spans="1:13">
      <c r="A250" s="7">
        <v>55</v>
      </c>
      <c r="B250" s="19" t="s">
        <v>132</v>
      </c>
      <c r="C250" s="11" t="s">
        <v>148</v>
      </c>
      <c r="D250" s="11" t="s">
        <v>150</v>
      </c>
      <c r="E250" s="12" t="s">
        <v>151</v>
      </c>
      <c r="F250" s="12" t="s">
        <v>152</v>
      </c>
      <c r="G250" s="130">
        <v>249</v>
      </c>
      <c r="H250" s="130">
        <v>5</v>
      </c>
      <c r="I250" s="130">
        <v>5</v>
      </c>
      <c r="J250" s="130">
        <v>4</v>
      </c>
      <c r="K250" s="130">
        <v>4</v>
      </c>
      <c r="L250" s="130">
        <v>5</v>
      </c>
      <c r="M250" s="130">
        <v>4</v>
      </c>
    </row>
    <row r="251" spans="1:13">
      <c r="A251" s="7">
        <v>55</v>
      </c>
      <c r="B251" s="19" t="s">
        <v>132</v>
      </c>
      <c r="C251" s="11" t="s">
        <v>154</v>
      </c>
      <c r="D251" s="11"/>
      <c r="E251" s="12" t="s">
        <v>156</v>
      </c>
      <c r="F251" s="12" t="s">
        <v>157</v>
      </c>
      <c r="G251" s="130">
        <v>250</v>
      </c>
      <c r="H251" s="130">
        <v>4</v>
      </c>
      <c r="I251" s="130">
        <v>5</v>
      </c>
      <c r="J251" s="130">
        <v>4</v>
      </c>
      <c r="K251" s="130">
        <v>3</v>
      </c>
      <c r="L251" s="130">
        <v>5</v>
      </c>
      <c r="M251" s="130">
        <v>4</v>
      </c>
    </row>
    <row r="252" spans="1:13">
      <c r="A252" s="7">
        <v>55</v>
      </c>
      <c r="B252" s="19" t="s">
        <v>132</v>
      </c>
      <c r="C252" s="11" t="s">
        <v>159</v>
      </c>
      <c r="D252" s="11" t="s">
        <v>161</v>
      </c>
      <c r="E252" s="12" t="s">
        <v>162</v>
      </c>
      <c r="F252" s="12" t="s">
        <v>163</v>
      </c>
      <c r="G252" s="130">
        <v>251</v>
      </c>
      <c r="H252" s="130">
        <v>5</v>
      </c>
      <c r="I252" s="130">
        <v>5</v>
      </c>
      <c r="J252" s="130">
        <v>5</v>
      </c>
      <c r="K252" s="130">
        <v>4</v>
      </c>
      <c r="L252" s="130">
        <v>5</v>
      </c>
      <c r="M252" s="130">
        <v>5</v>
      </c>
    </row>
    <row r="253" spans="1:13">
      <c r="A253" s="7">
        <v>55</v>
      </c>
      <c r="B253" s="19" t="s">
        <v>132</v>
      </c>
      <c r="C253" s="11" t="s">
        <v>1217</v>
      </c>
      <c r="D253" s="11"/>
      <c r="E253" s="12" t="s">
        <v>10309</v>
      </c>
      <c r="F253" s="12" t="s">
        <v>3403</v>
      </c>
      <c r="G253" s="130">
        <v>252</v>
      </c>
      <c r="H253" s="130">
        <v>3</v>
      </c>
      <c r="I253" s="130">
        <v>3</v>
      </c>
      <c r="J253" s="130">
        <v>3</v>
      </c>
      <c r="K253" s="130">
        <v>3</v>
      </c>
      <c r="L253" s="130">
        <v>3</v>
      </c>
      <c r="M253" s="130">
        <v>3</v>
      </c>
    </row>
    <row r="254" spans="1:13">
      <c r="A254" s="7">
        <v>56</v>
      </c>
      <c r="B254" s="19" t="s">
        <v>165</v>
      </c>
      <c r="C254" s="11" t="s">
        <v>75</v>
      </c>
      <c r="D254" s="14"/>
      <c r="E254" s="12" t="s">
        <v>166</v>
      </c>
      <c r="F254" s="12" t="s">
        <v>167</v>
      </c>
      <c r="G254" s="130">
        <v>253</v>
      </c>
      <c r="H254" s="130">
        <v>4</v>
      </c>
      <c r="I254" s="130">
        <v>4</v>
      </c>
      <c r="J254" s="130">
        <v>4</v>
      </c>
      <c r="K254" s="130">
        <v>4</v>
      </c>
      <c r="L254" s="130">
        <v>5</v>
      </c>
      <c r="M254" s="130">
        <v>5</v>
      </c>
    </row>
    <row r="255" spans="1:13">
      <c r="A255" s="7">
        <v>56</v>
      </c>
      <c r="B255" s="19" t="s">
        <v>165</v>
      </c>
      <c r="C255" s="11" t="s">
        <v>68</v>
      </c>
      <c r="D255" s="11" t="s">
        <v>168</v>
      </c>
      <c r="E255" s="12" t="s">
        <v>169</v>
      </c>
      <c r="F255" s="12" t="s">
        <v>170</v>
      </c>
      <c r="G255" s="130">
        <v>254</v>
      </c>
      <c r="H255" s="130">
        <v>3</v>
      </c>
      <c r="I255" s="130">
        <v>4</v>
      </c>
      <c r="J255" s="130">
        <v>4</v>
      </c>
      <c r="K255" s="130">
        <v>5</v>
      </c>
      <c r="L255" s="130">
        <v>5</v>
      </c>
      <c r="M255" s="130">
        <v>5</v>
      </c>
    </row>
    <row r="256" spans="1:13">
      <c r="A256" s="7">
        <v>56</v>
      </c>
      <c r="B256" s="19" t="s">
        <v>165</v>
      </c>
      <c r="C256" s="11" t="s">
        <v>8110</v>
      </c>
      <c r="D256" s="11"/>
      <c r="E256" s="12" t="s">
        <v>174</v>
      </c>
      <c r="F256" s="12" t="s">
        <v>175</v>
      </c>
      <c r="G256" s="130">
        <v>255</v>
      </c>
      <c r="H256" s="130">
        <v>4</v>
      </c>
      <c r="I256" s="130">
        <v>4</v>
      </c>
      <c r="J256" s="130">
        <v>4</v>
      </c>
      <c r="K256" s="130">
        <v>4</v>
      </c>
      <c r="L256" s="130">
        <v>5</v>
      </c>
      <c r="M256" s="130">
        <v>4</v>
      </c>
    </row>
    <row r="257" spans="1:13">
      <c r="A257" s="7">
        <v>56</v>
      </c>
      <c r="B257" s="19" t="s">
        <v>165</v>
      </c>
      <c r="C257" s="11" t="s">
        <v>37</v>
      </c>
      <c r="D257" s="11" t="s">
        <v>11095</v>
      </c>
      <c r="E257" s="22" t="s">
        <v>178</v>
      </c>
      <c r="F257" s="12" t="s">
        <v>179</v>
      </c>
      <c r="G257" s="130">
        <v>256</v>
      </c>
      <c r="H257" s="130">
        <v>3</v>
      </c>
      <c r="I257" s="130">
        <v>5</v>
      </c>
      <c r="J257" s="130">
        <v>4</v>
      </c>
      <c r="K257" s="130">
        <v>4</v>
      </c>
      <c r="L257" s="130">
        <v>4</v>
      </c>
      <c r="M257" s="130">
        <v>5</v>
      </c>
    </row>
    <row r="258" spans="1:13">
      <c r="A258" s="7">
        <v>56</v>
      </c>
      <c r="B258" s="19" t="s">
        <v>165</v>
      </c>
      <c r="C258" s="11" t="s">
        <v>183</v>
      </c>
      <c r="D258" s="11"/>
      <c r="E258" s="22" t="s">
        <v>184</v>
      </c>
      <c r="F258" s="12" t="s">
        <v>185</v>
      </c>
      <c r="G258" s="130">
        <v>257</v>
      </c>
      <c r="H258" s="130">
        <v>3</v>
      </c>
      <c r="I258" s="130">
        <v>4</v>
      </c>
      <c r="J258" s="130">
        <v>4</v>
      </c>
      <c r="K258" s="130">
        <v>4</v>
      </c>
      <c r="L258" s="130">
        <v>4</v>
      </c>
      <c r="M258" s="130">
        <v>4</v>
      </c>
    </row>
    <row r="259" spans="1:13">
      <c r="A259" s="7">
        <v>56</v>
      </c>
      <c r="B259" s="19" t="s">
        <v>165</v>
      </c>
      <c r="C259" s="11" t="s">
        <v>10806</v>
      </c>
      <c r="D259" s="11"/>
      <c r="E259" s="22" t="s">
        <v>187</v>
      </c>
      <c r="F259" s="12" t="s">
        <v>188</v>
      </c>
      <c r="G259" s="130">
        <v>258</v>
      </c>
      <c r="H259" s="130">
        <v>3</v>
      </c>
      <c r="I259" s="130">
        <v>4</v>
      </c>
      <c r="J259" s="130">
        <v>4</v>
      </c>
      <c r="K259" s="130">
        <v>4</v>
      </c>
      <c r="L259" s="130">
        <v>3</v>
      </c>
      <c r="M259" s="130">
        <v>4</v>
      </c>
    </row>
    <row r="260" spans="1:13">
      <c r="A260" s="7">
        <v>56</v>
      </c>
      <c r="B260" s="19" t="s">
        <v>165</v>
      </c>
      <c r="C260" s="11" t="s">
        <v>84</v>
      </c>
      <c r="D260" s="11"/>
      <c r="E260" s="22" t="s">
        <v>189</v>
      </c>
      <c r="F260" s="12" t="s">
        <v>190</v>
      </c>
      <c r="G260" s="130">
        <v>259</v>
      </c>
      <c r="H260" s="130">
        <v>4</v>
      </c>
      <c r="I260" s="130">
        <v>4</v>
      </c>
      <c r="J260" s="130">
        <v>4</v>
      </c>
      <c r="K260" s="130">
        <v>5</v>
      </c>
      <c r="L260" s="130">
        <v>5</v>
      </c>
      <c r="M260" s="130">
        <v>5</v>
      </c>
    </row>
    <row r="261" spans="1:13">
      <c r="A261" s="7">
        <v>56</v>
      </c>
      <c r="B261" s="19" t="s">
        <v>165</v>
      </c>
      <c r="C261" s="11" t="s">
        <v>38</v>
      </c>
      <c r="D261" s="11"/>
      <c r="E261" s="22" t="s">
        <v>194</v>
      </c>
      <c r="F261" s="12" t="s">
        <v>195</v>
      </c>
      <c r="G261" s="130">
        <v>260</v>
      </c>
      <c r="H261" s="130">
        <v>3</v>
      </c>
      <c r="I261" s="130">
        <v>4</v>
      </c>
      <c r="J261" s="130">
        <v>4</v>
      </c>
      <c r="K261" s="130">
        <v>3</v>
      </c>
      <c r="L261" s="130">
        <v>3</v>
      </c>
      <c r="M261" s="130">
        <v>5</v>
      </c>
    </row>
    <row r="262" spans="1:13">
      <c r="A262" s="7">
        <v>56</v>
      </c>
      <c r="B262" s="19" t="s">
        <v>165</v>
      </c>
      <c r="C262" s="11" t="s">
        <v>197</v>
      </c>
      <c r="D262" s="11"/>
      <c r="E262" s="22" t="s">
        <v>199</v>
      </c>
      <c r="F262" s="12" t="s">
        <v>200</v>
      </c>
      <c r="G262" s="130">
        <v>261</v>
      </c>
      <c r="H262" s="130">
        <v>3</v>
      </c>
      <c r="I262" s="130">
        <v>4</v>
      </c>
      <c r="J262" s="130">
        <v>5</v>
      </c>
      <c r="K262" s="130">
        <v>4</v>
      </c>
      <c r="L262" s="130">
        <v>5</v>
      </c>
      <c r="M262" s="130">
        <v>5</v>
      </c>
    </row>
    <row r="263" spans="1:13">
      <c r="A263" s="7">
        <v>56</v>
      </c>
      <c r="B263" s="19" t="s">
        <v>165</v>
      </c>
      <c r="C263" s="11" t="s">
        <v>89</v>
      </c>
      <c r="D263" s="11"/>
      <c r="E263" s="22" t="s">
        <v>203</v>
      </c>
      <c r="F263" s="12" t="s">
        <v>204</v>
      </c>
      <c r="G263" s="130">
        <v>262</v>
      </c>
      <c r="H263" s="130">
        <v>4</v>
      </c>
      <c r="I263" s="130">
        <v>4</v>
      </c>
      <c r="J263" s="130">
        <v>4</v>
      </c>
      <c r="K263" s="130">
        <v>5</v>
      </c>
      <c r="L263" s="130">
        <v>5</v>
      </c>
      <c r="M263" s="130">
        <v>5</v>
      </c>
    </row>
    <row r="264" spans="1:13">
      <c r="A264" s="7">
        <v>57</v>
      </c>
      <c r="B264" s="19" t="s">
        <v>207</v>
      </c>
      <c r="C264" s="11" t="s">
        <v>68</v>
      </c>
      <c r="D264" s="11" t="s">
        <v>208</v>
      </c>
      <c r="E264" s="12" t="s">
        <v>209</v>
      </c>
      <c r="F264" s="12" t="s">
        <v>210</v>
      </c>
      <c r="G264" s="130">
        <v>263</v>
      </c>
      <c r="H264" s="130">
        <v>3</v>
      </c>
      <c r="I264" s="130">
        <v>3</v>
      </c>
      <c r="J264" s="130">
        <v>4</v>
      </c>
      <c r="K264" s="130">
        <v>5</v>
      </c>
      <c r="L264" s="130">
        <v>5</v>
      </c>
      <c r="M264" s="130">
        <v>5</v>
      </c>
    </row>
    <row r="265" spans="1:13">
      <c r="A265" s="7">
        <v>57</v>
      </c>
      <c r="B265" s="19" t="s">
        <v>207</v>
      </c>
      <c r="C265" s="11" t="s">
        <v>84</v>
      </c>
      <c r="D265" s="11"/>
      <c r="E265" s="12" t="s">
        <v>213</v>
      </c>
      <c r="F265" s="12" t="s">
        <v>214</v>
      </c>
      <c r="G265" s="130">
        <v>264</v>
      </c>
      <c r="H265" s="130">
        <v>3</v>
      </c>
      <c r="I265" s="130">
        <v>5</v>
      </c>
      <c r="J265" s="130">
        <v>4</v>
      </c>
      <c r="K265" s="130">
        <v>4</v>
      </c>
      <c r="L265" s="130">
        <v>4</v>
      </c>
      <c r="M265" s="130">
        <v>4</v>
      </c>
    </row>
    <row r="266" spans="1:13">
      <c r="A266" s="7">
        <v>57</v>
      </c>
      <c r="B266" s="19" t="s">
        <v>207</v>
      </c>
      <c r="C266" s="11" t="s">
        <v>37</v>
      </c>
      <c r="D266" s="11"/>
      <c r="E266" s="12" t="s">
        <v>217</v>
      </c>
      <c r="F266" s="12" t="s">
        <v>218</v>
      </c>
      <c r="G266" s="130">
        <v>265</v>
      </c>
      <c r="H266" s="130">
        <v>3</v>
      </c>
      <c r="I266" s="130">
        <v>3</v>
      </c>
      <c r="J266" s="130">
        <v>4</v>
      </c>
      <c r="K266" s="130">
        <v>4</v>
      </c>
      <c r="L266" s="130">
        <v>4</v>
      </c>
      <c r="M266" s="130">
        <v>4</v>
      </c>
    </row>
    <row r="267" spans="1:13">
      <c r="A267" s="7">
        <v>58</v>
      </c>
      <c r="B267" s="19" t="s">
        <v>221</v>
      </c>
      <c r="C267" s="11" t="s">
        <v>84</v>
      </c>
      <c r="D267" s="14"/>
      <c r="E267" s="12" t="s">
        <v>222</v>
      </c>
      <c r="F267" s="12" t="s">
        <v>223</v>
      </c>
      <c r="G267" s="130">
        <v>266</v>
      </c>
      <c r="H267" s="130">
        <v>4</v>
      </c>
      <c r="I267" s="130">
        <v>3</v>
      </c>
      <c r="J267" s="130">
        <v>5</v>
      </c>
      <c r="K267" s="130">
        <v>4</v>
      </c>
      <c r="L267" s="130">
        <v>4</v>
      </c>
      <c r="M267" s="130">
        <v>5</v>
      </c>
    </row>
    <row r="268" spans="1:13">
      <c r="A268" s="7">
        <v>58</v>
      </c>
      <c r="B268" s="19" t="s">
        <v>221</v>
      </c>
      <c r="C268" s="11" t="s">
        <v>44</v>
      </c>
      <c r="D268" s="11" t="s">
        <v>227</v>
      </c>
      <c r="E268" s="12" t="s">
        <v>228</v>
      </c>
      <c r="F268" s="12" t="s">
        <v>229</v>
      </c>
      <c r="G268" s="130">
        <v>267</v>
      </c>
      <c r="H268" s="130">
        <v>3</v>
      </c>
      <c r="I268" s="130">
        <v>3</v>
      </c>
      <c r="J268" s="130">
        <v>4</v>
      </c>
      <c r="K268" s="130">
        <v>3</v>
      </c>
      <c r="L268" s="130">
        <v>4</v>
      </c>
      <c r="M268" s="130">
        <v>4</v>
      </c>
    </row>
    <row r="269" spans="1:13">
      <c r="A269" s="7">
        <v>58</v>
      </c>
      <c r="B269" s="19" t="s">
        <v>221</v>
      </c>
      <c r="C269" s="11" t="s">
        <v>233</v>
      </c>
      <c r="D269" s="11"/>
      <c r="E269" s="12" t="s">
        <v>146</v>
      </c>
      <c r="F269" s="12" t="s">
        <v>235</v>
      </c>
      <c r="G269" s="130">
        <v>268</v>
      </c>
      <c r="H269" s="130">
        <v>2</v>
      </c>
      <c r="I269" s="130">
        <v>2</v>
      </c>
      <c r="J269" s="130">
        <v>4</v>
      </c>
      <c r="K269" s="130">
        <v>3</v>
      </c>
      <c r="L269" s="130">
        <v>3</v>
      </c>
      <c r="M269" s="130">
        <v>4</v>
      </c>
    </row>
    <row r="270" spans="1:13">
      <c r="A270" s="7">
        <v>58</v>
      </c>
      <c r="B270" s="19" t="s">
        <v>221</v>
      </c>
      <c r="C270" s="11" t="s">
        <v>238</v>
      </c>
      <c r="D270" s="11" t="s">
        <v>239</v>
      </c>
      <c r="E270" s="12" t="s">
        <v>240</v>
      </c>
      <c r="F270" s="12" t="s">
        <v>241</v>
      </c>
      <c r="G270" s="130">
        <v>269</v>
      </c>
      <c r="H270" s="130">
        <v>2</v>
      </c>
      <c r="I270" s="130">
        <v>3</v>
      </c>
      <c r="J270" s="130">
        <v>4</v>
      </c>
      <c r="K270" s="130">
        <v>3</v>
      </c>
      <c r="L270" s="130">
        <v>3</v>
      </c>
      <c r="M270" s="130">
        <v>4</v>
      </c>
    </row>
    <row r="271" spans="1:13">
      <c r="A271" s="7">
        <v>58</v>
      </c>
      <c r="B271" s="19" t="s">
        <v>221</v>
      </c>
      <c r="C271" s="11" t="s">
        <v>79</v>
      </c>
      <c r="D271" s="11" t="s">
        <v>80</v>
      </c>
      <c r="E271" s="12" t="s">
        <v>243</v>
      </c>
      <c r="F271" s="12" t="s">
        <v>244</v>
      </c>
      <c r="G271" s="130">
        <v>270</v>
      </c>
      <c r="H271" s="130">
        <v>4</v>
      </c>
      <c r="I271" s="130">
        <v>2</v>
      </c>
      <c r="J271" s="130">
        <v>4</v>
      </c>
      <c r="K271" s="130">
        <v>3</v>
      </c>
      <c r="L271" s="130">
        <v>3</v>
      </c>
      <c r="M271" s="130">
        <v>4</v>
      </c>
    </row>
    <row r="272" spans="1:13">
      <c r="A272" s="7">
        <v>59</v>
      </c>
      <c r="B272" s="19" t="s">
        <v>246</v>
      </c>
      <c r="C272" s="11" t="s">
        <v>118</v>
      </c>
      <c r="D272" s="14"/>
      <c r="E272" s="12" t="s">
        <v>247</v>
      </c>
      <c r="F272" s="12" t="s">
        <v>248</v>
      </c>
      <c r="G272" s="130">
        <v>271</v>
      </c>
      <c r="H272" s="130">
        <v>4</v>
      </c>
      <c r="I272" s="130">
        <v>3</v>
      </c>
      <c r="J272" s="130">
        <v>5</v>
      </c>
      <c r="K272" s="130">
        <v>4</v>
      </c>
      <c r="L272" s="130">
        <v>4</v>
      </c>
      <c r="M272" s="130">
        <v>5</v>
      </c>
    </row>
    <row r="273" spans="1:13">
      <c r="A273" s="7">
        <v>59</v>
      </c>
      <c r="B273" s="19" t="s">
        <v>246</v>
      </c>
      <c r="C273" s="11" t="s">
        <v>94</v>
      </c>
      <c r="D273" s="11"/>
      <c r="E273" s="12" t="s">
        <v>253</v>
      </c>
      <c r="F273" s="12" t="s">
        <v>254</v>
      </c>
      <c r="G273" s="130">
        <v>272</v>
      </c>
      <c r="H273" s="130">
        <v>4</v>
      </c>
      <c r="I273" s="130">
        <v>4</v>
      </c>
      <c r="J273" s="130">
        <v>4</v>
      </c>
      <c r="K273" s="130">
        <v>4</v>
      </c>
      <c r="L273" s="130">
        <v>4</v>
      </c>
      <c r="M273" s="130">
        <v>4</v>
      </c>
    </row>
    <row r="274" spans="1:13">
      <c r="A274" s="1">
        <v>60</v>
      </c>
      <c r="B274" s="25" t="s">
        <v>255</v>
      </c>
      <c r="C274" s="11" t="s">
        <v>256</v>
      </c>
      <c r="D274" s="11" t="s">
        <v>258</v>
      </c>
      <c r="E274" s="12" t="s">
        <v>228</v>
      </c>
      <c r="F274" s="12" t="s">
        <v>259</v>
      </c>
      <c r="G274" s="130">
        <v>273</v>
      </c>
      <c r="H274" s="130">
        <v>4</v>
      </c>
      <c r="I274" s="130">
        <v>3</v>
      </c>
      <c r="J274" s="130">
        <v>4</v>
      </c>
      <c r="K274" s="130">
        <v>3</v>
      </c>
      <c r="L274" s="130">
        <v>4</v>
      </c>
      <c r="M274" s="130">
        <v>5</v>
      </c>
    </row>
    <row r="275" spans="1:13">
      <c r="A275" s="1">
        <v>60</v>
      </c>
      <c r="B275" s="25" t="s">
        <v>255</v>
      </c>
      <c r="C275" s="27" t="s">
        <v>10839</v>
      </c>
      <c r="D275" s="11"/>
      <c r="E275" s="12" t="s">
        <v>264</v>
      </c>
      <c r="F275" s="12" t="s">
        <v>265</v>
      </c>
      <c r="G275" s="130">
        <v>274</v>
      </c>
      <c r="H275" s="130">
        <v>5</v>
      </c>
      <c r="I275" s="130">
        <v>3</v>
      </c>
      <c r="J275" s="130">
        <v>5</v>
      </c>
      <c r="K275" s="130">
        <v>1</v>
      </c>
      <c r="L275" s="130">
        <v>2</v>
      </c>
      <c r="M275" s="130">
        <v>1</v>
      </c>
    </row>
    <row r="276" spans="1:13">
      <c r="A276" s="1">
        <v>60</v>
      </c>
      <c r="B276" s="25" t="s">
        <v>255</v>
      </c>
      <c r="C276" s="27" t="s">
        <v>267</v>
      </c>
      <c r="D276" s="11"/>
      <c r="E276" s="12" t="s">
        <v>268</v>
      </c>
      <c r="F276" s="12" t="s">
        <v>269</v>
      </c>
      <c r="G276" s="130">
        <v>275</v>
      </c>
      <c r="H276" s="130">
        <v>3</v>
      </c>
      <c r="I276" s="130">
        <v>3</v>
      </c>
      <c r="J276" s="130">
        <v>4</v>
      </c>
      <c r="K276" s="130">
        <v>5</v>
      </c>
      <c r="L276" s="130">
        <v>3</v>
      </c>
      <c r="M276" s="130">
        <v>3</v>
      </c>
    </row>
    <row r="277" spans="1:13">
      <c r="A277" s="1">
        <v>60</v>
      </c>
      <c r="B277" s="25" t="s">
        <v>255</v>
      </c>
      <c r="C277" s="27" t="s">
        <v>270</v>
      </c>
      <c r="D277" s="11" t="s">
        <v>271</v>
      </c>
      <c r="E277" s="12" t="s">
        <v>268</v>
      </c>
      <c r="F277" s="12" t="s">
        <v>269</v>
      </c>
      <c r="G277" s="130">
        <v>276</v>
      </c>
      <c r="H277" s="130">
        <v>2</v>
      </c>
      <c r="I277" s="130">
        <v>2</v>
      </c>
      <c r="J277" s="130">
        <v>3</v>
      </c>
      <c r="K277" s="130">
        <v>3</v>
      </c>
      <c r="L277" s="130">
        <v>3</v>
      </c>
      <c r="M277" s="130">
        <v>2</v>
      </c>
    </row>
    <row r="278" spans="1:13">
      <c r="A278" s="1">
        <v>60</v>
      </c>
      <c r="B278" s="25" t="s">
        <v>255</v>
      </c>
      <c r="C278" s="27" t="s">
        <v>272</v>
      </c>
      <c r="D278" s="11"/>
      <c r="E278" s="12" t="s">
        <v>274</v>
      </c>
      <c r="F278" s="12" t="s">
        <v>269</v>
      </c>
      <c r="G278" s="130">
        <v>277</v>
      </c>
      <c r="H278" s="130">
        <v>2</v>
      </c>
      <c r="I278" s="130">
        <v>3</v>
      </c>
      <c r="J278" s="130">
        <v>4</v>
      </c>
      <c r="K278" s="130">
        <v>3</v>
      </c>
      <c r="L278" s="130">
        <v>3</v>
      </c>
      <c r="M278" s="130">
        <v>3</v>
      </c>
    </row>
    <row r="279" spans="1:13">
      <c r="A279" s="1">
        <v>60</v>
      </c>
      <c r="B279" s="25" t="s">
        <v>255</v>
      </c>
      <c r="C279" s="27" t="s">
        <v>276</v>
      </c>
      <c r="D279" s="11"/>
      <c r="E279" s="12" t="s">
        <v>277</v>
      </c>
      <c r="F279" s="12" t="s">
        <v>278</v>
      </c>
      <c r="G279" s="130">
        <v>278</v>
      </c>
      <c r="H279" s="130">
        <v>3</v>
      </c>
      <c r="I279" s="130">
        <v>2</v>
      </c>
      <c r="J279" s="130">
        <v>5</v>
      </c>
      <c r="K279" s="130">
        <v>4</v>
      </c>
      <c r="L279" s="130">
        <v>4</v>
      </c>
      <c r="M279" s="130">
        <v>4</v>
      </c>
    </row>
    <row r="280" spans="1:13">
      <c r="A280" s="7">
        <v>61</v>
      </c>
      <c r="B280" s="19" t="s">
        <v>279</v>
      </c>
      <c r="C280" s="11" t="s">
        <v>68</v>
      </c>
      <c r="D280" s="11"/>
      <c r="E280" s="12" t="s">
        <v>281</v>
      </c>
      <c r="F280" s="12" t="s">
        <v>82</v>
      </c>
      <c r="G280" s="130">
        <v>279</v>
      </c>
      <c r="H280" s="130">
        <v>5</v>
      </c>
      <c r="I280" s="130">
        <v>3</v>
      </c>
      <c r="J280" s="130">
        <v>5</v>
      </c>
      <c r="K280" s="130">
        <v>5</v>
      </c>
      <c r="L280" s="130">
        <v>5</v>
      </c>
      <c r="M280" s="130">
        <v>5</v>
      </c>
    </row>
    <row r="281" spans="1:13">
      <c r="A281" s="7">
        <v>61</v>
      </c>
      <c r="B281" s="19" t="s">
        <v>279</v>
      </c>
      <c r="C281" s="20" t="s">
        <v>284</v>
      </c>
      <c r="D281" s="11"/>
      <c r="E281" s="12" t="s">
        <v>286</v>
      </c>
      <c r="F281" s="12" t="s">
        <v>82</v>
      </c>
      <c r="G281" s="130">
        <v>280</v>
      </c>
      <c r="H281" s="404">
        <v>4</v>
      </c>
      <c r="I281" s="404">
        <v>3</v>
      </c>
      <c r="J281" s="404">
        <v>4</v>
      </c>
      <c r="K281" s="404">
        <v>4</v>
      </c>
      <c r="L281" s="404">
        <v>3</v>
      </c>
      <c r="M281" s="404">
        <v>4</v>
      </c>
    </row>
    <row r="282" spans="1:13">
      <c r="A282" s="7">
        <v>61</v>
      </c>
      <c r="B282" s="19" t="s">
        <v>279</v>
      </c>
      <c r="C282" s="20" t="s">
        <v>287</v>
      </c>
      <c r="D282" s="11"/>
      <c r="E282" s="12" t="s">
        <v>288</v>
      </c>
      <c r="F282" s="12" t="s">
        <v>289</v>
      </c>
      <c r="G282" s="130">
        <v>281</v>
      </c>
      <c r="H282" s="404">
        <v>3</v>
      </c>
      <c r="I282" s="404">
        <v>3</v>
      </c>
      <c r="J282" s="404">
        <v>4</v>
      </c>
      <c r="K282" s="404">
        <v>4</v>
      </c>
      <c r="L282" s="404">
        <v>4</v>
      </c>
      <c r="M282" s="404">
        <v>5</v>
      </c>
    </row>
    <row r="283" spans="1:13">
      <c r="A283" s="7">
        <v>61</v>
      </c>
      <c r="B283" s="19" t="s">
        <v>279</v>
      </c>
      <c r="C283" s="20" t="s">
        <v>84</v>
      </c>
      <c r="D283" s="11"/>
      <c r="E283" s="12" t="s">
        <v>32</v>
      </c>
      <c r="F283" s="12" t="s">
        <v>290</v>
      </c>
      <c r="G283" s="130">
        <v>282</v>
      </c>
      <c r="H283" s="404">
        <v>4</v>
      </c>
      <c r="I283" s="404">
        <v>3</v>
      </c>
      <c r="J283" s="404">
        <v>4</v>
      </c>
      <c r="K283" s="404">
        <v>4</v>
      </c>
      <c r="L283" s="404">
        <v>5</v>
      </c>
      <c r="M283" s="404">
        <v>5</v>
      </c>
    </row>
    <row r="284" spans="1:13">
      <c r="A284" s="7">
        <v>61</v>
      </c>
      <c r="B284" s="19" t="s">
        <v>279</v>
      </c>
      <c r="C284" s="20" t="s">
        <v>11073</v>
      </c>
      <c r="D284" s="11"/>
      <c r="E284" s="12" t="s">
        <v>377</v>
      </c>
      <c r="F284" s="12" t="s">
        <v>2414</v>
      </c>
      <c r="G284" s="130">
        <v>283</v>
      </c>
      <c r="H284" s="404">
        <v>4</v>
      </c>
      <c r="I284" s="404">
        <v>4</v>
      </c>
      <c r="J284" s="404">
        <v>4</v>
      </c>
      <c r="K284" s="404">
        <v>5</v>
      </c>
      <c r="L284" s="404">
        <v>5</v>
      </c>
      <c r="M284" s="404">
        <v>4</v>
      </c>
    </row>
    <row r="285" spans="1:13">
      <c r="A285" s="7">
        <v>62</v>
      </c>
      <c r="B285" s="19" t="s">
        <v>293</v>
      </c>
      <c r="C285" s="11" t="s">
        <v>75</v>
      </c>
      <c r="D285" s="11" t="s">
        <v>295</v>
      </c>
      <c r="E285" s="12" t="s">
        <v>296</v>
      </c>
      <c r="F285" s="12" t="s">
        <v>297</v>
      </c>
      <c r="G285" s="130">
        <v>284</v>
      </c>
      <c r="H285" s="130">
        <v>3</v>
      </c>
      <c r="I285" s="130">
        <v>3</v>
      </c>
      <c r="J285" s="130">
        <v>4</v>
      </c>
      <c r="K285" s="130">
        <v>5</v>
      </c>
      <c r="L285" s="130">
        <v>5</v>
      </c>
      <c r="M285" s="130">
        <v>5</v>
      </c>
    </row>
    <row r="286" spans="1:13">
      <c r="A286" s="7">
        <v>62</v>
      </c>
      <c r="B286" s="19" t="s">
        <v>293</v>
      </c>
      <c r="C286" s="11" t="s">
        <v>298</v>
      </c>
      <c r="D286" s="11"/>
      <c r="E286" s="12" t="s">
        <v>300</v>
      </c>
      <c r="F286" s="12" t="s">
        <v>301</v>
      </c>
      <c r="G286" s="130">
        <v>285</v>
      </c>
      <c r="H286" s="130">
        <v>4</v>
      </c>
      <c r="I286" s="130">
        <v>2</v>
      </c>
      <c r="J286" s="130">
        <v>5</v>
      </c>
      <c r="K286" s="130">
        <v>5</v>
      </c>
      <c r="L286" s="130">
        <v>5</v>
      </c>
      <c r="M286" s="130">
        <v>4</v>
      </c>
    </row>
    <row r="287" spans="1:13">
      <c r="A287" s="1">
        <v>63</v>
      </c>
      <c r="B287" s="10" t="s">
        <v>302</v>
      </c>
      <c r="C287" s="11" t="s">
        <v>304</v>
      </c>
      <c r="D287" s="14"/>
      <c r="E287" s="12" t="s">
        <v>305</v>
      </c>
      <c r="F287" s="12" t="s">
        <v>306</v>
      </c>
      <c r="G287" s="130">
        <v>286</v>
      </c>
      <c r="H287" s="130">
        <v>5</v>
      </c>
      <c r="I287" s="130">
        <v>4</v>
      </c>
      <c r="J287" s="130">
        <v>3</v>
      </c>
      <c r="K287" s="130">
        <v>4</v>
      </c>
      <c r="L287" s="130">
        <v>5</v>
      </c>
      <c r="M287" s="130">
        <v>5</v>
      </c>
    </row>
    <row r="288" spans="1:13">
      <c r="A288" s="1">
        <v>63</v>
      </c>
      <c r="B288" s="10" t="s">
        <v>302</v>
      </c>
      <c r="C288" s="11" t="s">
        <v>79</v>
      </c>
      <c r="D288" s="14"/>
      <c r="E288" s="12" t="s">
        <v>116</v>
      </c>
      <c r="F288" s="12" t="s">
        <v>308</v>
      </c>
      <c r="G288" s="130">
        <v>287</v>
      </c>
      <c r="H288" s="130">
        <v>5</v>
      </c>
      <c r="I288" s="130">
        <v>5</v>
      </c>
      <c r="J288" s="130">
        <v>4</v>
      </c>
      <c r="K288" s="130">
        <v>4</v>
      </c>
      <c r="L288" s="130">
        <v>4</v>
      </c>
      <c r="M288" s="130">
        <v>4</v>
      </c>
    </row>
    <row r="289" spans="1:13">
      <c r="A289" s="1">
        <v>63</v>
      </c>
      <c r="B289" s="10" t="s">
        <v>302</v>
      </c>
      <c r="C289" s="11" t="s">
        <v>310</v>
      </c>
      <c r="D289" s="14"/>
      <c r="E289" s="12" t="s">
        <v>312</v>
      </c>
      <c r="F289" s="12" t="s">
        <v>96</v>
      </c>
      <c r="G289" s="130">
        <v>288</v>
      </c>
      <c r="H289" s="130">
        <v>4</v>
      </c>
      <c r="I289" s="130">
        <v>5</v>
      </c>
      <c r="J289" s="130">
        <v>4</v>
      </c>
      <c r="K289" s="130">
        <v>4</v>
      </c>
      <c r="L289" s="130">
        <v>5</v>
      </c>
      <c r="M289" s="130">
        <v>2</v>
      </c>
    </row>
    <row r="290" spans="1:13">
      <c r="A290" s="1">
        <v>63</v>
      </c>
      <c r="B290" s="10" t="s">
        <v>302</v>
      </c>
      <c r="C290" s="11" t="s">
        <v>314</v>
      </c>
      <c r="D290" s="11" t="s">
        <v>315</v>
      </c>
      <c r="E290" s="12" t="s">
        <v>316</v>
      </c>
      <c r="F290" s="12" t="s">
        <v>96</v>
      </c>
      <c r="G290" s="130">
        <v>289</v>
      </c>
      <c r="H290" s="130">
        <v>4</v>
      </c>
      <c r="I290" s="130">
        <v>5</v>
      </c>
      <c r="J290" s="130">
        <v>3</v>
      </c>
      <c r="K290" s="130">
        <v>5</v>
      </c>
      <c r="L290" s="130">
        <v>5</v>
      </c>
      <c r="M290" s="130">
        <v>4</v>
      </c>
    </row>
    <row r="291" spans="1:13">
      <c r="A291" s="1">
        <v>63</v>
      </c>
      <c r="B291" s="10" t="s">
        <v>302</v>
      </c>
      <c r="C291" s="11" t="s">
        <v>318</v>
      </c>
      <c r="D291" s="11" t="s">
        <v>320</v>
      </c>
      <c r="E291" s="12" t="s">
        <v>321</v>
      </c>
      <c r="F291" s="12" t="s">
        <v>96</v>
      </c>
      <c r="G291" s="130">
        <v>290</v>
      </c>
      <c r="H291" s="130">
        <v>4</v>
      </c>
      <c r="I291" s="130">
        <v>4</v>
      </c>
      <c r="J291" s="130">
        <v>3</v>
      </c>
      <c r="K291" s="130">
        <v>5</v>
      </c>
      <c r="L291" s="130">
        <v>5</v>
      </c>
      <c r="M291" s="130">
        <v>4</v>
      </c>
    </row>
    <row r="292" spans="1:13">
      <c r="A292" s="1">
        <v>63</v>
      </c>
      <c r="B292" s="10" t="s">
        <v>302</v>
      </c>
      <c r="C292" s="11" t="s">
        <v>197</v>
      </c>
      <c r="D292" s="14"/>
      <c r="E292" s="12" t="s">
        <v>323</v>
      </c>
      <c r="F292" s="12" t="s">
        <v>324</v>
      </c>
      <c r="G292" s="130">
        <v>291</v>
      </c>
      <c r="H292" s="130">
        <v>5</v>
      </c>
      <c r="I292" s="130">
        <v>5</v>
      </c>
      <c r="J292" s="130">
        <v>4</v>
      </c>
      <c r="K292" s="130">
        <v>3</v>
      </c>
      <c r="L292" s="130">
        <v>5</v>
      </c>
      <c r="M292" s="130">
        <v>4</v>
      </c>
    </row>
    <row r="293" spans="1:13">
      <c r="A293" s="1">
        <v>63</v>
      </c>
      <c r="B293" s="10" t="s">
        <v>302</v>
      </c>
      <c r="C293" s="11" t="s">
        <v>327</v>
      </c>
      <c r="D293" s="14"/>
      <c r="E293" s="12" t="s">
        <v>102</v>
      </c>
      <c r="F293" s="12" t="s">
        <v>324</v>
      </c>
      <c r="G293" s="130">
        <v>292</v>
      </c>
      <c r="H293" s="130">
        <v>5</v>
      </c>
      <c r="I293" s="130">
        <v>5</v>
      </c>
      <c r="J293" s="130">
        <v>4</v>
      </c>
      <c r="K293" s="130">
        <v>3</v>
      </c>
      <c r="L293" s="130">
        <v>4</v>
      </c>
      <c r="M293" s="130">
        <v>5</v>
      </c>
    </row>
    <row r="294" spans="1:13">
      <c r="A294" s="1">
        <v>63</v>
      </c>
      <c r="B294" s="10" t="s">
        <v>302</v>
      </c>
      <c r="C294" s="11" t="s">
        <v>318</v>
      </c>
      <c r="D294" s="14"/>
      <c r="E294" s="12" t="s">
        <v>244</v>
      </c>
      <c r="F294" s="12" t="s">
        <v>329</v>
      </c>
      <c r="G294" s="130">
        <v>293</v>
      </c>
      <c r="H294" s="130">
        <v>5</v>
      </c>
      <c r="I294" s="130">
        <v>5</v>
      </c>
      <c r="J294" s="130">
        <v>4</v>
      </c>
      <c r="K294" s="130">
        <v>5</v>
      </c>
      <c r="L294" s="130">
        <v>5</v>
      </c>
      <c r="M294" s="130">
        <v>5</v>
      </c>
    </row>
    <row r="295" spans="1:13">
      <c r="A295" s="7">
        <v>64</v>
      </c>
      <c r="B295" s="19" t="s">
        <v>332</v>
      </c>
      <c r="C295" s="11" t="s">
        <v>333</v>
      </c>
      <c r="D295" s="14"/>
      <c r="E295" s="12" t="s">
        <v>335</v>
      </c>
      <c r="F295" s="12" t="s">
        <v>336</v>
      </c>
      <c r="G295" s="130">
        <v>294</v>
      </c>
      <c r="H295" s="130">
        <v>3</v>
      </c>
      <c r="I295" s="130">
        <v>2</v>
      </c>
      <c r="J295" s="130">
        <v>5</v>
      </c>
      <c r="K295" s="130">
        <v>4</v>
      </c>
      <c r="L295" s="130">
        <v>4</v>
      </c>
      <c r="M295" s="130">
        <v>4</v>
      </c>
    </row>
    <row r="296" spans="1:13">
      <c r="A296" s="7">
        <v>64</v>
      </c>
      <c r="B296" s="19" t="s">
        <v>332</v>
      </c>
      <c r="C296" s="11" t="s">
        <v>75</v>
      </c>
      <c r="D296" s="11"/>
      <c r="E296" s="12" t="s">
        <v>338</v>
      </c>
      <c r="F296" s="12" t="s">
        <v>339</v>
      </c>
      <c r="G296" s="130">
        <v>295</v>
      </c>
      <c r="H296" s="130">
        <v>3</v>
      </c>
      <c r="I296" s="130">
        <v>3</v>
      </c>
      <c r="J296" s="130">
        <v>4</v>
      </c>
      <c r="K296" s="130">
        <v>3</v>
      </c>
      <c r="L296" s="130">
        <v>3</v>
      </c>
      <c r="M296" s="130">
        <v>3</v>
      </c>
    </row>
    <row r="297" spans="1:13">
      <c r="A297" s="7">
        <v>64</v>
      </c>
      <c r="B297" s="19" t="s">
        <v>332</v>
      </c>
      <c r="C297" s="11" t="s">
        <v>105</v>
      </c>
      <c r="D297" s="11"/>
      <c r="E297" s="12" t="s">
        <v>341</v>
      </c>
      <c r="F297" s="12" t="s">
        <v>342</v>
      </c>
      <c r="G297" s="130">
        <v>296</v>
      </c>
      <c r="H297" s="130">
        <v>4</v>
      </c>
      <c r="I297" s="130">
        <v>3</v>
      </c>
      <c r="J297" s="130">
        <v>4</v>
      </c>
      <c r="K297" s="130">
        <v>5</v>
      </c>
      <c r="L297" s="130">
        <v>4</v>
      </c>
      <c r="M297" s="130">
        <v>4</v>
      </c>
    </row>
    <row r="298" spans="1:13">
      <c r="A298" s="7">
        <v>64</v>
      </c>
      <c r="B298" s="19" t="s">
        <v>332</v>
      </c>
      <c r="C298" s="11" t="s">
        <v>94</v>
      </c>
      <c r="D298" s="11"/>
      <c r="E298" s="12" t="s">
        <v>342</v>
      </c>
      <c r="F298" s="12" t="s">
        <v>33</v>
      </c>
      <c r="G298" s="130">
        <v>297</v>
      </c>
      <c r="H298" s="130">
        <v>3</v>
      </c>
      <c r="I298" s="130">
        <v>3</v>
      </c>
      <c r="J298" s="130">
        <v>5</v>
      </c>
      <c r="K298" s="130">
        <v>3</v>
      </c>
      <c r="L298" s="130">
        <v>3</v>
      </c>
      <c r="M298" s="130">
        <v>3</v>
      </c>
    </row>
    <row r="299" spans="1:13">
      <c r="A299" s="7">
        <v>64</v>
      </c>
      <c r="B299" s="19" t="s">
        <v>332</v>
      </c>
      <c r="C299" s="11" t="s">
        <v>345</v>
      </c>
      <c r="D299" s="11" t="s">
        <v>347</v>
      </c>
      <c r="E299" s="12" t="s">
        <v>348</v>
      </c>
      <c r="F299" s="12" t="s">
        <v>349</v>
      </c>
      <c r="G299" s="130">
        <v>298</v>
      </c>
      <c r="H299" s="130">
        <v>4</v>
      </c>
      <c r="I299" s="130">
        <v>3</v>
      </c>
      <c r="J299" s="130">
        <v>3</v>
      </c>
      <c r="K299" s="130">
        <v>3</v>
      </c>
      <c r="L299" s="130">
        <v>4</v>
      </c>
      <c r="M299" s="130">
        <v>3</v>
      </c>
    </row>
    <row r="300" spans="1:13">
      <c r="A300" s="7">
        <v>64</v>
      </c>
      <c r="B300" s="19" t="s">
        <v>332</v>
      </c>
      <c r="C300" s="11" t="s">
        <v>272</v>
      </c>
      <c r="D300" s="11"/>
      <c r="E300" s="12" t="s">
        <v>323</v>
      </c>
      <c r="F300" s="12" t="s">
        <v>352</v>
      </c>
      <c r="G300" s="130">
        <v>299</v>
      </c>
      <c r="H300" s="130">
        <v>3</v>
      </c>
      <c r="I300" s="130">
        <v>3</v>
      </c>
      <c r="J300" s="130">
        <v>4</v>
      </c>
      <c r="K300" s="130">
        <v>3</v>
      </c>
      <c r="L300" s="130">
        <v>4</v>
      </c>
      <c r="M300" s="130">
        <v>3</v>
      </c>
    </row>
    <row r="301" spans="1:13">
      <c r="A301" s="7">
        <v>64</v>
      </c>
      <c r="B301" s="19" t="s">
        <v>332</v>
      </c>
      <c r="C301" s="11" t="s">
        <v>354</v>
      </c>
      <c r="D301" s="11" t="s">
        <v>356</v>
      </c>
      <c r="E301" s="12" t="s">
        <v>278</v>
      </c>
      <c r="F301" s="12" t="s">
        <v>357</v>
      </c>
      <c r="G301" s="130">
        <v>300</v>
      </c>
      <c r="H301" s="130">
        <v>5</v>
      </c>
      <c r="I301" s="130">
        <v>3</v>
      </c>
      <c r="J301" s="130">
        <v>5</v>
      </c>
      <c r="K301" s="130">
        <v>5</v>
      </c>
      <c r="L301" s="130">
        <v>5</v>
      </c>
      <c r="M301" s="130">
        <v>4</v>
      </c>
    </row>
    <row r="302" spans="1:13">
      <c r="A302" s="7">
        <v>64</v>
      </c>
      <c r="B302" s="19" t="s">
        <v>332</v>
      </c>
      <c r="C302" s="11" t="s">
        <v>360</v>
      </c>
      <c r="D302" s="11"/>
      <c r="E302" s="12" t="s">
        <v>362</v>
      </c>
      <c r="F302" s="12" t="s">
        <v>363</v>
      </c>
      <c r="G302" s="130">
        <v>301</v>
      </c>
      <c r="H302" s="130">
        <v>4</v>
      </c>
      <c r="I302" s="130">
        <v>3</v>
      </c>
      <c r="J302" s="130">
        <v>5</v>
      </c>
      <c r="K302" s="130">
        <v>4</v>
      </c>
      <c r="L302" s="130">
        <v>5</v>
      </c>
      <c r="M302" s="130">
        <v>4</v>
      </c>
    </row>
    <row r="303" spans="1:13">
      <c r="A303" s="7">
        <v>64</v>
      </c>
      <c r="B303" s="19" t="s">
        <v>332</v>
      </c>
      <c r="C303" s="11" t="s">
        <v>364</v>
      </c>
      <c r="D303" s="11"/>
      <c r="E303" s="12" t="s">
        <v>366</v>
      </c>
      <c r="F303" s="12" t="s">
        <v>367</v>
      </c>
      <c r="G303" s="130">
        <v>302</v>
      </c>
      <c r="H303" s="130">
        <v>4</v>
      </c>
      <c r="I303" s="130">
        <v>3</v>
      </c>
      <c r="J303" s="130">
        <v>4</v>
      </c>
      <c r="K303" s="130">
        <v>4</v>
      </c>
      <c r="L303" s="130">
        <v>4</v>
      </c>
      <c r="M303" s="130">
        <v>4</v>
      </c>
    </row>
    <row r="304" spans="1:13">
      <c r="A304" s="7">
        <v>65</v>
      </c>
      <c r="B304" s="19" t="s">
        <v>368</v>
      </c>
      <c r="C304" s="11" t="s">
        <v>333</v>
      </c>
      <c r="D304" s="14"/>
      <c r="E304" s="12" t="s">
        <v>370</v>
      </c>
      <c r="F304" s="12" t="s">
        <v>371</v>
      </c>
      <c r="G304" s="130">
        <v>303</v>
      </c>
      <c r="H304" s="130">
        <v>5</v>
      </c>
      <c r="I304" s="130">
        <v>4</v>
      </c>
      <c r="J304" s="130">
        <v>5</v>
      </c>
      <c r="K304" s="130">
        <v>5</v>
      </c>
      <c r="L304" s="130">
        <v>5</v>
      </c>
      <c r="M304" s="130">
        <v>4</v>
      </c>
    </row>
    <row r="305" spans="1:13">
      <c r="A305" s="7">
        <v>65</v>
      </c>
      <c r="B305" s="19" t="s">
        <v>368</v>
      </c>
      <c r="C305" s="11" t="s">
        <v>79</v>
      </c>
      <c r="D305" s="14"/>
      <c r="E305" s="12" t="s">
        <v>375</v>
      </c>
      <c r="F305" s="12" t="s">
        <v>376</v>
      </c>
      <c r="G305" s="130">
        <v>304</v>
      </c>
      <c r="H305" s="130">
        <v>5</v>
      </c>
      <c r="I305" s="130">
        <v>5</v>
      </c>
      <c r="J305" s="130">
        <v>4</v>
      </c>
      <c r="K305" s="130">
        <v>5</v>
      </c>
      <c r="L305" s="130">
        <v>5</v>
      </c>
      <c r="M305" s="130">
        <v>5</v>
      </c>
    </row>
    <row r="306" spans="1:13">
      <c r="A306" s="7">
        <v>65</v>
      </c>
      <c r="B306" s="19" t="s">
        <v>368</v>
      </c>
      <c r="C306" s="11" t="s">
        <v>84</v>
      </c>
      <c r="D306" s="14"/>
      <c r="E306" s="12" t="s">
        <v>377</v>
      </c>
      <c r="F306" s="12" t="s">
        <v>378</v>
      </c>
      <c r="G306" s="130">
        <v>305</v>
      </c>
      <c r="H306" s="130">
        <v>5</v>
      </c>
      <c r="I306" s="130">
        <v>4</v>
      </c>
      <c r="J306" s="130">
        <v>4</v>
      </c>
      <c r="K306" s="130">
        <v>5</v>
      </c>
      <c r="L306" s="130">
        <v>5</v>
      </c>
      <c r="M306" s="130">
        <v>4</v>
      </c>
    </row>
    <row r="307" spans="1:13">
      <c r="A307" s="7">
        <v>65</v>
      </c>
      <c r="B307" s="19" t="s">
        <v>368</v>
      </c>
      <c r="C307" s="11" t="s">
        <v>37</v>
      </c>
      <c r="D307" s="14"/>
      <c r="E307" s="12" t="s">
        <v>382</v>
      </c>
      <c r="F307" s="12" t="s">
        <v>383</v>
      </c>
      <c r="G307" s="130">
        <v>306</v>
      </c>
      <c r="H307" s="130">
        <v>5</v>
      </c>
      <c r="I307" s="130">
        <v>5</v>
      </c>
      <c r="J307" s="130">
        <v>4</v>
      </c>
      <c r="K307" s="130">
        <v>5</v>
      </c>
      <c r="L307" s="130">
        <v>5</v>
      </c>
      <c r="M307" s="130">
        <v>5</v>
      </c>
    </row>
    <row r="308" spans="1:13">
      <c r="A308" s="1">
        <v>66</v>
      </c>
      <c r="B308" s="10" t="s">
        <v>386</v>
      </c>
      <c r="C308" s="11" t="s">
        <v>44</v>
      </c>
      <c r="D308" s="14"/>
      <c r="E308" s="12" t="s">
        <v>387</v>
      </c>
      <c r="F308" s="12" t="s">
        <v>388</v>
      </c>
      <c r="G308" s="130">
        <v>307</v>
      </c>
      <c r="H308" s="130">
        <v>5</v>
      </c>
      <c r="I308" s="130">
        <v>4</v>
      </c>
      <c r="J308" s="130">
        <v>4</v>
      </c>
      <c r="K308" s="130">
        <v>4</v>
      </c>
      <c r="L308" s="130">
        <v>5</v>
      </c>
      <c r="M308" s="130">
        <v>5</v>
      </c>
    </row>
    <row r="309" spans="1:13">
      <c r="A309" s="1">
        <v>66</v>
      </c>
      <c r="B309" s="10" t="s">
        <v>386</v>
      </c>
      <c r="C309" s="11" t="s">
        <v>392</v>
      </c>
      <c r="D309" s="14"/>
      <c r="E309" s="12" t="s">
        <v>393</v>
      </c>
      <c r="F309" s="12" t="s">
        <v>388</v>
      </c>
      <c r="G309" s="130">
        <v>308</v>
      </c>
      <c r="H309" s="130">
        <v>5</v>
      </c>
      <c r="I309" s="130">
        <v>4</v>
      </c>
      <c r="J309" s="130">
        <v>3</v>
      </c>
      <c r="K309" s="130">
        <v>5</v>
      </c>
      <c r="L309" s="130">
        <v>5</v>
      </c>
      <c r="M309" s="130">
        <v>5</v>
      </c>
    </row>
    <row r="310" spans="1:13">
      <c r="A310" s="1">
        <v>66</v>
      </c>
      <c r="B310" s="10" t="s">
        <v>386</v>
      </c>
      <c r="C310" s="18" t="s">
        <v>68</v>
      </c>
      <c r="D310" s="14"/>
      <c r="E310" s="12" t="s">
        <v>395</v>
      </c>
      <c r="F310" s="12" t="s">
        <v>396</v>
      </c>
      <c r="G310" s="130">
        <v>309</v>
      </c>
      <c r="H310" s="130">
        <v>5</v>
      </c>
      <c r="I310" s="130">
        <v>5</v>
      </c>
      <c r="J310" s="130">
        <v>5</v>
      </c>
      <c r="K310" s="130">
        <v>5</v>
      </c>
      <c r="L310" s="130">
        <v>5</v>
      </c>
      <c r="M310" s="130">
        <v>5</v>
      </c>
    </row>
    <row r="311" spans="1:13">
      <c r="A311" s="1">
        <v>66</v>
      </c>
      <c r="B311" s="10" t="s">
        <v>386</v>
      </c>
      <c r="C311" s="18" t="s">
        <v>197</v>
      </c>
      <c r="D311" s="14"/>
      <c r="E311" s="12" t="s">
        <v>399</v>
      </c>
      <c r="F311" s="12" t="s">
        <v>400</v>
      </c>
      <c r="G311" s="130">
        <v>310</v>
      </c>
      <c r="H311" s="130">
        <v>4</v>
      </c>
      <c r="I311" s="130">
        <v>5</v>
      </c>
      <c r="J311" s="130">
        <v>4</v>
      </c>
      <c r="K311" s="130">
        <v>4</v>
      </c>
      <c r="L311" s="130">
        <v>5</v>
      </c>
      <c r="M311" s="130">
        <v>4</v>
      </c>
    </row>
    <row r="312" spans="1:13">
      <c r="A312" s="1">
        <v>66</v>
      </c>
      <c r="B312" s="10" t="s">
        <v>386</v>
      </c>
      <c r="C312" s="18" t="s">
        <v>318</v>
      </c>
      <c r="D312" s="14"/>
      <c r="E312" s="12" t="s">
        <v>403</v>
      </c>
      <c r="F312" s="12" t="s">
        <v>404</v>
      </c>
      <c r="G312" s="130">
        <v>311</v>
      </c>
      <c r="H312" s="130">
        <v>5</v>
      </c>
      <c r="I312" s="130">
        <v>4</v>
      </c>
      <c r="J312" s="130">
        <v>3</v>
      </c>
      <c r="K312" s="130">
        <v>5</v>
      </c>
      <c r="L312" s="130">
        <v>5</v>
      </c>
      <c r="M312" s="130">
        <v>4</v>
      </c>
    </row>
    <row r="313" spans="1:13">
      <c r="A313" s="7">
        <v>67</v>
      </c>
      <c r="B313" s="19" t="s">
        <v>406</v>
      </c>
      <c r="C313" s="11" t="s">
        <v>75</v>
      </c>
      <c r="D313" s="11" t="s">
        <v>295</v>
      </c>
      <c r="E313" s="12" t="s">
        <v>407</v>
      </c>
      <c r="F313" s="12" t="s">
        <v>408</v>
      </c>
      <c r="G313" s="130">
        <v>312</v>
      </c>
      <c r="H313" s="130">
        <v>5</v>
      </c>
      <c r="I313" s="130">
        <v>3</v>
      </c>
      <c r="J313" s="130">
        <v>4</v>
      </c>
      <c r="K313" s="130">
        <v>4</v>
      </c>
      <c r="L313" s="130">
        <v>5</v>
      </c>
      <c r="M313" s="130">
        <v>5</v>
      </c>
    </row>
    <row r="314" spans="1:13">
      <c r="A314" s="7">
        <v>67</v>
      </c>
      <c r="B314" s="19" t="s">
        <v>406</v>
      </c>
      <c r="C314" s="11" t="s">
        <v>411</v>
      </c>
      <c r="D314" s="11" t="s">
        <v>413</v>
      </c>
      <c r="E314" s="12" t="s">
        <v>414</v>
      </c>
      <c r="F314" s="12" t="s">
        <v>415</v>
      </c>
      <c r="G314" s="130">
        <v>313</v>
      </c>
      <c r="H314" s="130">
        <v>4</v>
      </c>
      <c r="I314" s="130">
        <v>3</v>
      </c>
      <c r="J314" s="130">
        <v>4</v>
      </c>
      <c r="K314" s="130">
        <v>3</v>
      </c>
      <c r="L314" s="130">
        <v>5</v>
      </c>
      <c r="M314" s="130">
        <v>5</v>
      </c>
    </row>
    <row r="315" spans="1:13">
      <c r="A315" s="7">
        <v>67</v>
      </c>
      <c r="B315" s="19" t="s">
        <v>406</v>
      </c>
      <c r="C315" s="11" t="s">
        <v>49</v>
      </c>
      <c r="D315" s="11" t="s">
        <v>418</v>
      </c>
      <c r="E315" s="12" t="s">
        <v>419</v>
      </c>
      <c r="F315" s="12" t="s">
        <v>415</v>
      </c>
      <c r="G315" s="130">
        <v>314</v>
      </c>
      <c r="H315" s="130">
        <v>4</v>
      </c>
      <c r="I315" s="130">
        <v>3</v>
      </c>
      <c r="J315" s="130">
        <v>4</v>
      </c>
      <c r="K315" s="130">
        <v>5</v>
      </c>
      <c r="L315" s="130">
        <v>4</v>
      </c>
      <c r="M315" s="130">
        <v>5</v>
      </c>
    </row>
    <row r="316" spans="1:13">
      <c r="A316" s="7">
        <v>68</v>
      </c>
      <c r="B316" s="19" t="s">
        <v>420</v>
      </c>
      <c r="C316" s="11" t="s">
        <v>421</v>
      </c>
      <c r="D316" s="14"/>
      <c r="E316" s="12" t="s">
        <v>422</v>
      </c>
      <c r="F316" s="12" t="s">
        <v>423</v>
      </c>
      <c r="G316" s="130">
        <v>315</v>
      </c>
      <c r="H316" s="130">
        <v>5</v>
      </c>
      <c r="I316" s="130">
        <v>4</v>
      </c>
      <c r="J316" s="130">
        <v>4</v>
      </c>
      <c r="K316" s="130">
        <v>4</v>
      </c>
      <c r="L316" s="130">
        <v>5</v>
      </c>
      <c r="M316" s="130">
        <v>5</v>
      </c>
    </row>
    <row r="317" spans="1:13">
      <c r="A317" s="7">
        <v>68</v>
      </c>
      <c r="B317" s="19" t="s">
        <v>420</v>
      </c>
      <c r="C317" s="11" t="s">
        <v>350</v>
      </c>
      <c r="D317" s="14"/>
      <c r="E317" s="12" t="s">
        <v>427</v>
      </c>
      <c r="F317" s="12" t="s">
        <v>428</v>
      </c>
      <c r="G317" s="130">
        <v>316</v>
      </c>
      <c r="H317" s="130">
        <v>5</v>
      </c>
      <c r="I317" s="130">
        <v>4</v>
      </c>
      <c r="J317" s="130">
        <v>4</v>
      </c>
      <c r="K317" s="130">
        <v>4</v>
      </c>
      <c r="L317" s="130">
        <v>4</v>
      </c>
      <c r="M317" s="130">
        <v>4</v>
      </c>
    </row>
    <row r="318" spans="1:13">
      <c r="A318" s="7">
        <v>68</v>
      </c>
      <c r="B318" s="19" t="s">
        <v>420</v>
      </c>
      <c r="C318" s="11" t="s">
        <v>49</v>
      </c>
      <c r="D318" s="14"/>
      <c r="E318" s="12" t="s">
        <v>432</v>
      </c>
      <c r="F318" s="12" t="s">
        <v>433</v>
      </c>
      <c r="G318" s="130">
        <v>317</v>
      </c>
      <c r="H318" s="130">
        <v>4</v>
      </c>
      <c r="I318" s="130">
        <v>4</v>
      </c>
      <c r="J318" s="130">
        <v>5</v>
      </c>
      <c r="K318" s="130">
        <v>3</v>
      </c>
      <c r="L318" s="130">
        <v>5</v>
      </c>
      <c r="M318" s="130">
        <v>4</v>
      </c>
    </row>
    <row r="319" spans="1:13">
      <c r="A319" s="7">
        <v>68</v>
      </c>
      <c r="B319" s="19" t="s">
        <v>420</v>
      </c>
      <c r="C319" s="11" t="s">
        <v>437</v>
      </c>
      <c r="D319" s="14"/>
      <c r="E319" s="12" t="s">
        <v>438</v>
      </c>
      <c r="F319" s="12" t="s">
        <v>439</v>
      </c>
      <c r="G319" s="130">
        <v>318</v>
      </c>
      <c r="H319" s="130">
        <v>5</v>
      </c>
      <c r="I319" s="130">
        <v>4</v>
      </c>
      <c r="J319" s="130">
        <v>4</v>
      </c>
      <c r="K319" s="130">
        <v>5</v>
      </c>
      <c r="L319" s="130">
        <v>5</v>
      </c>
      <c r="M319" s="130">
        <v>5</v>
      </c>
    </row>
    <row r="320" spans="1:13">
      <c r="A320" s="7">
        <v>68</v>
      </c>
      <c r="B320" s="19" t="s">
        <v>420</v>
      </c>
      <c r="C320" s="11" t="s">
        <v>411</v>
      </c>
      <c r="D320" s="11" t="s">
        <v>413</v>
      </c>
      <c r="E320" s="12" t="s">
        <v>259</v>
      </c>
      <c r="F320" s="12" t="s">
        <v>443</v>
      </c>
      <c r="G320" s="130">
        <v>319</v>
      </c>
      <c r="H320" s="130">
        <v>5</v>
      </c>
      <c r="I320" s="130">
        <v>4</v>
      </c>
      <c r="J320" s="130">
        <v>5</v>
      </c>
      <c r="K320" s="130">
        <v>3</v>
      </c>
      <c r="L320" s="130">
        <v>5</v>
      </c>
      <c r="M320" s="130">
        <v>4</v>
      </c>
    </row>
    <row r="321" spans="1:13">
      <c r="A321" s="7">
        <v>68</v>
      </c>
      <c r="B321" s="19" t="s">
        <v>420</v>
      </c>
      <c r="C321" s="11" t="s">
        <v>446</v>
      </c>
      <c r="D321" s="11"/>
      <c r="E321" s="12" t="s">
        <v>448</v>
      </c>
      <c r="F321" s="12" t="s">
        <v>449</v>
      </c>
      <c r="G321" s="130">
        <v>320</v>
      </c>
      <c r="H321" s="130">
        <v>5</v>
      </c>
      <c r="I321" s="130">
        <v>4</v>
      </c>
      <c r="J321" s="130">
        <v>4</v>
      </c>
      <c r="K321" s="130">
        <v>5</v>
      </c>
      <c r="L321" s="130">
        <v>5</v>
      </c>
      <c r="M321" s="130">
        <v>5</v>
      </c>
    </row>
    <row r="322" spans="1:13">
      <c r="A322" s="7">
        <v>68</v>
      </c>
      <c r="B322" s="19" t="s">
        <v>420</v>
      </c>
      <c r="C322" s="11" t="s">
        <v>38</v>
      </c>
      <c r="D322" s="11"/>
      <c r="E322" s="12" t="s">
        <v>453</v>
      </c>
      <c r="F322" s="12" t="s">
        <v>454</v>
      </c>
      <c r="G322" s="130">
        <v>321</v>
      </c>
      <c r="H322" s="130">
        <v>4</v>
      </c>
      <c r="I322" s="130">
        <v>3</v>
      </c>
      <c r="J322" s="130">
        <v>4</v>
      </c>
      <c r="K322" s="130">
        <v>3</v>
      </c>
      <c r="L322" s="130">
        <v>4</v>
      </c>
      <c r="M322" s="130">
        <v>4</v>
      </c>
    </row>
    <row r="323" spans="1:13">
      <c r="A323" s="7">
        <v>68</v>
      </c>
      <c r="B323" s="19" t="s">
        <v>420</v>
      </c>
      <c r="C323" s="11" t="s">
        <v>75</v>
      </c>
      <c r="D323" s="11"/>
      <c r="E323" s="12" t="s">
        <v>456</v>
      </c>
      <c r="F323" s="12" t="s">
        <v>457</v>
      </c>
      <c r="G323" s="130">
        <v>322</v>
      </c>
      <c r="H323" s="130">
        <v>5</v>
      </c>
      <c r="I323" s="130">
        <v>4</v>
      </c>
      <c r="J323" s="130">
        <v>4</v>
      </c>
      <c r="K323" s="130">
        <v>5</v>
      </c>
      <c r="L323" s="130">
        <v>5</v>
      </c>
      <c r="M323" s="130">
        <v>5</v>
      </c>
    </row>
    <row r="324" spans="1:13">
      <c r="A324" s="7">
        <v>68</v>
      </c>
      <c r="B324" s="19" t="s">
        <v>420</v>
      </c>
      <c r="C324" s="11" t="s">
        <v>30</v>
      </c>
      <c r="D324" s="11"/>
      <c r="E324" s="12" t="s">
        <v>378</v>
      </c>
      <c r="F324" s="12" t="s">
        <v>461</v>
      </c>
      <c r="G324" s="130">
        <v>323</v>
      </c>
      <c r="H324" s="130">
        <v>5</v>
      </c>
      <c r="I324" s="130">
        <v>4</v>
      </c>
      <c r="J324" s="130">
        <v>5</v>
      </c>
      <c r="K324" s="130">
        <v>5</v>
      </c>
      <c r="L324" s="130">
        <v>5</v>
      </c>
      <c r="M324" s="130">
        <v>5</v>
      </c>
    </row>
    <row r="325" spans="1:13">
      <c r="A325" s="7">
        <v>68</v>
      </c>
      <c r="B325" s="19" t="s">
        <v>420</v>
      </c>
      <c r="C325" s="11" t="s">
        <v>197</v>
      </c>
      <c r="D325" s="11"/>
      <c r="E325" s="12" t="s">
        <v>467</v>
      </c>
      <c r="F325" s="12" t="s">
        <v>468</v>
      </c>
      <c r="G325" s="130">
        <v>324</v>
      </c>
      <c r="H325" s="130">
        <v>3</v>
      </c>
      <c r="I325" s="130">
        <v>3</v>
      </c>
      <c r="J325" s="130">
        <v>4</v>
      </c>
      <c r="K325" s="130">
        <v>5</v>
      </c>
      <c r="L325" s="130">
        <v>4</v>
      </c>
      <c r="M325" s="130">
        <v>4</v>
      </c>
    </row>
    <row r="326" spans="1:13">
      <c r="A326" s="7">
        <v>69</v>
      </c>
      <c r="B326" s="19" t="s">
        <v>471</v>
      </c>
      <c r="C326" s="11" t="s">
        <v>472</v>
      </c>
      <c r="D326" s="14"/>
      <c r="E326" s="12" t="s">
        <v>474</v>
      </c>
      <c r="F326" s="12" t="s">
        <v>475</v>
      </c>
      <c r="G326" s="130">
        <v>325</v>
      </c>
      <c r="H326" s="130">
        <v>4</v>
      </c>
      <c r="I326" s="130">
        <v>3</v>
      </c>
      <c r="J326" s="130">
        <v>4</v>
      </c>
      <c r="K326" s="130">
        <v>4</v>
      </c>
      <c r="L326" s="130">
        <v>4</v>
      </c>
      <c r="M326" s="130">
        <v>5</v>
      </c>
    </row>
    <row r="327" spans="1:13">
      <c r="A327" s="7">
        <v>69</v>
      </c>
      <c r="B327" s="19" t="s">
        <v>471</v>
      </c>
      <c r="C327" s="11" t="s">
        <v>703</v>
      </c>
      <c r="D327" s="11" t="s">
        <v>479</v>
      </c>
      <c r="E327" s="12" t="s">
        <v>480</v>
      </c>
      <c r="F327" s="12" t="s">
        <v>481</v>
      </c>
      <c r="G327" s="130">
        <v>326</v>
      </c>
      <c r="H327" s="130">
        <v>4</v>
      </c>
      <c r="I327" s="130">
        <v>3</v>
      </c>
      <c r="J327" s="130">
        <v>4</v>
      </c>
      <c r="K327" s="130">
        <v>5</v>
      </c>
      <c r="L327" s="130">
        <v>4</v>
      </c>
      <c r="M327" s="130">
        <v>4</v>
      </c>
    </row>
    <row r="328" spans="1:13">
      <c r="A328" s="7">
        <v>70</v>
      </c>
      <c r="B328" s="19" t="s">
        <v>484</v>
      </c>
      <c r="C328" s="11" t="s">
        <v>84</v>
      </c>
      <c r="D328" s="14"/>
      <c r="E328" s="12" t="s">
        <v>305</v>
      </c>
      <c r="F328" s="12" t="s">
        <v>86</v>
      </c>
      <c r="G328" s="130">
        <v>327</v>
      </c>
      <c r="H328" s="130">
        <v>5</v>
      </c>
      <c r="I328" s="130">
        <v>4</v>
      </c>
      <c r="J328" s="130">
        <v>5</v>
      </c>
      <c r="K328" s="130">
        <v>4</v>
      </c>
      <c r="L328" s="130">
        <v>5</v>
      </c>
      <c r="M328" s="130">
        <v>5</v>
      </c>
    </row>
    <row r="329" spans="1:13">
      <c r="A329" s="7">
        <v>70</v>
      </c>
      <c r="B329" s="19" t="s">
        <v>484</v>
      </c>
      <c r="C329" s="11" t="s">
        <v>38</v>
      </c>
      <c r="D329" s="14"/>
      <c r="E329" s="12" t="s">
        <v>487</v>
      </c>
      <c r="F329" s="12" t="s">
        <v>488</v>
      </c>
      <c r="G329" s="130">
        <v>328</v>
      </c>
      <c r="H329" s="130">
        <v>4</v>
      </c>
      <c r="I329" s="130">
        <v>4</v>
      </c>
      <c r="J329" s="130">
        <v>5</v>
      </c>
      <c r="K329" s="130">
        <v>3</v>
      </c>
      <c r="L329" s="130">
        <v>5</v>
      </c>
      <c r="M329" s="130">
        <v>4</v>
      </c>
    </row>
    <row r="330" spans="1:13">
      <c r="A330" s="7">
        <v>70</v>
      </c>
      <c r="B330" s="19" t="s">
        <v>484</v>
      </c>
      <c r="C330" s="11" t="s">
        <v>491</v>
      </c>
      <c r="D330" s="14"/>
      <c r="E330" s="12" t="s">
        <v>493</v>
      </c>
      <c r="F330" s="12" t="s">
        <v>494</v>
      </c>
      <c r="G330" s="130">
        <v>329</v>
      </c>
      <c r="H330" s="130">
        <v>5</v>
      </c>
      <c r="I330" s="130">
        <v>4</v>
      </c>
      <c r="J330" s="130">
        <v>4</v>
      </c>
      <c r="K330" s="130">
        <v>2</v>
      </c>
      <c r="L330" s="130">
        <v>4</v>
      </c>
      <c r="M330" s="130">
        <v>5</v>
      </c>
    </row>
    <row r="331" spans="1:13">
      <c r="A331" s="7">
        <v>70</v>
      </c>
      <c r="B331" s="19" t="s">
        <v>484</v>
      </c>
      <c r="C331" s="20" t="s">
        <v>497</v>
      </c>
      <c r="D331" s="14"/>
      <c r="E331" s="12" t="s">
        <v>499</v>
      </c>
      <c r="F331" s="12" t="s">
        <v>500</v>
      </c>
      <c r="G331" s="130">
        <v>330</v>
      </c>
      <c r="H331" s="130">
        <v>4</v>
      </c>
      <c r="I331" s="130">
        <v>4</v>
      </c>
      <c r="J331" s="130">
        <v>5</v>
      </c>
      <c r="K331" s="130">
        <v>4</v>
      </c>
      <c r="L331" s="130">
        <v>5</v>
      </c>
      <c r="M331" s="130">
        <v>5</v>
      </c>
    </row>
    <row r="332" spans="1:13">
      <c r="A332" s="7">
        <v>70</v>
      </c>
      <c r="B332" s="19" t="s">
        <v>484</v>
      </c>
      <c r="C332" s="11" t="s">
        <v>421</v>
      </c>
      <c r="D332" s="11"/>
      <c r="E332" s="12" t="s">
        <v>1563</v>
      </c>
      <c r="F332" s="12" t="s">
        <v>505</v>
      </c>
      <c r="G332" s="130">
        <v>331</v>
      </c>
      <c r="H332" s="130">
        <v>5</v>
      </c>
      <c r="I332" s="130">
        <v>4</v>
      </c>
      <c r="J332" s="130">
        <v>5</v>
      </c>
      <c r="K332" s="130">
        <v>5</v>
      </c>
      <c r="L332" s="130">
        <v>5</v>
      </c>
      <c r="M332" s="130">
        <v>5</v>
      </c>
    </row>
    <row r="333" spans="1:13">
      <c r="A333" s="1">
        <v>71</v>
      </c>
      <c r="B333" s="10" t="s">
        <v>508</v>
      </c>
      <c r="C333" s="11" t="s">
        <v>421</v>
      </c>
      <c r="D333" s="14"/>
      <c r="E333" s="12" t="s">
        <v>510</v>
      </c>
      <c r="F333" s="12" t="s">
        <v>511</v>
      </c>
      <c r="G333" s="130">
        <v>332</v>
      </c>
      <c r="H333" s="130">
        <v>4</v>
      </c>
      <c r="I333" s="130">
        <v>3</v>
      </c>
      <c r="J333" s="130">
        <v>4</v>
      </c>
      <c r="K333" s="130">
        <v>5</v>
      </c>
      <c r="L333" s="130">
        <v>5</v>
      </c>
      <c r="M333" s="130">
        <v>4</v>
      </c>
    </row>
    <row r="334" spans="1:13">
      <c r="A334" s="1">
        <v>71</v>
      </c>
      <c r="B334" s="10" t="s">
        <v>508</v>
      </c>
      <c r="C334" s="11" t="s">
        <v>514</v>
      </c>
      <c r="D334" s="11"/>
      <c r="E334" s="12" t="s">
        <v>487</v>
      </c>
      <c r="F334" s="12" t="s">
        <v>515</v>
      </c>
      <c r="G334" s="130">
        <v>333</v>
      </c>
      <c r="H334" s="130">
        <v>3</v>
      </c>
      <c r="I334" s="130">
        <v>3</v>
      </c>
      <c r="J334" s="130">
        <v>4</v>
      </c>
      <c r="K334" s="130">
        <v>4</v>
      </c>
      <c r="L334" s="130">
        <v>4</v>
      </c>
      <c r="M334" s="130">
        <v>4</v>
      </c>
    </row>
    <row r="335" spans="1:13">
      <c r="A335" s="1">
        <v>71</v>
      </c>
      <c r="B335" s="10" t="s">
        <v>508</v>
      </c>
      <c r="C335" s="11" t="s">
        <v>10839</v>
      </c>
      <c r="D335" s="11" t="s">
        <v>519</v>
      </c>
      <c r="E335" s="12" t="s">
        <v>520</v>
      </c>
      <c r="F335" s="12" t="s">
        <v>254</v>
      </c>
      <c r="G335" s="130">
        <v>334</v>
      </c>
      <c r="H335" s="130">
        <v>3</v>
      </c>
      <c r="I335" s="130">
        <v>3</v>
      </c>
      <c r="J335" s="130">
        <v>4</v>
      </c>
      <c r="K335" s="130">
        <v>3</v>
      </c>
      <c r="L335" s="130">
        <v>3</v>
      </c>
      <c r="M335" s="130">
        <v>5</v>
      </c>
    </row>
    <row r="336" spans="1:13">
      <c r="A336" s="1">
        <v>71</v>
      </c>
      <c r="B336" s="10" t="s">
        <v>508</v>
      </c>
      <c r="C336" s="11" t="s">
        <v>310</v>
      </c>
      <c r="D336" s="11" t="s">
        <v>522</v>
      </c>
      <c r="E336" s="12" t="s">
        <v>523</v>
      </c>
      <c r="F336" s="12" t="s">
        <v>524</v>
      </c>
      <c r="G336" s="130">
        <v>335</v>
      </c>
      <c r="H336" s="130">
        <v>4</v>
      </c>
      <c r="I336" s="130">
        <v>2</v>
      </c>
      <c r="J336" s="130">
        <v>4</v>
      </c>
      <c r="K336" s="130">
        <v>4</v>
      </c>
      <c r="L336" s="130">
        <v>4</v>
      </c>
      <c r="M336" s="130">
        <v>5</v>
      </c>
    </row>
    <row r="337" spans="1:13">
      <c r="A337" s="1">
        <v>71</v>
      </c>
      <c r="B337" s="10" t="s">
        <v>508</v>
      </c>
      <c r="C337" s="11" t="s">
        <v>318</v>
      </c>
      <c r="D337" s="11"/>
      <c r="E337" s="12" t="s">
        <v>527</v>
      </c>
      <c r="F337" s="12" t="s">
        <v>524</v>
      </c>
      <c r="G337" s="130">
        <v>336</v>
      </c>
      <c r="H337" s="130">
        <v>4</v>
      </c>
      <c r="I337" s="130">
        <v>3</v>
      </c>
      <c r="J337" s="130">
        <v>3</v>
      </c>
      <c r="K337" s="130">
        <v>4</v>
      </c>
      <c r="L337" s="130">
        <v>4</v>
      </c>
      <c r="M337" s="130">
        <v>3</v>
      </c>
    </row>
    <row r="338" spans="1:13">
      <c r="A338" s="1">
        <v>71</v>
      </c>
      <c r="B338" s="10" t="s">
        <v>508</v>
      </c>
      <c r="C338" s="11" t="s">
        <v>79</v>
      </c>
      <c r="D338" s="11"/>
      <c r="E338" s="12" t="s">
        <v>530</v>
      </c>
      <c r="F338" s="12" t="s">
        <v>531</v>
      </c>
      <c r="G338" s="130">
        <v>337</v>
      </c>
      <c r="H338" s="130">
        <v>3</v>
      </c>
      <c r="I338" s="130">
        <v>3</v>
      </c>
      <c r="J338" s="130">
        <v>4</v>
      </c>
      <c r="K338" s="130">
        <v>5</v>
      </c>
      <c r="L338" s="130">
        <v>5</v>
      </c>
      <c r="M338" s="130">
        <v>5</v>
      </c>
    </row>
    <row r="339" spans="1:13">
      <c r="A339" s="7">
        <v>72</v>
      </c>
      <c r="B339" s="19" t="s">
        <v>533</v>
      </c>
      <c r="C339" s="11" t="s">
        <v>84</v>
      </c>
      <c r="D339" s="14"/>
      <c r="E339" s="12" t="s">
        <v>534</v>
      </c>
      <c r="F339" s="12" t="s">
        <v>535</v>
      </c>
      <c r="G339" s="130">
        <v>338</v>
      </c>
      <c r="H339" s="130">
        <v>4</v>
      </c>
      <c r="I339" s="130">
        <v>4</v>
      </c>
      <c r="J339" s="130">
        <v>5</v>
      </c>
      <c r="K339" s="130">
        <v>4</v>
      </c>
      <c r="L339" s="130">
        <v>5</v>
      </c>
      <c r="M339" s="130">
        <v>5</v>
      </c>
    </row>
    <row r="340" spans="1:13">
      <c r="A340" s="7">
        <v>72</v>
      </c>
      <c r="B340" s="19" t="s">
        <v>533</v>
      </c>
      <c r="C340" s="11" t="s">
        <v>421</v>
      </c>
      <c r="D340" s="11" t="s">
        <v>538</v>
      </c>
      <c r="E340" s="12" t="s">
        <v>539</v>
      </c>
      <c r="F340" s="12" t="s">
        <v>505</v>
      </c>
      <c r="G340" s="130">
        <v>339</v>
      </c>
      <c r="H340" s="130">
        <v>4</v>
      </c>
      <c r="I340" s="130">
        <v>4</v>
      </c>
      <c r="J340" s="130">
        <v>4</v>
      </c>
      <c r="K340" s="130">
        <v>5</v>
      </c>
      <c r="L340" s="130">
        <v>5</v>
      </c>
      <c r="M340" s="130">
        <v>4</v>
      </c>
    </row>
    <row r="341" spans="1:13">
      <c r="A341" s="7">
        <v>72</v>
      </c>
      <c r="B341" s="19" t="s">
        <v>533</v>
      </c>
      <c r="C341" s="11" t="s">
        <v>542</v>
      </c>
      <c r="D341" s="11" t="s">
        <v>543</v>
      </c>
      <c r="E341" s="12" t="s">
        <v>544</v>
      </c>
      <c r="F341" s="12" t="s">
        <v>545</v>
      </c>
      <c r="G341" s="130">
        <v>340</v>
      </c>
      <c r="H341" s="130">
        <v>4</v>
      </c>
      <c r="I341" s="130">
        <v>4</v>
      </c>
      <c r="J341" s="130">
        <v>5</v>
      </c>
      <c r="K341" s="130">
        <v>4</v>
      </c>
      <c r="L341" s="130">
        <v>5</v>
      </c>
      <c r="M341" s="130">
        <v>5</v>
      </c>
    </row>
    <row r="342" spans="1:13">
      <c r="A342" s="7">
        <v>72</v>
      </c>
      <c r="B342" s="19" t="s">
        <v>533</v>
      </c>
      <c r="C342" s="11" t="s">
        <v>44</v>
      </c>
      <c r="D342" s="11" t="s">
        <v>548</v>
      </c>
      <c r="E342" s="12" t="s">
        <v>549</v>
      </c>
      <c r="F342" s="12" t="s">
        <v>550</v>
      </c>
      <c r="G342" s="130">
        <v>341</v>
      </c>
      <c r="H342" s="130">
        <v>5</v>
      </c>
      <c r="I342" s="130">
        <v>4</v>
      </c>
      <c r="J342" s="130">
        <v>4</v>
      </c>
      <c r="K342" s="130">
        <v>4</v>
      </c>
      <c r="L342" s="130">
        <v>5</v>
      </c>
      <c r="M342" s="130">
        <v>4</v>
      </c>
    </row>
    <row r="343" spans="1:13">
      <c r="A343" s="7">
        <v>72</v>
      </c>
      <c r="B343" s="19" t="s">
        <v>533</v>
      </c>
      <c r="C343" s="11" t="s">
        <v>552</v>
      </c>
      <c r="D343" s="11" t="s">
        <v>554</v>
      </c>
      <c r="E343" s="12" t="s">
        <v>555</v>
      </c>
      <c r="F343" s="12" t="s">
        <v>321</v>
      </c>
      <c r="G343" s="130">
        <v>342</v>
      </c>
      <c r="H343" s="130">
        <v>5</v>
      </c>
      <c r="I343" s="130">
        <v>4</v>
      </c>
      <c r="J343" s="130">
        <v>4</v>
      </c>
      <c r="K343" s="130">
        <v>3</v>
      </c>
      <c r="L343" s="130">
        <v>5</v>
      </c>
      <c r="M343" s="130">
        <v>4</v>
      </c>
    </row>
    <row r="344" spans="1:13">
      <c r="A344" s="7">
        <v>72</v>
      </c>
      <c r="B344" s="19" t="s">
        <v>533</v>
      </c>
      <c r="C344" s="11" t="s">
        <v>557</v>
      </c>
      <c r="D344" s="11"/>
      <c r="E344" s="12" t="s">
        <v>558</v>
      </c>
      <c r="F344" s="12" t="s">
        <v>321</v>
      </c>
      <c r="G344" s="130">
        <v>343</v>
      </c>
      <c r="H344" s="130">
        <v>3</v>
      </c>
      <c r="I344" s="130">
        <v>3</v>
      </c>
      <c r="J344" s="130">
        <v>3</v>
      </c>
      <c r="K344" s="130">
        <v>3</v>
      </c>
      <c r="L344" s="130">
        <v>3</v>
      </c>
      <c r="M344" s="130">
        <v>4</v>
      </c>
    </row>
    <row r="345" spans="1:13">
      <c r="A345" s="7">
        <v>72</v>
      </c>
      <c r="B345" s="19" t="s">
        <v>533</v>
      </c>
      <c r="C345" s="11" t="s">
        <v>44</v>
      </c>
      <c r="D345" s="21" t="s">
        <v>561</v>
      </c>
      <c r="E345" s="12" t="s">
        <v>562</v>
      </c>
      <c r="F345" s="12" t="s">
        <v>563</v>
      </c>
      <c r="G345" s="130">
        <v>344</v>
      </c>
      <c r="H345" s="130">
        <v>5</v>
      </c>
      <c r="I345" s="130">
        <v>4</v>
      </c>
      <c r="J345" s="130">
        <v>4</v>
      </c>
      <c r="K345" s="130">
        <v>5</v>
      </c>
      <c r="L345" s="130">
        <v>5</v>
      </c>
      <c r="M345" s="130">
        <v>5</v>
      </c>
    </row>
    <row r="346" spans="1:13">
      <c r="A346" s="7">
        <v>72</v>
      </c>
      <c r="B346" s="19" t="s">
        <v>533</v>
      </c>
      <c r="C346" s="11" t="s">
        <v>565</v>
      </c>
      <c r="D346" s="11"/>
      <c r="E346" s="12" t="s">
        <v>96</v>
      </c>
      <c r="F346" s="12" t="s">
        <v>566</v>
      </c>
      <c r="G346" s="130">
        <v>345</v>
      </c>
      <c r="H346" s="130">
        <v>4</v>
      </c>
      <c r="I346" s="130">
        <v>4</v>
      </c>
      <c r="J346" s="130">
        <v>3</v>
      </c>
      <c r="K346" s="130">
        <v>4</v>
      </c>
      <c r="L346" s="130">
        <v>4</v>
      </c>
      <c r="M346" s="130">
        <v>5</v>
      </c>
    </row>
    <row r="347" spans="1:13">
      <c r="A347" s="7">
        <v>72</v>
      </c>
      <c r="B347" s="19" t="s">
        <v>533</v>
      </c>
      <c r="C347" s="11" t="s">
        <v>298</v>
      </c>
      <c r="D347" s="11"/>
      <c r="E347" s="12" t="s">
        <v>569</v>
      </c>
      <c r="F347" s="12" t="s">
        <v>157</v>
      </c>
      <c r="G347" s="130">
        <v>346</v>
      </c>
      <c r="H347" s="130">
        <v>5</v>
      </c>
      <c r="I347" s="130">
        <v>3</v>
      </c>
      <c r="J347" s="130">
        <v>5</v>
      </c>
      <c r="K347" s="130">
        <v>5</v>
      </c>
      <c r="L347" s="130">
        <v>5</v>
      </c>
      <c r="M347" s="130">
        <v>5</v>
      </c>
    </row>
    <row r="348" spans="1:13">
      <c r="A348" s="7">
        <v>73</v>
      </c>
      <c r="B348" s="19" t="s">
        <v>572</v>
      </c>
      <c r="C348" s="11" t="s">
        <v>318</v>
      </c>
      <c r="D348" s="14"/>
      <c r="E348" s="12" t="s">
        <v>574</v>
      </c>
      <c r="F348" s="12" t="s">
        <v>286</v>
      </c>
      <c r="G348" s="130">
        <v>347</v>
      </c>
      <c r="H348" s="130">
        <v>3</v>
      </c>
      <c r="I348" s="130">
        <v>3</v>
      </c>
      <c r="J348" s="130">
        <v>3</v>
      </c>
      <c r="K348" s="130">
        <v>4</v>
      </c>
      <c r="L348" s="130">
        <v>4</v>
      </c>
      <c r="M348" s="130">
        <v>4</v>
      </c>
    </row>
    <row r="349" spans="1:13">
      <c r="A349" s="7">
        <v>73</v>
      </c>
      <c r="B349" s="19" t="s">
        <v>572</v>
      </c>
      <c r="C349" s="11" t="s">
        <v>577</v>
      </c>
      <c r="D349" s="14"/>
      <c r="E349" s="12" t="s">
        <v>579</v>
      </c>
      <c r="F349" s="12" t="s">
        <v>580</v>
      </c>
      <c r="G349" s="130">
        <v>348</v>
      </c>
      <c r="H349" s="130">
        <v>3</v>
      </c>
      <c r="I349" s="130">
        <v>2</v>
      </c>
      <c r="J349" s="130">
        <v>5</v>
      </c>
      <c r="K349" s="130">
        <v>3</v>
      </c>
      <c r="L349" s="130">
        <v>4</v>
      </c>
      <c r="M349" s="130">
        <v>4</v>
      </c>
    </row>
    <row r="350" spans="1:13">
      <c r="A350" s="7">
        <v>73</v>
      </c>
      <c r="B350" s="19" t="s">
        <v>572</v>
      </c>
      <c r="C350" s="11" t="s">
        <v>238</v>
      </c>
      <c r="D350" s="14"/>
      <c r="E350" s="12" t="s">
        <v>583</v>
      </c>
      <c r="F350" s="12" t="s">
        <v>544</v>
      </c>
      <c r="G350" s="130">
        <v>349</v>
      </c>
      <c r="H350" s="130">
        <v>3</v>
      </c>
      <c r="I350" s="130">
        <v>3</v>
      </c>
      <c r="J350" s="130">
        <v>4</v>
      </c>
      <c r="K350" s="130">
        <v>4</v>
      </c>
      <c r="L350" s="130">
        <v>4</v>
      </c>
      <c r="M350" s="130">
        <v>5</v>
      </c>
    </row>
    <row r="351" spans="1:13">
      <c r="A351" s="7">
        <v>73</v>
      </c>
      <c r="B351" s="19" t="s">
        <v>572</v>
      </c>
      <c r="C351" s="11" t="s">
        <v>44</v>
      </c>
      <c r="D351" s="14"/>
      <c r="E351" s="12" t="s">
        <v>86</v>
      </c>
      <c r="F351" s="12" t="s">
        <v>588</v>
      </c>
      <c r="G351" s="130">
        <v>350</v>
      </c>
      <c r="H351" s="130">
        <v>3</v>
      </c>
      <c r="I351" s="130">
        <v>3</v>
      </c>
      <c r="J351" s="130">
        <v>4</v>
      </c>
      <c r="K351" s="130">
        <v>4</v>
      </c>
      <c r="L351" s="130">
        <v>5</v>
      </c>
      <c r="M351" s="130">
        <v>5</v>
      </c>
    </row>
    <row r="352" spans="1:13">
      <c r="A352" s="7">
        <v>73</v>
      </c>
      <c r="B352" s="19" t="s">
        <v>572</v>
      </c>
      <c r="C352" s="11" t="s">
        <v>593</v>
      </c>
      <c r="D352" s="14"/>
      <c r="E352" s="12" t="s">
        <v>151</v>
      </c>
      <c r="F352" s="12" t="s">
        <v>595</v>
      </c>
      <c r="G352" s="130">
        <v>351</v>
      </c>
      <c r="H352" s="130">
        <v>3</v>
      </c>
      <c r="I352" s="130">
        <v>3</v>
      </c>
      <c r="J352" s="130">
        <v>5</v>
      </c>
      <c r="K352" s="130">
        <v>4</v>
      </c>
      <c r="L352" s="130">
        <v>4</v>
      </c>
      <c r="M352" s="130">
        <v>3</v>
      </c>
    </row>
    <row r="353" spans="1:13">
      <c r="A353" s="7">
        <v>73</v>
      </c>
      <c r="B353" s="19" t="s">
        <v>572</v>
      </c>
      <c r="C353" s="11" t="s">
        <v>79</v>
      </c>
      <c r="D353" s="11" t="s">
        <v>80</v>
      </c>
      <c r="E353" s="12" t="s">
        <v>600</v>
      </c>
      <c r="F353" s="12" t="s">
        <v>601</v>
      </c>
      <c r="G353" s="130">
        <v>352</v>
      </c>
      <c r="H353" s="130">
        <v>4</v>
      </c>
      <c r="I353" s="130">
        <v>3</v>
      </c>
      <c r="J353" s="130">
        <v>4</v>
      </c>
      <c r="K353" s="130">
        <v>5</v>
      </c>
      <c r="L353" s="130">
        <v>5</v>
      </c>
      <c r="M353" s="130">
        <v>5</v>
      </c>
    </row>
    <row r="354" spans="1:13">
      <c r="A354" s="7">
        <v>73</v>
      </c>
      <c r="B354" s="19" t="s">
        <v>572</v>
      </c>
      <c r="C354" s="11" t="s">
        <v>3413</v>
      </c>
      <c r="D354" s="11"/>
      <c r="E354" s="12" t="s">
        <v>51</v>
      </c>
      <c r="F354" s="12" t="s">
        <v>605</v>
      </c>
      <c r="G354" s="130">
        <v>353</v>
      </c>
      <c r="H354" s="130">
        <v>4</v>
      </c>
      <c r="I354" s="130">
        <v>4</v>
      </c>
      <c r="J354" s="130">
        <v>5</v>
      </c>
      <c r="K354" s="130">
        <v>5</v>
      </c>
      <c r="L354" s="130">
        <v>5</v>
      </c>
      <c r="M354" s="130">
        <v>5</v>
      </c>
    </row>
    <row r="355" spans="1:13">
      <c r="A355" s="7">
        <v>74</v>
      </c>
      <c r="B355" s="19" t="s">
        <v>608</v>
      </c>
      <c r="C355" s="11" t="s">
        <v>609</v>
      </c>
      <c r="D355" s="14"/>
      <c r="E355" s="12" t="s">
        <v>611</v>
      </c>
      <c r="F355" s="12" t="s">
        <v>612</v>
      </c>
      <c r="G355" s="130">
        <v>354</v>
      </c>
      <c r="H355" s="130">
        <v>5</v>
      </c>
      <c r="I355" s="130">
        <v>4</v>
      </c>
      <c r="J355" s="130">
        <v>4</v>
      </c>
      <c r="K355" s="130">
        <v>3</v>
      </c>
      <c r="L355" s="130">
        <v>3</v>
      </c>
      <c r="M355" s="130">
        <v>4</v>
      </c>
    </row>
    <row r="356" spans="1:13">
      <c r="A356" s="7">
        <v>74</v>
      </c>
      <c r="B356" s="19" t="s">
        <v>608</v>
      </c>
      <c r="C356" s="11" t="s">
        <v>68</v>
      </c>
      <c r="D356" s="14"/>
      <c r="E356" s="12" t="s">
        <v>297</v>
      </c>
      <c r="F356" s="12" t="s">
        <v>614</v>
      </c>
      <c r="G356" s="130">
        <v>355</v>
      </c>
      <c r="H356" s="130">
        <v>2</v>
      </c>
      <c r="I356" s="130">
        <v>3</v>
      </c>
      <c r="J356" s="130">
        <v>5</v>
      </c>
      <c r="K356" s="130">
        <v>4</v>
      </c>
      <c r="L356" s="130">
        <v>4</v>
      </c>
      <c r="M356" s="130">
        <v>5</v>
      </c>
    </row>
    <row r="357" spans="1:13">
      <c r="A357" s="7">
        <v>74</v>
      </c>
      <c r="B357" s="19" t="s">
        <v>608</v>
      </c>
      <c r="C357" s="11" t="s">
        <v>44</v>
      </c>
      <c r="D357" s="11" t="s">
        <v>561</v>
      </c>
      <c r="E357" s="12" t="s">
        <v>617</v>
      </c>
      <c r="F357" s="12" t="s">
        <v>618</v>
      </c>
      <c r="G357" s="130">
        <v>356</v>
      </c>
      <c r="H357" s="130">
        <v>4</v>
      </c>
      <c r="I357" s="130">
        <v>4</v>
      </c>
      <c r="J357" s="130">
        <v>4</v>
      </c>
      <c r="K357" s="130">
        <v>3</v>
      </c>
      <c r="L357" s="130">
        <v>5</v>
      </c>
      <c r="M357" s="130">
        <v>4</v>
      </c>
    </row>
    <row r="358" spans="1:13">
      <c r="A358" s="7">
        <v>74</v>
      </c>
      <c r="B358" s="19" t="s">
        <v>608</v>
      </c>
      <c r="C358" s="11" t="s">
        <v>318</v>
      </c>
      <c r="D358" s="11"/>
      <c r="E358" s="12" t="s">
        <v>475</v>
      </c>
      <c r="F358" s="12" t="s">
        <v>619</v>
      </c>
      <c r="G358" s="130">
        <v>357</v>
      </c>
      <c r="H358" s="130">
        <v>4</v>
      </c>
      <c r="I358" s="130">
        <v>5</v>
      </c>
      <c r="J358" s="130">
        <v>3</v>
      </c>
      <c r="K358" s="130">
        <v>3</v>
      </c>
      <c r="L358" s="130">
        <v>4</v>
      </c>
      <c r="M358" s="130">
        <v>4</v>
      </c>
    </row>
    <row r="359" spans="1:13">
      <c r="A359" s="7">
        <v>74</v>
      </c>
      <c r="B359" s="19" t="s">
        <v>608</v>
      </c>
      <c r="C359" s="11" t="s">
        <v>79</v>
      </c>
      <c r="D359" s="11"/>
      <c r="E359" s="12" t="s">
        <v>179</v>
      </c>
      <c r="F359" s="12" t="s">
        <v>620</v>
      </c>
      <c r="G359" s="130">
        <v>358</v>
      </c>
      <c r="H359" s="130">
        <v>2</v>
      </c>
      <c r="I359" s="130">
        <v>3</v>
      </c>
      <c r="J359" s="130">
        <v>4</v>
      </c>
      <c r="K359" s="130">
        <v>3</v>
      </c>
      <c r="L359" s="130">
        <v>3</v>
      </c>
      <c r="M359" s="130">
        <v>4</v>
      </c>
    </row>
    <row r="360" spans="1:13">
      <c r="A360" s="7">
        <v>74</v>
      </c>
      <c r="B360" s="19" t="s">
        <v>608</v>
      </c>
      <c r="C360" s="11" t="s">
        <v>84</v>
      </c>
      <c r="D360" s="11"/>
      <c r="E360" s="12" t="s">
        <v>620</v>
      </c>
      <c r="F360" s="12" t="s">
        <v>399</v>
      </c>
      <c r="G360" s="130">
        <v>359</v>
      </c>
      <c r="H360" s="130">
        <v>5</v>
      </c>
      <c r="I360" s="130">
        <v>3</v>
      </c>
      <c r="J360" s="130">
        <v>4</v>
      </c>
      <c r="K360" s="130">
        <v>3</v>
      </c>
      <c r="L360" s="130">
        <v>3</v>
      </c>
      <c r="M360" s="130">
        <v>4</v>
      </c>
    </row>
    <row r="361" spans="1:13">
      <c r="A361" s="7">
        <v>75</v>
      </c>
      <c r="B361" s="19" t="s">
        <v>621</v>
      </c>
      <c r="C361" s="11" t="s">
        <v>44</v>
      </c>
      <c r="D361" s="11" t="s">
        <v>561</v>
      </c>
      <c r="E361" s="12" t="s">
        <v>623</v>
      </c>
      <c r="F361" s="12" t="s">
        <v>624</v>
      </c>
      <c r="G361" s="130">
        <v>360</v>
      </c>
      <c r="H361" s="130">
        <v>2</v>
      </c>
      <c r="I361" s="130">
        <v>3</v>
      </c>
      <c r="J361" s="130">
        <v>4</v>
      </c>
      <c r="K361" s="130">
        <v>3</v>
      </c>
      <c r="L361" s="130">
        <v>3</v>
      </c>
      <c r="M361" s="130">
        <v>4</v>
      </c>
    </row>
    <row r="362" spans="1:13">
      <c r="A362" s="7">
        <v>75</v>
      </c>
      <c r="B362" s="19" t="s">
        <v>621</v>
      </c>
      <c r="C362" s="11" t="s">
        <v>350</v>
      </c>
      <c r="D362" s="11" t="s">
        <v>625</v>
      </c>
      <c r="E362" s="12" t="s">
        <v>626</v>
      </c>
      <c r="F362" s="12" t="s">
        <v>399</v>
      </c>
      <c r="G362" s="130">
        <v>361</v>
      </c>
      <c r="H362" s="130">
        <v>2</v>
      </c>
      <c r="I362" s="130">
        <v>2</v>
      </c>
      <c r="J362" s="130">
        <v>4</v>
      </c>
      <c r="K362" s="130">
        <v>3</v>
      </c>
      <c r="L362" s="130">
        <v>4</v>
      </c>
      <c r="M362" s="130">
        <v>4</v>
      </c>
    </row>
    <row r="363" spans="1:13">
      <c r="A363" s="7">
        <v>75</v>
      </c>
      <c r="B363" s="19" t="s">
        <v>621</v>
      </c>
      <c r="C363" s="11" t="s">
        <v>557</v>
      </c>
      <c r="D363" s="11" t="s">
        <v>627</v>
      </c>
      <c r="E363" s="12" t="s">
        <v>628</v>
      </c>
      <c r="F363" s="12" t="s">
        <v>243</v>
      </c>
      <c r="G363" s="130">
        <v>362</v>
      </c>
      <c r="H363" s="130">
        <v>1</v>
      </c>
      <c r="I363" s="130">
        <v>2</v>
      </c>
      <c r="J363" s="130">
        <v>3</v>
      </c>
      <c r="K363" s="130">
        <v>3</v>
      </c>
      <c r="L363" s="130">
        <v>3</v>
      </c>
      <c r="M363" s="130">
        <v>4</v>
      </c>
    </row>
    <row r="364" spans="1:13">
      <c r="A364" s="7">
        <v>75</v>
      </c>
      <c r="B364" s="19" t="s">
        <v>621</v>
      </c>
      <c r="C364" s="11" t="s">
        <v>79</v>
      </c>
      <c r="D364" s="11" t="s">
        <v>79</v>
      </c>
      <c r="E364" s="12" t="s">
        <v>629</v>
      </c>
      <c r="F364" s="12" t="s">
        <v>324</v>
      </c>
      <c r="G364" s="130">
        <v>363</v>
      </c>
      <c r="H364" s="130">
        <v>1</v>
      </c>
      <c r="I364" s="130">
        <v>2</v>
      </c>
      <c r="J364" s="130">
        <v>4</v>
      </c>
      <c r="K364" s="130">
        <v>3</v>
      </c>
      <c r="L364" s="130">
        <v>3</v>
      </c>
      <c r="M364" s="130">
        <v>4</v>
      </c>
    </row>
    <row r="365" spans="1:13">
      <c r="A365" s="7">
        <v>75</v>
      </c>
      <c r="B365" s="19" t="s">
        <v>621</v>
      </c>
      <c r="C365" s="11" t="s">
        <v>197</v>
      </c>
      <c r="D365" s="11"/>
      <c r="E365" s="12" t="s">
        <v>244</v>
      </c>
      <c r="F365" s="12" t="s">
        <v>630</v>
      </c>
      <c r="G365" s="130">
        <v>364</v>
      </c>
      <c r="H365" s="130">
        <v>1</v>
      </c>
      <c r="I365" s="130">
        <v>3</v>
      </c>
      <c r="J365" s="130">
        <v>4</v>
      </c>
      <c r="K365" s="130">
        <v>3</v>
      </c>
      <c r="L365" s="130">
        <v>3</v>
      </c>
      <c r="M365" s="130">
        <v>4</v>
      </c>
    </row>
    <row r="366" spans="1:13">
      <c r="A366" s="7">
        <v>76</v>
      </c>
      <c r="B366" s="19" t="s">
        <v>631</v>
      </c>
      <c r="C366" s="11" t="s">
        <v>632</v>
      </c>
      <c r="D366" s="11" t="s">
        <v>634</v>
      </c>
      <c r="E366" s="12" t="s">
        <v>635</v>
      </c>
      <c r="F366" s="12" t="s">
        <v>423</v>
      </c>
      <c r="G366" s="130">
        <v>365</v>
      </c>
      <c r="H366" s="130">
        <v>3</v>
      </c>
      <c r="I366" s="130">
        <v>3</v>
      </c>
      <c r="J366" s="130">
        <v>5</v>
      </c>
      <c r="K366" s="130">
        <v>3</v>
      </c>
      <c r="L366" s="130">
        <v>3</v>
      </c>
      <c r="M366" s="130">
        <v>3</v>
      </c>
    </row>
    <row r="367" spans="1:13">
      <c r="A367" s="7">
        <v>76</v>
      </c>
      <c r="B367" s="19" t="s">
        <v>631</v>
      </c>
      <c r="C367" s="11" t="s">
        <v>75</v>
      </c>
      <c r="D367" s="11" t="s">
        <v>4899</v>
      </c>
      <c r="E367" s="12" t="s">
        <v>427</v>
      </c>
      <c r="F367" s="12" t="s">
        <v>638</v>
      </c>
      <c r="G367" s="130">
        <v>366</v>
      </c>
      <c r="H367" s="130">
        <v>3</v>
      </c>
      <c r="I367" s="130">
        <v>3</v>
      </c>
      <c r="J367" s="130">
        <v>4</v>
      </c>
      <c r="K367" s="130">
        <v>4</v>
      </c>
      <c r="L367" s="130">
        <v>4</v>
      </c>
      <c r="M367" s="130">
        <v>4</v>
      </c>
    </row>
    <row r="368" spans="1:13">
      <c r="A368" s="7">
        <v>76</v>
      </c>
      <c r="B368" s="19" t="s">
        <v>631</v>
      </c>
      <c r="C368" s="11" t="s">
        <v>350</v>
      </c>
      <c r="D368" s="11"/>
      <c r="E368" s="12" t="s">
        <v>32</v>
      </c>
      <c r="F368" s="12" t="s">
        <v>641</v>
      </c>
      <c r="G368" s="130">
        <v>367</v>
      </c>
      <c r="H368" s="130">
        <v>4</v>
      </c>
      <c r="I368" s="130">
        <v>4</v>
      </c>
      <c r="J368" s="130">
        <v>4</v>
      </c>
      <c r="K368" s="130">
        <v>4</v>
      </c>
      <c r="L368" s="130">
        <v>4</v>
      </c>
      <c r="M368" s="130">
        <v>5</v>
      </c>
    </row>
    <row r="369" spans="1:13">
      <c r="A369" s="7">
        <v>76</v>
      </c>
      <c r="B369" s="19" t="s">
        <v>631</v>
      </c>
      <c r="C369" s="11" t="s">
        <v>79</v>
      </c>
      <c r="D369" s="11"/>
      <c r="E369" s="12" t="s">
        <v>511</v>
      </c>
      <c r="F369" s="12" t="s">
        <v>645</v>
      </c>
      <c r="G369" s="130">
        <v>368</v>
      </c>
      <c r="H369" s="130">
        <v>3</v>
      </c>
      <c r="I369" s="130">
        <v>3</v>
      </c>
      <c r="J369" s="130">
        <v>4</v>
      </c>
      <c r="K369" s="130">
        <v>4</v>
      </c>
      <c r="L369" s="130">
        <v>5</v>
      </c>
      <c r="M369" s="130">
        <v>5</v>
      </c>
    </row>
    <row r="370" spans="1:13">
      <c r="A370" s="7">
        <v>76</v>
      </c>
      <c r="B370" s="19" t="s">
        <v>631</v>
      </c>
      <c r="C370" s="11" t="s">
        <v>784</v>
      </c>
      <c r="D370" s="11" t="s">
        <v>649</v>
      </c>
      <c r="E370" s="12" t="s">
        <v>650</v>
      </c>
      <c r="F370" s="12" t="s">
        <v>651</v>
      </c>
      <c r="G370" s="130">
        <v>369</v>
      </c>
      <c r="H370" s="130">
        <v>3</v>
      </c>
      <c r="I370" s="130">
        <v>2</v>
      </c>
      <c r="J370" s="130">
        <v>5</v>
      </c>
      <c r="K370" s="130">
        <v>4</v>
      </c>
      <c r="L370" s="130">
        <v>4</v>
      </c>
      <c r="M370" s="130">
        <v>5</v>
      </c>
    </row>
    <row r="371" spans="1:13">
      <c r="A371" s="7">
        <v>76</v>
      </c>
      <c r="B371" s="19" t="s">
        <v>631</v>
      </c>
      <c r="C371" s="20" t="s">
        <v>652</v>
      </c>
      <c r="D371" s="11" t="s">
        <v>653</v>
      </c>
      <c r="E371" s="12" t="s">
        <v>654</v>
      </c>
      <c r="F371" s="12" t="s">
        <v>562</v>
      </c>
      <c r="G371" s="130">
        <v>370</v>
      </c>
      <c r="H371" s="130">
        <v>3</v>
      </c>
      <c r="I371" s="130">
        <v>2</v>
      </c>
      <c r="J371" s="130">
        <v>3</v>
      </c>
      <c r="K371" s="130">
        <v>1</v>
      </c>
      <c r="L371" s="130">
        <v>2</v>
      </c>
      <c r="M371" s="130">
        <v>3</v>
      </c>
    </row>
    <row r="372" spans="1:13">
      <c r="A372" s="7">
        <v>76</v>
      </c>
      <c r="B372" s="19" t="s">
        <v>631</v>
      </c>
      <c r="C372" s="11" t="s">
        <v>44</v>
      </c>
      <c r="D372" s="11" t="s">
        <v>561</v>
      </c>
      <c r="E372" s="12" t="s">
        <v>656</v>
      </c>
      <c r="F372" s="12" t="s">
        <v>657</v>
      </c>
      <c r="G372" s="130">
        <v>371</v>
      </c>
      <c r="H372" s="130">
        <v>2</v>
      </c>
      <c r="I372" s="130">
        <v>3</v>
      </c>
      <c r="J372" s="130">
        <v>4</v>
      </c>
      <c r="K372" s="130">
        <v>3</v>
      </c>
      <c r="L372" s="130">
        <v>3</v>
      </c>
      <c r="M372" s="130">
        <v>4</v>
      </c>
    </row>
    <row r="373" spans="1:13">
      <c r="A373" s="7">
        <v>77</v>
      </c>
      <c r="B373" s="19" t="s">
        <v>659</v>
      </c>
      <c r="C373" s="11" t="s">
        <v>49</v>
      </c>
      <c r="D373" s="11" t="s">
        <v>660</v>
      </c>
      <c r="E373" s="12" t="s">
        <v>661</v>
      </c>
      <c r="F373" s="12" t="s">
        <v>662</v>
      </c>
      <c r="G373" s="130">
        <v>372</v>
      </c>
      <c r="H373" s="130">
        <v>2</v>
      </c>
      <c r="I373" s="130">
        <v>2</v>
      </c>
      <c r="J373" s="130">
        <v>5</v>
      </c>
      <c r="K373" s="130">
        <v>4</v>
      </c>
      <c r="L373" s="130">
        <v>4</v>
      </c>
      <c r="M373" s="130">
        <v>4</v>
      </c>
    </row>
    <row r="374" spans="1:13">
      <c r="A374" s="7">
        <v>77</v>
      </c>
      <c r="B374" s="19" t="s">
        <v>659</v>
      </c>
      <c r="C374" s="11" t="s">
        <v>94</v>
      </c>
      <c r="D374" s="11"/>
      <c r="E374" s="12" t="s">
        <v>667</v>
      </c>
      <c r="F374" s="12" t="s">
        <v>662</v>
      </c>
      <c r="G374" s="130">
        <v>373</v>
      </c>
      <c r="H374" s="130">
        <v>3</v>
      </c>
      <c r="I374" s="130">
        <v>3</v>
      </c>
      <c r="J374" s="130">
        <v>5</v>
      </c>
      <c r="K374" s="130">
        <v>3</v>
      </c>
      <c r="L374" s="130">
        <v>3</v>
      </c>
      <c r="M374" s="130">
        <v>4</v>
      </c>
    </row>
    <row r="375" spans="1:13">
      <c r="A375" s="7">
        <v>78</v>
      </c>
      <c r="B375" s="19" t="s">
        <v>668</v>
      </c>
      <c r="C375" s="11" t="s">
        <v>118</v>
      </c>
      <c r="D375" s="14"/>
      <c r="E375" s="12" t="s">
        <v>669</v>
      </c>
      <c r="F375" s="12" t="s">
        <v>670</v>
      </c>
      <c r="G375" s="130">
        <v>374</v>
      </c>
      <c r="H375" s="130">
        <v>3</v>
      </c>
      <c r="I375" s="130">
        <v>3</v>
      </c>
      <c r="J375" s="130">
        <v>5</v>
      </c>
      <c r="K375" s="130">
        <v>4</v>
      </c>
      <c r="L375" s="130">
        <v>4</v>
      </c>
      <c r="M375" s="130">
        <v>5</v>
      </c>
    </row>
    <row r="376" spans="1:13">
      <c r="A376" s="7">
        <v>78</v>
      </c>
      <c r="B376" s="19" t="s">
        <v>668</v>
      </c>
      <c r="C376" s="11" t="s">
        <v>84</v>
      </c>
      <c r="D376" s="14"/>
      <c r="E376" s="12" t="s">
        <v>672</v>
      </c>
      <c r="F376" s="12" t="s">
        <v>673</v>
      </c>
      <c r="G376" s="130">
        <v>375</v>
      </c>
      <c r="H376" s="130">
        <v>4</v>
      </c>
      <c r="I376" s="130">
        <v>3</v>
      </c>
      <c r="J376" s="130">
        <v>5</v>
      </c>
      <c r="K376" s="130">
        <v>4</v>
      </c>
      <c r="L376" s="130">
        <v>5</v>
      </c>
      <c r="M376" s="130">
        <v>5</v>
      </c>
    </row>
    <row r="377" spans="1:13">
      <c r="A377" s="7">
        <v>78</v>
      </c>
      <c r="B377" s="19" t="s">
        <v>668</v>
      </c>
      <c r="C377" s="11" t="s">
        <v>111</v>
      </c>
      <c r="D377" s="14"/>
      <c r="E377" s="12" t="s">
        <v>675</v>
      </c>
      <c r="F377" s="12" t="s">
        <v>676</v>
      </c>
      <c r="G377" s="130">
        <v>376</v>
      </c>
      <c r="H377" s="130">
        <v>4</v>
      </c>
      <c r="I377" s="130">
        <v>4</v>
      </c>
      <c r="J377" s="130">
        <v>4</v>
      </c>
      <c r="K377" s="130">
        <v>4</v>
      </c>
      <c r="L377" s="130">
        <v>4</v>
      </c>
      <c r="M377" s="130">
        <v>4</v>
      </c>
    </row>
    <row r="378" spans="1:13">
      <c r="A378" s="7">
        <v>78</v>
      </c>
      <c r="B378" s="19" t="s">
        <v>668</v>
      </c>
      <c r="C378" s="11" t="s">
        <v>350</v>
      </c>
      <c r="D378" s="14"/>
      <c r="E378" s="12" t="s">
        <v>678</v>
      </c>
      <c r="F378" s="12" t="s">
        <v>679</v>
      </c>
      <c r="G378" s="130">
        <v>377</v>
      </c>
      <c r="H378" s="130">
        <v>3</v>
      </c>
      <c r="I378" s="130">
        <v>3</v>
      </c>
      <c r="J378" s="130">
        <v>4</v>
      </c>
      <c r="K378" s="130">
        <v>3</v>
      </c>
      <c r="L378" s="130">
        <v>3</v>
      </c>
      <c r="M378" s="130">
        <v>4</v>
      </c>
    </row>
    <row r="379" spans="1:13">
      <c r="A379" s="7">
        <v>78</v>
      </c>
      <c r="B379" s="19" t="s">
        <v>668</v>
      </c>
      <c r="C379" s="11" t="s">
        <v>68</v>
      </c>
      <c r="D379" s="14"/>
      <c r="E379" s="12" t="s">
        <v>681</v>
      </c>
      <c r="F379" s="12" t="s">
        <v>682</v>
      </c>
      <c r="G379" s="130">
        <v>378</v>
      </c>
      <c r="H379" s="130">
        <v>3</v>
      </c>
      <c r="I379" s="130">
        <v>4</v>
      </c>
      <c r="J379" s="130">
        <v>5</v>
      </c>
      <c r="K379" s="130">
        <v>4</v>
      </c>
      <c r="L379" s="130">
        <v>5</v>
      </c>
      <c r="M379" s="130">
        <v>5</v>
      </c>
    </row>
    <row r="380" spans="1:13">
      <c r="A380" s="7">
        <v>78</v>
      </c>
      <c r="B380" s="19" t="s">
        <v>668</v>
      </c>
      <c r="C380" s="11" t="s">
        <v>197</v>
      </c>
      <c r="D380" s="14"/>
      <c r="E380" s="12" t="s">
        <v>539</v>
      </c>
      <c r="F380" s="12" t="s">
        <v>684</v>
      </c>
      <c r="G380" s="130">
        <v>379</v>
      </c>
      <c r="H380" s="130">
        <v>3</v>
      </c>
      <c r="I380" s="130">
        <v>3</v>
      </c>
      <c r="J380" s="130">
        <v>4</v>
      </c>
      <c r="K380" s="130">
        <v>4</v>
      </c>
      <c r="L380" s="130">
        <v>3</v>
      </c>
      <c r="M380" s="130">
        <v>5</v>
      </c>
    </row>
    <row r="381" spans="1:13">
      <c r="A381" s="7">
        <v>78</v>
      </c>
      <c r="B381" s="19" t="s">
        <v>668</v>
      </c>
      <c r="C381" s="11" t="s">
        <v>79</v>
      </c>
      <c r="D381" s="14"/>
      <c r="E381" s="12" t="s">
        <v>685</v>
      </c>
      <c r="F381" s="12" t="s">
        <v>686</v>
      </c>
      <c r="G381" s="130">
        <v>380</v>
      </c>
      <c r="H381" s="130">
        <v>3</v>
      </c>
      <c r="I381" s="130">
        <v>2</v>
      </c>
      <c r="J381" s="130">
        <v>4</v>
      </c>
      <c r="K381" s="130">
        <v>4</v>
      </c>
      <c r="L381" s="130">
        <v>4</v>
      </c>
      <c r="M381" s="130">
        <v>4</v>
      </c>
    </row>
    <row r="382" spans="1:13">
      <c r="A382" s="7">
        <v>78</v>
      </c>
      <c r="B382" s="19" t="s">
        <v>668</v>
      </c>
      <c r="C382" s="11" t="s">
        <v>267</v>
      </c>
      <c r="D382" s="14"/>
      <c r="E382" s="12" t="s">
        <v>688</v>
      </c>
      <c r="F382" s="12" t="s">
        <v>689</v>
      </c>
      <c r="G382" s="130">
        <v>381</v>
      </c>
      <c r="H382" s="130">
        <v>3</v>
      </c>
      <c r="I382" s="130">
        <v>3</v>
      </c>
      <c r="J382" s="130">
        <v>4</v>
      </c>
      <c r="K382" s="130">
        <v>4</v>
      </c>
      <c r="L382" s="130">
        <v>5</v>
      </c>
      <c r="M382" s="130">
        <v>4</v>
      </c>
    </row>
    <row r="383" spans="1:13">
      <c r="A383" s="7">
        <v>79</v>
      </c>
      <c r="B383" s="19" t="s">
        <v>691</v>
      </c>
      <c r="C383" s="11" t="s">
        <v>692</v>
      </c>
      <c r="D383" s="14"/>
      <c r="E383" s="12" t="s">
        <v>693</v>
      </c>
      <c r="F383" s="12" t="s">
        <v>694</v>
      </c>
      <c r="G383" s="130">
        <v>382</v>
      </c>
      <c r="H383" s="130">
        <v>3</v>
      </c>
      <c r="I383" s="130">
        <v>3</v>
      </c>
      <c r="J383" s="130">
        <v>4</v>
      </c>
      <c r="K383" s="130">
        <v>3</v>
      </c>
      <c r="L383" s="130">
        <v>4</v>
      </c>
      <c r="M383" s="130">
        <v>3</v>
      </c>
    </row>
    <row r="384" spans="1:13">
      <c r="A384" s="7">
        <v>79</v>
      </c>
      <c r="B384" s="19" t="s">
        <v>691</v>
      </c>
      <c r="C384" s="32" t="s">
        <v>79</v>
      </c>
      <c r="D384" s="11"/>
      <c r="E384" s="12" t="s">
        <v>696</v>
      </c>
      <c r="F384" s="12" t="s">
        <v>697</v>
      </c>
      <c r="G384" s="130">
        <v>383</v>
      </c>
      <c r="H384" s="130">
        <v>3</v>
      </c>
      <c r="I384" s="130">
        <v>3</v>
      </c>
      <c r="J384" s="130">
        <v>4</v>
      </c>
      <c r="K384" s="130">
        <v>3</v>
      </c>
      <c r="L384" s="130">
        <v>3</v>
      </c>
      <c r="M384" s="130">
        <v>4</v>
      </c>
    </row>
    <row r="385" spans="1:13">
      <c r="A385" s="7">
        <v>79</v>
      </c>
      <c r="B385" s="19" t="s">
        <v>691</v>
      </c>
      <c r="C385" s="32" t="s">
        <v>68</v>
      </c>
      <c r="D385" s="11" t="s">
        <v>208</v>
      </c>
      <c r="E385" s="12" t="s">
        <v>699</v>
      </c>
      <c r="F385" s="12" t="s">
        <v>700</v>
      </c>
      <c r="G385" s="130">
        <v>384</v>
      </c>
      <c r="H385" s="130">
        <v>4</v>
      </c>
      <c r="I385" s="130">
        <v>2</v>
      </c>
      <c r="J385" s="130">
        <v>5</v>
      </c>
      <c r="K385" s="130">
        <v>4</v>
      </c>
      <c r="L385" s="130">
        <v>5</v>
      </c>
      <c r="M385" s="130">
        <v>5</v>
      </c>
    </row>
    <row r="386" spans="1:13">
      <c r="A386" s="7">
        <v>79</v>
      </c>
      <c r="B386" s="19" t="s">
        <v>691</v>
      </c>
      <c r="C386" s="32" t="s">
        <v>703</v>
      </c>
      <c r="D386" s="11"/>
      <c r="E386" s="12" t="s">
        <v>704</v>
      </c>
      <c r="F386" s="12" t="s">
        <v>705</v>
      </c>
      <c r="G386" s="130">
        <v>385</v>
      </c>
      <c r="H386" s="130">
        <v>4</v>
      </c>
      <c r="I386" s="130">
        <v>2</v>
      </c>
      <c r="J386" s="130">
        <v>4</v>
      </c>
      <c r="K386" s="130">
        <v>4</v>
      </c>
      <c r="L386" s="130">
        <v>2</v>
      </c>
      <c r="M386" s="130">
        <v>3</v>
      </c>
    </row>
    <row r="387" spans="1:13">
      <c r="A387" s="7">
        <v>79</v>
      </c>
      <c r="B387" s="19" t="s">
        <v>691</v>
      </c>
      <c r="C387" s="32" t="s">
        <v>197</v>
      </c>
      <c r="D387" s="11"/>
      <c r="E387" s="12" t="s">
        <v>706</v>
      </c>
      <c r="F387" s="12" t="s">
        <v>707</v>
      </c>
      <c r="G387" s="130">
        <v>386</v>
      </c>
      <c r="H387" s="130">
        <v>3</v>
      </c>
      <c r="I387" s="130">
        <v>2</v>
      </c>
      <c r="J387" s="130">
        <v>4</v>
      </c>
      <c r="K387" s="130">
        <v>4</v>
      </c>
      <c r="L387" s="130">
        <v>3</v>
      </c>
      <c r="M387" s="130">
        <v>4</v>
      </c>
    </row>
    <row r="388" spans="1:13">
      <c r="A388" s="7">
        <v>80</v>
      </c>
      <c r="B388" s="19" t="s">
        <v>708</v>
      </c>
      <c r="C388" s="11" t="s">
        <v>68</v>
      </c>
      <c r="D388" s="14"/>
      <c r="E388" s="12" t="s">
        <v>422</v>
      </c>
      <c r="F388" s="405">
        <v>5.5555555555555552E-2</v>
      </c>
      <c r="G388" s="130">
        <v>387</v>
      </c>
      <c r="H388" s="130">
        <v>4</v>
      </c>
      <c r="I388" s="130">
        <v>3</v>
      </c>
      <c r="J388" s="130">
        <v>5</v>
      </c>
      <c r="K388" s="130">
        <v>4</v>
      </c>
      <c r="L388" s="130">
        <v>5</v>
      </c>
      <c r="M388" s="130">
        <v>5</v>
      </c>
    </row>
    <row r="389" spans="1:13">
      <c r="A389" s="7">
        <v>80</v>
      </c>
      <c r="B389" s="19" t="s">
        <v>708</v>
      </c>
      <c r="C389" s="11" t="s">
        <v>84</v>
      </c>
      <c r="D389" s="14"/>
      <c r="E389" s="12" t="s">
        <v>712</v>
      </c>
      <c r="F389" s="12" t="s">
        <v>713</v>
      </c>
      <c r="G389" s="130">
        <v>388</v>
      </c>
      <c r="H389" s="130">
        <v>4</v>
      </c>
      <c r="I389" s="130">
        <v>3</v>
      </c>
      <c r="J389" s="130">
        <v>4</v>
      </c>
      <c r="K389" s="130">
        <v>5</v>
      </c>
      <c r="L389" s="130">
        <v>5</v>
      </c>
      <c r="M389" s="130">
        <v>4</v>
      </c>
    </row>
    <row r="390" spans="1:13">
      <c r="A390" s="7">
        <v>80</v>
      </c>
      <c r="B390" s="19" t="s">
        <v>708</v>
      </c>
      <c r="C390" s="11" t="s">
        <v>11096</v>
      </c>
      <c r="D390" s="14"/>
      <c r="E390" s="12" t="s">
        <v>716</v>
      </c>
      <c r="F390" s="12" t="s">
        <v>713</v>
      </c>
      <c r="G390" s="130">
        <v>389</v>
      </c>
      <c r="H390" s="130">
        <v>3</v>
      </c>
      <c r="I390" s="130">
        <v>3</v>
      </c>
      <c r="J390" s="130">
        <v>4</v>
      </c>
      <c r="K390" s="130">
        <v>4</v>
      </c>
      <c r="L390" s="130">
        <v>3</v>
      </c>
      <c r="M390" s="130">
        <v>4</v>
      </c>
    </row>
    <row r="391" spans="1:13">
      <c r="A391" s="7">
        <v>80</v>
      </c>
      <c r="B391" s="19" t="s">
        <v>708</v>
      </c>
      <c r="C391" s="11" t="s">
        <v>80</v>
      </c>
      <c r="D391" s="11" t="s">
        <v>718</v>
      </c>
      <c r="E391" s="12" t="s">
        <v>719</v>
      </c>
      <c r="F391" s="12" t="s">
        <v>408</v>
      </c>
      <c r="G391" s="130">
        <v>390</v>
      </c>
      <c r="H391" s="130">
        <v>4</v>
      </c>
      <c r="I391" s="130">
        <v>4</v>
      </c>
      <c r="J391" s="130">
        <v>3</v>
      </c>
      <c r="K391" s="130">
        <v>4</v>
      </c>
      <c r="L391" s="130">
        <v>5</v>
      </c>
      <c r="M391" s="130">
        <v>4</v>
      </c>
    </row>
    <row r="392" spans="1:13">
      <c r="A392" s="7">
        <v>80</v>
      </c>
      <c r="B392" s="19" t="s">
        <v>708</v>
      </c>
      <c r="C392" s="11" t="s">
        <v>75</v>
      </c>
      <c r="D392" s="11"/>
      <c r="E392" s="12" t="s">
        <v>720</v>
      </c>
      <c r="F392" s="12" t="s">
        <v>137</v>
      </c>
      <c r="G392" s="130">
        <v>391</v>
      </c>
      <c r="H392" s="130">
        <v>3</v>
      </c>
      <c r="I392" s="130">
        <v>3</v>
      </c>
      <c r="J392" s="130">
        <v>4</v>
      </c>
      <c r="K392" s="130">
        <v>3</v>
      </c>
      <c r="L392" s="130">
        <v>3</v>
      </c>
      <c r="M392" s="130">
        <v>4</v>
      </c>
    </row>
    <row r="393" spans="1:13">
      <c r="A393" s="7">
        <v>80</v>
      </c>
      <c r="B393" s="19" t="s">
        <v>708</v>
      </c>
      <c r="C393" s="11" t="s">
        <v>94</v>
      </c>
      <c r="D393" s="11"/>
      <c r="E393" s="12" t="s">
        <v>218</v>
      </c>
      <c r="F393" s="12" t="s">
        <v>721</v>
      </c>
      <c r="G393" s="130">
        <v>392</v>
      </c>
      <c r="H393" s="130">
        <v>5</v>
      </c>
      <c r="I393" s="130">
        <v>4</v>
      </c>
      <c r="J393" s="130">
        <v>5</v>
      </c>
      <c r="K393" s="130">
        <v>5</v>
      </c>
      <c r="L393" s="130">
        <v>4</v>
      </c>
      <c r="M393" s="130">
        <v>4</v>
      </c>
    </row>
    <row r="394" spans="1:13">
      <c r="A394" s="7">
        <v>80</v>
      </c>
      <c r="B394" s="19" t="s">
        <v>708</v>
      </c>
      <c r="C394" s="11" t="s">
        <v>723</v>
      </c>
      <c r="D394" s="11"/>
      <c r="E394" s="12" t="s">
        <v>725</v>
      </c>
      <c r="F394" s="12" t="s">
        <v>726</v>
      </c>
      <c r="G394" s="130">
        <v>393</v>
      </c>
      <c r="H394" s="130">
        <v>4</v>
      </c>
      <c r="I394" s="130">
        <v>3</v>
      </c>
      <c r="J394" s="130">
        <v>4</v>
      </c>
      <c r="K394" s="130">
        <v>4</v>
      </c>
      <c r="L394" s="130">
        <v>4</v>
      </c>
      <c r="M394" s="130">
        <v>4</v>
      </c>
    </row>
    <row r="395" spans="1:13">
      <c r="A395" s="1">
        <v>81</v>
      </c>
      <c r="B395" s="10" t="s">
        <v>728</v>
      </c>
      <c r="C395" s="11" t="s">
        <v>692</v>
      </c>
      <c r="D395" s="11"/>
      <c r="E395" s="12" t="s">
        <v>729</v>
      </c>
      <c r="F395" s="46" t="s">
        <v>730</v>
      </c>
      <c r="G395" s="130">
        <v>394</v>
      </c>
      <c r="H395" s="130">
        <v>3</v>
      </c>
      <c r="I395" s="130">
        <v>3</v>
      </c>
      <c r="J395" s="130">
        <v>3</v>
      </c>
      <c r="K395" s="130">
        <v>4</v>
      </c>
      <c r="L395" s="130">
        <v>5</v>
      </c>
      <c r="M395" s="130">
        <v>4</v>
      </c>
    </row>
    <row r="396" spans="1:13">
      <c r="A396" s="1">
        <v>81</v>
      </c>
      <c r="B396" s="10" t="s">
        <v>728</v>
      </c>
      <c r="C396" s="11" t="s">
        <v>68</v>
      </c>
      <c r="D396" s="11"/>
      <c r="E396" s="12" t="s">
        <v>731</v>
      </c>
      <c r="F396" s="46" t="s">
        <v>732</v>
      </c>
      <c r="G396" s="130">
        <v>395</v>
      </c>
      <c r="H396" s="130">
        <v>3</v>
      </c>
      <c r="I396" s="130">
        <v>3</v>
      </c>
      <c r="J396" s="130">
        <v>5</v>
      </c>
      <c r="K396" s="130">
        <v>5</v>
      </c>
      <c r="L396" s="130">
        <v>5</v>
      </c>
      <c r="M396" s="130">
        <v>4</v>
      </c>
    </row>
    <row r="397" spans="1:13">
      <c r="A397" s="1">
        <v>81</v>
      </c>
      <c r="B397" s="10" t="s">
        <v>728</v>
      </c>
      <c r="C397" s="11" t="s">
        <v>75</v>
      </c>
      <c r="D397" s="11"/>
      <c r="E397" s="12" t="s">
        <v>733</v>
      </c>
      <c r="F397" s="46" t="s">
        <v>732</v>
      </c>
      <c r="G397" s="130">
        <v>396</v>
      </c>
      <c r="H397" s="130">
        <v>3</v>
      </c>
      <c r="I397" s="130">
        <v>3</v>
      </c>
      <c r="J397" s="130">
        <v>4</v>
      </c>
      <c r="K397" s="130">
        <v>5</v>
      </c>
      <c r="L397" s="130">
        <v>5</v>
      </c>
      <c r="M397" s="130">
        <v>4</v>
      </c>
    </row>
    <row r="398" spans="1:13">
      <c r="A398" s="1">
        <v>81</v>
      </c>
      <c r="B398" s="10" t="s">
        <v>728</v>
      </c>
      <c r="C398" s="11" t="s">
        <v>79</v>
      </c>
      <c r="D398" s="11"/>
      <c r="E398" s="12" t="s">
        <v>734</v>
      </c>
      <c r="F398" s="46" t="s">
        <v>735</v>
      </c>
      <c r="G398" s="130">
        <v>397</v>
      </c>
      <c r="H398" s="130">
        <v>4</v>
      </c>
      <c r="I398" s="130">
        <v>4</v>
      </c>
      <c r="J398" s="130">
        <v>4</v>
      </c>
      <c r="K398" s="130">
        <v>3</v>
      </c>
      <c r="L398" s="130">
        <v>5</v>
      </c>
      <c r="M398" s="130">
        <v>5</v>
      </c>
    </row>
    <row r="399" spans="1:13">
      <c r="A399" s="1">
        <v>81</v>
      </c>
      <c r="B399" s="10" t="s">
        <v>728</v>
      </c>
      <c r="C399" s="37" t="s">
        <v>737</v>
      </c>
      <c r="D399" s="11"/>
      <c r="E399" s="12" t="s">
        <v>738</v>
      </c>
      <c r="F399" s="46" t="s">
        <v>735</v>
      </c>
      <c r="G399" s="130">
        <v>398</v>
      </c>
      <c r="H399" s="130">
        <v>4</v>
      </c>
      <c r="I399" s="130">
        <v>3</v>
      </c>
      <c r="J399" s="130">
        <v>4</v>
      </c>
      <c r="K399" s="130">
        <v>4</v>
      </c>
      <c r="L399" s="130">
        <v>5</v>
      </c>
      <c r="M399" s="130">
        <v>5</v>
      </c>
    </row>
    <row r="400" spans="1:13">
      <c r="A400" s="1">
        <v>81</v>
      </c>
      <c r="B400" s="10" t="s">
        <v>728</v>
      </c>
      <c r="C400" s="37" t="s">
        <v>197</v>
      </c>
      <c r="D400" s="11"/>
      <c r="E400" s="12" t="s">
        <v>741</v>
      </c>
      <c r="F400" s="46" t="s">
        <v>524</v>
      </c>
      <c r="G400" s="130">
        <v>399</v>
      </c>
      <c r="H400" s="130">
        <v>3</v>
      </c>
      <c r="I400" s="130">
        <v>4</v>
      </c>
      <c r="J400" s="130">
        <v>4</v>
      </c>
      <c r="K400" s="130">
        <v>4</v>
      </c>
      <c r="L400" s="130">
        <v>5</v>
      </c>
      <c r="M400" s="130">
        <v>4</v>
      </c>
    </row>
    <row r="401" spans="1:13">
      <c r="A401" s="7">
        <v>82</v>
      </c>
      <c r="B401" s="19" t="s">
        <v>742</v>
      </c>
      <c r="C401" s="11" t="s">
        <v>79</v>
      </c>
      <c r="D401" s="14"/>
      <c r="E401" s="12" t="s">
        <v>743</v>
      </c>
      <c r="F401" s="12" t="s">
        <v>744</v>
      </c>
      <c r="G401" s="130">
        <v>400</v>
      </c>
      <c r="H401" s="130">
        <v>4</v>
      </c>
      <c r="I401" s="130">
        <v>5</v>
      </c>
      <c r="J401" s="130">
        <v>4</v>
      </c>
      <c r="K401" s="130">
        <v>4</v>
      </c>
      <c r="L401" s="130">
        <v>4</v>
      </c>
      <c r="M401" s="130">
        <v>4</v>
      </c>
    </row>
    <row r="402" spans="1:13">
      <c r="A402" s="7">
        <v>82</v>
      </c>
      <c r="B402" s="19" t="s">
        <v>742</v>
      </c>
      <c r="C402" s="11" t="s">
        <v>75</v>
      </c>
      <c r="D402" s="14"/>
      <c r="E402" s="12" t="s">
        <v>745</v>
      </c>
      <c r="F402" s="12" t="s">
        <v>136</v>
      </c>
      <c r="G402" s="130">
        <v>401</v>
      </c>
      <c r="H402" s="130">
        <v>3</v>
      </c>
      <c r="I402" s="130">
        <v>4</v>
      </c>
      <c r="J402" s="130">
        <v>4</v>
      </c>
      <c r="K402" s="130">
        <v>4</v>
      </c>
      <c r="L402" s="130">
        <v>4</v>
      </c>
      <c r="M402" s="130">
        <v>5</v>
      </c>
    </row>
    <row r="403" spans="1:13">
      <c r="A403" s="7">
        <v>82</v>
      </c>
      <c r="B403" s="19" t="s">
        <v>742</v>
      </c>
      <c r="C403" s="11" t="s">
        <v>364</v>
      </c>
      <c r="D403" s="11" t="s">
        <v>748</v>
      </c>
      <c r="E403" s="12" t="s">
        <v>749</v>
      </c>
      <c r="F403" s="12" t="s">
        <v>688</v>
      </c>
      <c r="G403" s="130">
        <v>402</v>
      </c>
      <c r="H403" s="130">
        <v>3</v>
      </c>
      <c r="I403" s="130">
        <v>4</v>
      </c>
      <c r="J403" s="130">
        <v>4</v>
      </c>
      <c r="K403" s="130">
        <v>4</v>
      </c>
      <c r="L403" s="130">
        <v>5</v>
      </c>
      <c r="M403" s="130">
        <v>5</v>
      </c>
    </row>
    <row r="404" spans="1:13">
      <c r="A404" s="7">
        <v>82</v>
      </c>
      <c r="B404" s="19" t="s">
        <v>742</v>
      </c>
      <c r="C404" s="11" t="s">
        <v>54</v>
      </c>
      <c r="D404" s="14"/>
      <c r="E404" s="12" t="s">
        <v>725</v>
      </c>
      <c r="F404" s="12" t="s">
        <v>750</v>
      </c>
      <c r="G404" s="130">
        <v>403</v>
      </c>
      <c r="H404" s="130">
        <v>4</v>
      </c>
      <c r="I404" s="130">
        <v>3</v>
      </c>
      <c r="J404" s="130">
        <v>5</v>
      </c>
      <c r="K404" s="130">
        <v>4</v>
      </c>
      <c r="L404" s="130">
        <v>5</v>
      </c>
      <c r="M404" s="130">
        <v>5</v>
      </c>
    </row>
    <row r="405" spans="1:13">
      <c r="A405" s="7">
        <v>82</v>
      </c>
      <c r="B405" s="19" t="s">
        <v>742</v>
      </c>
      <c r="C405" s="11" t="s">
        <v>753</v>
      </c>
      <c r="D405" s="14"/>
      <c r="E405" s="12" t="s">
        <v>754</v>
      </c>
      <c r="F405" s="12" t="s">
        <v>755</v>
      </c>
      <c r="G405" s="130">
        <v>404</v>
      </c>
      <c r="H405" s="130">
        <v>4</v>
      </c>
      <c r="I405" s="130">
        <v>4</v>
      </c>
      <c r="J405" s="130">
        <v>5</v>
      </c>
      <c r="K405" s="130">
        <v>3</v>
      </c>
      <c r="L405" s="130">
        <v>5</v>
      </c>
      <c r="M405" s="130">
        <v>4</v>
      </c>
    </row>
    <row r="406" spans="1:13">
      <c r="A406" s="7">
        <v>82</v>
      </c>
      <c r="B406" s="19" t="s">
        <v>742</v>
      </c>
      <c r="C406" s="11" t="s">
        <v>75</v>
      </c>
      <c r="D406" s="14"/>
      <c r="E406" s="12" t="s">
        <v>50</v>
      </c>
      <c r="F406" s="12" t="s">
        <v>756</v>
      </c>
      <c r="G406" s="130">
        <v>405</v>
      </c>
      <c r="H406" s="130">
        <v>3</v>
      </c>
      <c r="I406" s="130">
        <v>3</v>
      </c>
      <c r="J406" s="130">
        <v>4</v>
      </c>
      <c r="K406" s="130">
        <v>4</v>
      </c>
      <c r="L406" s="130">
        <v>5</v>
      </c>
      <c r="M406" s="130">
        <v>5</v>
      </c>
    </row>
    <row r="407" spans="1:13">
      <c r="A407" s="7">
        <v>82</v>
      </c>
      <c r="B407" s="19" t="s">
        <v>742</v>
      </c>
      <c r="C407" s="11" t="s">
        <v>759</v>
      </c>
      <c r="D407" s="14"/>
      <c r="E407" s="12" t="s">
        <v>761</v>
      </c>
      <c r="F407" s="12" t="s">
        <v>352</v>
      </c>
      <c r="G407" s="130">
        <v>406</v>
      </c>
      <c r="H407" s="130">
        <v>3</v>
      </c>
      <c r="I407" s="130">
        <v>3</v>
      </c>
      <c r="J407" s="130">
        <v>3</v>
      </c>
      <c r="K407" s="130">
        <v>3</v>
      </c>
      <c r="L407" s="130">
        <v>4</v>
      </c>
      <c r="M407" s="130">
        <v>3</v>
      </c>
    </row>
    <row r="408" spans="1:13">
      <c r="A408" s="7">
        <v>83</v>
      </c>
      <c r="B408" s="19" t="s">
        <v>763</v>
      </c>
      <c r="C408" s="11" t="s">
        <v>44</v>
      </c>
      <c r="D408" s="14"/>
      <c r="E408" s="12" t="s">
        <v>281</v>
      </c>
      <c r="F408" s="12" t="s">
        <v>614</v>
      </c>
      <c r="G408" s="130">
        <v>407</v>
      </c>
      <c r="H408" s="130">
        <v>5</v>
      </c>
      <c r="I408" s="130">
        <v>5</v>
      </c>
      <c r="J408" s="130">
        <v>4</v>
      </c>
      <c r="K408" s="130">
        <v>3</v>
      </c>
      <c r="L408" s="130">
        <v>5</v>
      </c>
      <c r="M408" s="130">
        <v>5</v>
      </c>
    </row>
    <row r="409" spans="1:13">
      <c r="A409" s="7">
        <v>83</v>
      </c>
      <c r="B409" s="19" t="s">
        <v>763</v>
      </c>
      <c r="C409" s="11" t="s">
        <v>766</v>
      </c>
      <c r="D409" s="11" t="s">
        <v>11097</v>
      </c>
      <c r="E409" s="12" t="s">
        <v>769</v>
      </c>
      <c r="F409" s="12" t="s">
        <v>770</v>
      </c>
      <c r="G409" s="130">
        <v>408</v>
      </c>
      <c r="H409" s="130">
        <v>5</v>
      </c>
      <c r="I409" s="130">
        <v>5</v>
      </c>
      <c r="J409" s="130">
        <v>2</v>
      </c>
      <c r="K409" s="130">
        <v>3</v>
      </c>
      <c r="L409" s="130">
        <v>4</v>
      </c>
      <c r="M409" s="130">
        <v>4</v>
      </c>
    </row>
    <row r="410" spans="1:13">
      <c r="A410" s="7">
        <v>83</v>
      </c>
      <c r="B410" s="19" t="s">
        <v>763</v>
      </c>
      <c r="C410" s="11" t="s">
        <v>771</v>
      </c>
      <c r="D410" s="11" t="s">
        <v>773</v>
      </c>
      <c r="E410" s="12" t="s">
        <v>774</v>
      </c>
      <c r="F410" s="12" t="s">
        <v>775</v>
      </c>
      <c r="G410" s="130">
        <v>409</v>
      </c>
      <c r="H410" s="130">
        <v>5</v>
      </c>
      <c r="I410" s="130">
        <v>4</v>
      </c>
      <c r="J410" s="130">
        <v>4</v>
      </c>
      <c r="K410" s="130">
        <v>5</v>
      </c>
      <c r="L410" s="130">
        <v>5</v>
      </c>
      <c r="M410" s="130">
        <v>5</v>
      </c>
    </row>
    <row r="411" spans="1:13">
      <c r="A411" s="7">
        <v>83</v>
      </c>
      <c r="B411" s="19" t="s">
        <v>763</v>
      </c>
      <c r="C411" s="11" t="s">
        <v>778</v>
      </c>
      <c r="D411" s="11"/>
      <c r="E411" s="12" t="s">
        <v>780</v>
      </c>
      <c r="F411" s="12" t="s">
        <v>781</v>
      </c>
      <c r="G411" s="130">
        <v>410</v>
      </c>
      <c r="H411" s="130">
        <v>5</v>
      </c>
      <c r="I411" s="130">
        <v>5</v>
      </c>
      <c r="J411" s="130">
        <v>4</v>
      </c>
      <c r="K411" s="130">
        <v>5</v>
      </c>
      <c r="L411" s="130">
        <v>5</v>
      </c>
      <c r="M411" s="130">
        <v>5</v>
      </c>
    </row>
    <row r="412" spans="1:13">
      <c r="A412" s="7">
        <v>83</v>
      </c>
      <c r="B412" s="19" t="s">
        <v>763</v>
      </c>
      <c r="C412" s="11" t="s">
        <v>10841</v>
      </c>
      <c r="D412" s="11"/>
      <c r="E412" s="12" t="s">
        <v>786</v>
      </c>
      <c r="F412" s="12" t="s">
        <v>761</v>
      </c>
      <c r="G412" s="130">
        <v>411</v>
      </c>
      <c r="H412" s="130">
        <v>5</v>
      </c>
      <c r="I412" s="130">
        <v>4</v>
      </c>
      <c r="J412" s="130">
        <v>2</v>
      </c>
      <c r="K412" s="130">
        <v>4</v>
      </c>
      <c r="L412" s="130">
        <v>5</v>
      </c>
      <c r="M412" s="130">
        <v>4</v>
      </c>
    </row>
    <row r="413" spans="1:13">
      <c r="A413" s="7">
        <v>83</v>
      </c>
      <c r="B413" s="19" t="s">
        <v>763</v>
      </c>
      <c r="C413" s="11" t="s">
        <v>10843</v>
      </c>
      <c r="D413" s="11"/>
      <c r="E413" s="12" t="s">
        <v>790</v>
      </c>
      <c r="F413" s="12" t="s">
        <v>791</v>
      </c>
      <c r="G413" s="130">
        <v>412</v>
      </c>
      <c r="H413" s="130">
        <v>5</v>
      </c>
      <c r="I413" s="130">
        <v>5</v>
      </c>
      <c r="J413" s="130">
        <v>2</v>
      </c>
      <c r="K413" s="130">
        <v>3</v>
      </c>
      <c r="L413" s="130">
        <v>5</v>
      </c>
      <c r="M413" s="130">
        <v>4</v>
      </c>
    </row>
    <row r="414" spans="1:13">
      <c r="A414" s="7">
        <v>84</v>
      </c>
      <c r="B414" s="19" t="s">
        <v>793</v>
      </c>
      <c r="C414" s="11" t="s">
        <v>79</v>
      </c>
      <c r="D414" s="14"/>
      <c r="E414" s="12" t="s">
        <v>635</v>
      </c>
      <c r="F414" s="12" t="s">
        <v>794</v>
      </c>
      <c r="G414" s="130">
        <v>413</v>
      </c>
      <c r="H414" s="130">
        <v>4</v>
      </c>
      <c r="I414" s="130">
        <v>3</v>
      </c>
      <c r="J414" s="130">
        <v>4</v>
      </c>
      <c r="K414" s="130">
        <v>4</v>
      </c>
      <c r="L414" s="130">
        <v>5</v>
      </c>
      <c r="M414" s="130">
        <v>5</v>
      </c>
    </row>
    <row r="415" spans="1:13">
      <c r="A415" s="7">
        <v>84</v>
      </c>
      <c r="B415" s="19" t="s">
        <v>793</v>
      </c>
      <c r="C415" s="11" t="s">
        <v>557</v>
      </c>
      <c r="D415" s="14"/>
      <c r="E415" s="12" t="s">
        <v>797</v>
      </c>
      <c r="F415" s="12" t="s">
        <v>798</v>
      </c>
      <c r="G415" s="130">
        <v>414</v>
      </c>
      <c r="H415" s="130">
        <v>4</v>
      </c>
      <c r="I415" s="130">
        <v>3</v>
      </c>
      <c r="J415" s="130">
        <v>3</v>
      </c>
      <c r="K415" s="130">
        <v>4</v>
      </c>
      <c r="L415" s="130">
        <v>4</v>
      </c>
      <c r="M415" s="130">
        <v>4</v>
      </c>
    </row>
    <row r="416" spans="1:13">
      <c r="A416" s="7">
        <v>84</v>
      </c>
      <c r="B416" s="19" t="s">
        <v>793</v>
      </c>
      <c r="C416" s="11" t="s">
        <v>68</v>
      </c>
      <c r="D416" s="14"/>
      <c r="E416" s="12" t="s">
        <v>802</v>
      </c>
      <c r="F416" s="12" t="s">
        <v>82</v>
      </c>
      <c r="G416" s="130">
        <v>415</v>
      </c>
      <c r="H416" s="130">
        <v>4</v>
      </c>
      <c r="I416" s="130">
        <v>4</v>
      </c>
      <c r="J416" s="130">
        <v>5</v>
      </c>
      <c r="K416" s="130">
        <v>4</v>
      </c>
      <c r="L416" s="130">
        <v>5</v>
      </c>
      <c r="M416" s="130">
        <v>4</v>
      </c>
    </row>
    <row r="417" spans="1:13">
      <c r="A417" s="7">
        <v>85</v>
      </c>
      <c r="B417" s="19" t="s">
        <v>805</v>
      </c>
      <c r="C417" s="11" t="s">
        <v>11098</v>
      </c>
      <c r="D417" s="11" t="s">
        <v>808</v>
      </c>
      <c r="E417" s="46" t="s">
        <v>809</v>
      </c>
      <c r="F417" s="38" t="s">
        <v>810</v>
      </c>
      <c r="G417" s="130">
        <v>416</v>
      </c>
      <c r="H417" s="130">
        <v>5</v>
      </c>
      <c r="I417" s="130">
        <v>5</v>
      </c>
      <c r="J417" s="130">
        <v>3</v>
      </c>
      <c r="K417" s="130">
        <v>4</v>
      </c>
      <c r="L417" s="130">
        <v>4</v>
      </c>
      <c r="M417" s="130">
        <v>4</v>
      </c>
    </row>
    <row r="418" spans="1:13">
      <c r="A418" s="7">
        <v>85</v>
      </c>
      <c r="B418" s="19" t="s">
        <v>805</v>
      </c>
      <c r="C418" s="11" t="s">
        <v>89</v>
      </c>
      <c r="D418" s="11"/>
      <c r="E418" s="46" t="s">
        <v>813</v>
      </c>
      <c r="F418" s="38" t="s">
        <v>290</v>
      </c>
      <c r="G418" s="130">
        <v>417</v>
      </c>
      <c r="H418" s="130">
        <v>3</v>
      </c>
      <c r="I418" s="130">
        <v>4</v>
      </c>
      <c r="J418" s="130">
        <v>5</v>
      </c>
      <c r="K418" s="130">
        <v>3</v>
      </c>
      <c r="L418" s="130">
        <v>5</v>
      </c>
      <c r="M418" s="130">
        <v>5</v>
      </c>
    </row>
    <row r="419" spans="1:13">
      <c r="A419" s="7">
        <v>85</v>
      </c>
      <c r="B419" s="19" t="s">
        <v>805</v>
      </c>
      <c r="C419" s="11" t="s">
        <v>816</v>
      </c>
      <c r="D419" s="11" t="s">
        <v>818</v>
      </c>
      <c r="E419" s="46" t="s">
        <v>377</v>
      </c>
      <c r="F419" s="38" t="s">
        <v>819</v>
      </c>
      <c r="G419" s="130">
        <v>418</v>
      </c>
      <c r="H419" s="130">
        <v>4</v>
      </c>
      <c r="I419" s="130">
        <v>5</v>
      </c>
      <c r="J419" s="130">
        <v>4</v>
      </c>
      <c r="K419" s="130">
        <v>5</v>
      </c>
      <c r="L419" s="130">
        <v>5</v>
      </c>
      <c r="M419" s="130">
        <v>5</v>
      </c>
    </row>
    <row r="420" spans="1:13">
      <c r="A420" s="7">
        <v>85</v>
      </c>
      <c r="B420" s="19" t="s">
        <v>805</v>
      </c>
      <c r="C420" s="11" t="s">
        <v>647</v>
      </c>
      <c r="D420" s="11" t="s">
        <v>11099</v>
      </c>
      <c r="E420" s="46" t="s">
        <v>449</v>
      </c>
      <c r="F420" s="406">
        <v>0.44513888888888886</v>
      </c>
      <c r="G420" s="130">
        <v>419</v>
      </c>
      <c r="H420" s="130">
        <v>3</v>
      </c>
      <c r="I420" s="130">
        <v>4</v>
      </c>
      <c r="J420" s="130">
        <v>5</v>
      </c>
      <c r="K420" s="130">
        <v>4</v>
      </c>
      <c r="L420" s="130">
        <v>5</v>
      </c>
      <c r="M420" s="130">
        <v>4</v>
      </c>
    </row>
    <row r="421" spans="1:13">
      <c r="A421" s="7">
        <v>85</v>
      </c>
      <c r="B421" s="19" t="s">
        <v>805</v>
      </c>
      <c r="C421" s="11" t="s">
        <v>272</v>
      </c>
      <c r="D421" s="11"/>
      <c r="E421" s="46" t="s">
        <v>828</v>
      </c>
      <c r="F421" s="38" t="s">
        <v>829</v>
      </c>
      <c r="G421" s="130">
        <v>420</v>
      </c>
      <c r="H421" s="130">
        <v>4</v>
      </c>
      <c r="I421" s="130">
        <v>4</v>
      </c>
      <c r="J421" s="130">
        <v>5</v>
      </c>
      <c r="K421" s="130">
        <v>5</v>
      </c>
      <c r="L421" s="130">
        <v>5</v>
      </c>
      <c r="M421" s="130">
        <v>5</v>
      </c>
    </row>
    <row r="422" spans="1:13">
      <c r="A422" s="7">
        <v>85</v>
      </c>
      <c r="B422" s="19" t="s">
        <v>805</v>
      </c>
      <c r="C422" s="11" t="s">
        <v>832</v>
      </c>
      <c r="D422" s="11"/>
      <c r="E422" s="46" t="s">
        <v>834</v>
      </c>
      <c r="F422" s="38" t="s">
        <v>835</v>
      </c>
      <c r="G422" s="130">
        <v>421</v>
      </c>
      <c r="H422" s="130">
        <v>4</v>
      </c>
      <c r="I422" s="130">
        <v>4</v>
      </c>
      <c r="J422" s="130">
        <v>5</v>
      </c>
      <c r="K422" s="130">
        <v>4</v>
      </c>
      <c r="L422" s="130">
        <v>4</v>
      </c>
      <c r="M422" s="130">
        <v>5</v>
      </c>
    </row>
    <row r="423" spans="1:13">
      <c r="A423" s="7">
        <v>86</v>
      </c>
      <c r="B423" s="19" t="s">
        <v>837</v>
      </c>
      <c r="C423" s="20" t="s">
        <v>68</v>
      </c>
      <c r="D423" s="11" t="s">
        <v>70</v>
      </c>
      <c r="E423" s="12" t="s">
        <v>670</v>
      </c>
      <c r="F423" s="12" t="s">
        <v>839</v>
      </c>
      <c r="G423" s="130">
        <v>422</v>
      </c>
      <c r="H423" s="130">
        <v>3</v>
      </c>
      <c r="I423" s="130">
        <v>3</v>
      </c>
      <c r="J423" s="130">
        <v>4</v>
      </c>
      <c r="K423" s="130">
        <v>3</v>
      </c>
      <c r="L423" s="130">
        <v>4</v>
      </c>
      <c r="M423" s="130">
        <v>4</v>
      </c>
    </row>
    <row r="424" spans="1:13">
      <c r="A424" s="7">
        <v>86</v>
      </c>
      <c r="B424" s="19" t="s">
        <v>837</v>
      </c>
      <c r="C424" s="20" t="s">
        <v>54</v>
      </c>
      <c r="D424" s="14"/>
      <c r="E424" s="12" t="s">
        <v>842</v>
      </c>
      <c r="F424" s="12" t="s">
        <v>744</v>
      </c>
      <c r="G424" s="130">
        <v>423</v>
      </c>
      <c r="H424" s="130">
        <v>2</v>
      </c>
      <c r="I424" s="130">
        <v>2</v>
      </c>
      <c r="J424" s="130">
        <v>5</v>
      </c>
      <c r="K424" s="130">
        <v>3</v>
      </c>
      <c r="L424" s="130">
        <v>5</v>
      </c>
      <c r="M424" s="130">
        <v>4</v>
      </c>
    </row>
    <row r="425" spans="1:13">
      <c r="A425" s="7">
        <v>86</v>
      </c>
      <c r="B425" s="19" t="s">
        <v>837</v>
      </c>
      <c r="C425" s="20" t="s">
        <v>79</v>
      </c>
      <c r="D425" s="14"/>
      <c r="E425" s="12" t="s">
        <v>846</v>
      </c>
      <c r="F425" s="12" t="s">
        <v>108</v>
      </c>
      <c r="G425" s="130">
        <v>424</v>
      </c>
      <c r="H425" s="130">
        <v>3</v>
      </c>
      <c r="I425" s="130">
        <v>3</v>
      </c>
      <c r="J425" s="130">
        <v>4</v>
      </c>
      <c r="K425" s="130">
        <v>4</v>
      </c>
      <c r="L425" s="130">
        <v>5</v>
      </c>
      <c r="M425" s="130">
        <v>4</v>
      </c>
    </row>
    <row r="426" spans="1:13">
      <c r="A426" s="7">
        <v>86</v>
      </c>
      <c r="B426" s="19" t="s">
        <v>837</v>
      </c>
      <c r="C426" s="20" t="s">
        <v>737</v>
      </c>
      <c r="D426" s="14"/>
      <c r="E426" s="12" t="s">
        <v>850</v>
      </c>
      <c r="F426" s="12" t="s">
        <v>108</v>
      </c>
      <c r="G426" s="130">
        <v>425</v>
      </c>
      <c r="H426" s="130">
        <v>3</v>
      </c>
      <c r="I426" s="130">
        <v>3</v>
      </c>
      <c r="J426" s="130">
        <v>4</v>
      </c>
      <c r="K426" s="130">
        <v>3</v>
      </c>
      <c r="L426" s="130">
        <v>4</v>
      </c>
      <c r="M426" s="130">
        <v>3</v>
      </c>
    </row>
    <row r="427" spans="1:13">
      <c r="A427" s="7">
        <v>86</v>
      </c>
      <c r="B427" s="19" t="s">
        <v>837</v>
      </c>
      <c r="C427" s="20" t="s">
        <v>816</v>
      </c>
      <c r="D427" s="14"/>
      <c r="E427" s="12" t="s">
        <v>853</v>
      </c>
      <c r="F427" s="12" t="s">
        <v>854</v>
      </c>
      <c r="G427" s="130">
        <v>426</v>
      </c>
      <c r="H427" s="130">
        <v>3</v>
      </c>
      <c r="I427" s="130">
        <v>4</v>
      </c>
      <c r="J427" s="130">
        <v>4</v>
      </c>
      <c r="K427" s="130">
        <v>4</v>
      </c>
      <c r="L427" s="130">
        <v>5</v>
      </c>
      <c r="M427" s="130">
        <v>5</v>
      </c>
    </row>
    <row r="428" spans="1:13">
      <c r="A428" s="7">
        <v>86</v>
      </c>
      <c r="B428" s="19" t="s">
        <v>837</v>
      </c>
      <c r="C428" s="20" t="s">
        <v>557</v>
      </c>
      <c r="D428" s="14"/>
      <c r="E428" s="12" t="s">
        <v>858</v>
      </c>
      <c r="F428" s="12" t="s">
        <v>859</v>
      </c>
      <c r="G428" s="130">
        <v>427</v>
      </c>
      <c r="H428" s="130">
        <v>3</v>
      </c>
      <c r="I428" s="130">
        <v>3</v>
      </c>
      <c r="J428" s="130">
        <v>3</v>
      </c>
      <c r="K428" s="130">
        <v>4</v>
      </c>
      <c r="L428" s="130">
        <v>5</v>
      </c>
      <c r="M428" s="130">
        <v>5</v>
      </c>
    </row>
    <row r="429" spans="1:13">
      <c r="A429" s="7">
        <v>86</v>
      </c>
      <c r="B429" s="19" t="s">
        <v>837</v>
      </c>
      <c r="C429" s="20" t="s">
        <v>862</v>
      </c>
      <c r="D429" s="14"/>
      <c r="E429" s="12" t="s">
        <v>864</v>
      </c>
      <c r="F429" s="12" t="s">
        <v>865</v>
      </c>
      <c r="G429" s="130">
        <v>428</v>
      </c>
      <c r="H429" s="130">
        <v>3</v>
      </c>
      <c r="I429" s="130">
        <v>4</v>
      </c>
      <c r="J429" s="130">
        <v>5</v>
      </c>
      <c r="K429" s="130">
        <v>3</v>
      </c>
      <c r="L429" s="130">
        <v>4</v>
      </c>
      <c r="M429" s="130">
        <v>4</v>
      </c>
    </row>
    <row r="430" spans="1:13">
      <c r="A430" s="7">
        <v>87</v>
      </c>
      <c r="B430" s="19" t="s">
        <v>868</v>
      </c>
      <c r="C430" s="11" t="s">
        <v>11098</v>
      </c>
      <c r="D430" s="14"/>
      <c r="E430" s="12" t="s">
        <v>870</v>
      </c>
      <c r="F430" s="12" t="s">
        <v>871</v>
      </c>
      <c r="G430" s="130">
        <v>429</v>
      </c>
      <c r="H430" s="130">
        <v>4</v>
      </c>
      <c r="I430" s="130">
        <v>3</v>
      </c>
      <c r="J430" s="130">
        <v>5</v>
      </c>
      <c r="K430" s="130">
        <v>5</v>
      </c>
      <c r="L430" s="130">
        <v>5</v>
      </c>
      <c r="M430" s="130">
        <v>5</v>
      </c>
    </row>
    <row r="431" spans="1:13">
      <c r="A431" s="7">
        <v>88</v>
      </c>
      <c r="B431" s="19" t="s">
        <v>874</v>
      </c>
      <c r="C431" s="11" t="s">
        <v>75</v>
      </c>
      <c r="D431" s="14"/>
      <c r="E431" s="12" t="s">
        <v>689</v>
      </c>
      <c r="F431" s="12" t="s">
        <v>775</v>
      </c>
      <c r="G431" s="130">
        <v>430</v>
      </c>
      <c r="H431" s="130">
        <v>3</v>
      </c>
      <c r="I431" s="130">
        <v>3</v>
      </c>
      <c r="J431" s="130">
        <v>4</v>
      </c>
      <c r="K431" s="130">
        <v>4</v>
      </c>
      <c r="L431" s="130">
        <v>4</v>
      </c>
      <c r="M431" s="130">
        <v>5</v>
      </c>
    </row>
    <row r="432" spans="1:13">
      <c r="A432" s="7">
        <v>88</v>
      </c>
      <c r="B432" s="19" t="s">
        <v>874</v>
      </c>
      <c r="C432" s="11" t="s">
        <v>11100</v>
      </c>
      <c r="D432" s="11" t="s">
        <v>880</v>
      </c>
      <c r="E432" s="12" t="s">
        <v>881</v>
      </c>
      <c r="F432" s="12" t="s">
        <v>175</v>
      </c>
      <c r="G432" s="130">
        <v>431</v>
      </c>
      <c r="H432" s="130">
        <v>3</v>
      </c>
      <c r="I432" s="130">
        <v>3</v>
      </c>
      <c r="J432" s="130">
        <v>4</v>
      </c>
      <c r="K432" s="130">
        <v>3</v>
      </c>
      <c r="L432" s="130">
        <v>3</v>
      </c>
      <c r="M432" s="130">
        <v>3</v>
      </c>
    </row>
    <row r="433" spans="1:13">
      <c r="A433" s="7">
        <v>88</v>
      </c>
      <c r="B433" s="19" t="s">
        <v>874</v>
      </c>
      <c r="C433" s="11" t="s">
        <v>30</v>
      </c>
      <c r="D433" s="11" t="s">
        <v>31</v>
      </c>
      <c r="E433" s="12" t="s">
        <v>882</v>
      </c>
      <c r="F433" s="12" t="s">
        <v>883</v>
      </c>
      <c r="G433" s="130">
        <v>432</v>
      </c>
      <c r="H433" s="130">
        <v>3</v>
      </c>
      <c r="I433" s="130">
        <v>3</v>
      </c>
      <c r="J433" s="130">
        <v>5</v>
      </c>
      <c r="K433" s="130">
        <v>4</v>
      </c>
      <c r="L433" s="130">
        <v>3</v>
      </c>
      <c r="M433" s="130">
        <v>4</v>
      </c>
    </row>
    <row r="434" spans="1:13">
      <c r="A434" s="7">
        <v>88</v>
      </c>
      <c r="B434" s="19" t="s">
        <v>874</v>
      </c>
      <c r="C434" s="11" t="s">
        <v>886</v>
      </c>
      <c r="D434" s="11" t="s">
        <v>11101</v>
      </c>
      <c r="E434" s="12" t="s">
        <v>527</v>
      </c>
      <c r="F434" s="12" t="s">
        <v>268</v>
      </c>
      <c r="G434" s="130">
        <v>433</v>
      </c>
      <c r="H434" s="130">
        <v>4</v>
      </c>
      <c r="I434" s="130">
        <v>4</v>
      </c>
      <c r="J434" s="130">
        <v>5</v>
      </c>
      <c r="K434" s="130">
        <v>5</v>
      </c>
      <c r="L434" s="130">
        <v>5</v>
      </c>
      <c r="M434" s="130">
        <v>4</v>
      </c>
    </row>
    <row r="435" spans="1:13">
      <c r="A435" s="7">
        <v>89</v>
      </c>
      <c r="B435" s="19" t="s">
        <v>889</v>
      </c>
      <c r="C435" s="11" t="s">
        <v>68</v>
      </c>
      <c r="D435" s="14"/>
      <c r="E435" s="12" t="s">
        <v>890</v>
      </c>
      <c r="F435" s="12" t="s">
        <v>137</v>
      </c>
      <c r="G435" s="130">
        <v>434</v>
      </c>
      <c r="H435" s="130">
        <v>4</v>
      </c>
      <c r="I435" s="130">
        <v>4</v>
      </c>
      <c r="J435" s="130">
        <v>5</v>
      </c>
      <c r="K435" s="130">
        <v>3</v>
      </c>
      <c r="L435" s="130">
        <v>5</v>
      </c>
      <c r="M435" s="130">
        <v>5</v>
      </c>
    </row>
    <row r="436" spans="1:13">
      <c r="A436" s="7">
        <v>89</v>
      </c>
      <c r="B436" s="19" t="s">
        <v>889</v>
      </c>
      <c r="C436" s="11" t="s">
        <v>893</v>
      </c>
      <c r="D436" s="11"/>
      <c r="E436" s="12" t="s">
        <v>894</v>
      </c>
      <c r="F436" s="12" t="s">
        <v>895</v>
      </c>
      <c r="G436" s="130">
        <v>435</v>
      </c>
      <c r="H436" s="130">
        <v>5</v>
      </c>
      <c r="I436" s="130">
        <v>4</v>
      </c>
      <c r="J436" s="130">
        <v>5</v>
      </c>
      <c r="K436" s="130">
        <v>5</v>
      </c>
      <c r="L436" s="130">
        <v>5</v>
      </c>
      <c r="M436" s="130">
        <v>5</v>
      </c>
    </row>
    <row r="437" spans="1:13">
      <c r="A437" s="7">
        <v>89</v>
      </c>
      <c r="B437" s="19" t="s">
        <v>889</v>
      </c>
      <c r="C437" s="11" t="s">
        <v>79</v>
      </c>
      <c r="D437" s="11"/>
      <c r="E437" s="12" t="s">
        <v>898</v>
      </c>
      <c r="F437" s="12" t="s">
        <v>467</v>
      </c>
      <c r="G437" s="130">
        <v>436</v>
      </c>
      <c r="H437" s="130">
        <v>5</v>
      </c>
      <c r="I437" s="130">
        <v>5</v>
      </c>
      <c r="J437" s="130">
        <v>4</v>
      </c>
      <c r="K437" s="130">
        <v>5</v>
      </c>
      <c r="L437" s="130">
        <v>5</v>
      </c>
      <c r="M437" s="130">
        <v>5</v>
      </c>
    </row>
    <row r="438" spans="1:13">
      <c r="A438" s="7">
        <v>89</v>
      </c>
      <c r="B438" s="19" t="s">
        <v>889</v>
      </c>
      <c r="C438" s="11" t="s">
        <v>900</v>
      </c>
      <c r="D438" s="11"/>
      <c r="E438" s="12" t="s">
        <v>901</v>
      </c>
      <c r="F438" s="12" t="s">
        <v>902</v>
      </c>
      <c r="G438" s="130">
        <v>437</v>
      </c>
      <c r="H438" s="130">
        <v>5</v>
      </c>
      <c r="I438" s="130">
        <v>3</v>
      </c>
      <c r="J438" s="130">
        <v>5</v>
      </c>
      <c r="K438" s="130">
        <v>5</v>
      </c>
      <c r="L438" s="130">
        <v>5</v>
      </c>
      <c r="M438" s="130">
        <v>5</v>
      </c>
    </row>
    <row r="439" spans="1:13">
      <c r="A439" s="7">
        <v>89</v>
      </c>
      <c r="B439" s="19" t="s">
        <v>889</v>
      </c>
      <c r="C439" s="11" t="s">
        <v>905</v>
      </c>
      <c r="D439" s="11"/>
      <c r="E439" s="12" t="s">
        <v>907</v>
      </c>
      <c r="F439" s="12" t="s">
        <v>908</v>
      </c>
      <c r="G439" s="130">
        <v>438</v>
      </c>
      <c r="H439" s="130">
        <v>5</v>
      </c>
      <c r="I439" s="130">
        <v>4</v>
      </c>
      <c r="J439" s="130">
        <v>3</v>
      </c>
      <c r="K439" s="130">
        <v>5</v>
      </c>
      <c r="L439" s="130">
        <v>3</v>
      </c>
      <c r="M439" s="130">
        <v>3</v>
      </c>
    </row>
    <row r="440" spans="1:13">
      <c r="A440" s="7">
        <v>90</v>
      </c>
      <c r="B440" s="19" t="s">
        <v>911</v>
      </c>
      <c r="C440" s="11" t="s">
        <v>68</v>
      </c>
      <c r="D440" s="14"/>
      <c r="E440" s="12" t="s">
        <v>913</v>
      </c>
      <c r="F440" s="12" t="s">
        <v>914</v>
      </c>
      <c r="G440" s="130">
        <v>439</v>
      </c>
      <c r="H440" s="130">
        <v>2</v>
      </c>
      <c r="I440" s="130">
        <v>3</v>
      </c>
      <c r="J440" s="130">
        <v>5</v>
      </c>
      <c r="K440" s="130">
        <v>3</v>
      </c>
      <c r="L440" s="130">
        <v>5</v>
      </c>
      <c r="M440" s="130">
        <v>5</v>
      </c>
    </row>
    <row r="441" spans="1:13">
      <c r="A441" s="7">
        <v>90</v>
      </c>
      <c r="B441" s="19" t="s">
        <v>911</v>
      </c>
      <c r="C441" s="11" t="s">
        <v>84</v>
      </c>
      <c r="D441" s="14"/>
      <c r="E441" s="12" t="s">
        <v>917</v>
      </c>
      <c r="F441" s="12" t="s">
        <v>918</v>
      </c>
      <c r="G441" s="130">
        <v>440</v>
      </c>
      <c r="H441" s="130">
        <v>4</v>
      </c>
      <c r="I441" s="130">
        <v>4</v>
      </c>
      <c r="J441" s="130">
        <v>5</v>
      </c>
      <c r="K441" s="130">
        <v>5</v>
      </c>
      <c r="L441" s="130">
        <v>5</v>
      </c>
      <c r="M441" s="130">
        <v>5</v>
      </c>
    </row>
    <row r="442" spans="1:13">
      <c r="A442" s="1">
        <v>91</v>
      </c>
      <c r="B442" s="10" t="s">
        <v>920</v>
      </c>
      <c r="C442" s="11" t="s">
        <v>118</v>
      </c>
      <c r="D442" s="11" t="s">
        <v>921</v>
      </c>
      <c r="E442" s="12" t="s">
        <v>922</v>
      </c>
      <c r="F442" s="46" t="s">
        <v>923</v>
      </c>
      <c r="G442" s="130">
        <v>441</v>
      </c>
      <c r="H442" s="130">
        <v>3</v>
      </c>
      <c r="I442" s="130">
        <v>3</v>
      </c>
      <c r="J442" s="130">
        <v>5</v>
      </c>
      <c r="K442" s="130">
        <v>3</v>
      </c>
      <c r="L442" s="130">
        <v>3</v>
      </c>
      <c r="M442" s="130">
        <v>4</v>
      </c>
    </row>
    <row r="443" spans="1:13">
      <c r="A443" s="7">
        <v>92</v>
      </c>
      <c r="B443" s="19" t="s">
        <v>925</v>
      </c>
      <c r="C443" s="11" t="s">
        <v>926</v>
      </c>
      <c r="D443" s="11" t="s">
        <v>928</v>
      </c>
      <c r="E443" s="12" t="s">
        <v>769</v>
      </c>
      <c r="F443" s="12" t="s">
        <v>228</v>
      </c>
      <c r="G443" s="130">
        <v>442</v>
      </c>
      <c r="H443" s="130">
        <v>5</v>
      </c>
      <c r="I443" s="130">
        <v>5</v>
      </c>
      <c r="J443" s="130">
        <v>3</v>
      </c>
      <c r="K443" s="130">
        <v>4</v>
      </c>
      <c r="L443" s="130">
        <v>5</v>
      </c>
      <c r="M443" s="130">
        <v>4</v>
      </c>
    </row>
    <row r="444" spans="1:13">
      <c r="A444" s="7">
        <v>92</v>
      </c>
      <c r="B444" s="19" t="s">
        <v>925</v>
      </c>
      <c r="C444" s="11" t="s">
        <v>931</v>
      </c>
      <c r="D444" s="11" t="s">
        <v>933</v>
      </c>
      <c r="E444" s="12" t="s">
        <v>934</v>
      </c>
      <c r="F444" s="12" t="s">
        <v>439</v>
      </c>
      <c r="G444" s="130">
        <v>443</v>
      </c>
      <c r="H444" s="130">
        <v>5</v>
      </c>
      <c r="I444" s="130">
        <v>4</v>
      </c>
      <c r="J444" s="130">
        <v>5</v>
      </c>
      <c r="K444" s="130">
        <v>4</v>
      </c>
      <c r="L444" s="130">
        <v>5</v>
      </c>
      <c r="M444" s="130">
        <v>4</v>
      </c>
    </row>
    <row r="445" spans="1:13">
      <c r="A445" s="7">
        <v>92</v>
      </c>
      <c r="B445" s="19" t="s">
        <v>925</v>
      </c>
      <c r="C445" s="11" t="s">
        <v>936</v>
      </c>
      <c r="D445" s="11"/>
      <c r="E445" s="12" t="s">
        <v>937</v>
      </c>
      <c r="F445" s="12" t="s">
        <v>938</v>
      </c>
      <c r="G445" s="130">
        <v>444</v>
      </c>
      <c r="H445" s="130">
        <v>5</v>
      </c>
      <c r="I445" s="130">
        <v>5</v>
      </c>
      <c r="J445" s="130">
        <v>4</v>
      </c>
      <c r="K445" s="130">
        <v>5</v>
      </c>
      <c r="L445" s="130">
        <v>5</v>
      </c>
      <c r="M445" s="130">
        <v>4</v>
      </c>
    </row>
    <row r="446" spans="1:13">
      <c r="A446" s="7">
        <v>92</v>
      </c>
      <c r="B446" s="19" t="s">
        <v>925</v>
      </c>
      <c r="C446" s="11" t="s">
        <v>11102</v>
      </c>
      <c r="D446" s="11"/>
      <c r="E446" s="12" t="s">
        <v>941</v>
      </c>
      <c r="F446" s="12" t="s">
        <v>439</v>
      </c>
      <c r="G446" s="130">
        <v>445</v>
      </c>
      <c r="H446" s="130">
        <v>5</v>
      </c>
      <c r="I446" s="130">
        <v>5</v>
      </c>
      <c r="J446" s="130">
        <v>5</v>
      </c>
      <c r="K446" s="130">
        <v>4</v>
      </c>
      <c r="L446" s="130">
        <v>5</v>
      </c>
      <c r="M446" s="130">
        <v>5</v>
      </c>
    </row>
    <row r="447" spans="1:13">
      <c r="A447" s="7">
        <v>92</v>
      </c>
      <c r="B447" s="19" t="s">
        <v>925</v>
      </c>
      <c r="C447" s="11" t="s">
        <v>943</v>
      </c>
      <c r="D447" s="11"/>
      <c r="E447" s="12" t="s">
        <v>945</v>
      </c>
      <c r="F447" s="12" t="s">
        <v>946</v>
      </c>
      <c r="G447" s="130">
        <v>446</v>
      </c>
      <c r="H447" s="130">
        <v>5</v>
      </c>
      <c r="I447" s="130">
        <v>5</v>
      </c>
      <c r="J447" s="130">
        <v>4</v>
      </c>
      <c r="K447" s="130">
        <v>4</v>
      </c>
      <c r="L447" s="130">
        <v>5</v>
      </c>
      <c r="M447" s="130">
        <v>4</v>
      </c>
    </row>
    <row r="448" spans="1:13">
      <c r="A448" s="7">
        <v>92</v>
      </c>
      <c r="B448" s="19" t="s">
        <v>925</v>
      </c>
      <c r="C448" s="11" t="s">
        <v>949</v>
      </c>
      <c r="D448" s="11"/>
      <c r="E448" s="12" t="s">
        <v>951</v>
      </c>
      <c r="F448" s="12" t="s">
        <v>952</v>
      </c>
      <c r="G448" s="130">
        <v>447</v>
      </c>
      <c r="H448" s="130">
        <v>5</v>
      </c>
      <c r="I448" s="130">
        <v>5</v>
      </c>
      <c r="J448" s="130">
        <v>4</v>
      </c>
      <c r="K448" s="130">
        <v>4</v>
      </c>
      <c r="L448" s="130">
        <v>4</v>
      </c>
      <c r="M448" s="130">
        <v>4</v>
      </c>
    </row>
    <row r="449" spans="1:13">
      <c r="A449" s="1">
        <v>93</v>
      </c>
      <c r="B449" s="19" t="s">
        <v>957</v>
      </c>
      <c r="C449" s="11" t="s">
        <v>318</v>
      </c>
      <c r="D449" s="11" t="s">
        <v>959</v>
      </c>
      <c r="E449" s="12" t="s">
        <v>721</v>
      </c>
      <c r="F449" s="12" t="s">
        <v>91</v>
      </c>
      <c r="G449" s="130">
        <v>448</v>
      </c>
      <c r="H449" s="130">
        <v>4</v>
      </c>
      <c r="I449" s="130">
        <v>3</v>
      </c>
      <c r="J449" s="130">
        <v>3</v>
      </c>
      <c r="K449" s="130">
        <v>4</v>
      </c>
      <c r="L449" s="130">
        <v>4</v>
      </c>
      <c r="M449" s="130">
        <v>5</v>
      </c>
    </row>
    <row r="450" spans="1:13">
      <c r="A450" s="1">
        <v>93</v>
      </c>
      <c r="B450" s="19" t="s">
        <v>957</v>
      </c>
      <c r="C450" s="11" t="s">
        <v>84</v>
      </c>
      <c r="D450" s="11"/>
      <c r="E450" s="12" t="s">
        <v>962</v>
      </c>
      <c r="F450" s="12" t="s">
        <v>399</v>
      </c>
      <c r="G450" s="130">
        <v>449</v>
      </c>
      <c r="H450" s="130">
        <v>4</v>
      </c>
      <c r="I450" s="130">
        <v>2</v>
      </c>
      <c r="J450" s="130">
        <v>5</v>
      </c>
      <c r="K450" s="130">
        <v>5</v>
      </c>
      <c r="L450" s="130">
        <v>5</v>
      </c>
      <c r="M450" s="130">
        <v>5</v>
      </c>
    </row>
    <row r="451" spans="1:13">
      <c r="A451" s="1">
        <v>93</v>
      </c>
      <c r="B451" s="19" t="s">
        <v>957</v>
      </c>
      <c r="C451" s="11" t="s">
        <v>49</v>
      </c>
      <c r="D451" s="11"/>
      <c r="E451" s="12" t="s">
        <v>629</v>
      </c>
      <c r="F451" s="12" t="s">
        <v>965</v>
      </c>
      <c r="G451" s="130">
        <v>450</v>
      </c>
      <c r="H451" s="130">
        <v>3</v>
      </c>
      <c r="I451" s="130">
        <v>3</v>
      </c>
      <c r="J451" s="130">
        <v>5</v>
      </c>
      <c r="K451" s="130">
        <v>4</v>
      </c>
      <c r="L451" s="130">
        <v>5</v>
      </c>
      <c r="M451" s="130">
        <v>5</v>
      </c>
    </row>
    <row r="452" spans="1:13">
      <c r="A452" s="1">
        <v>93</v>
      </c>
      <c r="B452" s="19" t="s">
        <v>957</v>
      </c>
      <c r="C452" s="11" t="s">
        <v>966</v>
      </c>
      <c r="D452" s="11"/>
      <c r="E452" s="12" t="s">
        <v>967</v>
      </c>
      <c r="F452" s="12" t="s">
        <v>968</v>
      </c>
      <c r="G452" s="130">
        <v>451</v>
      </c>
      <c r="H452" s="130">
        <v>3</v>
      </c>
      <c r="I452" s="130">
        <v>3</v>
      </c>
      <c r="J452" s="130">
        <v>4</v>
      </c>
      <c r="K452" s="130">
        <v>3</v>
      </c>
      <c r="L452" s="130">
        <v>4</v>
      </c>
      <c r="M452" s="130">
        <v>5</v>
      </c>
    </row>
    <row r="453" spans="1:13">
      <c r="A453" s="1">
        <v>93</v>
      </c>
      <c r="B453" s="19" t="s">
        <v>957</v>
      </c>
      <c r="C453" s="11" t="s">
        <v>11103</v>
      </c>
      <c r="D453" s="11" t="s">
        <v>582</v>
      </c>
      <c r="E453" s="12" t="s">
        <v>971</v>
      </c>
      <c r="F453" s="12" t="s">
        <v>972</v>
      </c>
      <c r="G453" s="130">
        <v>452</v>
      </c>
      <c r="H453" s="130">
        <v>3</v>
      </c>
      <c r="I453" s="130">
        <v>3</v>
      </c>
      <c r="J453" s="130">
        <v>5</v>
      </c>
      <c r="K453" s="130">
        <v>3</v>
      </c>
      <c r="L453" s="130">
        <v>3</v>
      </c>
      <c r="M453" s="130">
        <v>4</v>
      </c>
    </row>
    <row r="454" spans="1:13">
      <c r="A454" s="1">
        <v>93</v>
      </c>
      <c r="B454" s="19" t="s">
        <v>957</v>
      </c>
      <c r="C454" s="11" t="s">
        <v>63</v>
      </c>
      <c r="D454" s="11"/>
      <c r="E454" s="12" t="s">
        <v>951</v>
      </c>
      <c r="F454" s="12" t="s">
        <v>968</v>
      </c>
      <c r="G454" s="130">
        <v>453</v>
      </c>
      <c r="H454" s="130">
        <v>3</v>
      </c>
      <c r="I454" s="130">
        <v>3</v>
      </c>
      <c r="J454" s="130">
        <v>4</v>
      </c>
      <c r="K454" s="130">
        <v>4</v>
      </c>
      <c r="L454" s="130">
        <v>4</v>
      </c>
      <c r="M454" s="130">
        <v>5</v>
      </c>
    </row>
    <row r="455" spans="1:13">
      <c r="A455" s="1">
        <v>93</v>
      </c>
      <c r="B455" s="19" t="s">
        <v>957</v>
      </c>
      <c r="C455" s="11" t="s">
        <v>44</v>
      </c>
      <c r="D455" s="11"/>
      <c r="E455" s="12" t="s">
        <v>974</v>
      </c>
      <c r="F455" s="12" t="s">
        <v>975</v>
      </c>
      <c r="G455" s="130">
        <v>454</v>
      </c>
      <c r="H455" s="130">
        <v>3</v>
      </c>
      <c r="I455" s="130">
        <v>4</v>
      </c>
      <c r="J455" s="130">
        <v>4</v>
      </c>
      <c r="K455" s="130">
        <v>5</v>
      </c>
      <c r="L455" s="130">
        <v>5</v>
      </c>
      <c r="M455" s="130">
        <v>5</v>
      </c>
    </row>
    <row r="456" spans="1:13">
      <c r="A456" s="1">
        <v>93</v>
      </c>
      <c r="B456" s="19" t="s">
        <v>957</v>
      </c>
      <c r="C456" s="11" t="s">
        <v>421</v>
      </c>
      <c r="D456" s="11"/>
      <c r="E456" s="12" t="s">
        <v>979</v>
      </c>
      <c r="F456" s="12" t="s">
        <v>980</v>
      </c>
      <c r="G456" s="130">
        <v>455</v>
      </c>
      <c r="H456" s="130">
        <v>4</v>
      </c>
      <c r="I456" s="130">
        <v>3</v>
      </c>
      <c r="J456" s="130">
        <v>5</v>
      </c>
      <c r="K456" s="130">
        <v>3</v>
      </c>
      <c r="L456" s="130">
        <v>3</v>
      </c>
      <c r="M456" s="130">
        <v>3</v>
      </c>
    </row>
    <row r="457" spans="1:13">
      <c r="A457" s="7">
        <v>94</v>
      </c>
      <c r="B457" s="19" t="s">
        <v>983</v>
      </c>
      <c r="C457" s="11" t="s">
        <v>75</v>
      </c>
      <c r="D457" s="11"/>
      <c r="E457" s="12" t="s">
        <v>296</v>
      </c>
      <c r="F457" s="12" t="s">
        <v>984</v>
      </c>
      <c r="G457" s="130">
        <v>456</v>
      </c>
      <c r="H457" s="130">
        <v>3</v>
      </c>
      <c r="I457" s="130">
        <v>3</v>
      </c>
      <c r="J457" s="130">
        <v>4</v>
      </c>
      <c r="K457" s="130">
        <v>5</v>
      </c>
      <c r="L457" s="130">
        <v>5</v>
      </c>
      <c r="M457" s="130">
        <v>5</v>
      </c>
    </row>
    <row r="458" spans="1:13">
      <c r="A458" s="7">
        <v>94</v>
      </c>
      <c r="B458" s="19" t="s">
        <v>983</v>
      </c>
      <c r="C458" s="11" t="s">
        <v>79</v>
      </c>
      <c r="D458" s="11"/>
      <c r="E458" s="12" t="s">
        <v>986</v>
      </c>
      <c r="F458" s="12" t="s">
        <v>662</v>
      </c>
      <c r="G458" s="130">
        <v>457</v>
      </c>
      <c r="H458" s="130">
        <v>3</v>
      </c>
      <c r="I458" s="130">
        <v>4</v>
      </c>
      <c r="J458" s="130">
        <v>4</v>
      </c>
      <c r="K458" s="130">
        <v>5</v>
      </c>
      <c r="L458" s="130">
        <v>5</v>
      </c>
      <c r="M458" s="130">
        <v>4</v>
      </c>
    </row>
    <row r="459" spans="1:13">
      <c r="A459" s="7">
        <v>94</v>
      </c>
      <c r="B459" s="19" t="s">
        <v>983</v>
      </c>
      <c r="C459" s="11" t="s">
        <v>44</v>
      </c>
      <c r="D459" s="11"/>
      <c r="E459" s="12" t="s">
        <v>170</v>
      </c>
      <c r="F459" s="12" t="s">
        <v>730</v>
      </c>
      <c r="G459" s="130">
        <v>458</v>
      </c>
      <c r="H459" s="130">
        <v>4</v>
      </c>
      <c r="I459" s="130">
        <v>4</v>
      </c>
      <c r="J459" s="130">
        <v>4</v>
      </c>
      <c r="K459" s="130">
        <v>4</v>
      </c>
      <c r="L459" s="130">
        <v>5</v>
      </c>
      <c r="M459" s="130">
        <v>5</v>
      </c>
    </row>
    <row r="460" spans="1:13">
      <c r="A460" s="7">
        <v>94</v>
      </c>
      <c r="B460" s="19" t="s">
        <v>983</v>
      </c>
      <c r="C460" s="11" t="s">
        <v>816</v>
      </c>
      <c r="D460" s="11"/>
      <c r="E460" s="12" t="s">
        <v>377</v>
      </c>
      <c r="F460" s="12" t="s">
        <v>254</v>
      </c>
      <c r="G460" s="130">
        <v>459</v>
      </c>
      <c r="H460" s="130">
        <v>3</v>
      </c>
      <c r="I460" s="130">
        <v>3</v>
      </c>
      <c r="J460" s="130">
        <v>5</v>
      </c>
      <c r="K460" s="130">
        <v>3</v>
      </c>
      <c r="L460" s="130">
        <v>4</v>
      </c>
      <c r="M460" s="130">
        <v>4</v>
      </c>
    </row>
    <row r="461" spans="1:13">
      <c r="A461" s="7">
        <v>95</v>
      </c>
      <c r="B461" s="10" t="s">
        <v>993</v>
      </c>
      <c r="C461" s="11" t="s">
        <v>68</v>
      </c>
      <c r="D461" s="11" t="s">
        <v>994</v>
      </c>
      <c r="E461" s="12" t="s">
        <v>709</v>
      </c>
      <c r="F461" s="12" t="s">
        <v>170</v>
      </c>
      <c r="G461" s="130">
        <v>460</v>
      </c>
      <c r="H461" s="130">
        <v>4</v>
      </c>
      <c r="I461" s="130">
        <v>2</v>
      </c>
      <c r="J461" s="130">
        <v>4</v>
      </c>
      <c r="K461" s="130">
        <v>4</v>
      </c>
      <c r="L461" s="130">
        <v>3</v>
      </c>
      <c r="M461" s="130">
        <v>3</v>
      </c>
    </row>
    <row r="462" spans="1:13">
      <c r="A462" s="7">
        <v>96</v>
      </c>
      <c r="B462" s="19" t="s">
        <v>997</v>
      </c>
      <c r="C462" s="11" t="s">
        <v>84</v>
      </c>
      <c r="D462" s="11" t="s">
        <v>85</v>
      </c>
      <c r="E462" s="12" t="s">
        <v>999</v>
      </c>
      <c r="F462" s="12" t="s">
        <v>682</v>
      </c>
      <c r="G462" s="130">
        <v>461</v>
      </c>
      <c r="H462" s="130">
        <v>3</v>
      </c>
      <c r="I462" s="130">
        <v>3</v>
      </c>
      <c r="J462" s="130">
        <v>4</v>
      </c>
      <c r="K462" s="130">
        <v>5</v>
      </c>
      <c r="L462" s="130">
        <v>5</v>
      </c>
      <c r="M462" s="130">
        <v>5</v>
      </c>
    </row>
    <row r="463" spans="1:13">
      <c r="A463" s="7">
        <v>96</v>
      </c>
      <c r="B463" s="19" t="s">
        <v>997</v>
      </c>
      <c r="C463" s="11" t="s">
        <v>80</v>
      </c>
      <c r="D463" s="14"/>
      <c r="E463" s="12" t="s">
        <v>986</v>
      </c>
      <c r="F463" s="12" t="s">
        <v>223</v>
      </c>
      <c r="G463" s="130">
        <v>462</v>
      </c>
      <c r="H463" s="130">
        <v>3</v>
      </c>
      <c r="I463" s="130">
        <v>4</v>
      </c>
      <c r="J463" s="130">
        <v>4</v>
      </c>
      <c r="K463" s="130">
        <v>3</v>
      </c>
      <c r="L463" s="130">
        <v>3</v>
      </c>
      <c r="M463" s="130">
        <v>4</v>
      </c>
    </row>
    <row r="464" spans="1:13">
      <c r="A464" s="7">
        <v>96</v>
      </c>
      <c r="B464" s="19" t="s">
        <v>997</v>
      </c>
      <c r="C464" s="11" t="s">
        <v>557</v>
      </c>
      <c r="D464" s="14"/>
      <c r="E464" s="12" t="s">
        <v>1004</v>
      </c>
      <c r="F464" s="12" t="s">
        <v>1005</v>
      </c>
      <c r="G464" s="130">
        <v>463</v>
      </c>
      <c r="H464" s="130">
        <v>4</v>
      </c>
      <c r="I464" s="130">
        <v>3</v>
      </c>
      <c r="J464" s="130">
        <v>4</v>
      </c>
      <c r="K464" s="130">
        <v>2</v>
      </c>
      <c r="L464" s="130">
        <v>3</v>
      </c>
      <c r="M464" s="130">
        <v>4</v>
      </c>
    </row>
    <row r="465" spans="1:13">
      <c r="A465" s="7">
        <v>96</v>
      </c>
      <c r="B465" s="19" t="s">
        <v>997</v>
      </c>
      <c r="C465" s="11" t="s">
        <v>44</v>
      </c>
      <c r="D465" s="11" t="s">
        <v>561</v>
      </c>
      <c r="E465" s="12" t="s">
        <v>1010</v>
      </c>
      <c r="F465" s="12" t="s">
        <v>1011</v>
      </c>
      <c r="G465" s="130">
        <v>464</v>
      </c>
      <c r="H465" s="130">
        <v>3</v>
      </c>
      <c r="I465" s="130">
        <v>4</v>
      </c>
      <c r="J465" s="130">
        <v>4</v>
      </c>
      <c r="K465" s="130">
        <v>4</v>
      </c>
      <c r="L465" s="130">
        <v>5</v>
      </c>
      <c r="M465" s="130">
        <v>4</v>
      </c>
    </row>
    <row r="466" spans="1:13">
      <c r="A466" s="7">
        <v>96</v>
      </c>
      <c r="B466" s="19" t="s">
        <v>997</v>
      </c>
      <c r="C466" s="11" t="s">
        <v>94</v>
      </c>
      <c r="D466" s="11"/>
      <c r="E466" s="12" t="s">
        <v>1013</v>
      </c>
      <c r="F466" s="12" t="s">
        <v>1014</v>
      </c>
      <c r="G466" s="130">
        <v>465</v>
      </c>
      <c r="H466" s="130">
        <v>3</v>
      </c>
      <c r="I466" s="130">
        <v>3</v>
      </c>
      <c r="J466" s="130">
        <v>4</v>
      </c>
      <c r="K466" s="130">
        <v>2</v>
      </c>
      <c r="L466" s="130">
        <v>3</v>
      </c>
      <c r="M466" s="130">
        <v>3</v>
      </c>
    </row>
    <row r="467" spans="1:13">
      <c r="A467" s="7">
        <v>96</v>
      </c>
      <c r="B467" s="19" t="s">
        <v>997</v>
      </c>
      <c r="C467" s="11" t="s">
        <v>1015</v>
      </c>
      <c r="D467" s="11" t="s">
        <v>1016</v>
      </c>
      <c r="E467" s="12" t="s">
        <v>1017</v>
      </c>
      <c r="F467" s="12" t="s">
        <v>1018</v>
      </c>
      <c r="G467" s="130">
        <v>466</v>
      </c>
      <c r="H467" s="130">
        <v>3</v>
      </c>
      <c r="I467" s="130">
        <v>3</v>
      </c>
      <c r="J467" s="130">
        <v>4</v>
      </c>
      <c r="K467" s="130">
        <v>3</v>
      </c>
      <c r="L467" s="130">
        <v>3</v>
      </c>
      <c r="M467" s="130">
        <v>4</v>
      </c>
    </row>
    <row r="468" spans="1:13">
      <c r="A468" s="7">
        <v>97</v>
      </c>
      <c r="B468" s="19" t="s">
        <v>1021</v>
      </c>
      <c r="C468" s="11" t="s">
        <v>1022</v>
      </c>
      <c r="D468" s="14"/>
      <c r="E468" s="12" t="s">
        <v>1023</v>
      </c>
      <c r="F468" s="12" t="s">
        <v>937</v>
      </c>
      <c r="G468" s="130">
        <v>467</v>
      </c>
      <c r="H468" s="130">
        <v>5</v>
      </c>
      <c r="I468" s="130">
        <v>3</v>
      </c>
      <c r="J468" s="130">
        <v>4</v>
      </c>
      <c r="K468" s="130">
        <v>1</v>
      </c>
      <c r="L468" s="130">
        <v>2</v>
      </c>
      <c r="M468" s="130">
        <v>3</v>
      </c>
    </row>
    <row r="469" spans="1:13">
      <c r="A469" s="7">
        <v>98</v>
      </c>
      <c r="B469" s="19" t="s">
        <v>1029</v>
      </c>
      <c r="C469" s="11" t="s">
        <v>68</v>
      </c>
      <c r="D469" s="14"/>
      <c r="E469" s="12" t="s">
        <v>1030</v>
      </c>
      <c r="F469" s="12" t="s">
        <v>341</v>
      </c>
      <c r="G469" s="130">
        <v>468</v>
      </c>
      <c r="H469" s="130">
        <v>5</v>
      </c>
      <c r="I469" s="130">
        <v>5</v>
      </c>
      <c r="J469" s="130">
        <v>4</v>
      </c>
      <c r="K469" s="130">
        <v>5</v>
      </c>
      <c r="L469" s="130">
        <v>5</v>
      </c>
      <c r="M469" s="130">
        <v>5</v>
      </c>
    </row>
    <row r="470" spans="1:13">
      <c r="A470" s="7">
        <v>98</v>
      </c>
      <c r="B470" s="19" t="s">
        <v>1029</v>
      </c>
      <c r="C470" s="11" t="s">
        <v>84</v>
      </c>
      <c r="D470" s="14"/>
      <c r="E470" s="12" t="s">
        <v>1032</v>
      </c>
      <c r="F470" s="12" t="s">
        <v>1033</v>
      </c>
      <c r="G470" s="130">
        <v>469</v>
      </c>
      <c r="H470" s="130">
        <v>5</v>
      </c>
      <c r="I470" s="130">
        <v>5</v>
      </c>
      <c r="J470" s="130">
        <v>4</v>
      </c>
      <c r="K470" s="130">
        <v>5</v>
      </c>
      <c r="L470" s="130">
        <v>5</v>
      </c>
      <c r="M470" s="130">
        <v>5</v>
      </c>
    </row>
    <row r="471" spans="1:13">
      <c r="A471" s="7">
        <v>98</v>
      </c>
      <c r="B471" s="19" t="s">
        <v>1029</v>
      </c>
      <c r="C471" s="11" t="s">
        <v>38</v>
      </c>
      <c r="D471" s="14"/>
      <c r="E471" s="12" t="s">
        <v>321</v>
      </c>
      <c r="F471" s="12" t="s">
        <v>96</v>
      </c>
      <c r="G471" s="130">
        <v>470</v>
      </c>
      <c r="H471" s="130">
        <v>4</v>
      </c>
      <c r="I471" s="130">
        <v>3</v>
      </c>
      <c r="J471" s="130">
        <v>4</v>
      </c>
      <c r="K471" s="130">
        <v>3</v>
      </c>
      <c r="L471" s="130">
        <v>5</v>
      </c>
      <c r="M471" s="130">
        <v>3</v>
      </c>
    </row>
    <row r="472" spans="1:13">
      <c r="A472" s="7">
        <v>98</v>
      </c>
      <c r="B472" s="19" t="s">
        <v>1029</v>
      </c>
      <c r="C472" s="11" t="s">
        <v>816</v>
      </c>
      <c r="D472" s="14"/>
      <c r="E472" s="12" t="s">
        <v>1037</v>
      </c>
      <c r="F472" s="12" t="s">
        <v>92</v>
      </c>
      <c r="G472" s="130">
        <v>471</v>
      </c>
      <c r="H472" s="130">
        <v>4</v>
      </c>
      <c r="I472" s="130">
        <v>5</v>
      </c>
      <c r="J472" s="130">
        <v>4</v>
      </c>
      <c r="K472" s="130">
        <v>5</v>
      </c>
      <c r="L472" s="130">
        <v>4</v>
      </c>
      <c r="M472" s="130">
        <v>4</v>
      </c>
    </row>
    <row r="473" spans="1:13">
      <c r="A473" s="7">
        <v>98</v>
      </c>
      <c r="B473" s="19" t="s">
        <v>1029</v>
      </c>
      <c r="C473" s="11" t="s">
        <v>79</v>
      </c>
      <c r="D473" s="14"/>
      <c r="E473" s="12" t="s">
        <v>1042</v>
      </c>
      <c r="F473" s="12" t="s">
        <v>187</v>
      </c>
      <c r="G473" s="130">
        <v>472</v>
      </c>
      <c r="H473" s="130">
        <v>4</v>
      </c>
      <c r="I473" s="130">
        <v>3</v>
      </c>
      <c r="J473" s="130">
        <v>4</v>
      </c>
      <c r="K473" s="130">
        <v>3</v>
      </c>
      <c r="L473" s="130">
        <v>4</v>
      </c>
      <c r="M473" s="130">
        <v>4</v>
      </c>
    </row>
    <row r="474" spans="1:13">
      <c r="A474" s="7">
        <v>98</v>
      </c>
      <c r="B474" s="19" t="s">
        <v>1029</v>
      </c>
      <c r="C474" s="11" t="s">
        <v>233</v>
      </c>
      <c r="D474" s="14"/>
      <c r="E474" s="12" t="s">
        <v>1046</v>
      </c>
      <c r="F474" s="12" t="s">
        <v>195</v>
      </c>
      <c r="G474" s="130">
        <v>473</v>
      </c>
      <c r="H474" s="130">
        <v>5</v>
      </c>
      <c r="I474" s="130">
        <v>4</v>
      </c>
      <c r="J474" s="130">
        <v>4</v>
      </c>
      <c r="K474" s="130">
        <v>3</v>
      </c>
      <c r="L474" s="130">
        <v>5</v>
      </c>
      <c r="M474" s="130">
        <v>4</v>
      </c>
    </row>
    <row r="475" spans="1:13">
      <c r="A475" s="7">
        <v>98</v>
      </c>
      <c r="B475" s="19" t="s">
        <v>1029</v>
      </c>
      <c r="C475" s="11" t="s">
        <v>318</v>
      </c>
      <c r="D475" s="11" t="s">
        <v>1049</v>
      </c>
      <c r="E475" s="12" t="s">
        <v>505</v>
      </c>
      <c r="F475" s="12" t="s">
        <v>1050</v>
      </c>
      <c r="G475" s="130">
        <v>474</v>
      </c>
      <c r="H475" s="130">
        <v>5</v>
      </c>
      <c r="I475" s="130">
        <v>4</v>
      </c>
      <c r="J475" s="130">
        <v>4</v>
      </c>
      <c r="K475" s="130">
        <v>5</v>
      </c>
      <c r="L475" s="130">
        <v>5</v>
      </c>
      <c r="M475" s="130">
        <v>4</v>
      </c>
    </row>
    <row r="476" spans="1:13">
      <c r="A476" s="7">
        <v>98</v>
      </c>
      <c r="B476" s="19" t="s">
        <v>1029</v>
      </c>
      <c r="C476" s="11" t="s">
        <v>30</v>
      </c>
      <c r="D476" s="11" t="s">
        <v>31</v>
      </c>
      <c r="E476" s="12" t="s">
        <v>1053</v>
      </c>
      <c r="F476" s="12" t="s">
        <v>1054</v>
      </c>
      <c r="G476" s="130">
        <v>475</v>
      </c>
      <c r="H476" s="130">
        <v>5</v>
      </c>
      <c r="I476" s="130">
        <v>4</v>
      </c>
      <c r="J476" s="130">
        <v>5</v>
      </c>
      <c r="K476" s="130">
        <v>4</v>
      </c>
      <c r="L476" s="130">
        <v>4</v>
      </c>
      <c r="M476" s="130">
        <v>4</v>
      </c>
    </row>
    <row r="477" spans="1:13">
      <c r="A477" s="7">
        <v>99</v>
      </c>
      <c r="B477" s="19" t="s">
        <v>1058</v>
      </c>
      <c r="C477" s="11" t="s">
        <v>68</v>
      </c>
      <c r="D477" s="14"/>
      <c r="E477" s="12" t="s">
        <v>1059</v>
      </c>
      <c r="F477" s="12" t="s">
        <v>1004</v>
      </c>
      <c r="G477" s="130">
        <v>476</v>
      </c>
      <c r="H477" s="130">
        <v>5</v>
      </c>
      <c r="I477" s="130">
        <v>4</v>
      </c>
      <c r="J477" s="130">
        <v>4</v>
      </c>
      <c r="K477" s="130">
        <v>4</v>
      </c>
      <c r="L477" s="130">
        <v>5</v>
      </c>
      <c r="M477" s="130">
        <v>5</v>
      </c>
    </row>
    <row r="478" spans="1:13">
      <c r="A478" s="7">
        <v>99</v>
      </c>
      <c r="B478" s="19" t="s">
        <v>1058</v>
      </c>
      <c r="C478" s="39" t="s">
        <v>1062</v>
      </c>
      <c r="D478" s="11" t="s">
        <v>1064</v>
      </c>
      <c r="E478" s="12" t="s">
        <v>375</v>
      </c>
      <c r="F478" s="12" t="s">
        <v>1004</v>
      </c>
      <c r="G478" s="130">
        <v>477</v>
      </c>
      <c r="H478" s="130">
        <v>4</v>
      </c>
      <c r="I478" s="130">
        <v>4</v>
      </c>
      <c r="J478" s="130">
        <v>4</v>
      </c>
      <c r="K478" s="130">
        <v>4</v>
      </c>
      <c r="L478" s="130">
        <v>5</v>
      </c>
      <c r="M478" s="130">
        <v>4</v>
      </c>
    </row>
    <row r="479" spans="1:13">
      <c r="A479" s="7">
        <v>100</v>
      </c>
      <c r="B479" s="19" t="s">
        <v>1066</v>
      </c>
      <c r="C479" s="11" t="s">
        <v>22</v>
      </c>
      <c r="D479" s="14"/>
      <c r="E479" s="12" t="s">
        <v>798</v>
      </c>
      <c r="F479" s="12" t="s">
        <v>341</v>
      </c>
      <c r="G479" s="130">
        <v>478</v>
      </c>
      <c r="H479" s="130">
        <v>5</v>
      </c>
      <c r="I479" s="130">
        <v>5</v>
      </c>
      <c r="J479" s="130">
        <v>4</v>
      </c>
      <c r="K479" s="130">
        <v>4</v>
      </c>
      <c r="L479" s="130">
        <v>5</v>
      </c>
      <c r="M479" s="130">
        <v>4</v>
      </c>
    </row>
    <row r="480" spans="1:13">
      <c r="A480" s="7">
        <v>100</v>
      </c>
      <c r="B480" s="19" t="s">
        <v>1066</v>
      </c>
      <c r="C480" s="11" t="s">
        <v>84</v>
      </c>
      <c r="D480" s="14"/>
      <c r="E480" s="12" t="s">
        <v>864</v>
      </c>
      <c r="F480" s="12" t="s">
        <v>1069</v>
      </c>
      <c r="G480" s="130">
        <v>479</v>
      </c>
      <c r="H480" s="130">
        <v>5</v>
      </c>
      <c r="I480" s="130">
        <v>5</v>
      </c>
      <c r="J480" s="130">
        <v>4</v>
      </c>
      <c r="K480" s="130">
        <v>4</v>
      </c>
      <c r="L480" s="130">
        <v>5</v>
      </c>
      <c r="M480" s="130">
        <v>4</v>
      </c>
    </row>
    <row r="481" spans="1:13">
      <c r="A481" s="7">
        <v>100</v>
      </c>
      <c r="B481" s="19" t="s">
        <v>1066</v>
      </c>
      <c r="C481" s="11" t="s">
        <v>30</v>
      </c>
      <c r="D481" s="14"/>
      <c r="E481" s="12" t="s">
        <v>1072</v>
      </c>
      <c r="F481" s="12" t="s">
        <v>1073</v>
      </c>
      <c r="G481" s="130">
        <v>480</v>
      </c>
      <c r="H481" s="130">
        <v>5</v>
      </c>
      <c r="I481" s="130">
        <v>5</v>
      </c>
      <c r="J481" s="130">
        <v>5</v>
      </c>
      <c r="K481" s="130">
        <v>5</v>
      </c>
      <c r="L481" s="130">
        <v>4</v>
      </c>
      <c r="M481" s="130">
        <v>4</v>
      </c>
    </row>
    <row r="482" spans="1:13">
      <c r="A482" s="7">
        <v>100</v>
      </c>
      <c r="B482" s="19" t="s">
        <v>1066</v>
      </c>
      <c r="C482" s="11" t="s">
        <v>1078</v>
      </c>
      <c r="D482" s="14"/>
      <c r="E482" s="12" t="s">
        <v>1080</v>
      </c>
      <c r="F482" s="12" t="s">
        <v>329</v>
      </c>
      <c r="G482" s="130">
        <v>481</v>
      </c>
      <c r="H482" s="130">
        <v>5</v>
      </c>
      <c r="I482" s="130">
        <v>5</v>
      </c>
      <c r="J482" s="130">
        <v>4</v>
      </c>
      <c r="K482" s="130">
        <v>5</v>
      </c>
      <c r="L482" s="130">
        <v>5</v>
      </c>
      <c r="M482" s="130">
        <v>4</v>
      </c>
    </row>
    <row r="483" spans="1:13">
      <c r="A483" s="7">
        <v>101</v>
      </c>
      <c r="B483" s="19" t="s">
        <v>1399</v>
      </c>
      <c r="C483" s="11" t="s">
        <v>80</v>
      </c>
      <c r="D483" s="14"/>
      <c r="E483" s="12" t="s">
        <v>1401</v>
      </c>
      <c r="F483" s="46" t="s">
        <v>579</v>
      </c>
      <c r="G483" s="130">
        <v>482</v>
      </c>
      <c r="H483" s="130">
        <v>3</v>
      </c>
      <c r="I483" s="130">
        <v>2</v>
      </c>
      <c r="J483" s="130">
        <v>3</v>
      </c>
      <c r="K483" s="130">
        <v>3</v>
      </c>
      <c r="L483" s="130">
        <v>5</v>
      </c>
      <c r="M483" s="130">
        <v>3</v>
      </c>
    </row>
    <row r="484" spans="1:13">
      <c r="A484" s="7">
        <v>102</v>
      </c>
      <c r="B484" s="19" t="s">
        <v>1404</v>
      </c>
      <c r="C484" s="11" t="s">
        <v>11073</v>
      </c>
      <c r="D484" s="14"/>
      <c r="E484" s="12" t="s">
        <v>1475</v>
      </c>
      <c r="F484" s="12" t="s">
        <v>574</v>
      </c>
      <c r="G484" s="130">
        <v>483</v>
      </c>
      <c r="H484" s="130">
        <v>3</v>
      </c>
      <c r="I484" s="130">
        <v>3</v>
      </c>
      <c r="J484" s="130">
        <v>3</v>
      </c>
      <c r="K484" s="130">
        <v>3</v>
      </c>
      <c r="L484" s="130">
        <v>3</v>
      </c>
      <c r="M484" s="130">
        <v>3</v>
      </c>
    </row>
    <row r="485" spans="1:13">
      <c r="A485" s="7">
        <v>102</v>
      </c>
      <c r="B485" s="19" t="s">
        <v>1404</v>
      </c>
      <c r="C485" s="11" t="s">
        <v>784</v>
      </c>
      <c r="D485" s="14"/>
      <c r="E485" s="12" t="s">
        <v>1406</v>
      </c>
      <c r="F485" s="12" t="s">
        <v>810</v>
      </c>
      <c r="G485" s="130">
        <v>484</v>
      </c>
      <c r="H485" s="130">
        <v>4</v>
      </c>
      <c r="I485" s="130">
        <v>3</v>
      </c>
      <c r="J485" s="130">
        <v>4</v>
      </c>
      <c r="K485" s="130">
        <v>3</v>
      </c>
      <c r="L485" s="130">
        <v>5</v>
      </c>
      <c r="M485" s="130">
        <v>5</v>
      </c>
    </row>
    <row r="486" spans="1:13">
      <c r="A486" s="7">
        <v>102</v>
      </c>
      <c r="B486" s="19" t="s">
        <v>1404</v>
      </c>
      <c r="C486" s="11" t="s">
        <v>816</v>
      </c>
      <c r="D486" s="14"/>
      <c r="E486" s="12" t="s">
        <v>213</v>
      </c>
      <c r="F486" s="12" t="s">
        <v>810</v>
      </c>
      <c r="G486" s="130">
        <v>485</v>
      </c>
      <c r="H486" s="130">
        <v>3</v>
      </c>
      <c r="I486" s="130">
        <v>3</v>
      </c>
      <c r="J486" s="130">
        <v>4</v>
      </c>
      <c r="K486" s="130">
        <v>3</v>
      </c>
      <c r="L486" s="130">
        <v>3</v>
      </c>
      <c r="M486" s="130">
        <v>3</v>
      </c>
    </row>
    <row r="487" spans="1:13">
      <c r="A487" s="7">
        <v>102</v>
      </c>
      <c r="B487" s="19" t="s">
        <v>1404</v>
      </c>
      <c r="C487" s="11" t="s">
        <v>121</v>
      </c>
      <c r="D487" s="14"/>
      <c r="E487" s="12" t="s">
        <v>1409</v>
      </c>
      <c r="F487" s="12" t="s">
        <v>1410</v>
      </c>
      <c r="G487" s="130">
        <v>486</v>
      </c>
      <c r="H487" s="130">
        <v>4</v>
      </c>
      <c r="I487" s="130">
        <v>4</v>
      </c>
      <c r="J487" s="130">
        <v>5</v>
      </c>
      <c r="K487" s="130">
        <v>5</v>
      </c>
      <c r="L487" s="130">
        <v>5</v>
      </c>
      <c r="M487" s="130">
        <v>5</v>
      </c>
    </row>
    <row r="488" spans="1:13">
      <c r="A488" s="7">
        <v>102</v>
      </c>
      <c r="B488" s="19" t="s">
        <v>1404</v>
      </c>
      <c r="C488" s="11" t="s">
        <v>89</v>
      </c>
      <c r="D488" s="14"/>
      <c r="E488" s="12" t="s">
        <v>754</v>
      </c>
      <c r="F488" s="12" t="s">
        <v>1410</v>
      </c>
      <c r="G488" s="130">
        <v>487</v>
      </c>
      <c r="H488" s="130">
        <v>3</v>
      </c>
      <c r="I488" s="130">
        <v>3</v>
      </c>
      <c r="J488" s="130">
        <v>4</v>
      </c>
      <c r="K488" s="130">
        <v>3</v>
      </c>
      <c r="L488" s="130">
        <v>2</v>
      </c>
      <c r="M488" s="130">
        <v>3</v>
      </c>
    </row>
    <row r="489" spans="1:13">
      <c r="A489" s="7">
        <v>102</v>
      </c>
      <c r="B489" s="19" t="s">
        <v>1404</v>
      </c>
      <c r="C489" s="11" t="s">
        <v>1414</v>
      </c>
      <c r="D489" s="14"/>
      <c r="E489" s="12" t="s">
        <v>1416</v>
      </c>
      <c r="F489" s="12" t="s">
        <v>1410</v>
      </c>
      <c r="G489" s="130">
        <v>488</v>
      </c>
      <c r="H489" s="130">
        <v>3</v>
      </c>
      <c r="I489" s="130">
        <v>3</v>
      </c>
      <c r="J489" s="130">
        <v>3</v>
      </c>
      <c r="K489" s="130">
        <v>3</v>
      </c>
      <c r="L489" s="130">
        <v>2</v>
      </c>
      <c r="M489" s="130">
        <v>3</v>
      </c>
    </row>
    <row r="490" spans="1:13">
      <c r="A490" s="7">
        <v>102</v>
      </c>
      <c r="B490" s="19" t="s">
        <v>1404</v>
      </c>
      <c r="C490" s="11" t="s">
        <v>1419</v>
      </c>
      <c r="D490" s="14"/>
      <c r="E490" s="12" t="s">
        <v>894</v>
      </c>
      <c r="F490" s="12" t="s">
        <v>1410</v>
      </c>
      <c r="G490" s="130">
        <v>489</v>
      </c>
      <c r="H490" s="130">
        <v>3</v>
      </c>
      <c r="I490" s="130">
        <v>3</v>
      </c>
      <c r="J490" s="130">
        <v>3</v>
      </c>
      <c r="K490" s="130">
        <v>3</v>
      </c>
      <c r="L490" s="130">
        <v>2</v>
      </c>
      <c r="M490" s="130">
        <v>3</v>
      </c>
    </row>
    <row r="491" spans="1:13">
      <c r="A491" s="7">
        <v>102</v>
      </c>
      <c r="B491" s="19" t="s">
        <v>1404</v>
      </c>
      <c r="C491" s="11" t="s">
        <v>1422</v>
      </c>
      <c r="D491" s="14"/>
      <c r="E491" s="12" t="s">
        <v>179</v>
      </c>
      <c r="F491" s="12" t="s">
        <v>1410</v>
      </c>
      <c r="G491" s="130">
        <v>490</v>
      </c>
      <c r="H491" s="130">
        <v>3</v>
      </c>
      <c r="I491" s="130">
        <v>3</v>
      </c>
      <c r="J491" s="130">
        <v>3</v>
      </c>
      <c r="K491" s="130">
        <v>3</v>
      </c>
      <c r="L491" s="130">
        <v>2</v>
      </c>
      <c r="M491" s="130">
        <v>3</v>
      </c>
    </row>
    <row r="492" spans="1:13">
      <c r="A492" s="7">
        <v>102</v>
      </c>
      <c r="B492" s="19" t="s">
        <v>1404</v>
      </c>
      <c r="C492" s="11" t="s">
        <v>816</v>
      </c>
      <c r="D492" s="14"/>
      <c r="E492" s="12" t="s">
        <v>1425</v>
      </c>
      <c r="F492" s="12" t="s">
        <v>1410</v>
      </c>
      <c r="G492" s="130">
        <v>491</v>
      </c>
      <c r="H492" s="130">
        <v>3</v>
      </c>
      <c r="I492" s="130">
        <v>3</v>
      </c>
      <c r="J492" s="130">
        <v>3</v>
      </c>
      <c r="K492" s="130">
        <v>3</v>
      </c>
      <c r="L492" s="130">
        <v>2</v>
      </c>
      <c r="M492" s="130">
        <v>3</v>
      </c>
    </row>
    <row r="493" spans="1:13">
      <c r="A493" s="7">
        <v>103</v>
      </c>
      <c r="B493" s="19" t="s">
        <v>1426</v>
      </c>
      <c r="C493" s="11" t="s">
        <v>1084</v>
      </c>
      <c r="D493" s="11" t="s">
        <v>1428</v>
      </c>
      <c r="E493" s="12" t="s">
        <v>809</v>
      </c>
      <c r="F493" s="12" t="s">
        <v>388</v>
      </c>
      <c r="G493" s="130">
        <v>492</v>
      </c>
      <c r="H493" s="130">
        <v>5</v>
      </c>
      <c r="I493" s="130">
        <v>3</v>
      </c>
      <c r="J493" s="130">
        <v>4</v>
      </c>
      <c r="K493" s="130">
        <v>3</v>
      </c>
      <c r="L493" s="130">
        <v>5</v>
      </c>
      <c r="M493" s="130">
        <v>4</v>
      </c>
    </row>
    <row r="494" spans="1:13">
      <c r="A494" s="7">
        <v>104</v>
      </c>
      <c r="B494" s="19" t="s">
        <v>1432</v>
      </c>
      <c r="C494" s="11" t="s">
        <v>862</v>
      </c>
      <c r="D494" s="14"/>
      <c r="E494" s="12" t="s">
        <v>794</v>
      </c>
      <c r="F494" s="12" t="s">
        <v>1434</v>
      </c>
      <c r="G494" s="130">
        <v>493</v>
      </c>
      <c r="H494" s="130">
        <v>3</v>
      </c>
      <c r="I494" s="130">
        <v>2</v>
      </c>
      <c r="J494" s="130">
        <v>4</v>
      </c>
      <c r="K494" s="130">
        <v>3</v>
      </c>
      <c r="L494" s="130">
        <v>4</v>
      </c>
      <c r="M494" s="130">
        <v>4</v>
      </c>
    </row>
    <row r="495" spans="1:13">
      <c r="A495" s="7">
        <v>104</v>
      </c>
      <c r="B495" s="19" t="s">
        <v>1432</v>
      </c>
      <c r="C495" s="11" t="s">
        <v>75</v>
      </c>
      <c r="D495" s="14"/>
      <c r="E495" s="12" t="s">
        <v>1435</v>
      </c>
      <c r="F495" s="12" t="s">
        <v>1436</v>
      </c>
      <c r="G495" s="130">
        <v>494</v>
      </c>
      <c r="H495" s="130">
        <v>3</v>
      </c>
      <c r="I495" s="130">
        <v>3</v>
      </c>
      <c r="J495" s="130">
        <v>4</v>
      </c>
      <c r="K495" s="130">
        <v>4</v>
      </c>
      <c r="L495" s="130">
        <v>5</v>
      </c>
      <c r="M495" s="130">
        <v>4</v>
      </c>
    </row>
    <row r="496" spans="1:13">
      <c r="A496" s="7">
        <v>104</v>
      </c>
      <c r="B496" s="19" t="s">
        <v>1432</v>
      </c>
      <c r="C496" s="11" t="s">
        <v>38</v>
      </c>
      <c r="D496" s="14"/>
      <c r="E496" s="12" t="s">
        <v>223</v>
      </c>
      <c r="F496" s="12" t="s">
        <v>618</v>
      </c>
      <c r="G496" s="130">
        <v>495</v>
      </c>
      <c r="H496" s="130">
        <v>4</v>
      </c>
      <c r="I496" s="130">
        <v>3</v>
      </c>
      <c r="J496" s="130">
        <v>4</v>
      </c>
      <c r="K496" s="130">
        <v>5</v>
      </c>
      <c r="L496" s="130">
        <v>5</v>
      </c>
      <c r="M496" s="130">
        <v>4</v>
      </c>
    </row>
    <row r="497" spans="1:13">
      <c r="A497" s="7">
        <v>104</v>
      </c>
      <c r="B497" s="19" t="s">
        <v>1432</v>
      </c>
      <c r="C497" s="11" t="s">
        <v>1440</v>
      </c>
      <c r="D497" s="14"/>
      <c r="E497" s="12" t="s">
        <v>1090</v>
      </c>
      <c r="F497" s="12" t="s">
        <v>618</v>
      </c>
      <c r="G497" s="130">
        <v>496</v>
      </c>
      <c r="H497" s="130">
        <v>4</v>
      </c>
      <c r="I497" s="130">
        <v>3</v>
      </c>
      <c r="J497" s="130">
        <v>3</v>
      </c>
      <c r="K497" s="130">
        <v>5</v>
      </c>
      <c r="L497" s="130">
        <v>5</v>
      </c>
      <c r="M497" s="130">
        <v>3</v>
      </c>
    </row>
    <row r="498" spans="1:13">
      <c r="A498" s="7">
        <v>105</v>
      </c>
      <c r="B498" s="19" t="s">
        <v>1441</v>
      </c>
      <c r="C498" s="11" t="s">
        <v>1442</v>
      </c>
      <c r="D498" s="14"/>
      <c r="E498" s="12" t="s">
        <v>119</v>
      </c>
      <c r="F498" s="12" t="s">
        <v>1443</v>
      </c>
      <c r="G498" s="130">
        <v>497</v>
      </c>
      <c r="H498" s="130">
        <v>4</v>
      </c>
      <c r="I498" s="130">
        <v>2</v>
      </c>
      <c r="J498" s="130">
        <v>4</v>
      </c>
      <c r="K498" s="130">
        <v>3</v>
      </c>
      <c r="L498" s="130">
        <v>5</v>
      </c>
      <c r="M498" s="130">
        <v>4</v>
      </c>
    </row>
    <row r="499" spans="1:13">
      <c r="A499" s="7">
        <v>105</v>
      </c>
      <c r="B499" s="19" t="s">
        <v>1441</v>
      </c>
      <c r="C499" s="11" t="s">
        <v>38</v>
      </c>
      <c r="D499" s="14"/>
      <c r="E499" s="12" t="s">
        <v>864</v>
      </c>
      <c r="F499" s="12" t="s">
        <v>1445</v>
      </c>
      <c r="G499" s="130">
        <v>498</v>
      </c>
      <c r="H499" s="130">
        <v>3</v>
      </c>
      <c r="I499" s="130">
        <v>3</v>
      </c>
      <c r="J499" s="130">
        <v>4</v>
      </c>
      <c r="K499" s="130">
        <v>4</v>
      </c>
      <c r="L499" s="130">
        <v>5</v>
      </c>
      <c r="M499" s="130">
        <v>5</v>
      </c>
    </row>
    <row r="500" spans="1:13">
      <c r="A500" s="7">
        <v>105</v>
      </c>
      <c r="B500" s="19" t="s">
        <v>1441</v>
      </c>
      <c r="C500" s="11" t="s">
        <v>1450</v>
      </c>
      <c r="D500" s="14"/>
      <c r="E500" s="12" t="s">
        <v>1451</v>
      </c>
      <c r="F500" s="12" t="s">
        <v>1452</v>
      </c>
      <c r="G500" s="130">
        <v>499</v>
      </c>
      <c r="H500" s="130">
        <v>3</v>
      </c>
      <c r="I500" s="130">
        <v>3</v>
      </c>
      <c r="J500" s="130">
        <v>4</v>
      </c>
      <c r="K500" s="130">
        <v>4</v>
      </c>
      <c r="L500" s="130">
        <v>4</v>
      </c>
      <c r="M500" s="130">
        <v>4</v>
      </c>
    </row>
    <row r="501" spans="1:13">
      <c r="A501" s="7">
        <v>106</v>
      </c>
      <c r="B501" s="19" t="s">
        <v>1453</v>
      </c>
      <c r="C501" s="11" t="s">
        <v>1817</v>
      </c>
      <c r="D501" s="14"/>
      <c r="E501" s="12" t="s">
        <v>797</v>
      </c>
      <c r="F501" s="12" t="s">
        <v>1204</v>
      </c>
      <c r="G501" s="130">
        <v>500</v>
      </c>
      <c r="H501" s="130">
        <v>3</v>
      </c>
      <c r="I501" s="130">
        <v>3</v>
      </c>
      <c r="J501" s="130">
        <v>4</v>
      </c>
      <c r="K501" s="130">
        <v>4</v>
      </c>
      <c r="L501" s="130">
        <v>5</v>
      </c>
      <c r="M501" s="130">
        <v>4</v>
      </c>
    </row>
    <row r="502" spans="1:13">
      <c r="A502" s="7">
        <v>106</v>
      </c>
      <c r="B502" s="19" t="s">
        <v>1453</v>
      </c>
      <c r="C502" s="11" t="s">
        <v>1747</v>
      </c>
      <c r="D502" s="14"/>
      <c r="E502" s="12" t="s">
        <v>515</v>
      </c>
      <c r="F502" s="12" t="s">
        <v>545</v>
      </c>
      <c r="G502" s="130">
        <v>501</v>
      </c>
      <c r="H502" s="130">
        <v>3</v>
      </c>
      <c r="I502" s="130">
        <v>3</v>
      </c>
      <c r="J502" s="130">
        <v>4</v>
      </c>
      <c r="K502" s="130">
        <v>4</v>
      </c>
      <c r="L502" s="130">
        <v>5</v>
      </c>
      <c r="M502" s="130">
        <v>4</v>
      </c>
    </row>
    <row r="503" spans="1:13">
      <c r="A503" s="7">
        <v>106</v>
      </c>
      <c r="B503" s="19" t="s">
        <v>1453</v>
      </c>
      <c r="C503" s="11" t="s">
        <v>1461</v>
      </c>
      <c r="D503" s="11" t="s">
        <v>1462</v>
      </c>
      <c r="E503" s="12" t="s">
        <v>1249</v>
      </c>
      <c r="F503" s="12" t="s">
        <v>1072</v>
      </c>
      <c r="G503" s="130">
        <v>502</v>
      </c>
      <c r="H503" s="130">
        <v>5</v>
      </c>
      <c r="I503" s="130">
        <v>4</v>
      </c>
      <c r="J503" s="130">
        <v>4</v>
      </c>
      <c r="K503" s="130">
        <v>4</v>
      </c>
      <c r="L503" s="130">
        <v>4</v>
      </c>
      <c r="M503" s="130">
        <v>4</v>
      </c>
    </row>
    <row r="504" spans="1:13">
      <c r="A504" s="7">
        <v>106</v>
      </c>
      <c r="B504" s="19" t="s">
        <v>1453</v>
      </c>
      <c r="C504" s="11" t="s">
        <v>1414</v>
      </c>
      <c r="D504" s="14"/>
      <c r="E504" s="12" t="s">
        <v>1465</v>
      </c>
      <c r="F504" s="12" t="s">
        <v>781</v>
      </c>
      <c r="G504" s="130">
        <v>503</v>
      </c>
      <c r="H504" s="130">
        <v>4</v>
      </c>
      <c r="I504" s="130">
        <v>4</v>
      </c>
      <c r="J504" s="130">
        <v>4</v>
      </c>
      <c r="K504" s="130">
        <v>4</v>
      </c>
      <c r="L504" s="130">
        <v>4</v>
      </c>
      <c r="M504" s="130">
        <v>4</v>
      </c>
    </row>
    <row r="505" spans="1:13">
      <c r="A505" s="7">
        <v>106</v>
      </c>
      <c r="B505" s="19" t="s">
        <v>1453</v>
      </c>
      <c r="C505" s="11" t="s">
        <v>1468</v>
      </c>
      <c r="D505" s="14"/>
      <c r="E505" s="12" t="s">
        <v>1470</v>
      </c>
      <c r="F505" s="12" t="s">
        <v>629</v>
      </c>
      <c r="G505" s="130">
        <v>504</v>
      </c>
      <c r="H505" s="130">
        <v>4</v>
      </c>
      <c r="I505" s="130">
        <v>4</v>
      </c>
      <c r="J505" s="130">
        <v>4</v>
      </c>
      <c r="K505" s="130">
        <v>3</v>
      </c>
      <c r="L505" s="130">
        <v>4</v>
      </c>
      <c r="M505" s="130">
        <v>4</v>
      </c>
    </row>
    <row r="506" spans="1:13">
      <c r="A506" s="7">
        <v>106</v>
      </c>
      <c r="B506" s="19" t="s">
        <v>1453</v>
      </c>
      <c r="C506" s="11" t="s">
        <v>446</v>
      </c>
      <c r="D506" s="14"/>
      <c r="E506" s="12" t="s">
        <v>967</v>
      </c>
      <c r="F506" s="12" t="s">
        <v>1472</v>
      </c>
      <c r="G506" s="130">
        <v>505</v>
      </c>
      <c r="H506" s="130">
        <v>5</v>
      </c>
      <c r="I506" s="130">
        <v>3</v>
      </c>
      <c r="J506" s="130">
        <v>4</v>
      </c>
      <c r="K506" s="130">
        <v>5</v>
      </c>
      <c r="L506" s="130">
        <v>5</v>
      </c>
      <c r="M506" s="130">
        <v>5</v>
      </c>
    </row>
    <row r="507" spans="1:13">
      <c r="A507" s="7">
        <v>107</v>
      </c>
      <c r="B507" s="19" t="s">
        <v>1474</v>
      </c>
      <c r="C507" s="11" t="s">
        <v>68</v>
      </c>
      <c r="D507" s="14"/>
      <c r="E507" s="12" t="s">
        <v>1475</v>
      </c>
      <c r="F507" s="12" t="s">
        <v>306</v>
      </c>
      <c r="G507" s="130">
        <v>506</v>
      </c>
      <c r="H507" s="130">
        <v>3</v>
      </c>
      <c r="I507" s="130">
        <v>3</v>
      </c>
      <c r="J507" s="130">
        <v>4</v>
      </c>
      <c r="K507" s="130">
        <v>3</v>
      </c>
      <c r="L507" s="130">
        <v>3</v>
      </c>
      <c r="M507" s="130">
        <v>4</v>
      </c>
    </row>
    <row r="508" spans="1:13">
      <c r="A508" s="7">
        <v>108</v>
      </c>
      <c r="B508" s="19" t="s">
        <v>1476</v>
      </c>
      <c r="C508" s="11" t="s">
        <v>284</v>
      </c>
      <c r="D508" s="14"/>
      <c r="E508" s="12" t="s">
        <v>774</v>
      </c>
      <c r="F508" s="12" t="s">
        <v>1478</v>
      </c>
      <c r="G508" s="130">
        <v>507</v>
      </c>
      <c r="H508" s="130">
        <v>3</v>
      </c>
      <c r="I508" s="130">
        <v>3</v>
      </c>
      <c r="J508" s="130">
        <v>3</v>
      </c>
      <c r="K508" s="130">
        <v>4</v>
      </c>
      <c r="L508" s="130">
        <v>5</v>
      </c>
      <c r="M508" s="130">
        <v>3</v>
      </c>
    </row>
    <row r="509" spans="1:13">
      <c r="A509" s="7">
        <v>108</v>
      </c>
      <c r="B509" s="19" t="s">
        <v>1476</v>
      </c>
      <c r="C509" s="11" t="s">
        <v>1480</v>
      </c>
      <c r="D509" s="14"/>
      <c r="E509" s="12" t="s">
        <v>1481</v>
      </c>
      <c r="F509" s="12" t="s">
        <v>264</v>
      </c>
      <c r="G509" s="130">
        <v>508</v>
      </c>
      <c r="H509" s="130">
        <v>3</v>
      </c>
      <c r="I509" s="130">
        <v>3</v>
      </c>
      <c r="J509" s="130">
        <v>3</v>
      </c>
      <c r="K509" s="130">
        <v>5</v>
      </c>
      <c r="L509" s="130">
        <v>5</v>
      </c>
      <c r="M509" s="130">
        <v>5</v>
      </c>
    </row>
    <row r="510" spans="1:13">
      <c r="A510" s="7">
        <v>108</v>
      </c>
      <c r="B510" s="19" t="s">
        <v>1476</v>
      </c>
      <c r="C510" s="11" t="s">
        <v>1484</v>
      </c>
      <c r="D510" s="14"/>
      <c r="E510" s="12" t="s">
        <v>1485</v>
      </c>
      <c r="F510" s="12" t="s">
        <v>102</v>
      </c>
      <c r="G510" s="130">
        <v>509</v>
      </c>
      <c r="H510" s="130">
        <v>3</v>
      </c>
      <c r="I510" s="130">
        <v>3</v>
      </c>
      <c r="J510" s="130">
        <v>3</v>
      </c>
      <c r="K510" s="130">
        <v>3</v>
      </c>
      <c r="L510" s="130">
        <v>3</v>
      </c>
      <c r="M510" s="130">
        <v>5</v>
      </c>
    </row>
    <row r="511" spans="1:13">
      <c r="A511" s="7">
        <v>108</v>
      </c>
      <c r="B511" s="19" t="s">
        <v>1476</v>
      </c>
      <c r="C511" s="11" t="s">
        <v>557</v>
      </c>
      <c r="D511" s="14"/>
      <c r="E511" s="12" t="s">
        <v>323</v>
      </c>
      <c r="F511" s="12" t="s">
        <v>102</v>
      </c>
      <c r="G511" s="130">
        <v>510</v>
      </c>
      <c r="H511" s="130">
        <v>3</v>
      </c>
      <c r="I511" s="130">
        <v>3</v>
      </c>
      <c r="J511" s="130">
        <v>3</v>
      </c>
      <c r="K511" s="130">
        <v>5</v>
      </c>
      <c r="L511" s="130">
        <v>4</v>
      </c>
      <c r="M511" s="130">
        <v>5</v>
      </c>
    </row>
    <row r="512" spans="1:13">
      <c r="A512" s="7">
        <v>108</v>
      </c>
      <c r="B512" s="19" t="s">
        <v>1476</v>
      </c>
      <c r="C512" s="11" t="s">
        <v>1487</v>
      </c>
      <c r="D512" s="14"/>
      <c r="E512" s="12" t="s">
        <v>1331</v>
      </c>
      <c r="F512" s="12" t="s">
        <v>1488</v>
      </c>
      <c r="G512" s="130">
        <v>511</v>
      </c>
      <c r="H512" s="130">
        <v>3</v>
      </c>
      <c r="I512" s="130">
        <v>3</v>
      </c>
      <c r="J512" s="130">
        <v>3</v>
      </c>
      <c r="K512" s="130">
        <v>4</v>
      </c>
      <c r="L512" s="130">
        <v>4</v>
      </c>
      <c r="M512" s="130">
        <v>5</v>
      </c>
    </row>
    <row r="513" spans="1:13">
      <c r="A513" s="7">
        <v>109</v>
      </c>
      <c r="B513" s="19" t="s">
        <v>1491</v>
      </c>
      <c r="C513" s="11" t="s">
        <v>75</v>
      </c>
      <c r="D513" s="14"/>
      <c r="E513" s="12" t="s">
        <v>922</v>
      </c>
      <c r="F513" s="12" t="s">
        <v>828</v>
      </c>
      <c r="G513" s="130">
        <v>512</v>
      </c>
      <c r="H513" s="130">
        <v>4</v>
      </c>
      <c r="I513" s="130">
        <v>4</v>
      </c>
      <c r="J513" s="130">
        <v>4</v>
      </c>
      <c r="K513" s="130">
        <v>5</v>
      </c>
      <c r="L513" s="130">
        <v>5</v>
      </c>
      <c r="M513" s="130">
        <v>5</v>
      </c>
    </row>
    <row r="514" spans="1:13">
      <c r="A514" s="7">
        <v>110</v>
      </c>
      <c r="B514" s="19" t="s">
        <v>1493</v>
      </c>
      <c r="C514" s="11" t="s">
        <v>692</v>
      </c>
      <c r="D514" s="11" t="s">
        <v>1494</v>
      </c>
      <c r="E514" s="12" t="s">
        <v>166</v>
      </c>
      <c r="F514" s="12" t="s">
        <v>109</v>
      </c>
      <c r="G514" s="130">
        <v>513</v>
      </c>
      <c r="H514" s="130">
        <v>4</v>
      </c>
      <c r="I514" s="130">
        <v>3</v>
      </c>
      <c r="J514" s="130">
        <v>4</v>
      </c>
      <c r="K514" s="130">
        <v>5</v>
      </c>
      <c r="L514" s="130">
        <v>5</v>
      </c>
      <c r="M514" s="130">
        <v>5</v>
      </c>
    </row>
    <row r="515" spans="1:13">
      <c r="A515" s="7">
        <v>110</v>
      </c>
      <c r="B515" s="19" t="s">
        <v>1493</v>
      </c>
      <c r="C515" s="11" t="s">
        <v>197</v>
      </c>
      <c r="D515" s="14"/>
      <c r="E515" s="12" t="s">
        <v>1498</v>
      </c>
      <c r="F515" s="12" t="s">
        <v>1395</v>
      </c>
      <c r="G515" s="130">
        <v>514</v>
      </c>
      <c r="H515" s="130">
        <v>3</v>
      </c>
      <c r="I515" s="130">
        <v>3</v>
      </c>
      <c r="J515" s="130">
        <v>4</v>
      </c>
      <c r="K515" s="130">
        <v>4</v>
      </c>
      <c r="L515" s="130">
        <v>5</v>
      </c>
      <c r="M515" s="130">
        <v>5</v>
      </c>
    </row>
    <row r="516" spans="1:13">
      <c r="A516" s="7">
        <v>111</v>
      </c>
      <c r="B516" s="19" t="s">
        <v>1501</v>
      </c>
      <c r="C516" s="11" t="s">
        <v>276</v>
      </c>
      <c r="D516" s="11"/>
      <c r="E516" s="12" t="s">
        <v>1502</v>
      </c>
      <c r="F516" s="12" t="s">
        <v>1503</v>
      </c>
      <c r="G516" s="130">
        <v>515</v>
      </c>
      <c r="H516" s="130">
        <v>3</v>
      </c>
      <c r="I516" s="130">
        <v>2</v>
      </c>
      <c r="J516" s="130">
        <v>3</v>
      </c>
      <c r="K516" s="130">
        <v>4</v>
      </c>
      <c r="L516" s="130">
        <v>4</v>
      </c>
      <c r="M516" s="130">
        <v>4</v>
      </c>
    </row>
    <row r="517" spans="1:13">
      <c r="A517" s="7">
        <v>111</v>
      </c>
      <c r="B517" s="19" t="s">
        <v>1501</v>
      </c>
      <c r="C517" s="11" t="s">
        <v>692</v>
      </c>
      <c r="D517" s="14"/>
      <c r="E517" s="12" t="s">
        <v>145</v>
      </c>
      <c r="F517" s="46" t="s">
        <v>1504</v>
      </c>
      <c r="G517" s="130">
        <v>516</v>
      </c>
      <c r="H517" s="130">
        <v>4</v>
      </c>
      <c r="I517" s="130">
        <v>3</v>
      </c>
      <c r="J517" s="130">
        <v>4</v>
      </c>
      <c r="K517" s="130">
        <v>4</v>
      </c>
      <c r="L517" s="130">
        <v>4</v>
      </c>
      <c r="M517" s="130">
        <v>5</v>
      </c>
    </row>
    <row r="518" spans="1:13">
      <c r="A518" s="7">
        <v>112</v>
      </c>
      <c r="B518" s="10" t="s">
        <v>1505</v>
      </c>
      <c r="C518" s="11" t="s">
        <v>816</v>
      </c>
      <c r="D518" s="14"/>
      <c r="E518" s="12" t="s">
        <v>1506</v>
      </c>
      <c r="F518" s="12" t="s">
        <v>339</v>
      </c>
      <c r="G518" s="130">
        <v>517</v>
      </c>
      <c r="H518" s="130">
        <v>5</v>
      </c>
      <c r="I518" s="130">
        <v>4</v>
      </c>
      <c r="J518" s="130">
        <v>4</v>
      </c>
      <c r="K518" s="130">
        <v>4</v>
      </c>
      <c r="L518" s="130">
        <v>5</v>
      </c>
      <c r="M518" s="130">
        <v>4</v>
      </c>
    </row>
    <row r="519" spans="1:13">
      <c r="A519" s="7">
        <v>112</v>
      </c>
      <c r="B519" s="10" t="s">
        <v>1505</v>
      </c>
      <c r="C519" s="11" t="s">
        <v>1400</v>
      </c>
      <c r="D519" s="14"/>
      <c r="E519" s="12" t="s">
        <v>1508</v>
      </c>
      <c r="F519" s="12" t="s">
        <v>1386</v>
      </c>
      <c r="G519" s="130">
        <v>518</v>
      </c>
      <c r="H519" s="130">
        <v>3</v>
      </c>
      <c r="I519" s="130">
        <v>3</v>
      </c>
      <c r="J519" s="130">
        <v>4</v>
      </c>
      <c r="K519" s="130">
        <v>3</v>
      </c>
      <c r="L519" s="130">
        <v>4</v>
      </c>
      <c r="M519" s="130">
        <v>4</v>
      </c>
    </row>
    <row r="520" spans="1:13">
      <c r="A520" s="7">
        <v>112</v>
      </c>
      <c r="B520" s="10" t="s">
        <v>1505</v>
      </c>
      <c r="C520" s="11" t="s">
        <v>75</v>
      </c>
      <c r="D520" s="11" t="s">
        <v>11104</v>
      </c>
      <c r="E520" s="12" t="s">
        <v>1510</v>
      </c>
      <c r="F520" s="12" t="s">
        <v>1235</v>
      </c>
      <c r="G520" s="130">
        <v>519</v>
      </c>
      <c r="H520" s="130">
        <v>4</v>
      </c>
      <c r="I520" s="130">
        <v>5</v>
      </c>
      <c r="J520" s="130">
        <v>4</v>
      </c>
      <c r="K520" s="130">
        <v>4</v>
      </c>
      <c r="L520" s="130">
        <v>5</v>
      </c>
      <c r="M520" s="130">
        <v>5</v>
      </c>
    </row>
    <row r="521" spans="1:13">
      <c r="A521" s="7">
        <v>112</v>
      </c>
      <c r="B521" s="10" t="s">
        <v>1505</v>
      </c>
      <c r="C521" s="11" t="s">
        <v>1461</v>
      </c>
      <c r="D521" s="14"/>
      <c r="E521" s="12" t="s">
        <v>1139</v>
      </c>
      <c r="F521" s="12" t="s">
        <v>323</v>
      </c>
      <c r="G521" s="130">
        <v>520</v>
      </c>
      <c r="H521" s="130">
        <v>4</v>
      </c>
      <c r="I521" s="130">
        <v>4</v>
      </c>
      <c r="J521" s="130">
        <v>4</v>
      </c>
      <c r="K521" s="130">
        <v>4</v>
      </c>
      <c r="L521" s="130">
        <v>4</v>
      </c>
      <c r="M521" s="130">
        <v>4</v>
      </c>
    </row>
    <row r="522" spans="1:13">
      <c r="A522" s="7">
        <v>112</v>
      </c>
      <c r="B522" s="10" t="s">
        <v>1505</v>
      </c>
      <c r="C522" s="11" t="s">
        <v>84</v>
      </c>
      <c r="D522" s="14"/>
      <c r="E522" s="12" t="s">
        <v>499</v>
      </c>
      <c r="F522" s="12" t="s">
        <v>1515</v>
      </c>
      <c r="G522" s="130">
        <v>521</v>
      </c>
      <c r="H522" s="130">
        <v>3</v>
      </c>
      <c r="I522" s="130">
        <v>3</v>
      </c>
      <c r="J522" s="130">
        <v>4</v>
      </c>
      <c r="K522" s="130">
        <v>4</v>
      </c>
      <c r="L522" s="130">
        <v>4</v>
      </c>
      <c r="M522" s="130">
        <v>5</v>
      </c>
    </row>
    <row r="523" spans="1:13">
      <c r="A523" s="7">
        <v>112</v>
      </c>
      <c r="B523" s="10" t="s">
        <v>1505</v>
      </c>
      <c r="C523" s="11" t="s">
        <v>1518</v>
      </c>
      <c r="D523" s="14"/>
      <c r="E523" s="12" t="s">
        <v>1519</v>
      </c>
      <c r="F523" s="46" t="s">
        <v>1515</v>
      </c>
      <c r="G523" s="130">
        <v>522</v>
      </c>
      <c r="H523" s="130">
        <v>3</v>
      </c>
      <c r="I523" s="130">
        <v>3</v>
      </c>
      <c r="J523" s="130">
        <v>4</v>
      </c>
      <c r="K523" s="130">
        <v>4</v>
      </c>
      <c r="L523" s="130">
        <v>4</v>
      </c>
      <c r="M523" s="130">
        <v>4</v>
      </c>
    </row>
    <row r="524" spans="1:13">
      <c r="A524" s="7">
        <v>113</v>
      </c>
      <c r="B524" s="19" t="s">
        <v>1520</v>
      </c>
      <c r="C524" s="11" t="s">
        <v>446</v>
      </c>
      <c r="D524" s="14"/>
      <c r="E524" s="12" t="s">
        <v>1521</v>
      </c>
      <c r="F524" s="12" t="s">
        <v>1522</v>
      </c>
      <c r="G524" s="130">
        <v>523</v>
      </c>
      <c r="H524" s="130">
        <v>4</v>
      </c>
      <c r="I524" s="130">
        <v>3</v>
      </c>
      <c r="J524" s="130">
        <v>4</v>
      </c>
      <c r="K524" s="130">
        <v>3</v>
      </c>
      <c r="L524" s="130">
        <v>3</v>
      </c>
      <c r="M524" s="130">
        <v>4</v>
      </c>
    </row>
    <row r="525" spans="1:13">
      <c r="A525" s="7">
        <v>113</v>
      </c>
      <c r="B525" s="19" t="s">
        <v>1520</v>
      </c>
      <c r="C525" s="11" t="s">
        <v>1525</v>
      </c>
      <c r="D525" s="14"/>
      <c r="E525" s="12" t="s">
        <v>1527</v>
      </c>
      <c r="F525" s="12" t="s">
        <v>1506</v>
      </c>
      <c r="G525" s="130">
        <v>524</v>
      </c>
      <c r="H525" s="130">
        <v>4</v>
      </c>
      <c r="I525" s="130">
        <v>3</v>
      </c>
      <c r="J525" s="130">
        <v>4</v>
      </c>
      <c r="K525" s="130">
        <v>3</v>
      </c>
      <c r="L525" s="130">
        <v>4</v>
      </c>
      <c r="M525" s="130">
        <v>4</v>
      </c>
    </row>
    <row r="526" spans="1:13">
      <c r="A526" s="7">
        <v>113</v>
      </c>
      <c r="B526" s="19" t="s">
        <v>1520</v>
      </c>
      <c r="C526" s="11" t="s">
        <v>816</v>
      </c>
      <c r="D526" s="14"/>
      <c r="E526" s="12" t="s">
        <v>1529</v>
      </c>
      <c r="F526" s="12" t="s">
        <v>1102</v>
      </c>
      <c r="G526" s="130">
        <v>525</v>
      </c>
      <c r="H526" s="130">
        <v>4</v>
      </c>
      <c r="I526" s="130">
        <v>4</v>
      </c>
      <c r="J526" s="130">
        <v>4</v>
      </c>
      <c r="K526" s="130">
        <v>4</v>
      </c>
      <c r="L526" s="130">
        <v>5</v>
      </c>
      <c r="M526" s="130">
        <v>5</v>
      </c>
    </row>
    <row r="527" spans="1:13">
      <c r="A527" s="7">
        <v>113</v>
      </c>
      <c r="B527" s="19" t="s">
        <v>1520</v>
      </c>
      <c r="C527" s="11" t="s">
        <v>75</v>
      </c>
      <c r="D527" s="14"/>
      <c r="E527" s="12" t="s">
        <v>76</v>
      </c>
      <c r="F527" s="12" t="s">
        <v>81</v>
      </c>
      <c r="G527" s="130">
        <v>526</v>
      </c>
      <c r="H527" s="130">
        <v>3</v>
      </c>
      <c r="I527" s="130">
        <v>4</v>
      </c>
      <c r="J527" s="130">
        <v>4</v>
      </c>
      <c r="K527" s="130">
        <v>3</v>
      </c>
      <c r="L527" s="130">
        <v>4</v>
      </c>
      <c r="M527" s="130">
        <v>4</v>
      </c>
    </row>
    <row r="528" spans="1:13">
      <c r="A528" s="7">
        <v>114</v>
      </c>
      <c r="B528" s="19" t="s">
        <v>1533</v>
      </c>
      <c r="C528" s="11" t="s">
        <v>75</v>
      </c>
      <c r="D528" s="14"/>
      <c r="E528" s="12" t="s">
        <v>1534</v>
      </c>
      <c r="F528" s="12" t="s">
        <v>510</v>
      </c>
      <c r="G528" s="130">
        <v>527</v>
      </c>
      <c r="H528" s="130">
        <v>3</v>
      </c>
      <c r="I528" s="130">
        <v>2</v>
      </c>
      <c r="J528" s="130">
        <v>4</v>
      </c>
      <c r="K528" s="130">
        <v>3</v>
      </c>
      <c r="L528" s="130">
        <v>4</v>
      </c>
      <c r="M528" s="130">
        <v>4</v>
      </c>
    </row>
    <row r="529" spans="1:13">
      <c r="A529" s="7">
        <v>114</v>
      </c>
      <c r="B529" s="19" t="s">
        <v>1533</v>
      </c>
      <c r="C529" s="11" t="s">
        <v>1461</v>
      </c>
      <c r="D529" s="14"/>
      <c r="E529" s="12" t="s">
        <v>1536</v>
      </c>
      <c r="F529" s="12" t="s">
        <v>1537</v>
      </c>
      <c r="G529" s="130">
        <v>528</v>
      </c>
      <c r="H529" s="130">
        <v>3</v>
      </c>
      <c r="I529" s="130">
        <v>3</v>
      </c>
      <c r="J529" s="130">
        <v>4</v>
      </c>
      <c r="K529" s="130">
        <v>3</v>
      </c>
      <c r="L529" s="130">
        <v>3</v>
      </c>
      <c r="M529" s="130">
        <v>4</v>
      </c>
    </row>
    <row r="530" spans="1:13">
      <c r="A530" s="7">
        <v>114</v>
      </c>
      <c r="B530" s="19" t="s">
        <v>1533</v>
      </c>
      <c r="C530" s="11" t="s">
        <v>1414</v>
      </c>
      <c r="D530" s="14"/>
      <c r="E530" s="406">
        <v>0.1673611111111111</v>
      </c>
      <c r="F530" s="12" t="s">
        <v>388</v>
      </c>
      <c r="G530" s="130">
        <v>529</v>
      </c>
      <c r="H530" s="130">
        <v>3</v>
      </c>
      <c r="I530" s="130">
        <v>2</v>
      </c>
      <c r="J530" s="130">
        <v>4</v>
      </c>
      <c r="K530" s="130">
        <v>3</v>
      </c>
      <c r="L530" s="130">
        <v>4</v>
      </c>
      <c r="M530" s="130">
        <v>4</v>
      </c>
    </row>
    <row r="531" spans="1:13">
      <c r="A531" s="7">
        <v>114</v>
      </c>
      <c r="B531" s="19" t="s">
        <v>1533</v>
      </c>
      <c r="C531" s="11" t="s">
        <v>1538</v>
      </c>
      <c r="D531" s="11" t="s">
        <v>1539</v>
      </c>
      <c r="E531" s="12" t="s">
        <v>1004</v>
      </c>
      <c r="F531" s="12" t="s">
        <v>1540</v>
      </c>
      <c r="G531" s="130">
        <v>530</v>
      </c>
      <c r="H531" s="130">
        <v>3</v>
      </c>
      <c r="I531" s="130">
        <v>3</v>
      </c>
      <c r="J531" s="130">
        <v>4</v>
      </c>
      <c r="K531" s="130">
        <v>4</v>
      </c>
      <c r="L531" s="130">
        <v>4</v>
      </c>
      <c r="M531" s="130">
        <v>4</v>
      </c>
    </row>
    <row r="532" spans="1:13">
      <c r="A532" s="7">
        <v>114</v>
      </c>
      <c r="B532" s="19" t="s">
        <v>1533</v>
      </c>
      <c r="C532" s="11" t="s">
        <v>1542</v>
      </c>
      <c r="D532" s="14"/>
      <c r="E532" s="12" t="s">
        <v>1544</v>
      </c>
      <c r="F532" s="12" t="s">
        <v>1540</v>
      </c>
      <c r="G532" s="130">
        <v>531</v>
      </c>
      <c r="H532" s="130">
        <v>4</v>
      </c>
      <c r="I532" s="130">
        <v>3</v>
      </c>
      <c r="J532" s="130">
        <v>4</v>
      </c>
      <c r="K532" s="130">
        <v>4</v>
      </c>
      <c r="L532" s="130">
        <v>4</v>
      </c>
      <c r="M532" s="130">
        <v>4</v>
      </c>
    </row>
    <row r="533" spans="1:13">
      <c r="A533" s="7">
        <v>114</v>
      </c>
      <c r="B533" s="19" t="s">
        <v>1533</v>
      </c>
      <c r="C533" s="11" t="s">
        <v>1458</v>
      </c>
      <c r="D533" s="11" t="s">
        <v>1546</v>
      </c>
      <c r="E533" s="12" t="s">
        <v>1547</v>
      </c>
      <c r="F533" s="12" t="s">
        <v>1548</v>
      </c>
      <c r="G533" s="130">
        <v>532</v>
      </c>
      <c r="H533" s="130">
        <v>3</v>
      </c>
      <c r="I533" s="130">
        <v>3</v>
      </c>
      <c r="J533" s="130">
        <v>4</v>
      </c>
      <c r="K533" s="130">
        <v>4</v>
      </c>
      <c r="L533" s="130">
        <v>4</v>
      </c>
      <c r="M533" s="130">
        <v>4</v>
      </c>
    </row>
    <row r="534" spans="1:13">
      <c r="A534" s="7">
        <v>114</v>
      </c>
      <c r="B534" s="19" t="s">
        <v>1533</v>
      </c>
      <c r="C534" s="11" t="s">
        <v>862</v>
      </c>
      <c r="D534" s="11"/>
      <c r="E534" s="12" t="s">
        <v>1551</v>
      </c>
      <c r="F534" s="12" t="s">
        <v>1046</v>
      </c>
      <c r="G534" s="130">
        <v>533</v>
      </c>
      <c r="H534" s="130">
        <v>3</v>
      </c>
      <c r="I534" s="130">
        <v>2</v>
      </c>
      <c r="J534" s="130">
        <v>4</v>
      </c>
      <c r="K534" s="130">
        <v>4</v>
      </c>
      <c r="L534" s="130">
        <v>5</v>
      </c>
      <c r="M534" s="130">
        <v>5</v>
      </c>
    </row>
    <row r="535" spans="1:13">
      <c r="A535" s="7">
        <v>114</v>
      </c>
      <c r="B535" s="19" t="s">
        <v>1533</v>
      </c>
      <c r="C535" s="11" t="s">
        <v>1552</v>
      </c>
      <c r="D535" s="11"/>
      <c r="E535" s="12" t="s">
        <v>188</v>
      </c>
      <c r="F535" s="12" t="s">
        <v>156</v>
      </c>
      <c r="G535" s="130">
        <v>534</v>
      </c>
      <c r="H535" s="130">
        <v>3</v>
      </c>
      <c r="I535" s="130">
        <v>2</v>
      </c>
      <c r="J535" s="130">
        <v>4</v>
      </c>
      <c r="K535" s="130">
        <v>5</v>
      </c>
      <c r="L535" s="130">
        <v>5</v>
      </c>
      <c r="M535" s="130">
        <v>4</v>
      </c>
    </row>
    <row r="536" spans="1:13">
      <c r="A536" s="7">
        <v>115</v>
      </c>
      <c r="B536" s="10" t="s">
        <v>1554</v>
      </c>
      <c r="C536" s="11" t="s">
        <v>80</v>
      </c>
      <c r="D536" s="14"/>
      <c r="E536" s="12" t="s">
        <v>1555</v>
      </c>
      <c r="F536" s="12" t="s">
        <v>623</v>
      </c>
      <c r="G536" s="130">
        <v>535</v>
      </c>
      <c r="H536" s="130">
        <v>5</v>
      </c>
      <c r="I536" s="130">
        <v>4</v>
      </c>
      <c r="J536" s="130">
        <v>4</v>
      </c>
      <c r="K536" s="130">
        <v>3</v>
      </c>
      <c r="L536" s="130">
        <v>3</v>
      </c>
      <c r="M536" s="130">
        <v>4</v>
      </c>
    </row>
    <row r="537" spans="1:13">
      <c r="A537" s="7">
        <v>115</v>
      </c>
      <c r="B537" s="10" t="s">
        <v>1554</v>
      </c>
      <c r="C537" s="11" t="s">
        <v>1400</v>
      </c>
      <c r="D537" s="14"/>
      <c r="E537" s="12" t="s">
        <v>1559</v>
      </c>
      <c r="F537" s="12" t="s">
        <v>623</v>
      </c>
      <c r="G537" s="130">
        <v>536</v>
      </c>
      <c r="H537" s="130">
        <v>5</v>
      </c>
      <c r="I537" s="130">
        <v>4</v>
      </c>
      <c r="J537" s="130">
        <v>3</v>
      </c>
      <c r="K537" s="130">
        <v>3</v>
      </c>
      <c r="L537" s="130">
        <v>3</v>
      </c>
      <c r="M537" s="130">
        <v>4</v>
      </c>
    </row>
    <row r="538" spans="1:13">
      <c r="A538" s="7">
        <v>115</v>
      </c>
      <c r="B538" s="10" t="s">
        <v>1554</v>
      </c>
      <c r="C538" s="11" t="s">
        <v>557</v>
      </c>
      <c r="D538" s="11" t="s">
        <v>1562</v>
      </c>
      <c r="E538" s="12" t="s">
        <v>1563</v>
      </c>
      <c r="F538" s="12" t="s">
        <v>1564</v>
      </c>
      <c r="G538" s="130">
        <v>537</v>
      </c>
      <c r="H538" s="130">
        <v>5</v>
      </c>
      <c r="I538" s="130">
        <v>3</v>
      </c>
      <c r="J538" s="130">
        <v>4</v>
      </c>
      <c r="K538" s="130">
        <v>3</v>
      </c>
      <c r="L538" s="130">
        <v>3</v>
      </c>
      <c r="M538" s="130">
        <v>3</v>
      </c>
    </row>
    <row r="539" spans="1:13">
      <c r="A539" s="7">
        <v>115</v>
      </c>
      <c r="B539" s="10" t="s">
        <v>1554</v>
      </c>
      <c r="C539" s="11" t="s">
        <v>38</v>
      </c>
      <c r="D539" s="14"/>
      <c r="E539" s="46" t="s">
        <v>1569</v>
      </c>
      <c r="F539" s="38" t="s">
        <v>1570</v>
      </c>
      <c r="G539" s="130">
        <v>538</v>
      </c>
      <c r="H539" s="130">
        <v>5</v>
      </c>
      <c r="I539" s="130">
        <v>3</v>
      </c>
      <c r="J539" s="130">
        <v>4</v>
      </c>
      <c r="K539" s="130">
        <v>3</v>
      </c>
      <c r="L539" s="130">
        <v>3</v>
      </c>
      <c r="M539" s="130">
        <v>4</v>
      </c>
    </row>
    <row r="540" spans="1:13">
      <c r="A540" s="7">
        <v>115</v>
      </c>
      <c r="B540" s="10" t="s">
        <v>1554</v>
      </c>
      <c r="C540" s="11" t="s">
        <v>1217</v>
      </c>
      <c r="D540" s="11" t="s">
        <v>1574</v>
      </c>
      <c r="E540" s="12" t="s">
        <v>1575</v>
      </c>
      <c r="F540" s="12" t="s">
        <v>1576</v>
      </c>
      <c r="G540" s="130">
        <v>539</v>
      </c>
      <c r="H540" s="130">
        <v>5</v>
      </c>
      <c r="I540" s="130">
        <v>3</v>
      </c>
      <c r="J540" s="130">
        <v>4</v>
      </c>
      <c r="K540" s="130">
        <v>3</v>
      </c>
      <c r="L540" s="130">
        <v>3</v>
      </c>
      <c r="M540" s="130">
        <v>4</v>
      </c>
    </row>
    <row r="541" spans="1:13">
      <c r="A541" s="7">
        <v>115</v>
      </c>
      <c r="B541" s="10" t="s">
        <v>1554</v>
      </c>
      <c r="C541" s="11" t="s">
        <v>753</v>
      </c>
      <c r="D541" s="11" t="s">
        <v>1579</v>
      </c>
      <c r="E541" s="12" t="s">
        <v>1580</v>
      </c>
      <c r="F541" s="12" t="s">
        <v>1581</v>
      </c>
      <c r="G541" s="130">
        <v>540</v>
      </c>
      <c r="H541" s="130">
        <v>3</v>
      </c>
      <c r="I541" s="130">
        <v>3</v>
      </c>
      <c r="J541" s="130">
        <v>4</v>
      </c>
      <c r="K541" s="130">
        <v>3</v>
      </c>
      <c r="L541" s="130">
        <v>3</v>
      </c>
      <c r="M541" s="130">
        <v>4</v>
      </c>
    </row>
    <row r="542" spans="1:13">
      <c r="A542" s="7">
        <v>116</v>
      </c>
      <c r="B542" s="19" t="s">
        <v>1583</v>
      </c>
      <c r="C542" s="11" t="s">
        <v>75</v>
      </c>
      <c r="D542" s="11" t="s">
        <v>1584</v>
      </c>
      <c r="E542" s="12" t="s">
        <v>743</v>
      </c>
      <c r="F542" s="12" t="s">
        <v>1585</v>
      </c>
      <c r="G542" s="130">
        <v>541</v>
      </c>
      <c r="H542" s="130">
        <v>3</v>
      </c>
      <c r="I542" s="130">
        <v>2</v>
      </c>
      <c r="J542" s="130">
        <v>4</v>
      </c>
      <c r="K542" s="130">
        <v>5</v>
      </c>
      <c r="L542" s="130">
        <v>5</v>
      </c>
      <c r="M542" s="130">
        <v>4</v>
      </c>
    </row>
    <row r="543" spans="1:13">
      <c r="A543" s="7">
        <v>116</v>
      </c>
      <c r="B543" s="19" t="s">
        <v>1583</v>
      </c>
      <c r="C543" s="11" t="s">
        <v>37</v>
      </c>
      <c r="D543" s="14"/>
      <c r="E543" s="12" t="s">
        <v>1588</v>
      </c>
      <c r="F543" s="12" t="s">
        <v>1589</v>
      </c>
      <c r="G543" s="130">
        <v>542</v>
      </c>
      <c r="H543" s="130">
        <v>3</v>
      </c>
      <c r="I543" s="130">
        <v>3</v>
      </c>
      <c r="J543" s="130">
        <v>4</v>
      </c>
      <c r="K543" s="130">
        <v>5</v>
      </c>
      <c r="L543" s="130">
        <v>4</v>
      </c>
      <c r="M543" s="130">
        <v>4</v>
      </c>
    </row>
    <row r="544" spans="1:13">
      <c r="A544" s="7">
        <v>116</v>
      </c>
      <c r="B544" s="19" t="s">
        <v>1583</v>
      </c>
      <c r="C544" s="11" t="s">
        <v>886</v>
      </c>
      <c r="D544" s="14"/>
      <c r="E544" s="12" t="s">
        <v>1171</v>
      </c>
      <c r="F544" s="12" t="s">
        <v>1591</v>
      </c>
      <c r="G544" s="130">
        <v>543</v>
      </c>
      <c r="H544" s="130">
        <v>3</v>
      </c>
      <c r="I544" s="130">
        <v>3</v>
      </c>
      <c r="J544" s="130">
        <v>4</v>
      </c>
      <c r="K544" s="130">
        <v>5</v>
      </c>
      <c r="L544" s="130">
        <v>5</v>
      </c>
      <c r="M544" s="130">
        <v>5</v>
      </c>
    </row>
    <row r="545" spans="1:13">
      <c r="A545" s="7">
        <v>116</v>
      </c>
      <c r="B545" s="19" t="s">
        <v>1583</v>
      </c>
      <c r="C545" s="11" t="s">
        <v>94</v>
      </c>
      <c r="D545" s="14"/>
      <c r="E545" s="12" t="s">
        <v>1593</v>
      </c>
      <c r="F545" s="12" t="s">
        <v>1594</v>
      </c>
      <c r="G545" s="130">
        <v>544</v>
      </c>
      <c r="H545" s="130">
        <v>3</v>
      </c>
      <c r="I545" s="130">
        <v>3</v>
      </c>
      <c r="J545" s="130">
        <v>4</v>
      </c>
      <c r="K545" s="130">
        <v>4</v>
      </c>
      <c r="L545" s="130">
        <v>5</v>
      </c>
      <c r="M545" s="130">
        <v>4</v>
      </c>
    </row>
    <row r="546" spans="1:13">
      <c r="A546" s="7">
        <v>117</v>
      </c>
      <c r="B546" s="19" t="s">
        <v>1595</v>
      </c>
      <c r="C546" s="11" t="s">
        <v>816</v>
      </c>
      <c r="D546" s="14"/>
      <c r="E546" s="407" t="s">
        <v>672</v>
      </c>
      <c r="F546" s="12" t="s">
        <v>174</v>
      </c>
      <c r="G546" s="130">
        <v>545</v>
      </c>
      <c r="H546" s="130">
        <v>5</v>
      </c>
      <c r="I546" s="130">
        <v>5</v>
      </c>
      <c r="J546" s="130">
        <v>4</v>
      </c>
      <c r="K546" s="130">
        <v>5</v>
      </c>
      <c r="L546" s="130">
        <v>5</v>
      </c>
      <c r="M546" s="130">
        <v>5</v>
      </c>
    </row>
    <row r="547" spans="1:13">
      <c r="A547" s="7">
        <v>118</v>
      </c>
      <c r="B547" s="19" t="s">
        <v>1598</v>
      </c>
      <c r="C547" s="11" t="s">
        <v>816</v>
      </c>
      <c r="D547" s="14"/>
      <c r="E547" s="12" t="s">
        <v>505</v>
      </c>
      <c r="F547" s="12" t="s">
        <v>1599</v>
      </c>
      <c r="G547" s="130">
        <v>546</v>
      </c>
      <c r="H547" s="130">
        <v>4</v>
      </c>
      <c r="I547" s="130">
        <v>4</v>
      </c>
      <c r="J547" s="130">
        <v>4</v>
      </c>
      <c r="K547" s="130">
        <v>3</v>
      </c>
      <c r="L547" s="130">
        <v>5</v>
      </c>
      <c r="M547" s="130">
        <v>4</v>
      </c>
    </row>
    <row r="548" spans="1:13">
      <c r="A548" s="7">
        <v>118</v>
      </c>
      <c r="B548" s="19" t="s">
        <v>1598</v>
      </c>
      <c r="C548" s="11" t="s">
        <v>1601</v>
      </c>
      <c r="D548" s="11" t="s">
        <v>1602</v>
      </c>
      <c r="E548" s="12" t="s">
        <v>1603</v>
      </c>
      <c r="F548" s="12" t="s">
        <v>1604</v>
      </c>
      <c r="G548" s="130">
        <v>547</v>
      </c>
      <c r="H548" s="130">
        <v>4</v>
      </c>
      <c r="I548" s="130">
        <v>3</v>
      </c>
      <c r="J548" s="130">
        <v>4</v>
      </c>
      <c r="K548" s="130">
        <v>5</v>
      </c>
      <c r="L548" s="130">
        <v>5</v>
      </c>
      <c r="M548" s="130">
        <v>4</v>
      </c>
    </row>
    <row r="549" spans="1:13">
      <c r="A549" s="7">
        <v>119</v>
      </c>
      <c r="B549" s="19" t="s">
        <v>1605</v>
      </c>
      <c r="C549" s="11" t="s">
        <v>1468</v>
      </c>
      <c r="D549" s="14"/>
      <c r="E549" s="12" t="s">
        <v>1588</v>
      </c>
      <c r="F549" s="12" t="s">
        <v>228</v>
      </c>
      <c r="G549" s="130">
        <v>548</v>
      </c>
      <c r="H549" s="130">
        <v>5</v>
      </c>
      <c r="I549" s="130">
        <v>4</v>
      </c>
      <c r="J549" s="130">
        <v>4</v>
      </c>
      <c r="K549" s="130">
        <v>5</v>
      </c>
      <c r="L549" s="130">
        <v>4</v>
      </c>
      <c r="M549" s="130">
        <v>5</v>
      </c>
    </row>
    <row r="550" spans="1:13">
      <c r="A550" s="7">
        <v>119</v>
      </c>
      <c r="B550" s="19" t="s">
        <v>1605</v>
      </c>
      <c r="C550" s="11" t="s">
        <v>647</v>
      </c>
      <c r="D550" s="14"/>
      <c r="E550" s="12" t="s">
        <v>457</v>
      </c>
      <c r="F550" s="12" t="s">
        <v>1608</v>
      </c>
      <c r="G550" s="130">
        <v>549</v>
      </c>
      <c r="H550" s="130">
        <v>5</v>
      </c>
      <c r="I550" s="130">
        <v>4</v>
      </c>
      <c r="J550" s="130">
        <v>4</v>
      </c>
      <c r="K550" s="130">
        <v>5</v>
      </c>
      <c r="L550" s="130">
        <v>5</v>
      </c>
      <c r="M550" s="130">
        <v>4</v>
      </c>
    </row>
    <row r="551" spans="1:13">
      <c r="A551" s="7">
        <v>119</v>
      </c>
      <c r="B551" s="19" t="s">
        <v>1605</v>
      </c>
      <c r="C551" s="11" t="s">
        <v>816</v>
      </c>
      <c r="D551" s="14"/>
      <c r="E551" s="12" t="s">
        <v>383</v>
      </c>
      <c r="F551" s="12" t="s">
        <v>1608</v>
      </c>
      <c r="G551" s="130">
        <v>550</v>
      </c>
      <c r="H551" s="130">
        <v>5</v>
      </c>
      <c r="I551" s="130">
        <v>5</v>
      </c>
      <c r="J551" s="130">
        <v>4</v>
      </c>
      <c r="K551" s="130">
        <v>4</v>
      </c>
      <c r="L551" s="130">
        <v>5</v>
      </c>
      <c r="M551" s="130">
        <v>5</v>
      </c>
    </row>
    <row r="552" spans="1:13">
      <c r="A552" s="7">
        <v>119</v>
      </c>
      <c r="B552" s="19" t="s">
        <v>1605</v>
      </c>
      <c r="C552" s="11" t="s">
        <v>38</v>
      </c>
      <c r="D552" s="14"/>
      <c r="E552" s="12" t="s">
        <v>600</v>
      </c>
      <c r="F552" s="12" t="s">
        <v>1608</v>
      </c>
      <c r="G552" s="130">
        <v>551</v>
      </c>
      <c r="H552" s="130">
        <v>3</v>
      </c>
      <c r="I552" s="130">
        <v>4</v>
      </c>
      <c r="J552" s="130">
        <v>4</v>
      </c>
      <c r="K552" s="130">
        <v>4</v>
      </c>
      <c r="L552" s="130">
        <v>4</v>
      </c>
      <c r="M552" s="130">
        <v>5</v>
      </c>
    </row>
    <row r="553" spans="1:13">
      <c r="A553" s="7">
        <v>119</v>
      </c>
      <c r="B553" s="19" t="s">
        <v>1605</v>
      </c>
      <c r="C553" s="11" t="s">
        <v>886</v>
      </c>
      <c r="D553" s="14"/>
      <c r="E553" s="12" t="s">
        <v>1614</v>
      </c>
      <c r="F553" s="12" t="s">
        <v>1615</v>
      </c>
      <c r="G553" s="130">
        <v>552</v>
      </c>
      <c r="H553" s="130">
        <v>3</v>
      </c>
      <c r="I553" s="130">
        <v>3</v>
      </c>
      <c r="J553" s="130">
        <v>4</v>
      </c>
      <c r="K553" s="130">
        <v>4</v>
      </c>
      <c r="L553" s="130">
        <v>4</v>
      </c>
      <c r="M553" s="130">
        <v>4</v>
      </c>
    </row>
    <row r="554" spans="1:13">
      <c r="A554" s="7">
        <v>119</v>
      </c>
      <c r="B554" s="19" t="s">
        <v>1605</v>
      </c>
      <c r="C554" s="11" t="s">
        <v>886</v>
      </c>
      <c r="D554" s="14"/>
      <c r="E554" s="12" t="s">
        <v>1617</v>
      </c>
      <c r="F554" s="12" t="s">
        <v>1615</v>
      </c>
      <c r="G554" s="130">
        <v>553</v>
      </c>
      <c r="H554" s="130">
        <v>3</v>
      </c>
      <c r="I554" s="130">
        <v>3</v>
      </c>
      <c r="J554" s="130">
        <v>4</v>
      </c>
      <c r="K554" s="130">
        <v>4</v>
      </c>
      <c r="L554" s="130">
        <v>3</v>
      </c>
      <c r="M554" s="130">
        <v>4</v>
      </c>
    </row>
    <row r="555" spans="1:13">
      <c r="A555" s="1">
        <v>120</v>
      </c>
      <c r="B555" s="19" t="s">
        <v>1618</v>
      </c>
      <c r="C555" s="11" t="s">
        <v>79</v>
      </c>
      <c r="D555" s="14"/>
      <c r="E555" s="12" t="s">
        <v>1619</v>
      </c>
      <c r="F555" s="12" t="s">
        <v>1305</v>
      </c>
      <c r="G555" s="130">
        <v>554</v>
      </c>
      <c r="H555" s="130">
        <v>4</v>
      </c>
      <c r="I555" s="130">
        <v>4</v>
      </c>
      <c r="J555" s="130">
        <v>4</v>
      </c>
      <c r="K555" s="130">
        <v>5</v>
      </c>
      <c r="L555" s="130">
        <v>5</v>
      </c>
      <c r="M555" s="130">
        <v>5</v>
      </c>
    </row>
    <row r="556" spans="1:13">
      <c r="A556" s="1">
        <v>120</v>
      </c>
      <c r="B556" s="19" t="s">
        <v>1618</v>
      </c>
      <c r="C556" s="11" t="s">
        <v>1620</v>
      </c>
      <c r="D556" s="14"/>
      <c r="E556" s="12" t="s">
        <v>297</v>
      </c>
      <c r="F556" s="12" t="s">
        <v>1622</v>
      </c>
      <c r="G556" s="130">
        <v>555</v>
      </c>
      <c r="H556" s="130">
        <v>4</v>
      </c>
      <c r="I556" s="130">
        <v>4</v>
      </c>
      <c r="J556" s="130">
        <v>4</v>
      </c>
      <c r="K556" s="130">
        <v>5</v>
      </c>
      <c r="L556" s="130">
        <v>5</v>
      </c>
      <c r="M556" s="130">
        <v>5</v>
      </c>
    </row>
    <row r="557" spans="1:13">
      <c r="A557" s="1">
        <v>120</v>
      </c>
      <c r="B557" s="19" t="s">
        <v>1618</v>
      </c>
      <c r="C557" s="11" t="s">
        <v>446</v>
      </c>
      <c r="D557" s="14"/>
      <c r="E557" s="12" t="s">
        <v>428</v>
      </c>
      <c r="F557" s="12" t="s">
        <v>1627</v>
      </c>
      <c r="G557" s="130">
        <v>556</v>
      </c>
      <c r="H557" s="130">
        <v>4</v>
      </c>
      <c r="I557" s="130">
        <v>3</v>
      </c>
      <c r="J557" s="130">
        <v>4</v>
      </c>
      <c r="K557" s="130">
        <v>5</v>
      </c>
      <c r="L557" s="130">
        <v>5</v>
      </c>
      <c r="M557" s="130">
        <v>5</v>
      </c>
    </row>
    <row r="558" spans="1:13">
      <c r="A558" s="1">
        <v>121</v>
      </c>
      <c r="B558" s="19" t="s">
        <v>1630</v>
      </c>
      <c r="C558" s="11" t="s">
        <v>1631</v>
      </c>
      <c r="D558" s="14"/>
      <c r="E558" s="12" t="s">
        <v>1632</v>
      </c>
      <c r="F558" s="12" t="s">
        <v>92</v>
      </c>
      <c r="G558" s="130">
        <v>557</v>
      </c>
      <c r="H558" s="130">
        <v>3</v>
      </c>
      <c r="I558" s="130">
        <v>2</v>
      </c>
      <c r="J558" s="130">
        <v>4</v>
      </c>
      <c r="K558" s="130">
        <v>5</v>
      </c>
      <c r="L558" s="130">
        <v>2</v>
      </c>
      <c r="M558" s="130">
        <v>4</v>
      </c>
    </row>
    <row r="559" spans="1:13">
      <c r="A559" s="1">
        <v>121</v>
      </c>
      <c r="B559" s="19" t="s">
        <v>1630</v>
      </c>
      <c r="C559" s="11" t="s">
        <v>1633</v>
      </c>
      <c r="D559" s="14"/>
      <c r="E559" s="12" t="s">
        <v>433</v>
      </c>
      <c r="F559" s="12" t="s">
        <v>92</v>
      </c>
      <c r="G559" s="130">
        <v>558</v>
      </c>
      <c r="H559" s="130">
        <v>3</v>
      </c>
      <c r="I559" s="130">
        <v>2</v>
      </c>
      <c r="J559" s="130">
        <v>4</v>
      </c>
      <c r="K559" s="130">
        <v>4</v>
      </c>
      <c r="L559" s="130">
        <v>3</v>
      </c>
      <c r="M559" s="130">
        <v>3</v>
      </c>
    </row>
    <row r="560" spans="1:13">
      <c r="A560" s="1">
        <v>121</v>
      </c>
      <c r="B560" s="19" t="s">
        <v>1630</v>
      </c>
      <c r="C560" s="11" t="s">
        <v>1219</v>
      </c>
      <c r="D560" s="14"/>
      <c r="E560" s="12" t="s">
        <v>1635</v>
      </c>
      <c r="F560" s="12" t="s">
        <v>1636</v>
      </c>
      <c r="G560" s="130">
        <v>559</v>
      </c>
      <c r="H560" s="130">
        <v>2</v>
      </c>
      <c r="I560" s="130">
        <v>2</v>
      </c>
      <c r="J560" s="130">
        <v>3</v>
      </c>
      <c r="K560" s="130">
        <v>4</v>
      </c>
      <c r="L560" s="130">
        <v>5</v>
      </c>
      <c r="M560" s="130">
        <v>4</v>
      </c>
    </row>
    <row r="561" spans="1:13">
      <c r="A561" s="1">
        <v>121</v>
      </c>
      <c r="B561" s="19" t="s">
        <v>1630</v>
      </c>
      <c r="C561" s="11" t="s">
        <v>80</v>
      </c>
      <c r="D561" s="14"/>
      <c r="E561" s="12" t="s">
        <v>1356</v>
      </c>
      <c r="F561" s="12" t="s">
        <v>58</v>
      </c>
      <c r="G561" s="130">
        <v>560</v>
      </c>
      <c r="H561" s="130">
        <v>3</v>
      </c>
      <c r="I561" s="130">
        <v>3</v>
      </c>
      <c r="J561" s="130">
        <v>4</v>
      </c>
      <c r="K561" s="130">
        <v>5</v>
      </c>
      <c r="L561" s="130">
        <v>5</v>
      </c>
      <c r="M561" s="130">
        <v>4</v>
      </c>
    </row>
    <row r="562" spans="1:13">
      <c r="A562" s="1">
        <v>121</v>
      </c>
      <c r="B562" s="19" t="s">
        <v>1630</v>
      </c>
      <c r="C562" s="11" t="s">
        <v>886</v>
      </c>
      <c r="D562" s="14"/>
      <c r="E562" s="12" t="s">
        <v>1640</v>
      </c>
      <c r="F562" s="12" t="s">
        <v>58</v>
      </c>
      <c r="G562" s="130">
        <v>561</v>
      </c>
      <c r="H562" s="130">
        <v>3</v>
      </c>
      <c r="I562" s="130">
        <v>3</v>
      </c>
      <c r="J562" s="130">
        <v>4</v>
      </c>
      <c r="K562" s="130">
        <v>4</v>
      </c>
      <c r="L562" s="130">
        <v>5</v>
      </c>
      <c r="M562" s="130">
        <v>5</v>
      </c>
    </row>
    <row r="563" spans="1:13">
      <c r="A563" s="7">
        <v>122</v>
      </c>
      <c r="B563" s="19" t="s">
        <v>1642</v>
      </c>
      <c r="C563" s="11" t="s">
        <v>1643</v>
      </c>
      <c r="D563" s="11" t="s">
        <v>1644</v>
      </c>
      <c r="E563" s="12" t="s">
        <v>1645</v>
      </c>
      <c r="F563" s="12" t="s">
        <v>574</v>
      </c>
      <c r="G563" s="130">
        <v>562</v>
      </c>
      <c r="H563" s="130">
        <v>4</v>
      </c>
      <c r="I563" s="130">
        <v>3</v>
      </c>
      <c r="J563" s="130">
        <v>5</v>
      </c>
      <c r="K563" s="130">
        <v>5</v>
      </c>
      <c r="L563" s="130">
        <v>4</v>
      </c>
      <c r="M563" s="130">
        <v>5</v>
      </c>
    </row>
    <row r="564" spans="1:13">
      <c r="A564" s="7">
        <v>122</v>
      </c>
      <c r="B564" s="19" t="s">
        <v>1642</v>
      </c>
      <c r="C564" s="11" t="s">
        <v>75</v>
      </c>
      <c r="D564" s="14"/>
      <c r="E564" s="12" t="s">
        <v>1646</v>
      </c>
      <c r="F564" s="12" t="s">
        <v>1647</v>
      </c>
      <c r="G564" s="130">
        <v>563</v>
      </c>
      <c r="H564" s="130">
        <v>3</v>
      </c>
      <c r="I564" s="130">
        <v>3</v>
      </c>
      <c r="J564" s="130">
        <v>4</v>
      </c>
      <c r="K564" s="130">
        <v>5</v>
      </c>
      <c r="L564" s="130">
        <v>5</v>
      </c>
      <c r="M564" s="130">
        <v>5</v>
      </c>
    </row>
    <row r="565" spans="1:13">
      <c r="A565" s="7">
        <v>122</v>
      </c>
      <c r="B565" s="19" t="s">
        <v>1642</v>
      </c>
      <c r="C565" s="11" t="s">
        <v>1419</v>
      </c>
      <c r="D565" s="14"/>
      <c r="E565" s="12" t="s">
        <v>775</v>
      </c>
      <c r="F565" s="12" t="s">
        <v>152</v>
      </c>
      <c r="G565" s="130">
        <v>564</v>
      </c>
      <c r="H565" s="130">
        <v>4</v>
      </c>
      <c r="I565" s="130">
        <v>4</v>
      </c>
      <c r="J565" s="130">
        <v>4</v>
      </c>
      <c r="K565" s="130">
        <v>4</v>
      </c>
      <c r="L565" s="130">
        <v>5</v>
      </c>
      <c r="M565" s="130">
        <v>4</v>
      </c>
    </row>
    <row r="566" spans="1:13">
      <c r="A566" s="7">
        <v>122</v>
      </c>
      <c r="B566" s="19" t="s">
        <v>1642</v>
      </c>
      <c r="C566" s="11" t="s">
        <v>1652</v>
      </c>
      <c r="D566" s="14"/>
      <c r="E566" s="12" t="s">
        <v>1653</v>
      </c>
      <c r="F566" s="12" t="s">
        <v>1654</v>
      </c>
      <c r="G566" s="130">
        <v>565</v>
      </c>
      <c r="H566" s="130">
        <v>4</v>
      </c>
      <c r="I566" s="130">
        <v>3</v>
      </c>
      <c r="J566" s="130">
        <v>4</v>
      </c>
      <c r="K566" s="130">
        <v>5</v>
      </c>
      <c r="L566" s="130">
        <v>5</v>
      </c>
      <c r="M566" s="130">
        <v>4</v>
      </c>
    </row>
    <row r="567" spans="1:13">
      <c r="A567" s="7">
        <v>122</v>
      </c>
      <c r="B567" s="19" t="s">
        <v>1642</v>
      </c>
      <c r="C567" s="11" t="s">
        <v>1655</v>
      </c>
      <c r="D567" s="14"/>
      <c r="E567" s="12" t="s">
        <v>1656</v>
      </c>
      <c r="F567" s="12" t="s">
        <v>1654</v>
      </c>
      <c r="G567" s="130">
        <v>566</v>
      </c>
      <c r="H567" s="130">
        <v>4</v>
      </c>
      <c r="I567" s="130">
        <v>3</v>
      </c>
      <c r="J567" s="130">
        <v>4</v>
      </c>
      <c r="K567" s="130">
        <v>4</v>
      </c>
      <c r="L567" s="130">
        <v>5</v>
      </c>
      <c r="M567" s="130">
        <v>5</v>
      </c>
    </row>
    <row r="568" spans="1:13">
      <c r="A568" s="7">
        <v>123</v>
      </c>
      <c r="B568" s="19" t="s">
        <v>1657</v>
      </c>
      <c r="C568" s="11" t="s">
        <v>197</v>
      </c>
      <c r="D568" s="14"/>
      <c r="E568" s="12" t="s">
        <v>530</v>
      </c>
      <c r="F568" s="12" t="s">
        <v>1658</v>
      </c>
      <c r="G568" s="130">
        <v>567</v>
      </c>
      <c r="H568" s="130">
        <v>3</v>
      </c>
      <c r="I568" s="130">
        <v>2</v>
      </c>
      <c r="J568" s="130">
        <v>4</v>
      </c>
      <c r="K568" s="130">
        <v>3</v>
      </c>
      <c r="L568" s="130">
        <v>2</v>
      </c>
      <c r="M568" s="130">
        <v>3</v>
      </c>
    </row>
    <row r="569" spans="1:13">
      <c r="A569" s="1">
        <v>124</v>
      </c>
      <c r="B569" s="10" t="s">
        <v>1660</v>
      </c>
      <c r="C569" s="11" t="s">
        <v>44</v>
      </c>
      <c r="D569" s="11"/>
      <c r="E569" s="12" t="s">
        <v>864</v>
      </c>
      <c r="F569" s="12" t="s">
        <v>1250</v>
      </c>
      <c r="G569" s="130">
        <v>568</v>
      </c>
      <c r="H569" s="402">
        <v>5</v>
      </c>
      <c r="I569" s="402">
        <v>5</v>
      </c>
      <c r="J569" s="402">
        <v>4</v>
      </c>
      <c r="K569" s="402">
        <v>4</v>
      </c>
      <c r="L569" s="402">
        <v>5</v>
      </c>
      <c r="M569" s="402">
        <v>4</v>
      </c>
    </row>
    <row r="570" spans="1:13">
      <c r="A570" s="1">
        <v>124</v>
      </c>
      <c r="B570" s="10" t="s">
        <v>1660</v>
      </c>
      <c r="C570" s="11" t="s">
        <v>1518</v>
      </c>
      <c r="D570" s="11"/>
      <c r="E570" s="12" t="s">
        <v>1368</v>
      </c>
      <c r="F570" s="46" t="s">
        <v>1250</v>
      </c>
      <c r="G570" s="130">
        <v>569</v>
      </c>
      <c r="H570" s="130">
        <v>3</v>
      </c>
      <c r="I570" s="402">
        <v>3</v>
      </c>
      <c r="J570" s="130">
        <v>4</v>
      </c>
      <c r="K570" s="130">
        <v>3</v>
      </c>
      <c r="L570" s="402">
        <v>3</v>
      </c>
      <c r="M570" s="130">
        <v>4</v>
      </c>
    </row>
    <row r="571" spans="1:13">
      <c r="A571" s="7">
        <v>125</v>
      </c>
      <c r="B571" s="19" t="s">
        <v>1663</v>
      </c>
      <c r="C571" s="11" t="s">
        <v>1664</v>
      </c>
      <c r="D571" s="14"/>
      <c r="E571" s="12" t="s">
        <v>480</v>
      </c>
      <c r="F571" s="12" t="s">
        <v>235</v>
      </c>
      <c r="G571" s="130">
        <v>570</v>
      </c>
      <c r="H571" s="130">
        <v>4</v>
      </c>
      <c r="I571" s="130">
        <v>4</v>
      </c>
      <c r="J571" s="130">
        <v>4</v>
      </c>
      <c r="K571" s="130">
        <v>4</v>
      </c>
      <c r="L571" s="130">
        <v>5</v>
      </c>
      <c r="M571" s="130">
        <v>5</v>
      </c>
    </row>
    <row r="572" spans="1:13">
      <c r="A572" s="7">
        <v>125</v>
      </c>
      <c r="B572" s="19" t="s">
        <v>1663</v>
      </c>
      <c r="C572" s="11" t="s">
        <v>1667</v>
      </c>
      <c r="D572" s="14"/>
      <c r="E572" s="12" t="s">
        <v>1668</v>
      </c>
      <c r="F572" s="12" t="s">
        <v>566</v>
      </c>
      <c r="G572" s="130">
        <v>571</v>
      </c>
      <c r="H572" s="130">
        <v>4</v>
      </c>
      <c r="I572" s="130">
        <v>2</v>
      </c>
      <c r="J572" s="130">
        <v>4</v>
      </c>
      <c r="K572" s="130">
        <v>4</v>
      </c>
      <c r="L572" s="130">
        <v>4</v>
      </c>
      <c r="M572" s="130">
        <v>5</v>
      </c>
    </row>
    <row r="573" spans="1:13">
      <c r="A573" s="7">
        <v>126</v>
      </c>
      <c r="B573" s="10" t="s">
        <v>1669</v>
      </c>
      <c r="C573" s="11" t="s">
        <v>816</v>
      </c>
      <c r="D573" s="14"/>
      <c r="E573" s="12" t="s">
        <v>583</v>
      </c>
      <c r="F573" s="12" t="s">
        <v>475</v>
      </c>
      <c r="G573" s="130">
        <v>572</v>
      </c>
      <c r="H573" s="130">
        <v>4</v>
      </c>
      <c r="I573" s="130">
        <v>4</v>
      </c>
      <c r="J573" s="130">
        <v>4</v>
      </c>
      <c r="K573" s="130">
        <v>5</v>
      </c>
      <c r="L573" s="130">
        <v>5</v>
      </c>
      <c r="M573" s="130">
        <v>5</v>
      </c>
    </row>
    <row r="574" spans="1:13">
      <c r="A574" s="7">
        <v>126</v>
      </c>
      <c r="B574" s="10" t="s">
        <v>1669</v>
      </c>
      <c r="C574" s="11" t="s">
        <v>1414</v>
      </c>
      <c r="D574" s="14"/>
      <c r="E574" s="12" t="s">
        <v>1671</v>
      </c>
      <c r="F574" s="12" t="s">
        <v>1672</v>
      </c>
      <c r="G574" s="130">
        <v>573</v>
      </c>
      <c r="H574" s="402">
        <v>4</v>
      </c>
      <c r="I574" s="402">
        <v>5</v>
      </c>
      <c r="J574" s="402">
        <v>4</v>
      </c>
      <c r="K574" s="402">
        <v>4</v>
      </c>
      <c r="L574" s="402">
        <v>5</v>
      </c>
      <c r="M574" s="402">
        <v>4</v>
      </c>
    </row>
    <row r="575" spans="1:13">
      <c r="A575" s="7">
        <v>126</v>
      </c>
      <c r="B575" s="10" t="s">
        <v>1669</v>
      </c>
      <c r="C575" s="11" t="s">
        <v>1675</v>
      </c>
      <c r="D575" s="11" t="s">
        <v>1677</v>
      </c>
      <c r="E575" s="12" t="s">
        <v>1279</v>
      </c>
      <c r="F575" s="12" t="s">
        <v>630</v>
      </c>
      <c r="G575" s="130">
        <v>574</v>
      </c>
      <c r="H575" s="130">
        <v>5</v>
      </c>
      <c r="I575" s="130">
        <v>5</v>
      </c>
      <c r="J575" s="130">
        <v>4</v>
      </c>
      <c r="K575" s="130">
        <v>3</v>
      </c>
      <c r="L575" s="130">
        <v>5</v>
      </c>
      <c r="M575" s="130">
        <v>4</v>
      </c>
    </row>
    <row r="576" spans="1:13">
      <c r="A576" s="7">
        <v>127</v>
      </c>
      <c r="B576" s="19" t="s">
        <v>1680</v>
      </c>
      <c r="C576" s="11" t="s">
        <v>44</v>
      </c>
      <c r="D576" s="11" t="s">
        <v>561</v>
      </c>
      <c r="E576" s="12" t="s">
        <v>1681</v>
      </c>
      <c r="F576" s="12" t="s">
        <v>109</v>
      </c>
      <c r="G576" s="130">
        <v>575</v>
      </c>
      <c r="H576" s="130">
        <v>5</v>
      </c>
      <c r="I576" s="130">
        <v>4</v>
      </c>
      <c r="J576" s="130">
        <v>3</v>
      </c>
      <c r="K576" s="130">
        <v>3</v>
      </c>
      <c r="L576" s="130">
        <v>3</v>
      </c>
      <c r="M576" s="130">
        <v>3</v>
      </c>
    </row>
    <row r="577" spans="1:13">
      <c r="A577" s="7">
        <v>127</v>
      </c>
      <c r="B577" s="19" t="s">
        <v>1680</v>
      </c>
      <c r="C577" s="11" t="s">
        <v>350</v>
      </c>
      <c r="D577" s="14"/>
      <c r="E577" s="12" t="s">
        <v>694</v>
      </c>
      <c r="F577" s="12" t="s">
        <v>114</v>
      </c>
      <c r="G577" s="130">
        <v>576</v>
      </c>
      <c r="H577" s="130">
        <v>4</v>
      </c>
      <c r="I577" s="130">
        <v>4</v>
      </c>
      <c r="J577" s="130">
        <v>3</v>
      </c>
      <c r="K577" s="130">
        <v>3</v>
      </c>
      <c r="L577" s="130">
        <v>3</v>
      </c>
      <c r="M577" s="130">
        <v>3</v>
      </c>
    </row>
    <row r="578" spans="1:13">
      <c r="A578" s="7">
        <v>127</v>
      </c>
      <c r="B578" s="19" t="s">
        <v>1680</v>
      </c>
      <c r="C578" s="11" t="s">
        <v>1675</v>
      </c>
      <c r="D578" s="11" t="s">
        <v>11105</v>
      </c>
      <c r="E578" s="12" t="s">
        <v>1690</v>
      </c>
      <c r="F578" s="12" t="s">
        <v>1032</v>
      </c>
      <c r="G578" s="130">
        <v>577</v>
      </c>
      <c r="H578" s="130">
        <v>4</v>
      </c>
      <c r="I578" s="130">
        <v>3</v>
      </c>
      <c r="J578" s="130">
        <v>4</v>
      </c>
      <c r="K578" s="130">
        <v>3</v>
      </c>
      <c r="L578" s="130">
        <v>3</v>
      </c>
      <c r="M578" s="130">
        <v>3</v>
      </c>
    </row>
    <row r="579" spans="1:13">
      <c r="A579" s="7">
        <v>128</v>
      </c>
      <c r="B579" s="19" t="s">
        <v>1693</v>
      </c>
      <c r="C579" s="21" t="s">
        <v>75</v>
      </c>
      <c r="D579" s="11" t="s">
        <v>295</v>
      </c>
      <c r="E579" s="12" t="s">
        <v>661</v>
      </c>
      <c r="F579" s="46" t="s">
        <v>1694</v>
      </c>
      <c r="G579" s="130">
        <v>578</v>
      </c>
      <c r="H579" s="130">
        <v>1</v>
      </c>
      <c r="I579" s="130">
        <v>3</v>
      </c>
      <c r="J579" s="130">
        <v>4</v>
      </c>
      <c r="K579" s="130">
        <v>4</v>
      </c>
      <c r="L579" s="130">
        <v>5</v>
      </c>
      <c r="M579" s="130">
        <v>3</v>
      </c>
    </row>
    <row r="580" spans="1:13">
      <c r="A580" s="7">
        <v>128</v>
      </c>
      <c r="B580" s="19" t="s">
        <v>1693</v>
      </c>
      <c r="C580" s="21" t="s">
        <v>94</v>
      </c>
      <c r="D580" s="14"/>
      <c r="E580" s="12" t="s">
        <v>769</v>
      </c>
      <c r="F580" s="12" t="s">
        <v>336</v>
      </c>
      <c r="G580" s="130">
        <v>579</v>
      </c>
      <c r="H580" s="130">
        <v>1</v>
      </c>
      <c r="I580" s="130">
        <v>3</v>
      </c>
      <c r="J580" s="130">
        <v>3</v>
      </c>
      <c r="K580" s="130">
        <v>3</v>
      </c>
      <c r="L580" s="130">
        <v>3</v>
      </c>
      <c r="M580" s="130">
        <v>3</v>
      </c>
    </row>
    <row r="581" spans="1:13">
      <c r="A581" s="7">
        <v>128</v>
      </c>
      <c r="B581" s="19" t="s">
        <v>1693</v>
      </c>
      <c r="C581" s="21" t="s">
        <v>1696</v>
      </c>
      <c r="D581" s="11" t="s">
        <v>1698</v>
      </c>
      <c r="E581" s="12" t="s">
        <v>336</v>
      </c>
      <c r="F581" s="46" t="s">
        <v>678</v>
      </c>
      <c r="G581" s="130">
        <v>580</v>
      </c>
      <c r="H581" s="130">
        <v>3</v>
      </c>
      <c r="I581" s="130">
        <v>3</v>
      </c>
      <c r="J581" s="130">
        <v>4</v>
      </c>
      <c r="K581" s="130">
        <v>3</v>
      </c>
      <c r="L581" s="130">
        <v>3</v>
      </c>
      <c r="M581" s="130">
        <v>3</v>
      </c>
    </row>
    <row r="582" spans="1:13">
      <c r="A582" s="7">
        <v>128</v>
      </c>
      <c r="B582" s="19" t="s">
        <v>1693</v>
      </c>
      <c r="C582" s="21" t="s">
        <v>183</v>
      </c>
      <c r="D582" s="14"/>
      <c r="E582" s="12" t="s">
        <v>1699</v>
      </c>
      <c r="F582" s="46" t="s">
        <v>419</v>
      </c>
      <c r="G582" s="130">
        <v>581</v>
      </c>
      <c r="H582" s="130">
        <v>4</v>
      </c>
      <c r="I582" s="130">
        <v>3</v>
      </c>
      <c r="J582" s="130">
        <v>4</v>
      </c>
      <c r="K582" s="130">
        <v>3</v>
      </c>
      <c r="L582" s="130">
        <v>5</v>
      </c>
      <c r="M582" s="130">
        <v>3</v>
      </c>
    </row>
    <row r="583" spans="1:13">
      <c r="A583" s="7">
        <v>129</v>
      </c>
      <c r="B583" s="19" t="s">
        <v>1700</v>
      </c>
      <c r="C583" s="11" t="s">
        <v>44</v>
      </c>
      <c r="D583" s="14"/>
      <c r="E583" s="12" t="s">
        <v>1702</v>
      </c>
      <c r="F583" s="12" t="s">
        <v>870</v>
      </c>
      <c r="G583" s="130">
        <v>582</v>
      </c>
      <c r="H583" s="130">
        <v>4</v>
      </c>
      <c r="I583" s="130">
        <v>4</v>
      </c>
      <c r="J583" s="130">
        <v>4</v>
      </c>
      <c r="K583" s="130">
        <v>3</v>
      </c>
      <c r="L583" s="130">
        <v>5</v>
      </c>
      <c r="M583" s="130">
        <v>4</v>
      </c>
    </row>
    <row r="584" spans="1:13">
      <c r="A584" s="7">
        <v>129</v>
      </c>
      <c r="B584" s="19" t="s">
        <v>1700</v>
      </c>
      <c r="C584" s="11" t="s">
        <v>1704</v>
      </c>
      <c r="D584" s="14"/>
      <c r="E584" s="12" t="s">
        <v>1706</v>
      </c>
      <c r="F584" s="12" t="s">
        <v>1707</v>
      </c>
      <c r="G584" s="130">
        <v>583</v>
      </c>
      <c r="H584" s="130">
        <v>5</v>
      </c>
      <c r="I584" s="130">
        <v>5</v>
      </c>
      <c r="J584" s="130">
        <v>4</v>
      </c>
      <c r="K584" s="130">
        <v>3</v>
      </c>
      <c r="L584" s="130">
        <v>5</v>
      </c>
      <c r="M584" s="130">
        <v>4</v>
      </c>
    </row>
    <row r="585" spans="1:13">
      <c r="A585" s="7">
        <v>130</v>
      </c>
      <c r="B585" s="19" t="s">
        <v>1712</v>
      </c>
      <c r="C585" s="11" t="s">
        <v>1713</v>
      </c>
      <c r="D585" s="14"/>
      <c r="E585" s="12" t="s">
        <v>371</v>
      </c>
      <c r="F585" s="12" t="s">
        <v>986</v>
      </c>
      <c r="G585" s="130">
        <v>584</v>
      </c>
      <c r="H585" s="130">
        <v>3</v>
      </c>
      <c r="I585" s="130">
        <v>2</v>
      </c>
      <c r="J585" s="130">
        <v>3</v>
      </c>
      <c r="K585" s="130">
        <v>3</v>
      </c>
      <c r="L585" s="130">
        <v>3</v>
      </c>
      <c r="M585" s="130">
        <v>3</v>
      </c>
    </row>
    <row r="586" spans="1:13">
      <c r="A586" s="7">
        <v>130</v>
      </c>
      <c r="B586" s="19" t="s">
        <v>1712</v>
      </c>
      <c r="C586" s="11" t="s">
        <v>1084</v>
      </c>
      <c r="D586" s="11" t="s">
        <v>1717</v>
      </c>
      <c r="E586" s="12" t="s">
        <v>32</v>
      </c>
      <c r="F586" s="12" t="s">
        <v>813</v>
      </c>
      <c r="G586" s="130">
        <v>585</v>
      </c>
      <c r="H586" s="130">
        <v>3</v>
      </c>
      <c r="I586" s="130">
        <v>3</v>
      </c>
      <c r="J586" s="130">
        <v>3</v>
      </c>
      <c r="K586" s="130">
        <v>3</v>
      </c>
      <c r="L586" s="130">
        <v>3</v>
      </c>
      <c r="M586" s="130">
        <v>3</v>
      </c>
    </row>
    <row r="587" spans="1:13">
      <c r="A587" s="7">
        <v>130</v>
      </c>
      <c r="B587" s="19" t="s">
        <v>1712</v>
      </c>
      <c r="C587" s="11" t="s">
        <v>1719</v>
      </c>
      <c r="D587" s="14"/>
      <c r="E587" s="12" t="s">
        <v>1589</v>
      </c>
      <c r="F587" s="12" t="s">
        <v>1720</v>
      </c>
      <c r="G587" s="130">
        <v>586</v>
      </c>
      <c r="H587" s="130">
        <v>3</v>
      </c>
      <c r="I587" s="130">
        <v>3</v>
      </c>
      <c r="J587" s="130">
        <v>3</v>
      </c>
      <c r="K587" s="130">
        <v>3</v>
      </c>
      <c r="L587" s="130">
        <v>5</v>
      </c>
      <c r="M587" s="130">
        <v>3</v>
      </c>
    </row>
    <row r="588" spans="1:13">
      <c r="A588" s="7">
        <v>130</v>
      </c>
      <c r="B588" s="19" t="s">
        <v>1712</v>
      </c>
      <c r="C588" s="11" t="s">
        <v>1723</v>
      </c>
      <c r="D588" s="14"/>
      <c r="E588" s="12" t="s">
        <v>1724</v>
      </c>
      <c r="F588" s="12" t="s">
        <v>475</v>
      </c>
      <c r="G588" s="130">
        <v>587</v>
      </c>
      <c r="H588" s="130">
        <v>4</v>
      </c>
      <c r="I588" s="130">
        <v>3</v>
      </c>
      <c r="J588" s="130">
        <v>3</v>
      </c>
      <c r="K588" s="130">
        <v>3</v>
      </c>
      <c r="L588" s="130">
        <v>3</v>
      </c>
      <c r="M588" s="130">
        <v>3</v>
      </c>
    </row>
    <row r="589" spans="1:13">
      <c r="A589" s="7">
        <v>130</v>
      </c>
      <c r="B589" s="19" t="s">
        <v>1712</v>
      </c>
      <c r="C589" s="11" t="s">
        <v>1400</v>
      </c>
      <c r="D589" s="11" t="s">
        <v>1725</v>
      </c>
      <c r="E589" s="12" t="s">
        <v>562</v>
      </c>
      <c r="F589" s="12" t="s">
        <v>1451</v>
      </c>
      <c r="G589" s="130">
        <v>588</v>
      </c>
      <c r="H589" s="130">
        <v>3</v>
      </c>
      <c r="I589" s="130">
        <v>3</v>
      </c>
      <c r="J589" s="130">
        <v>3</v>
      </c>
      <c r="K589" s="130">
        <v>3</v>
      </c>
      <c r="L589" s="130">
        <v>3</v>
      </c>
      <c r="M589" s="130">
        <v>3</v>
      </c>
    </row>
    <row r="590" spans="1:13">
      <c r="A590" s="7">
        <v>130</v>
      </c>
      <c r="B590" s="19" t="s">
        <v>1712</v>
      </c>
      <c r="C590" s="11" t="s">
        <v>1136</v>
      </c>
      <c r="D590" s="11" t="s">
        <v>1138</v>
      </c>
      <c r="E590" s="12" t="s">
        <v>786</v>
      </c>
      <c r="F590" s="12" t="s">
        <v>1728</v>
      </c>
      <c r="G590" s="130">
        <v>589</v>
      </c>
      <c r="H590" s="130">
        <v>5</v>
      </c>
      <c r="I590" s="130">
        <v>4</v>
      </c>
      <c r="J590" s="130">
        <v>3</v>
      </c>
      <c r="K590" s="130">
        <v>4</v>
      </c>
      <c r="L590" s="130">
        <v>5</v>
      </c>
      <c r="M590" s="130">
        <v>4</v>
      </c>
    </row>
    <row r="591" spans="1:13">
      <c r="A591" s="7">
        <v>131</v>
      </c>
      <c r="B591" s="19" t="s">
        <v>1730</v>
      </c>
      <c r="C591" s="11" t="s">
        <v>333</v>
      </c>
      <c r="D591" s="11" t="s">
        <v>1732</v>
      </c>
      <c r="E591" s="12" t="s">
        <v>798</v>
      </c>
      <c r="F591" s="12" t="s">
        <v>716</v>
      </c>
      <c r="G591" s="130">
        <v>590</v>
      </c>
      <c r="H591" s="130">
        <v>3</v>
      </c>
      <c r="I591" s="130">
        <v>2</v>
      </c>
      <c r="J591" s="130">
        <v>4</v>
      </c>
      <c r="K591" s="130">
        <v>3</v>
      </c>
      <c r="L591" s="130">
        <v>4</v>
      </c>
      <c r="M591" s="130">
        <v>4</v>
      </c>
    </row>
    <row r="592" spans="1:13">
      <c r="A592" s="7">
        <v>131</v>
      </c>
      <c r="B592" s="19" t="s">
        <v>1730</v>
      </c>
      <c r="C592" s="11" t="s">
        <v>1217</v>
      </c>
      <c r="D592" s="11" t="s">
        <v>1574</v>
      </c>
      <c r="E592" s="12" t="s">
        <v>716</v>
      </c>
      <c r="F592" s="12" t="s">
        <v>1108</v>
      </c>
      <c r="G592" s="130">
        <v>591</v>
      </c>
      <c r="H592" s="130">
        <v>3</v>
      </c>
      <c r="I592" s="130">
        <v>3</v>
      </c>
      <c r="J592" s="130">
        <v>4</v>
      </c>
      <c r="K592" s="130">
        <v>4</v>
      </c>
      <c r="L592" s="130">
        <v>4</v>
      </c>
      <c r="M592" s="130">
        <v>4</v>
      </c>
    </row>
    <row r="593" spans="1:13">
      <c r="A593" s="7">
        <v>131</v>
      </c>
      <c r="B593" s="19" t="s">
        <v>1730</v>
      </c>
      <c r="C593" s="11" t="s">
        <v>1217</v>
      </c>
      <c r="D593" s="11" t="s">
        <v>1738</v>
      </c>
      <c r="E593" s="12" t="s">
        <v>1739</v>
      </c>
      <c r="F593" s="12" t="s">
        <v>393</v>
      </c>
      <c r="G593" s="130">
        <v>592</v>
      </c>
      <c r="H593" s="130">
        <v>3</v>
      </c>
      <c r="I593" s="130">
        <v>3</v>
      </c>
      <c r="J593" s="130">
        <v>4</v>
      </c>
      <c r="K593" s="130">
        <v>4</v>
      </c>
      <c r="L593" s="130">
        <v>5</v>
      </c>
      <c r="M593" s="130">
        <v>4</v>
      </c>
    </row>
    <row r="594" spans="1:13">
      <c r="A594" s="7">
        <v>132</v>
      </c>
      <c r="B594" s="10" t="s">
        <v>1740</v>
      </c>
      <c r="C594" s="11" t="s">
        <v>75</v>
      </c>
      <c r="D594" s="14"/>
      <c r="E594" s="12" t="s">
        <v>1741</v>
      </c>
      <c r="F594" s="12" t="s">
        <v>1742</v>
      </c>
      <c r="G594" s="130">
        <v>593</v>
      </c>
      <c r="H594" s="130">
        <v>4</v>
      </c>
      <c r="I594" s="130">
        <v>4</v>
      </c>
      <c r="J594" s="130">
        <v>4</v>
      </c>
      <c r="K594" s="130">
        <v>5</v>
      </c>
      <c r="L594" s="130">
        <v>5</v>
      </c>
      <c r="M594" s="130">
        <v>5</v>
      </c>
    </row>
    <row r="595" spans="1:13">
      <c r="A595" s="7">
        <v>132</v>
      </c>
      <c r="B595" s="10" t="s">
        <v>1740</v>
      </c>
      <c r="C595" s="11" t="s">
        <v>816</v>
      </c>
      <c r="D595" s="14"/>
      <c r="E595" s="12" t="s">
        <v>1105</v>
      </c>
      <c r="F595" s="12" t="s">
        <v>1451</v>
      </c>
      <c r="G595" s="130">
        <v>594</v>
      </c>
      <c r="H595" s="130">
        <v>4</v>
      </c>
      <c r="I595" s="130">
        <v>4</v>
      </c>
      <c r="J595" s="130">
        <v>4</v>
      </c>
      <c r="K595" s="130">
        <v>3</v>
      </c>
      <c r="L595" s="130">
        <v>5</v>
      </c>
      <c r="M595" s="130">
        <v>4</v>
      </c>
    </row>
    <row r="596" spans="1:13">
      <c r="A596" s="7">
        <v>132</v>
      </c>
      <c r="B596" s="10" t="s">
        <v>1740</v>
      </c>
      <c r="C596" s="11" t="s">
        <v>1747</v>
      </c>
      <c r="D596" s="14"/>
      <c r="E596" s="12" t="s">
        <v>1504</v>
      </c>
      <c r="F596" s="12" t="s">
        <v>1748</v>
      </c>
      <c r="G596" s="130">
        <v>595</v>
      </c>
      <c r="H596" s="130">
        <v>4</v>
      </c>
      <c r="I596" s="130">
        <v>3</v>
      </c>
      <c r="J596" s="130">
        <v>4</v>
      </c>
      <c r="K596" s="130">
        <v>4</v>
      </c>
      <c r="L596" s="130">
        <v>5</v>
      </c>
      <c r="M596" s="130">
        <v>4</v>
      </c>
    </row>
    <row r="597" spans="1:13">
      <c r="A597" s="7">
        <v>133</v>
      </c>
      <c r="B597" s="19" t="s">
        <v>1751</v>
      </c>
      <c r="C597" s="11" t="s">
        <v>1752</v>
      </c>
      <c r="D597" s="14"/>
      <c r="E597" s="12" t="s">
        <v>1451</v>
      </c>
      <c r="F597" s="12" t="s">
        <v>1416</v>
      </c>
      <c r="G597" s="130">
        <v>596</v>
      </c>
      <c r="H597" s="130">
        <v>5</v>
      </c>
      <c r="I597" s="130">
        <v>5</v>
      </c>
      <c r="J597" s="130">
        <v>4</v>
      </c>
      <c r="K597" s="130">
        <v>4</v>
      </c>
      <c r="L597" s="130">
        <v>5</v>
      </c>
      <c r="M597" s="130">
        <v>4</v>
      </c>
    </row>
    <row r="598" spans="1:13">
      <c r="A598" s="7">
        <v>133</v>
      </c>
      <c r="B598" s="19" t="s">
        <v>1751</v>
      </c>
      <c r="C598" s="11" t="s">
        <v>148</v>
      </c>
      <c r="D598" s="14"/>
      <c r="E598" s="12" t="s">
        <v>1757</v>
      </c>
      <c r="F598" s="12" t="s">
        <v>500</v>
      </c>
      <c r="G598" s="130">
        <v>597</v>
      </c>
      <c r="H598" s="130">
        <v>5</v>
      </c>
      <c r="I598" s="130">
        <v>5</v>
      </c>
      <c r="J598" s="130">
        <v>4</v>
      </c>
      <c r="K598" s="130">
        <v>4</v>
      </c>
      <c r="L598" s="130">
        <v>5</v>
      </c>
      <c r="M598" s="130">
        <v>4</v>
      </c>
    </row>
    <row r="599" spans="1:13">
      <c r="A599" s="7">
        <v>133</v>
      </c>
      <c r="B599" s="19" t="s">
        <v>1751</v>
      </c>
      <c r="C599" s="11" t="s">
        <v>931</v>
      </c>
      <c r="D599" s="14"/>
      <c r="E599" s="12" t="s">
        <v>781</v>
      </c>
      <c r="F599" s="12" t="s">
        <v>101</v>
      </c>
      <c r="G599" s="130">
        <v>598</v>
      </c>
      <c r="H599" s="130">
        <v>4</v>
      </c>
      <c r="I599" s="130">
        <v>4</v>
      </c>
      <c r="J599" s="130">
        <v>4</v>
      </c>
      <c r="K599" s="130">
        <v>4</v>
      </c>
      <c r="L599" s="130">
        <v>5</v>
      </c>
      <c r="M599" s="130">
        <v>4</v>
      </c>
    </row>
    <row r="600" spans="1:13">
      <c r="A600" s="7">
        <v>134</v>
      </c>
      <c r="B600" s="19" t="s">
        <v>1761</v>
      </c>
      <c r="C600" s="11" t="s">
        <v>284</v>
      </c>
      <c r="D600" s="14"/>
      <c r="E600" s="12" t="s">
        <v>544</v>
      </c>
      <c r="F600" s="46" t="s">
        <v>1244</v>
      </c>
      <c r="G600" s="130">
        <v>599</v>
      </c>
      <c r="H600" s="130">
        <v>3</v>
      </c>
      <c r="I600" s="130">
        <v>3</v>
      </c>
      <c r="J600" s="130">
        <v>3</v>
      </c>
      <c r="K600" s="130">
        <v>5</v>
      </c>
      <c r="L600" s="130">
        <v>5</v>
      </c>
      <c r="M600" s="130">
        <v>4</v>
      </c>
    </row>
    <row r="601" spans="1:13">
      <c r="A601" s="7">
        <v>134</v>
      </c>
      <c r="B601" s="19" t="s">
        <v>1761</v>
      </c>
      <c r="C601" s="11" t="s">
        <v>622</v>
      </c>
      <c r="D601" s="14"/>
      <c r="E601" s="12" t="s">
        <v>1764</v>
      </c>
      <c r="F601" s="46" t="s">
        <v>1765</v>
      </c>
      <c r="G601" s="130">
        <v>600</v>
      </c>
      <c r="H601" s="130">
        <v>4</v>
      </c>
      <c r="I601" s="130">
        <v>3</v>
      </c>
      <c r="J601" s="130">
        <v>4</v>
      </c>
      <c r="K601" s="130">
        <v>3</v>
      </c>
      <c r="L601" s="130">
        <v>5</v>
      </c>
      <c r="M601" s="130">
        <v>4</v>
      </c>
    </row>
    <row r="602" spans="1:13">
      <c r="A602" s="7">
        <v>134</v>
      </c>
      <c r="B602" s="19" t="s">
        <v>1761</v>
      </c>
      <c r="C602" s="11" t="s">
        <v>557</v>
      </c>
      <c r="D602" s="14"/>
      <c r="E602" s="12" t="s">
        <v>1766</v>
      </c>
      <c r="F602" s="46" t="s">
        <v>1765</v>
      </c>
      <c r="G602" s="130">
        <v>601</v>
      </c>
      <c r="H602" s="130">
        <v>3</v>
      </c>
      <c r="I602" s="130">
        <v>2</v>
      </c>
      <c r="J602" s="130">
        <v>4</v>
      </c>
      <c r="K602" s="130">
        <v>3</v>
      </c>
      <c r="L602" s="130">
        <v>3</v>
      </c>
      <c r="M602" s="130">
        <v>4</v>
      </c>
    </row>
    <row r="603" spans="1:13">
      <c r="A603" s="7">
        <v>134</v>
      </c>
      <c r="B603" s="19" t="s">
        <v>1761</v>
      </c>
      <c r="C603" s="11" t="s">
        <v>38</v>
      </c>
      <c r="D603" s="14"/>
      <c r="E603" s="12" t="s">
        <v>623</v>
      </c>
      <c r="F603" s="46" t="s">
        <v>1765</v>
      </c>
      <c r="G603" s="130">
        <v>602</v>
      </c>
      <c r="H603" s="130">
        <v>4</v>
      </c>
      <c r="I603" s="130">
        <v>2</v>
      </c>
      <c r="J603" s="130">
        <v>4</v>
      </c>
      <c r="K603" s="130">
        <v>3</v>
      </c>
      <c r="L603" s="130">
        <v>3</v>
      </c>
      <c r="M603" s="130">
        <v>4</v>
      </c>
    </row>
    <row r="604" spans="1:13">
      <c r="A604" s="1">
        <v>135</v>
      </c>
      <c r="B604" s="10" t="s">
        <v>1767</v>
      </c>
      <c r="C604" s="11" t="s">
        <v>89</v>
      </c>
      <c r="D604" s="11" t="s">
        <v>1768</v>
      </c>
      <c r="E604" s="12" t="s">
        <v>1769</v>
      </c>
      <c r="F604" s="12" t="s">
        <v>1436</v>
      </c>
      <c r="G604" s="130">
        <v>603</v>
      </c>
      <c r="H604" s="130">
        <v>3</v>
      </c>
      <c r="I604" s="130">
        <v>3</v>
      </c>
      <c r="J604" s="130">
        <v>4</v>
      </c>
      <c r="K604" s="130">
        <v>4</v>
      </c>
      <c r="L604" s="130">
        <v>5</v>
      </c>
      <c r="M604" s="130">
        <v>5</v>
      </c>
    </row>
    <row r="605" spans="1:13">
      <c r="A605" s="1">
        <v>135</v>
      </c>
      <c r="B605" s="10" t="s">
        <v>1767</v>
      </c>
      <c r="C605" s="42" t="s">
        <v>267</v>
      </c>
      <c r="D605" s="14"/>
      <c r="E605" s="12" t="s">
        <v>1401</v>
      </c>
      <c r="F605" s="12" t="s">
        <v>617</v>
      </c>
      <c r="G605" s="130">
        <v>604</v>
      </c>
      <c r="H605" s="130">
        <v>3</v>
      </c>
      <c r="I605" s="130">
        <v>3</v>
      </c>
      <c r="J605" s="130">
        <v>4</v>
      </c>
      <c r="K605" s="130">
        <v>4</v>
      </c>
      <c r="L605" s="130">
        <v>5</v>
      </c>
      <c r="M605" s="130">
        <v>5</v>
      </c>
    </row>
    <row r="606" spans="1:13">
      <c r="A606" s="1">
        <v>135</v>
      </c>
      <c r="B606" s="10" t="s">
        <v>1767</v>
      </c>
      <c r="C606" s="11" t="s">
        <v>1772</v>
      </c>
      <c r="D606" s="14"/>
      <c r="E606" s="12" t="s">
        <v>1004</v>
      </c>
      <c r="F606" s="12" t="s">
        <v>645</v>
      </c>
      <c r="G606" s="130">
        <v>605</v>
      </c>
      <c r="H606" s="130">
        <v>3</v>
      </c>
      <c r="I606" s="130">
        <v>2</v>
      </c>
      <c r="J606" s="130">
        <v>4</v>
      </c>
      <c r="K606" s="130">
        <v>4</v>
      </c>
      <c r="L606" s="130">
        <v>5</v>
      </c>
      <c r="M606" s="130">
        <v>4</v>
      </c>
    </row>
    <row r="607" spans="1:13">
      <c r="A607" s="1">
        <v>135</v>
      </c>
      <c r="B607" s="10" t="s">
        <v>1767</v>
      </c>
      <c r="C607" s="11" t="s">
        <v>89</v>
      </c>
      <c r="D607" s="14"/>
      <c r="E607" s="12" t="s">
        <v>651</v>
      </c>
      <c r="F607" s="12" t="s">
        <v>145</v>
      </c>
      <c r="G607" s="130">
        <v>606</v>
      </c>
      <c r="H607" s="130">
        <v>3</v>
      </c>
      <c r="I607" s="130">
        <v>3</v>
      </c>
      <c r="J607" s="130">
        <v>3</v>
      </c>
      <c r="K607" s="130">
        <v>4</v>
      </c>
      <c r="L607" s="130">
        <v>4</v>
      </c>
      <c r="M607" s="130">
        <v>4</v>
      </c>
    </row>
    <row r="608" spans="1:13">
      <c r="A608" s="1">
        <v>135</v>
      </c>
      <c r="B608" s="10" t="s">
        <v>1767</v>
      </c>
      <c r="C608" s="11" t="s">
        <v>75</v>
      </c>
      <c r="D608" s="14"/>
      <c r="E608" s="12" t="s">
        <v>1778</v>
      </c>
      <c r="F608" s="12" t="s">
        <v>1319</v>
      </c>
      <c r="G608" s="130">
        <v>607</v>
      </c>
      <c r="H608" s="130">
        <v>3</v>
      </c>
      <c r="I608" s="130">
        <v>3</v>
      </c>
      <c r="J608" s="130">
        <v>4</v>
      </c>
      <c r="K608" s="130">
        <v>4</v>
      </c>
      <c r="L608" s="130">
        <v>5</v>
      </c>
      <c r="M608" s="130">
        <v>4</v>
      </c>
    </row>
    <row r="609" spans="1:13">
      <c r="A609" s="1">
        <v>135</v>
      </c>
      <c r="B609" s="10" t="s">
        <v>1767</v>
      </c>
      <c r="C609" s="11" t="s">
        <v>11106</v>
      </c>
      <c r="D609" s="14"/>
      <c r="E609" s="12" t="s">
        <v>1781</v>
      </c>
      <c r="F609" s="12" t="s">
        <v>523</v>
      </c>
      <c r="G609" s="130">
        <v>608</v>
      </c>
      <c r="H609" s="130">
        <v>3</v>
      </c>
      <c r="I609" s="130">
        <v>3</v>
      </c>
      <c r="J609" s="130">
        <v>4</v>
      </c>
      <c r="K609" s="130">
        <v>3</v>
      </c>
      <c r="L609" s="130">
        <v>5</v>
      </c>
      <c r="M609" s="130">
        <v>4</v>
      </c>
    </row>
    <row r="610" spans="1:13">
      <c r="A610" s="1">
        <v>135</v>
      </c>
      <c r="B610" s="10" t="s">
        <v>1767</v>
      </c>
      <c r="C610" s="11" t="s">
        <v>1713</v>
      </c>
      <c r="D610" s="14"/>
      <c r="E610" s="12" t="s">
        <v>1672</v>
      </c>
      <c r="F610" s="12" t="s">
        <v>1784</v>
      </c>
      <c r="G610" s="130">
        <v>609</v>
      </c>
      <c r="H610" s="130">
        <v>3</v>
      </c>
      <c r="I610" s="130">
        <v>4</v>
      </c>
      <c r="J610" s="130">
        <v>3</v>
      </c>
      <c r="K610" s="130">
        <v>4</v>
      </c>
      <c r="L610" s="130">
        <v>5</v>
      </c>
      <c r="M610" s="130">
        <v>4</v>
      </c>
    </row>
    <row r="611" spans="1:13">
      <c r="A611" s="1">
        <v>136</v>
      </c>
      <c r="B611" s="10" t="s">
        <v>1786</v>
      </c>
      <c r="C611" s="11" t="s">
        <v>1620</v>
      </c>
      <c r="D611" s="11" t="s">
        <v>1621</v>
      </c>
      <c r="E611" s="12" t="s">
        <v>1788</v>
      </c>
      <c r="F611" s="12" t="s">
        <v>1220</v>
      </c>
      <c r="G611" s="130">
        <v>610</v>
      </c>
      <c r="H611" s="130">
        <v>3</v>
      </c>
      <c r="I611" s="130">
        <v>3</v>
      </c>
      <c r="J611" s="130">
        <v>4</v>
      </c>
      <c r="K611" s="130">
        <v>5</v>
      </c>
      <c r="L611" s="130">
        <v>5</v>
      </c>
      <c r="M611" s="130">
        <v>4</v>
      </c>
    </row>
    <row r="612" spans="1:13">
      <c r="A612" s="1">
        <v>136</v>
      </c>
      <c r="B612" s="10" t="s">
        <v>1786</v>
      </c>
      <c r="C612" s="11" t="s">
        <v>1136</v>
      </c>
      <c r="D612" s="11" t="s">
        <v>1138</v>
      </c>
      <c r="E612" s="12" t="s">
        <v>1791</v>
      </c>
      <c r="F612" s="12" t="s">
        <v>1220</v>
      </c>
      <c r="G612" s="130">
        <v>611</v>
      </c>
      <c r="H612" s="130">
        <v>3</v>
      </c>
      <c r="I612" s="130">
        <v>2</v>
      </c>
      <c r="J612" s="130">
        <v>4</v>
      </c>
      <c r="K612" s="130">
        <v>5</v>
      </c>
      <c r="L612" s="130">
        <v>5</v>
      </c>
      <c r="M612" s="130">
        <v>4</v>
      </c>
    </row>
    <row r="613" spans="1:13">
      <c r="A613" s="1">
        <v>136</v>
      </c>
      <c r="B613" s="10" t="s">
        <v>1786</v>
      </c>
      <c r="C613" s="11" t="s">
        <v>593</v>
      </c>
      <c r="D613" s="14"/>
      <c r="E613" s="12" t="s">
        <v>1409</v>
      </c>
      <c r="F613" s="12" t="s">
        <v>870</v>
      </c>
      <c r="G613" s="130">
        <v>612</v>
      </c>
      <c r="H613" s="130">
        <v>4</v>
      </c>
      <c r="I613" s="130">
        <v>3</v>
      </c>
      <c r="J613" s="130">
        <v>4</v>
      </c>
      <c r="K613" s="130">
        <v>3</v>
      </c>
      <c r="L613" s="130">
        <v>4</v>
      </c>
      <c r="M613" s="130">
        <v>4</v>
      </c>
    </row>
    <row r="614" spans="1:13">
      <c r="A614" s="1">
        <v>136</v>
      </c>
      <c r="B614" s="10" t="s">
        <v>1786</v>
      </c>
      <c r="C614" s="11" t="s">
        <v>1525</v>
      </c>
      <c r="D614" s="11" t="s">
        <v>1796</v>
      </c>
      <c r="E614" s="12" t="s">
        <v>102</v>
      </c>
      <c r="F614" s="12" t="s">
        <v>1797</v>
      </c>
      <c r="G614" s="130">
        <v>613</v>
      </c>
      <c r="H614" s="130">
        <v>4</v>
      </c>
      <c r="I614" s="130">
        <v>4</v>
      </c>
      <c r="J614" s="130">
        <v>4</v>
      </c>
      <c r="K614" s="130">
        <v>3</v>
      </c>
      <c r="L614" s="130">
        <v>2</v>
      </c>
      <c r="M614" s="130">
        <v>4</v>
      </c>
    </row>
    <row r="615" spans="1:13">
      <c r="A615" s="1">
        <v>136</v>
      </c>
      <c r="B615" s="10" t="s">
        <v>1786</v>
      </c>
      <c r="C615" s="11" t="s">
        <v>318</v>
      </c>
      <c r="D615" s="14"/>
      <c r="E615" s="12" t="s">
        <v>1799</v>
      </c>
      <c r="F615" s="12" t="s">
        <v>601</v>
      </c>
      <c r="G615" s="130">
        <v>614</v>
      </c>
      <c r="H615" s="130">
        <v>3</v>
      </c>
      <c r="I615" s="130">
        <v>2</v>
      </c>
      <c r="J615" s="130">
        <v>3</v>
      </c>
      <c r="K615" s="130">
        <v>3</v>
      </c>
      <c r="L615" s="130">
        <v>4</v>
      </c>
      <c r="M615" s="130">
        <v>4</v>
      </c>
    </row>
    <row r="616" spans="1:13">
      <c r="A616" s="7">
        <v>137</v>
      </c>
      <c r="B616" s="19" t="s">
        <v>1802</v>
      </c>
      <c r="C616" s="11" t="s">
        <v>287</v>
      </c>
      <c r="D616" s="14"/>
      <c r="E616" s="12" t="s">
        <v>809</v>
      </c>
      <c r="F616" s="12" t="s">
        <v>1804</v>
      </c>
      <c r="G616" s="130">
        <v>615</v>
      </c>
      <c r="H616" s="130">
        <v>5</v>
      </c>
      <c r="I616" s="130">
        <v>5</v>
      </c>
      <c r="J616" s="130">
        <v>4</v>
      </c>
      <c r="K616" s="130">
        <v>4</v>
      </c>
      <c r="L616" s="130">
        <v>4</v>
      </c>
      <c r="M616" s="130">
        <v>4</v>
      </c>
    </row>
    <row r="617" spans="1:13">
      <c r="A617" s="7">
        <v>137</v>
      </c>
      <c r="B617" s="19" t="s">
        <v>1802</v>
      </c>
      <c r="C617" s="11" t="s">
        <v>1747</v>
      </c>
      <c r="D617" s="14"/>
      <c r="E617" s="12" t="s">
        <v>1171</v>
      </c>
      <c r="F617" s="12" t="s">
        <v>1807</v>
      </c>
      <c r="G617" s="130">
        <v>616</v>
      </c>
      <c r="H617" s="130">
        <v>5</v>
      </c>
      <c r="I617" s="130">
        <v>4</v>
      </c>
      <c r="J617" s="130">
        <v>4</v>
      </c>
      <c r="K617" s="130">
        <v>5</v>
      </c>
      <c r="L617" s="130">
        <v>5</v>
      </c>
      <c r="M617" s="130">
        <v>4</v>
      </c>
    </row>
    <row r="618" spans="1:13">
      <c r="A618" s="7">
        <v>137</v>
      </c>
      <c r="B618" s="19" t="s">
        <v>1802</v>
      </c>
      <c r="C618" s="11" t="s">
        <v>816</v>
      </c>
      <c r="D618" s="14"/>
      <c r="E618" s="12" t="s">
        <v>371</v>
      </c>
      <c r="F618" s="12" t="s">
        <v>1808</v>
      </c>
      <c r="G618" s="130">
        <v>617</v>
      </c>
      <c r="H618" s="130">
        <v>5</v>
      </c>
      <c r="I618" s="130">
        <v>5</v>
      </c>
      <c r="J618" s="130">
        <v>4</v>
      </c>
      <c r="K618" s="130">
        <v>4</v>
      </c>
      <c r="L618" s="130">
        <v>5</v>
      </c>
      <c r="M618" s="130">
        <v>3</v>
      </c>
    </row>
    <row r="619" spans="1:13">
      <c r="A619" s="7">
        <v>137</v>
      </c>
      <c r="B619" s="19" t="s">
        <v>1802</v>
      </c>
      <c r="C619" s="11" t="s">
        <v>1753</v>
      </c>
      <c r="D619" s="14"/>
      <c r="E619" s="12" t="s">
        <v>1544</v>
      </c>
      <c r="F619" s="12" t="s">
        <v>1451</v>
      </c>
      <c r="G619" s="130">
        <v>618</v>
      </c>
      <c r="H619" s="130">
        <v>5</v>
      </c>
      <c r="I619" s="130">
        <v>5</v>
      </c>
      <c r="J619" s="130">
        <v>4</v>
      </c>
      <c r="K619" s="130">
        <v>5</v>
      </c>
      <c r="L619" s="130">
        <v>5</v>
      </c>
      <c r="M619" s="130">
        <v>4</v>
      </c>
    </row>
    <row r="620" spans="1:13">
      <c r="A620" s="7">
        <v>137</v>
      </c>
      <c r="B620" s="19" t="s">
        <v>1802</v>
      </c>
      <c r="C620" s="11" t="s">
        <v>38</v>
      </c>
      <c r="D620" s="14"/>
      <c r="E620" s="12" t="s">
        <v>1559</v>
      </c>
      <c r="F620" s="12" t="s">
        <v>527</v>
      </c>
      <c r="G620" s="130">
        <v>619</v>
      </c>
      <c r="H620" s="130">
        <v>5</v>
      </c>
      <c r="I620" s="130">
        <v>5</v>
      </c>
      <c r="J620" s="130">
        <v>4</v>
      </c>
      <c r="K620" s="130">
        <v>4</v>
      </c>
      <c r="L620" s="130">
        <v>5</v>
      </c>
      <c r="M620" s="130">
        <v>5</v>
      </c>
    </row>
    <row r="621" spans="1:13">
      <c r="A621" s="7">
        <v>137</v>
      </c>
      <c r="B621" s="19" t="s">
        <v>1802</v>
      </c>
      <c r="C621" s="11" t="s">
        <v>1084</v>
      </c>
      <c r="D621" s="14"/>
      <c r="E621" s="12" t="s">
        <v>1765</v>
      </c>
      <c r="F621" s="12" t="s">
        <v>1814</v>
      </c>
      <c r="G621" s="130">
        <v>620</v>
      </c>
      <c r="H621" s="130">
        <v>5</v>
      </c>
      <c r="I621" s="130">
        <v>5</v>
      </c>
      <c r="J621" s="130">
        <v>4</v>
      </c>
      <c r="K621" s="130">
        <v>4</v>
      </c>
      <c r="L621" s="130">
        <v>5</v>
      </c>
      <c r="M621" s="130">
        <v>5</v>
      </c>
    </row>
    <row r="622" spans="1:13">
      <c r="A622" s="7">
        <v>137</v>
      </c>
      <c r="B622" s="19" t="s">
        <v>1802</v>
      </c>
      <c r="C622" s="39" t="s">
        <v>1454</v>
      </c>
      <c r="D622" s="14"/>
      <c r="E622" s="12" t="s">
        <v>1818</v>
      </c>
      <c r="F622" s="12" t="s">
        <v>1814</v>
      </c>
      <c r="G622" s="130">
        <v>621</v>
      </c>
      <c r="H622" s="130">
        <v>5</v>
      </c>
      <c r="I622" s="130">
        <v>4</v>
      </c>
      <c r="J622" s="130">
        <v>4</v>
      </c>
      <c r="K622" s="130">
        <v>5</v>
      </c>
      <c r="L622" s="130">
        <v>5</v>
      </c>
      <c r="M622" s="130">
        <v>4</v>
      </c>
    </row>
    <row r="623" spans="1:13">
      <c r="A623" s="7">
        <v>138</v>
      </c>
      <c r="B623" s="19" t="s">
        <v>1820</v>
      </c>
      <c r="C623" s="11" t="s">
        <v>759</v>
      </c>
      <c r="D623" s="14"/>
      <c r="E623" s="12" t="s">
        <v>635</v>
      </c>
      <c r="F623" s="12" t="s">
        <v>535</v>
      </c>
      <c r="G623" s="130">
        <v>622</v>
      </c>
      <c r="H623" s="130">
        <v>4</v>
      </c>
      <c r="I623" s="130">
        <v>4</v>
      </c>
      <c r="J623" s="130">
        <v>4</v>
      </c>
      <c r="K623" s="130">
        <v>3</v>
      </c>
      <c r="L623" s="130">
        <v>3</v>
      </c>
      <c r="M623" s="130">
        <v>3</v>
      </c>
    </row>
    <row r="624" spans="1:13">
      <c r="A624" s="7">
        <v>139</v>
      </c>
      <c r="B624" s="19" t="s">
        <v>1823</v>
      </c>
      <c r="C624" s="11" t="s">
        <v>1824</v>
      </c>
      <c r="D624" s="14"/>
      <c r="E624" s="12" t="s">
        <v>1741</v>
      </c>
      <c r="F624" s="12" t="s">
        <v>269</v>
      </c>
      <c r="G624" s="130">
        <v>623</v>
      </c>
      <c r="H624" s="130">
        <v>4</v>
      </c>
      <c r="I624" s="130">
        <v>5</v>
      </c>
      <c r="J624" s="130">
        <v>4</v>
      </c>
      <c r="K624" s="130">
        <v>5</v>
      </c>
      <c r="L624" s="130">
        <v>5</v>
      </c>
      <c r="M624" s="130">
        <v>4</v>
      </c>
    </row>
    <row r="625" spans="1:13">
      <c r="A625" s="7">
        <v>140</v>
      </c>
      <c r="B625" s="19" t="s">
        <v>1830</v>
      </c>
      <c r="C625" s="11" t="s">
        <v>1552</v>
      </c>
      <c r="D625" s="14"/>
      <c r="E625" s="12" t="s">
        <v>1694</v>
      </c>
      <c r="F625" s="12" t="s">
        <v>1519</v>
      </c>
      <c r="G625" s="130">
        <v>624</v>
      </c>
      <c r="H625" s="130">
        <v>4</v>
      </c>
      <c r="I625" s="130">
        <v>5</v>
      </c>
      <c r="J625" s="130">
        <v>4</v>
      </c>
      <c r="K625" s="130">
        <v>5</v>
      </c>
      <c r="L625" s="130">
        <v>5</v>
      </c>
      <c r="M625" s="130">
        <v>5</v>
      </c>
    </row>
    <row r="626" spans="1:13">
      <c r="A626" s="7">
        <v>141</v>
      </c>
      <c r="B626" s="19" t="s">
        <v>1833</v>
      </c>
      <c r="C626" s="11" t="s">
        <v>75</v>
      </c>
      <c r="D626" s="14"/>
      <c r="E626" s="12" t="s">
        <v>338</v>
      </c>
      <c r="F626" s="12" t="s">
        <v>1791</v>
      </c>
      <c r="G626" s="130">
        <v>625</v>
      </c>
      <c r="H626" s="130">
        <v>4</v>
      </c>
      <c r="I626" s="130">
        <v>2</v>
      </c>
      <c r="J626" s="130">
        <v>4</v>
      </c>
      <c r="K626" s="130">
        <v>4</v>
      </c>
      <c r="L626" s="130">
        <v>5</v>
      </c>
      <c r="M626" s="130">
        <v>5</v>
      </c>
    </row>
    <row r="627" spans="1:13">
      <c r="A627" s="7">
        <v>141</v>
      </c>
      <c r="B627" s="19" t="s">
        <v>1833</v>
      </c>
      <c r="C627" s="11" t="s">
        <v>37</v>
      </c>
      <c r="D627" s="11" t="s">
        <v>177</v>
      </c>
      <c r="E627" s="12" t="s">
        <v>1835</v>
      </c>
      <c r="F627" s="12" t="s">
        <v>1836</v>
      </c>
      <c r="G627" s="130">
        <v>626</v>
      </c>
      <c r="H627" s="130">
        <v>4</v>
      </c>
      <c r="I627" s="130">
        <v>3</v>
      </c>
      <c r="J627" s="130">
        <v>4</v>
      </c>
      <c r="K627" s="130">
        <v>4</v>
      </c>
      <c r="L627" s="130">
        <v>4</v>
      </c>
      <c r="M627" s="130">
        <v>4</v>
      </c>
    </row>
    <row r="628" spans="1:13">
      <c r="A628" s="7">
        <v>141</v>
      </c>
      <c r="B628" s="19" t="s">
        <v>1833</v>
      </c>
      <c r="C628" s="11" t="s">
        <v>1747</v>
      </c>
      <c r="D628" s="11" t="s">
        <v>11107</v>
      </c>
      <c r="E628" s="12" t="s">
        <v>583</v>
      </c>
      <c r="F628" s="12" t="s">
        <v>228</v>
      </c>
      <c r="G628" s="130">
        <v>627</v>
      </c>
      <c r="H628" s="130">
        <v>4</v>
      </c>
      <c r="I628" s="130">
        <v>3</v>
      </c>
      <c r="J628" s="130">
        <v>4</v>
      </c>
      <c r="K628" s="130">
        <v>5</v>
      </c>
      <c r="L628" s="130">
        <v>4</v>
      </c>
      <c r="M628" s="130">
        <v>4</v>
      </c>
    </row>
    <row r="629" spans="1:13">
      <c r="A629" s="7">
        <v>141</v>
      </c>
      <c r="B629" s="19" t="s">
        <v>1833</v>
      </c>
      <c r="C629" s="11" t="s">
        <v>148</v>
      </c>
      <c r="D629" s="11" t="s">
        <v>148</v>
      </c>
      <c r="E629" s="12" t="s">
        <v>342</v>
      </c>
      <c r="F629" s="12" t="s">
        <v>1840</v>
      </c>
      <c r="G629" s="130">
        <v>628</v>
      </c>
      <c r="H629" s="130">
        <v>4</v>
      </c>
      <c r="I629" s="130">
        <v>2</v>
      </c>
      <c r="J629" s="130">
        <v>4</v>
      </c>
      <c r="K629" s="130">
        <v>4</v>
      </c>
      <c r="L629" s="130">
        <v>3</v>
      </c>
      <c r="M629" s="130">
        <v>4</v>
      </c>
    </row>
    <row r="630" spans="1:13">
      <c r="A630" s="7">
        <v>142</v>
      </c>
      <c r="B630" s="19" t="s">
        <v>1842</v>
      </c>
      <c r="C630" s="11" t="s">
        <v>823</v>
      </c>
      <c r="D630" s="11" t="s">
        <v>1843</v>
      </c>
      <c r="E630" s="12" t="s">
        <v>709</v>
      </c>
      <c r="F630" s="12" t="s">
        <v>1844</v>
      </c>
      <c r="G630" s="130">
        <v>629</v>
      </c>
      <c r="H630" s="130">
        <v>4</v>
      </c>
      <c r="I630" s="130">
        <v>4</v>
      </c>
      <c r="J630" s="130">
        <v>4</v>
      </c>
      <c r="K630" s="130">
        <v>4</v>
      </c>
      <c r="L630" s="130">
        <v>5</v>
      </c>
      <c r="M630" s="130">
        <v>4</v>
      </c>
    </row>
    <row r="631" spans="1:13">
      <c r="A631" s="7">
        <v>142</v>
      </c>
      <c r="B631" s="19" t="s">
        <v>1842</v>
      </c>
      <c r="C631" s="11" t="s">
        <v>1847</v>
      </c>
      <c r="D631" s="14"/>
      <c r="E631" s="12" t="s">
        <v>1105</v>
      </c>
      <c r="F631" s="12" t="s">
        <v>419</v>
      </c>
      <c r="G631" s="130">
        <v>630</v>
      </c>
      <c r="H631" s="130">
        <v>4</v>
      </c>
      <c r="I631" s="130">
        <v>4</v>
      </c>
      <c r="J631" s="130">
        <v>4</v>
      </c>
      <c r="K631" s="130">
        <v>4</v>
      </c>
      <c r="L631" s="130">
        <v>5</v>
      </c>
      <c r="M631" s="130">
        <v>5</v>
      </c>
    </row>
    <row r="632" spans="1:13">
      <c r="A632" s="7">
        <v>142</v>
      </c>
      <c r="B632" s="19" t="s">
        <v>1842</v>
      </c>
      <c r="C632" s="11" t="s">
        <v>1136</v>
      </c>
      <c r="D632" s="11" t="s">
        <v>11108</v>
      </c>
      <c r="E632" s="12" t="s">
        <v>1765</v>
      </c>
      <c r="F632" s="12" t="s">
        <v>1852</v>
      </c>
      <c r="G632" s="130">
        <v>631</v>
      </c>
      <c r="H632" s="130">
        <v>4</v>
      </c>
      <c r="I632" s="130">
        <v>4</v>
      </c>
      <c r="J632" s="130">
        <v>4</v>
      </c>
      <c r="K632" s="130">
        <v>4</v>
      </c>
      <c r="L632" s="130">
        <v>3</v>
      </c>
      <c r="M632" s="130">
        <v>4</v>
      </c>
    </row>
    <row r="633" spans="1:13">
      <c r="A633" s="7">
        <v>142</v>
      </c>
      <c r="B633" s="19" t="s">
        <v>1842</v>
      </c>
      <c r="C633" s="11" t="s">
        <v>1136</v>
      </c>
      <c r="D633" s="11" t="s">
        <v>1138</v>
      </c>
      <c r="E633" s="12" t="s">
        <v>1279</v>
      </c>
      <c r="F633" s="12" t="s">
        <v>524</v>
      </c>
      <c r="G633" s="130">
        <v>632</v>
      </c>
      <c r="H633" s="130">
        <v>4</v>
      </c>
      <c r="I633" s="130">
        <v>3</v>
      </c>
      <c r="J633" s="130">
        <v>4</v>
      </c>
      <c r="K633" s="130">
        <v>3</v>
      </c>
      <c r="L633" s="130">
        <v>5</v>
      </c>
      <c r="M633" s="130">
        <v>4</v>
      </c>
    </row>
    <row r="634" spans="1:13">
      <c r="A634" s="7">
        <v>142</v>
      </c>
      <c r="B634" s="19" t="s">
        <v>1842</v>
      </c>
      <c r="C634" s="11" t="s">
        <v>148</v>
      </c>
      <c r="D634" s="14"/>
      <c r="E634" s="12" t="s">
        <v>1855</v>
      </c>
      <c r="F634" s="12" t="s">
        <v>1856</v>
      </c>
      <c r="G634" s="130">
        <v>633</v>
      </c>
      <c r="H634" s="130">
        <v>5</v>
      </c>
      <c r="I634" s="130">
        <v>4</v>
      </c>
      <c r="J634" s="130">
        <v>4</v>
      </c>
      <c r="K634" s="130">
        <v>4</v>
      </c>
      <c r="L634" s="130">
        <v>5</v>
      </c>
      <c r="M634" s="130">
        <v>5</v>
      </c>
    </row>
    <row r="635" spans="1:13">
      <c r="A635" s="7">
        <v>142</v>
      </c>
      <c r="B635" s="19" t="s">
        <v>1842</v>
      </c>
      <c r="C635" s="11" t="s">
        <v>1601</v>
      </c>
      <c r="D635" s="14"/>
      <c r="E635" s="12" t="s">
        <v>1356</v>
      </c>
      <c r="F635" s="12" t="s">
        <v>1860</v>
      </c>
      <c r="G635" s="130">
        <v>634</v>
      </c>
      <c r="H635" s="130">
        <v>5</v>
      </c>
      <c r="I635" s="130">
        <v>3</v>
      </c>
      <c r="J635" s="130">
        <v>4</v>
      </c>
      <c r="K635" s="130">
        <v>5</v>
      </c>
      <c r="L635" s="130">
        <v>5</v>
      </c>
      <c r="M635" s="130">
        <v>5</v>
      </c>
    </row>
    <row r="636" spans="1:13">
      <c r="A636" s="7">
        <v>143</v>
      </c>
      <c r="B636" s="19" t="s">
        <v>1863</v>
      </c>
      <c r="C636" s="11" t="s">
        <v>80</v>
      </c>
      <c r="D636" s="11"/>
      <c r="E636" s="12" t="s">
        <v>1032</v>
      </c>
      <c r="F636" s="12" t="s">
        <v>1864</v>
      </c>
      <c r="G636" s="130">
        <v>635</v>
      </c>
      <c r="H636" s="130">
        <v>5</v>
      </c>
      <c r="I636" s="130">
        <v>5</v>
      </c>
      <c r="J636" s="130">
        <v>4</v>
      </c>
      <c r="K636" s="130">
        <v>5</v>
      </c>
      <c r="L636" s="130">
        <v>5</v>
      </c>
      <c r="M636" s="130">
        <v>4</v>
      </c>
    </row>
    <row r="637" spans="1:13">
      <c r="A637" s="7">
        <v>143</v>
      </c>
      <c r="B637" s="19" t="s">
        <v>1863</v>
      </c>
      <c r="C637" s="11" t="s">
        <v>1868</v>
      </c>
      <c r="D637" s="11" t="s">
        <v>1869</v>
      </c>
      <c r="E637" s="12" t="s">
        <v>1011</v>
      </c>
      <c r="F637" s="12" t="s">
        <v>1870</v>
      </c>
      <c r="G637" s="130">
        <v>636</v>
      </c>
      <c r="H637" s="130">
        <v>5</v>
      </c>
      <c r="I637" s="130">
        <v>2</v>
      </c>
      <c r="J637" s="130">
        <v>4</v>
      </c>
      <c r="K637" s="130">
        <v>5</v>
      </c>
      <c r="L637" s="130">
        <v>5</v>
      </c>
      <c r="M637" s="130">
        <v>4</v>
      </c>
    </row>
    <row r="638" spans="1:13">
      <c r="A638" s="7">
        <v>144</v>
      </c>
      <c r="B638" s="19" t="s">
        <v>1872</v>
      </c>
      <c r="C638" s="11" t="s">
        <v>1873</v>
      </c>
      <c r="D638" s="11" t="s">
        <v>1874</v>
      </c>
      <c r="E638" s="12" t="s">
        <v>422</v>
      </c>
      <c r="F638" s="12" t="s">
        <v>1875</v>
      </c>
      <c r="G638" s="130">
        <v>637</v>
      </c>
      <c r="H638" s="130">
        <v>4</v>
      </c>
      <c r="I638" s="130">
        <v>4</v>
      </c>
      <c r="J638" s="130">
        <v>4</v>
      </c>
      <c r="K638" s="130">
        <v>5</v>
      </c>
      <c r="L638" s="130">
        <v>5</v>
      </c>
      <c r="M638" s="130">
        <v>4</v>
      </c>
    </row>
    <row r="639" spans="1:13">
      <c r="A639" s="7">
        <v>144</v>
      </c>
      <c r="B639" s="19" t="s">
        <v>1872</v>
      </c>
      <c r="C639" s="11" t="s">
        <v>118</v>
      </c>
      <c r="D639" s="14"/>
      <c r="E639" s="12" t="s">
        <v>744</v>
      </c>
      <c r="F639" s="12" t="s">
        <v>131</v>
      </c>
      <c r="G639" s="130">
        <v>638</v>
      </c>
      <c r="H639" s="130">
        <v>4</v>
      </c>
      <c r="I639" s="130">
        <v>3</v>
      </c>
      <c r="J639" s="130">
        <v>4</v>
      </c>
      <c r="K639" s="130">
        <v>5</v>
      </c>
      <c r="L639" s="130">
        <v>4</v>
      </c>
      <c r="M639" s="130">
        <v>4</v>
      </c>
    </row>
    <row r="640" spans="1:13">
      <c r="A640" s="7">
        <v>144</v>
      </c>
      <c r="B640" s="19" t="s">
        <v>1872</v>
      </c>
      <c r="C640" s="11" t="s">
        <v>784</v>
      </c>
      <c r="D640" s="14"/>
      <c r="E640" s="12" t="s">
        <v>854</v>
      </c>
      <c r="F640" s="12" t="s">
        <v>1699</v>
      </c>
      <c r="G640" s="130">
        <v>639</v>
      </c>
      <c r="H640" s="130">
        <v>5</v>
      </c>
      <c r="I640" s="130">
        <v>3</v>
      </c>
      <c r="J640" s="130">
        <v>5</v>
      </c>
      <c r="K640" s="130">
        <v>4</v>
      </c>
      <c r="L640" s="130">
        <v>5</v>
      </c>
      <c r="M640" s="130">
        <v>4</v>
      </c>
    </row>
    <row r="641" spans="1:13">
      <c r="A641" s="7">
        <v>144</v>
      </c>
      <c r="B641" s="19" t="s">
        <v>1872</v>
      </c>
      <c r="C641" s="11" t="s">
        <v>1882</v>
      </c>
      <c r="D641" s="14"/>
      <c r="E641" s="12" t="s">
        <v>1883</v>
      </c>
      <c r="F641" s="12" t="s">
        <v>1504</v>
      </c>
      <c r="G641" s="130">
        <v>640</v>
      </c>
      <c r="H641" s="130">
        <v>5</v>
      </c>
      <c r="I641" s="130">
        <v>4</v>
      </c>
      <c r="J641" s="130">
        <v>4</v>
      </c>
      <c r="K641" s="130">
        <v>4</v>
      </c>
      <c r="L641" s="130">
        <v>4</v>
      </c>
      <c r="M641" s="130">
        <v>4</v>
      </c>
    </row>
    <row r="642" spans="1:13">
      <c r="A642" s="7">
        <v>145</v>
      </c>
      <c r="B642" s="19" t="s">
        <v>1886</v>
      </c>
      <c r="C642" s="11" t="s">
        <v>886</v>
      </c>
      <c r="D642" s="11" t="s">
        <v>1887</v>
      </c>
      <c r="E642" s="407" t="s">
        <v>217</v>
      </c>
      <c r="F642" s="12" t="s">
        <v>686</v>
      </c>
      <c r="G642" s="130">
        <v>641</v>
      </c>
      <c r="H642" s="130">
        <v>4</v>
      </c>
      <c r="I642" s="130">
        <v>4</v>
      </c>
      <c r="J642" s="130">
        <v>4</v>
      </c>
      <c r="K642" s="130">
        <v>5</v>
      </c>
      <c r="L642" s="130">
        <v>5</v>
      </c>
      <c r="M642" s="130">
        <v>4</v>
      </c>
    </row>
    <row r="643" spans="1:13">
      <c r="A643" s="7">
        <v>146</v>
      </c>
      <c r="B643" s="19" t="s">
        <v>1889</v>
      </c>
      <c r="C643" s="11" t="s">
        <v>1461</v>
      </c>
      <c r="D643" s="14"/>
      <c r="E643" s="12" t="s">
        <v>1891</v>
      </c>
      <c r="F643" s="12" t="s">
        <v>675</v>
      </c>
      <c r="G643" s="130">
        <v>642</v>
      </c>
      <c r="H643" s="130">
        <v>4</v>
      </c>
      <c r="I643" s="130">
        <v>4</v>
      </c>
      <c r="J643" s="130">
        <v>4</v>
      </c>
      <c r="K643" s="130">
        <v>3</v>
      </c>
      <c r="L643" s="130">
        <v>4</v>
      </c>
      <c r="M643" s="130">
        <v>4</v>
      </c>
    </row>
    <row r="644" spans="1:13">
      <c r="A644" s="7">
        <v>146</v>
      </c>
      <c r="B644" s="19" t="s">
        <v>1889</v>
      </c>
      <c r="C644" s="11" t="s">
        <v>593</v>
      </c>
      <c r="D644" s="14"/>
      <c r="E644" s="12" t="s">
        <v>1434</v>
      </c>
      <c r="F644" s="12" t="s">
        <v>129</v>
      </c>
      <c r="G644" s="130">
        <v>643</v>
      </c>
      <c r="H644" s="130">
        <v>5</v>
      </c>
      <c r="I644" s="130">
        <v>3</v>
      </c>
      <c r="J644" s="130">
        <v>4</v>
      </c>
      <c r="K644" s="130">
        <v>3</v>
      </c>
      <c r="L644" s="130">
        <v>4</v>
      </c>
      <c r="M644" s="130">
        <v>4</v>
      </c>
    </row>
    <row r="645" spans="1:13">
      <c r="A645" s="7">
        <v>146</v>
      </c>
      <c r="B645" s="19" t="s">
        <v>1889</v>
      </c>
      <c r="C645" s="11" t="s">
        <v>816</v>
      </c>
      <c r="D645" s="14"/>
      <c r="E645" s="12" t="s">
        <v>1588</v>
      </c>
      <c r="F645" s="12" t="s">
        <v>774</v>
      </c>
      <c r="G645" s="130">
        <v>644</v>
      </c>
      <c r="H645" s="130">
        <v>4</v>
      </c>
      <c r="I645" s="130">
        <v>4</v>
      </c>
      <c r="J645" s="130">
        <v>4</v>
      </c>
      <c r="K645" s="130">
        <v>3</v>
      </c>
      <c r="L645" s="130">
        <v>3</v>
      </c>
      <c r="M645" s="130">
        <v>4</v>
      </c>
    </row>
    <row r="646" spans="1:13">
      <c r="A646" s="7">
        <v>146</v>
      </c>
      <c r="B646" s="19" t="s">
        <v>1889</v>
      </c>
      <c r="C646" s="11" t="s">
        <v>1552</v>
      </c>
      <c r="D646" s="14"/>
      <c r="E646" s="12" t="s">
        <v>583</v>
      </c>
      <c r="F646" s="12" t="s">
        <v>511</v>
      </c>
      <c r="G646" s="130">
        <v>645</v>
      </c>
      <c r="H646" s="130">
        <v>4</v>
      </c>
      <c r="I646" s="130">
        <v>3</v>
      </c>
      <c r="J646" s="130">
        <v>4</v>
      </c>
      <c r="K646" s="130">
        <v>3</v>
      </c>
      <c r="L646" s="130">
        <v>4</v>
      </c>
      <c r="M646" s="130">
        <v>4</v>
      </c>
    </row>
    <row r="647" spans="1:13">
      <c r="A647" s="7">
        <v>146</v>
      </c>
      <c r="B647" s="19" t="s">
        <v>1889</v>
      </c>
      <c r="C647" s="11" t="s">
        <v>1136</v>
      </c>
      <c r="D647" s="11" t="s">
        <v>1901</v>
      </c>
      <c r="E647" s="12" t="s">
        <v>1902</v>
      </c>
      <c r="F647" s="12" t="s">
        <v>170</v>
      </c>
      <c r="G647" s="130">
        <v>646</v>
      </c>
      <c r="H647" s="130">
        <v>5</v>
      </c>
      <c r="I647" s="130">
        <v>4</v>
      </c>
      <c r="J647" s="130">
        <v>4</v>
      </c>
      <c r="K647" s="130">
        <v>3</v>
      </c>
      <c r="L647" s="130">
        <v>3</v>
      </c>
      <c r="M647" s="130">
        <v>4</v>
      </c>
    </row>
    <row r="648" spans="1:13">
      <c r="A648" s="7">
        <v>146</v>
      </c>
      <c r="B648" s="19" t="s">
        <v>1889</v>
      </c>
      <c r="C648" s="11" t="s">
        <v>862</v>
      </c>
      <c r="D648" s="14"/>
      <c r="E648" s="12" t="s">
        <v>1394</v>
      </c>
      <c r="F648" s="12" t="s">
        <v>730</v>
      </c>
      <c r="G648" s="130">
        <v>647</v>
      </c>
      <c r="H648" s="130">
        <v>3</v>
      </c>
      <c r="I648" s="130">
        <v>4</v>
      </c>
      <c r="J648" s="130">
        <v>4</v>
      </c>
      <c r="K648" s="130">
        <v>3</v>
      </c>
      <c r="L648" s="130">
        <v>5</v>
      </c>
      <c r="M648" s="130">
        <v>4</v>
      </c>
    </row>
    <row r="649" spans="1:13">
      <c r="A649" s="7">
        <v>146</v>
      </c>
      <c r="B649" s="19" t="s">
        <v>1889</v>
      </c>
      <c r="C649" s="11" t="s">
        <v>1824</v>
      </c>
      <c r="D649" s="14"/>
      <c r="E649" s="12" t="s">
        <v>1724</v>
      </c>
      <c r="F649" s="12" t="s">
        <v>1033</v>
      </c>
      <c r="G649" s="130">
        <v>648</v>
      </c>
      <c r="H649" s="130">
        <v>3</v>
      </c>
      <c r="I649" s="130">
        <v>4</v>
      </c>
      <c r="J649" s="130">
        <v>4</v>
      </c>
      <c r="K649" s="130">
        <v>3</v>
      </c>
      <c r="L649" s="130">
        <v>3</v>
      </c>
      <c r="M649" s="130">
        <v>4</v>
      </c>
    </row>
    <row r="650" spans="1:13">
      <c r="A650" s="7">
        <v>146</v>
      </c>
      <c r="B650" s="19" t="s">
        <v>1889</v>
      </c>
      <c r="C650" s="11" t="s">
        <v>1847</v>
      </c>
      <c r="D650" s="14"/>
      <c r="E650" s="12" t="s">
        <v>1910</v>
      </c>
      <c r="F650" s="12" t="s">
        <v>726</v>
      </c>
      <c r="G650" s="130">
        <v>649</v>
      </c>
      <c r="H650" s="130">
        <v>4</v>
      </c>
      <c r="I650" s="130">
        <v>4</v>
      </c>
      <c r="J650" s="130">
        <v>4</v>
      </c>
      <c r="K650" s="130">
        <v>4</v>
      </c>
      <c r="L650" s="130">
        <v>4</v>
      </c>
      <c r="M650" s="130">
        <v>4</v>
      </c>
    </row>
    <row r="651" spans="1:13">
      <c r="A651" s="7">
        <v>146</v>
      </c>
      <c r="B651" s="19" t="s">
        <v>1889</v>
      </c>
      <c r="C651" s="11" t="s">
        <v>1643</v>
      </c>
      <c r="D651" s="14"/>
      <c r="E651" s="12" t="s">
        <v>1548</v>
      </c>
      <c r="F651" s="12" t="s">
        <v>1011</v>
      </c>
      <c r="G651" s="130">
        <v>650</v>
      </c>
      <c r="H651" s="130">
        <v>4</v>
      </c>
      <c r="I651" s="130">
        <v>4</v>
      </c>
      <c r="J651" s="130">
        <v>4</v>
      </c>
      <c r="K651" s="130">
        <v>3</v>
      </c>
      <c r="L651" s="130">
        <v>5</v>
      </c>
      <c r="M651" s="130">
        <v>5</v>
      </c>
    </row>
    <row r="652" spans="1:13">
      <c r="A652" s="7">
        <v>146</v>
      </c>
      <c r="B652" s="19" t="s">
        <v>1889</v>
      </c>
      <c r="C652" s="11" t="s">
        <v>1525</v>
      </c>
      <c r="D652" s="14"/>
      <c r="E652" s="12" t="s">
        <v>1470</v>
      </c>
      <c r="F652" s="12" t="s">
        <v>826</v>
      </c>
      <c r="G652" s="130">
        <v>651</v>
      </c>
      <c r="H652" s="130">
        <v>4</v>
      </c>
      <c r="I652" s="130">
        <v>3</v>
      </c>
      <c r="J652" s="130">
        <v>4</v>
      </c>
      <c r="K652" s="130">
        <v>3</v>
      </c>
      <c r="L652" s="130">
        <v>5</v>
      </c>
      <c r="M652" s="130">
        <v>4</v>
      </c>
    </row>
    <row r="653" spans="1:13">
      <c r="A653" s="7">
        <v>147</v>
      </c>
      <c r="B653" s="19" t="s">
        <v>1919</v>
      </c>
      <c r="C653" s="11" t="s">
        <v>350</v>
      </c>
      <c r="D653" s="11" t="s">
        <v>1920</v>
      </c>
      <c r="E653" s="12" t="s">
        <v>669</v>
      </c>
      <c r="F653" s="12" t="s">
        <v>770</v>
      </c>
      <c r="G653" s="130">
        <v>652</v>
      </c>
      <c r="H653" s="130">
        <v>4</v>
      </c>
      <c r="I653" s="130">
        <v>4</v>
      </c>
      <c r="J653" s="130">
        <v>4</v>
      </c>
      <c r="K653" s="130">
        <v>5</v>
      </c>
      <c r="L653" s="130">
        <v>5</v>
      </c>
      <c r="M653" s="130">
        <v>4</v>
      </c>
    </row>
    <row r="654" spans="1:13">
      <c r="A654" s="7">
        <v>148</v>
      </c>
      <c r="B654" s="19" t="s">
        <v>1924</v>
      </c>
      <c r="C654" s="11" t="s">
        <v>75</v>
      </c>
      <c r="D654" s="14"/>
      <c r="E654" s="12" t="s">
        <v>661</v>
      </c>
      <c r="F654" s="12" t="s">
        <v>1304</v>
      </c>
      <c r="G654" s="130">
        <v>653</v>
      </c>
      <c r="H654" s="130">
        <v>4</v>
      </c>
      <c r="I654" s="130">
        <v>4</v>
      </c>
      <c r="J654" s="130">
        <v>4</v>
      </c>
      <c r="K654" s="130">
        <v>5</v>
      </c>
      <c r="L654" s="130">
        <v>5</v>
      </c>
      <c r="M654" s="130">
        <v>4</v>
      </c>
    </row>
    <row r="655" spans="1:13">
      <c r="A655" s="7">
        <v>148</v>
      </c>
      <c r="B655" s="19" t="s">
        <v>1924</v>
      </c>
      <c r="C655" s="11" t="s">
        <v>272</v>
      </c>
      <c r="D655" s="14"/>
      <c r="E655" s="12" t="s">
        <v>1925</v>
      </c>
      <c r="F655" s="12" t="s">
        <v>1926</v>
      </c>
      <c r="G655" s="130">
        <v>654</v>
      </c>
      <c r="H655" s="130">
        <v>4</v>
      </c>
      <c r="I655" s="130">
        <v>3</v>
      </c>
      <c r="J655" s="130">
        <v>4</v>
      </c>
      <c r="K655" s="130">
        <v>4</v>
      </c>
      <c r="L655" s="130">
        <v>4</v>
      </c>
      <c r="M655" s="130">
        <v>3</v>
      </c>
    </row>
    <row r="656" spans="1:13">
      <c r="A656" s="7">
        <v>148</v>
      </c>
      <c r="B656" s="19" t="s">
        <v>1924</v>
      </c>
      <c r="C656" s="11" t="s">
        <v>1928</v>
      </c>
      <c r="D656" s="11" t="s">
        <v>1929</v>
      </c>
      <c r="E656" s="12" t="s">
        <v>1171</v>
      </c>
      <c r="F656" s="12" t="s">
        <v>865</v>
      </c>
      <c r="G656" s="130">
        <v>655</v>
      </c>
      <c r="H656" s="130">
        <v>5</v>
      </c>
      <c r="I656" s="130">
        <v>3</v>
      </c>
      <c r="J656" s="130">
        <v>4</v>
      </c>
      <c r="K656" s="130">
        <v>5</v>
      </c>
      <c r="L656" s="130">
        <v>5</v>
      </c>
      <c r="M656" s="130">
        <v>4</v>
      </c>
    </row>
    <row r="657" spans="1:13">
      <c r="A657" s="1">
        <v>149</v>
      </c>
      <c r="B657" s="10" t="s">
        <v>1931</v>
      </c>
      <c r="C657" s="11" t="s">
        <v>1454</v>
      </c>
      <c r="D657" s="14"/>
      <c r="E657" s="12" t="s">
        <v>1297</v>
      </c>
      <c r="F657" s="12" t="s">
        <v>1304</v>
      </c>
      <c r="G657" s="130">
        <v>656</v>
      </c>
      <c r="H657" s="130">
        <v>4</v>
      </c>
      <c r="I657" s="130">
        <v>5</v>
      </c>
      <c r="J657" s="130">
        <v>4</v>
      </c>
      <c r="K657" s="130">
        <v>4</v>
      </c>
      <c r="L657" s="130">
        <v>5</v>
      </c>
      <c r="M657" s="130">
        <v>3</v>
      </c>
    </row>
    <row r="658" spans="1:13">
      <c r="A658" s="7">
        <v>150</v>
      </c>
      <c r="B658" s="19" t="s">
        <v>1933</v>
      </c>
      <c r="C658" s="11" t="s">
        <v>1934</v>
      </c>
      <c r="D658" s="11" t="s">
        <v>1936</v>
      </c>
      <c r="E658" s="12" t="s">
        <v>1937</v>
      </c>
      <c r="F658" s="12" t="s">
        <v>1938</v>
      </c>
      <c r="G658" s="130">
        <v>657</v>
      </c>
      <c r="H658" s="130">
        <v>5</v>
      </c>
      <c r="I658" s="130">
        <v>4</v>
      </c>
      <c r="J658" s="130">
        <v>5</v>
      </c>
      <c r="K658" s="130">
        <v>4</v>
      </c>
      <c r="L658" s="130">
        <v>5</v>
      </c>
      <c r="M658" s="130">
        <v>4</v>
      </c>
    </row>
    <row r="659" spans="1:13">
      <c r="A659" s="408"/>
      <c r="B659" s="409"/>
      <c r="C659" s="24"/>
      <c r="D659" s="24"/>
      <c r="E659" s="410"/>
      <c r="F659" s="411"/>
      <c r="G659" s="24"/>
      <c r="H659" s="24"/>
      <c r="I659" s="24"/>
      <c r="J659" s="24"/>
      <c r="K659" s="24"/>
      <c r="L659" s="24"/>
      <c r="M659" s="24"/>
    </row>
  </sheetData>
  <autoFilter ref="A1:M658"/>
  <conditionalFormatting sqref="F2:F83 E10 F86:F183 E114:E115 E184 F185:F387 F389:F416 E417:E422 F423:F538 E539 F540:F659">
    <cfRule type="containsBlanks" dxfId="16" priority="1">
      <formula>LEN(TRIM(F2))=0</formula>
    </cfRule>
  </conditionalFormatting>
  <conditionalFormatting sqref="H2:M659">
    <cfRule type="colorScale" priority="2">
      <colorScale>
        <cfvo type="formula" val="1"/>
        <cfvo type="formula" val="3"/>
        <cfvo type="formula" val="5"/>
        <color rgb="FFF4CCCC"/>
        <color rgb="FFFFFFFF"/>
        <color rgb="FF9EDDBE"/>
      </colorScale>
    </cfRule>
  </conditionalFormatting>
  <conditionalFormatting sqref="A2:F659">
    <cfRule type="expression" dxfId="15" priority="3">
      <formula>IF(ISEVEN($A$2:$A$659),1,0)</formula>
    </cfRule>
  </conditionalFormatting>
  <dataValidations count="1">
    <dataValidation type="list" allowBlank="1" showErrorMessage="1" sqref="H2:M658">
      <formula1>"1,2,3,4,5"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285"/>
  <sheetViews>
    <sheetView workbookViewId="0"/>
  </sheetViews>
  <sheetFormatPr defaultColWidth="14.44140625" defaultRowHeight="15" customHeight="1"/>
  <cols>
    <col min="1" max="1" width="37.88671875" customWidth="1"/>
    <col min="2" max="2" width="28.5546875" customWidth="1"/>
    <col min="3" max="3" width="17.109375" customWidth="1"/>
    <col min="4" max="4" width="12.6640625" customWidth="1"/>
    <col min="5" max="5" width="9.88671875" customWidth="1"/>
    <col min="6" max="6" width="11.5546875" customWidth="1"/>
    <col min="7" max="7" width="12.109375" customWidth="1"/>
    <col min="8" max="8" width="9.109375" customWidth="1"/>
    <col min="9" max="9" width="8" customWidth="1"/>
    <col min="10" max="10" width="6.88671875" customWidth="1"/>
    <col min="11" max="11" width="9" customWidth="1"/>
  </cols>
  <sheetData>
    <row r="1" spans="1:11">
      <c r="A1" s="412" t="s">
        <v>11109</v>
      </c>
      <c r="B1" s="412" t="s">
        <v>11110</v>
      </c>
      <c r="C1" s="412" t="s">
        <v>11111</v>
      </c>
      <c r="D1" s="412" t="s">
        <v>11112</v>
      </c>
      <c r="E1" s="412" t="s">
        <v>11113</v>
      </c>
      <c r="F1" s="412" t="s">
        <v>11114</v>
      </c>
      <c r="G1" s="412" t="s">
        <v>11115</v>
      </c>
      <c r="H1" s="412" t="s">
        <v>11116</v>
      </c>
      <c r="I1" s="412" t="s">
        <v>11117</v>
      </c>
      <c r="J1" s="412" t="s">
        <v>11118</v>
      </c>
      <c r="K1" s="412" t="s">
        <v>11119</v>
      </c>
    </row>
    <row r="2" spans="1:11">
      <c r="A2" s="412" t="s">
        <v>11120</v>
      </c>
      <c r="B2" s="412" t="s">
        <v>11121</v>
      </c>
      <c r="C2" s="412"/>
      <c r="D2" s="412"/>
      <c r="E2" s="412"/>
      <c r="F2" s="412"/>
      <c r="G2" s="412"/>
      <c r="H2" s="412"/>
      <c r="I2" s="412"/>
      <c r="J2" s="412"/>
      <c r="K2" s="412"/>
    </row>
    <row r="3" spans="1:11">
      <c r="A3" s="412" t="s">
        <v>11122</v>
      </c>
      <c r="B3" s="412" t="s">
        <v>11123</v>
      </c>
      <c r="C3" s="412"/>
      <c r="D3" s="412"/>
      <c r="E3" s="412"/>
      <c r="F3" s="412"/>
      <c r="G3" s="412"/>
      <c r="H3" s="412"/>
      <c r="I3" s="412"/>
      <c r="J3" s="412"/>
      <c r="K3" s="412"/>
    </row>
    <row r="4" spans="1:11">
      <c r="A4" s="412" t="s">
        <v>11122</v>
      </c>
      <c r="B4" s="412" t="s">
        <v>11124</v>
      </c>
      <c r="C4" s="412"/>
      <c r="D4" s="412"/>
      <c r="E4" s="412"/>
      <c r="F4" s="412"/>
      <c r="G4" s="412"/>
      <c r="H4" s="412"/>
      <c r="I4" s="412"/>
      <c r="J4" s="412"/>
      <c r="K4" s="412"/>
    </row>
    <row r="5" spans="1:11">
      <c r="A5" s="412" t="s">
        <v>11122</v>
      </c>
      <c r="B5" s="412" t="s">
        <v>11125</v>
      </c>
      <c r="C5" s="412"/>
      <c r="D5" s="412"/>
      <c r="E5" s="412"/>
      <c r="F5" s="412"/>
      <c r="G5" s="412"/>
      <c r="H5" s="412"/>
      <c r="I5" s="412"/>
      <c r="J5" s="412"/>
      <c r="K5" s="412"/>
    </row>
    <row r="6" spans="1:11">
      <c r="A6" s="412" t="s">
        <v>11126</v>
      </c>
      <c r="B6" s="412" t="s">
        <v>11127</v>
      </c>
      <c r="C6" s="412"/>
      <c r="D6" s="412"/>
      <c r="E6" s="412"/>
      <c r="F6" s="412"/>
      <c r="G6" s="412"/>
      <c r="H6" s="412"/>
      <c r="I6" s="412"/>
      <c r="J6" s="412"/>
      <c r="K6" s="412"/>
    </row>
    <row r="7" spans="1:11">
      <c r="A7" s="412" t="s">
        <v>11128</v>
      </c>
      <c r="B7" s="412" t="s">
        <v>11129</v>
      </c>
      <c r="C7" s="412"/>
      <c r="D7" s="412"/>
      <c r="E7" s="412"/>
      <c r="F7" s="412"/>
      <c r="G7" s="412"/>
      <c r="H7" s="412"/>
      <c r="I7" s="412"/>
      <c r="J7" s="412"/>
      <c r="K7" s="412"/>
    </row>
    <row r="8" spans="1:11">
      <c r="A8" s="412" t="s">
        <v>11130</v>
      </c>
      <c r="B8" s="412" t="s">
        <v>11131</v>
      </c>
      <c r="C8" s="413" t="s">
        <v>11132</v>
      </c>
      <c r="D8" s="412"/>
      <c r="E8" s="412"/>
      <c r="F8" s="412"/>
      <c r="G8" s="412"/>
      <c r="H8" s="412"/>
      <c r="I8" s="412"/>
      <c r="J8" s="412"/>
      <c r="K8" s="412"/>
    </row>
    <row r="9" spans="1:11">
      <c r="A9" s="412" t="s">
        <v>11130</v>
      </c>
      <c r="B9" s="412" t="s">
        <v>11133</v>
      </c>
      <c r="C9" s="412"/>
      <c r="D9" s="412"/>
      <c r="E9" s="412"/>
      <c r="F9" s="412"/>
      <c r="G9" s="412"/>
      <c r="H9" s="412"/>
      <c r="I9" s="412"/>
      <c r="J9" s="412"/>
      <c r="K9" s="412"/>
    </row>
    <row r="10" spans="1:11">
      <c r="A10" s="412" t="s">
        <v>11134</v>
      </c>
      <c r="B10" s="412" t="s">
        <v>11135</v>
      </c>
      <c r="C10" s="413" t="s">
        <v>11136</v>
      </c>
      <c r="D10" s="412"/>
      <c r="E10" s="412"/>
      <c r="F10" s="412"/>
      <c r="G10" s="412"/>
      <c r="H10" s="412"/>
      <c r="I10" s="412"/>
      <c r="J10" s="412"/>
      <c r="K10" s="412"/>
    </row>
    <row r="11" spans="1:11">
      <c r="A11" s="412" t="s">
        <v>11137</v>
      </c>
      <c r="B11" s="412" t="s">
        <v>11138</v>
      </c>
      <c r="C11" s="412"/>
      <c r="D11" s="412"/>
      <c r="E11" s="412"/>
      <c r="F11" s="412"/>
      <c r="G11" s="412"/>
      <c r="H11" s="412"/>
      <c r="I11" s="412"/>
      <c r="J11" s="412"/>
      <c r="K11" s="412"/>
    </row>
    <row r="12" spans="1:11">
      <c r="A12" s="412" t="s">
        <v>11137</v>
      </c>
      <c r="B12" s="412" t="s">
        <v>11139</v>
      </c>
      <c r="C12" s="412"/>
      <c r="D12" s="412"/>
      <c r="E12" s="412"/>
      <c r="F12" s="412"/>
      <c r="G12" s="412"/>
      <c r="H12" s="412"/>
      <c r="I12" s="412"/>
      <c r="J12" s="412"/>
      <c r="K12" s="412"/>
    </row>
    <row r="13" spans="1:11">
      <c r="A13" s="412" t="s">
        <v>11140</v>
      </c>
      <c r="B13" s="412" t="s">
        <v>11141</v>
      </c>
      <c r="C13" s="413" t="s">
        <v>11142</v>
      </c>
      <c r="D13" s="413" t="s">
        <v>11143</v>
      </c>
      <c r="E13" s="412"/>
      <c r="F13" s="412"/>
      <c r="G13" s="412"/>
      <c r="H13" s="412"/>
      <c r="I13" s="412"/>
      <c r="J13" s="412"/>
      <c r="K13" s="412"/>
    </row>
    <row r="14" spans="1:11">
      <c r="A14" s="412" t="s">
        <v>11140</v>
      </c>
      <c r="B14" s="412" t="s">
        <v>11144</v>
      </c>
      <c r="C14" s="413" t="s">
        <v>11145</v>
      </c>
      <c r="D14" s="412"/>
      <c r="E14" s="412"/>
      <c r="F14" s="412"/>
      <c r="G14" s="412"/>
      <c r="H14" s="412"/>
      <c r="I14" s="412"/>
      <c r="J14" s="412"/>
      <c r="K14" s="412"/>
    </row>
    <row r="15" spans="1:11">
      <c r="A15" s="412" t="s">
        <v>11140</v>
      </c>
      <c r="B15" s="412" t="s">
        <v>11146</v>
      </c>
      <c r="C15" s="412"/>
      <c r="D15" s="412"/>
      <c r="E15" s="412"/>
      <c r="F15" s="412"/>
      <c r="G15" s="412"/>
      <c r="H15" s="412"/>
      <c r="I15" s="412"/>
      <c r="J15" s="412"/>
      <c r="K15" s="412"/>
    </row>
    <row r="16" spans="1:11">
      <c r="A16" s="412" t="s">
        <v>11140</v>
      </c>
      <c r="B16" s="412" t="s">
        <v>11147</v>
      </c>
      <c r="C16" s="412"/>
      <c r="D16" s="412"/>
      <c r="E16" s="412"/>
      <c r="F16" s="412"/>
      <c r="G16" s="412"/>
      <c r="H16" s="412"/>
      <c r="I16" s="412"/>
      <c r="J16" s="412"/>
      <c r="K16" s="412"/>
    </row>
    <row r="17" spans="1:11">
      <c r="A17" s="412" t="s">
        <v>11148</v>
      </c>
      <c r="B17" s="412" t="s">
        <v>11149</v>
      </c>
      <c r="C17" s="413" t="s">
        <v>11150</v>
      </c>
      <c r="D17" s="413" t="s">
        <v>11151</v>
      </c>
      <c r="E17" s="412"/>
      <c r="F17" s="412"/>
      <c r="G17" s="412"/>
      <c r="H17" s="412"/>
      <c r="I17" s="412"/>
      <c r="J17" s="412"/>
      <c r="K17" s="412"/>
    </row>
    <row r="18" spans="1:11">
      <c r="A18" s="412" t="s">
        <v>11152</v>
      </c>
      <c r="B18" s="412" t="s">
        <v>11153</v>
      </c>
      <c r="C18" s="412"/>
      <c r="D18" s="412"/>
      <c r="E18" s="412"/>
      <c r="F18" s="412"/>
      <c r="G18" s="412"/>
      <c r="H18" s="412"/>
      <c r="I18" s="412"/>
      <c r="J18" s="412"/>
      <c r="K18" s="412"/>
    </row>
    <row r="19" spans="1:11">
      <c r="A19" s="412" t="s">
        <v>11154</v>
      </c>
      <c r="B19" s="412" t="s">
        <v>11155</v>
      </c>
      <c r="C19" s="412"/>
      <c r="D19" s="412"/>
      <c r="E19" s="412"/>
      <c r="F19" s="412"/>
      <c r="G19" s="412"/>
      <c r="H19" s="412"/>
      <c r="I19" s="412"/>
      <c r="J19" s="412"/>
      <c r="K19" s="412"/>
    </row>
    <row r="20" spans="1:11">
      <c r="A20" s="412" t="s">
        <v>11156</v>
      </c>
      <c r="B20" s="412" t="s">
        <v>11157</v>
      </c>
      <c r="C20" s="412"/>
      <c r="D20" s="412"/>
      <c r="E20" s="412"/>
      <c r="F20" s="412"/>
      <c r="G20" s="412"/>
      <c r="H20" s="412"/>
      <c r="I20" s="412"/>
      <c r="J20" s="412"/>
      <c r="K20" s="412"/>
    </row>
    <row r="21" spans="1:11">
      <c r="A21" s="412" t="s">
        <v>11158</v>
      </c>
      <c r="B21" s="412" t="s">
        <v>11159</v>
      </c>
      <c r="C21" s="412"/>
      <c r="D21" s="412"/>
      <c r="E21" s="412"/>
      <c r="F21" s="412"/>
      <c r="G21" s="412"/>
      <c r="H21" s="412"/>
      <c r="I21" s="412"/>
      <c r="J21" s="412"/>
      <c r="K21" s="412"/>
    </row>
    <row r="22" spans="1:11">
      <c r="A22" s="412" t="s">
        <v>11160</v>
      </c>
      <c r="B22" s="412" t="s">
        <v>11161</v>
      </c>
      <c r="C22" s="412"/>
      <c r="D22" s="412"/>
      <c r="E22" s="412"/>
      <c r="F22" s="412"/>
      <c r="G22" s="412"/>
      <c r="H22" s="412"/>
      <c r="I22" s="412"/>
      <c r="J22" s="412"/>
      <c r="K22" s="412"/>
    </row>
    <row r="23" spans="1:11">
      <c r="A23" s="412" t="s">
        <v>11162</v>
      </c>
      <c r="B23" s="412" t="s">
        <v>11163</v>
      </c>
      <c r="C23" s="412"/>
      <c r="D23" s="412"/>
      <c r="E23" s="412"/>
      <c r="F23" s="412"/>
      <c r="G23" s="412"/>
      <c r="H23" s="412"/>
      <c r="I23" s="412"/>
      <c r="J23" s="412"/>
      <c r="K23" s="412"/>
    </row>
    <row r="24" spans="1:11">
      <c r="A24" s="412" t="s">
        <v>11164</v>
      </c>
      <c r="B24" s="412" t="s">
        <v>11165</v>
      </c>
      <c r="C24" s="412"/>
      <c r="D24" s="412"/>
      <c r="E24" s="412"/>
      <c r="F24" s="412"/>
      <c r="G24" s="412"/>
      <c r="H24" s="412"/>
      <c r="I24" s="412"/>
      <c r="J24" s="412"/>
      <c r="K24" s="412"/>
    </row>
    <row r="25" spans="1:11">
      <c r="A25" s="412" t="s">
        <v>11166</v>
      </c>
      <c r="B25" s="412" t="s">
        <v>11167</v>
      </c>
      <c r="C25" s="413" t="s">
        <v>11168</v>
      </c>
      <c r="D25" s="412"/>
      <c r="E25" s="412"/>
      <c r="F25" s="412"/>
      <c r="G25" s="412"/>
      <c r="H25" s="412"/>
      <c r="I25" s="412"/>
      <c r="J25" s="412"/>
      <c r="K25" s="412"/>
    </row>
    <row r="26" spans="1:11">
      <c r="A26" s="412" t="s">
        <v>11169</v>
      </c>
      <c r="B26" s="412" t="s">
        <v>11127</v>
      </c>
      <c r="C26" s="413" t="s">
        <v>11170</v>
      </c>
      <c r="D26" s="412"/>
      <c r="E26" s="412"/>
      <c r="F26" s="412"/>
      <c r="G26" s="412"/>
      <c r="H26" s="412"/>
      <c r="I26" s="412"/>
      <c r="J26" s="412"/>
      <c r="K26" s="412"/>
    </row>
    <row r="27" spans="1:11">
      <c r="A27" s="412" t="s">
        <v>11169</v>
      </c>
      <c r="B27" s="412" t="s">
        <v>11171</v>
      </c>
      <c r="C27" s="413" t="s">
        <v>11172</v>
      </c>
      <c r="D27" s="412"/>
      <c r="E27" s="412"/>
      <c r="F27" s="412"/>
      <c r="G27" s="412"/>
      <c r="H27" s="412"/>
      <c r="I27" s="412"/>
      <c r="J27" s="412"/>
      <c r="K27" s="412"/>
    </row>
    <row r="28" spans="1:11">
      <c r="A28" s="412" t="s">
        <v>11169</v>
      </c>
      <c r="B28" s="412" t="s">
        <v>11171</v>
      </c>
      <c r="C28" s="413" t="s">
        <v>11173</v>
      </c>
      <c r="D28" s="413" t="s">
        <v>11174</v>
      </c>
      <c r="E28" s="413" t="s">
        <v>11175</v>
      </c>
      <c r="F28" s="413" t="s">
        <v>11176</v>
      </c>
      <c r="G28" s="413" t="s">
        <v>11177</v>
      </c>
      <c r="H28" s="413" t="s">
        <v>11178</v>
      </c>
      <c r="I28" s="413" t="s">
        <v>11179</v>
      </c>
      <c r="J28" s="413" t="s">
        <v>11180</v>
      </c>
      <c r="K28" s="413" t="s">
        <v>11181</v>
      </c>
    </row>
    <row r="29" spans="1:11">
      <c r="A29" s="412" t="s">
        <v>11169</v>
      </c>
      <c r="B29" s="412" t="s">
        <v>11171</v>
      </c>
      <c r="C29" s="413" t="s">
        <v>11182</v>
      </c>
      <c r="D29" s="413" t="s">
        <v>11183</v>
      </c>
      <c r="E29" s="412"/>
      <c r="F29" s="412"/>
      <c r="G29" s="412"/>
      <c r="H29" s="412"/>
      <c r="I29" s="412"/>
      <c r="J29" s="412"/>
      <c r="K29" s="412"/>
    </row>
    <row r="30" spans="1:11">
      <c r="A30" s="412" t="s">
        <v>11169</v>
      </c>
      <c r="B30" s="412" t="s">
        <v>11184</v>
      </c>
      <c r="C30" s="413" t="s">
        <v>11170</v>
      </c>
      <c r="D30" s="413" t="s">
        <v>11185</v>
      </c>
      <c r="E30" s="413" t="s">
        <v>11186</v>
      </c>
      <c r="F30" s="413" t="s">
        <v>11187</v>
      </c>
      <c r="G30" s="413" t="s">
        <v>11188</v>
      </c>
      <c r="H30" s="412"/>
      <c r="I30" s="412"/>
      <c r="J30" s="412"/>
      <c r="K30" s="412"/>
    </row>
    <row r="31" spans="1:11">
      <c r="A31" s="412" t="s">
        <v>11169</v>
      </c>
      <c r="B31" s="412" t="s">
        <v>11189</v>
      </c>
      <c r="C31" s="413" t="s">
        <v>11190</v>
      </c>
      <c r="D31" s="413" t="s">
        <v>11191</v>
      </c>
      <c r="E31" s="412"/>
      <c r="F31" s="412"/>
      <c r="G31" s="412"/>
      <c r="H31" s="412"/>
      <c r="I31" s="412"/>
      <c r="J31" s="412"/>
      <c r="K31" s="412"/>
    </row>
    <row r="32" spans="1:11">
      <c r="A32" s="412" t="s">
        <v>11169</v>
      </c>
      <c r="B32" s="412" t="s">
        <v>11175</v>
      </c>
      <c r="C32" s="413" t="s">
        <v>11192</v>
      </c>
      <c r="D32" s="412"/>
      <c r="E32" s="412"/>
      <c r="F32" s="412"/>
      <c r="G32" s="412"/>
      <c r="H32" s="412"/>
      <c r="I32" s="412"/>
      <c r="J32" s="412"/>
      <c r="K32" s="412"/>
    </row>
    <row r="33" spans="1:11">
      <c r="A33" s="412" t="s">
        <v>11169</v>
      </c>
      <c r="B33" s="412" t="s">
        <v>11193</v>
      </c>
      <c r="C33" s="413" t="s">
        <v>11194</v>
      </c>
      <c r="D33" s="412"/>
      <c r="E33" s="412"/>
      <c r="F33" s="412"/>
      <c r="G33" s="412"/>
      <c r="H33" s="412"/>
      <c r="I33" s="412"/>
      <c r="J33" s="412"/>
      <c r="K33" s="412"/>
    </row>
    <row r="34" spans="1:11">
      <c r="A34" s="412" t="s">
        <v>11169</v>
      </c>
      <c r="B34" s="412" t="s">
        <v>11191</v>
      </c>
      <c r="C34" s="413" t="s">
        <v>11195</v>
      </c>
      <c r="D34" s="412"/>
      <c r="E34" s="412"/>
      <c r="F34" s="412"/>
      <c r="G34" s="412"/>
      <c r="H34" s="412"/>
      <c r="I34" s="412"/>
      <c r="J34" s="412"/>
      <c r="K34" s="412"/>
    </row>
    <row r="35" spans="1:11">
      <c r="A35" s="412" t="s">
        <v>11169</v>
      </c>
      <c r="B35" s="412" t="s">
        <v>11191</v>
      </c>
      <c r="C35" s="413" t="s">
        <v>11186</v>
      </c>
      <c r="D35" s="413" t="s">
        <v>11173</v>
      </c>
      <c r="E35" s="413" t="s">
        <v>11182</v>
      </c>
      <c r="F35" s="413" t="s">
        <v>11196</v>
      </c>
      <c r="G35" s="412"/>
      <c r="H35" s="412"/>
      <c r="I35" s="412"/>
      <c r="J35" s="412"/>
      <c r="K35" s="412"/>
    </row>
    <row r="36" spans="1:11">
      <c r="A36" s="412" t="s">
        <v>11169</v>
      </c>
      <c r="B36" s="412" t="s">
        <v>11179</v>
      </c>
      <c r="C36" s="412"/>
      <c r="D36" s="412"/>
      <c r="E36" s="412"/>
      <c r="F36" s="412"/>
      <c r="G36" s="412"/>
      <c r="H36" s="412"/>
      <c r="I36" s="412"/>
      <c r="J36" s="412"/>
      <c r="K36" s="412"/>
    </row>
    <row r="37" spans="1:11">
      <c r="A37" s="412" t="s">
        <v>11169</v>
      </c>
      <c r="B37" s="412" t="s">
        <v>11174</v>
      </c>
      <c r="C37" s="412"/>
      <c r="D37" s="412"/>
      <c r="E37" s="412"/>
      <c r="F37" s="412"/>
      <c r="G37" s="412"/>
      <c r="H37" s="412"/>
      <c r="I37" s="412"/>
      <c r="J37" s="412"/>
      <c r="K37" s="412"/>
    </row>
    <row r="38" spans="1:11">
      <c r="A38" s="412" t="s">
        <v>11169</v>
      </c>
      <c r="B38" s="412" t="s">
        <v>11197</v>
      </c>
      <c r="C38" s="412"/>
      <c r="D38" s="412"/>
      <c r="E38" s="412"/>
      <c r="F38" s="412"/>
      <c r="G38" s="412"/>
      <c r="H38" s="412"/>
      <c r="I38" s="412"/>
      <c r="J38" s="412"/>
      <c r="K38" s="412"/>
    </row>
    <row r="39" spans="1:11">
      <c r="A39" s="412" t="s">
        <v>11169</v>
      </c>
      <c r="B39" s="412" t="s">
        <v>11198</v>
      </c>
      <c r="C39" s="412"/>
      <c r="D39" s="412"/>
      <c r="E39" s="412"/>
      <c r="F39" s="412"/>
      <c r="G39" s="412"/>
      <c r="H39" s="412"/>
      <c r="I39" s="412"/>
      <c r="J39" s="412"/>
      <c r="K39" s="412"/>
    </row>
    <row r="40" spans="1:11">
      <c r="A40" s="412" t="s">
        <v>11169</v>
      </c>
      <c r="B40" s="412" t="s">
        <v>11199</v>
      </c>
      <c r="C40" s="412"/>
      <c r="D40" s="412"/>
      <c r="E40" s="412"/>
      <c r="F40" s="412"/>
      <c r="G40" s="412"/>
      <c r="H40" s="412"/>
      <c r="I40" s="412"/>
      <c r="J40" s="412"/>
      <c r="K40" s="412"/>
    </row>
    <row r="41" spans="1:11">
      <c r="A41" s="412" t="s">
        <v>11169</v>
      </c>
      <c r="B41" s="412" t="s">
        <v>11200</v>
      </c>
      <c r="C41" s="412"/>
      <c r="D41" s="412"/>
      <c r="E41" s="412"/>
      <c r="F41" s="412"/>
      <c r="G41" s="412"/>
      <c r="H41" s="412"/>
      <c r="I41" s="412"/>
      <c r="J41" s="412"/>
      <c r="K41" s="412"/>
    </row>
    <row r="42" spans="1:11">
      <c r="A42" s="412" t="s">
        <v>11169</v>
      </c>
      <c r="B42" s="412" t="s">
        <v>11201</v>
      </c>
      <c r="C42" s="412"/>
      <c r="D42" s="412"/>
      <c r="E42" s="412"/>
      <c r="F42" s="412"/>
      <c r="G42" s="412"/>
      <c r="H42" s="412"/>
      <c r="I42" s="412"/>
      <c r="J42" s="412"/>
      <c r="K42" s="412"/>
    </row>
    <row r="43" spans="1:11">
      <c r="A43" s="412" t="s">
        <v>11169</v>
      </c>
      <c r="B43" s="412" t="s">
        <v>11202</v>
      </c>
      <c r="C43" s="412"/>
      <c r="D43" s="412"/>
      <c r="E43" s="412"/>
      <c r="F43" s="412"/>
      <c r="G43" s="412"/>
      <c r="H43" s="412"/>
      <c r="I43" s="412"/>
      <c r="J43" s="412"/>
      <c r="K43" s="412"/>
    </row>
    <row r="44" spans="1:11">
      <c r="A44" s="412" t="s">
        <v>11169</v>
      </c>
      <c r="B44" s="412" t="s">
        <v>11203</v>
      </c>
      <c r="C44" s="412"/>
      <c r="D44" s="412"/>
      <c r="E44" s="412"/>
      <c r="F44" s="412"/>
      <c r="G44" s="412"/>
      <c r="H44" s="412"/>
      <c r="I44" s="412"/>
      <c r="J44" s="412"/>
      <c r="K44" s="412"/>
    </row>
    <row r="45" spans="1:11">
      <c r="A45" s="412" t="s">
        <v>11169</v>
      </c>
      <c r="B45" s="412" t="s">
        <v>11171</v>
      </c>
      <c r="C45" s="412"/>
      <c r="D45" s="412"/>
      <c r="E45" s="412"/>
      <c r="F45" s="412"/>
      <c r="G45" s="412"/>
      <c r="H45" s="412"/>
      <c r="I45" s="412"/>
      <c r="J45" s="412"/>
      <c r="K45" s="412"/>
    </row>
    <row r="46" spans="1:11">
      <c r="A46" s="412" t="s">
        <v>11169</v>
      </c>
      <c r="B46" s="412" t="s">
        <v>11182</v>
      </c>
      <c r="C46" s="412"/>
      <c r="D46" s="412"/>
      <c r="E46" s="412"/>
      <c r="F46" s="412"/>
      <c r="G46" s="412"/>
      <c r="H46" s="412"/>
      <c r="I46" s="412"/>
      <c r="J46" s="412"/>
      <c r="K46" s="412"/>
    </row>
    <row r="47" spans="1:11">
      <c r="A47" s="412" t="s">
        <v>11169</v>
      </c>
      <c r="B47" s="412" t="s">
        <v>11204</v>
      </c>
      <c r="C47" s="412"/>
      <c r="D47" s="412"/>
      <c r="E47" s="412"/>
      <c r="F47" s="412"/>
      <c r="G47" s="412"/>
      <c r="H47" s="412"/>
      <c r="I47" s="412"/>
      <c r="J47" s="412"/>
      <c r="K47" s="412"/>
    </row>
    <row r="48" spans="1:11">
      <c r="A48" s="412" t="s">
        <v>11169</v>
      </c>
      <c r="B48" s="412" t="s">
        <v>11205</v>
      </c>
      <c r="C48" s="412"/>
      <c r="D48" s="412"/>
      <c r="E48" s="412"/>
      <c r="F48" s="412"/>
      <c r="G48" s="412"/>
      <c r="H48" s="412"/>
      <c r="I48" s="412"/>
      <c r="J48" s="412"/>
      <c r="K48" s="412"/>
    </row>
    <row r="49" spans="1:11">
      <c r="A49" s="412" t="s">
        <v>11169</v>
      </c>
      <c r="B49" s="412" t="s">
        <v>11186</v>
      </c>
      <c r="C49" s="412"/>
      <c r="D49" s="412"/>
      <c r="E49" s="412"/>
      <c r="F49" s="412"/>
      <c r="G49" s="412"/>
      <c r="H49" s="412"/>
      <c r="I49" s="412"/>
      <c r="J49" s="412"/>
      <c r="K49" s="412"/>
    </row>
    <row r="50" spans="1:11">
      <c r="A50" s="412" t="s">
        <v>11169</v>
      </c>
      <c r="B50" s="412" t="s">
        <v>11206</v>
      </c>
      <c r="C50" s="412"/>
      <c r="D50" s="412"/>
      <c r="E50" s="412"/>
      <c r="F50" s="412"/>
      <c r="G50" s="412"/>
      <c r="H50" s="412"/>
      <c r="I50" s="412"/>
      <c r="J50" s="412"/>
      <c r="K50" s="412"/>
    </row>
    <row r="51" spans="1:11">
      <c r="A51" s="412" t="s">
        <v>11169</v>
      </c>
      <c r="B51" s="412" t="s">
        <v>11207</v>
      </c>
      <c r="C51" s="412"/>
      <c r="D51" s="412"/>
      <c r="E51" s="412"/>
      <c r="F51" s="412"/>
      <c r="G51" s="412"/>
      <c r="H51" s="412"/>
      <c r="I51" s="412"/>
      <c r="J51" s="412"/>
      <c r="K51" s="412"/>
    </row>
    <row r="52" spans="1:11">
      <c r="A52" s="412" t="s">
        <v>11169</v>
      </c>
      <c r="B52" s="412" t="s">
        <v>11208</v>
      </c>
      <c r="C52" s="412"/>
      <c r="D52" s="412"/>
      <c r="E52" s="412"/>
      <c r="F52" s="412"/>
      <c r="G52" s="412"/>
      <c r="H52" s="412"/>
      <c r="I52" s="412"/>
      <c r="J52" s="412"/>
      <c r="K52" s="412"/>
    </row>
    <row r="53" spans="1:11">
      <c r="A53" s="412" t="s">
        <v>11169</v>
      </c>
      <c r="B53" s="412" t="s">
        <v>11209</v>
      </c>
      <c r="C53" s="412"/>
      <c r="D53" s="412"/>
      <c r="E53" s="412"/>
      <c r="F53" s="412"/>
      <c r="G53" s="412"/>
      <c r="H53" s="412"/>
      <c r="I53" s="412"/>
      <c r="J53" s="412"/>
      <c r="K53" s="412"/>
    </row>
    <row r="54" spans="1:11">
      <c r="A54" s="412" t="s">
        <v>11169</v>
      </c>
      <c r="B54" s="412" t="s">
        <v>11210</v>
      </c>
      <c r="C54" s="412"/>
      <c r="D54" s="412"/>
      <c r="E54" s="412"/>
      <c r="F54" s="412"/>
      <c r="G54" s="412"/>
      <c r="H54" s="412"/>
      <c r="I54" s="412"/>
      <c r="J54" s="412"/>
      <c r="K54" s="412"/>
    </row>
    <row r="55" spans="1:11">
      <c r="A55" s="412" t="s">
        <v>11211</v>
      </c>
      <c r="B55" s="412" t="s">
        <v>11212</v>
      </c>
      <c r="C55" s="412"/>
      <c r="D55" s="412"/>
      <c r="E55" s="412"/>
      <c r="F55" s="412"/>
      <c r="G55" s="412"/>
      <c r="H55" s="412"/>
      <c r="I55" s="412"/>
      <c r="J55" s="412"/>
      <c r="K55" s="412"/>
    </row>
    <row r="56" spans="1:11">
      <c r="A56" s="412" t="s">
        <v>11213</v>
      </c>
      <c r="B56" s="412" t="s">
        <v>11214</v>
      </c>
      <c r="C56" s="412"/>
      <c r="D56" s="412"/>
      <c r="E56" s="412"/>
      <c r="F56" s="412"/>
      <c r="G56" s="412"/>
      <c r="H56" s="412"/>
      <c r="I56" s="412"/>
      <c r="J56" s="412"/>
      <c r="K56" s="412"/>
    </row>
    <row r="57" spans="1:11">
      <c r="A57" s="412" t="s">
        <v>11215</v>
      </c>
      <c r="B57" s="412" t="s">
        <v>11216</v>
      </c>
      <c r="C57" s="412"/>
      <c r="D57" s="412"/>
      <c r="E57" s="412"/>
      <c r="F57" s="412"/>
      <c r="G57" s="412"/>
      <c r="H57" s="412"/>
      <c r="I57" s="412"/>
      <c r="J57" s="412"/>
      <c r="K57" s="412"/>
    </row>
    <row r="58" spans="1:11">
      <c r="A58" s="412" t="s">
        <v>11217</v>
      </c>
      <c r="B58" s="412" t="s">
        <v>11218</v>
      </c>
      <c r="C58" s="412"/>
      <c r="D58" s="412"/>
      <c r="E58" s="412"/>
      <c r="F58" s="412"/>
      <c r="G58" s="412"/>
      <c r="H58" s="412"/>
      <c r="I58" s="412"/>
      <c r="J58" s="412"/>
      <c r="K58" s="412"/>
    </row>
    <row r="59" spans="1:11">
      <c r="A59" s="412" t="s">
        <v>11219</v>
      </c>
      <c r="B59" s="412" t="s">
        <v>11220</v>
      </c>
      <c r="C59" s="412"/>
      <c r="D59" s="412"/>
      <c r="E59" s="412"/>
      <c r="F59" s="412"/>
      <c r="G59" s="412"/>
      <c r="H59" s="412"/>
      <c r="I59" s="412"/>
      <c r="J59" s="412"/>
      <c r="K59" s="412"/>
    </row>
    <row r="60" spans="1:11">
      <c r="A60" s="412" t="s">
        <v>11221</v>
      </c>
      <c r="B60" s="412" t="s">
        <v>11222</v>
      </c>
      <c r="C60" s="412"/>
      <c r="D60" s="412"/>
      <c r="E60" s="412"/>
      <c r="F60" s="412"/>
      <c r="G60" s="412"/>
      <c r="H60" s="412"/>
      <c r="I60" s="412"/>
      <c r="J60" s="412"/>
      <c r="K60" s="412"/>
    </row>
    <row r="61" spans="1:11">
      <c r="A61" s="412" t="s">
        <v>11223</v>
      </c>
      <c r="B61" s="412" t="s">
        <v>11224</v>
      </c>
      <c r="C61" s="413" t="s">
        <v>11225</v>
      </c>
      <c r="D61" s="412"/>
      <c r="E61" s="412"/>
      <c r="F61" s="412"/>
      <c r="G61" s="412"/>
      <c r="H61" s="412"/>
      <c r="I61" s="412"/>
      <c r="J61" s="412"/>
      <c r="K61" s="412"/>
    </row>
    <row r="62" spans="1:11">
      <c r="A62" s="412" t="s">
        <v>11226</v>
      </c>
      <c r="B62" s="412" t="s">
        <v>11227</v>
      </c>
      <c r="C62" s="412"/>
      <c r="D62" s="412"/>
      <c r="E62" s="412"/>
      <c r="F62" s="412"/>
      <c r="G62" s="412"/>
      <c r="H62" s="412"/>
      <c r="I62" s="412"/>
      <c r="J62" s="412"/>
      <c r="K62" s="412"/>
    </row>
    <row r="63" spans="1:11">
      <c r="A63" s="412" t="s">
        <v>11228</v>
      </c>
      <c r="B63" s="412" t="s">
        <v>11229</v>
      </c>
      <c r="C63" s="412"/>
      <c r="D63" s="412"/>
      <c r="E63" s="412"/>
      <c r="F63" s="412"/>
      <c r="G63" s="412"/>
      <c r="H63" s="412"/>
      <c r="I63" s="412"/>
      <c r="J63" s="412"/>
      <c r="K63" s="412"/>
    </row>
    <row r="64" spans="1:11">
      <c r="A64" s="412" t="s">
        <v>11230</v>
      </c>
      <c r="B64" s="412" t="s">
        <v>11231</v>
      </c>
      <c r="C64" s="413" t="s">
        <v>11232</v>
      </c>
      <c r="D64" s="412"/>
      <c r="E64" s="412"/>
      <c r="F64" s="412"/>
      <c r="G64" s="412"/>
      <c r="H64" s="412"/>
      <c r="I64" s="412"/>
      <c r="J64" s="412"/>
      <c r="K64" s="412"/>
    </row>
    <row r="65" spans="1:11">
      <c r="A65" s="412" t="s">
        <v>11230</v>
      </c>
      <c r="B65" s="412" t="s">
        <v>11233</v>
      </c>
      <c r="C65" s="413" t="s">
        <v>11234</v>
      </c>
      <c r="D65" s="413" t="s">
        <v>11235</v>
      </c>
      <c r="E65" s="412"/>
      <c r="F65" s="412"/>
      <c r="G65" s="412"/>
      <c r="H65" s="412"/>
      <c r="I65" s="412"/>
      <c r="J65" s="412"/>
      <c r="K65" s="412"/>
    </row>
    <row r="66" spans="1:11">
      <c r="A66" s="412" t="s">
        <v>11236</v>
      </c>
      <c r="B66" s="412" t="s">
        <v>11237</v>
      </c>
      <c r="C66" s="413" t="s">
        <v>11238</v>
      </c>
      <c r="D66" s="412"/>
      <c r="E66" s="412"/>
      <c r="F66" s="412"/>
      <c r="G66" s="412"/>
      <c r="H66" s="412"/>
      <c r="I66" s="412"/>
      <c r="J66" s="412"/>
      <c r="K66" s="412"/>
    </row>
    <row r="67" spans="1:11">
      <c r="A67" s="412" t="s">
        <v>11239</v>
      </c>
      <c r="B67" s="412" t="s">
        <v>11240</v>
      </c>
      <c r="C67" s="413" t="s">
        <v>11241</v>
      </c>
      <c r="D67" s="413" t="s">
        <v>11242</v>
      </c>
      <c r="E67" s="412"/>
      <c r="F67" s="412"/>
      <c r="G67" s="412"/>
      <c r="H67" s="412"/>
      <c r="I67" s="412"/>
      <c r="J67" s="412"/>
      <c r="K67" s="412"/>
    </row>
    <row r="68" spans="1:11">
      <c r="A68" s="412" t="s">
        <v>11243</v>
      </c>
      <c r="B68" s="412" t="s">
        <v>11244</v>
      </c>
      <c r="C68" s="412"/>
      <c r="D68" s="412"/>
      <c r="E68" s="412"/>
      <c r="F68" s="412"/>
      <c r="G68" s="412"/>
      <c r="H68" s="412"/>
      <c r="I68" s="412"/>
      <c r="J68" s="412"/>
      <c r="K68" s="412"/>
    </row>
    <row r="69" spans="1:11">
      <c r="A69" s="412" t="s">
        <v>11245</v>
      </c>
      <c r="B69" s="412" t="s">
        <v>11246</v>
      </c>
      <c r="C69" s="413" t="s">
        <v>11247</v>
      </c>
      <c r="D69" s="412"/>
      <c r="E69" s="412"/>
      <c r="F69" s="412"/>
      <c r="G69" s="412"/>
      <c r="H69" s="412"/>
      <c r="I69" s="412"/>
      <c r="J69" s="412"/>
      <c r="K69" s="412"/>
    </row>
    <row r="70" spans="1:11">
      <c r="A70" s="412" t="s">
        <v>11245</v>
      </c>
      <c r="B70" s="412" t="s">
        <v>11248</v>
      </c>
      <c r="C70" s="413" t="s">
        <v>11249</v>
      </c>
      <c r="D70" s="413" t="s">
        <v>11250</v>
      </c>
      <c r="E70" s="413" t="s">
        <v>11251</v>
      </c>
      <c r="F70" s="412"/>
      <c r="G70" s="412"/>
      <c r="H70" s="412"/>
      <c r="I70" s="412"/>
      <c r="J70" s="412"/>
      <c r="K70" s="412"/>
    </row>
    <row r="71" spans="1:11">
      <c r="A71" s="412" t="s">
        <v>11245</v>
      </c>
      <c r="B71" s="412" t="s">
        <v>11248</v>
      </c>
      <c r="C71" s="413" t="s">
        <v>11252</v>
      </c>
      <c r="D71" s="413" t="s">
        <v>11253</v>
      </c>
      <c r="E71" s="412"/>
      <c r="F71" s="412"/>
      <c r="G71" s="412"/>
      <c r="H71" s="412"/>
      <c r="I71" s="412"/>
      <c r="J71" s="412"/>
      <c r="K71" s="412"/>
    </row>
    <row r="72" spans="1:11">
      <c r="A72" s="412" t="s">
        <v>11245</v>
      </c>
      <c r="B72" s="412" t="s">
        <v>11254</v>
      </c>
      <c r="C72" s="413" t="s">
        <v>11255</v>
      </c>
      <c r="D72" s="413" t="s">
        <v>11256</v>
      </c>
      <c r="E72" s="413" t="s">
        <v>11248</v>
      </c>
      <c r="F72" s="413" t="s">
        <v>11257</v>
      </c>
      <c r="G72" s="412"/>
      <c r="H72" s="412"/>
      <c r="I72" s="412"/>
      <c r="J72" s="412"/>
      <c r="K72" s="412"/>
    </row>
    <row r="73" spans="1:11">
      <c r="A73" s="412" t="s">
        <v>11245</v>
      </c>
      <c r="B73" s="412" t="s">
        <v>11249</v>
      </c>
      <c r="C73" s="413" t="s">
        <v>11258</v>
      </c>
      <c r="D73" s="413" t="s">
        <v>11259</v>
      </c>
      <c r="E73" s="413" t="s">
        <v>11260</v>
      </c>
      <c r="F73" s="413" t="s">
        <v>11261</v>
      </c>
      <c r="G73" s="412"/>
      <c r="H73" s="412"/>
      <c r="I73" s="412"/>
      <c r="J73" s="412"/>
      <c r="K73" s="412"/>
    </row>
    <row r="74" spans="1:11">
      <c r="A74" s="412" t="s">
        <v>11245</v>
      </c>
      <c r="B74" s="412" t="s">
        <v>11262</v>
      </c>
      <c r="C74" s="413" t="s">
        <v>11263</v>
      </c>
      <c r="D74" s="412"/>
      <c r="E74" s="412"/>
      <c r="F74" s="412"/>
      <c r="G74" s="412"/>
      <c r="H74" s="412"/>
      <c r="I74" s="412"/>
      <c r="J74" s="412"/>
      <c r="K74" s="412"/>
    </row>
    <row r="75" spans="1:11">
      <c r="A75" s="412" t="s">
        <v>11245</v>
      </c>
      <c r="B75" s="412" t="s">
        <v>11264</v>
      </c>
      <c r="C75" s="413" t="s">
        <v>11265</v>
      </c>
      <c r="D75" s="413" t="s">
        <v>11248</v>
      </c>
      <c r="E75" s="413" t="s">
        <v>11252</v>
      </c>
      <c r="F75" s="413" t="s">
        <v>11253</v>
      </c>
      <c r="G75" s="412"/>
      <c r="H75" s="412"/>
      <c r="I75" s="412"/>
      <c r="J75" s="412"/>
      <c r="K75" s="412"/>
    </row>
    <row r="76" spans="1:11">
      <c r="A76" s="412" t="s">
        <v>11245</v>
      </c>
      <c r="B76" s="412" t="s">
        <v>11266</v>
      </c>
      <c r="C76" s="413" t="s">
        <v>11267</v>
      </c>
      <c r="D76" s="412"/>
      <c r="E76" s="412"/>
      <c r="F76" s="412"/>
      <c r="G76" s="412"/>
      <c r="H76" s="412"/>
      <c r="I76" s="412"/>
      <c r="J76" s="412"/>
      <c r="K76" s="412"/>
    </row>
    <row r="77" spans="1:11">
      <c r="A77" s="412" t="s">
        <v>11245</v>
      </c>
      <c r="B77" s="412" t="s">
        <v>11268</v>
      </c>
      <c r="C77" s="413" t="s">
        <v>11269</v>
      </c>
      <c r="D77" s="412"/>
      <c r="E77" s="412"/>
      <c r="F77" s="412"/>
      <c r="G77" s="412"/>
      <c r="H77" s="412"/>
      <c r="I77" s="412"/>
      <c r="J77" s="412"/>
      <c r="K77" s="412"/>
    </row>
    <row r="78" spans="1:11">
      <c r="A78" s="412" t="s">
        <v>11245</v>
      </c>
      <c r="B78" s="412" t="s">
        <v>11270</v>
      </c>
      <c r="C78" s="413" t="s">
        <v>11271</v>
      </c>
      <c r="D78" s="413" t="s">
        <v>11272</v>
      </c>
      <c r="E78" s="413" t="s">
        <v>11273</v>
      </c>
      <c r="F78" s="412"/>
      <c r="G78" s="412"/>
      <c r="H78" s="412"/>
      <c r="I78" s="412"/>
      <c r="J78" s="412"/>
      <c r="K78" s="412"/>
    </row>
    <row r="79" spans="1:11">
      <c r="A79" s="412" t="s">
        <v>11245</v>
      </c>
      <c r="B79" s="412" t="s">
        <v>11274</v>
      </c>
      <c r="C79" s="412"/>
      <c r="D79" s="412"/>
      <c r="E79" s="412"/>
      <c r="F79" s="412"/>
      <c r="G79" s="412"/>
      <c r="H79" s="412"/>
      <c r="I79" s="412"/>
      <c r="J79" s="412"/>
      <c r="K79" s="412"/>
    </row>
    <row r="80" spans="1:11">
      <c r="A80" s="412" t="s">
        <v>11245</v>
      </c>
      <c r="B80" s="412" t="s">
        <v>11275</v>
      </c>
      <c r="C80" s="412"/>
      <c r="D80" s="412"/>
      <c r="E80" s="412"/>
      <c r="F80" s="412"/>
      <c r="G80" s="412"/>
      <c r="H80" s="412"/>
      <c r="I80" s="412"/>
      <c r="J80" s="412"/>
      <c r="K80" s="412"/>
    </row>
    <row r="81" spans="1:11">
      <c r="A81" s="412" t="s">
        <v>11245</v>
      </c>
      <c r="B81" s="412" t="s">
        <v>11276</v>
      </c>
      <c r="C81" s="412"/>
      <c r="D81" s="412"/>
      <c r="E81" s="412"/>
      <c r="F81" s="412"/>
      <c r="G81" s="412"/>
      <c r="H81" s="412"/>
      <c r="I81" s="412"/>
      <c r="J81" s="412"/>
      <c r="K81" s="412"/>
    </row>
    <row r="82" spans="1:11">
      <c r="A82" s="412" t="s">
        <v>11245</v>
      </c>
      <c r="B82" s="412" t="s">
        <v>11277</v>
      </c>
      <c r="C82" s="412"/>
      <c r="D82" s="412"/>
      <c r="E82" s="412"/>
      <c r="F82" s="412"/>
      <c r="G82" s="412"/>
      <c r="H82" s="412"/>
      <c r="I82" s="412"/>
      <c r="J82" s="412"/>
      <c r="K82" s="412"/>
    </row>
    <row r="83" spans="1:11">
      <c r="A83" s="412" t="s">
        <v>11245</v>
      </c>
      <c r="B83" s="412" t="s">
        <v>11278</v>
      </c>
      <c r="C83" s="412"/>
      <c r="D83" s="412"/>
      <c r="E83" s="412"/>
      <c r="F83" s="412"/>
      <c r="G83" s="412"/>
      <c r="H83" s="412"/>
      <c r="I83" s="412"/>
      <c r="J83" s="412"/>
      <c r="K83" s="412"/>
    </row>
    <row r="84" spans="1:11">
      <c r="A84" s="412" t="s">
        <v>11245</v>
      </c>
      <c r="B84" s="412" t="s">
        <v>11279</v>
      </c>
      <c r="C84" s="412"/>
      <c r="D84" s="412"/>
      <c r="E84" s="412"/>
      <c r="F84" s="412"/>
      <c r="G84" s="412"/>
      <c r="H84" s="412"/>
      <c r="I84" s="412"/>
      <c r="J84" s="412"/>
      <c r="K84" s="412"/>
    </row>
    <row r="85" spans="1:11">
      <c r="A85" s="412" t="s">
        <v>11245</v>
      </c>
      <c r="B85" s="412" t="s">
        <v>11249</v>
      </c>
      <c r="C85" s="412"/>
      <c r="D85" s="412"/>
      <c r="E85" s="412"/>
      <c r="F85" s="412"/>
      <c r="G85" s="412"/>
      <c r="H85" s="412"/>
      <c r="I85" s="412"/>
      <c r="J85" s="412"/>
      <c r="K85" s="412"/>
    </row>
    <row r="86" spans="1:11">
      <c r="A86" s="412" t="s">
        <v>11245</v>
      </c>
      <c r="B86" s="412" t="s">
        <v>11280</v>
      </c>
      <c r="C86" s="412"/>
      <c r="D86" s="412"/>
      <c r="E86" s="412"/>
      <c r="F86" s="412"/>
      <c r="G86" s="412"/>
      <c r="H86" s="412"/>
      <c r="I86" s="412"/>
      <c r="J86" s="412"/>
      <c r="K86" s="412"/>
    </row>
    <row r="87" spans="1:11">
      <c r="A87" s="412" t="s">
        <v>11245</v>
      </c>
      <c r="B87" s="412" t="s">
        <v>11281</v>
      </c>
      <c r="C87" s="412"/>
      <c r="D87" s="412"/>
      <c r="E87" s="412"/>
      <c r="F87" s="412"/>
      <c r="G87" s="412"/>
      <c r="H87" s="412"/>
      <c r="I87" s="412"/>
      <c r="J87" s="412"/>
      <c r="K87" s="412"/>
    </row>
    <row r="88" spans="1:11">
      <c r="A88" s="412" t="s">
        <v>11245</v>
      </c>
      <c r="B88" s="412" t="s">
        <v>11282</v>
      </c>
      <c r="C88" s="412"/>
      <c r="D88" s="412"/>
      <c r="E88" s="412"/>
      <c r="F88" s="412"/>
      <c r="G88" s="412"/>
      <c r="H88" s="412"/>
      <c r="I88" s="412"/>
      <c r="J88" s="412"/>
      <c r="K88" s="412"/>
    </row>
    <row r="89" spans="1:11">
      <c r="A89" s="412" t="s">
        <v>11245</v>
      </c>
      <c r="B89" s="412" t="s">
        <v>11283</v>
      </c>
      <c r="C89" s="412"/>
      <c r="D89" s="412"/>
      <c r="E89" s="412"/>
      <c r="F89" s="412"/>
      <c r="G89" s="412"/>
      <c r="H89" s="412"/>
      <c r="I89" s="412"/>
      <c r="J89" s="412"/>
      <c r="K89" s="412"/>
    </row>
    <row r="90" spans="1:11">
      <c r="A90" s="412" t="s">
        <v>11284</v>
      </c>
      <c r="B90" s="412" t="s">
        <v>11285</v>
      </c>
      <c r="C90" s="413" t="s">
        <v>11286</v>
      </c>
      <c r="D90" s="412"/>
      <c r="E90" s="412"/>
      <c r="F90" s="412"/>
      <c r="G90" s="412"/>
      <c r="H90" s="412"/>
      <c r="I90" s="412"/>
      <c r="J90" s="412"/>
      <c r="K90" s="412"/>
    </row>
    <row r="91" spans="1:11">
      <c r="A91" s="412" t="s">
        <v>11287</v>
      </c>
      <c r="B91" s="412" t="s">
        <v>11288</v>
      </c>
      <c r="C91" s="412"/>
      <c r="D91" s="412"/>
      <c r="E91" s="412"/>
      <c r="F91" s="412"/>
      <c r="G91" s="412"/>
      <c r="H91" s="412"/>
      <c r="I91" s="412"/>
      <c r="J91" s="412"/>
      <c r="K91" s="412"/>
    </row>
    <row r="92" spans="1:11">
      <c r="A92" s="412" t="s">
        <v>11287</v>
      </c>
      <c r="B92" s="412" t="s">
        <v>11289</v>
      </c>
      <c r="C92" s="412"/>
      <c r="D92" s="412"/>
      <c r="E92" s="412"/>
      <c r="F92" s="412"/>
      <c r="G92" s="412"/>
      <c r="H92" s="412"/>
      <c r="I92" s="412"/>
      <c r="J92" s="412"/>
      <c r="K92" s="412"/>
    </row>
    <row r="93" spans="1:11">
      <c r="A93" s="412" t="s">
        <v>11290</v>
      </c>
      <c r="B93" s="412" t="s">
        <v>11291</v>
      </c>
      <c r="C93" s="413" t="s">
        <v>11292</v>
      </c>
      <c r="D93" s="413" t="s">
        <v>11293</v>
      </c>
      <c r="E93" s="413" t="s">
        <v>11294</v>
      </c>
      <c r="F93" s="412"/>
      <c r="G93" s="412"/>
      <c r="H93" s="412"/>
      <c r="I93" s="412"/>
      <c r="J93" s="412"/>
      <c r="K93" s="412"/>
    </row>
    <row r="94" spans="1:11">
      <c r="A94" s="412" t="s">
        <v>11290</v>
      </c>
      <c r="B94" s="412" t="s">
        <v>11295</v>
      </c>
      <c r="C94" s="412"/>
      <c r="D94" s="412"/>
      <c r="E94" s="412"/>
      <c r="F94" s="412"/>
      <c r="G94" s="412"/>
      <c r="H94" s="412"/>
      <c r="I94" s="412"/>
      <c r="J94" s="412"/>
      <c r="K94" s="412"/>
    </row>
    <row r="95" spans="1:11">
      <c r="A95" s="412" t="s">
        <v>11296</v>
      </c>
      <c r="B95" s="412" t="s">
        <v>11297</v>
      </c>
      <c r="C95" s="412"/>
      <c r="D95" s="412"/>
      <c r="E95" s="412"/>
      <c r="F95" s="412"/>
      <c r="G95" s="412"/>
      <c r="H95" s="412"/>
      <c r="I95" s="412"/>
      <c r="J95" s="412"/>
      <c r="K95" s="412"/>
    </row>
    <row r="96" spans="1:11">
      <c r="A96" s="412" t="s">
        <v>11298</v>
      </c>
      <c r="B96" s="412" t="s">
        <v>11299</v>
      </c>
      <c r="C96" s="412"/>
      <c r="D96" s="412"/>
      <c r="E96" s="412"/>
      <c r="F96" s="412"/>
      <c r="G96" s="412"/>
      <c r="H96" s="412"/>
      <c r="I96" s="412"/>
      <c r="J96" s="412"/>
      <c r="K96" s="412"/>
    </row>
    <row r="97" spans="1:11">
      <c r="A97" s="412" t="s">
        <v>11300</v>
      </c>
      <c r="B97" s="412" t="s">
        <v>11301</v>
      </c>
      <c r="C97" s="413" t="s">
        <v>11302</v>
      </c>
      <c r="D97" s="413" t="s">
        <v>11303</v>
      </c>
      <c r="E97" s="413" t="s">
        <v>11304</v>
      </c>
      <c r="F97" s="413" t="s">
        <v>11305</v>
      </c>
      <c r="G97" s="412"/>
      <c r="H97" s="412"/>
      <c r="I97" s="412"/>
      <c r="J97" s="412"/>
      <c r="K97" s="412"/>
    </row>
    <row r="98" spans="1:11">
      <c r="A98" s="412" t="s">
        <v>11300</v>
      </c>
      <c r="B98" s="412" t="s">
        <v>11306</v>
      </c>
      <c r="C98" s="412"/>
      <c r="D98" s="412"/>
      <c r="E98" s="412"/>
      <c r="F98" s="412"/>
      <c r="G98" s="412"/>
      <c r="H98" s="412"/>
      <c r="I98" s="412"/>
      <c r="J98" s="412"/>
      <c r="K98" s="412"/>
    </row>
    <row r="99" spans="1:11">
      <c r="A99" s="412" t="s">
        <v>11307</v>
      </c>
      <c r="B99" s="412" t="s">
        <v>11308</v>
      </c>
      <c r="C99" s="413" t="s">
        <v>11309</v>
      </c>
      <c r="D99" s="413" t="s">
        <v>11310</v>
      </c>
      <c r="E99" s="412"/>
      <c r="F99" s="412"/>
      <c r="G99" s="412"/>
      <c r="H99" s="412"/>
      <c r="I99" s="412"/>
      <c r="J99" s="412"/>
      <c r="K99" s="412"/>
    </row>
    <row r="100" spans="1:11">
      <c r="A100" s="412" t="s">
        <v>11311</v>
      </c>
      <c r="B100" s="412" t="s">
        <v>11312</v>
      </c>
      <c r="C100" s="412"/>
      <c r="D100" s="412"/>
      <c r="E100" s="412"/>
      <c r="F100" s="412"/>
      <c r="G100" s="412"/>
      <c r="H100" s="412"/>
      <c r="I100" s="412"/>
      <c r="J100" s="412"/>
      <c r="K100" s="412"/>
    </row>
    <row r="101" spans="1:11">
      <c r="A101" s="412" t="s">
        <v>11313</v>
      </c>
      <c r="B101" s="412" t="s">
        <v>11314</v>
      </c>
      <c r="C101" s="412"/>
      <c r="D101" s="412"/>
      <c r="E101" s="412"/>
      <c r="F101" s="412"/>
      <c r="G101" s="412"/>
      <c r="H101" s="412"/>
      <c r="I101" s="412"/>
      <c r="J101" s="412"/>
      <c r="K101" s="412"/>
    </row>
    <row r="102" spans="1:11">
      <c r="A102" s="412" t="s">
        <v>11242</v>
      </c>
      <c r="B102" s="412" t="s">
        <v>11315</v>
      </c>
      <c r="C102" s="413" t="s">
        <v>11316</v>
      </c>
      <c r="D102" s="412"/>
      <c r="E102" s="412"/>
      <c r="F102" s="412"/>
      <c r="G102" s="412"/>
      <c r="H102" s="412"/>
      <c r="I102" s="412"/>
      <c r="J102" s="412"/>
      <c r="K102" s="412"/>
    </row>
    <row r="103" spans="1:11">
      <c r="A103" s="412" t="s">
        <v>11242</v>
      </c>
      <c r="B103" s="412" t="s">
        <v>11316</v>
      </c>
      <c r="C103" s="413" t="s">
        <v>11317</v>
      </c>
      <c r="D103" s="412"/>
      <c r="E103" s="412"/>
      <c r="F103" s="412"/>
      <c r="G103" s="412"/>
      <c r="H103" s="412"/>
      <c r="I103" s="412"/>
      <c r="J103" s="412"/>
      <c r="K103" s="412"/>
    </row>
    <row r="104" spans="1:11">
      <c r="A104" s="412" t="s">
        <v>11242</v>
      </c>
      <c r="B104" s="412" t="s">
        <v>11317</v>
      </c>
      <c r="C104" s="412"/>
      <c r="D104" s="412"/>
      <c r="E104" s="412"/>
      <c r="F104" s="412"/>
      <c r="G104" s="412"/>
      <c r="H104" s="412"/>
      <c r="I104" s="412"/>
      <c r="J104" s="412"/>
      <c r="K104" s="412"/>
    </row>
    <row r="105" spans="1:11">
      <c r="A105" s="412" t="s">
        <v>11242</v>
      </c>
      <c r="B105" s="412" t="s">
        <v>11316</v>
      </c>
      <c r="C105" s="412"/>
      <c r="D105" s="412"/>
      <c r="E105" s="412"/>
      <c r="F105" s="412"/>
      <c r="G105" s="412"/>
      <c r="H105" s="412"/>
      <c r="I105" s="412"/>
      <c r="J105" s="412"/>
      <c r="K105" s="412"/>
    </row>
    <row r="106" spans="1:11">
      <c r="A106" s="412" t="s">
        <v>11242</v>
      </c>
      <c r="B106" s="412" t="s">
        <v>11318</v>
      </c>
      <c r="C106" s="412"/>
      <c r="D106" s="412"/>
      <c r="E106" s="412"/>
      <c r="F106" s="412"/>
      <c r="G106" s="412"/>
      <c r="H106" s="412"/>
      <c r="I106" s="412"/>
      <c r="J106" s="412"/>
      <c r="K106" s="412"/>
    </row>
    <row r="107" spans="1:11">
      <c r="A107" s="412" t="s">
        <v>11242</v>
      </c>
      <c r="B107" s="412" t="s">
        <v>11319</v>
      </c>
      <c r="C107" s="412"/>
      <c r="D107" s="412"/>
      <c r="E107" s="412"/>
      <c r="F107" s="412"/>
      <c r="G107" s="412"/>
      <c r="H107" s="412"/>
      <c r="I107" s="412"/>
      <c r="J107" s="412"/>
      <c r="K107" s="412"/>
    </row>
    <row r="108" spans="1:11">
      <c r="A108" s="412" t="s">
        <v>11320</v>
      </c>
      <c r="B108" s="412" t="s">
        <v>11321</v>
      </c>
      <c r="C108" s="412"/>
      <c r="D108" s="412"/>
      <c r="E108" s="412"/>
      <c r="F108" s="412"/>
      <c r="G108" s="412"/>
      <c r="H108" s="412"/>
      <c r="I108" s="412"/>
      <c r="J108" s="412"/>
      <c r="K108" s="412"/>
    </row>
    <row r="109" spans="1:11">
      <c r="A109" s="412" t="s">
        <v>11322</v>
      </c>
      <c r="B109" s="412" t="s">
        <v>11323</v>
      </c>
      <c r="C109" s="412"/>
      <c r="D109" s="412"/>
      <c r="E109" s="412"/>
      <c r="F109" s="412"/>
      <c r="G109" s="412"/>
      <c r="H109" s="412"/>
      <c r="I109" s="412"/>
      <c r="J109" s="412"/>
      <c r="K109" s="412"/>
    </row>
    <row r="110" spans="1:11">
      <c r="A110" s="412" t="s">
        <v>11324</v>
      </c>
      <c r="B110" s="412" t="s">
        <v>11325</v>
      </c>
      <c r="C110" s="412"/>
      <c r="D110" s="412"/>
      <c r="E110" s="412"/>
      <c r="F110" s="412"/>
      <c r="G110" s="412"/>
      <c r="H110" s="412"/>
      <c r="I110" s="412"/>
      <c r="J110" s="412"/>
      <c r="K110" s="412"/>
    </row>
    <row r="111" spans="1:11">
      <c r="A111" s="412" t="s">
        <v>11326</v>
      </c>
      <c r="B111" s="412" t="s">
        <v>11327</v>
      </c>
      <c r="C111" s="413" t="s">
        <v>11328</v>
      </c>
      <c r="D111" s="413" t="s">
        <v>11329</v>
      </c>
      <c r="E111" s="413" t="s">
        <v>11330</v>
      </c>
      <c r="F111" s="412"/>
      <c r="G111" s="412"/>
      <c r="H111" s="412"/>
      <c r="I111" s="412"/>
      <c r="J111" s="412"/>
      <c r="K111" s="412"/>
    </row>
    <row r="112" spans="1:11">
      <c r="A112" s="412" t="s">
        <v>11331</v>
      </c>
      <c r="B112" s="412" t="s">
        <v>11332</v>
      </c>
      <c r="C112" s="413" t="s">
        <v>11333</v>
      </c>
      <c r="D112" s="413" t="s">
        <v>11334</v>
      </c>
      <c r="E112" s="412"/>
      <c r="F112" s="412"/>
      <c r="G112" s="412"/>
      <c r="H112" s="412"/>
      <c r="I112" s="412"/>
      <c r="J112" s="412"/>
      <c r="K112" s="412"/>
    </row>
    <row r="113" spans="1:11">
      <c r="A113" s="412" t="s">
        <v>11331</v>
      </c>
      <c r="B113" s="412" t="s">
        <v>11335</v>
      </c>
      <c r="C113" s="413" t="s">
        <v>11336</v>
      </c>
      <c r="D113" s="412"/>
      <c r="E113" s="412"/>
      <c r="F113" s="412"/>
      <c r="G113" s="412"/>
      <c r="H113" s="412"/>
      <c r="I113" s="412"/>
      <c r="J113" s="412"/>
      <c r="K113" s="412"/>
    </row>
    <row r="114" spans="1:11">
      <c r="A114" s="412" t="s">
        <v>11331</v>
      </c>
      <c r="B114" s="412" t="s">
        <v>11335</v>
      </c>
      <c r="C114" s="413" t="s">
        <v>11337</v>
      </c>
      <c r="D114" s="413" t="s">
        <v>11338</v>
      </c>
      <c r="E114" s="413" t="s">
        <v>11339</v>
      </c>
      <c r="F114" s="413" t="s">
        <v>11340</v>
      </c>
      <c r="G114" s="413" t="s">
        <v>11341</v>
      </c>
      <c r="H114" s="412"/>
      <c r="I114" s="412"/>
      <c r="J114" s="412"/>
      <c r="K114" s="412"/>
    </row>
    <row r="115" spans="1:11">
      <c r="A115" s="412" t="s">
        <v>11331</v>
      </c>
      <c r="B115" s="412" t="s">
        <v>11342</v>
      </c>
      <c r="C115" s="413" t="s">
        <v>11343</v>
      </c>
      <c r="D115" s="412"/>
      <c r="E115" s="412"/>
      <c r="F115" s="412"/>
      <c r="G115" s="412"/>
      <c r="H115" s="412"/>
      <c r="I115" s="412"/>
      <c r="J115" s="412"/>
      <c r="K115" s="412"/>
    </row>
    <row r="116" spans="1:11">
      <c r="A116" s="412" t="s">
        <v>11331</v>
      </c>
      <c r="B116" s="412" t="s">
        <v>11344</v>
      </c>
      <c r="C116" s="413" t="s">
        <v>11345</v>
      </c>
      <c r="D116" s="413" t="s">
        <v>11346</v>
      </c>
      <c r="E116" s="412"/>
      <c r="F116" s="412"/>
      <c r="G116" s="412"/>
      <c r="H116" s="412"/>
      <c r="I116" s="412"/>
      <c r="J116" s="412"/>
      <c r="K116" s="412"/>
    </row>
    <row r="117" spans="1:11">
      <c r="A117" s="412" t="s">
        <v>11331</v>
      </c>
      <c r="B117" s="412" t="s">
        <v>11347</v>
      </c>
      <c r="C117" s="413" t="s">
        <v>11348</v>
      </c>
      <c r="D117" s="412"/>
      <c r="E117" s="412"/>
      <c r="F117" s="412"/>
      <c r="G117" s="412"/>
      <c r="H117" s="412"/>
      <c r="I117" s="412"/>
      <c r="J117" s="412"/>
      <c r="K117" s="412"/>
    </row>
    <row r="118" spans="1:11">
      <c r="A118" s="412" t="s">
        <v>11331</v>
      </c>
      <c r="B118" s="412" t="s">
        <v>11349</v>
      </c>
      <c r="C118" s="413" t="s">
        <v>11350</v>
      </c>
      <c r="D118" s="412"/>
      <c r="E118" s="412"/>
      <c r="F118" s="412"/>
      <c r="G118" s="412"/>
      <c r="H118" s="412"/>
      <c r="I118" s="412"/>
      <c r="J118" s="412"/>
      <c r="K118" s="412"/>
    </row>
    <row r="119" spans="1:11">
      <c r="A119" s="412" t="s">
        <v>11331</v>
      </c>
      <c r="B119" s="412" t="s">
        <v>11351</v>
      </c>
      <c r="C119" s="413" t="s">
        <v>11346</v>
      </c>
      <c r="D119" s="413" t="s">
        <v>11352</v>
      </c>
      <c r="E119" s="413" t="s">
        <v>11353</v>
      </c>
      <c r="F119" s="413" t="s">
        <v>11354</v>
      </c>
      <c r="G119" s="413" t="s">
        <v>11355</v>
      </c>
      <c r="H119" s="413" t="s">
        <v>11356</v>
      </c>
      <c r="I119" s="412"/>
      <c r="J119" s="412"/>
      <c r="K119" s="412"/>
    </row>
    <row r="120" spans="1:11">
      <c r="A120" s="412" t="s">
        <v>11331</v>
      </c>
      <c r="B120" s="412" t="s">
        <v>11357</v>
      </c>
      <c r="C120" s="413" t="s">
        <v>11358</v>
      </c>
      <c r="D120" s="413" t="s">
        <v>11359</v>
      </c>
      <c r="E120" s="412"/>
      <c r="F120" s="412"/>
      <c r="G120" s="412"/>
      <c r="H120" s="412"/>
      <c r="I120" s="412"/>
      <c r="J120" s="412"/>
      <c r="K120" s="412"/>
    </row>
    <row r="121" spans="1:11">
      <c r="A121" s="412" t="s">
        <v>11331</v>
      </c>
      <c r="B121" s="412" t="s">
        <v>11360</v>
      </c>
      <c r="C121" s="413" t="s">
        <v>11333</v>
      </c>
      <c r="D121" s="413" t="s">
        <v>11361</v>
      </c>
      <c r="E121" s="412"/>
      <c r="F121" s="412"/>
      <c r="G121" s="412"/>
      <c r="H121" s="412"/>
      <c r="I121" s="412"/>
      <c r="J121" s="412"/>
      <c r="K121" s="412"/>
    </row>
    <row r="122" spans="1:11">
      <c r="A122" s="412" t="s">
        <v>11331</v>
      </c>
      <c r="B122" s="412" t="s">
        <v>11335</v>
      </c>
      <c r="C122" s="412"/>
      <c r="D122" s="412"/>
      <c r="E122" s="412"/>
      <c r="F122" s="412"/>
      <c r="G122" s="412"/>
      <c r="H122" s="412"/>
      <c r="I122" s="412"/>
      <c r="J122" s="412"/>
      <c r="K122" s="412"/>
    </row>
    <row r="123" spans="1:11">
      <c r="A123" s="412" t="s">
        <v>11331</v>
      </c>
      <c r="B123" s="412" t="s">
        <v>11362</v>
      </c>
      <c r="C123" s="412"/>
      <c r="D123" s="412"/>
      <c r="E123" s="412"/>
      <c r="F123" s="412"/>
      <c r="G123" s="412"/>
      <c r="H123" s="412"/>
      <c r="I123" s="412"/>
      <c r="J123" s="412"/>
      <c r="K123" s="412"/>
    </row>
    <row r="124" spans="1:11">
      <c r="A124" s="412" t="s">
        <v>11331</v>
      </c>
      <c r="B124" s="412" t="s">
        <v>11363</v>
      </c>
      <c r="C124" s="412"/>
      <c r="D124" s="412"/>
      <c r="E124" s="412"/>
      <c r="F124" s="412"/>
      <c r="G124" s="412"/>
      <c r="H124" s="412"/>
      <c r="I124" s="412"/>
      <c r="J124" s="412"/>
      <c r="K124" s="412"/>
    </row>
    <row r="125" spans="1:11">
      <c r="A125" s="412" t="s">
        <v>11331</v>
      </c>
      <c r="B125" s="412" t="s">
        <v>11364</v>
      </c>
      <c r="C125" s="412"/>
      <c r="D125" s="412"/>
      <c r="E125" s="412"/>
      <c r="F125" s="412"/>
      <c r="G125" s="412"/>
      <c r="H125" s="412"/>
      <c r="I125" s="412"/>
      <c r="J125" s="412"/>
      <c r="K125" s="412"/>
    </row>
    <row r="126" spans="1:11">
      <c r="A126" s="412" t="s">
        <v>11331</v>
      </c>
      <c r="B126" s="412" t="s">
        <v>11333</v>
      </c>
      <c r="C126" s="412"/>
      <c r="D126" s="412"/>
      <c r="E126" s="412"/>
      <c r="F126" s="412"/>
      <c r="G126" s="412"/>
      <c r="H126" s="412"/>
      <c r="I126" s="412"/>
      <c r="J126" s="412"/>
      <c r="K126" s="412"/>
    </row>
    <row r="127" spans="1:11">
      <c r="A127" s="412" t="s">
        <v>11331</v>
      </c>
      <c r="B127" s="412" t="s">
        <v>11357</v>
      </c>
      <c r="C127" s="412"/>
      <c r="D127" s="412"/>
      <c r="E127" s="412"/>
      <c r="F127" s="412"/>
      <c r="G127" s="412"/>
      <c r="H127" s="412"/>
      <c r="I127" s="412"/>
      <c r="J127" s="412"/>
      <c r="K127" s="412"/>
    </row>
    <row r="128" spans="1:11">
      <c r="A128" s="412" t="s">
        <v>11331</v>
      </c>
      <c r="B128" s="412" t="s">
        <v>11360</v>
      </c>
      <c r="C128" s="412"/>
      <c r="D128" s="412"/>
      <c r="E128" s="412"/>
      <c r="F128" s="412"/>
      <c r="G128" s="412"/>
      <c r="H128" s="412"/>
      <c r="I128" s="412"/>
      <c r="J128" s="412"/>
      <c r="K128" s="412"/>
    </row>
    <row r="129" spans="1:11">
      <c r="A129" s="412" t="s">
        <v>11331</v>
      </c>
      <c r="B129" s="412" t="s">
        <v>11365</v>
      </c>
      <c r="C129" s="412"/>
      <c r="D129" s="412"/>
      <c r="E129" s="412"/>
      <c r="F129" s="412"/>
      <c r="G129" s="412"/>
      <c r="H129" s="412"/>
      <c r="I129" s="412"/>
      <c r="J129" s="412"/>
      <c r="K129" s="412"/>
    </row>
    <row r="130" spans="1:11">
      <c r="A130" s="412" t="s">
        <v>11366</v>
      </c>
      <c r="B130" s="412" t="s">
        <v>11367</v>
      </c>
      <c r="C130" s="412"/>
      <c r="D130" s="412"/>
      <c r="E130" s="412"/>
      <c r="F130" s="412"/>
      <c r="G130" s="412"/>
      <c r="H130" s="412"/>
      <c r="I130" s="412"/>
      <c r="J130" s="412"/>
      <c r="K130" s="412"/>
    </row>
    <row r="131" spans="1:11">
      <c r="A131" s="412" t="s">
        <v>11368</v>
      </c>
      <c r="B131" s="412" t="s">
        <v>11369</v>
      </c>
      <c r="C131" s="412"/>
      <c r="D131" s="412"/>
      <c r="E131" s="412"/>
      <c r="F131" s="412"/>
      <c r="G131" s="412"/>
      <c r="H131" s="412"/>
      <c r="I131" s="412"/>
      <c r="J131" s="412"/>
      <c r="K131" s="412"/>
    </row>
    <row r="132" spans="1:11">
      <c r="A132" s="412" t="s">
        <v>11370</v>
      </c>
      <c r="B132" s="412" t="s">
        <v>11371</v>
      </c>
      <c r="C132" s="413" t="s">
        <v>11372</v>
      </c>
      <c r="D132" s="413" t="s">
        <v>11373</v>
      </c>
      <c r="E132" s="412"/>
      <c r="F132" s="412"/>
      <c r="G132" s="412"/>
      <c r="H132" s="412"/>
      <c r="I132" s="412"/>
      <c r="J132" s="412"/>
      <c r="K132" s="412"/>
    </row>
    <row r="133" spans="1:11">
      <c r="A133" s="412" t="s">
        <v>11370</v>
      </c>
      <c r="B133" s="412" t="s">
        <v>11374</v>
      </c>
      <c r="C133" s="412"/>
      <c r="D133" s="412"/>
      <c r="E133" s="412"/>
      <c r="F133" s="412"/>
      <c r="G133" s="412"/>
      <c r="H133" s="412"/>
      <c r="I133" s="412"/>
      <c r="J133" s="412"/>
      <c r="K133" s="412"/>
    </row>
    <row r="134" spans="1:11">
      <c r="A134" s="412" t="s">
        <v>11375</v>
      </c>
      <c r="B134" s="412" t="s">
        <v>11376</v>
      </c>
      <c r="C134" s="412"/>
      <c r="D134" s="412"/>
      <c r="E134" s="412"/>
      <c r="F134" s="412"/>
      <c r="G134" s="412"/>
      <c r="H134" s="412"/>
      <c r="I134" s="412"/>
      <c r="J134" s="412"/>
      <c r="K134" s="412"/>
    </row>
    <row r="135" spans="1:11">
      <c r="A135" s="412" t="s">
        <v>11377</v>
      </c>
      <c r="B135" s="412" t="s">
        <v>11378</v>
      </c>
      <c r="C135" s="412"/>
      <c r="D135" s="412"/>
      <c r="E135" s="412"/>
      <c r="F135" s="412"/>
      <c r="G135" s="412"/>
      <c r="H135" s="412"/>
      <c r="I135" s="412"/>
      <c r="J135" s="412"/>
      <c r="K135" s="412"/>
    </row>
    <row r="136" spans="1:11">
      <c r="A136" s="412" t="s">
        <v>11379</v>
      </c>
      <c r="B136" s="412" t="s">
        <v>11380</v>
      </c>
      <c r="C136" s="412"/>
      <c r="D136" s="412"/>
      <c r="E136" s="412"/>
      <c r="F136" s="412"/>
      <c r="G136" s="412"/>
      <c r="H136" s="412"/>
      <c r="I136" s="412"/>
      <c r="J136" s="412"/>
      <c r="K136" s="412"/>
    </row>
    <row r="137" spans="1:11">
      <c r="A137" s="412" t="s">
        <v>11379</v>
      </c>
      <c r="B137" s="412" t="s">
        <v>11381</v>
      </c>
      <c r="C137" s="412"/>
      <c r="D137" s="412"/>
      <c r="E137" s="412"/>
      <c r="F137" s="412"/>
      <c r="G137" s="412"/>
      <c r="H137" s="412"/>
      <c r="I137" s="412"/>
      <c r="J137" s="412"/>
      <c r="K137" s="412"/>
    </row>
    <row r="138" spans="1:11">
      <c r="A138" s="412" t="s">
        <v>11379</v>
      </c>
      <c r="B138" s="412" t="s">
        <v>11382</v>
      </c>
      <c r="C138" s="412"/>
      <c r="D138" s="412"/>
      <c r="E138" s="412"/>
      <c r="F138" s="412"/>
      <c r="G138" s="412"/>
      <c r="H138" s="412"/>
      <c r="I138" s="412"/>
      <c r="J138" s="412"/>
      <c r="K138" s="412"/>
    </row>
    <row r="139" spans="1:11">
      <c r="A139" s="412" t="s">
        <v>11383</v>
      </c>
      <c r="B139" s="412" t="s">
        <v>11384</v>
      </c>
      <c r="C139" s="413" t="s">
        <v>11385</v>
      </c>
      <c r="D139" s="412"/>
      <c r="E139" s="412"/>
      <c r="F139" s="412"/>
      <c r="G139" s="412"/>
      <c r="H139" s="412"/>
      <c r="I139" s="412"/>
      <c r="J139" s="412"/>
      <c r="K139" s="412"/>
    </row>
    <row r="140" spans="1:11">
      <c r="A140" s="412" t="s">
        <v>11383</v>
      </c>
      <c r="B140" s="412" t="s">
        <v>11386</v>
      </c>
      <c r="C140" s="412"/>
      <c r="D140" s="412"/>
      <c r="E140" s="412"/>
      <c r="F140" s="412"/>
      <c r="G140" s="412"/>
      <c r="H140" s="412"/>
      <c r="I140" s="412"/>
      <c r="J140" s="412"/>
      <c r="K140" s="412"/>
    </row>
    <row r="141" spans="1:11">
      <c r="A141" s="412" t="s">
        <v>11383</v>
      </c>
      <c r="B141" s="412" t="s">
        <v>11387</v>
      </c>
      <c r="C141" s="412"/>
      <c r="D141" s="412"/>
      <c r="E141" s="412"/>
      <c r="F141" s="412"/>
      <c r="G141" s="412"/>
      <c r="H141" s="412"/>
      <c r="I141" s="412"/>
      <c r="J141" s="412"/>
      <c r="K141" s="412"/>
    </row>
    <row r="142" spans="1:11">
      <c r="A142" s="412" t="s">
        <v>11383</v>
      </c>
      <c r="B142" s="412" t="s">
        <v>11388</v>
      </c>
      <c r="C142" s="412"/>
      <c r="D142" s="412"/>
      <c r="E142" s="412"/>
      <c r="F142" s="412"/>
      <c r="G142" s="412"/>
      <c r="H142" s="412"/>
      <c r="I142" s="412"/>
      <c r="J142" s="412"/>
      <c r="K142" s="412"/>
    </row>
    <row r="143" spans="1:11">
      <c r="A143" s="412" t="s">
        <v>11389</v>
      </c>
      <c r="B143" s="412" t="s">
        <v>11390</v>
      </c>
      <c r="C143" s="412"/>
      <c r="D143" s="412"/>
      <c r="E143" s="412"/>
      <c r="F143" s="412"/>
      <c r="G143" s="412"/>
      <c r="H143" s="412"/>
      <c r="I143" s="412"/>
      <c r="J143" s="412"/>
      <c r="K143" s="412"/>
    </row>
    <row r="144" spans="1:11">
      <c r="A144" s="412" t="s">
        <v>11389</v>
      </c>
      <c r="B144" s="412" t="s">
        <v>11391</v>
      </c>
      <c r="C144" s="412"/>
      <c r="D144" s="412"/>
      <c r="E144" s="412"/>
      <c r="F144" s="412"/>
      <c r="G144" s="412"/>
      <c r="H144" s="412"/>
      <c r="I144" s="412"/>
      <c r="J144" s="412"/>
      <c r="K144" s="412"/>
    </row>
    <row r="145" spans="1:11">
      <c r="A145" s="412" t="s">
        <v>11392</v>
      </c>
      <c r="B145" s="412" t="s">
        <v>11393</v>
      </c>
      <c r="C145" s="412"/>
      <c r="D145" s="412"/>
      <c r="E145" s="412"/>
      <c r="F145" s="412"/>
      <c r="G145" s="412"/>
      <c r="H145" s="412"/>
      <c r="I145" s="412"/>
      <c r="J145" s="412"/>
      <c r="K145" s="412"/>
    </row>
    <row r="146" spans="1:11">
      <c r="A146" s="414" t="s">
        <v>11394</v>
      </c>
      <c r="B146" s="412" t="s">
        <v>11395</v>
      </c>
      <c r="C146" s="412"/>
      <c r="D146" s="412"/>
      <c r="E146" s="412"/>
      <c r="F146" s="412"/>
      <c r="G146" s="412"/>
      <c r="H146" s="412"/>
      <c r="I146" s="412"/>
      <c r="J146" s="412"/>
      <c r="K146" s="412"/>
    </row>
    <row r="147" spans="1:11">
      <c r="A147" s="412" t="s">
        <v>11396</v>
      </c>
      <c r="B147" s="412" t="s">
        <v>11397</v>
      </c>
      <c r="C147" s="412"/>
      <c r="D147" s="412"/>
      <c r="E147" s="412"/>
      <c r="F147" s="412"/>
      <c r="G147" s="412"/>
      <c r="H147" s="412"/>
      <c r="I147" s="412"/>
      <c r="J147" s="412"/>
      <c r="K147" s="412"/>
    </row>
    <row r="148" spans="1:11">
      <c r="A148" s="412" t="s">
        <v>11398</v>
      </c>
      <c r="B148" s="412" t="s">
        <v>11399</v>
      </c>
      <c r="C148" s="412"/>
      <c r="D148" s="412"/>
      <c r="E148" s="412"/>
      <c r="F148" s="412"/>
      <c r="G148" s="412"/>
      <c r="H148" s="412"/>
      <c r="I148" s="412"/>
      <c r="J148" s="412"/>
      <c r="K148" s="412"/>
    </row>
    <row r="149" spans="1:11">
      <c r="A149" s="412" t="s">
        <v>11400</v>
      </c>
      <c r="B149" s="412" t="s">
        <v>11401</v>
      </c>
      <c r="C149" s="413" t="s">
        <v>11402</v>
      </c>
      <c r="D149" s="413" t="s">
        <v>11403</v>
      </c>
      <c r="E149" s="412"/>
      <c r="F149" s="412"/>
      <c r="G149" s="412"/>
      <c r="H149" s="412"/>
      <c r="I149" s="412"/>
      <c r="J149" s="412"/>
      <c r="K149" s="412"/>
    </row>
    <row r="150" spans="1:11">
      <c r="A150" s="412" t="s">
        <v>11400</v>
      </c>
      <c r="B150" s="412" t="s">
        <v>11404</v>
      </c>
      <c r="C150" s="413" t="s">
        <v>11405</v>
      </c>
      <c r="D150" s="413" t="s">
        <v>11406</v>
      </c>
      <c r="E150" s="412"/>
      <c r="F150" s="412"/>
      <c r="G150" s="412"/>
      <c r="H150" s="412"/>
      <c r="I150" s="412"/>
      <c r="J150" s="412"/>
      <c r="K150" s="412"/>
    </row>
    <row r="151" spans="1:11">
      <c r="A151" s="412" t="s">
        <v>11400</v>
      </c>
      <c r="B151" s="412" t="s">
        <v>11402</v>
      </c>
      <c r="C151" s="412"/>
      <c r="D151" s="412"/>
      <c r="E151" s="412"/>
      <c r="F151" s="412"/>
      <c r="G151" s="412"/>
      <c r="H151" s="412"/>
      <c r="I151" s="412"/>
      <c r="J151" s="412"/>
      <c r="K151" s="412"/>
    </row>
    <row r="152" spans="1:11">
      <c r="A152" s="412" t="s">
        <v>11400</v>
      </c>
      <c r="B152" s="412" t="s">
        <v>11407</v>
      </c>
      <c r="C152" s="412"/>
      <c r="D152" s="412"/>
      <c r="E152" s="412"/>
      <c r="F152" s="412"/>
      <c r="G152" s="412"/>
      <c r="H152" s="412"/>
      <c r="I152" s="412"/>
      <c r="J152" s="412"/>
      <c r="K152" s="412"/>
    </row>
    <row r="153" spans="1:11">
      <c r="A153" s="412" t="s">
        <v>11408</v>
      </c>
      <c r="B153" s="412" t="s">
        <v>11409</v>
      </c>
      <c r="C153" s="412"/>
      <c r="D153" s="412"/>
      <c r="E153" s="412"/>
      <c r="F153" s="412"/>
      <c r="G153" s="412"/>
      <c r="H153" s="412"/>
      <c r="I153" s="412"/>
      <c r="J153" s="412"/>
      <c r="K153" s="412"/>
    </row>
    <row r="154" spans="1:11">
      <c r="A154" s="412" t="s">
        <v>11410</v>
      </c>
      <c r="B154" s="412" t="s">
        <v>11411</v>
      </c>
      <c r="C154" s="412"/>
      <c r="D154" s="412"/>
      <c r="E154" s="412"/>
      <c r="F154" s="412"/>
      <c r="G154" s="412"/>
      <c r="H154" s="412"/>
      <c r="I154" s="412"/>
      <c r="J154" s="412"/>
      <c r="K154" s="412"/>
    </row>
    <row r="155" spans="1:11">
      <c r="A155" s="412" t="s">
        <v>11410</v>
      </c>
      <c r="B155" s="412" t="s">
        <v>11412</v>
      </c>
      <c r="C155" s="412"/>
      <c r="D155" s="412"/>
      <c r="E155" s="412"/>
      <c r="F155" s="412"/>
      <c r="G155" s="412"/>
      <c r="H155" s="412"/>
      <c r="I155" s="412"/>
      <c r="J155" s="412"/>
      <c r="K155" s="412"/>
    </row>
    <row r="156" spans="1:11">
      <c r="A156" s="412" t="s">
        <v>11413</v>
      </c>
      <c r="B156" s="412" t="s">
        <v>11414</v>
      </c>
      <c r="C156" s="413" t="s">
        <v>11415</v>
      </c>
      <c r="D156" s="413" t="s">
        <v>11416</v>
      </c>
      <c r="E156" s="413" t="s">
        <v>11417</v>
      </c>
      <c r="F156" s="412"/>
      <c r="G156" s="412"/>
      <c r="H156" s="412"/>
      <c r="I156" s="412"/>
      <c r="J156" s="412"/>
      <c r="K156" s="412"/>
    </row>
    <row r="157" spans="1:11">
      <c r="A157" s="412" t="s">
        <v>11413</v>
      </c>
      <c r="B157" s="412" t="s">
        <v>11418</v>
      </c>
      <c r="C157" s="412"/>
      <c r="D157" s="412"/>
      <c r="E157" s="412"/>
      <c r="F157" s="412"/>
      <c r="G157" s="412"/>
      <c r="H157" s="412"/>
      <c r="I157" s="412"/>
      <c r="J157" s="412"/>
      <c r="K157" s="412"/>
    </row>
    <row r="158" spans="1:11">
      <c r="A158" s="412" t="s">
        <v>11419</v>
      </c>
      <c r="B158" s="412" t="s">
        <v>11420</v>
      </c>
      <c r="C158" s="413" t="s">
        <v>11421</v>
      </c>
      <c r="D158" s="412"/>
      <c r="E158" s="412"/>
      <c r="F158" s="412"/>
      <c r="G158" s="412"/>
      <c r="H158" s="412"/>
      <c r="I158" s="412"/>
      <c r="J158" s="412"/>
      <c r="K158" s="412"/>
    </row>
    <row r="159" spans="1:11">
      <c r="A159" s="412" t="s">
        <v>11422</v>
      </c>
      <c r="B159" s="412" t="s">
        <v>11423</v>
      </c>
      <c r="C159" s="413" t="s">
        <v>11424</v>
      </c>
      <c r="D159" s="412"/>
      <c r="E159" s="412"/>
      <c r="F159" s="412"/>
      <c r="G159" s="412"/>
      <c r="H159" s="412"/>
      <c r="I159" s="412"/>
      <c r="J159" s="412"/>
      <c r="K159" s="412"/>
    </row>
    <row r="160" spans="1:11">
      <c r="A160" s="412" t="s">
        <v>11422</v>
      </c>
      <c r="B160" s="412" t="s">
        <v>11425</v>
      </c>
      <c r="C160" s="413" t="s">
        <v>11424</v>
      </c>
      <c r="D160" s="412"/>
      <c r="E160" s="412"/>
      <c r="F160" s="412"/>
      <c r="G160" s="412"/>
      <c r="H160" s="412"/>
      <c r="I160" s="412"/>
      <c r="J160" s="412"/>
      <c r="K160" s="412"/>
    </row>
    <row r="161" spans="1:11">
      <c r="A161" s="412" t="s">
        <v>11422</v>
      </c>
      <c r="B161" s="412" t="s">
        <v>11426</v>
      </c>
      <c r="C161" s="412"/>
      <c r="D161" s="412"/>
      <c r="E161" s="412"/>
      <c r="F161" s="412"/>
      <c r="G161" s="412"/>
      <c r="H161" s="412"/>
      <c r="I161" s="412"/>
      <c r="J161" s="412"/>
      <c r="K161" s="412"/>
    </row>
    <row r="162" spans="1:11">
      <c r="A162" s="412" t="s">
        <v>11422</v>
      </c>
      <c r="B162" s="412" t="s">
        <v>11427</v>
      </c>
      <c r="C162" s="412"/>
      <c r="D162" s="412"/>
      <c r="E162" s="412"/>
      <c r="F162" s="412"/>
      <c r="G162" s="412"/>
      <c r="H162" s="412"/>
      <c r="I162" s="412"/>
      <c r="J162" s="412"/>
      <c r="K162" s="412"/>
    </row>
    <row r="163" spans="1:11">
      <c r="A163" s="412" t="s">
        <v>11428</v>
      </c>
      <c r="B163" s="412" t="s">
        <v>11429</v>
      </c>
      <c r="C163" s="412"/>
      <c r="D163" s="412"/>
      <c r="E163" s="412"/>
      <c r="F163" s="412"/>
      <c r="G163" s="412"/>
      <c r="H163" s="412"/>
      <c r="I163" s="412"/>
      <c r="J163" s="412"/>
      <c r="K163" s="412"/>
    </row>
    <row r="164" spans="1:11">
      <c r="A164" s="412" t="s">
        <v>11428</v>
      </c>
      <c r="B164" s="412" t="s">
        <v>11430</v>
      </c>
      <c r="C164" s="412"/>
      <c r="D164" s="412"/>
      <c r="E164" s="412"/>
      <c r="F164" s="412"/>
      <c r="G164" s="412"/>
      <c r="H164" s="412"/>
      <c r="I164" s="412"/>
      <c r="J164" s="412"/>
      <c r="K164" s="412"/>
    </row>
    <row r="165" spans="1:11">
      <c r="A165" s="412" t="s">
        <v>11431</v>
      </c>
      <c r="B165" s="412" t="s">
        <v>11432</v>
      </c>
      <c r="C165" s="413" t="s">
        <v>11433</v>
      </c>
      <c r="D165" s="412"/>
      <c r="E165" s="412"/>
      <c r="F165" s="412"/>
      <c r="G165" s="412"/>
      <c r="H165" s="412"/>
      <c r="I165" s="412"/>
      <c r="J165" s="412"/>
      <c r="K165" s="412"/>
    </row>
    <row r="166" spans="1:11">
      <c r="A166" s="412" t="s">
        <v>11434</v>
      </c>
      <c r="B166" s="412" t="s">
        <v>11435</v>
      </c>
      <c r="C166" s="412"/>
      <c r="D166" s="412"/>
      <c r="E166" s="412"/>
      <c r="F166" s="412"/>
      <c r="G166" s="412"/>
      <c r="H166" s="412"/>
      <c r="I166" s="412"/>
      <c r="J166" s="412"/>
      <c r="K166" s="412"/>
    </row>
    <row r="167" spans="1:11">
      <c r="A167" s="412" t="s">
        <v>11436</v>
      </c>
      <c r="B167" s="412" t="s">
        <v>11437</v>
      </c>
      <c r="C167" s="413" t="s">
        <v>11438</v>
      </c>
      <c r="D167" s="412"/>
      <c r="E167" s="412"/>
      <c r="F167" s="412"/>
      <c r="G167" s="412"/>
      <c r="H167" s="412"/>
      <c r="I167" s="412"/>
      <c r="J167" s="412"/>
      <c r="K167" s="412"/>
    </row>
    <row r="168" spans="1:11">
      <c r="A168" s="412" t="s">
        <v>11439</v>
      </c>
      <c r="B168" s="412" t="s">
        <v>11440</v>
      </c>
      <c r="C168" s="412"/>
      <c r="D168" s="412"/>
      <c r="E168" s="412"/>
      <c r="F168" s="412"/>
      <c r="G168" s="412"/>
      <c r="H168" s="412"/>
      <c r="I168" s="412"/>
      <c r="J168" s="412"/>
      <c r="K168" s="412"/>
    </row>
    <row r="169" spans="1:11">
      <c r="A169" s="412" t="s">
        <v>11441</v>
      </c>
      <c r="B169" s="412" t="s">
        <v>11442</v>
      </c>
      <c r="C169" s="412"/>
      <c r="D169" s="412"/>
      <c r="E169" s="412"/>
      <c r="F169" s="412"/>
      <c r="G169" s="412"/>
      <c r="H169" s="412"/>
      <c r="I169" s="412"/>
      <c r="J169" s="412"/>
      <c r="K169" s="412"/>
    </row>
    <row r="170" spans="1:11">
      <c r="A170" s="412" t="s">
        <v>11443</v>
      </c>
      <c r="B170" s="412" t="s">
        <v>11444</v>
      </c>
      <c r="C170" s="412"/>
      <c r="D170" s="412"/>
      <c r="E170" s="412"/>
      <c r="F170" s="412"/>
      <c r="G170" s="412"/>
      <c r="H170" s="412"/>
      <c r="I170" s="412"/>
      <c r="J170" s="412"/>
      <c r="K170" s="412"/>
    </row>
    <row r="171" spans="1:11">
      <c r="A171" s="412" t="s">
        <v>11445</v>
      </c>
      <c r="B171" s="412" t="s">
        <v>11446</v>
      </c>
      <c r="C171" s="412"/>
      <c r="D171" s="412"/>
      <c r="E171" s="412"/>
      <c r="F171" s="412"/>
      <c r="G171" s="412"/>
      <c r="H171" s="412"/>
      <c r="I171" s="412"/>
      <c r="J171" s="412"/>
      <c r="K171" s="412"/>
    </row>
    <row r="172" spans="1:11">
      <c r="A172" s="412" t="s">
        <v>11447</v>
      </c>
      <c r="B172" s="412" t="s">
        <v>11448</v>
      </c>
      <c r="C172" s="412"/>
      <c r="D172" s="412"/>
      <c r="E172" s="412"/>
      <c r="F172" s="412"/>
      <c r="G172" s="412"/>
      <c r="H172" s="412"/>
      <c r="I172" s="412"/>
      <c r="J172" s="412"/>
      <c r="K172" s="412"/>
    </row>
    <row r="173" spans="1:11">
      <c r="A173" s="412" t="s">
        <v>11449</v>
      </c>
      <c r="B173" s="412" t="s">
        <v>11450</v>
      </c>
      <c r="C173" s="412"/>
      <c r="D173" s="412"/>
      <c r="E173" s="412"/>
      <c r="F173" s="412"/>
      <c r="G173" s="412"/>
      <c r="H173" s="412"/>
      <c r="I173" s="412"/>
      <c r="J173" s="412"/>
      <c r="K173" s="412"/>
    </row>
    <row r="174" spans="1:11">
      <c r="A174" s="412" t="s">
        <v>11451</v>
      </c>
      <c r="B174" s="412" t="s">
        <v>11452</v>
      </c>
      <c r="C174" s="412"/>
      <c r="D174" s="412"/>
      <c r="E174" s="412"/>
      <c r="F174" s="412"/>
      <c r="G174" s="412"/>
      <c r="H174" s="412"/>
      <c r="I174" s="412"/>
      <c r="J174" s="412"/>
      <c r="K174" s="412"/>
    </row>
    <row r="175" spans="1:11">
      <c r="A175" s="412" t="s">
        <v>11453</v>
      </c>
      <c r="B175" s="412" t="s">
        <v>11454</v>
      </c>
      <c r="C175" s="412"/>
      <c r="D175" s="412"/>
      <c r="E175" s="412"/>
      <c r="F175" s="412"/>
      <c r="G175" s="412"/>
      <c r="H175" s="412"/>
      <c r="I175" s="412"/>
      <c r="J175" s="412"/>
      <c r="K175" s="412"/>
    </row>
    <row r="176" spans="1:11">
      <c r="A176" s="412" t="s">
        <v>11453</v>
      </c>
      <c r="B176" s="412" t="s">
        <v>11455</v>
      </c>
      <c r="C176" s="412"/>
      <c r="D176" s="412"/>
      <c r="E176" s="412"/>
      <c r="F176" s="412"/>
      <c r="G176" s="412"/>
      <c r="H176" s="412"/>
      <c r="I176" s="412"/>
      <c r="J176" s="412"/>
      <c r="K176" s="412"/>
    </row>
    <row r="177" spans="1:11">
      <c r="A177" s="412" t="s">
        <v>11456</v>
      </c>
      <c r="B177" s="412" t="s">
        <v>11457</v>
      </c>
      <c r="C177" s="412"/>
      <c r="D177" s="412"/>
      <c r="E177" s="412"/>
      <c r="F177" s="412"/>
      <c r="G177" s="412"/>
      <c r="H177" s="412"/>
      <c r="I177" s="412"/>
      <c r="J177" s="412"/>
      <c r="K177" s="412"/>
    </row>
    <row r="178" spans="1:11">
      <c r="A178" s="412" t="s">
        <v>11456</v>
      </c>
      <c r="B178" s="412" t="s">
        <v>11458</v>
      </c>
      <c r="C178" s="412"/>
      <c r="D178" s="412"/>
      <c r="E178" s="412"/>
      <c r="F178" s="412"/>
      <c r="G178" s="412"/>
      <c r="H178" s="412"/>
      <c r="I178" s="412"/>
      <c r="J178" s="412"/>
      <c r="K178" s="412"/>
    </row>
    <row r="179" spans="1:11">
      <c r="A179" s="412" t="s">
        <v>11459</v>
      </c>
      <c r="B179" s="412" t="s">
        <v>11460</v>
      </c>
      <c r="C179" s="412"/>
      <c r="D179" s="412"/>
      <c r="E179" s="412"/>
      <c r="F179" s="412"/>
      <c r="G179" s="412"/>
      <c r="H179" s="412"/>
      <c r="I179" s="412"/>
      <c r="J179" s="412"/>
      <c r="K179" s="412"/>
    </row>
    <row r="180" spans="1:11">
      <c r="A180" s="412" t="s">
        <v>11461</v>
      </c>
      <c r="B180" s="412" t="s">
        <v>11462</v>
      </c>
      <c r="C180" s="412"/>
      <c r="D180" s="412"/>
      <c r="E180" s="412"/>
      <c r="F180" s="412"/>
      <c r="G180" s="412"/>
      <c r="H180" s="412"/>
      <c r="I180" s="412"/>
      <c r="J180" s="412"/>
      <c r="K180" s="412"/>
    </row>
    <row r="181" spans="1:11">
      <c r="A181" s="412" t="s">
        <v>11463</v>
      </c>
      <c r="B181" s="412" t="s">
        <v>11464</v>
      </c>
      <c r="C181" s="412"/>
      <c r="D181" s="412"/>
      <c r="E181" s="412"/>
      <c r="F181" s="412"/>
      <c r="G181" s="412"/>
      <c r="H181" s="412"/>
      <c r="I181" s="412"/>
      <c r="J181" s="412"/>
      <c r="K181" s="412"/>
    </row>
    <row r="182" spans="1:11">
      <c r="A182" s="412" t="s">
        <v>11465</v>
      </c>
      <c r="B182" s="412" t="s">
        <v>11466</v>
      </c>
      <c r="C182" s="412"/>
      <c r="D182" s="412"/>
      <c r="E182" s="412"/>
      <c r="F182" s="412"/>
      <c r="G182" s="412"/>
      <c r="H182" s="412"/>
      <c r="I182" s="412"/>
      <c r="J182" s="412"/>
      <c r="K182" s="412"/>
    </row>
    <row r="183" spans="1:11">
      <c r="A183" s="412" t="s">
        <v>11467</v>
      </c>
      <c r="B183" s="412" t="s">
        <v>11468</v>
      </c>
      <c r="C183" s="412"/>
      <c r="D183" s="412"/>
      <c r="E183" s="412"/>
      <c r="F183" s="412"/>
      <c r="G183" s="412"/>
      <c r="H183" s="412"/>
      <c r="I183" s="412"/>
      <c r="J183" s="412"/>
      <c r="K183" s="412"/>
    </row>
    <row r="184" spans="1:11">
      <c r="A184" s="412" t="s">
        <v>11469</v>
      </c>
      <c r="B184" s="412" t="s">
        <v>11470</v>
      </c>
      <c r="C184" s="413" t="s">
        <v>11471</v>
      </c>
      <c r="D184" s="412"/>
      <c r="E184" s="412"/>
      <c r="F184" s="412"/>
      <c r="G184" s="412"/>
      <c r="H184" s="412"/>
      <c r="I184" s="412"/>
      <c r="J184" s="412"/>
      <c r="K184" s="412"/>
    </row>
    <row r="185" spans="1:11">
      <c r="A185" s="412" t="s">
        <v>11472</v>
      </c>
      <c r="B185" s="412" t="s">
        <v>11473</v>
      </c>
      <c r="C185" s="412"/>
      <c r="D185" s="412"/>
      <c r="E185" s="412"/>
      <c r="F185" s="412"/>
      <c r="G185" s="412"/>
      <c r="H185" s="412"/>
      <c r="I185" s="412"/>
      <c r="J185" s="412"/>
      <c r="K185" s="412"/>
    </row>
    <row r="186" spans="1:11">
      <c r="A186" s="412" t="s">
        <v>11474</v>
      </c>
      <c r="B186" s="412" t="s">
        <v>11475</v>
      </c>
      <c r="C186" s="412"/>
      <c r="D186" s="412"/>
      <c r="E186" s="412"/>
      <c r="F186" s="412"/>
      <c r="G186" s="412"/>
      <c r="H186" s="412"/>
      <c r="I186" s="412"/>
      <c r="J186" s="412"/>
      <c r="K186" s="412"/>
    </row>
    <row r="187" spans="1:11">
      <c r="A187" s="412" t="s">
        <v>11476</v>
      </c>
      <c r="B187" s="412" t="s">
        <v>11477</v>
      </c>
      <c r="C187" s="412"/>
      <c r="D187" s="412"/>
      <c r="E187" s="412"/>
      <c r="F187" s="412"/>
      <c r="G187" s="412"/>
      <c r="H187" s="412"/>
      <c r="I187" s="412"/>
      <c r="J187" s="412"/>
      <c r="K187" s="412"/>
    </row>
    <row r="188" spans="1:11">
      <c r="A188" s="412" t="s">
        <v>11478</v>
      </c>
      <c r="B188" s="412" t="s">
        <v>11479</v>
      </c>
      <c r="C188" s="412"/>
      <c r="D188" s="412"/>
      <c r="E188" s="412"/>
      <c r="F188" s="412"/>
      <c r="G188" s="412"/>
      <c r="H188" s="412"/>
      <c r="I188" s="412"/>
      <c r="J188" s="412"/>
      <c r="K188" s="412"/>
    </row>
    <row r="189" spans="1:11">
      <c r="A189" s="412" t="s">
        <v>11480</v>
      </c>
      <c r="B189" s="412" t="s">
        <v>11481</v>
      </c>
      <c r="C189" s="412"/>
      <c r="D189" s="412"/>
      <c r="E189" s="412"/>
      <c r="F189" s="412"/>
      <c r="G189" s="412"/>
      <c r="H189" s="412"/>
      <c r="I189" s="412"/>
      <c r="J189" s="412"/>
      <c r="K189" s="412"/>
    </row>
    <row r="190" spans="1:11">
      <c r="A190" s="412" t="s">
        <v>11482</v>
      </c>
      <c r="B190" s="412" t="s">
        <v>11483</v>
      </c>
      <c r="C190" s="412"/>
      <c r="D190" s="412"/>
      <c r="E190" s="412"/>
      <c r="F190" s="412"/>
      <c r="G190" s="412"/>
      <c r="H190" s="412"/>
      <c r="I190" s="412"/>
      <c r="J190" s="412"/>
      <c r="K190" s="412"/>
    </row>
    <row r="191" spans="1:11">
      <c r="A191" s="412" t="s">
        <v>11484</v>
      </c>
      <c r="B191" s="412" t="s">
        <v>11485</v>
      </c>
      <c r="C191" s="412"/>
      <c r="D191" s="412"/>
      <c r="E191" s="412"/>
      <c r="F191" s="412"/>
      <c r="G191" s="412"/>
      <c r="H191" s="412"/>
      <c r="I191" s="412"/>
      <c r="J191" s="412"/>
      <c r="K191" s="412"/>
    </row>
    <row r="192" spans="1:11">
      <c r="A192" s="412" t="s">
        <v>11486</v>
      </c>
      <c r="B192" s="412" t="s">
        <v>11487</v>
      </c>
      <c r="C192" s="412"/>
      <c r="D192" s="412"/>
      <c r="E192" s="412"/>
      <c r="F192" s="412"/>
      <c r="G192" s="412"/>
      <c r="H192" s="412"/>
      <c r="I192" s="412"/>
      <c r="J192" s="412"/>
      <c r="K192" s="412"/>
    </row>
    <row r="193" spans="1:11">
      <c r="A193" s="412" t="s">
        <v>11488</v>
      </c>
      <c r="B193" s="412" t="s">
        <v>11489</v>
      </c>
      <c r="C193" s="412"/>
      <c r="D193" s="412"/>
      <c r="E193" s="412"/>
      <c r="F193" s="412"/>
      <c r="G193" s="412"/>
      <c r="H193" s="412"/>
      <c r="I193" s="412"/>
      <c r="J193" s="412"/>
      <c r="K193" s="412"/>
    </row>
    <row r="194" spans="1:11">
      <c r="A194" s="412" t="s">
        <v>11490</v>
      </c>
      <c r="B194" s="412" t="s">
        <v>11491</v>
      </c>
      <c r="C194" s="412"/>
      <c r="D194" s="412"/>
      <c r="E194" s="412"/>
      <c r="F194" s="412"/>
      <c r="G194" s="412"/>
      <c r="H194" s="412"/>
      <c r="I194" s="412"/>
      <c r="J194" s="412"/>
      <c r="K194" s="412"/>
    </row>
    <row r="195" spans="1:11">
      <c r="A195" s="412" t="s">
        <v>11492</v>
      </c>
      <c r="B195" s="412" t="s">
        <v>11493</v>
      </c>
      <c r="C195" s="413" t="s">
        <v>11494</v>
      </c>
      <c r="D195" s="412"/>
      <c r="E195" s="412"/>
      <c r="F195" s="412"/>
      <c r="G195" s="412"/>
      <c r="H195" s="412"/>
      <c r="I195" s="412"/>
      <c r="J195" s="412"/>
      <c r="K195" s="412"/>
    </row>
    <row r="196" spans="1:11">
      <c r="A196" s="412" t="s">
        <v>11492</v>
      </c>
      <c r="B196" s="412" t="s">
        <v>11495</v>
      </c>
      <c r="C196" s="413" t="s">
        <v>11493</v>
      </c>
      <c r="D196" s="412"/>
      <c r="E196" s="412"/>
      <c r="F196" s="412"/>
      <c r="G196" s="412"/>
      <c r="H196" s="412"/>
      <c r="I196" s="412"/>
      <c r="J196" s="412"/>
      <c r="K196" s="412"/>
    </row>
    <row r="197" spans="1:11">
      <c r="A197" s="412" t="s">
        <v>11492</v>
      </c>
      <c r="B197" s="412" t="s">
        <v>11496</v>
      </c>
      <c r="C197" s="412"/>
      <c r="D197" s="412"/>
      <c r="E197" s="412"/>
      <c r="F197" s="412"/>
      <c r="G197" s="412"/>
      <c r="H197" s="412"/>
      <c r="I197" s="412"/>
      <c r="J197" s="412"/>
      <c r="K197" s="412"/>
    </row>
    <row r="198" spans="1:11">
      <c r="A198" s="412" t="s">
        <v>11492</v>
      </c>
      <c r="B198" s="412" t="s">
        <v>11494</v>
      </c>
      <c r="C198" s="412"/>
      <c r="D198" s="412"/>
      <c r="E198" s="412"/>
      <c r="F198" s="412"/>
      <c r="G198" s="412"/>
      <c r="H198" s="412"/>
      <c r="I198" s="412"/>
      <c r="J198" s="412"/>
      <c r="K198" s="412"/>
    </row>
    <row r="199" spans="1:11">
      <c r="A199" s="412" t="s">
        <v>11492</v>
      </c>
      <c r="B199" s="412" t="s">
        <v>11497</v>
      </c>
      <c r="C199" s="412"/>
      <c r="D199" s="412"/>
      <c r="E199" s="412"/>
      <c r="F199" s="412"/>
      <c r="G199" s="412"/>
      <c r="H199" s="412"/>
      <c r="I199" s="412"/>
      <c r="J199" s="412"/>
      <c r="K199" s="412"/>
    </row>
    <row r="200" spans="1:11">
      <c r="A200" s="412" t="s">
        <v>11492</v>
      </c>
      <c r="B200" s="412" t="s">
        <v>11498</v>
      </c>
      <c r="C200" s="412"/>
      <c r="D200" s="412"/>
      <c r="E200" s="412"/>
      <c r="F200" s="412"/>
      <c r="G200" s="412"/>
      <c r="H200" s="412"/>
      <c r="I200" s="412"/>
      <c r="J200" s="412"/>
      <c r="K200" s="412"/>
    </row>
    <row r="201" spans="1:11">
      <c r="A201" s="412" t="s">
        <v>11492</v>
      </c>
      <c r="B201" s="412" t="s">
        <v>11499</v>
      </c>
      <c r="C201" s="412"/>
      <c r="D201" s="412"/>
      <c r="E201" s="412"/>
      <c r="F201" s="412"/>
      <c r="G201" s="412"/>
      <c r="H201" s="412"/>
      <c r="I201" s="412"/>
      <c r="J201" s="412"/>
      <c r="K201" s="412"/>
    </row>
    <row r="202" spans="1:11">
      <c r="A202" s="412" t="s">
        <v>11492</v>
      </c>
      <c r="B202" s="412" t="s">
        <v>11500</v>
      </c>
      <c r="C202" s="412"/>
      <c r="D202" s="412"/>
      <c r="E202" s="412"/>
      <c r="F202" s="412"/>
      <c r="G202" s="412"/>
      <c r="H202" s="412"/>
      <c r="I202" s="412"/>
      <c r="J202" s="412"/>
      <c r="K202" s="412"/>
    </row>
    <row r="203" spans="1:11">
      <c r="A203" s="412" t="s">
        <v>11501</v>
      </c>
      <c r="B203" s="412" t="s">
        <v>11502</v>
      </c>
      <c r="C203" s="412"/>
      <c r="D203" s="412"/>
      <c r="E203" s="412"/>
      <c r="F203" s="412"/>
      <c r="G203" s="412"/>
      <c r="H203" s="412"/>
      <c r="I203" s="412"/>
      <c r="J203" s="412"/>
      <c r="K203" s="412"/>
    </row>
    <row r="204" spans="1:11">
      <c r="A204" s="412" t="s">
        <v>11503</v>
      </c>
      <c r="B204" s="412" t="s">
        <v>11504</v>
      </c>
      <c r="C204" s="412"/>
      <c r="D204" s="412"/>
      <c r="E204" s="412"/>
      <c r="F204" s="412"/>
      <c r="G204" s="412"/>
      <c r="H204" s="412"/>
      <c r="I204" s="412"/>
      <c r="J204" s="412"/>
      <c r="K204" s="412"/>
    </row>
    <row r="205" spans="1:11">
      <c r="A205" s="412" t="s">
        <v>11505</v>
      </c>
      <c r="B205" s="412" t="s">
        <v>11506</v>
      </c>
      <c r="C205" s="412"/>
      <c r="D205" s="412"/>
      <c r="E205" s="412"/>
      <c r="F205" s="412"/>
      <c r="G205" s="412"/>
      <c r="H205" s="412"/>
      <c r="I205" s="412"/>
      <c r="J205" s="412"/>
      <c r="K205" s="412"/>
    </row>
    <row r="206" spans="1:11">
      <c r="A206" s="412" t="s">
        <v>11507</v>
      </c>
      <c r="B206" s="412" t="s">
        <v>11508</v>
      </c>
      <c r="C206" s="412"/>
      <c r="D206" s="412"/>
      <c r="E206" s="412"/>
      <c r="F206" s="412"/>
      <c r="G206" s="412"/>
      <c r="H206" s="412"/>
      <c r="I206" s="412"/>
      <c r="J206" s="412"/>
      <c r="K206" s="412"/>
    </row>
    <row r="207" spans="1:11">
      <c r="A207" s="412" t="s">
        <v>11509</v>
      </c>
      <c r="B207" s="412" t="s">
        <v>11510</v>
      </c>
      <c r="C207" s="412"/>
      <c r="D207" s="412"/>
      <c r="E207" s="412"/>
      <c r="F207" s="412"/>
      <c r="G207" s="412"/>
      <c r="H207" s="412"/>
      <c r="I207" s="412"/>
      <c r="J207" s="412"/>
      <c r="K207" s="412"/>
    </row>
    <row r="208" spans="1:11">
      <c r="A208" s="412" t="s">
        <v>11511</v>
      </c>
      <c r="B208" s="412" t="s">
        <v>11512</v>
      </c>
      <c r="C208" s="412"/>
      <c r="D208" s="412"/>
      <c r="E208" s="412"/>
      <c r="F208" s="412"/>
      <c r="G208" s="412"/>
      <c r="H208" s="412"/>
      <c r="I208" s="412"/>
      <c r="J208" s="412"/>
      <c r="K208" s="412"/>
    </row>
    <row r="209" spans="1:11">
      <c r="A209" s="412" t="s">
        <v>11513</v>
      </c>
      <c r="B209" s="412" t="s">
        <v>11514</v>
      </c>
      <c r="C209" s="412"/>
      <c r="D209" s="412"/>
      <c r="E209" s="412"/>
      <c r="F209" s="412"/>
      <c r="G209" s="412"/>
      <c r="H209" s="412"/>
      <c r="I209" s="412"/>
      <c r="J209" s="412"/>
      <c r="K209" s="412"/>
    </row>
    <row r="210" spans="1:11">
      <c r="A210" s="412" t="s">
        <v>11515</v>
      </c>
      <c r="B210" s="412" t="s">
        <v>11516</v>
      </c>
      <c r="C210" s="412"/>
      <c r="D210" s="412"/>
      <c r="E210" s="412"/>
      <c r="F210" s="412"/>
      <c r="G210" s="412"/>
      <c r="H210" s="412"/>
      <c r="I210" s="412"/>
      <c r="J210" s="412"/>
      <c r="K210" s="412"/>
    </row>
    <row r="211" spans="1:11">
      <c r="A211" s="412" t="s">
        <v>11517</v>
      </c>
      <c r="B211" s="412" t="s">
        <v>11518</v>
      </c>
      <c r="C211" s="412"/>
      <c r="D211" s="412"/>
      <c r="E211" s="412"/>
      <c r="F211" s="412"/>
      <c r="G211" s="412"/>
      <c r="H211" s="412"/>
      <c r="I211" s="412"/>
      <c r="J211" s="412"/>
      <c r="K211" s="412"/>
    </row>
    <row r="212" spans="1:11">
      <c r="A212" s="412" t="s">
        <v>11519</v>
      </c>
      <c r="B212" s="412" t="s">
        <v>11520</v>
      </c>
      <c r="C212" s="412"/>
      <c r="D212" s="412"/>
      <c r="E212" s="412"/>
      <c r="F212" s="412"/>
      <c r="G212" s="412"/>
      <c r="H212" s="412"/>
      <c r="I212" s="412"/>
      <c r="J212" s="412"/>
      <c r="K212" s="412"/>
    </row>
    <row r="213" spans="1:11">
      <c r="A213" s="412" t="s">
        <v>11521</v>
      </c>
      <c r="B213" s="412" t="s">
        <v>11522</v>
      </c>
      <c r="C213" s="412"/>
      <c r="D213" s="412"/>
      <c r="E213" s="412"/>
      <c r="F213" s="412"/>
      <c r="G213" s="412"/>
      <c r="H213" s="412"/>
      <c r="I213" s="412"/>
      <c r="J213" s="412"/>
      <c r="K213" s="412"/>
    </row>
    <row r="214" spans="1:11">
      <c r="A214" s="412" t="s">
        <v>11523</v>
      </c>
      <c r="B214" s="412" t="s">
        <v>11524</v>
      </c>
      <c r="C214" s="412"/>
      <c r="D214" s="412"/>
      <c r="E214" s="412"/>
      <c r="F214" s="412"/>
      <c r="G214" s="412"/>
      <c r="H214" s="412"/>
      <c r="I214" s="412"/>
      <c r="J214" s="412"/>
      <c r="K214" s="412"/>
    </row>
    <row r="215" spans="1:11">
      <c r="A215" s="412" t="s">
        <v>11525</v>
      </c>
      <c r="B215" s="412" t="s">
        <v>11526</v>
      </c>
      <c r="C215" s="413" t="s">
        <v>11527</v>
      </c>
      <c r="D215" s="412"/>
      <c r="E215" s="412"/>
      <c r="F215" s="412"/>
      <c r="G215" s="412"/>
      <c r="H215" s="412"/>
      <c r="I215" s="412"/>
      <c r="J215" s="412"/>
      <c r="K215" s="412"/>
    </row>
    <row r="216" spans="1:11">
      <c r="A216" s="412" t="s">
        <v>11525</v>
      </c>
      <c r="B216" s="412" t="s">
        <v>11528</v>
      </c>
      <c r="C216" s="412"/>
      <c r="D216" s="412"/>
      <c r="E216" s="412"/>
      <c r="F216" s="412"/>
      <c r="G216" s="412"/>
      <c r="H216" s="412"/>
      <c r="I216" s="412"/>
      <c r="J216" s="412"/>
      <c r="K216" s="412"/>
    </row>
    <row r="217" spans="1:11">
      <c r="A217" s="412" t="s">
        <v>11529</v>
      </c>
      <c r="B217" s="412" t="s">
        <v>11530</v>
      </c>
      <c r="C217" s="412"/>
      <c r="D217" s="412"/>
      <c r="E217" s="412"/>
      <c r="F217" s="412"/>
      <c r="G217" s="412"/>
      <c r="H217" s="412"/>
      <c r="I217" s="412"/>
      <c r="J217" s="412"/>
      <c r="K217" s="412"/>
    </row>
    <row r="218" spans="1:11">
      <c r="A218" s="412" t="s">
        <v>11531</v>
      </c>
      <c r="B218" s="412" t="s">
        <v>11532</v>
      </c>
      <c r="C218" s="412"/>
      <c r="D218" s="412"/>
      <c r="E218" s="412"/>
      <c r="F218" s="412"/>
      <c r="G218" s="412"/>
      <c r="H218" s="412"/>
      <c r="I218" s="412"/>
      <c r="J218" s="412"/>
      <c r="K218" s="412"/>
    </row>
    <row r="219" spans="1:11">
      <c r="A219" s="412" t="s">
        <v>11533</v>
      </c>
      <c r="B219" s="412" t="s">
        <v>11534</v>
      </c>
      <c r="C219" s="412"/>
      <c r="D219" s="412"/>
      <c r="E219" s="412"/>
      <c r="F219" s="412"/>
      <c r="G219" s="412"/>
      <c r="H219" s="412"/>
      <c r="I219" s="412"/>
      <c r="J219" s="412"/>
      <c r="K219" s="412"/>
    </row>
    <row r="220" spans="1:11">
      <c r="A220" s="412" t="s">
        <v>11535</v>
      </c>
      <c r="B220" s="412" t="s">
        <v>11536</v>
      </c>
      <c r="C220" s="412"/>
      <c r="D220" s="412"/>
      <c r="E220" s="412"/>
      <c r="F220" s="412"/>
      <c r="G220" s="412"/>
      <c r="H220" s="412"/>
      <c r="I220" s="412"/>
      <c r="J220" s="412"/>
      <c r="K220" s="412"/>
    </row>
    <row r="221" spans="1:11">
      <c r="A221" s="412" t="s">
        <v>11537</v>
      </c>
      <c r="B221" s="412" t="s">
        <v>11538</v>
      </c>
      <c r="C221" s="412"/>
      <c r="D221" s="412"/>
      <c r="E221" s="412"/>
      <c r="F221" s="412"/>
      <c r="G221" s="412"/>
      <c r="H221" s="412"/>
      <c r="I221" s="412"/>
      <c r="J221" s="412"/>
      <c r="K221" s="412"/>
    </row>
    <row r="222" spans="1:11">
      <c r="A222" s="412" t="s">
        <v>11539</v>
      </c>
      <c r="B222" s="412" t="s">
        <v>11540</v>
      </c>
      <c r="C222" s="413" t="s">
        <v>11541</v>
      </c>
      <c r="D222" s="412"/>
      <c r="E222" s="412"/>
      <c r="F222" s="412"/>
      <c r="G222" s="412"/>
      <c r="H222" s="412"/>
      <c r="I222" s="412"/>
      <c r="J222" s="412"/>
      <c r="K222" s="412"/>
    </row>
    <row r="223" spans="1:11">
      <c r="A223" s="412" t="s">
        <v>11542</v>
      </c>
      <c r="B223" s="412" t="s">
        <v>11543</v>
      </c>
      <c r="C223" s="413" t="s">
        <v>11544</v>
      </c>
      <c r="D223" s="412"/>
      <c r="E223" s="412"/>
      <c r="F223" s="412"/>
      <c r="G223" s="412"/>
      <c r="H223" s="412"/>
      <c r="I223" s="412"/>
      <c r="J223" s="412"/>
      <c r="K223" s="412"/>
    </row>
    <row r="224" spans="1:11">
      <c r="A224" s="412" t="s">
        <v>11542</v>
      </c>
      <c r="B224" s="412" t="s">
        <v>11545</v>
      </c>
      <c r="C224" s="413" t="s">
        <v>11546</v>
      </c>
      <c r="D224" s="413" t="s">
        <v>11547</v>
      </c>
      <c r="E224" s="412"/>
      <c r="F224" s="412"/>
      <c r="G224" s="412"/>
      <c r="H224" s="412"/>
      <c r="I224" s="412"/>
      <c r="J224" s="412"/>
      <c r="K224" s="412"/>
    </row>
    <row r="225" spans="1:11">
      <c r="A225" s="412" t="s">
        <v>11542</v>
      </c>
      <c r="B225" s="412" t="s">
        <v>11547</v>
      </c>
      <c r="C225" s="413" t="s">
        <v>11548</v>
      </c>
      <c r="D225" s="412"/>
      <c r="E225" s="412"/>
      <c r="F225" s="412"/>
      <c r="G225" s="412"/>
      <c r="H225" s="412"/>
      <c r="I225" s="412"/>
      <c r="J225" s="412"/>
      <c r="K225" s="412"/>
    </row>
    <row r="226" spans="1:11">
      <c r="A226" s="412" t="s">
        <v>11542</v>
      </c>
      <c r="B226" s="412" t="s">
        <v>11549</v>
      </c>
      <c r="C226" s="412"/>
      <c r="D226" s="412"/>
      <c r="E226" s="412"/>
      <c r="F226" s="412"/>
      <c r="G226" s="412"/>
      <c r="H226" s="412"/>
      <c r="I226" s="412"/>
      <c r="J226" s="412"/>
      <c r="K226" s="412"/>
    </row>
    <row r="227" spans="1:11">
      <c r="A227" s="412" t="s">
        <v>11542</v>
      </c>
      <c r="B227" s="412" t="s">
        <v>11550</v>
      </c>
      <c r="C227" s="412"/>
      <c r="D227" s="412"/>
      <c r="E227" s="412"/>
      <c r="F227" s="412"/>
      <c r="G227" s="412"/>
      <c r="H227" s="412"/>
      <c r="I227" s="412"/>
      <c r="J227" s="412"/>
      <c r="K227" s="412"/>
    </row>
    <row r="228" spans="1:11">
      <c r="A228" s="412" t="s">
        <v>11542</v>
      </c>
      <c r="B228" s="412" t="s">
        <v>11551</v>
      </c>
      <c r="C228" s="412"/>
      <c r="D228" s="412"/>
      <c r="E228" s="412"/>
      <c r="F228" s="412"/>
      <c r="G228" s="412"/>
      <c r="H228" s="412"/>
      <c r="I228" s="412"/>
      <c r="J228" s="412"/>
      <c r="K228" s="412"/>
    </row>
    <row r="229" spans="1:11">
      <c r="A229" s="412" t="s">
        <v>11542</v>
      </c>
      <c r="B229" s="412" t="s">
        <v>11552</v>
      </c>
      <c r="C229" s="412"/>
      <c r="D229" s="412"/>
      <c r="E229" s="412"/>
      <c r="F229" s="412"/>
      <c r="G229" s="412"/>
      <c r="H229" s="412"/>
      <c r="I229" s="412"/>
      <c r="J229" s="412"/>
      <c r="K229" s="412"/>
    </row>
    <row r="230" spans="1:11">
      <c r="A230" s="412" t="s">
        <v>11542</v>
      </c>
      <c r="B230" s="412" t="s">
        <v>11553</v>
      </c>
      <c r="C230" s="412"/>
      <c r="D230" s="412"/>
      <c r="E230" s="412"/>
      <c r="F230" s="412"/>
      <c r="G230" s="412"/>
      <c r="H230" s="412"/>
      <c r="I230" s="412"/>
      <c r="J230" s="412"/>
      <c r="K230" s="412"/>
    </row>
    <row r="231" spans="1:11">
      <c r="A231" s="412" t="s">
        <v>11542</v>
      </c>
      <c r="B231" s="412" t="s">
        <v>11554</v>
      </c>
      <c r="C231" s="412"/>
      <c r="D231" s="412"/>
      <c r="E231" s="412"/>
      <c r="F231" s="412"/>
      <c r="G231" s="412"/>
      <c r="H231" s="412"/>
      <c r="I231" s="412"/>
      <c r="J231" s="412"/>
      <c r="K231" s="412"/>
    </row>
    <row r="232" spans="1:11">
      <c r="A232" s="412" t="s">
        <v>11542</v>
      </c>
      <c r="B232" s="412" t="s">
        <v>11555</v>
      </c>
      <c r="C232" s="412"/>
      <c r="D232" s="412"/>
      <c r="E232" s="412"/>
      <c r="F232" s="412"/>
      <c r="G232" s="412"/>
      <c r="H232" s="412"/>
      <c r="I232" s="412"/>
      <c r="J232" s="412"/>
      <c r="K232" s="412"/>
    </row>
    <row r="233" spans="1:11">
      <c r="A233" s="412" t="s">
        <v>11542</v>
      </c>
      <c r="B233" s="412" t="s">
        <v>11556</v>
      </c>
      <c r="C233" s="412"/>
      <c r="D233" s="412"/>
      <c r="E233" s="412"/>
      <c r="F233" s="412"/>
      <c r="G233" s="412"/>
      <c r="H233" s="412"/>
      <c r="I233" s="412"/>
      <c r="J233" s="412"/>
      <c r="K233" s="412"/>
    </row>
    <row r="234" spans="1:11">
      <c r="A234" s="412" t="s">
        <v>11542</v>
      </c>
      <c r="B234" s="412" t="s">
        <v>11557</v>
      </c>
      <c r="C234" s="412"/>
      <c r="D234" s="412"/>
      <c r="E234" s="412"/>
      <c r="F234" s="412"/>
      <c r="G234" s="412"/>
      <c r="H234" s="412"/>
      <c r="I234" s="412"/>
      <c r="J234" s="412"/>
      <c r="K234" s="412"/>
    </row>
    <row r="235" spans="1:11">
      <c r="A235" s="412" t="s">
        <v>11542</v>
      </c>
      <c r="B235" s="412" t="s">
        <v>11558</v>
      </c>
      <c r="C235" s="412"/>
      <c r="D235" s="412"/>
      <c r="E235" s="412"/>
      <c r="F235" s="412"/>
      <c r="G235" s="412"/>
      <c r="H235" s="412"/>
      <c r="I235" s="412"/>
      <c r="J235" s="412"/>
      <c r="K235" s="412"/>
    </row>
    <row r="236" spans="1:11">
      <c r="A236" s="412" t="s">
        <v>11542</v>
      </c>
      <c r="B236" s="412" t="s">
        <v>11559</v>
      </c>
      <c r="C236" s="412"/>
      <c r="D236" s="412"/>
      <c r="E236" s="412"/>
      <c r="F236" s="412"/>
      <c r="G236" s="412"/>
      <c r="H236" s="412"/>
      <c r="I236" s="412"/>
      <c r="J236" s="412"/>
      <c r="K236" s="412"/>
    </row>
    <row r="237" spans="1:11">
      <c r="A237" s="412" t="s">
        <v>11542</v>
      </c>
      <c r="B237" s="412" t="s">
        <v>11560</v>
      </c>
      <c r="C237" s="412"/>
      <c r="D237" s="412"/>
      <c r="E237" s="412"/>
      <c r="F237" s="412"/>
      <c r="G237" s="412"/>
      <c r="H237" s="412"/>
      <c r="I237" s="412"/>
      <c r="J237" s="412"/>
      <c r="K237" s="412"/>
    </row>
    <row r="238" spans="1:11">
      <c r="A238" s="412" t="s">
        <v>11561</v>
      </c>
      <c r="B238" s="412" t="s">
        <v>11562</v>
      </c>
      <c r="C238" s="413" t="s">
        <v>11563</v>
      </c>
      <c r="D238" s="413" t="s">
        <v>11564</v>
      </c>
      <c r="E238" s="413" t="s">
        <v>11565</v>
      </c>
      <c r="F238" s="412"/>
      <c r="G238" s="412"/>
      <c r="H238" s="412"/>
      <c r="I238" s="412"/>
      <c r="J238" s="412"/>
      <c r="K238" s="412"/>
    </row>
    <row r="239" spans="1:11">
      <c r="A239" s="412" t="s">
        <v>11561</v>
      </c>
      <c r="B239" s="412" t="s">
        <v>11566</v>
      </c>
      <c r="C239" s="412"/>
      <c r="D239" s="412"/>
      <c r="E239" s="412"/>
      <c r="F239" s="412"/>
      <c r="G239" s="412"/>
      <c r="H239" s="412"/>
      <c r="I239" s="412"/>
      <c r="J239" s="412"/>
      <c r="K239" s="412"/>
    </row>
    <row r="240" spans="1:11">
      <c r="A240" s="412" t="s">
        <v>11561</v>
      </c>
      <c r="B240" s="412" t="s">
        <v>11567</v>
      </c>
      <c r="C240" s="412"/>
      <c r="D240" s="412"/>
      <c r="E240" s="412"/>
      <c r="F240" s="412"/>
      <c r="G240" s="412"/>
      <c r="H240" s="412"/>
      <c r="I240" s="412"/>
      <c r="J240" s="412"/>
      <c r="K240" s="412"/>
    </row>
    <row r="241" spans="1:11">
      <c r="A241" s="412" t="s">
        <v>11561</v>
      </c>
      <c r="B241" s="412" t="s">
        <v>11568</v>
      </c>
      <c r="C241" s="412"/>
      <c r="D241" s="412"/>
      <c r="E241" s="412"/>
      <c r="F241" s="412"/>
      <c r="G241" s="412"/>
      <c r="H241" s="412"/>
      <c r="I241" s="412"/>
      <c r="J241" s="412"/>
      <c r="K241" s="412"/>
    </row>
    <row r="242" spans="1:11">
      <c r="A242" s="412" t="s">
        <v>11561</v>
      </c>
      <c r="B242" s="412" t="s">
        <v>11569</v>
      </c>
      <c r="C242" s="412"/>
      <c r="D242" s="412"/>
      <c r="E242" s="412"/>
      <c r="F242" s="412"/>
      <c r="G242" s="412"/>
      <c r="H242" s="412"/>
      <c r="I242" s="412"/>
      <c r="J242" s="412"/>
      <c r="K242" s="412"/>
    </row>
    <row r="243" spans="1:11">
      <c r="A243" s="412" t="s">
        <v>11561</v>
      </c>
      <c r="B243" s="412" t="s">
        <v>11570</v>
      </c>
      <c r="C243" s="412"/>
      <c r="D243" s="412"/>
      <c r="E243" s="412"/>
      <c r="F243" s="412"/>
      <c r="G243" s="412"/>
      <c r="H243" s="412"/>
      <c r="I243" s="412"/>
      <c r="J243" s="412"/>
      <c r="K243" s="412"/>
    </row>
    <row r="244" spans="1:11">
      <c r="A244" s="412" t="s">
        <v>11561</v>
      </c>
      <c r="B244" s="412" t="s">
        <v>11571</v>
      </c>
      <c r="C244" s="412"/>
      <c r="D244" s="412"/>
      <c r="E244" s="412"/>
      <c r="F244" s="412"/>
      <c r="G244" s="412"/>
      <c r="H244" s="412"/>
      <c r="I244" s="412"/>
      <c r="J244" s="412"/>
      <c r="K244" s="412"/>
    </row>
    <row r="245" spans="1:11">
      <c r="A245" s="412" t="s">
        <v>11572</v>
      </c>
      <c r="B245" s="412" t="s">
        <v>11573</v>
      </c>
      <c r="C245" s="412"/>
      <c r="D245" s="412"/>
      <c r="E245" s="412"/>
      <c r="F245" s="412"/>
      <c r="G245" s="412"/>
      <c r="H245" s="412"/>
      <c r="I245" s="412"/>
      <c r="J245" s="412"/>
      <c r="K245" s="412"/>
    </row>
    <row r="246" spans="1:11">
      <c r="A246" s="412" t="s">
        <v>11572</v>
      </c>
      <c r="B246" s="412" t="s">
        <v>11574</v>
      </c>
      <c r="C246" s="412"/>
      <c r="D246" s="412"/>
      <c r="E246" s="412"/>
      <c r="F246" s="412"/>
      <c r="G246" s="412"/>
      <c r="H246" s="412"/>
      <c r="I246" s="412"/>
      <c r="J246" s="412"/>
      <c r="K246" s="412"/>
    </row>
    <row r="247" spans="1:11">
      <c r="A247" s="412" t="s">
        <v>11572</v>
      </c>
      <c r="B247" s="412" t="s">
        <v>11575</v>
      </c>
      <c r="C247" s="412"/>
      <c r="D247" s="412"/>
      <c r="E247" s="412"/>
      <c r="F247" s="412"/>
      <c r="G247" s="412"/>
      <c r="H247" s="412"/>
      <c r="I247" s="412"/>
      <c r="J247" s="412"/>
      <c r="K247" s="412"/>
    </row>
    <row r="248" spans="1:11">
      <c r="A248" s="412" t="s">
        <v>11572</v>
      </c>
      <c r="B248" s="412" t="s">
        <v>11576</v>
      </c>
      <c r="C248" s="412"/>
      <c r="D248" s="412"/>
      <c r="E248" s="412"/>
      <c r="F248" s="412"/>
      <c r="G248" s="412"/>
      <c r="H248" s="412"/>
      <c r="I248" s="412"/>
      <c r="J248" s="412"/>
      <c r="K248" s="412"/>
    </row>
    <row r="249" spans="1:11">
      <c r="A249" s="412" t="s">
        <v>11572</v>
      </c>
      <c r="B249" s="412" t="s">
        <v>11577</v>
      </c>
      <c r="C249" s="412"/>
      <c r="D249" s="412"/>
      <c r="E249" s="412"/>
      <c r="F249" s="412"/>
      <c r="G249" s="412"/>
      <c r="H249" s="412"/>
      <c r="I249" s="412"/>
      <c r="J249" s="412"/>
      <c r="K249" s="412"/>
    </row>
    <row r="250" spans="1:11">
      <c r="A250" s="412" t="s">
        <v>11572</v>
      </c>
      <c r="B250" s="412" t="s">
        <v>11578</v>
      </c>
      <c r="C250" s="412"/>
      <c r="D250" s="412"/>
      <c r="E250" s="412"/>
      <c r="F250" s="412"/>
      <c r="G250" s="412"/>
      <c r="H250" s="412"/>
      <c r="I250" s="412"/>
      <c r="J250" s="412"/>
      <c r="K250" s="412"/>
    </row>
    <row r="251" spans="1:11">
      <c r="A251" s="412" t="s">
        <v>11579</v>
      </c>
      <c r="B251" s="412" t="s">
        <v>11580</v>
      </c>
      <c r="C251" s="412"/>
      <c r="D251" s="412"/>
      <c r="E251" s="412"/>
      <c r="F251" s="412"/>
      <c r="G251" s="412"/>
      <c r="H251" s="412"/>
      <c r="I251" s="412"/>
      <c r="J251" s="412"/>
      <c r="K251" s="412"/>
    </row>
    <row r="252" spans="1:11">
      <c r="A252" s="412" t="s">
        <v>11581</v>
      </c>
      <c r="B252" s="412" t="s">
        <v>11582</v>
      </c>
      <c r="C252" s="412"/>
      <c r="D252" s="412"/>
      <c r="E252" s="412"/>
      <c r="F252" s="412"/>
      <c r="G252" s="412"/>
      <c r="H252" s="412"/>
      <c r="I252" s="412"/>
      <c r="J252" s="412"/>
      <c r="K252" s="412"/>
    </row>
    <row r="253" spans="1:11">
      <c r="A253" s="412" t="s">
        <v>11583</v>
      </c>
      <c r="B253" s="412" t="s">
        <v>11584</v>
      </c>
      <c r="C253" s="412"/>
      <c r="D253" s="412"/>
      <c r="E253" s="412"/>
      <c r="F253" s="412"/>
      <c r="G253" s="412"/>
      <c r="H253" s="412"/>
      <c r="I253" s="412"/>
      <c r="J253" s="412"/>
      <c r="K253" s="412"/>
    </row>
    <row r="254" spans="1:11">
      <c r="A254" s="412" t="s">
        <v>11585</v>
      </c>
      <c r="B254" s="412" t="s">
        <v>11586</v>
      </c>
      <c r="C254" s="412"/>
      <c r="D254" s="412"/>
      <c r="E254" s="412"/>
      <c r="F254" s="412"/>
      <c r="G254" s="412"/>
      <c r="H254" s="412"/>
      <c r="I254" s="412"/>
      <c r="J254" s="412"/>
      <c r="K254" s="412"/>
    </row>
    <row r="255" spans="1:11">
      <c r="A255" s="412" t="s">
        <v>11587</v>
      </c>
      <c r="B255" s="412" t="s">
        <v>11588</v>
      </c>
      <c r="C255" s="412"/>
      <c r="D255" s="412"/>
      <c r="E255" s="412"/>
      <c r="F255" s="412"/>
      <c r="G255" s="412"/>
      <c r="H255" s="412"/>
      <c r="I255" s="412"/>
      <c r="J255" s="412"/>
      <c r="K255" s="412"/>
    </row>
    <row r="256" spans="1:11">
      <c r="A256" s="412" t="s">
        <v>11589</v>
      </c>
      <c r="B256" s="412" t="s">
        <v>11590</v>
      </c>
      <c r="C256" s="413" t="s">
        <v>11591</v>
      </c>
      <c r="D256" s="412"/>
      <c r="E256" s="412"/>
      <c r="F256" s="412"/>
      <c r="G256" s="412"/>
      <c r="H256" s="412"/>
      <c r="I256" s="412"/>
      <c r="J256" s="412"/>
      <c r="K256" s="412"/>
    </row>
    <row r="257" spans="1:11">
      <c r="A257" s="412" t="s">
        <v>11589</v>
      </c>
      <c r="B257" s="412" t="s">
        <v>11592</v>
      </c>
      <c r="C257" s="412"/>
      <c r="D257" s="412"/>
      <c r="E257" s="412"/>
      <c r="F257" s="412"/>
      <c r="G257" s="412"/>
      <c r="H257" s="412"/>
      <c r="I257" s="412"/>
      <c r="J257" s="412"/>
      <c r="K257" s="412"/>
    </row>
    <row r="258" spans="1:11">
      <c r="A258" s="412" t="s">
        <v>11589</v>
      </c>
      <c r="B258" s="412" t="s">
        <v>11593</v>
      </c>
      <c r="C258" s="412"/>
      <c r="D258" s="412"/>
      <c r="E258" s="412"/>
      <c r="F258" s="412"/>
      <c r="G258" s="412"/>
      <c r="H258" s="412"/>
      <c r="I258" s="412"/>
      <c r="J258" s="412"/>
      <c r="K258" s="412"/>
    </row>
    <row r="259" spans="1:11">
      <c r="A259" s="412" t="s">
        <v>11594</v>
      </c>
      <c r="B259" s="412" t="s">
        <v>11595</v>
      </c>
      <c r="C259" s="412"/>
      <c r="D259" s="412"/>
      <c r="E259" s="412"/>
      <c r="F259" s="412"/>
      <c r="G259" s="412"/>
      <c r="H259" s="412"/>
      <c r="I259" s="412"/>
      <c r="J259" s="412"/>
      <c r="K259" s="412"/>
    </row>
    <row r="260" spans="1:11">
      <c r="A260" s="412" t="s">
        <v>11596</v>
      </c>
      <c r="B260" s="412" t="s">
        <v>11597</v>
      </c>
      <c r="C260" s="412"/>
      <c r="D260" s="412"/>
      <c r="E260" s="412"/>
      <c r="F260" s="412"/>
      <c r="G260" s="412"/>
      <c r="H260" s="412"/>
      <c r="I260" s="412"/>
      <c r="J260" s="412"/>
      <c r="K260" s="412"/>
    </row>
    <row r="261" spans="1:11">
      <c r="A261" s="412" t="s">
        <v>11598</v>
      </c>
      <c r="B261" s="412" t="s">
        <v>11599</v>
      </c>
      <c r="C261" s="412"/>
      <c r="D261" s="412"/>
      <c r="E261" s="412"/>
      <c r="F261" s="412"/>
      <c r="G261" s="412"/>
      <c r="H261" s="412"/>
      <c r="I261" s="412"/>
      <c r="J261" s="412"/>
      <c r="K261" s="412"/>
    </row>
    <row r="262" spans="1:11">
      <c r="A262" s="412" t="s">
        <v>11600</v>
      </c>
      <c r="B262" s="412" t="s">
        <v>11601</v>
      </c>
      <c r="C262" s="412"/>
      <c r="D262" s="412"/>
      <c r="E262" s="412"/>
      <c r="F262" s="412"/>
      <c r="G262" s="412"/>
      <c r="H262" s="412"/>
      <c r="I262" s="412"/>
      <c r="J262" s="412"/>
      <c r="K262" s="412"/>
    </row>
    <row r="263" spans="1:11">
      <c r="A263" s="412" t="s">
        <v>11602</v>
      </c>
      <c r="B263" s="412" t="s">
        <v>11603</v>
      </c>
      <c r="C263" s="412"/>
      <c r="D263" s="412"/>
      <c r="E263" s="412"/>
      <c r="F263" s="412"/>
      <c r="G263" s="412"/>
      <c r="H263" s="412"/>
      <c r="I263" s="412"/>
      <c r="J263" s="412"/>
      <c r="K263" s="412"/>
    </row>
    <row r="264" spans="1:11">
      <c r="A264" s="412" t="s">
        <v>11604</v>
      </c>
      <c r="B264" s="412" t="s">
        <v>11605</v>
      </c>
      <c r="C264" s="412"/>
      <c r="D264" s="412"/>
      <c r="E264" s="412"/>
      <c r="F264" s="412"/>
      <c r="G264" s="412"/>
      <c r="H264" s="412"/>
      <c r="I264" s="412"/>
      <c r="J264" s="412"/>
      <c r="K264" s="412"/>
    </row>
    <row r="265" spans="1:11">
      <c r="A265" s="412" t="s">
        <v>11606</v>
      </c>
      <c r="B265" s="412" t="s">
        <v>11607</v>
      </c>
      <c r="C265" s="412"/>
      <c r="D265" s="412"/>
      <c r="E265" s="412"/>
      <c r="F265" s="412"/>
      <c r="G265" s="412"/>
      <c r="H265" s="412"/>
      <c r="I265" s="412"/>
      <c r="J265" s="412"/>
      <c r="K265" s="412"/>
    </row>
    <row r="266" spans="1:11">
      <c r="A266" s="412" t="s">
        <v>11608</v>
      </c>
      <c r="B266" s="412" t="s">
        <v>11609</v>
      </c>
      <c r="C266" s="413" t="s">
        <v>11610</v>
      </c>
      <c r="D266" s="412"/>
      <c r="E266" s="412"/>
      <c r="F266" s="412"/>
      <c r="G266" s="412"/>
      <c r="H266" s="412"/>
      <c r="I266" s="412"/>
      <c r="J266" s="412"/>
      <c r="K266" s="412"/>
    </row>
    <row r="267" spans="1:11">
      <c r="A267" s="412" t="s">
        <v>11611</v>
      </c>
      <c r="B267" s="412" t="s">
        <v>11612</v>
      </c>
      <c r="C267" s="412"/>
      <c r="D267" s="412"/>
      <c r="E267" s="412"/>
      <c r="F267" s="412"/>
      <c r="G267" s="412"/>
      <c r="H267" s="412"/>
      <c r="I267" s="412"/>
      <c r="J267" s="412"/>
      <c r="K267" s="412"/>
    </row>
    <row r="268" spans="1:11">
      <c r="A268" s="412" t="s">
        <v>11613</v>
      </c>
      <c r="B268" s="412" t="s">
        <v>11614</v>
      </c>
      <c r="C268" s="413" t="s">
        <v>11615</v>
      </c>
      <c r="D268" s="412"/>
      <c r="E268" s="412"/>
      <c r="F268" s="412"/>
      <c r="G268" s="412"/>
      <c r="H268" s="412"/>
      <c r="I268" s="412"/>
      <c r="J268" s="412"/>
      <c r="K268" s="412"/>
    </row>
    <row r="269" spans="1:11">
      <c r="A269" s="412" t="s">
        <v>11616</v>
      </c>
      <c r="B269" s="412" t="s">
        <v>11617</v>
      </c>
      <c r="C269" s="412"/>
      <c r="D269" s="412"/>
      <c r="E269" s="412"/>
      <c r="F269" s="412"/>
      <c r="G269" s="412"/>
      <c r="H269" s="412"/>
      <c r="I269" s="412"/>
      <c r="J269" s="412"/>
      <c r="K269" s="412"/>
    </row>
    <row r="270" spans="1:11">
      <c r="A270" s="412" t="s">
        <v>11618</v>
      </c>
      <c r="B270" s="412" t="s">
        <v>11619</v>
      </c>
      <c r="C270" s="412"/>
      <c r="D270" s="412"/>
      <c r="E270" s="412"/>
      <c r="F270" s="412"/>
      <c r="G270" s="412"/>
      <c r="H270" s="412"/>
      <c r="I270" s="412"/>
      <c r="J270" s="412"/>
      <c r="K270" s="412"/>
    </row>
    <row r="271" spans="1:11">
      <c r="A271" s="412" t="s">
        <v>11620</v>
      </c>
      <c r="B271" s="412" t="s">
        <v>11621</v>
      </c>
      <c r="C271" s="412"/>
      <c r="D271" s="412"/>
      <c r="E271" s="412"/>
      <c r="F271" s="412"/>
      <c r="G271" s="412"/>
      <c r="H271" s="412"/>
      <c r="I271" s="412"/>
      <c r="J271" s="412"/>
      <c r="K271" s="412"/>
    </row>
    <row r="272" spans="1:11">
      <c r="A272" s="412" t="s">
        <v>11622</v>
      </c>
      <c r="B272" s="412" t="s">
        <v>11623</v>
      </c>
      <c r="C272" s="412"/>
      <c r="D272" s="412"/>
      <c r="E272" s="412"/>
      <c r="F272" s="412"/>
      <c r="G272" s="412"/>
      <c r="H272" s="412"/>
      <c r="I272" s="412"/>
      <c r="J272" s="412"/>
      <c r="K272" s="412"/>
    </row>
    <row r="273" spans="1:11">
      <c r="A273" s="412" t="s">
        <v>11624</v>
      </c>
      <c r="B273" s="412" t="s">
        <v>11625</v>
      </c>
      <c r="C273" s="412"/>
      <c r="D273" s="412"/>
      <c r="E273" s="412"/>
      <c r="F273" s="412"/>
      <c r="G273" s="412"/>
      <c r="H273" s="412"/>
      <c r="I273" s="412"/>
      <c r="J273" s="412"/>
      <c r="K273" s="412"/>
    </row>
    <row r="274" spans="1:11">
      <c r="A274" s="412" t="s">
        <v>11626</v>
      </c>
      <c r="B274" s="412" t="s">
        <v>11627</v>
      </c>
      <c r="C274" s="412"/>
      <c r="D274" s="412"/>
      <c r="E274" s="412"/>
      <c r="F274" s="412"/>
      <c r="G274" s="412"/>
      <c r="H274" s="412"/>
      <c r="I274" s="412"/>
      <c r="J274" s="412"/>
      <c r="K274" s="412"/>
    </row>
    <row r="275" spans="1:11">
      <c r="A275" s="412" t="s">
        <v>11628</v>
      </c>
      <c r="B275" s="412" t="s">
        <v>11629</v>
      </c>
      <c r="C275" s="412"/>
      <c r="D275" s="412"/>
      <c r="E275" s="412"/>
      <c r="F275" s="412"/>
      <c r="G275" s="412"/>
      <c r="H275" s="412"/>
      <c r="I275" s="412"/>
      <c r="J275" s="412"/>
      <c r="K275" s="412"/>
    </row>
    <row r="276" spans="1:11">
      <c r="A276" s="412" t="s">
        <v>11630</v>
      </c>
      <c r="B276" s="412" t="s">
        <v>11631</v>
      </c>
      <c r="C276" s="412"/>
      <c r="D276" s="412"/>
      <c r="E276" s="412"/>
      <c r="F276" s="412"/>
      <c r="G276" s="412"/>
      <c r="H276" s="412"/>
      <c r="I276" s="412"/>
      <c r="J276" s="412"/>
      <c r="K276" s="412"/>
    </row>
    <row r="277" spans="1:11">
      <c r="A277" s="412" t="s">
        <v>11632</v>
      </c>
      <c r="B277" s="412" t="s">
        <v>11633</v>
      </c>
      <c r="C277" s="412"/>
      <c r="D277" s="412"/>
      <c r="E277" s="412"/>
      <c r="F277" s="412"/>
      <c r="G277" s="412"/>
      <c r="H277" s="412"/>
      <c r="I277" s="412"/>
      <c r="J277" s="412"/>
      <c r="K277" s="412"/>
    </row>
    <row r="278" spans="1:11">
      <c r="A278" s="412" t="s">
        <v>11634</v>
      </c>
      <c r="B278" s="412" t="s">
        <v>11635</v>
      </c>
      <c r="C278" s="413" t="s">
        <v>11636</v>
      </c>
      <c r="D278" s="412"/>
      <c r="E278" s="412"/>
      <c r="F278" s="412"/>
      <c r="G278" s="412"/>
      <c r="H278" s="412"/>
      <c r="I278" s="412"/>
      <c r="J278" s="412"/>
      <c r="K278" s="412"/>
    </row>
    <row r="279" spans="1:11">
      <c r="A279" s="412" t="s">
        <v>11634</v>
      </c>
      <c r="B279" s="412" t="s">
        <v>11637</v>
      </c>
      <c r="C279" s="412"/>
      <c r="D279" s="412"/>
      <c r="E279" s="412"/>
      <c r="F279" s="412"/>
      <c r="G279" s="412"/>
      <c r="H279" s="412"/>
      <c r="I279" s="412"/>
      <c r="J279" s="412"/>
      <c r="K279" s="412"/>
    </row>
    <row r="280" spans="1:11">
      <c r="A280" s="412" t="s">
        <v>11638</v>
      </c>
      <c r="B280" s="412" t="s">
        <v>11639</v>
      </c>
      <c r="C280" s="413" t="s">
        <v>11640</v>
      </c>
      <c r="D280" s="412"/>
      <c r="E280" s="412"/>
      <c r="F280" s="412"/>
      <c r="G280" s="412"/>
      <c r="H280" s="412"/>
      <c r="I280" s="412"/>
      <c r="J280" s="412"/>
      <c r="K280" s="412"/>
    </row>
    <row r="281" spans="1:11">
      <c r="A281" s="412" t="s">
        <v>11641</v>
      </c>
      <c r="B281" s="412" t="s">
        <v>11642</v>
      </c>
      <c r="C281" s="412"/>
      <c r="D281" s="412"/>
      <c r="E281" s="412"/>
      <c r="F281" s="412"/>
      <c r="G281" s="412"/>
      <c r="H281" s="412"/>
      <c r="I281" s="412"/>
      <c r="J281" s="412"/>
      <c r="K281" s="412"/>
    </row>
    <row r="282" spans="1:11">
      <c r="A282" s="412" t="s">
        <v>11641</v>
      </c>
      <c r="B282" s="412" t="s">
        <v>11643</v>
      </c>
      <c r="C282" s="412"/>
      <c r="D282" s="412"/>
      <c r="E282" s="412"/>
      <c r="F282" s="412"/>
      <c r="G282" s="412"/>
      <c r="H282" s="412"/>
      <c r="I282" s="412"/>
      <c r="J282" s="412"/>
      <c r="K282" s="412"/>
    </row>
    <row r="283" spans="1:11">
      <c r="A283" s="412" t="s">
        <v>11644</v>
      </c>
      <c r="B283" s="412" t="s">
        <v>11645</v>
      </c>
      <c r="C283" s="413" t="s">
        <v>11646</v>
      </c>
      <c r="D283" s="413" t="s">
        <v>11647</v>
      </c>
      <c r="E283" s="413" t="s">
        <v>11648</v>
      </c>
      <c r="F283" s="412"/>
      <c r="G283" s="412"/>
      <c r="H283" s="412"/>
      <c r="I283" s="412"/>
      <c r="J283" s="412"/>
      <c r="K283" s="412"/>
    </row>
    <row r="284" spans="1:11">
      <c r="A284" s="412" t="s">
        <v>11644</v>
      </c>
      <c r="B284" s="412" t="s">
        <v>11649</v>
      </c>
      <c r="C284" s="412"/>
      <c r="D284" s="412"/>
      <c r="E284" s="412"/>
      <c r="F284" s="412"/>
      <c r="G284" s="412"/>
      <c r="H284" s="412"/>
      <c r="I284" s="412"/>
      <c r="J284" s="412"/>
      <c r="K284" s="412"/>
    </row>
    <row r="285" spans="1:11">
      <c r="A285" s="412" t="s">
        <v>11650</v>
      </c>
      <c r="B285" s="412" t="s">
        <v>11651</v>
      </c>
      <c r="C285" s="412"/>
      <c r="D285" s="412"/>
      <c r="E285" s="412"/>
      <c r="F285" s="412"/>
      <c r="G285" s="412"/>
      <c r="H285" s="412"/>
      <c r="I285" s="412"/>
      <c r="J285" s="412"/>
      <c r="K285" s="412"/>
    </row>
  </sheetData>
  <autoFilter ref="A1:K28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60"/>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4.44140625" defaultRowHeight="15" customHeight="1"/>
  <cols>
    <col min="1" max="1" width="6.33203125" customWidth="1"/>
    <col min="2" max="2" width="7.44140625" customWidth="1"/>
    <col min="3" max="3" width="24.88671875" customWidth="1"/>
    <col min="4" max="4" width="22.33203125" hidden="1" customWidth="1"/>
    <col min="5" max="5" width="14.44140625" hidden="1" customWidth="1"/>
    <col min="6" max="6" width="17.33203125" customWidth="1"/>
    <col min="7" max="7" width="32.109375" hidden="1" customWidth="1"/>
    <col min="8" max="8" width="46.109375" hidden="1" customWidth="1"/>
    <col min="9" max="9" width="15.88671875" hidden="1" customWidth="1"/>
    <col min="10" max="11" width="8" customWidth="1"/>
    <col min="12" max="12" width="15.44140625" hidden="1" customWidth="1"/>
    <col min="13" max="14" width="12.33203125" hidden="1" customWidth="1"/>
    <col min="15" max="15" width="8.5546875" hidden="1" customWidth="1"/>
    <col min="16" max="16" width="32.5546875" hidden="1" customWidth="1"/>
    <col min="17" max="17" width="9.88671875" customWidth="1"/>
    <col min="18" max="18" width="12.109375" customWidth="1"/>
    <col min="19" max="19" width="25.6640625" customWidth="1"/>
    <col min="20" max="20" width="8.6640625" customWidth="1"/>
  </cols>
  <sheetData>
    <row r="1" spans="1:20" ht="14.25" customHeight="1">
      <c r="A1" s="7" t="s">
        <v>5794</v>
      </c>
      <c r="B1" s="3" t="s">
        <v>3</v>
      </c>
      <c r="C1" s="1" t="s">
        <v>11063</v>
      </c>
      <c r="D1" s="7" t="s">
        <v>11652</v>
      </c>
      <c r="E1" s="1" t="s">
        <v>11653</v>
      </c>
      <c r="F1" s="1" t="s">
        <v>11064</v>
      </c>
      <c r="G1" s="1" t="s">
        <v>11654</v>
      </c>
      <c r="H1" s="7" t="s">
        <v>11655</v>
      </c>
      <c r="I1" s="1" t="s">
        <v>2127</v>
      </c>
      <c r="J1" s="5" t="s">
        <v>7</v>
      </c>
      <c r="K1" s="6" t="s">
        <v>8</v>
      </c>
      <c r="L1" s="1" t="s">
        <v>11656</v>
      </c>
      <c r="M1" s="1" t="s">
        <v>15</v>
      </c>
      <c r="N1" s="7" t="s">
        <v>16</v>
      </c>
      <c r="O1" s="7" t="s">
        <v>11657</v>
      </c>
      <c r="P1" s="1" t="s">
        <v>11658</v>
      </c>
      <c r="Q1" s="125" t="s">
        <v>11659</v>
      </c>
      <c r="R1" s="125" t="s">
        <v>18</v>
      </c>
      <c r="S1" s="1" t="s">
        <v>11660</v>
      </c>
      <c r="T1" s="9"/>
    </row>
    <row r="2" spans="1:20" ht="14.25" customHeight="1">
      <c r="A2" s="1">
        <v>1</v>
      </c>
      <c r="B2" s="19" t="s">
        <v>2106</v>
      </c>
      <c r="C2" s="11" t="s">
        <v>11661</v>
      </c>
      <c r="D2" s="14" t="s">
        <v>11662</v>
      </c>
      <c r="E2" s="14"/>
      <c r="F2" s="14"/>
      <c r="G2" s="14"/>
      <c r="H2" s="14"/>
      <c r="I2" s="14"/>
      <c r="J2" s="45" t="s">
        <v>1529</v>
      </c>
      <c r="K2" s="415"/>
      <c r="L2" s="11" t="s">
        <v>11663</v>
      </c>
      <c r="M2" s="11" t="s">
        <v>110</v>
      </c>
      <c r="N2" s="11">
        <v>0</v>
      </c>
      <c r="O2" s="14">
        <v>1</v>
      </c>
      <c r="P2" s="14"/>
      <c r="Q2" s="14"/>
      <c r="R2" s="14"/>
      <c r="S2" s="14"/>
      <c r="T2" s="16"/>
    </row>
    <row r="3" spans="1:20" ht="14.25" customHeight="1">
      <c r="A3" s="1">
        <v>1</v>
      </c>
      <c r="B3" s="19" t="s">
        <v>2106</v>
      </c>
      <c r="C3" s="11"/>
      <c r="D3" s="11" t="s">
        <v>11664</v>
      </c>
      <c r="E3" s="14"/>
      <c r="F3" s="14" t="s">
        <v>11665</v>
      </c>
      <c r="G3" s="14"/>
      <c r="H3" s="14"/>
      <c r="I3" s="14"/>
      <c r="J3" s="45" t="s">
        <v>3375</v>
      </c>
      <c r="K3" s="415"/>
      <c r="L3" s="11" t="s">
        <v>11663</v>
      </c>
      <c r="M3" s="11" t="s">
        <v>43</v>
      </c>
      <c r="N3" s="11">
        <v>0</v>
      </c>
      <c r="O3" s="14">
        <v>1</v>
      </c>
      <c r="P3" s="14"/>
      <c r="Q3" s="14"/>
      <c r="R3" s="14"/>
      <c r="S3" s="14"/>
      <c r="T3" s="16"/>
    </row>
    <row r="4" spans="1:20" ht="14.25" customHeight="1">
      <c r="A4" s="1">
        <v>1</v>
      </c>
      <c r="B4" s="19" t="s">
        <v>2106</v>
      </c>
      <c r="C4" s="11"/>
      <c r="D4" s="11" t="s">
        <v>616</v>
      </c>
      <c r="E4" s="14"/>
      <c r="F4" s="14"/>
      <c r="G4" s="14"/>
      <c r="H4" s="14"/>
      <c r="I4" s="14"/>
      <c r="J4" s="12" t="s">
        <v>3063</v>
      </c>
      <c r="K4" s="415"/>
      <c r="L4" s="11" t="s">
        <v>11666</v>
      </c>
      <c r="M4" s="11" t="s">
        <v>28</v>
      </c>
      <c r="N4" s="11">
        <v>0</v>
      </c>
      <c r="O4" s="11">
        <v>1</v>
      </c>
      <c r="P4" s="14"/>
      <c r="Q4" s="14"/>
      <c r="R4" s="14"/>
      <c r="S4" s="14"/>
      <c r="T4" s="16"/>
    </row>
    <row r="5" spans="1:20" ht="14.25" customHeight="1">
      <c r="A5" s="1">
        <v>1</v>
      </c>
      <c r="B5" s="19" t="s">
        <v>2106</v>
      </c>
      <c r="C5" s="11" t="s">
        <v>182</v>
      </c>
      <c r="D5" s="14" t="s">
        <v>10374</v>
      </c>
      <c r="E5" s="14"/>
      <c r="F5" s="14" t="s">
        <v>2173</v>
      </c>
      <c r="G5" s="14"/>
      <c r="H5" s="14"/>
      <c r="I5" s="14"/>
      <c r="J5" s="45" t="s">
        <v>673</v>
      </c>
      <c r="K5" s="415"/>
      <c r="L5" s="11" t="s">
        <v>11663</v>
      </c>
      <c r="M5" s="11" t="s">
        <v>43</v>
      </c>
      <c r="N5" s="11">
        <v>0</v>
      </c>
      <c r="O5" s="14">
        <v>1</v>
      </c>
      <c r="P5" s="14"/>
      <c r="Q5" s="14"/>
      <c r="R5" s="14"/>
      <c r="S5" s="14"/>
      <c r="T5" s="16"/>
    </row>
    <row r="6" spans="1:20" ht="14.25" customHeight="1">
      <c r="A6" s="1">
        <v>1</v>
      </c>
      <c r="B6" s="19" t="s">
        <v>2106</v>
      </c>
      <c r="C6" s="11" t="s">
        <v>350</v>
      </c>
      <c r="D6" s="14" t="s">
        <v>2120</v>
      </c>
      <c r="E6" s="11" t="s">
        <v>11667</v>
      </c>
      <c r="F6" s="16"/>
      <c r="G6" s="14"/>
      <c r="H6" s="14"/>
      <c r="I6" s="14"/>
      <c r="J6" s="45" t="s">
        <v>2373</v>
      </c>
      <c r="K6" s="415"/>
      <c r="L6" s="11" t="s">
        <v>11663</v>
      </c>
      <c r="M6" s="11" t="s">
        <v>43</v>
      </c>
      <c r="N6" s="11">
        <v>0</v>
      </c>
      <c r="O6" s="14">
        <v>1</v>
      </c>
      <c r="P6" s="11" t="s">
        <v>11668</v>
      </c>
      <c r="Q6" s="11"/>
      <c r="R6" s="11"/>
      <c r="S6" s="14"/>
      <c r="T6" s="16"/>
    </row>
    <row r="7" spans="1:20" ht="14.25" customHeight="1">
      <c r="A7" s="1">
        <v>1</v>
      </c>
      <c r="B7" s="19" t="s">
        <v>2106</v>
      </c>
      <c r="C7" s="11" t="s">
        <v>753</v>
      </c>
      <c r="D7" s="11" t="s">
        <v>11669</v>
      </c>
      <c r="E7" s="14"/>
      <c r="F7" s="14"/>
      <c r="G7" s="416" t="s">
        <v>2209</v>
      </c>
      <c r="H7" s="416" t="s">
        <v>2209</v>
      </c>
      <c r="I7" s="14"/>
      <c r="J7" s="45" t="s">
        <v>1097</v>
      </c>
      <c r="K7" s="415"/>
      <c r="L7" s="11" t="s">
        <v>11666</v>
      </c>
      <c r="M7" s="11" t="s">
        <v>28</v>
      </c>
      <c r="N7" s="11">
        <v>0</v>
      </c>
      <c r="O7" s="14">
        <v>1</v>
      </c>
      <c r="P7" s="14"/>
      <c r="Q7" s="14"/>
      <c r="R7" s="14"/>
      <c r="S7" s="14"/>
      <c r="T7" s="16"/>
    </row>
    <row r="8" spans="1:20" ht="14.25" customHeight="1">
      <c r="A8" s="1">
        <v>1</v>
      </c>
      <c r="B8" s="19" t="s">
        <v>2106</v>
      </c>
      <c r="C8" s="11" t="s">
        <v>2107</v>
      </c>
      <c r="D8" s="14" t="s">
        <v>2108</v>
      </c>
      <c r="E8" s="14"/>
      <c r="F8" s="14"/>
      <c r="G8" s="11" t="s">
        <v>11670</v>
      </c>
      <c r="H8" s="11" t="s">
        <v>11670</v>
      </c>
      <c r="I8" s="20" t="s">
        <v>11671</v>
      </c>
      <c r="J8" s="45" t="s">
        <v>638</v>
      </c>
      <c r="K8" s="45" t="s">
        <v>428</v>
      </c>
      <c r="L8" s="11" t="s">
        <v>11663</v>
      </c>
      <c r="M8" s="11" t="s">
        <v>43</v>
      </c>
      <c r="N8" s="11">
        <v>0</v>
      </c>
      <c r="O8" s="14">
        <v>1</v>
      </c>
      <c r="P8" s="11" t="s">
        <v>11672</v>
      </c>
      <c r="Q8" s="130">
        <v>4</v>
      </c>
      <c r="R8" s="130">
        <v>5</v>
      </c>
      <c r="S8" s="14"/>
      <c r="T8" s="16"/>
    </row>
    <row r="9" spans="1:20" ht="14.25" customHeight="1">
      <c r="A9" s="1">
        <v>1</v>
      </c>
      <c r="B9" s="19" t="s">
        <v>2106</v>
      </c>
      <c r="C9" s="11" t="s">
        <v>1136</v>
      </c>
      <c r="D9" s="14" t="s">
        <v>2112</v>
      </c>
      <c r="E9" s="14"/>
      <c r="F9" s="14"/>
      <c r="G9" s="11" t="s">
        <v>2116</v>
      </c>
      <c r="H9" s="11" t="s">
        <v>2116</v>
      </c>
      <c r="I9" s="11" t="s">
        <v>181</v>
      </c>
      <c r="J9" s="45" t="s">
        <v>2113</v>
      </c>
      <c r="K9" s="45" t="s">
        <v>2114</v>
      </c>
      <c r="L9" s="11" t="s">
        <v>11663</v>
      </c>
      <c r="M9" s="11" t="s">
        <v>43</v>
      </c>
      <c r="N9" s="14">
        <v>1</v>
      </c>
      <c r="O9" s="14">
        <v>1</v>
      </c>
      <c r="P9" s="11" t="s">
        <v>11673</v>
      </c>
      <c r="Q9" s="130">
        <v>4</v>
      </c>
      <c r="R9" s="130">
        <v>5</v>
      </c>
      <c r="S9" s="14"/>
      <c r="T9" s="16"/>
    </row>
    <row r="10" spans="1:20" ht="14.25" customHeight="1">
      <c r="A10" s="1">
        <v>1</v>
      </c>
      <c r="B10" s="19" t="s">
        <v>2106</v>
      </c>
      <c r="C10" s="11" t="s">
        <v>11674</v>
      </c>
      <c r="D10" s="14" t="s">
        <v>11675</v>
      </c>
      <c r="E10" s="14"/>
      <c r="F10" s="14"/>
      <c r="G10" s="11"/>
      <c r="H10" s="11"/>
      <c r="I10" s="11"/>
      <c r="J10" s="45" t="s">
        <v>1478</v>
      </c>
      <c r="K10" s="415"/>
      <c r="L10" s="11" t="s">
        <v>11663</v>
      </c>
      <c r="M10" s="11" t="s">
        <v>43</v>
      </c>
      <c r="N10" s="11">
        <v>1</v>
      </c>
      <c r="O10" s="14">
        <v>1</v>
      </c>
      <c r="P10" s="11" t="s">
        <v>11676</v>
      </c>
      <c r="Q10" s="11"/>
      <c r="R10" s="11"/>
      <c r="S10" s="14"/>
      <c r="T10" s="16"/>
    </row>
    <row r="11" spans="1:20" ht="14.25" customHeight="1">
      <c r="A11" s="1">
        <v>1</v>
      </c>
      <c r="B11" s="19" t="s">
        <v>2106</v>
      </c>
      <c r="C11" s="11" t="s">
        <v>333</v>
      </c>
      <c r="D11" s="11" t="s">
        <v>615</v>
      </c>
      <c r="E11" s="14"/>
      <c r="F11" s="14" t="s">
        <v>2117</v>
      </c>
      <c r="G11" s="11" t="s">
        <v>2119</v>
      </c>
      <c r="H11" s="11" t="s">
        <v>11677</v>
      </c>
      <c r="I11" s="14"/>
      <c r="J11" s="45" t="s">
        <v>170</v>
      </c>
      <c r="K11" s="45" t="s">
        <v>1961</v>
      </c>
      <c r="L11" s="11" t="s">
        <v>11663</v>
      </c>
      <c r="M11" s="11" t="s">
        <v>43</v>
      </c>
      <c r="N11" s="14">
        <v>1</v>
      </c>
      <c r="O11" s="14">
        <v>1</v>
      </c>
      <c r="P11" s="11"/>
      <c r="Q11" s="130">
        <v>3</v>
      </c>
      <c r="R11" s="130">
        <v>3</v>
      </c>
      <c r="S11" s="14"/>
      <c r="T11" s="16"/>
    </row>
    <row r="12" spans="1:20" ht="14.25" customHeight="1">
      <c r="A12" s="1">
        <v>1</v>
      </c>
      <c r="B12" s="19" t="s">
        <v>2106</v>
      </c>
      <c r="C12" s="11" t="s">
        <v>350</v>
      </c>
      <c r="D12" s="14" t="s">
        <v>2120</v>
      </c>
      <c r="E12" s="14"/>
      <c r="F12" s="14"/>
      <c r="G12" s="14" t="s">
        <v>2122</v>
      </c>
      <c r="H12" s="14" t="s">
        <v>2122</v>
      </c>
      <c r="I12" s="14"/>
      <c r="J12" s="45" t="s">
        <v>308</v>
      </c>
      <c r="K12" s="45" t="s">
        <v>1313</v>
      </c>
      <c r="L12" s="11" t="s">
        <v>11663</v>
      </c>
      <c r="M12" s="11" t="s">
        <v>43</v>
      </c>
      <c r="N12" s="11">
        <v>1</v>
      </c>
      <c r="O12" s="14">
        <v>1</v>
      </c>
      <c r="P12" s="11"/>
      <c r="Q12" s="130">
        <v>3</v>
      </c>
      <c r="R12" s="130">
        <v>3</v>
      </c>
      <c r="S12" s="14"/>
      <c r="T12" s="16"/>
    </row>
    <row r="13" spans="1:20" ht="14.25" customHeight="1">
      <c r="A13" s="1">
        <v>1</v>
      </c>
      <c r="B13" s="19" t="s">
        <v>2106</v>
      </c>
      <c r="C13" s="11" t="s">
        <v>1713</v>
      </c>
      <c r="D13" s="14" t="s">
        <v>2123</v>
      </c>
      <c r="E13" s="14"/>
      <c r="F13" s="14"/>
      <c r="G13" s="11" t="s">
        <v>11678</v>
      </c>
      <c r="H13" s="11" t="s">
        <v>11678</v>
      </c>
      <c r="I13" s="11" t="s">
        <v>2127</v>
      </c>
      <c r="J13" s="45" t="s">
        <v>1465</v>
      </c>
      <c r="K13" s="45" t="s">
        <v>2124</v>
      </c>
      <c r="L13" s="11" t="s">
        <v>11666</v>
      </c>
      <c r="M13" s="11" t="s">
        <v>11679</v>
      </c>
      <c r="N13" s="14">
        <v>1</v>
      </c>
      <c r="O13" s="14">
        <v>1</v>
      </c>
      <c r="P13" s="417" t="s">
        <v>11680</v>
      </c>
      <c r="Q13" s="401">
        <v>5</v>
      </c>
      <c r="R13" s="401">
        <v>5</v>
      </c>
      <c r="S13" s="14"/>
      <c r="T13" s="16"/>
    </row>
    <row r="14" spans="1:20" ht="14.25" customHeight="1">
      <c r="A14" s="1">
        <v>1</v>
      </c>
      <c r="B14" s="19" t="s">
        <v>2106</v>
      </c>
      <c r="C14" s="46" t="s">
        <v>552</v>
      </c>
      <c r="D14" s="14" t="s">
        <v>2128</v>
      </c>
      <c r="E14" s="14"/>
      <c r="F14" s="14" t="s">
        <v>2129</v>
      </c>
      <c r="G14" s="11" t="s">
        <v>11681</v>
      </c>
      <c r="H14" s="11" t="s">
        <v>11682</v>
      </c>
      <c r="I14" s="11" t="s">
        <v>11683</v>
      </c>
      <c r="J14" s="45" t="s">
        <v>2130</v>
      </c>
      <c r="K14" s="45" t="s">
        <v>2131</v>
      </c>
      <c r="L14" s="11" t="s">
        <v>11663</v>
      </c>
      <c r="M14" s="11" t="s">
        <v>43</v>
      </c>
      <c r="N14" s="11">
        <v>0</v>
      </c>
      <c r="O14" s="11">
        <v>0</v>
      </c>
      <c r="P14" s="11" t="s">
        <v>11684</v>
      </c>
      <c r="Q14" s="130">
        <v>5</v>
      </c>
      <c r="R14" s="130">
        <v>5</v>
      </c>
      <c r="S14" s="14"/>
      <c r="T14" s="16"/>
    </row>
    <row r="15" spans="1:20" ht="14.25" customHeight="1">
      <c r="A15" s="1">
        <v>1</v>
      </c>
      <c r="B15" s="19" t="s">
        <v>2106</v>
      </c>
      <c r="C15" s="11" t="s">
        <v>197</v>
      </c>
      <c r="D15" s="14" t="s">
        <v>197</v>
      </c>
      <c r="E15" s="14"/>
      <c r="F15" s="14"/>
      <c r="G15" s="11" t="s">
        <v>11685</v>
      </c>
      <c r="H15" s="11" t="s">
        <v>11685</v>
      </c>
      <c r="I15" s="14"/>
      <c r="J15" s="45" t="s">
        <v>2134</v>
      </c>
      <c r="K15" s="45" t="s">
        <v>2135</v>
      </c>
      <c r="L15" s="11" t="s">
        <v>11663</v>
      </c>
      <c r="M15" s="11" t="s">
        <v>5797</v>
      </c>
      <c r="N15" s="11">
        <v>0</v>
      </c>
      <c r="O15" s="11">
        <v>0</v>
      </c>
      <c r="P15" s="14"/>
      <c r="Q15" s="130">
        <v>3</v>
      </c>
      <c r="R15" s="130">
        <v>4</v>
      </c>
      <c r="S15" s="14"/>
      <c r="T15" s="16"/>
    </row>
    <row r="16" spans="1:20" ht="14.25" customHeight="1">
      <c r="A16" s="1">
        <v>1</v>
      </c>
      <c r="B16" s="19" t="s">
        <v>2106</v>
      </c>
      <c r="C16" s="11" t="s">
        <v>10840</v>
      </c>
      <c r="D16" s="14" t="s">
        <v>2137</v>
      </c>
      <c r="E16" s="11" t="s">
        <v>10840</v>
      </c>
      <c r="F16" s="11" t="s">
        <v>2138</v>
      </c>
      <c r="G16" s="11" t="s">
        <v>2141</v>
      </c>
      <c r="H16" s="11" t="s">
        <v>2141</v>
      </c>
      <c r="I16" s="14"/>
      <c r="J16" s="45" t="s">
        <v>2139</v>
      </c>
      <c r="K16" s="12" t="s">
        <v>2140</v>
      </c>
      <c r="L16" s="11" t="s">
        <v>11663</v>
      </c>
      <c r="M16" s="11" t="s">
        <v>275</v>
      </c>
      <c r="N16" s="11">
        <v>0</v>
      </c>
      <c r="O16" s="11">
        <v>0</v>
      </c>
      <c r="P16" s="14"/>
      <c r="Q16" s="130">
        <v>4</v>
      </c>
      <c r="R16" s="130">
        <v>3</v>
      </c>
      <c r="S16" s="14"/>
      <c r="T16" s="16"/>
    </row>
    <row r="17" spans="1:20" ht="14.25" customHeight="1">
      <c r="A17" s="7">
        <v>2</v>
      </c>
      <c r="B17" s="19" t="s">
        <v>2142</v>
      </c>
      <c r="C17" s="11"/>
      <c r="D17" s="14" t="s">
        <v>7447</v>
      </c>
      <c r="E17" s="14"/>
      <c r="F17" s="14"/>
      <c r="G17" s="14"/>
      <c r="H17" s="14"/>
      <c r="I17" s="14"/>
      <c r="J17" s="45" t="s">
        <v>3584</v>
      </c>
      <c r="K17" s="415"/>
      <c r="L17" s="11" t="s">
        <v>11663</v>
      </c>
      <c r="M17" s="14"/>
      <c r="N17" s="11">
        <v>0</v>
      </c>
      <c r="O17" s="11">
        <v>5</v>
      </c>
      <c r="P17" s="14"/>
      <c r="Q17" s="14"/>
      <c r="R17" s="14"/>
      <c r="S17" s="14"/>
      <c r="T17" s="16"/>
    </row>
    <row r="18" spans="1:20" ht="14.25" customHeight="1">
      <c r="A18" s="7">
        <v>2</v>
      </c>
      <c r="B18" s="19" t="s">
        <v>2142</v>
      </c>
      <c r="C18" s="14"/>
      <c r="D18" s="14" t="s">
        <v>2066</v>
      </c>
      <c r="E18" s="14"/>
      <c r="F18" s="14"/>
      <c r="G18" s="14"/>
      <c r="H18" s="14"/>
      <c r="I18" s="14"/>
      <c r="J18" s="45" t="s">
        <v>2020</v>
      </c>
      <c r="K18" s="415"/>
      <c r="L18" s="11" t="s">
        <v>11663</v>
      </c>
      <c r="M18" s="14"/>
      <c r="N18" s="11">
        <v>0</v>
      </c>
      <c r="O18" s="11">
        <v>5</v>
      </c>
      <c r="P18" s="14"/>
      <c r="Q18" s="14"/>
      <c r="R18" s="14"/>
      <c r="S18" s="14"/>
      <c r="T18" s="16"/>
    </row>
    <row r="19" spans="1:20" ht="14.25" customHeight="1">
      <c r="A19" s="7">
        <v>2</v>
      </c>
      <c r="B19" s="19" t="s">
        <v>2142</v>
      </c>
      <c r="C19" s="11" t="s">
        <v>1463</v>
      </c>
      <c r="D19" s="11" t="s">
        <v>2143</v>
      </c>
      <c r="E19" s="14"/>
      <c r="F19" s="11" t="s">
        <v>2144</v>
      </c>
      <c r="G19" s="11" t="s">
        <v>1483</v>
      </c>
      <c r="H19" s="14"/>
      <c r="I19" s="14"/>
      <c r="J19" s="46" t="s">
        <v>672</v>
      </c>
      <c r="K19" s="45" t="s">
        <v>534</v>
      </c>
      <c r="L19" s="11" t="s">
        <v>11666</v>
      </c>
      <c r="M19" s="11" t="s">
        <v>28</v>
      </c>
      <c r="N19" s="11">
        <v>0</v>
      </c>
      <c r="O19" s="11">
        <v>0</v>
      </c>
      <c r="P19" s="14"/>
      <c r="Q19" s="130">
        <v>2</v>
      </c>
      <c r="R19" s="130">
        <v>4</v>
      </c>
      <c r="S19" s="14"/>
      <c r="T19" s="16"/>
    </row>
    <row r="20" spans="1:20" ht="14.25" customHeight="1">
      <c r="A20" s="7">
        <v>2</v>
      </c>
      <c r="B20" s="19" t="s">
        <v>2142</v>
      </c>
      <c r="C20" s="11" t="s">
        <v>350</v>
      </c>
      <c r="D20" s="14" t="s">
        <v>2145</v>
      </c>
      <c r="E20" s="14"/>
      <c r="F20" s="14" t="s">
        <v>2146</v>
      </c>
      <c r="G20" s="14" t="s">
        <v>2147</v>
      </c>
      <c r="H20" s="14" t="s">
        <v>2147</v>
      </c>
      <c r="I20" s="14"/>
      <c r="J20" s="45" t="s">
        <v>387</v>
      </c>
      <c r="K20" s="45" t="s">
        <v>1383</v>
      </c>
      <c r="L20" s="11" t="s">
        <v>11663</v>
      </c>
      <c r="M20" s="11" t="s">
        <v>5797</v>
      </c>
      <c r="N20" s="11">
        <v>0</v>
      </c>
      <c r="O20" s="11">
        <v>5</v>
      </c>
      <c r="P20" s="14"/>
      <c r="Q20" s="130">
        <v>3</v>
      </c>
      <c r="R20" s="130">
        <v>3</v>
      </c>
      <c r="S20" s="14"/>
      <c r="T20" s="16"/>
    </row>
    <row r="21" spans="1:20" ht="14.25" customHeight="1">
      <c r="A21" s="7">
        <v>2</v>
      </c>
      <c r="B21" s="19" t="s">
        <v>2142</v>
      </c>
      <c r="C21" s="11" t="s">
        <v>350</v>
      </c>
      <c r="D21" s="14" t="s">
        <v>2148</v>
      </c>
      <c r="E21" s="14"/>
      <c r="F21" s="14" t="s">
        <v>2149</v>
      </c>
      <c r="G21" s="11" t="s">
        <v>11686</v>
      </c>
      <c r="H21" s="14" t="s">
        <v>11687</v>
      </c>
      <c r="I21" s="14"/>
      <c r="J21" s="45" t="s">
        <v>1508</v>
      </c>
      <c r="K21" s="45" t="s">
        <v>32</v>
      </c>
      <c r="L21" s="11" t="s">
        <v>11663</v>
      </c>
      <c r="M21" s="11" t="s">
        <v>275</v>
      </c>
      <c r="N21" s="11">
        <v>0</v>
      </c>
      <c r="O21" s="11">
        <v>5</v>
      </c>
      <c r="P21" s="14"/>
      <c r="Q21" s="130">
        <v>3</v>
      </c>
      <c r="R21" s="130">
        <v>3</v>
      </c>
      <c r="S21" s="14"/>
      <c r="T21" s="16"/>
    </row>
    <row r="22" spans="1:20" ht="14.25" customHeight="1">
      <c r="A22" s="7">
        <v>2</v>
      </c>
      <c r="B22" s="19" t="s">
        <v>2142</v>
      </c>
      <c r="C22" s="11" t="s">
        <v>360</v>
      </c>
      <c r="D22" s="14" t="s">
        <v>2152</v>
      </c>
      <c r="E22" s="14"/>
      <c r="F22" s="14" t="s">
        <v>2153</v>
      </c>
      <c r="G22" s="14"/>
      <c r="H22" s="14"/>
      <c r="I22" s="14"/>
      <c r="J22" s="45" t="s">
        <v>1536</v>
      </c>
      <c r="K22" s="45" t="s">
        <v>2154</v>
      </c>
      <c r="L22" s="11" t="s">
        <v>11688</v>
      </c>
      <c r="M22" s="11" t="s">
        <v>83</v>
      </c>
      <c r="N22" s="14">
        <v>1</v>
      </c>
      <c r="O22" s="11">
        <v>5</v>
      </c>
      <c r="P22" s="14"/>
      <c r="Q22" s="130">
        <v>4</v>
      </c>
      <c r="R22" s="130">
        <v>5</v>
      </c>
      <c r="S22" s="14"/>
      <c r="T22" s="16"/>
    </row>
    <row r="23" spans="1:20" ht="14.25" customHeight="1">
      <c r="A23" s="7">
        <v>2</v>
      </c>
      <c r="B23" s="19" t="s">
        <v>2142</v>
      </c>
      <c r="C23" s="14" t="s">
        <v>2155</v>
      </c>
      <c r="D23" s="14" t="s">
        <v>2155</v>
      </c>
      <c r="E23" s="14"/>
      <c r="F23" s="14"/>
      <c r="G23" s="14"/>
      <c r="H23" s="14"/>
      <c r="I23" s="14"/>
      <c r="J23" s="45" t="s">
        <v>641</v>
      </c>
      <c r="K23" s="45" t="s">
        <v>864</v>
      </c>
      <c r="L23" s="11" t="s">
        <v>11663</v>
      </c>
      <c r="M23" s="14"/>
      <c r="N23" s="11">
        <v>0</v>
      </c>
      <c r="O23" s="11">
        <v>5</v>
      </c>
      <c r="P23" s="14"/>
      <c r="Q23" s="130">
        <v>3</v>
      </c>
      <c r="R23" s="130">
        <v>3</v>
      </c>
      <c r="S23" s="14"/>
      <c r="T23" s="16"/>
    </row>
    <row r="24" spans="1:20" ht="14.25" customHeight="1">
      <c r="A24" s="7">
        <v>2</v>
      </c>
      <c r="B24" s="19" t="s">
        <v>2142</v>
      </c>
      <c r="C24" s="14" t="s">
        <v>2156</v>
      </c>
      <c r="D24" s="14" t="s">
        <v>2156</v>
      </c>
      <c r="E24" s="14"/>
      <c r="F24" s="14"/>
      <c r="G24" s="14"/>
      <c r="H24" s="14"/>
      <c r="I24" s="14"/>
      <c r="J24" s="45" t="s">
        <v>217</v>
      </c>
      <c r="K24" s="45" t="s">
        <v>1902</v>
      </c>
      <c r="L24" s="11" t="s">
        <v>11663</v>
      </c>
      <c r="M24" s="14"/>
      <c r="N24" s="11">
        <v>0</v>
      </c>
      <c r="O24" s="11">
        <v>5</v>
      </c>
      <c r="P24" s="14"/>
      <c r="Q24" s="130">
        <v>3</v>
      </c>
      <c r="R24" s="130">
        <v>3</v>
      </c>
      <c r="S24" s="14"/>
      <c r="T24" s="16"/>
    </row>
    <row r="25" spans="1:20" ht="14.25" customHeight="1">
      <c r="A25" s="7">
        <v>2</v>
      </c>
      <c r="B25" s="19" t="s">
        <v>2142</v>
      </c>
      <c r="C25" s="11" t="s">
        <v>2157</v>
      </c>
      <c r="D25" s="14" t="s">
        <v>2157</v>
      </c>
      <c r="E25" s="14"/>
      <c r="F25" s="14"/>
      <c r="G25" s="14"/>
      <c r="H25" s="14"/>
      <c r="I25" s="14"/>
      <c r="J25" s="45" t="s">
        <v>1883</v>
      </c>
      <c r="K25" s="45" t="s">
        <v>342</v>
      </c>
      <c r="L25" s="11" t="s">
        <v>11688</v>
      </c>
      <c r="M25" s="11" t="s">
        <v>98</v>
      </c>
      <c r="N25" s="11">
        <v>0</v>
      </c>
      <c r="O25" s="11">
        <v>5</v>
      </c>
      <c r="P25" s="14"/>
      <c r="Q25" s="130">
        <v>3</v>
      </c>
      <c r="R25" s="130">
        <v>5</v>
      </c>
      <c r="S25" s="14"/>
      <c r="T25" s="16"/>
    </row>
    <row r="26" spans="1:20" ht="14.25" customHeight="1">
      <c r="A26" s="7">
        <v>2</v>
      </c>
      <c r="B26" s="19" t="s">
        <v>2142</v>
      </c>
      <c r="C26" s="11" t="s">
        <v>354</v>
      </c>
      <c r="D26" s="14" t="s">
        <v>2158</v>
      </c>
      <c r="E26" s="11"/>
      <c r="F26" s="11" t="s">
        <v>356</v>
      </c>
      <c r="G26" s="14" t="s">
        <v>2160</v>
      </c>
      <c r="H26" s="14" t="s">
        <v>2160</v>
      </c>
      <c r="I26" s="14"/>
      <c r="J26" s="45" t="s">
        <v>1244</v>
      </c>
      <c r="K26" s="45" t="s">
        <v>1594</v>
      </c>
      <c r="L26" s="11" t="s">
        <v>11663</v>
      </c>
      <c r="M26" s="11" t="s">
        <v>275</v>
      </c>
      <c r="N26" s="14">
        <v>1</v>
      </c>
      <c r="O26" s="11">
        <v>0</v>
      </c>
      <c r="P26" s="14"/>
      <c r="Q26" s="130">
        <v>4</v>
      </c>
      <c r="R26" s="130">
        <v>5</v>
      </c>
      <c r="S26" s="14"/>
      <c r="T26" s="16"/>
    </row>
    <row r="27" spans="1:20" ht="14.25" customHeight="1">
      <c r="A27" s="7">
        <v>2</v>
      </c>
      <c r="B27" s="19" t="s">
        <v>2142</v>
      </c>
      <c r="C27" s="11" t="s">
        <v>2161</v>
      </c>
      <c r="D27" s="11" t="s">
        <v>2161</v>
      </c>
      <c r="E27" s="14"/>
      <c r="F27" s="14"/>
      <c r="G27" s="14"/>
      <c r="H27" s="14"/>
      <c r="I27" s="14"/>
      <c r="J27" s="45" t="s">
        <v>2162</v>
      </c>
      <c r="K27" s="45" t="s">
        <v>1134</v>
      </c>
      <c r="L27" s="11" t="s">
        <v>11663</v>
      </c>
      <c r="M27" s="11" t="s">
        <v>5797</v>
      </c>
      <c r="N27" s="11">
        <v>0</v>
      </c>
      <c r="O27" s="11">
        <v>5</v>
      </c>
      <c r="P27" s="14"/>
      <c r="Q27" s="130">
        <v>3</v>
      </c>
      <c r="R27" s="130">
        <v>3</v>
      </c>
      <c r="S27" s="14"/>
      <c r="T27" s="16"/>
    </row>
    <row r="28" spans="1:20" ht="14.25" customHeight="1">
      <c r="A28" s="7">
        <v>2</v>
      </c>
      <c r="B28" s="19" t="s">
        <v>2142</v>
      </c>
      <c r="C28" s="11" t="s">
        <v>1325</v>
      </c>
      <c r="D28" s="11" t="s">
        <v>2164</v>
      </c>
      <c r="E28" s="14"/>
      <c r="F28" s="14"/>
      <c r="G28" s="14"/>
      <c r="H28" s="14"/>
      <c r="I28" s="14"/>
      <c r="J28" s="45" t="s">
        <v>2162</v>
      </c>
      <c r="K28" s="45" t="s">
        <v>1134</v>
      </c>
      <c r="L28" s="11" t="s">
        <v>11663</v>
      </c>
      <c r="M28" s="11" t="s">
        <v>5797</v>
      </c>
      <c r="N28" s="11">
        <v>0</v>
      </c>
      <c r="O28" s="11">
        <v>5</v>
      </c>
      <c r="P28" s="14"/>
      <c r="Q28" s="130">
        <v>3</v>
      </c>
      <c r="R28" s="130">
        <v>3</v>
      </c>
      <c r="S28" s="14"/>
      <c r="T28" s="16"/>
    </row>
    <row r="29" spans="1:20" ht="14.25" customHeight="1">
      <c r="A29" s="7">
        <v>2</v>
      </c>
      <c r="B29" s="19" t="s">
        <v>2142</v>
      </c>
      <c r="C29" s="14"/>
      <c r="D29" s="14" t="s">
        <v>2168</v>
      </c>
      <c r="E29" s="14"/>
      <c r="F29" s="14"/>
      <c r="G29" s="14"/>
      <c r="H29" s="14"/>
      <c r="I29" s="14"/>
      <c r="J29" s="45" t="s">
        <v>1220</v>
      </c>
      <c r="K29" s="415"/>
      <c r="L29" s="11" t="s">
        <v>11663</v>
      </c>
      <c r="M29" s="14"/>
      <c r="N29" s="11">
        <v>0</v>
      </c>
      <c r="O29" s="14">
        <v>1</v>
      </c>
      <c r="P29" s="14"/>
      <c r="Q29" s="14"/>
      <c r="R29" s="14"/>
      <c r="S29" s="14"/>
      <c r="T29" s="16"/>
    </row>
    <row r="30" spans="1:20" ht="14.25" customHeight="1">
      <c r="A30" s="7">
        <v>2</v>
      </c>
      <c r="B30" s="19" t="s">
        <v>2142</v>
      </c>
      <c r="C30" s="11" t="s">
        <v>2165</v>
      </c>
      <c r="D30" s="14" t="s">
        <v>11689</v>
      </c>
      <c r="E30" s="14"/>
      <c r="F30" s="14"/>
      <c r="G30" s="14" t="s">
        <v>2168</v>
      </c>
      <c r="H30" s="14" t="s">
        <v>2168</v>
      </c>
      <c r="I30" s="14"/>
      <c r="J30" s="45" t="s">
        <v>775</v>
      </c>
      <c r="K30" s="45" t="s">
        <v>493</v>
      </c>
      <c r="L30" s="11" t="s">
        <v>11663</v>
      </c>
      <c r="M30" s="11" t="s">
        <v>43</v>
      </c>
      <c r="N30" s="11">
        <v>0</v>
      </c>
      <c r="O30" s="14">
        <v>1</v>
      </c>
      <c r="P30" s="14"/>
      <c r="Q30" s="130">
        <v>2</v>
      </c>
      <c r="R30" s="130">
        <v>3</v>
      </c>
      <c r="S30" s="14"/>
      <c r="T30" s="16"/>
    </row>
    <row r="31" spans="1:20" ht="14.25" customHeight="1">
      <c r="A31" s="7">
        <v>2</v>
      </c>
      <c r="B31" s="19" t="s">
        <v>2142</v>
      </c>
      <c r="C31" s="11" t="s">
        <v>2169</v>
      </c>
      <c r="D31" s="14" t="s">
        <v>1483</v>
      </c>
      <c r="E31" s="14"/>
      <c r="F31" s="14"/>
      <c r="G31" s="14" t="s">
        <v>2171</v>
      </c>
      <c r="H31" s="14" t="s">
        <v>2171</v>
      </c>
      <c r="I31" s="14"/>
      <c r="J31" s="45" t="s">
        <v>151</v>
      </c>
      <c r="K31" s="45" t="s">
        <v>2170</v>
      </c>
      <c r="L31" s="11" t="s">
        <v>11663</v>
      </c>
      <c r="M31" s="11" t="s">
        <v>28</v>
      </c>
      <c r="N31" s="14">
        <v>1</v>
      </c>
      <c r="O31" s="11">
        <v>5</v>
      </c>
      <c r="P31" s="14"/>
      <c r="Q31" s="130">
        <v>3</v>
      </c>
      <c r="R31" s="130">
        <v>3</v>
      </c>
      <c r="S31" s="14"/>
      <c r="T31" s="16"/>
    </row>
    <row r="32" spans="1:20" ht="14.25" customHeight="1">
      <c r="A32" s="7">
        <v>2</v>
      </c>
      <c r="B32" s="19" t="s">
        <v>2142</v>
      </c>
      <c r="C32" s="11" t="s">
        <v>182</v>
      </c>
      <c r="D32" s="14" t="s">
        <v>2172</v>
      </c>
      <c r="E32" s="14"/>
      <c r="F32" s="14" t="s">
        <v>2173</v>
      </c>
      <c r="G32" s="14"/>
      <c r="H32" s="14"/>
      <c r="I32" s="14"/>
      <c r="J32" s="45" t="s">
        <v>1766</v>
      </c>
      <c r="K32" s="45" t="s">
        <v>1844</v>
      </c>
      <c r="L32" s="11" t="s">
        <v>11663</v>
      </c>
      <c r="M32" s="11" t="s">
        <v>5797</v>
      </c>
      <c r="N32" s="11">
        <v>0</v>
      </c>
      <c r="O32" s="11">
        <v>5</v>
      </c>
      <c r="P32" s="14"/>
      <c r="Q32" s="130">
        <v>2</v>
      </c>
      <c r="R32" s="130">
        <v>3</v>
      </c>
      <c r="S32" s="14"/>
      <c r="T32" s="16"/>
    </row>
    <row r="33" spans="1:20" ht="14.25" customHeight="1">
      <c r="A33" s="1">
        <v>3</v>
      </c>
      <c r="B33" s="10" t="s">
        <v>2174</v>
      </c>
      <c r="C33" s="11" t="s">
        <v>593</v>
      </c>
      <c r="D33" s="11" t="s">
        <v>11690</v>
      </c>
      <c r="E33" s="14"/>
      <c r="F33" s="14"/>
      <c r="G33" s="11" t="s">
        <v>2177</v>
      </c>
      <c r="H33" s="11" t="s">
        <v>2177</v>
      </c>
      <c r="I33" s="11" t="s">
        <v>220</v>
      </c>
      <c r="J33" s="12" t="s">
        <v>922</v>
      </c>
      <c r="K33" s="12" t="s">
        <v>2175</v>
      </c>
      <c r="L33" s="11" t="s">
        <v>11663</v>
      </c>
      <c r="M33" s="11" t="s">
        <v>43</v>
      </c>
      <c r="N33" s="11">
        <v>1</v>
      </c>
      <c r="O33" s="11">
        <v>1</v>
      </c>
      <c r="P33" s="14"/>
      <c r="Q33" s="130">
        <v>1</v>
      </c>
      <c r="R33" s="130">
        <v>5</v>
      </c>
      <c r="S33" s="11"/>
      <c r="T33" s="21"/>
    </row>
    <row r="34" spans="1:20" ht="14.25" customHeight="1">
      <c r="A34" s="7">
        <v>4</v>
      </c>
      <c r="B34" s="10" t="s">
        <v>2178</v>
      </c>
      <c r="C34" s="11" t="s">
        <v>75</v>
      </c>
      <c r="D34" s="11" t="s">
        <v>75</v>
      </c>
      <c r="E34" s="14"/>
      <c r="F34" s="14"/>
      <c r="G34" s="11" t="s">
        <v>2181</v>
      </c>
      <c r="H34" s="11" t="s">
        <v>2181</v>
      </c>
      <c r="I34" s="14"/>
      <c r="J34" s="12" t="s">
        <v>2179</v>
      </c>
      <c r="K34" s="12" t="s">
        <v>1105</v>
      </c>
      <c r="L34" s="11" t="s">
        <v>11666</v>
      </c>
      <c r="M34" s="11" t="s">
        <v>78</v>
      </c>
      <c r="N34" s="11">
        <v>0</v>
      </c>
      <c r="O34" s="11">
        <v>5</v>
      </c>
      <c r="P34" s="11" t="s">
        <v>11691</v>
      </c>
      <c r="Q34" s="130">
        <v>3</v>
      </c>
      <c r="R34" s="130">
        <v>4</v>
      </c>
      <c r="S34" s="14"/>
      <c r="T34" s="16"/>
    </row>
    <row r="35" spans="1:20" ht="14.25" customHeight="1">
      <c r="A35" s="7">
        <v>4</v>
      </c>
      <c r="B35" s="10" t="s">
        <v>2178</v>
      </c>
      <c r="C35" s="11"/>
      <c r="D35" s="11" t="s">
        <v>11692</v>
      </c>
      <c r="E35" s="14"/>
      <c r="F35" s="14"/>
      <c r="G35" s="14"/>
      <c r="H35" s="14"/>
      <c r="I35" s="14"/>
      <c r="J35" s="12" t="s">
        <v>3357</v>
      </c>
      <c r="K35" s="415"/>
      <c r="L35" s="11" t="s">
        <v>11666</v>
      </c>
      <c r="M35" s="14"/>
      <c r="N35" s="11">
        <v>0</v>
      </c>
      <c r="O35" s="11">
        <v>5</v>
      </c>
      <c r="P35" s="11"/>
      <c r="Q35" s="11"/>
      <c r="R35" s="11"/>
      <c r="S35" s="14"/>
      <c r="T35" s="16"/>
    </row>
    <row r="36" spans="1:20" ht="14.25" customHeight="1">
      <c r="A36" s="7">
        <v>4</v>
      </c>
      <c r="B36" s="10" t="s">
        <v>2178</v>
      </c>
      <c r="C36" s="11" t="s">
        <v>2182</v>
      </c>
      <c r="D36" s="11" t="s">
        <v>90</v>
      </c>
      <c r="E36" s="11"/>
      <c r="F36" s="11" t="s">
        <v>2183</v>
      </c>
      <c r="G36" s="14"/>
      <c r="H36" s="14"/>
      <c r="I36" s="14"/>
      <c r="J36" s="12" t="s">
        <v>289</v>
      </c>
      <c r="K36" s="12" t="s">
        <v>1593</v>
      </c>
      <c r="L36" s="11" t="s">
        <v>11688</v>
      </c>
      <c r="M36" s="11" t="s">
        <v>83</v>
      </c>
      <c r="N36" s="11">
        <v>0</v>
      </c>
      <c r="O36" s="11">
        <v>5</v>
      </c>
      <c r="P36" s="11"/>
      <c r="Q36" s="130">
        <v>3</v>
      </c>
      <c r="R36" s="130">
        <v>2</v>
      </c>
      <c r="S36" s="14"/>
      <c r="T36" s="16"/>
    </row>
    <row r="37" spans="1:20" ht="14.25" customHeight="1">
      <c r="A37" s="7">
        <v>4</v>
      </c>
      <c r="B37" s="10" t="s">
        <v>2178</v>
      </c>
      <c r="C37" s="11" t="s">
        <v>256</v>
      </c>
      <c r="D37" s="11" t="s">
        <v>2184</v>
      </c>
      <c r="E37" s="11"/>
      <c r="F37" s="11" t="s">
        <v>2185</v>
      </c>
      <c r="G37" s="11" t="s">
        <v>11693</v>
      </c>
      <c r="H37" s="11" t="s">
        <v>2187</v>
      </c>
      <c r="I37" s="11" t="s">
        <v>2188</v>
      </c>
      <c r="J37" s="12" t="s">
        <v>934</v>
      </c>
      <c r="K37" s="12" t="s">
        <v>971</v>
      </c>
      <c r="L37" s="11" t="s">
        <v>11666</v>
      </c>
      <c r="M37" s="11" t="s">
        <v>28</v>
      </c>
      <c r="N37" s="11">
        <v>0</v>
      </c>
      <c r="O37" s="11">
        <v>0</v>
      </c>
      <c r="P37" s="11"/>
      <c r="Q37" s="130">
        <v>4</v>
      </c>
      <c r="R37" s="130">
        <v>5</v>
      </c>
      <c r="S37" s="14"/>
      <c r="T37" s="16"/>
    </row>
    <row r="38" spans="1:20" ht="14.25" customHeight="1">
      <c r="A38" s="7">
        <v>4</v>
      </c>
      <c r="B38" s="10" t="s">
        <v>2178</v>
      </c>
      <c r="C38" s="11" t="s">
        <v>2190</v>
      </c>
      <c r="D38" s="11" t="s">
        <v>2191</v>
      </c>
      <c r="E38" s="11"/>
      <c r="F38" s="11" t="s">
        <v>2192</v>
      </c>
      <c r="G38" s="11" t="s">
        <v>2193</v>
      </c>
      <c r="H38" s="11" t="s">
        <v>11694</v>
      </c>
      <c r="I38" s="11" t="s">
        <v>2195</v>
      </c>
      <c r="J38" s="12" t="s">
        <v>934</v>
      </c>
      <c r="K38" s="12" t="s">
        <v>971</v>
      </c>
      <c r="L38" s="11" t="s">
        <v>11666</v>
      </c>
      <c r="M38" s="11" t="s">
        <v>43</v>
      </c>
      <c r="N38" s="11">
        <v>0</v>
      </c>
      <c r="O38" s="11">
        <v>0</v>
      </c>
      <c r="P38" s="11" t="s">
        <v>11695</v>
      </c>
      <c r="Q38" s="130">
        <v>3</v>
      </c>
      <c r="R38" s="130">
        <v>4</v>
      </c>
      <c r="S38" s="14"/>
      <c r="T38" s="16"/>
    </row>
    <row r="39" spans="1:20" ht="14.25" customHeight="1">
      <c r="A39" s="7">
        <v>4</v>
      </c>
      <c r="B39" s="10" t="s">
        <v>2178</v>
      </c>
      <c r="C39" s="11" t="s">
        <v>287</v>
      </c>
      <c r="D39" s="11" t="s">
        <v>2196</v>
      </c>
      <c r="E39" s="14"/>
      <c r="F39" s="14"/>
      <c r="G39" s="14"/>
      <c r="H39" s="14"/>
      <c r="I39" s="14"/>
      <c r="J39" s="12" t="s">
        <v>2197</v>
      </c>
      <c r="K39" s="12" t="s">
        <v>2198</v>
      </c>
      <c r="L39" s="11" t="s">
        <v>11688</v>
      </c>
      <c r="M39" s="11" t="s">
        <v>83</v>
      </c>
      <c r="N39" s="11">
        <v>0</v>
      </c>
      <c r="O39" s="11">
        <v>0</v>
      </c>
      <c r="P39" s="11"/>
      <c r="Q39" s="130">
        <v>4</v>
      </c>
      <c r="R39" s="130">
        <v>5</v>
      </c>
      <c r="S39" s="14"/>
      <c r="T39" s="16"/>
    </row>
    <row r="40" spans="1:20" ht="14.25" customHeight="1">
      <c r="A40" s="7">
        <v>4</v>
      </c>
      <c r="B40" s="10" t="s">
        <v>2178</v>
      </c>
      <c r="C40" s="11" t="s">
        <v>2161</v>
      </c>
      <c r="D40" s="11" t="s">
        <v>2161</v>
      </c>
      <c r="E40" s="14"/>
      <c r="F40" s="14"/>
      <c r="G40" s="11" t="s">
        <v>2200</v>
      </c>
      <c r="H40" s="11" t="s">
        <v>2200</v>
      </c>
      <c r="I40" s="14"/>
      <c r="J40" s="12" t="s">
        <v>1636</v>
      </c>
      <c r="K40" s="12" t="s">
        <v>2199</v>
      </c>
      <c r="L40" s="11" t="s">
        <v>11663</v>
      </c>
      <c r="M40" s="11" t="s">
        <v>5797</v>
      </c>
      <c r="N40" s="11">
        <v>1</v>
      </c>
      <c r="O40" s="11">
        <v>5</v>
      </c>
      <c r="P40" s="11"/>
      <c r="Q40" s="130">
        <v>3</v>
      </c>
      <c r="R40" s="130">
        <v>4</v>
      </c>
      <c r="S40" s="14"/>
      <c r="T40" s="16"/>
    </row>
    <row r="41" spans="1:20" ht="14.25" customHeight="1">
      <c r="A41" s="7">
        <v>4</v>
      </c>
      <c r="B41" s="10" t="s">
        <v>2178</v>
      </c>
      <c r="C41" s="11" t="s">
        <v>2190</v>
      </c>
      <c r="D41" s="11" t="s">
        <v>2201</v>
      </c>
      <c r="E41" s="11"/>
      <c r="F41" s="11" t="s">
        <v>2192</v>
      </c>
      <c r="G41" s="11" t="s">
        <v>11696</v>
      </c>
      <c r="H41" s="11" t="s">
        <v>11697</v>
      </c>
      <c r="I41" s="20" t="s">
        <v>1198</v>
      </c>
      <c r="J41" s="12" t="s">
        <v>2202</v>
      </c>
      <c r="K41" s="12" t="s">
        <v>2203</v>
      </c>
      <c r="L41" s="11" t="s">
        <v>11666</v>
      </c>
      <c r="M41" s="11" t="s">
        <v>43</v>
      </c>
      <c r="N41" s="11">
        <v>0</v>
      </c>
      <c r="O41" s="11">
        <v>1</v>
      </c>
      <c r="P41" s="11" t="s">
        <v>11698</v>
      </c>
      <c r="Q41" s="130">
        <v>3</v>
      </c>
      <c r="R41" s="130">
        <v>3</v>
      </c>
      <c r="S41" s="14"/>
      <c r="T41" s="16"/>
    </row>
    <row r="42" spans="1:20" ht="14.25" customHeight="1">
      <c r="A42" s="7">
        <v>5</v>
      </c>
      <c r="B42" s="19" t="s">
        <v>2206</v>
      </c>
      <c r="C42" s="11"/>
      <c r="D42" s="11" t="s">
        <v>2027</v>
      </c>
      <c r="E42" s="14"/>
      <c r="F42" s="14"/>
      <c r="G42" s="14"/>
      <c r="H42" s="14"/>
      <c r="I42" s="14"/>
      <c r="J42" s="12" t="s">
        <v>635</v>
      </c>
      <c r="K42" s="415"/>
      <c r="L42" s="11" t="s">
        <v>11666</v>
      </c>
      <c r="M42" s="11" t="s">
        <v>43</v>
      </c>
      <c r="N42" s="11">
        <v>0</v>
      </c>
      <c r="O42" s="11">
        <v>0</v>
      </c>
      <c r="P42" s="11"/>
      <c r="Q42" s="11"/>
      <c r="R42" s="11"/>
      <c r="S42" s="14"/>
      <c r="T42" s="16"/>
    </row>
    <row r="43" spans="1:20" ht="14.25" customHeight="1">
      <c r="A43" s="7">
        <v>5</v>
      </c>
      <c r="B43" s="19" t="s">
        <v>2206</v>
      </c>
      <c r="C43" s="11"/>
      <c r="D43" s="11" t="s">
        <v>2213</v>
      </c>
      <c r="E43" s="14"/>
      <c r="F43" s="14"/>
      <c r="G43" s="14"/>
      <c r="H43" s="14"/>
      <c r="I43" s="14"/>
      <c r="J43" s="12" t="s">
        <v>1096</v>
      </c>
      <c r="K43" s="415"/>
      <c r="L43" s="11" t="s">
        <v>11666</v>
      </c>
      <c r="M43" s="11" t="s">
        <v>43</v>
      </c>
      <c r="N43" s="11">
        <v>0</v>
      </c>
      <c r="O43" s="11">
        <v>0</v>
      </c>
      <c r="P43" s="11"/>
      <c r="Q43" s="11"/>
      <c r="R43" s="11"/>
      <c r="S43" s="14"/>
      <c r="T43" s="16"/>
    </row>
    <row r="44" spans="1:20" ht="14.25" customHeight="1">
      <c r="A44" s="7">
        <v>5</v>
      </c>
      <c r="B44" s="19" t="s">
        <v>2206</v>
      </c>
      <c r="C44" s="11" t="s">
        <v>11699</v>
      </c>
      <c r="D44" s="11" t="s">
        <v>11699</v>
      </c>
      <c r="E44" s="14"/>
      <c r="F44" s="14"/>
      <c r="G44" s="14"/>
      <c r="H44" s="14"/>
      <c r="I44" s="14"/>
      <c r="J44" s="12" t="s">
        <v>3584</v>
      </c>
      <c r="K44" s="415"/>
      <c r="L44" s="11" t="s">
        <v>11666</v>
      </c>
      <c r="M44" s="11" t="s">
        <v>43</v>
      </c>
      <c r="N44" s="11">
        <v>0</v>
      </c>
      <c r="O44" s="11">
        <v>0</v>
      </c>
      <c r="P44" s="11"/>
      <c r="Q44" s="11"/>
      <c r="R44" s="11"/>
      <c r="S44" s="14"/>
      <c r="T44" s="16"/>
    </row>
    <row r="45" spans="1:20" ht="14.25" customHeight="1">
      <c r="A45" s="7">
        <v>5</v>
      </c>
      <c r="B45" s="19" t="s">
        <v>2206</v>
      </c>
      <c r="C45" s="11"/>
      <c r="D45" s="11" t="s">
        <v>273</v>
      </c>
      <c r="E45" s="14"/>
      <c r="F45" s="14"/>
      <c r="G45" s="14"/>
      <c r="H45" s="14"/>
      <c r="I45" s="14"/>
      <c r="J45" s="12" t="s">
        <v>3584</v>
      </c>
      <c r="K45" s="415"/>
      <c r="L45" s="11" t="s">
        <v>11666</v>
      </c>
      <c r="M45" s="11" t="s">
        <v>28</v>
      </c>
      <c r="N45" s="11">
        <v>0</v>
      </c>
      <c r="O45" s="11">
        <v>0</v>
      </c>
      <c r="P45" s="11"/>
      <c r="Q45" s="11"/>
      <c r="R45" s="11"/>
      <c r="S45" s="14"/>
      <c r="T45" s="16"/>
    </row>
    <row r="46" spans="1:20" ht="14.25" customHeight="1">
      <c r="A46" s="7">
        <v>5</v>
      </c>
      <c r="B46" s="19" t="s">
        <v>2206</v>
      </c>
      <c r="C46" s="11"/>
      <c r="D46" s="11" t="s">
        <v>2213</v>
      </c>
      <c r="E46" s="14"/>
      <c r="F46" s="14"/>
      <c r="G46" s="14"/>
      <c r="H46" s="14"/>
      <c r="I46" s="14"/>
      <c r="J46" s="12" t="s">
        <v>2065</v>
      </c>
      <c r="K46" s="415"/>
      <c r="L46" s="11" t="s">
        <v>11666</v>
      </c>
      <c r="M46" s="11" t="s">
        <v>43</v>
      </c>
      <c r="N46" s="11">
        <v>0</v>
      </c>
      <c r="O46" s="11">
        <v>0</v>
      </c>
      <c r="P46" s="11"/>
      <c r="Q46" s="11"/>
      <c r="R46" s="11"/>
      <c r="S46" s="14"/>
      <c r="T46" s="16"/>
    </row>
    <row r="47" spans="1:20" ht="14.25" customHeight="1">
      <c r="A47" s="7">
        <v>5</v>
      </c>
      <c r="B47" s="19" t="s">
        <v>2206</v>
      </c>
      <c r="C47" s="11" t="s">
        <v>2207</v>
      </c>
      <c r="D47" s="11" t="s">
        <v>1665</v>
      </c>
      <c r="E47" s="14"/>
      <c r="F47" s="14"/>
      <c r="G47" s="14"/>
      <c r="H47" s="14"/>
      <c r="I47" s="14"/>
      <c r="J47" s="12" t="s">
        <v>1059</v>
      </c>
      <c r="K47" s="12" t="s">
        <v>923</v>
      </c>
      <c r="L47" s="11" t="s">
        <v>11666</v>
      </c>
      <c r="M47" s="11" t="s">
        <v>43</v>
      </c>
      <c r="N47" s="11">
        <v>0</v>
      </c>
      <c r="O47" s="11">
        <v>0</v>
      </c>
      <c r="P47" s="11"/>
      <c r="Q47" s="130">
        <v>3</v>
      </c>
      <c r="R47" s="130">
        <v>2</v>
      </c>
      <c r="S47" s="14"/>
      <c r="T47" s="16"/>
    </row>
    <row r="48" spans="1:20" ht="14.25" customHeight="1">
      <c r="A48" s="7">
        <v>5</v>
      </c>
      <c r="B48" s="19" t="s">
        <v>2206</v>
      </c>
      <c r="C48" s="11"/>
      <c r="D48" s="11" t="s">
        <v>11700</v>
      </c>
      <c r="E48" s="14"/>
      <c r="F48" s="14"/>
      <c r="G48" s="14"/>
      <c r="H48" s="14"/>
      <c r="I48" s="14"/>
      <c r="J48" s="12" t="s">
        <v>2101</v>
      </c>
      <c r="K48" s="415"/>
      <c r="L48" s="11" t="s">
        <v>11666</v>
      </c>
      <c r="M48" s="11" t="s">
        <v>28</v>
      </c>
      <c r="N48" s="11">
        <v>0</v>
      </c>
      <c r="O48" s="11">
        <v>0</v>
      </c>
      <c r="P48" s="11"/>
      <c r="Q48" s="11"/>
      <c r="R48" s="11"/>
      <c r="S48" s="14"/>
      <c r="T48" s="16"/>
    </row>
    <row r="49" spans="1:20" ht="14.25" customHeight="1">
      <c r="A49" s="7">
        <v>5</v>
      </c>
      <c r="B49" s="19" t="s">
        <v>2206</v>
      </c>
      <c r="C49" s="11" t="s">
        <v>2208</v>
      </c>
      <c r="D49" s="11" t="s">
        <v>2209</v>
      </c>
      <c r="E49" s="11"/>
      <c r="F49" s="11" t="s">
        <v>2210</v>
      </c>
      <c r="G49" s="11" t="s">
        <v>2211</v>
      </c>
      <c r="H49" s="11" t="s">
        <v>2211</v>
      </c>
      <c r="I49" s="11"/>
      <c r="J49" s="12" t="s">
        <v>1646</v>
      </c>
      <c r="K49" s="12" t="s">
        <v>1030</v>
      </c>
      <c r="L49" s="11" t="s">
        <v>11666</v>
      </c>
      <c r="M49" s="11" t="s">
        <v>43</v>
      </c>
      <c r="N49" s="11">
        <v>0</v>
      </c>
      <c r="O49" s="11">
        <v>0</v>
      </c>
      <c r="P49" s="11"/>
      <c r="Q49" s="130">
        <v>3</v>
      </c>
      <c r="R49" s="130">
        <v>3</v>
      </c>
      <c r="S49" s="14"/>
      <c r="T49" s="16"/>
    </row>
    <row r="50" spans="1:20" ht="14.25" customHeight="1">
      <c r="A50" s="7">
        <v>5</v>
      </c>
      <c r="B50" s="19" t="s">
        <v>2206</v>
      </c>
      <c r="C50" s="11"/>
      <c r="D50" s="11" t="s">
        <v>273</v>
      </c>
      <c r="E50" s="14"/>
      <c r="F50" s="14"/>
      <c r="G50" s="14"/>
      <c r="H50" s="14"/>
      <c r="I50" s="14"/>
      <c r="J50" s="12" t="s">
        <v>716</v>
      </c>
      <c r="K50" s="415"/>
      <c r="L50" s="11" t="s">
        <v>11666</v>
      </c>
      <c r="M50" s="14"/>
      <c r="N50" s="11">
        <v>0</v>
      </c>
      <c r="O50" s="11">
        <v>0</v>
      </c>
      <c r="P50" s="11"/>
      <c r="Q50" s="11"/>
      <c r="R50" s="11"/>
      <c r="S50" s="14"/>
      <c r="T50" s="16"/>
    </row>
    <row r="51" spans="1:20" ht="14.25" customHeight="1">
      <c r="A51" s="7">
        <v>5</v>
      </c>
      <c r="B51" s="19" t="s">
        <v>2206</v>
      </c>
      <c r="C51" s="11" t="s">
        <v>1713</v>
      </c>
      <c r="D51" s="11" t="s">
        <v>3508</v>
      </c>
      <c r="E51" s="14"/>
      <c r="F51" s="14"/>
      <c r="G51" s="14"/>
      <c r="H51" s="14"/>
      <c r="I51" s="14"/>
      <c r="J51" s="12" t="s">
        <v>923</v>
      </c>
      <c r="K51" s="415"/>
      <c r="L51" s="11" t="s">
        <v>11666</v>
      </c>
      <c r="M51" s="11" t="s">
        <v>28</v>
      </c>
      <c r="N51" s="11">
        <v>0</v>
      </c>
      <c r="O51" s="11">
        <v>0</v>
      </c>
      <c r="P51" s="11"/>
      <c r="Q51" s="11"/>
      <c r="R51" s="11"/>
      <c r="S51" s="14"/>
      <c r="T51" s="16"/>
    </row>
    <row r="52" spans="1:20" ht="14.25" customHeight="1">
      <c r="A52" s="7">
        <v>5</v>
      </c>
      <c r="B52" s="19" t="s">
        <v>2206</v>
      </c>
      <c r="C52" s="11" t="s">
        <v>1217</v>
      </c>
      <c r="D52" s="11" t="s">
        <v>273</v>
      </c>
      <c r="E52" s="14"/>
      <c r="F52" s="14"/>
      <c r="G52" s="14"/>
      <c r="H52" s="14"/>
      <c r="I52" s="14"/>
      <c r="J52" s="12" t="s">
        <v>1088</v>
      </c>
      <c r="K52" s="12" t="s">
        <v>1588</v>
      </c>
      <c r="L52" s="11" t="s">
        <v>11666</v>
      </c>
      <c r="M52" s="11" t="s">
        <v>43</v>
      </c>
      <c r="N52" s="11">
        <v>0</v>
      </c>
      <c r="O52" s="11">
        <v>0</v>
      </c>
      <c r="P52" s="11"/>
      <c r="Q52" s="130">
        <v>3</v>
      </c>
      <c r="R52" s="130">
        <v>4</v>
      </c>
      <c r="S52" s="14"/>
      <c r="T52" s="16"/>
    </row>
    <row r="53" spans="1:20" ht="14.25" customHeight="1">
      <c r="A53" s="7">
        <v>5</v>
      </c>
      <c r="B53" s="19" t="s">
        <v>2206</v>
      </c>
      <c r="C53" s="11" t="s">
        <v>2212</v>
      </c>
      <c r="D53" s="11" t="s">
        <v>2213</v>
      </c>
      <c r="E53" s="14"/>
      <c r="F53" s="14"/>
      <c r="G53" s="11" t="s">
        <v>2214</v>
      </c>
      <c r="H53" s="11" t="s">
        <v>2214</v>
      </c>
      <c r="I53" s="14"/>
      <c r="J53" s="12" t="s">
        <v>682</v>
      </c>
      <c r="K53" s="12" t="s">
        <v>289</v>
      </c>
      <c r="L53" s="11" t="s">
        <v>11666</v>
      </c>
      <c r="M53" s="11" t="s">
        <v>43</v>
      </c>
      <c r="N53" s="11">
        <v>0</v>
      </c>
      <c r="O53" s="11">
        <v>0</v>
      </c>
      <c r="P53" s="11"/>
      <c r="Q53" s="130">
        <v>3</v>
      </c>
      <c r="R53" s="130">
        <v>5</v>
      </c>
      <c r="S53" s="14"/>
      <c r="T53" s="16"/>
    </row>
    <row r="54" spans="1:20" ht="14.25" customHeight="1">
      <c r="A54" s="7">
        <v>5</v>
      </c>
      <c r="B54" s="19" t="s">
        <v>2206</v>
      </c>
      <c r="C54" s="11" t="s">
        <v>284</v>
      </c>
      <c r="D54" s="11" t="s">
        <v>2215</v>
      </c>
      <c r="E54" s="14"/>
      <c r="F54" s="14"/>
      <c r="G54" s="11"/>
      <c r="H54" s="11"/>
      <c r="I54" s="14"/>
      <c r="J54" s="12" t="s">
        <v>770</v>
      </c>
      <c r="K54" s="12" t="s">
        <v>580</v>
      </c>
      <c r="L54" s="11" t="s">
        <v>11688</v>
      </c>
      <c r="M54" s="11" t="s">
        <v>83</v>
      </c>
      <c r="N54" s="11">
        <v>0</v>
      </c>
      <c r="O54" s="11">
        <v>0</v>
      </c>
      <c r="P54" s="11"/>
      <c r="Q54" s="130">
        <v>4</v>
      </c>
      <c r="R54" s="130">
        <v>5</v>
      </c>
      <c r="S54" s="14"/>
      <c r="T54" s="16"/>
    </row>
    <row r="55" spans="1:20" ht="14.25" customHeight="1">
      <c r="A55" s="7">
        <v>5</v>
      </c>
      <c r="B55" s="19" t="s">
        <v>2206</v>
      </c>
      <c r="C55" s="11" t="s">
        <v>80</v>
      </c>
      <c r="D55" s="11" t="s">
        <v>80</v>
      </c>
      <c r="E55" s="14"/>
      <c r="F55" s="14"/>
      <c r="G55" s="14"/>
      <c r="H55" s="14"/>
      <c r="I55" s="14"/>
      <c r="J55" s="12" t="s">
        <v>2154</v>
      </c>
      <c r="K55" s="415"/>
      <c r="L55" s="11" t="s">
        <v>11688</v>
      </c>
      <c r="M55" s="11" t="s">
        <v>83</v>
      </c>
      <c r="N55" s="11">
        <v>0</v>
      </c>
      <c r="O55" s="11">
        <v>0</v>
      </c>
      <c r="P55" s="11"/>
      <c r="Q55" s="11"/>
      <c r="R55" s="11"/>
      <c r="S55" s="14"/>
      <c r="T55" s="16"/>
    </row>
    <row r="56" spans="1:20" ht="14.25" customHeight="1">
      <c r="A56" s="7">
        <v>5</v>
      </c>
      <c r="B56" s="19" t="s">
        <v>2206</v>
      </c>
      <c r="C56" s="11" t="s">
        <v>446</v>
      </c>
      <c r="D56" s="11" t="s">
        <v>90</v>
      </c>
      <c r="E56" s="11"/>
      <c r="F56" s="11" t="s">
        <v>2216</v>
      </c>
      <c r="G56" s="11"/>
      <c r="H56" s="11"/>
      <c r="I56" s="14"/>
      <c r="J56" s="12" t="s">
        <v>438</v>
      </c>
      <c r="K56" s="12" t="s">
        <v>2217</v>
      </c>
      <c r="L56" s="11" t="s">
        <v>11663</v>
      </c>
      <c r="M56" s="11" t="s">
        <v>43</v>
      </c>
      <c r="N56" s="11">
        <v>0</v>
      </c>
      <c r="O56" s="11">
        <v>0</v>
      </c>
      <c r="P56" s="14"/>
      <c r="Q56" s="130">
        <v>3</v>
      </c>
      <c r="R56" s="130">
        <v>3</v>
      </c>
      <c r="S56" s="14"/>
      <c r="T56" s="16"/>
    </row>
    <row r="57" spans="1:20" ht="14.25" customHeight="1">
      <c r="A57" s="7">
        <v>5</v>
      </c>
      <c r="B57" s="19" t="s">
        <v>2206</v>
      </c>
      <c r="C57" s="11" t="s">
        <v>1136</v>
      </c>
      <c r="D57" s="11" t="s">
        <v>90</v>
      </c>
      <c r="E57" s="11"/>
      <c r="F57" s="11" t="s">
        <v>1138</v>
      </c>
      <c r="G57" s="11"/>
      <c r="H57" s="11"/>
      <c r="I57" s="14"/>
      <c r="J57" s="12" t="s">
        <v>438</v>
      </c>
      <c r="K57" s="12" t="s">
        <v>2217</v>
      </c>
      <c r="L57" s="11" t="s">
        <v>11663</v>
      </c>
      <c r="M57" s="11" t="s">
        <v>43</v>
      </c>
      <c r="N57" s="11">
        <v>0</v>
      </c>
      <c r="O57" s="11">
        <v>0</v>
      </c>
      <c r="P57" s="11" t="s">
        <v>11701</v>
      </c>
      <c r="Q57" s="130">
        <v>3</v>
      </c>
      <c r="R57" s="130">
        <v>4</v>
      </c>
      <c r="S57" s="14"/>
      <c r="T57" s="16"/>
    </row>
    <row r="58" spans="1:20" ht="14.25" customHeight="1">
      <c r="A58" s="7">
        <v>5</v>
      </c>
      <c r="B58" s="19" t="s">
        <v>2206</v>
      </c>
      <c r="C58" s="11" t="s">
        <v>886</v>
      </c>
      <c r="D58" s="11" t="s">
        <v>2218</v>
      </c>
      <c r="E58" s="11"/>
      <c r="F58" s="11"/>
      <c r="G58" s="11" t="s">
        <v>11702</v>
      </c>
      <c r="H58" s="11"/>
      <c r="I58" s="14"/>
      <c r="J58" s="12" t="s">
        <v>1235</v>
      </c>
      <c r="K58" s="12" t="s">
        <v>1313</v>
      </c>
      <c r="L58" s="11" t="s">
        <v>11663</v>
      </c>
      <c r="M58" s="11" t="s">
        <v>83</v>
      </c>
      <c r="N58" s="11">
        <v>0</v>
      </c>
      <c r="O58" s="11">
        <v>0</v>
      </c>
      <c r="P58" s="11"/>
      <c r="Q58" s="130">
        <v>3</v>
      </c>
      <c r="R58" s="130">
        <v>4</v>
      </c>
      <c r="S58" s="14"/>
      <c r="T58" s="16"/>
    </row>
    <row r="59" spans="1:20" ht="14.25" customHeight="1">
      <c r="A59" s="7">
        <v>5</v>
      </c>
      <c r="B59" s="19" t="s">
        <v>2206</v>
      </c>
      <c r="C59" s="11" t="s">
        <v>1659</v>
      </c>
      <c r="D59" s="11" t="s">
        <v>1659</v>
      </c>
      <c r="E59" s="11"/>
      <c r="F59" s="11"/>
      <c r="G59" s="11"/>
      <c r="H59" s="11"/>
      <c r="I59" s="14"/>
      <c r="J59" s="12" t="s">
        <v>6120</v>
      </c>
      <c r="K59" s="46"/>
      <c r="L59" s="11" t="s">
        <v>11688</v>
      </c>
      <c r="M59" s="11" t="s">
        <v>83</v>
      </c>
      <c r="N59" s="11">
        <v>0</v>
      </c>
      <c r="O59" s="11">
        <v>0</v>
      </c>
      <c r="P59" s="11"/>
      <c r="Q59" s="11"/>
      <c r="R59" s="11"/>
      <c r="S59" s="14"/>
      <c r="T59" s="16"/>
    </row>
    <row r="60" spans="1:20" ht="14.25" customHeight="1">
      <c r="A60" s="7">
        <v>5</v>
      </c>
      <c r="B60" s="19" t="s">
        <v>2206</v>
      </c>
      <c r="C60" s="11" t="s">
        <v>318</v>
      </c>
      <c r="D60" s="11" t="s">
        <v>2220</v>
      </c>
      <c r="E60" s="11"/>
      <c r="F60" s="11" t="s">
        <v>2221</v>
      </c>
      <c r="G60" s="11" t="s">
        <v>2224</v>
      </c>
      <c r="H60" s="11" t="s">
        <v>2224</v>
      </c>
      <c r="I60" s="14"/>
      <c r="J60" s="12" t="s">
        <v>2222</v>
      </c>
      <c r="K60" s="12" t="s">
        <v>2223</v>
      </c>
      <c r="L60" s="11" t="s">
        <v>11663</v>
      </c>
      <c r="M60" s="11" t="s">
        <v>28</v>
      </c>
      <c r="N60" s="11">
        <v>1</v>
      </c>
      <c r="O60" s="11">
        <v>0</v>
      </c>
      <c r="P60" s="11"/>
      <c r="Q60" s="130">
        <v>4</v>
      </c>
      <c r="R60" s="130">
        <v>4</v>
      </c>
      <c r="S60" s="14"/>
      <c r="T60" s="16"/>
    </row>
    <row r="61" spans="1:20" ht="14.25" customHeight="1">
      <c r="A61" s="7">
        <v>5</v>
      </c>
      <c r="B61" s="19" t="s">
        <v>2206</v>
      </c>
      <c r="C61" s="11"/>
      <c r="D61" s="11" t="s">
        <v>1659</v>
      </c>
      <c r="E61" s="11"/>
      <c r="F61" s="11"/>
      <c r="G61" s="11"/>
      <c r="H61" s="11"/>
      <c r="I61" s="14"/>
      <c r="J61" s="12" t="s">
        <v>175</v>
      </c>
      <c r="K61" s="46"/>
      <c r="L61" s="11" t="s">
        <v>11688</v>
      </c>
      <c r="M61" s="11" t="s">
        <v>28</v>
      </c>
      <c r="N61" s="11">
        <v>0</v>
      </c>
      <c r="O61" s="11">
        <v>0</v>
      </c>
      <c r="P61" s="11"/>
      <c r="Q61" s="11"/>
      <c r="R61" s="11"/>
      <c r="S61" s="14"/>
      <c r="T61" s="16"/>
    </row>
    <row r="62" spans="1:20" ht="14.25" customHeight="1">
      <c r="A62" s="7">
        <v>6</v>
      </c>
      <c r="B62" s="19" t="s">
        <v>2225</v>
      </c>
      <c r="C62" s="11"/>
      <c r="D62" s="11" t="s">
        <v>648</v>
      </c>
      <c r="E62" s="14"/>
      <c r="F62" s="14"/>
      <c r="G62" s="14"/>
      <c r="H62" s="14"/>
      <c r="I62" s="14"/>
      <c r="J62" s="12" t="s">
        <v>1059</v>
      </c>
      <c r="K62" s="415"/>
      <c r="L62" s="11" t="s">
        <v>11666</v>
      </c>
      <c r="M62" s="14"/>
      <c r="N62" s="11">
        <v>0</v>
      </c>
      <c r="O62" s="11">
        <v>1</v>
      </c>
      <c r="P62" s="11"/>
      <c r="Q62" s="11"/>
      <c r="R62" s="11"/>
      <c r="S62" s="14"/>
      <c r="T62" s="16"/>
    </row>
    <row r="63" spans="1:20" ht="14.25" customHeight="1">
      <c r="A63" s="7">
        <v>6</v>
      </c>
      <c r="B63" s="19" t="s">
        <v>2225</v>
      </c>
      <c r="C63" s="11"/>
      <c r="D63" s="11" t="s">
        <v>4540</v>
      </c>
      <c r="E63" s="14"/>
      <c r="F63" s="14"/>
      <c r="G63" s="14"/>
      <c r="H63" s="14"/>
      <c r="I63" s="14"/>
      <c r="J63" s="12" t="s">
        <v>672</v>
      </c>
      <c r="K63" s="415"/>
      <c r="L63" s="11" t="s">
        <v>11666</v>
      </c>
      <c r="M63" s="14"/>
      <c r="N63" s="11">
        <v>0</v>
      </c>
      <c r="O63" s="11">
        <v>1</v>
      </c>
      <c r="P63" s="11"/>
      <c r="Q63" s="11"/>
      <c r="R63" s="11"/>
      <c r="S63" s="14"/>
      <c r="T63" s="16"/>
    </row>
    <row r="64" spans="1:20" ht="14.25" customHeight="1">
      <c r="A64" s="7">
        <v>6</v>
      </c>
      <c r="B64" s="19" t="s">
        <v>2225</v>
      </c>
      <c r="C64" s="11" t="s">
        <v>1928</v>
      </c>
      <c r="D64" s="11" t="s">
        <v>2226</v>
      </c>
      <c r="E64" s="11"/>
      <c r="F64" s="11" t="s">
        <v>1929</v>
      </c>
      <c r="G64" s="14"/>
      <c r="H64" s="14"/>
      <c r="I64" s="14"/>
      <c r="J64" s="12" t="s">
        <v>1434</v>
      </c>
      <c r="K64" s="12" t="s">
        <v>745</v>
      </c>
      <c r="L64" s="11" t="s">
        <v>11663</v>
      </c>
      <c r="M64" s="11" t="s">
        <v>5797</v>
      </c>
      <c r="N64" s="11">
        <v>0</v>
      </c>
      <c r="O64" s="11">
        <v>5</v>
      </c>
      <c r="P64" s="11"/>
      <c r="Q64" s="130">
        <v>3</v>
      </c>
      <c r="R64" s="130">
        <v>4</v>
      </c>
      <c r="S64" s="14"/>
      <c r="T64" s="16"/>
    </row>
    <row r="65" spans="1:20" ht="14.25" customHeight="1">
      <c r="A65" s="7">
        <v>6</v>
      </c>
      <c r="B65" s="19" t="s">
        <v>2225</v>
      </c>
      <c r="C65" s="11" t="s">
        <v>287</v>
      </c>
      <c r="D65" s="11" t="s">
        <v>90</v>
      </c>
      <c r="E65" s="11"/>
      <c r="F65" s="11" t="s">
        <v>2227</v>
      </c>
      <c r="G65" s="14"/>
      <c r="H65" s="14"/>
      <c r="I65" s="14"/>
      <c r="J65" s="12" t="s">
        <v>769</v>
      </c>
      <c r="K65" s="12" t="s">
        <v>1926</v>
      </c>
      <c r="L65" s="11" t="s">
        <v>11688</v>
      </c>
      <c r="M65" s="11" t="s">
        <v>98</v>
      </c>
      <c r="N65" s="11">
        <v>0</v>
      </c>
      <c r="O65" s="11">
        <v>5</v>
      </c>
      <c r="P65" s="11"/>
      <c r="Q65" s="130">
        <v>3</v>
      </c>
      <c r="R65" s="130">
        <v>3</v>
      </c>
      <c r="S65" s="14"/>
      <c r="T65" s="16"/>
    </row>
    <row r="66" spans="1:20" ht="14.25" customHeight="1">
      <c r="A66" s="7">
        <v>6</v>
      </c>
      <c r="B66" s="19" t="s">
        <v>2225</v>
      </c>
      <c r="C66" s="11" t="s">
        <v>148</v>
      </c>
      <c r="D66" s="11" t="s">
        <v>90</v>
      </c>
      <c r="E66" s="11"/>
      <c r="F66" s="11" t="s">
        <v>2228</v>
      </c>
      <c r="G66" s="14"/>
      <c r="H66" s="14"/>
      <c r="I66" s="14"/>
      <c r="J66" s="12" t="s">
        <v>169</v>
      </c>
      <c r="K66" s="12" t="s">
        <v>2229</v>
      </c>
      <c r="L66" s="11" t="s">
        <v>11666</v>
      </c>
      <c r="M66" s="11" t="s">
        <v>153</v>
      </c>
      <c r="N66" s="11">
        <v>0</v>
      </c>
      <c r="O66" s="11">
        <v>1</v>
      </c>
      <c r="P66" s="11"/>
      <c r="Q66" s="130">
        <v>3</v>
      </c>
      <c r="R66" s="130">
        <v>3</v>
      </c>
      <c r="S66" s="14"/>
      <c r="T66" s="16"/>
    </row>
    <row r="67" spans="1:20" ht="14.25" customHeight="1">
      <c r="A67" s="7">
        <v>6</v>
      </c>
      <c r="B67" s="19" t="s">
        <v>2225</v>
      </c>
      <c r="C67" s="11" t="s">
        <v>1400</v>
      </c>
      <c r="D67" s="11" t="s">
        <v>80</v>
      </c>
      <c r="E67" s="11"/>
      <c r="F67" s="11" t="s">
        <v>2230</v>
      </c>
      <c r="G67" s="11" t="s">
        <v>2008</v>
      </c>
      <c r="H67" s="11" t="s">
        <v>2008</v>
      </c>
      <c r="I67" s="14"/>
      <c r="J67" s="12" t="s">
        <v>2231</v>
      </c>
      <c r="K67" s="12" t="s">
        <v>580</v>
      </c>
      <c r="L67" s="11" t="s">
        <v>11688</v>
      </c>
      <c r="M67" s="11" t="s">
        <v>83</v>
      </c>
      <c r="N67" s="11">
        <v>0</v>
      </c>
      <c r="O67" s="11">
        <v>5</v>
      </c>
      <c r="P67" s="11"/>
      <c r="Q67" s="130">
        <v>3</v>
      </c>
      <c r="R67" s="130">
        <v>4</v>
      </c>
      <c r="S67" s="14"/>
      <c r="T67" s="16"/>
    </row>
    <row r="68" spans="1:20" ht="14.25" customHeight="1">
      <c r="A68" s="7">
        <v>6</v>
      </c>
      <c r="B68" s="19" t="s">
        <v>2225</v>
      </c>
      <c r="C68" s="11" t="s">
        <v>105</v>
      </c>
      <c r="D68" s="11" t="s">
        <v>90</v>
      </c>
      <c r="E68" s="11"/>
      <c r="F68" s="11" t="s">
        <v>90</v>
      </c>
      <c r="G68" s="11" t="s">
        <v>2232</v>
      </c>
      <c r="H68" s="11" t="s">
        <v>11703</v>
      </c>
      <c r="I68" s="14"/>
      <c r="J68" s="12" t="s">
        <v>1724</v>
      </c>
      <c r="K68" s="12" t="s">
        <v>1465</v>
      </c>
      <c r="L68" s="11" t="s">
        <v>11663</v>
      </c>
      <c r="M68" s="11" t="s">
        <v>275</v>
      </c>
      <c r="N68" s="11">
        <v>0</v>
      </c>
      <c r="O68" s="11">
        <v>5</v>
      </c>
      <c r="P68" s="11"/>
      <c r="Q68" s="130">
        <v>3</v>
      </c>
      <c r="R68" s="130">
        <v>4</v>
      </c>
      <c r="S68" s="14"/>
      <c r="T68" s="16"/>
    </row>
    <row r="69" spans="1:20" ht="14.25" customHeight="1">
      <c r="A69" s="7">
        <v>6</v>
      </c>
      <c r="B69" s="19" t="s">
        <v>2225</v>
      </c>
      <c r="C69" s="11" t="s">
        <v>2235</v>
      </c>
      <c r="D69" s="11" t="s">
        <v>2235</v>
      </c>
      <c r="E69" s="14"/>
      <c r="F69" s="14"/>
      <c r="G69" s="14"/>
      <c r="H69" s="14"/>
      <c r="I69" s="14"/>
      <c r="J69" s="12" t="s">
        <v>2236</v>
      </c>
      <c r="K69" s="12" t="s">
        <v>1010</v>
      </c>
      <c r="L69" s="11" t="s">
        <v>11666</v>
      </c>
      <c r="M69" s="11" t="s">
        <v>43</v>
      </c>
      <c r="N69" s="11">
        <v>0</v>
      </c>
      <c r="O69" s="11">
        <v>1</v>
      </c>
      <c r="P69" s="11"/>
      <c r="Q69" s="130">
        <v>2</v>
      </c>
      <c r="R69" s="130">
        <v>3</v>
      </c>
      <c r="S69" s="14"/>
      <c r="T69" s="16"/>
    </row>
    <row r="70" spans="1:20" ht="14.25" customHeight="1">
      <c r="A70" s="7">
        <v>7</v>
      </c>
      <c r="B70" s="19" t="s">
        <v>2237</v>
      </c>
      <c r="C70" s="11"/>
      <c r="D70" s="11" t="s">
        <v>2239</v>
      </c>
      <c r="E70" s="14"/>
      <c r="F70" s="14"/>
      <c r="G70" s="14"/>
      <c r="H70" s="14"/>
      <c r="I70" s="14"/>
      <c r="J70" s="12" t="s">
        <v>3158</v>
      </c>
      <c r="K70" s="415"/>
      <c r="L70" s="14"/>
      <c r="M70" s="14"/>
      <c r="N70" s="11">
        <v>0</v>
      </c>
      <c r="O70" s="11">
        <v>4</v>
      </c>
      <c r="P70" s="11"/>
      <c r="Q70" s="11"/>
      <c r="R70" s="11"/>
      <c r="S70" s="11" t="s">
        <v>11704</v>
      </c>
      <c r="T70" s="16"/>
    </row>
    <row r="71" spans="1:20" ht="14.25" customHeight="1">
      <c r="A71" s="7">
        <v>7</v>
      </c>
      <c r="B71" s="19" t="s">
        <v>2237</v>
      </c>
      <c r="C71" s="11"/>
      <c r="D71" s="11" t="s">
        <v>593</v>
      </c>
      <c r="E71" s="14"/>
      <c r="F71" s="14"/>
      <c r="G71" s="14"/>
      <c r="H71" s="14"/>
      <c r="I71" s="14"/>
      <c r="J71" s="12" t="s">
        <v>119</v>
      </c>
      <c r="K71" s="415"/>
      <c r="L71" s="11" t="s">
        <v>11663</v>
      </c>
      <c r="M71" s="14"/>
      <c r="N71" s="11">
        <v>0</v>
      </c>
      <c r="O71" s="11">
        <v>4</v>
      </c>
      <c r="P71" s="11"/>
      <c r="Q71" s="11"/>
      <c r="R71" s="11"/>
      <c r="S71" s="11"/>
      <c r="T71" s="16"/>
    </row>
    <row r="72" spans="1:20" ht="14.25" customHeight="1">
      <c r="A72" s="7">
        <v>7</v>
      </c>
      <c r="B72" s="19" t="s">
        <v>2237</v>
      </c>
      <c r="C72" s="11"/>
      <c r="D72" s="11" t="s">
        <v>6553</v>
      </c>
      <c r="E72" s="14"/>
      <c r="F72" s="14"/>
      <c r="G72" s="14"/>
      <c r="H72" s="14"/>
      <c r="I72" s="14"/>
      <c r="J72" s="12" t="s">
        <v>3033</v>
      </c>
      <c r="K72" s="415"/>
      <c r="L72" s="14"/>
      <c r="M72" s="14"/>
      <c r="N72" s="11">
        <v>0</v>
      </c>
      <c r="O72" s="11">
        <v>4</v>
      </c>
      <c r="P72" s="11"/>
      <c r="Q72" s="11"/>
      <c r="R72" s="11"/>
      <c r="S72" s="11"/>
      <c r="T72" s="16"/>
    </row>
    <row r="73" spans="1:20" ht="14.25" customHeight="1">
      <c r="A73" s="7">
        <v>7</v>
      </c>
      <c r="B73" s="19" t="s">
        <v>2237</v>
      </c>
      <c r="C73" s="11"/>
      <c r="D73" s="11" t="s">
        <v>4540</v>
      </c>
      <c r="E73" s="14"/>
      <c r="F73" s="14"/>
      <c r="G73" s="14"/>
      <c r="H73" s="14"/>
      <c r="I73" s="14"/>
      <c r="J73" s="12" t="s">
        <v>2360</v>
      </c>
      <c r="K73" s="415"/>
      <c r="L73" s="14"/>
      <c r="M73" s="14"/>
      <c r="N73" s="11">
        <v>0</v>
      </c>
      <c r="O73" s="11">
        <v>7</v>
      </c>
      <c r="P73" s="11"/>
      <c r="Q73" s="11"/>
      <c r="R73" s="11"/>
      <c r="S73" s="11"/>
      <c r="T73" s="16"/>
    </row>
    <row r="74" spans="1:20" ht="14.25" customHeight="1">
      <c r="A74" s="7">
        <v>7</v>
      </c>
      <c r="B74" s="19" t="s">
        <v>2237</v>
      </c>
      <c r="C74" s="11" t="s">
        <v>4854</v>
      </c>
      <c r="D74" s="11" t="s">
        <v>11705</v>
      </c>
      <c r="E74" s="11"/>
      <c r="F74" s="11" t="s">
        <v>2240</v>
      </c>
      <c r="G74" s="11" t="s">
        <v>2242</v>
      </c>
      <c r="H74" s="11" t="s">
        <v>2242</v>
      </c>
      <c r="I74" s="14"/>
      <c r="J74" s="12" t="s">
        <v>1383</v>
      </c>
      <c r="K74" s="12" t="s">
        <v>342</v>
      </c>
      <c r="L74" s="11" t="s">
        <v>11663</v>
      </c>
      <c r="M74" s="11" t="s">
        <v>275</v>
      </c>
      <c r="N74" s="11">
        <v>1</v>
      </c>
      <c r="O74" s="11">
        <v>5</v>
      </c>
      <c r="P74" s="11"/>
      <c r="Q74" s="130">
        <v>5</v>
      </c>
      <c r="R74" s="130">
        <v>5</v>
      </c>
      <c r="S74" s="11"/>
      <c r="T74" s="16"/>
    </row>
    <row r="75" spans="1:20" ht="14.25" customHeight="1">
      <c r="A75" s="7">
        <v>7</v>
      </c>
      <c r="B75" s="19" t="s">
        <v>2237</v>
      </c>
      <c r="C75" s="11"/>
      <c r="D75" s="11" t="s">
        <v>11706</v>
      </c>
      <c r="E75" s="14"/>
      <c r="F75" s="14"/>
      <c r="G75" s="14"/>
      <c r="H75" s="14"/>
      <c r="I75" s="14"/>
      <c r="J75" s="12" t="s">
        <v>25</v>
      </c>
      <c r="K75" s="415"/>
      <c r="L75" s="14"/>
      <c r="M75" s="14"/>
      <c r="N75" s="11">
        <v>0</v>
      </c>
      <c r="O75" s="11">
        <v>7</v>
      </c>
      <c r="P75" s="11"/>
      <c r="Q75" s="11"/>
      <c r="R75" s="11"/>
      <c r="S75" s="11"/>
      <c r="T75" s="16"/>
    </row>
    <row r="76" spans="1:20" ht="14.25" customHeight="1">
      <c r="A76" s="7">
        <v>7</v>
      </c>
      <c r="B76" s="19" t="s">
        <v>2237</v>
      </c>
      <c r="C76" s="11"/>
      <c r="D76" s="11" t="s">
        <v>11707</v>
      </c>
      <c r="E76" s="14"/>
      <c r="F76" s="14"/>
      <c r="G76" s="14"/>
      <c r="H76" s="14"/>
      <c r="I76" s="14"/>
      <c r="J76" s="12" t="s">
        <v>539</v>
      </c>
      <c r="K76" s="415"/>
      <c r="L76" s="14"/>
      <c r="M76" s="14"/>
      <c r="N76" s="11">
        <v>0</v>
      </c>
      <c r="O76" s="11">
        <v>7</v>
      </c>
      <c r="P76" s="11"/>
      <c r="Q76" s="11"/>
      <c r="R76" s="11"/>
      <c r="S76" s="11"/>
      <c r="T76" s="16"/>
    </row>
    <row r="77" spans="1:20" ht="14.25" customHeight="1">
      <c r="A77" s="7">
        <v>7</v>
      </c>
      <c r="B77" s="19" t="s">
        <v>2237</v>
      </c>
      <c r="C77" s="11"/>
      <c r="D77" s="11" t="s">
        <v>2441</v>
      </c>
      <c r="E77" s="14"/>
      <c r="F77" s="14"/>
      <c r="G77" s="14"/>
      <c r="H77" s="14"/>
      <c r="I77" s="14"/>
      <c r="J77" s="12" t="s">
        <v>1589</v>
      </c>
      <c r="K77" s="415"/>
      <c r="L77" s="14"/>
      <c r="M77" s="14"/>
      <c r="N77" s="11">
        <v>0</v>
      </c>
      <c r="O77" s="11">
        <v>7</v>
      </c>
      <c r="P77" s="11"/>
      <c r="Q77" s="11"/>
      <c r="R77" s="11"/>
      <c r="S77" s="11"/>
      <c r="T77" s="16"/>
    </row>
    <row r="78" spans="1:20" ht="14.25" customHeight="1">
      <c r="A78" s="7">
        <v>7</v>
      </c>
      <c r="B78" s="19" t="s">
        <v>2237</v>
      </c>
      <c r="C78" s="11"/>
      <c r="D78" s="11" t="s">
        <v>11708</v>
      </c>
      <c r="E78" s="14"/>
      <c r="F78" s="14"/>
      <c r="G78" s="14"/>
      <c r="H78" s="14"/>
      <c r="I78" s="14"/>
      <c r="J78" s="12" t="s">
        <v>685</v>
      </c>
      <c r="K78" s="415"/>
      <c r="L78" s="14"/>
      <c r="M78" s="14"/>
      <c r="N78" s="11">
        <v>0</v>
      </c>
      <c r="O78" s="11">
        <v>7</v>
      </c>
      <c r="P78" s="11"/>
      <c r="Q78" s="11"/>
      <c r="R78" s="11"/>
      <c r="S78" s="11"/>
      <c r="T78" s="16"/>
    </row>
    <row r="79" spans="1:20" ht="14.25" customHeight="1">
      <c r="A79" s="7">
        <v>7</v>
      </c>
      <c r="B79" s="19" t="s">
        <v>2237</v>
      </c>
      <c r="C79" s="11"/>
      <c r="D79" s="11" t="s">
        <v>8925</v>
      </c>
      <c r="E79" s="14"/>
      <c r="F79" s="14"/>
      <c r="G79" s="14"/>
      <c r="H79" s="14"/>
      <c r="I79" s="14"/>
      <c r="J79" s="12" t="s">
        <v>2801</v>
      </c>
      <c r="K79" s="415"/>
      <c r="L79" s="14"/>
      <c r="M79" s="14"/>
      <c r="N79" s="11">
        <v>0</v>
      </c>
      <c r="O79" s="11">
        <v>7</v>
      </c>
      <c r="P79" s="11"/>
      <c r="Q79" s="11"/>
      <c r="R79" s="11"/>
      <c r="S79" s="11"/>
      <c r="T79" s="16"/>
    </row>
    <row r="80" spans="1:20" ht="14.25" customHeight="1">
      <c r="A80" s="7">
        <v>7</v>
      </c>
      <c r="B80" s="19" t="s">
        <v>2237</v>
      </c>
      <c r="C80" s="11"/>
      <c r="D80" s="11" t="s">
        <v>648</v>
      </c>
      <c r="E80" s="14"/>
      <c r="F80" s="14"/>
      <c r="G80" s="14"/>
      <c r="H80" s="14"/>
      <c r="I80" s="14"/>
      <c r="J80" s="12" t="s">
        <v>2801</v>
      </c>
      <c r="K80" s="415"/>
      <c r="L80" s="14"/>
      <c r="M80" s="14"/>
      <c r="N80" s="11">
        <v>0</v>
      </c>
      <c r="O80" s="11">
        <v>7</v>
      </c>
      <c r="P80" s="11"/>
      <c r="Q80" s="11"/>
      <c r="R80" s="11"/>
      <c r="S80" s="11"/>
      <c r="T80" s="16"/>
    </row>
    <row r="81" spans="1:20" ht="14.25" customHeight="1">
      <c r="A81" s="7">
        <v>7</v>
      </c>
      <c r="B81" s="19" t="s">
        <v>2237</v>
      </c>
      <c r="C81" s="11" t="s">
        <v>2243</v>
      </c>
      <c r="D81" s="11" t="s">
        <v>2244</v>
      </c>
      <c r="E81" s="11"/>
      <c r="F81" s="11"/>
      <c r="G81" s="11" t="s">
        <v>11709</v>
      </c>
      <c r="H81" s="11" t="s">
        <v>11709</v>
      </c>
      <c r="I81" s="14"/>
      <c r="J81" s="12" t="s">
        <v>2245</v>
      </c>
      <c r="K81" s="12" t="s">
        <v>2246</v>
      </c>
      <c r="L81" s="11" t="s">
        <v>11663</v>
      </c>
      <c r="M81" s="11" t="s">
        <v>275</v>
      </c>
      <c r="N81" s="11">
        <v>1</v>
      </c>
      <c r="O81" s="11">
        <v>0</v>
      </c>
      <c r="P81" s="11" t="s">
        <v>11710</v>
      </c>
      <c r="Q81" s="130">
        <v>5</v>
      </c>
      <c r="R81" s="130">
        <v>4</v>
      </c>
      <c r="S81" s="11"/>
      <c r="T81" s="16"/>
    </row>
    <row r="82" spans="1:20" ht="14.25" customHeight="1">
      <c r="A82" s="7">
        <v>7</v>
      </c>
      <c r="B82" s="19" t="s">
        <v>2237</v>
      </c>
      <c r="C82" s="11"/>
      <c r="D82" s="11" t="s">
        <v>11705</v>
      </c>
      <c r="E82" s="14"/>
      <c r="F82" s="14"/>
      <c r="G82" s="14"/>
      <c r="H82" s="14"/>
      <c r="I82" s="14"/>
      <c r="J82" s="12" t="s">
        <v>2085</v>
      </c>
      <c r="K82" s="415"/>
      <c r="L82" s="14"/>
      <c r="M82" s="14"/>
      <c r="N82" s="11">
        <v>0</v>
      </c>
      <c r="O82" s="11">
        <v>4</v>
      </c>
      <c r="P82" s="21"/>
      <c r="Q82" s="21"/>
      <c r="R82" s="21"/>
      <c r="S82" s="11"/>
      <c r="T82" s="16"/>
    </row>
    <row r="83" spans="1:20" ht="14.25" customHeight="1">
      <c r="A83" s="7">
        <v>7</v>
      </c>
      <c r="B83" s="19" t="s">
        <v>2237</v>
      </c>
      <c r="C83" s="11" t="s">
        <v>2249</v>
      </c>
      <c r="D83" s="11" t="s">
        <v>2249</v>
      </c>
      <c r="E83" s="14"/>
      <c r="F83" s="14"/>
      <c r="G83" s="14"/>
      <c r="H83" s="14"/>
      <c r="I83" s="14"/>
      <c r="J83" s="12" t="s">
        <v>2250</v>
      </c>
      <c r="K83" s="12" t="s">
        <v>2251</v>
      </c>
      <c r="L83" s="11" t="s">
        <v>11663</v>
      </c>
      <c r="M83" s="11" t="s">
        <v>28</v>
      </c>
      <c r="N83" s="11">
        <v>1</v>
      </c>
      <c r="O83" s="11">
        <v>4</v>
      </c>
      <c r="P83" s="21"/>
      <c r="Q83" s="402">
        <v>5</v>
      </c>
      <c r="R83" s="402">
        <v>3</v>
      </c>
      <c r="S83" s="11"/>
      <c r="T83" s="16"/>
    </row>
    <row r="84" spans="1:20" ht="14.25" customHeight="1">
      <c r="A84" s="7">
        <v>7</v>
      </c>
      <c r="B84" s="19" t="s">
        <v>2237</v>
      </c>
      <c r="C84" s="11" t="s">
        <v>2252</v>
      </c>
      <c r="D84" s="11" t="s">
        <v>2252</v>
      </c>
      <c r="E84" s="14"/>
      <c r="F84" s="14"/>
      <c r="G84" s="11" t="s">
        <v>2254</v>
      </c>
      <c r="H84" s="11" t="s">
        <v>2254</v>
      </c>
      <c r="I84" s="14"/>
      <c r="J84" s="12" t="s">
        <v>2253</v>
      </c>
      <c r="K84" s="12" t="s">
        <v>383</v>
      </c>
      <c r="L84" s="11" t="s">
        <v>11663</v>
      </c>
      <c r="M84" s="11" t="s">
        <v>43</v>
      </c>
      <c r="N84" s="11">
        <v>1</v>
      </c>
      <c r="O84" s="11">
        <v>4</v>
      </c>
      <c r="P84" s="21"/>
      <c r="Q84" s="402">
        <v>5</v>
      </c>
      <c r="R84" s="402">
        <v>3</v>
      </c>
      <c r="S84" s="11"/>
      <c r="T84" s="16"/>
    </row>
    <row r="85" spans="1:20" ht="14.25" customHeight="1">
      <c r="A85" s="7">
        <v>7</v>
      </c>
      <c r="B85" s="19" t="s">
        <v>2237</v>
      </c>
      <c r="C85" s="11" t="s">
        <v>2255</v>
      </c>
      <c r="D85" s="11" t="s">
        <v>2255</v>
      </c>
      <c r="E85" s="14"/>
      <c r="F85" s="14"/>
      <c r="G85" s="11" t="s">
        <v>2257</v>
      </c>
      <c r="H85" s="11" t="s">
        <v>2257</v>
      </c>
      <c r="I85" s="11" t="s">
        <v>2259</v>
      </c>
      <c r="J85" s="12" t="s">
        <v>2256</v>
      </c>
      <c r="K85" s="12" t="s">
        <v>1856</v>
      </c>
      <c r="L85" s="11" t="s">
        <v>11663</v>
      </c>
      <c r="M85" s="11" t="s">
        <v>43</v>
      </c>
      <c r="N85" s="11">
        <v>1</v>
      </c>
      <c r="O85" s="11">
        <v>4</v>
      </c>
      <c r="P85" s="21"/>
      <c r="Q85" s="402">
        <v>5</v>
      </c>
      <c r="R85" s="402">
        <v>4</v>
      </c>
      <c r="S85" s="11"/>
      <c r="T85" s="16"/>
    </row>
    <row r="86" spans="1:20" ht="14.25" customHeight="1">
      <c r="A86" s="7">
        <v>7</v>
      </c>
      <c r="B86" s="19" t="s">
        <v>2237</v>
      </c>
      <c r="C86" s="11" t="s">
        <v>2260</v>
      </c>
      <c r="D86" s="11" t="s">
        <v>2260</v>
      </c>
      <c r="E86" s="14"/>
      <c r="F86" s="14"/>
      <c r="G86" s="11" t="s">
        <v>2262</v>
      </c>
      <c r="H86" s="11" t="s">
        <v>2262</v>
      </c>
      <c r="I86" s="11" t="s">
        <v>2264</v>
      </c>
      <c r="J86" s="12" t="s">
        <v>1856</v>
      </c>
      <c r="K86" s="12" t="s">
        <v>362</v>
      </c>
      <c r="L86" s="11" t="s">
        <v>11663</v>
      </c>
      <c r="M86" s="11" t="s">
        <v>43</v>
      </c>
      <c r="N86" s="11">
        <v>1</v>
      </c>
      <c r="O86" s="11">
        <v>4</v>
      </c>
      <c r="P86" s="21"/>
      <c r="Q86" s="402">
        <v>5</v>
      </c>
      <c r="R86" s="402">
        <v>5</v>
      </c>
      <c r="S86" s="11"/>
      <c r="T86" s="16"/>
    </row>
    <row r="87" spans="1:20" ht="14.25" customHeight="1">
      <c r="A87" s="7">
        <v>7</v>
      </c>
      <c r="B87" s="19" t="s">
        <v>2237</v>
      </c>
      <c r="C87" s="11" t="s">
        <v>2238</v>
      </c>
      <c r="D87" s="11" t="s">
        <v>2265</v>
      </c>
      <c r="E87" s="14"/>
      <c r="F87" s="14"/>
      <c r="G87" s="11" t="s">
        <v>11711</v>
      </c>
      <c r="H87" s="11" t="s">
        <v>11712</v>
      </c>
      <c r="I87" s="11" t="s">
        <v>2271</v>
      </c>
      <c r="J87" s="12" t="s">
        <v>2266</v>
      </c>
      <c r="K87" s="12" t="s">
        <v>706</v>
      </c>
      <c r="L87" s="11" t="s">
        <v>11663</v>
      </c>
      <c r="M87" s="11" t="s">
        <v>43</v>
      </c>
      <c r="N87" s="11">
        <v>1</v>
      </c>
      <c r="O87" s="11">
        <v>4</v>
      </c>
      <c r="P87" s="11"/>
      <c r="Q87" s="130">
        <v>5</v>
      </c>
      <c r="R87" s="130">
        <v>4</v>
      </c>
      <c r="S87" s="11"/>
      <c r="T87" s="16"/>
    </row>
    <row r="88" spans="1:20" ht="14.25" customHeight="1">
      <c r="A88" s="7">
        <v>8</v>
      </c>
      <c r="B88" s="19" t="s">
        <v>2272</v>
      </c>
      <c r="C88" s="11" t="s">
        <v>1928</v>
      </c>
      <c r="D88" s="11" t="s">
        <v>547</v>
      </c>
      <c r="E88" s="11"/>
      <c r="F88" s="11" t="s">
        <v>1929</v>
      </c>
      <c r="G88" s="11" t="s">
        <v>2274</v>
      </c>
      <c r="H88" s="11" t="s">
        <v>2274</v>
      </c>
      <c r="I88" s="14"/>
      <c r="J88" s="12" t="s">
        <v>407</v>
      </c>
      <c r="K88" s="12" t="s">
        <v>798</v>
      </c>
      <c r="L88" s="11" t="s">
        <v>11663</v>
      </c>
      <c r="M88" s="11" t="s">
        <v>5797</v>
      </c>
      <c r="N88" s="11">
        <v>1</v>
      </c>
      <c r="O88" s="11">
        <v>5</v>
      </c>
      <c r="P88" s="11"/>
      <c r="Q88" s="130">
        <v>2</v>
      </c>
      <c r="R88" s="130">
        <v>3</v>
      </c>
      <c r="S88" s="14"/>
      <c r="T88" s="16"/>
    </row>
    <row r="89" spans="1:20" ht="14.25" customHeight="1">
      <c r="A89" s="7">
        <v>9</v>
      </c>
      <c r="B89" s="10" t="s">
        <v>2275</v>
      </c>
      <c r="C89" s="11"/>
      <c r="D89" s="11" t="s">
        <v>11713</v>
      </c>
      <c r="E89" s="14"/>
      <c r="F89" s="14"/>
      <c r="G89" s="11"/>
      <c r="H89" s="11"/>
      <c r="I89" s="14"/>
      <c r="J89" s="12" t="s">
        <v>209</v>
      </c>
      <c r="K89" s="46"/>
      <c r="L89" s="11"/>
      <c r="M89" s="11"/>
      <c r="N89" s="11">
        <v>0</v>
      </c>
      <c r="O89" s="11">
        <v>7</v>
      </c>
      <c r="P89" s="11"/>
      <c r="Q89" s="11"/>
      <c r="R89" s="11"/>
      <c r="S89" s="11"/>
      <c r="T89" s="16"/>
    </row>
    <row r="90" spans="1:20" ht="14.25" customHeight="1">
      <c r="A90" s="7">
        <v>9</v>
      </c>
      <c r="B90" s="10" t="s">
        <v>2275</v>
      </c>
      <c r="C90" s="11"/>
      <c r="D90" s="11" t="s">
        <v>2027</v>
      </c>
      <c r="E90" s="14"/>
      <c r="F90" s="14"/>
      <c r="G90" s="11"/>
      <c r="H90" s="11"/>
      <c r="I90" s="14"/>
      <c r="J90" s="12" t="s">
        <v>209</v>
      </c>
      <c r="K90" s="46"/>
      <c r="L90" s="11"/>
      <c r="M90" s="11"/>
      <c r="N90" s="11">
        <v>0</v>
      </c>
      <c r="O90" s="11">
        <v>7</v>
      </c>
      <c r="P90" s="11"/>
      <c r="Q90" s="11"/>
      <c r="R90" s="11"/>
      <c r="S90" s="11"/>
      <c r="T90" s="16"/>
    </row>
    <row r="91" spans="1:20" ht="14.25" customHeight="1">
      <c r="A91" s="7">
        <v>9</v>
      </c>
      <c r="B91" s="10" t="s">
        <v>2275</v>
      </c>
      <c r="C91" s="11"/>
      <c r="D91" s="11" t="s">
        <v>9167</v>
      </c>
      <c r="E91" s="14"/>
      <c r="F91" s="14"/>
      <c r="G91" s="11"/>
      <c r="H91" s="11"/>
      <c r="I91" s="14"/>
      <c r="J91" s="12" t="s">
        <v>1030</v>
      </c>
      <c r="K91" s="46"/>
      <c r="L91" s="11"/>
      <c r="M91" s="11"/>
      <c r="N91" s="11">
        <v>0</v>
      </c>
      <c r="O91" s="11">
        <v>7</v>
      </c>
      <c r="P91" s="11"/>
      <c r="Q91" s="11"/>
      <c r="R91" s="11"/>
      <c r="S91" s="11"/>
      <c r="T91" s="16"/>
    </row>
    <row r="92" spans="1:20" ht="14.25" customHeight="1">
      <c r="A92" s="7">
        <v>9</v>
      </c>
      <c r="B92" s="10" t="s">
        <v>2275</v>
      </c>
      <c r="C92" s="11" t="s">
        <v>1667</v>
      </c>
      <c r="D92" s="11" t="s">
        <v>1280</v>
      </c>
      <c r="E92" s="14"/>
      <c r="F92" s="14"/>
      <c r="G92" s="11"/>
      <c r="H92" s="11"/>
      <c r="I92" s="14"/>
      <c r="J92" s="12" t="s">
        <v>306</v>
      </c>
      <c r="K92" s="46"/>
      <c r="L92" s="11" t="s">
        <v>11688</v>
      </c>
      <c r="M92" s="11" t="s">
        <v>110</v>
      </c>
      <c r="N92" s="11">
        <v>1</v>
      </c>
      <c r="O92" s="11">
        <v>7</v>
      </c>
      <c r="P92" s="11"/>
      <c r="Q92" s="11"/>
      <c r="R92" s="11"/>
      <c r="S92" s="11"/>
      <c r="T92" s="16"/>
    </row>
    <row r="93" spans="1:20" ht="14.25" customHeight="1">
      <c r="A93" s="7">
        <v>9</v>
      </c>
      <c r="B93" s="10" t="s">
        <v>2275</v>
      </c>
      <c r="C93" s="11"/>
      <c r="D93" s="11" t="s">
        <v>3930</v>
      </c>
      <c r="E93" s="14"/>
      <c r="F93" s="14"/>
      <c r="G93" s="11"/>
      <c r="H93" s="11"/>
      <c r="I93" s="14"/>
      <c r="J93" s="12" t="s">
        <v>770</v>
      </c>
      <c r="K93" s="46"/>
      <c r="L93" s="11"/>
      <c r="M93" s="11"/>
      <c r="N93" s="11">
        <v>0</v>
      </c>
      <c r="O93" s="11">
        <v>7</v>
      </c>
      <c r="P93" s="11"/>
      <c r="Q93" s="11"/>
      <c r="R93" s="11"/>
      <c r="S93" s="11"/>
      <c r="T93" s="16"/>
    </row>
    <row r="94" spans="1:20" ht="14.25" customHeight="1">
      <c r="A94" s="7">
        <v>9</v>
      </c>
      <c r="B94" s="10" t="s">
        <v>2275</v>
      </c>
      <c r="C94" s="11"/>
      <c r="D94" s="11" t="s">
        <v>8351</v>
      </c>
      <c r="E94" s="14"/>
      <c r="F94" s="14"/>
      <c r="G94" s="11"/>
      <c r="H94" s="11"/>
      <c r="I94" s="14"/>
      <c r="J94" s="12" t="s">
        <v>1536</v>
      </c>
      <c r="K94" s="46"/>
      <c r="L94" s="11"/>
      <c r="M94" s="11"/>
      <c r="N94" s="11">
        <v>0</v>
      </c>
      <c r="O94" s="11">
        <v>7</v>
      </c>
      <c r="P94" s="11"/>
      <c r="Q94" s="11"/>
      <c r="R94" s="11"/>
      <c r="S94" s="11"/>
      <c r="T94" s="16"/>
    </row>
    <row r="95" spans="1:20" ht="14.25" customHeight="1">
      <c r="A95" s="7">
        <v>9</v>
      </c>
      <c r="B95" s="10" t="s">
        <v>2275</v>
      </c>
      <c r="C95" s="11"/>
      <c r="D95" s="11" t="s">
        <v>75</v>
      </c>
      <c r="E95" s="14"/>
      <c r="F95" s="14"/>
      <c r="G95" s="11"/>
      <c r="H95" s="11"/>
      <c r="I95" s="14"/>
      <c r="J95" s="12" t="s">
        <v>300</v>
      </c>
      <c r="K95" s="46"/>
      <c r="L95" s="11"/>
      <c r="M95" s="11"/>
      <c r="N95" s="11">
        <v>0</v>
      </c>
      <c r="O95" s="11">
        <v>7</v>
      </c>
      <c r="P95" s="11"/>
      <c r="Q95" s="11"/>
      <c r="R95" s="11"/>
      <c r="S95" s="11"/>
      <c r="T95" s="16"/>
    </row>
    <row r="96" spans="1:20" ht="14.25" customHeight="1">
      <c r="A96" s="7">
        <v>9</v>
      </c>
      <c r="B96" s="10" t="s">
        <v>2275</v>
      </c>
      <c r="C96" s="11" t="s">
        <v>318</v>
      </c>
      <c r="D96" s="11" t="s">
        <v>318</v>
      </c>
      <c r="E96" s="14"/>
      <c r="F96" s="14"/>
      <c r="G96" s="11"/>
      <c r="H96" s="11"/>
      <c r="I96" s="14"/>
      <c r="J96" s="12" t="s">
        <v>1478</v>
      </c>
      <c r="K96" s="46"/>
      <c r="L96" s="11" t="s">
        <v>11663</v>
      </c>
      <c r="M96" s="11" t="s">
        <v>28</v>
      </c>
      <c r="N96" s="11">
        <v>0</v>
      </c>
      <c r="O96" s="11">
        <v>7</v>
      </c>
      <c r="P96" s="11"/>
      <c r="Q96" s="11"/>
      <c r="R96" s="11"/>
      <c r="S96" s="11"/>
      <c r="T96" s="16"/>
    </row>
    <row r="97" spans="1:20" ht="14.25" customHeight="1">
      <c r="A97" s="7">
        <v>9</v>
      </c>
      <c r="B97" s="10" t="s">
        <v>2275</v>
      </c>
      <c r="C97" s="11"/>
      <c r="D97" s="11" t="s">
        <v>4540</v>
      </c>
      <c r="E97" s="14"/>
      <c r="F97" s="14"/>
      <c r="G97" s="11"/>
      <c r="H97" s="11"/>
      <c r="I97" s="14"/>
      <c r="J97" s="12" t="s">
        <v>2376</v>
      </c>
      <c r="K97" s="46"/>
      <c r="L97" s="11"/>
      <c r="M97" s="11"/>
      <c r="N97" s="11">
        <v>0</v>
      </c>
      <c r="O97" s="11">
        <v>7</v>
      </c>
      <c r="P97" s="11"/>
      <c r="Q97" s="11"/>
      <c r="R97" s="11"/>
      <c r="S97" s="11"/>
      <c r="T97" s="16"/>
    </row>
    <row r="98" spans="1:20" ht="14.25" customHeight="1">
      <c r="A98" s="7">
        <v>9</v>
      </c>
      <c r="B98" s="10" t="s">
        <v>2275</v>
      </c>
      <c r="C98" s="11"/>
      <c r="D98" s="11" t="s">
        <v>351</v>
      </c>
      <c r="E98" s="14"/>
      <c r="F98" s="14"/>
      <c r="G98" s="11"/>
      <c r="H98" s="11"/>
      <c r="I98" s="14"/>
      <c r="J98" s="12" t="s">
        <v>511</v>
      </c>
      <c r="K98" s="46"/>
      <c r="L98" s="11"/>
      <c r="M98" s="11"/>
      <c r="N98" s="11">
        <v>0</v>
      </c>
      <c r="O98" s="11">
        <v>7</v>
      </c>
      <c r="P98" s="11"/>
      <c r="Q98" s="11"/>
      <c r="R98" s="11"/>
      <c r="S98" s="11"/>
      <c r="T98" s="16"/>
    </row>
    <row r="99" spans="1:20" ht="14.25" customHeight="1">
      <c r="A99" s="7">
        <v>9</v>
      </c>
      <c r="B99" s="10" t="s">
        <v>2275</v>
      </c>
      <c r="C99" s="11" t="s">
        <v>2276</v>
      </c>
      <c r="D99" s="11" t="s">
        <v>2276</v>
      </c>
      <c r="E99" s="14"/>
      <c r="F99" s="14"/>
      <c r="G99" s="11" t="s">
        <v>11714</v>
      </c>
      <c r="H99" s="11" t="s">
        <v>2278</v>
      </c>
      <c r="I99" s="14"/>
      <c r="J99" s="12" t="s">
        <v>1961</v>
      </c>
      <c r="K99" s="12" t="s">
        <v>1195</v>
      </c>
      <c r="L99" s="11" t="s">
        <v>11666</v>
      </c>
      <c r="M99" s="11" t="s">
        <v>28</v>
      </c>
      <c r="N99" s="11">
        <v>1</v>
      </c>
      <c r="O99" s="11">
        <v>7</v>
      </c>
      <c r="P99" s="11"/>
      <c r="Q99" s="130">
        <v>5</v>
      </c>
      <c r="R99" s="130">
        <v>5</v>
      </c>
      <c r="S99" s="11"/>
      <c r="T99" s="16"/>
    </row>
    <row r="100" spans="1:20" ht="14.25" customHeight="1">
      <c r="A100" s="7">
        <v>9</v>
      </c>
      <c r="B100" s="10" t="s">
        <v>2275</v>
      </c>
      <c r="C100" s="11" t="s">
        <v>2279</v>
      </c>
      <c r="D100" s="11" t="s">
        <v>2279</v>
      </c>
      <c r="E100" s="14"/>
      <c r="F100" s="11" t="s">
        <v>2280</v>
      </c>
      <c r="G100" s="11" t="s">
        <v>2281</v>
      </c>
      <c r="H100" s="11" t="s">
        <v>2282</v>
      </c>
      <c r="I100" s="14"/>
      <c r="J100" s="12" t="s">
        <v>731</v>
      </c>
      <c r="K100" s="12" t="s">
        <v>1195</v>
      </c>
      <c r="L100" s="11" t="s">
        <v>11666</v>
      </c>
      <c r="M100" s="11" t="s">
        <v>153</v>
      </c>
      <c r="N100" s="11">
        <v>1</v>
      </c>
      <c r="O100" s="11">
        <v>7</v>
      </c>
      <c r="P100" s="11"/>
      <c r="Q100" s="130">
        <v>5</v>
      </c>
      <c r="R100" s="130">
        <v>4</v>
      </c>
      <c r="S100" s="11"/>
      <c r="T100" s="16"/>
    </row>
    <row r="101" spans="1:20" ht="14.25" customHeight="1">
      <c r="A101" s="7">
        <v>9</v>
      </c>
      <c r="B101" s="10" t="s">
        <v>2275</v>
      </c>
      <c r="C101" s="11" t="s">
        <v>11072</v>
      </c>
      <c r="D101" s="11" t="s">
        <v>2284</v>
      </c>
      <c r="E101" s="14"/>
      <c r="F101" s="11" t="s">
        <v>2285</v>
      </c>
      <c r="G101" s="11" t="s">
        <v>2284</v>
      </c>
      <c r="H101" s="11"/>
      <c r="I101" s="14"/>
      <c r="J101" s="12" t="s">
        <v>348</v>
      </c>
      <c r="K101" s="12" t="s">
        <v>1195</v>
      </c>
      <c r="L101" s="11" t="s">
        <v>11663</v>
      </c>
      <c r="M101" s="11" t="s">
        <v>28</v>
      </c>
      <c r="N101" s="11">
        <v>0</v>
      </c>
      <c r="O101" s="11">
        <v>7</v>
      </c>
      <c r="P101" s="11"/>
      <c r="Q101" s="130">
        <v>5</v>
      </c>
      <c r="R101" s="130">
        <v>3</v>
      </c>
      <c r="S101" s="11"/>
      <c r="T101" s="16"/>
    </row>
    <row r="102" spans="1:20" ht="14.25" customHeight="1">
      <c r="A102" s="7">
        <v>9</v>
      </c>
      <c r="B102" s="10" t="s">
        <v>2275</v>
      </c>
      <c r="C102" s="11" t="s">
        <v>2286</v>
      </c>
      <c r="D102" s="11" t="s">
        <v>2287</v>
      </c>
      <c r="E102" s="14"/>
      <c r="F102" s="11" t="s">
        <v>2288</v>
      </c>
      <c r="G102" s="11" t="s">
        <v>11715</v>
      </c>
      <c r="H102" s="11" t="s">
        <v>2290</v>
      </c>
      <c r="I102" s="14"/>
      <c r="J102" s="12" t="s">
        <v>50</v>
      </c>
      <c r="K102" s="12" t="s">
        <v>1195</v>
      </c>
      <c r="L102" s="11" t="s">
        <v>11666</v>
      </c>
      <c r="M102" s="11" t="s">
        <v>28</v>
      </c>
      <c r="N102" s="11">
        <v>1</v>
      </c>
      <c r="O102" s="11">
        <v>7</v>
      </c>
      <c r="P102" s="11"/>
      <c r="Q102" s="130">
        <v>5</v>
      </c>
      <c r="R102" s="130">
        <v>5</v>
      </c>
      <c r="S102" s="11"/>
      <c r="T102" s="16"/>
    </row>
    <row r="103" spans="1:20" ht="14.25" customHeight="1">
      <c r="A103" s="7">
        <v>9</v>
      </c>
      <c r="B103" s="10" t="s">
        <v>2275</v>
      </c>
      <c r="C103" s="11" t="s">
        <v>2291</v>
      </c>
      <c r="D103" s="11" t="s">
        <v>753</v>
      </c>
      <c r="E103" s="14"/>
      <c r="F103" s="11" t="s">
        <v>2292</v>
      </c>
      <c r="G103" s="11" t="s">
        <v>11716</v>
      </c>
      <c r="H103" s="11" t="s">
        <v>2294</v>
      </c>
      <c r="I103" s="14"/>
      <c r="J103" s="12" t="s">
        <v>1852</v>
      </c>
      <c r="K103" s="12" t="s">
        <v>1195</v>
      </c>
      <c r="L103" s="11" t="s">
        <v>11666</v>
      </c>
      <c r="M103" s="11" t="s">
        <v>28</v>
      </c>
      <c r="N103" s="11">
        <v>1</v>
      </c>
      <c r="O103" s="11">
        <v>7</v>
      </c>
      <c r="P103" s="11"/>
      <c r="Q103" s="130">
        <v>5</v>
      </c>
      <c r="R103" s="130">
        <v>3</v>
      </c>
      <c r="S103" s="11"/>
      <c r="T103" s="16"/>
    </row>
    <row r="104" spans="1:20" ht="14.25" customHeight="1">
      <c r="A104" s="7">
        <v>9</v>
      </c>
      <c r="B104" s="10" t="s">
        <v>2275</v>
      </c>
      <c r="C104" s="11" t="s">
        <v>350</v>
      </c>
      <c r="D104" s="11" t="s">
        <v>350</v>
      </c>
      <c r="E104" s="14"/>
      <c r="F104" s="14"/>
      <c r="G104" s="11"/>
      <c r="H104" s="11"/>
      <c r="I104" s="14"/>
      <c r="J104" s="12" t="s">
        <v>1797</v>
      </c>
      <c r="K104" s="12" t="s">
        <v>1195</v>
      </c>
      <c r="L104" s="11" t="s">
        <v>11663</v>
      </c>
      <c r="M104" s="11" t="s">
        <v>43</v>
      </c>
      <c r="N104" s="11">
        <v>0</v>
      </c>
      <c r="O104" s="11">
        <v>7</v>
      </c>
      <c r="P104" s="11"/>
      <c r="Q104" s="130">
        <v>5</v>
      </c>
      <c r="R104" s="130">
        <v>3</v>
      </c>
      <c r="S104" s="11"/>
      <c r="T104" s="16"/>
    </row>
    <row r="105" spans="1:20" ht="14.25" customHeight="1">
      <c r="A105" s="7">
        <v>9</v>
      </c>
      <c r="B105" s="10" t="s">
        <v>2275</v>
      </c>
      <c r="C105" s="11" t="s">
        <v>272</v>
      </c>
      <c r="D105" s="11" t="s">
        <v>272</v>
      </c>
      <c r="E105" s="14"/>
      <c r="F105" s="14"/>
      <c r="G105" s="11"/>
      <c r="H105" s="11"/>
      <c r="I105" s="14"/>
      <c r="J105" s="12" t="s">
        <v>2295</v>
      </c>
      <c r="K105" s="12" t="s">
        <v>1195</v>
      </c>
      <c r="L105" s="11" t="s">
        <v>11663</v>
      </c>
      <c r="M105" s="11" t="s">
        <v>43</v>
      </c>
      <c r="N105" s="11">
        <v>0</v>
      </c>
      <c r="O105" s="11">
        <v>7</v>
      </c>
      <c r="P105" s="11"/>
      <c r="Q105" s="130">
        <v>5</v>
      </c>
      <c r="R105" s="130">
        <v>3</v>
      </c>
      <c r="S105" s="11"/>
      <c r="T105" s="16"/>
    </row>
    <row r="106" spans="1:20" ht="14.25" customHeight="1">
      <c r="A106" s="7">
        <v>10</v>
      </c>
      <c r="B106" s="19" t="s">
        <v>2296</v>
      </c>
      <c r="C106" s="11" t="s">
        <v>472</v>
      </c>
      <c r="D106" s="11" t="s">
        <v>760</v>
      </c>
      <c r="E106" s="11"/>
      <c r="F106" s="11" t="s">
        <v>2297</v>
      </c>
      <c r="G106" s="11" t="s">
        <v>2300</v>
      </c>
      <c r="H106" s="11" t="s">
        <v>2300</v>
      </c>
      <c r="I106" s="14"/>
      <c r="J106" s="12" t="s">
        <v>2298</v>
      </c>
      <c r="K106" s="12" t="s">
        <v>289</v>
      </c>
      <c r="L106" s="11" t="s">
        <v>11663</v>
      </c>
      <c r="M106" s="11" t="s">
        <v>28</v>
      </c>
      <c r="N106" s="11">
        <v>0</v>
      </c>
      <c r="O106" s="11">
        <v>0</v>
      </c>
      <c r="P106" s="11" t="s">
        <v>11717</v>
      </c>
      <c r="Q106" s="130">
        <v>4</v>
      </c>
      <c r="R106" s="130">
        <v>5</v>
      </c>
      <c r="S106" s="14"/>
      <c r="T106" s="16"/>
    </row>
    <row r="107" spans="1:20" ht="14.25" customHeight="1">
      <c r="A107" s="7">
        <v>11</v>
      </c>
      <c r="B107" s="19" t="s">
        <v>2301</v>
      </c>
      <c r="C107" s="11" t="s">
        <v>1400</v>
      </c>
      <c r="D107" s="11" t="s">
        <v>80</v>
      </c>
      <c r="E107" s="11"/>
      <c r="F107" s="11" t="s">
        <v>2302</v>
      </c>
      <c r="G107" s="11" t="s">
        <v>1561</v>
      </c>
      <c r="H107" s="11" t="s">
        <v>1561</v>
      </c>
      <c r="I107" s="14"/>
      <c r="J107" s="12" t="s">
        <v>2303</v>
      </c>
      <c r="K107" s="12" t="s">
        <v>2304</v>
      </c>
      <c r="L107" s="11" t="s">
        <v>11688</v>
      </c>
      <c r="M107" s="11" t="s">
        <v>83</v>
      </c>
      <c r="N107" s="11">
        <v>1</v>
      </c>
      <c r="O107" s="11">
        <v>5</v>
      </c>
      <c r="P107" s="11"/>
      <c r="Q107" s="130">
        <v>3</v>
      </c>
      <c r="R107" s="130">
        <v>4</v>
      </c>
      <c r="S107" s="14"/>
      <c r="T107" s="16"/>
    </row>
    <row r="108" spans="1:20" ht="14.25" customHeight="1">
      <c r="A108" s="7">
        <v>11</v>
      </c>
      <c r="B108" s="19" t="s">
        <v>2301</v>
      </c>
      <c r="C108" s="11" t="s">
        <v>38</v>
      </c>
      <c r="D108" s="11" t="s">
        <v>38</v>
      </c>
      <c r="E108" s="11"/>
      <c r="F108" s="11" t="s">
        <v>2305</v>
      </c>
      <c r="G108" s="11" t="s">
        <v>2307</v>
      </c>
      <c r="H108" s="11" t="s">
        <v>2307</v>
      </c>
      <c r="I108" s="11" t="s">
        <v>1439</v>
      </c>
      <c r="J108" s="12" t="s">
        <v>2306</v>
      </c>
      <c r="K108" s="12" t="s">
        <v>2015</v>
      </c>
      <c r="L108" s="11" t="s">
        <v>11663</v>
      </c>
      <c r="M108" s="11" t="s">
        <v>43</v>
      </c>
      <c r="N108" s="11">
        <v>0</v>
      </c>
      <c r="O108" s="11">
        <v>0</v>
      </c>
      <c r="P108" s="11"/>
      <c r="Q108" s="130">
        <v>3</v>
      </c>
      <c r="R108" s="130">
        <v>4</v>
      </c>
      <c r="S108" s="14"/>
      <c r="T108" s="16"/>
    </row>
    <row r="109" spans="1:20" ht="14.25" customHeight="1">
      <c r="A109" s="7">
        <v>11</v>
      </c>
      <c r="B109" s="19" t="s">
        <v>2301</v>
      </c>
      <c r="C109" s="11" t="s">
        <v>2308</v>
      </c>
      <c r="D109" s="11" t="s">
        <v>2309</v>
      </c>
      <c r="E109" s="14"/>
      <c r="F109" s="14"/>
      <c r="G109" s="11" t="s">
        <v>2310</v>
      </c>
      <c r="H109" s="11" t="s">
        <v>2310</v>
      </c>
      <c r="I109" s="14"/>
      <c r="J109" s="12" t="s">
        <v>712</v>
      </c>
      <c r="K109" s="12" t="s">
        <v>1380</v>
      </c>
      <c r="L109" s="11" t="s">
        <v>11666</v>
      </c>
      <c r="M109" s="11" t="s">
        <v>43</v>
      </c>
      <c r="N109" s="11">
        <v>0</v>
      </c>
      <c r="O109" s="11">
        <v>0</v>
      </c>
      <c r="P109" s="11"/>
      <c r="Q109" s="130">
        <v>3</v>
      </c>
      <c r="R109" s="130">
        <v>4</v>
      </c>
      <c r="S109" s="14"/>
      <c r="T109" s="16"/>
    </row>
    <row r="110" spans="1:20" ht="14.25" customHeight="1">
      <c r="A110" s="7">
        <v>11</v>
      </c>
      <c r="B110" s="19" t="s">
        <v>2301</v>
      </c>
      <c r="C110" s="11" t="s">
        <v>75</v>
      </c>
      <c r="D110" s="11" t="s">
        <v>75</v>
      </c>
      <c r="E110" s="14"/>
      <c r="F110" s="14"/>
      <c r="G110" s="11" t="s">
        <v>2311</v>
      </c>
      <c r="H110" s="11" t="s">
        <v>2311</v>
      </c>
      <c r="I110" s="14"/>
      <c r="J110" s="12" t="s">
        <v>716</v>
      </c>
      <c r="K110" s="12" t="s">
        <v>1791</v>
      </c>
      <c r="L110" s="11" t="s">
        <v>11666</v>
      </c>
      <c r="M110" s="11" t="s">
        <v>78</v>
      </c>
      <c r="N110" s="11">
        <v>0</v>
      </c>
      <c r="O110" s="11">
        <v>5</v>
      </c>
      <c r="P110" s="11" t="s">
        <v>11718</v>
      </c>
      <c r="Q110" s="130">
        <v>3</v>
      </c>
      <c r="R110" s="130">
        <v>4</v>
      </c>
      <c r="S110" s="14"/>
      <c r="T110" s="16"/>
    </row>
    <row r="111" spans="1:20" ht="14.25" customHeight="1">
      <c r="A111" s="7">
        <v>11</v>
      </c>
      <c r="B111" s="19" t="s">
        <v>2301</v>
      </c>
      <c r="C111" s="11" t="s">
        <v>68</v>
      </c>
      <c r="D111" s="11" t="s">
        <v>68</v>
      </c>
      <c r="E111" s="14"/>
      <c r="F111" s="14"/>
      <c r="G111" s="14"/>
      <c r="H111" s="14"/>
      <c r="I111" s="14"/>
      <c r="J111" s="12" t="s">
        <v>131</v>
      </c>
      <c r="K111" s="12" t="s">
        <v>858</v>
      </c>
      <c r="L111" s="11" t="s">
        <v>11666</v>
      </c>
      <c r="M111" s="11" t="s">
        <v>28</v>
      </c>
      <c r="N111" s="11">
        <v>0</v>
      </c>
      <c r="O111" s="11">
        <v>1</v>
      </c>
      <c r="P111" s="11" t="s">
        <v>11719</v>
      </c>
      <c r="Q111" s="130">
        <v>4</v>
      </c>
      <c r="R111" s="130">
        <v>5</v>
      </c>
      <c r="S111" s="14"/>
      <c r="T111" s="16"/>
    </row>
    <row r="112" spans="1:20" ht="14.25" customHeight="1">
      <c r="A112" s="7">
        <v>11</v>
      </c>
      <c r="B112" s="19" t="s">
        <v>2301</v>
      </c>
      <c r="C112" s="11" t="s">
        <v>816</v>
      </c>
      <c r="D112" s="11" t="s">
        <v>852</v>
      </c>
      <c r="E112" s="14"/>
      <c r="F112" s="14"/>
      <c r="G112" s="11" t="s">
        <v>547</v>
      </c>
      <c r="H112" s="11" t="s">
        <v>547</v>
      </c>
      <c r="I112" s="11" t="s">
        <v>181</v>
      </c>
      <c r="J112" s="12" t="s">
        <v>579</v>
      </c>
      <c r="K112" s="12" t="s">
        <v>1445</v>
      </c>
      <c r="L112" s="11" t="s">
        <v>11666</v>
      </c>
      <c r="M112" s="11" t="s">
        <v>43</v>
      </c>
      <c r="N112" s="11">
        <v>0</v>
      </c>
      <c r="O112" s="11">
        <v>1</v>
      </c>
      <c r="P112" s="11" t="s">
        <v>11720</v>
      </c>
      <c r="Q112" s="130">
        <v>3</v>
      </c>
      <c r="R112" s="130">
        <v>4</v>
      </c>
      <c r="S112" s="14"/>
      <c r="T112" s="16"/>
    </row>
    <row r="113" spans="1:20" ht="14.25" customHeight="1">
      <c r="A113" s="7">
        <v>12</v>
      </c>
      <c r="B113" s="19" t="s">
        <v>2312</v>
      </c>
      <c r="C113" s="11"/>
      <c r="D113" s="11" t="s">
        <v>2027</v>
      </c>
      <c r="E113" s="14"/>
      <c r="F113" s="14"/>
      <c r="G113" s="14"/>
      <c r="H113" s="14"/>
      <c r="I113" s="14"/>
      <c r="J113" s="12" t="s">
        <v>1951</v>
      </c>
      <c r="K113" s="415"/>
      <c r="L113" s="14"/>
      <c r="M113" s="14"/>
      <c r="N113" s="11">
        <v>0</v>
      </c>
      <c r="O113" s="14"/>
      <c r="P113" s="11"/>
      <c r="Q113" s="11"/>
      <c r="R113" s="11"/>
      <c r="S113" s="14"/>
      <c r="T113" s="16"/>
    </row>
    <row r="114" spans="1:20" ht="14.25" customHeight="1">
      <c r="A114" s="7">
        <v>12</v>
      </c>
      <c r="B114" s="19" t="s">
        <v>2312</v>
      </c>
      <c r="C114" s="11"/>
      <c r="D114" s="11" t="s">
        <v>464</v>
      </c>
      <c r="E114" s="14"/>
      <c r="F114" s="14"/>
      <c r="G114" s="14"/>
      <c r="H114" s="14"/>
      <c r="I114" s="14"/>
      <c r="J114" s="12" t="s">
        <v>2845</v>
      </c>
      <c r="K114" s="415"/>
      <c r="L114" s="14"/>
      <c r="M114" s="11" t="s">
        <v>28</v>
      </c>
      <c r="N114" s="11">
        <v>0</v>
      </c>
      <c r="O114" s="14"/>
      <c r="P114" s="11"/>
      <c r="Q114" s="11"/>
      <c r="R114" s="11"/>
      <c r="S114" s="14"/>
      <c r="T114" s="16"/>
    </row>
    <row r="115" spans="1:20" ht="14.25" customHeight="1">
      <c r="A115" s="7">
        <v>12</v>
      </c>
      <c r="B115" s="19" t="s">
        <v>2312</v>
      </c>
      <c r="C115" s="11"/>
      <c r="D115" s="11" t="s">
        <v>85</v>
      </c>
      <c r="E115" s="14"/>
      <c r="F115" s="14"/>
      <c r="G115" s="14"/>
      <c r="H115" s="14"/>
      <c r="I115" s="14"/>
      <c r="J115" s="12" t="s">
        <v>1681</v>
      </c>
      <c r="K115" s="415"/>
      <c r="L115" s="14"/>
      <c r="M115" s="11" t="s">
        <v>28</v>
      </c>
      <c r="N115" s="11">
        <v>0</v>
      </c>
      <c r="O115" s="14"/>
      <c r="P115" s="11" t="s">
        <v>11721</v>
      </c>
      <c r="Q115" s="11"/>
      <c r="R115" s="11"/>
      <c r="S115" s="14"/>
      <c r="T115" s="16"/>
    </row>
    <row r="116" spans="1:20" ht="14.25" customHeight="1">
      <c r="A116" s="7">
        <v>12</v>
      </c>
      <c r="B116" s="19" t="s">
        <v>2312</v>
      </c>
      <c r="C116" s="11" t="s">
        <v>37</v>
      </c>
      <c r="D116" s="11" t="s">
        <v>2313</v>
      </c>
      <c r="E116" s="11"/>
      <c r="F116" s="11" t="s">
        <v>1107</v>
      </c>
      <c r="G116" s="11" t="s">
        <v>2315</v>
      </c>
      <c r="H116" s="11" t="s">
        <v>2315</v>
      </c>
      <c r="I116" s="11" t="s">
        <v>2316</v>
      </c>
      <c r="J116" s="12" t="s">
        <v>1086</v>
      </c>
      <c r="K116" s="12" t="s">
        <v>2314</v>
      </c>
      <c r="L116" s="11" t="s">
        <v>11663</v>
      </c>
      <c r="M116" s="11" t="s">
        <v>43</v>
      </c>
      <c r="N116" s="11">
        <v>1</v>
      </c>
      <c r="O116" s="11">
        <v>1</v>
      </c>
      <c r="P116" s="11"/>
      <c r="Q116" s="130">
        <v>3</v>
      </c>
      <c r="R116" s="130">
        <v>4</v>
      </c>
      <c r="S116" s="14"/>
      <c r="T116" s="16"/>
    </row>
    <row r="117" spans="1:20" ht="14.25" customHeight="1">
      <c r="A117" s="7">
        <v>12</v>
      </c>
      <c r="B117" s="19" t="s">
        <v>2312</v>
      </c>
      <c r="C117" s="11" t="s">
        <v>84</v>
      </c>
      <c r="D117" s="11" t="s">
        <v>85</v>
      </c>
      <c r="E117" s="11"/>
      <c r="F117" s="11"/>
      <c r="G117" s="20" t="s">
        <v>2317</v>
      </c>
      <c r="H117" s="20" t="s">
        <v>2317</v>
      </c>
      <c r="I117" s="11" t="s">
        <v>2316</v>
      </c>
      <c r="J117" s="12" t="s">
        <v>999</v>
      </c>
      <c r="K117" s="12" t="s">
        <v>1724</v>
      </c>
      <c r="L117" s="11" t="s">
        <v>11666</v>
      </c>
      <c r="M117" s="11" t="s">
        <v>28</v>
      </c>
      <c r="N117" s="11">
        <v>0</v>
      </c>
      <c r="O117" s="11">
        <v>1</v>
      </c>
      <c r="P117" s="11"/>
      <c r="Q117" s="130">
        <v>5</v>
      </c>
      <c r="R117" s="130">
        <v>4</v>
      </c>
      <c r="S117" s="14"/>
      <c r="T117" s="16"/>
    </row>
    <row r="118" spans="1:20" ht="14.25" customHeight="1">
      <c r="A118" s="7">
        <v>13</v>
      </c>
      <c r="B118" s="19" t="s">
        <v>2318</v>
      </c>
      <c r="C118" s="11" t="s">
        <v>30</v>
      </c>
      <c r="D118" s="11" t="s">
        <v>2319</v>
      </c>
      <c r="E118" s="11"/>
      <c r="F118" s="11" t="s">
        <v>2320</v>
      </c>
      <c r="G118" s="11" t="s">
        <v>11722</v>
      </c>
      <c r="H118" s="11" t="s">
        <v>11722</v>
      </c>
      <c r="I118" s="11" t="s">
        <v>181</v>
      </c>
      <c r="J118" s="12" t="s">
        <v>1005</v>
      </c>
      <c r="K118" s="12" t="s">
        <v>1870</v>
      </c>
      <c r="L118" s="11" t="s">
        <v>11666</v>
      </c>
      <c r="M118" s="11" t="s">
        <v>36</v>
      </c>
      <c r="N118" s="11">
        <v>1</v>
      </c>
      <c r="O118" s="11">
        <v>0</v>
      </c>
      <c r="P118" s="11" t="s">
        <v>11723</v>
      </c>
      <c r="Q118" s="130">
        <v>4</v>
      </c>
      <c r="R118" s="130">
        <v>3</v>
      </c>
      <c r="S118" s="14"/>
      <c r="T118" s="16"/>
    </row>
    <row r="119" spans="1:20" ht="14.25" customHeight="1">
      <c r="A119" s="7">
        <v>14</v>
      </c>
      <c r="B119" s="10" t="s">
        <v>2322</v>
      </c>
      <c r="C119" s="11" t="s">
        <v>8110</v>
      </c>
      <c r="D119" s="11" t="s">
        <v>3985</v>
      </c>
      <c r="E119" s="14"/>
      <c r="F119" s="11" t="s">
        <v>3454</v>
      </c>
      <c r="G119" s="11"/>
      <c r="H119" s="11"/>
      <c r="I119" s="14"/>
      <c r="J119" s="12" t="s">
        <v>670</v>
      </c>
      <c r="K119" s="46"/>
      <c r="L119" s="11" t="s">
        <v>11663</v>
      </c>
      <c r="M119" s="11" t="s">
        <v>275</v>
      </c>
      <c r="N119" s="11">
        <v>0</v>
      </c>
      <c r="O119" s="11">
        <v>7</v>
      </c>
      <c r="P119" s="11" t="s">
        <v>11724</v>
      </c>
      <c r="Q119" s="11"/>
      <c r="R119" s="11"/>
      <c r="S119" s="11"/>
      <c r="T119" s="16"/>
    </row>
    <row r="120" spans="1:20" ht="14.25" customHeight="1">
      <c r="A120" s="7">
        <v>14</v>
      </c>
      <c r="B120" s="10" t="s">
        <v>2322</v>
      </c>
      <c r="C120" s="11" t="s">
        <v>2323</v>
      </c>
      <c r="D120" s="11" t="s">
        <v>2323</v>
      </c>
      <c r="E120" s="14"/>
      <c r="F120" s="14"/>
      <c r="G120" s="11" t="s">
        <v>2325</v>
      </c>
      <c r="H120" s="11" t="s">
        <v>2325</v>
      </c>
      <c r="I120" s="14"/>
      <c r="J120" s="12" t="s">
        <v>296</v>
      </c>
      <c r="K120" s="12" t="s">
        <v>2324</v>
      </c>
      <c r="L120" s="11" t="s">
        <v>11663</v>
      </c>
      <c r="M120" s="11" t="s">
        <v>5797</v>
      </c>
      <c r="N120" s="11">
        <v>1</v>
      </c>
      <c r="O120" s="11">
        <v>6</v>
      </c>
      <c r="P120" s="11"/>
      <c r="Q120" s="130">
        <v>4</v>
      </c>
      <c r="R120" s="130">
        <v>4</v>
      </c>
      <c r="S120" s="11"/>
      <c r="T120" s="16"/>
    </row>
    <row r="121" spans="1:20" ht="14.25" customHeight="1">
      <c r="A121" s="7">
        <v>14</v>
      </c>
      <c r="B121" s="10" t="s">
        <v>2322</v>
      </c>
      <c r="C121" s="11" t="s">
        <v>2326</v>
      </c>
      <c r="D121" s="11" t="s">
        <v>2326</v>
      </c>
      <c r="E121" s="11"/>
      <c r="F121" s="11"/>
      <c r="G121" s="11"/>
      <c r="H121" s="11"/>
      <c r="I121" s="14"/>
      <c r="J121" s="12" t="s">
        <v>116</v>
      </c>
      <c r="K121" s="12" t="s">
        <v>859</v>
      </c>
      <c r="L121" s="11" t="s">
        <v>11688</v>
      </c>
      <c r="M121" s="11" t="s">
        <v>98</v>
      </c>
      <c r="N121" s="11">
        <v>1</v>
      </c>
      <c r="O121" s="11">
        <v>6</v>
      </c>
      <c r="P121" s="11"/>
      <c r="Q121" s="130">
        <v>4</v>
      </c>
      <c r="R121" s="130">
        <v>4</v>
      </c>
      <c r="S121" s="11"/>
      <c r="T121" s="16"/>
    </row>
    <row r="122" spans="1:20" ht="14.25" customHeight="1">
      <c r="A122" s="7">
        <v>14</v>
      </c>
      <c r="B122" s="10" t="s">
        <v>2322</v>
      </c>
      <c r="C122" s="11" t="s">
        <v>2327</v>
      </c>
      <c r="D122" s="11" t="s">
        <v>2328</v>
      </c>
      <c r="E122" s="14"/>
      <c r="F122" s="14"/>
      <c r="G122" s="11" t="s">
        <v>11725</v>
      </c>
      <c r="H122" s="11" t="s">
        <v>11725</v>
      </c>
      <c r="I122" s="14"/>
      <c r="J122" s="12" t="s">
        <v>2329</v>
      </c>
      <c r="K122" s="12" t="s">
        <v>290</v>
      </c>
      <c r="L122" s="11" t="s">
        <v>11666</v>
      </c>
      <c r="M122" s="11" t="s">
        <v>43</v>
      </c>
      <c r="N122" s="11">
        <v>1</v>
      </c>
      <c r="O122" s="11">
        <v>1</v>
      </c>
      <c r="P122" s="11" t="s">
        <v>11726</v>
      </c>
      <c r="Q122" s="130">
        <v>4</v>
      </c>
      <c r="R122" s="130">
        <v>4</v>
      </c>
      <c r="S122" s="11"/>
      <c r="T122" s="16"/>
    </row>
    <row r="123" spans="1:20" ht="14.25" customHeight="1">
      <c r="A123" s="7">
        <v>14</v>
      </c>
      <c r="B123" s="10" t="s">
        <v>2322</v>
      </c>
      <c r="C123" s="11" t="s">
        <v>197</v>
      </c>
      <c r="D123" s="11" t="s">
        <v>2332</v>
      </c>
      <c r="E123" s="14"/>
      <c r="F123" s="14"/>
      <c r="G123" s="11" t="s">
        <v>2334</v>
      </c>
      <c r="H123" s="11" t="s">
        <v>2334</v>
      </c>
      <c r="I123" s="14"/>
      <c r="J123" s="12" t="s">
        <v>775</v>
      </c>
      <c r="K123" s="12" t="s">
        <v>2085</v>
      </c>
      <c r="L123" s="11" t="s">
        <v>11663</v>
      </c>
      <c r="M123" s="11" t="s">
        <v>5797</v>
      </c>
      <c r="N123" s="11">
        <v>1</v>
      </c>
      <c r="O123" s="11">
        <v>5</v>
      </c>
      <c r="P123" s="11"/>
      <c r="Q123" s="130">
        <v>4</v>
      </c>
      <c r="R123" s="130">
        <v>4</v>
      </c>
      <c r="S123" s="11"/>
      <c r="T123" s="16"/>
    </row>
    <row r="124" spans="1:20" ht="14.25" customHeight="1">
      <c r="A124" s="7">
        <v>15</v>
      </c>
      <c r="B124" s="19" t="s">
        <v>2335</v>
      </c>
      <c r="C124" s="11" t="s">
        <v>1168</v>
      </c>
      <c r="D124" s="11" t="s">
        <v>2336</v>
      </c>
      <c r="E124" s="14"/>
      <c r="F124" s="14"/>
      <c r="G124" s="11" t="s">
        <v>11727</v>
      </c>
      <c r="H124" s="11" t="s">
        <v>11727</v>
      </c>
      <c r="I124" s="14"/>
      <c r="J124" s="12" t="s">
        <v>2337</v>
      </c>
      <c r="K124" s="12" t="s">
        <v>2338</v>
      </c>
      <c r="L124" s="11" t="s">
        <v>11663</v>
      </c>
      <c r="M124" s="11" t="s">
        <v>43</v>
      </c>
      <c r="N124" s="11">
        <v>1</v>
      </c>
      <c r="O124" s="11">
        <v>1</v>
      </c>
      <c r="P124" s="11"/>
      <c r="Q124" s="130">
        <v>3</v>
      </c>
      <c r="R124" s="130">
        <v>4</v>
      </c>
      <c r="S124" s="14"/>
      <c r="T124" s="16"/>
    </row>
    <row r="125" spans="1:20" ht="14.25" customHeight="1">
      <c r="A125" s="7">
        <v>16</v>
      </c>
      <c r="B125" s="10" t="s">
        <v>2341</v>
      </c>
      <c r="C125" s="11" t="s">
        <v>11073</v>
      </c>
      <c r="D125" s="11" t="s">
        <v>90</v>
      </c>
      <c r="E125" s="11"/>
      <c r="F125" s="11" t="s">
        <v>11073</v>
      </c>
      <c r="G125" s="14"/>
      <c r="H125" s="14"/>
      <c r="I125" s="14"/>
      <c r="J125" s="12" t="s">
        <v>2020</v>
      </c>
      <c r="K125" s="12" t="s">
        <v>794</v>
      </c>
      <c r="L125" s="11" t="s">
        <v>11666</v>
      </c>
      <c r="M125" s="11" t="s">
        <v>43</v>
      </c>
      <c r="N125" s="11">
        <v>0</v>
      </c>
      <c r="O125" s="11">
        <v>4</v>
      </c>
      <c r="P125" s="11"/>
      <c r="Q125" s="130">
        <v>3</v>
      </c>
      <c r="R125" s="130">
        <v>3</v>
      </c>
      <c r="S125" s="11"/>
      <c r="T125" s="16"/>
    </row>
    <row r="126" spans="1:20" ht="14.25" customHeight="1">
      <c r="A126" s="7">
        <v>16</v>
      </c>
      <c r="B126" s="10" t="s">
        <v>2341</v>
      </c>
      <c r="C126" s="11" t="s">
        <v>1400</v>
      </c>
      <c r="D126" s="11" t="s">
        <v>11728</v>
      </c>
      <c r="E126" s="11"/>
      <c r="F126" s="11" t="s">
        <v>2302</v>
      </c>
      <c r="G126" s="11" t="s">
        <v>2344</v>
      </c>
      <c r="H126" s="11" t="s">
        <v>2344</v>
      </c>
      <c r="I126" s="14"/>
      <c r="J126" s="12" t="s">
        <v>2343</v>
      </c>
      <c r="K126" s="12" t="s">
        <v>1646</v>
      </c>
      <c r="L126" s="11" t="s">
        <v>11688</v>
      </c>
      <c r="M126" s="11" t="s">
        <v>83</v>
      </c>
      <c r="N126" s="11">
        <v>0</v>
      </c>
      <c r="O126" s="11">
        <v>4</v>
      </c>
      <c r="P126" s="11"/>
      <c r="Q126" s="130">
        <v>3</v>
      </c>
      <c r="R126" s="130">
        <v>3</v>
      </c>
      <c r="S126" s="11"/>
      <c r="T126" s="16"/>
    </row>
    <row r="127" spans="1:20" ht="14.25" customHeight="1">
      <c r="A127" s="7">
        <v>16</v>
      </c>
      <c r="B127" s="10" t="s">
        <v>2341</v>
      </c>
      <c r="C127" s="11" t="s">
        <v>816</v>
      </c>
      <c r="D127" s="11" t="s">
        <v>852</v>
      </c>
      <c r="E127" s="11" t="s">
        <v>11729</v>
      </c>
      <c r="F127" s="16"/>
      <c r="G127" s="11" t="s">
        <v>11730</v>
      </c>
      <c r="H127" s="11" t="s">
        <v>11730</v>
      </c>
      <c r="I127" s="11" t="s">
        <v>181</v>
      </c>
      <c r="J127" s="12" t="s">
        <v>689</v>
      </c>
      <c r="K127" s="12" t="s">
        <v>1368</v>
      </c>
      <c r="L127" s="11" t="s">
        <v>11666</v>
      </c>
      <c r="M127" s="11" t="s">
        <v>43</v>
      </c>
      <c r="N127" s="11">
        <v>1</v>
      </c>
      <c r="O127" s="11">
        <v>1</v>
      </c>
      <c r="P127" s="11" t="s">
        <v>11731</v>
      </c>
      <c r="Q127" s="130">
        <v>4</v>
      </c>
      <c r="R127" s="130">
        <v>5</v>
      </c>
      <c r="S127" s="11"/>
      <c r="T127" s="16"/>
    </row>
    <row r="128" spans="1:20" ht="14.25" customHeight="1">
      <c r="A128" s="7">
        <v>16</v>
      </c>
      <c r="B128" s="10" t="s">
        <v>2341</v>
      </c>
      <c r="C128" s="11" t="s">
        <v>37</v>
      </c>
      <c r="D128" s="11" t="s">
        <v>90</v>
      </c>
      <c r="E128" s="11"/>
      <c r="F128" s="11" t="s">
        <v>2348</v>
      </c>
      <c r="G128" s="11" t="s">
        <v>2350</v>
      </c>
      <c r="H128" s="11" t="s">
        <v>2350</v>
      </c>
      <c r="I128" s="14"/>
      <c r="J128" s="12" t="s">
        <v>348</v>
      </c>
      <c r="K128" s="12" t="s">
        <v>726</v>
      </c>
      <c r="L128" s="11" t="s">
        <v>11663</v>
      </c>
      <c r="M128" s="11" t="s">
        <v>43</v>
      </c>
      <c r="N128" s="11">
        <v>0</v>
      </c>
      <c r="O128" s="11">
        <v>1</v>
      </c>
      <c r="P128" s="11"/>
      <c r="Q128" s="130">
        <v>4</v>
      </c>
      <c r="R128" s="130">
        <v>5</v>
      </c>
      <c r="S128" s="11"/>
      <c r="T128" s="16"/>
    </row>
    <row r="129" spans="1:20" ht="14.25" customHeight="1">
      <c r="A129" s="7">
        <v>16</v>
      </c>
      <c r="B129" s="10" t="s">
        <v>2341</v>
      </c>
      <c r="C129" s="11" t="s">
        <v>1217</v>
      </c>
      <c r="D129" s="11" t="s">
        <v>2351</v>
      </c>
      <c r="E129" s="11"/>
      <c r="F129" s="11" t="s">
        <v>1574</v>
      </c>
      <c r="G129" s="11"/>
      <c r="H129" s="11"/>
      <c r="I129" s="11" t="s">
        <v>586</v>
      </c>
      <c r="J129" s="12" t="s">
        <v>2352</v>
      </c>
      <c r="K129" s="12" t="s">
        <v>2353</v>
      </c>
      <c r="L129" s="11" t="s">
        <v>11663</v>
      </c>
      <c r="M129" s="11" t="s">
        <v>43</v>
      </c>
      <c r="N129" s="11">
        <v>1</v>
      </c>
      <c r="O129" s="11">
        <v>1</v>
      </c>
      <c r="P129" s="11"/>
      <c r="Q129" s="130">
        <v>5</v>
      </c>
      <c r="R129" s="130">
        <v>5</v>
      </c>
      <c r="S129" s="11"/>
      <c r="T129" s="16"/>
    </row>
    <row r="130" spans="1:20" ht="14.25" customHeight="1">
      <c r="A130" s="7">
        <v>16</v>
      </c>
      <c r="B130" s="10" t="s">
        <v>2341</v>
      </c>
      <c r="C130" s="11" t="s">
        <v>54</v>
      </c>
      <c r="D130" s="11" t="s">
        <v>594</v>
      </c>
      <c r="E130" s="14"/>
      <c r="F130" s="14"/>
      <c r="G130" s="14"/>
      <c r="H130" s="14"/>
      <c r="I130" s="11" t="s">
        <v>11732</v>
      </c>
      <c r="J130" s="12" t="s">
        <v>500</v>
      </c>
      <c r="K130" s="12" t="s">
        <v>1147</v>
      </c>
      <c r="L130" s="11" t="s">
        <v>11663</v>
      </c>
      <c r="M130" s="11" t="s">
        <v>28</v>
      </c>
      <c r="N130" s="11">
        <v>0</v>
      </c>
      <c r="O130" s="11">
        <v>4</v>
      </c>
      <c r="P130" s="11"/>
      <c r="Q130" s="130">
        <v>3</v>
      </c>
      <c r="R130" s="130">
        <v>3</v>
      </c>
      <c r="S130" s="11"/>
      <c r="T130" s="16"/>
    </row>
    <row r="131" spans="1:20" ht="14.25" customHeight="1">
      <c r="A131" s="7">
        <v>17</v>
      </c>
      <c r="B131" s="19" t="s">
        <v>2354</v>
      </c>
      <c r="C131" s="11" t="s">
        <v>80</v>
      </c>
      <c r="D131" s="11" t="s">
        <v>80</v>
      </c>
      <c r="E131" s="14"/>
      <c r="F131" s="14"/>
      <c r="G131" s="14"/>
      <c r="H131" s="14"/>
      <c r="I131" s="14"/>
      <c r="J131" s="12" t="s">
        <v>1200</v>
      </c>
      <c r="K131" s="12" t="s">
        <v>672</v>
      </c>
      <c r="L131" s="11" t="s">
        <v>11688</v>
      </c>
      <c r="M131" s="11" t="s">
        <v>83</v>
      </c>
      <c r="N131" s="11">
        <v>0</v>
      </c>
      <c r="O131" s="11">
        <v>3</v>
      </c>
      <c r="P131" s="11"/>
      <c r="Q131" s="130">
        <v>3</v>
      </c>
      <c r="R131" s="130">
        <v>3</v>
      </c>
      <c r="S131" s="11"/>
      <c r="T131" s="16"/>
    </row>
    <row r="132" spans="1:20" ht="14.25" customHeight="1">
      <c r="A132" s="7">
        <v>17</v>
      </c>
      <c r="B132" s="19" t="s">
        <v>2354</v>
      </c>
      <c r="C132" s="11" t="s">
        <v>886</v>
      </c>
      <c r="D132" s="11" t="s">
        <v>2358</v>
      </c>
      <c r="E132" s="14"/>
      <c r="F132" s="14"/>
      <c r="G132" s="11" t="s">
        <v>2359</v>
      </c>
      <c r="H132" s="11" t="s">
        <v>2359</v>
      </c>
      <c r="I132" s="14"/>
      <c r="J132" s="12" t="s">
        <v>1200</v>
      </c>
      <c r="K132" s="12" t="s">
        <v>672</v>
      </c>
      <c r="L132" s="11" t="s">
        <v>11688</v>
      </c>
      <c r="M132" s="11" t="s">
        <v>83</v>
      </c>
      <c r="N132" s="11">
        <v>0</v>
      </c>
      <c r="O132" s="11">
        <v>3</v>
      </c>
      <c r="P132" s="11"/>
      <c r="Q132" s="130">
        <v>3</v>
      </c>
      <c r="R132" s="130">
        <v>3</v>
      </c>
      <c r="S132" s="11"/>
      <c r="T132" s="16"/>
    </row>
    <row r="133" spans="1:20" ht="14.25" customHeight="1">
      <c r="A133" s="7">
        <v>17</v>
      </c>
      <c r="B133" s="19" t="s">
        <v>2354</v>
      </c>
      <c r="C133" s="11" t="s">
        <v>1217</v>
      </c>
      <c r="D133" s="11" t="s">
        <v>1217</v>
      </c>
      <c r="E133" s="14"/>
      <c r="F133" s="14"/>
      <c r="G133" s="14"/>
      <c r="H133" s="14"/>
      <c r="I133" s="14"/>
      <c r="J133" s="12" t="s">
        <v>209</v>
      </c>
      <c r="K133" s="12" t="s">
        <v>2360</v>
      </c>
      <c r="L133" s="11" t="s">
        <v>11663</v>
      </c>
      <c r="M133" s="11" t="s">
        <v>43</v>
      </c>
      <c r="N133" s="11">
        <v>0</v>
      </c>
      <c r="O133" s="11">
        <v>1</v>
      </c>
      <c r="P133" s="11"/>
      <c r="Q133" s="130">
        <v>3</v>
      </c>
      <c r="R133" s="130">
        <v>3</v>
      </c>
      <c r="S133" s="11"/>
      <c r="T133" s="16"/>
    </row>
    <row r="134" spans="1:20" ht="14.25" customHeight="1">
      <c r="A134" s="7">
        <v>17</v>
      </c>
      <c r="B134" s="19" t="s">
        <v>2354</v>
      </c>
      <c r="C134" s="11" t="s">
        <v>2234</v>
      </c>
      <c r="D134" s="11" t="s">
        <v>2361</v>
      </c>
      <c r="E134" s="14"/>
      <c r="F134" s="14"/>
      <c r="G134" s="14"/>
      <c r="H134" s="14"/>
      <c r="I134" s="14"/>
      <c r="J134" s="12" t="s">
        <v>2360</v>
      </c>
      <c r="K134" s="12" t="s">
        <v>2360</v>
      </c>
      <c r="L134" s="11" t="s">
        <v>11663</v>
      </c>
      <c r="M134" s="11" t="s">
        <v>43</v>
      </c>
      <c r="N134" s="11">
        <v>0</v>
      </c>
      <c r="O134" s="11">
        <v>1</v>
      </c>
      <c r="P134" s="11"/>
      <c r="Q134" s="130">
        <v>3</v>
      </c>
      <c r="R134" s="130">
        <v>3</v>
      </c>
      <c r="S134" s="11"/>
      <c r="T134" s="16"/>
    </row>
    <row r="135" spans="1:20" ht="14.25" customHeight="1">
      <c r="A135" s="7">
        <v>17</v>
      </c>
      <c r="B135" s="19" t="s">
        <v>2354</v>
      </c>
      <c r="C135" s="11" t="s">
        <v>1400</v>
      </c>
      <c r="D135" s="11" t="s">
        <v>80</v>
      </c>
      <c r="E135" s="11"/>
      <c r="F135" s="11" t="s">
        <v>2230</v>
      </c>
      <c r="G135" s="11" t="s">
        <v>11733</v>
      </c>
      <c r="H135" s="11" t="s">
        <v>2363</v>
      </c>
      <c r="I135" s="14"/>
      <c r="J135" s="12" t="s">
        <v>923</v>
      </c>
      <c r="K135" s="12" t="s">
        <v>1769</v>
      </c>
      <c r="L135" s="11" t="s">
        <v>11688</v>
      </c>
      <c r="M135" s="11" t="s">
        <v>83</v>
      </c>
      <c r="N135" s="11">
        <v>1</v>
      </c>
      <c r="O135" s="11">
        <v>3</v>
      </c>
      <c r="P135" s="11"/>
      <c r="Q135" s="130">
        <v>3</v>
      </c>
      <c r="R135" s="130">
        <v>4</v>
      </c>
      <c r="S135" s="11"/>
      <c r="T135" s="16"/>
    </row>
    <row r="136" spans="1:20" ht="14.25" customHeight="1">
      <c r="A136" s="7">
        <v>17</v>
      </c>
      <c r="B136" s="19" t="s">
        <v>2354</v>
      </c>
      <c r="C136" s="11" t="s">
        <v>75</v>
      </c>
      <c r="D136" s="11" t="s">
        <v>75</v>
      </c>
      <c r="E136" s="14"/>
      <c r="F136" s="14"/>
      <c r="G136" s="11" t="s">
        <v>2364</v>
      </c>
      <c r="H136" s="11" t="s">
        <v>2364</v>
      </c>
      <c r="I136" s="14"/>
      <c r="J136" s="12" t="s">
        <v>297</v>
      </c>
      <c r="K136" s="12" t="s">
        <v>641</v>
      </c>
      <c r="L136" s="11" t="s">
        <v>11666</v>
      </c>
      <c r="M136" s="11" t="s">
        <v>78</v>
      </c>
      <c r="N136" s="11">
        <v>1</v>
      </c>
      <c r="O136" s="11">
        <v>6</v>
      </c>
      <c r="P136" s="11" t="s">
        <v>11734</v>
      </c>
      <c r="Q136" s="130">
        <v>3</v>
      </c>
      <c r="R136" s="130">
        <v>3</v>
      </c>
      <c r="S136" s="11"/>
      <c r="T136" s="16"/>
    </row>
    <row r="137" spans="1:20" ht="14.25" customHeight="1">
      <c r="A137" s="7">
        <v>17</v>
      </c>
      <c r="B137" s="19" t="s">
        <v>2354</v>
      </c>
      <c r="C137" s="11" t="s">
        <v>2365</v>
      </c>
      <c r="D137" s="11" t="s">
        <v>2366</v>
      </c>
      <c r="E137" s="14"/>
      <c r="F137" s="14"/>
      <c r="G137" s="11" t="s">
        <v>2367</v>
      </c>
      <c r="H137" s="11" t="s">
        <v>80</v>
      </c>
      <c r="I137" s="14"/>
      <c r="J137" s="12" t="s">
        <v>864</v>
      </c>
      <c r="K137" s="12" t="s">
        <v>1763</v>
      </c>
      <c r="L137" s="11" t="s">
        <v>11688</v>
      </c>
      <c r="M137" s="11" t="s">
        <v>98</v>
      </c>
      <c r="N137" s="11">
        <v>0</v>
      </c>
      <c r="O137" s="11"/>
      <c r="P137" s="11" t="s">
        <v>11735</v>
      </c>
      <c r="Q137" s="130">
        <v>3</v>
      </c>
      <c r="R137" s="130">
        <v>3</v>
      </c>
      <c r="S137" s="11"/>
      <c r="T137" s="16"/>
    </row>
    <row r="138" spans="1:20" ht="14.25" customHeight="1">
      <c r="A138" s="7">
        <v>18</v>
      </c>
      <c r="B138" s="19" t="s">
        <v>2368</v>
      </c>
      <c r="C138" s="11"/>
      <c r="D138" s="11" t="s">
        <v>11663</v>
      </c>
      <c r="E138" s="14"/>
      <c r="F138" s="14"/>
      <c r="G138" s="14"/>
      <c r="H138" s="14"/>
      <c r="I138" s="14"/>
      <c r="J138" s="12" t="s">
        <v>1951</v>
      </c>
      <c r="K138" s="415"/>
      <c r="L138" s="11" t="s">
        <v>11663</v>
      </c>
      <c r="M138" s="11" t="s">
        <v>5797</v>
      </c>
      <c r="N138" s="11">
        <v>0</v>
      </c>
      <c r="O138" s="11">
        <v>5</v>
      </c>
      <c r="P138" s="11"/>
      <c r="Q138" s="11"/>
      <c r="R138" s="11"/>
      <c r="S138" s="14"/>
      <c r="T138" s="16"/>
    </row>
    <row r="139" spans="1:20" ht="14.25" customHeight="1">
      <c r="A139" s="7">
        <v>18</v>
      </c>
      <c r="B139" s="19" t="s">
        <v>2368</v>
      </c>
      <c r="C139" s="11" t="s">
        <v>2369</v>
      </c>
      <c r="D139" s="11" t="s">
        <v>2370</v>
      </c>
      <c r="E139" s="14"/>
      <c r="F139" s="14"/>
      <c r="G139" s="11" t="s">
        <v>11736</v>
      </c>
      <c r="H139" s="11" t="s">
        <v>11736</v>
      </c>
      <c r="I139" s="14"/>
      <c r="J139" s="12" t="s">
        <v>1297</v>
      </c>
      <c r="K139" s="12" t="s">
        <v>749</v>
      </c>
      <c r="L139" s="11" t="s">
        <v>11663</v>
      </c>
      <c r="M139" s="11" t="s">
        <v>5797</v>
      </c>
      <c r="N139" s="11">
        <v>1</v>
      </c>
      <c r="O139" s="11">
        <v>5</v>
      </c>
      <c r="P139" s="11"/>
      <c r="Q139" s="130">
        <v>2</v>
      </c>
      <c r="R139" s="130">
        <v>3</v>
      </c>
      <c r="S139" s="14"/>
      <c r="T139" s="16"/>
    </row>
    <row r="140" spans="1:20" ht="14.25" customHeight="1">
      <c r="A140" s="7">
        <v>19</v>
      </c>
      <c r="B140" s="19" t="s">
        <v>2372</v>
      </c>
      <c r="C140" s="11" t="s">
        <v>68</v>
      </c>
      <c r="D140" s="11" t="s">
        <v>68</v>
      </c>
      <c r="E140" s="14"/>
      <c r="F140" s="14"/>
      <c r="G140" s="14"/>
      <c r="H140" s="14"/>
      <c r="I140" s="14"/>
      <c r="J140" s="12" t="s">
        <v>2373</v>
      </c>
      <c r="K140" s="12" t="s">
        <v>81</v>
      </c>
      <c r="L140" s="11" t="s">
        <v>11666</v>
      </c>
      <c r="M140" s="11" t="s">
        <v>28</v>
      </c>
      <c r="N140" s="11">
        <v>0</v>
      </c>
      <c r="O140" s="11">
        <v>1</v>
      </c>
      <c r="P140" s="11" t="s">
        <v>11737</v>
      </c>
      <c r="Q140" s="130">
        <v>3</v>
      </c>
      <c r="R140" s="130">
        <v>4</v>
      </c>
      <c r="S140" s="11"/>
      <c r="T140" s="16"/>
    </row>
    <row r="141" spans="1:20" ht="14.25" customHeight="1">
      <c r="A141" s="7">
        <v>19</v>
      </c>
      <c r="B141" s="10" t="s">
        <v>2372</v>
      </c>
      <c r="C141" s="11"/>
      <c r="D141" s="11" t="s">
        <v>80</v>
      </c>
      <c r="E141" s="14"/>
      <c r="F141" s="14"/>
      <c r="G141" s="14"/>
      <c r="H141" s="14"/>
      <c r="I141" s="14"/>
      <c r="J141" s="12" t="s">
        <v>681</v>
      </c>
      <c r="K141" s="415"/>
      <c r="L141" s="11" t="s">
        <v>11688</v>
      </c>
      <c r="M141" s="11" t="s">
        <v>83</v>
      </c>
      <c r="N141" s="11">
        <v>0</v>
      </c>
      <c r="O141" s="11">
        <v>3</v>
      </c>
      <c r="P141" s="11"/>
      <c r="Q141" s="11"/>
      <c r="R141" s="11"/>
      <c r="S141" s="14"/>
      <c r="T141" s="16"/>
    </row>
    <row r="142" spans="1:20" ht="14.25" customHeight="1">
      <c r="A142" s="7">
        <v>19</v>
      </c>
      <c r="B142" s="10" t="s">
        <v>2372</v>
      </c>
      <c r="C142" s="11" t="s">
        <v>284</v>
      </c>
      <c r="D142" s="11" t="s">
        <v>284</v>
      </c>
      <c r="E142" s="14"/>
      <c r="F142" s="14"/>
      <c r="G142" s="14"/>
      <c r="H142" s="14"/>
      <c r="I142" s="14"/>
      <c r="J142" s="12" t="s">
        <v>681</v>
      </c>
      <c r="K142" s="415"/>
      <c r="L142" s="11" t="s">
        <v>11688</v>
      </c>
      <c r="M142" s="11" t="s">
        <v>83</v>
      </c>
      <c r="N142" s="11">
        <v>0</v>
      </c>
      <c r="O142" s="11">
        <v>3</v>
      </c>
      <c r="P142" s="11"/>
      <c r="Q142" s="11"/>
      <c r="R142" s="11"/>
      <c r="S142" s="14"/>
      <c r="T142" s="16"/>
    </row>
    <row r="143" spans="1:20" ht="14.25" customHeight="1">
      <c r="A143" s="7">
        <v>19</v>
      </c>
      <c r="B143" s="10" t="s">
        <v>2372</v>
      </c>
      <c r="C143" s="11" t="s">
        <v>94</v>
      </c>
      <c r="D143" s="11" t="s">
        <v>94</v>
      </c>
      <c r="E143" s="11"/>
      <c r="F143" s="11" t="s">
        <v>2375</v>
      </c>
      <c r="G143" s="14"/>
      <c r="H143" s="14"/>
      <c r="I143" s="14"/>
      <c r="J143" s="12" t="s">
        <v>116</v>
      </c>
      <c r="K143" s="12" t="s">
        <v>25</v>
      </c>
      <c r="L143" s="11" t="s">
        <v>11738</v>
      </c>
      <c r="M143" s="11" t="s">
        <v>83</v>
      </c>
      <c r="N143" s="11">
        <v>0</v>
      </c>
      <c r="O143" s="11">
        <v>3</v>
      </c>
      <c r="P143" s="11"/>
      <c r="Q143" s="130">
        <v>3</v>
      </c>
      <c r="R143" s="130">
        <v>2</v>
      </c>
      <c r="S143" s="14"/>
      <c r="T143" s="16"/>
    </row>
    <row r="144" spans="1:20" ht="14.25" customHeight="1">
      <c r="A144" s="7">
        <v>19</v>
      </c>
      <c r="B144" s="10" t="s">
        <v>2372</v>
      </c>
      <c r="C144" s="11"/>
      <c r="D144" s="11" t="s">
        <v>90</v>
      </c>
      <c r="E144" s="11"/>
      <c r="F144" s="11" t="s">
        <v>2423</v>
      </c>
      <c r="G144" s="14"/>
      <c r="H144" s="14"/>
      <c r="I144" s="14"/>
      <c r="J144" s="12" t="s">
        <v>810</v>
      </c>
      <c r="K144" s="46" t="s">
        <v>986</v>
      </c>
      <c r="L144" s="11" t="s">
        <v>11663</v>
      </c>
      <c r="M144" s="11" t="s">
        <v>43</v>
      </c>
      <c r="N144" s="11">
        <v>0</v>
      </c>
      <c r="O144" s="11">
        <v>1</v>
      </c>
      <c r="P144" s="11"/>
      <c r="Q144" s="11"/>
      <c r="R144" s="11"/>
      <c r="S144" s="14"/>
      <c r="T144" s="16"/>
    </row>
    <row r="145" spans="1:20" ht="14.25" customHeight="1">
      <c r="A145" s="7">
        <v>19</v>
      </c>
      <c r="B145" s="10" t="s">
        <v>2372</v>
      </c>
      <c r="C145" s="11" t="s">
        <v>38</v>
      </c>
      <c r="D145" s="11" t="s">
        <v>38</v>
      </c>
      <c r="E145" s="11"/>
      <c r="F145" s="11"/>
      <c r="G145" s="14"/>
      <c r="H145" s="14"/>
      <c r="I145" s="14"/>
      <c r="J145" s="12" t="s">
        <v>2376</v>
      </c>
      <c r="K145" s="12" t="s">
        <v>1498</v>
      </c>
      <c r="L145" s="11" t="s">
        <v>11663</v>
      </c>
      <c r="M145" s="11" t="s">
        <v>43</v>
      </c>
      <c r="N145" s="11">
        <v>0</v>
      </c>
      <c r="O145" s="11">
        <v>1</v>
      </c>
      <c r="P145" s="11"/>
      <c r="Q145" s="130">
        <v>2</v>
      </c>
      <c r="R145" s="130">
        <v>4</v>
      </c>
      <c r="S145" s="14"/>
      <c r="T145" s="16"/>
    </row>
    <row r="146" spans="1:20" ht="14.25" customHeight="1">
      <c r="A146" s="7">
        <v>19</v>
      </c>
      <c r="B146" s="10" t="s">
        <v>2372</v>
      </c>
      <c r="C146" s="11" t="s">
        <v>318</v>
      </c>
      <c r="D146" s="11" t="s">
        <v>90</v>
      </c>
      <c r="E146" s="11"/>
      <c r="F146" s="11" t="s">
        <v>2377</v>
      </c>
      <c r="G146" s="11" t="s">
        <v>2379</v>
      </c>
      <c r="H146" s="11" t="s">
        <v>2380</v>
      </c>
      <c r="I146" s="14"/>
      <c r="J146" s="12" t="s">
        <v>2378</v>
      </c>
      <c r="K146" s="12" t="s">
        <v>650</v>
      </c>
      <c r="L146" s="11" t="s">
        <v>11663</v>
      </c>
      <c r="M146" s="11" t="s">
        <v>83</v>
      </c>
      <c r="N146" s="11">
        <v>0</v>
      </c>
      <c r="O146" s="11">
        <v>3</v>
      </c>
      <c r="P146" s="11"/>
      <c r="Q146" s="130">
        <v>3</v>
      </c>
      <c r="R146" s="130">
        <v>4</v>
      </c>
      <c r="S146" s="14"/>
      <c r="T146" s="16"/>
    </row>
    <row r="147" spans="1:20" ht="14.25" customHeight="1">
      <c r="A147" s="7">
        <v>19</v>
      </c>
      <c r="B147" s="10" t="s">
        <v>2372</v>
      </c>
      <c r="C147" s="11" t="s">
        <v>75</v>
      </c>
      <c r="D147" s="11" t="s">
        <v>75</v>
      </c>
      <c r="E147" s="11"/>
      <c r="F147" s="11"/>
      <c r="G147" s="11" t="s">
        <v>2381</v>
      </c>
      <c r="H147" s="11" t="s">
        <v>2381</v>
      </c>
      <c r="I147" s="14"/>
      <c r="J147" s="12" t="s">
        <v>312</v>
      </c>
      <c r="K147" s="12" t="s">
        <v>1910</v>
      </c>
      <c r="L147" s="11" t="s">
        <v>11666</v>
      </c>
      <c r="M147" s="11" t="s">
        <v>78</v>
      </c>
      <c r="N147" s="11">
        <v>0</v>
      </c>
      <c r="O147" s="11">
        <v>6</v>
      </c>
      <c r="P147" s="11" t="s">
        <v>11739</v>
      </c>
      <c r="Q147" s="130">
        <v>3</v>
      </c>
      <c r="R147" s="130">
        <v>4</v>
      </c>
      <c r="S147" s="14"/>
      <c r="T147" s="16"/>
    </row>
    <row r="148" spans="1:20" ht="14.25" customHeight="1">
      <c r="A148" s="7">
        <v>19</v>
      </c>
      <c r="B148" s="10" t="s">
        <v>2372</v>
      </c>
      <c r="C148" s="11" t="s">
        <v>816</v>
      </c>
      <c r="D148" s="11" t="s">
        <v>852</v>
      </c>
      <c r="E148" s="11" t="s">
        <v>622</v>
      </c>
      <c r="F148" s="16"/>
      <c r="G148" s="11" t="s">
        <v>2384</v>
      </c>
      <c r="H148" s="11" t="s">
        <v>2384</v>
      </c>
      <c r="I148" s="14"/>
      <c r="J148" s="12" t="s">
        <v>2382</v>
      </c>
      <c r="K148" s="12" t="s">
        <v>1671</v>
      </c>
      <c r="L148" s="11" t="s">
        <v>11666</v>
      </c>
      <c r="M148" s="11" t="s">
        <v>43</v>
      </c>
      <c r="N148" s="11">
        <v>0</v>
      </c>
      <c r="O148" s="11">
        <v>1</v>
      </c>
      <c r="P148" s="11" t="s">
        <v>11740</v>
      </c>
      <c r="Q148" s="130">
        <v>2</v>
      </c>
      <c r="R148" s="130">
        <v>4</v>
      </c>
      <c r="S148" s="14"/>
      <c r="T148" s="16"/>
    </row>
    <row r="149" spans="1:20" ht="14.25" customHeight="1">
      <c r="A149" s="7">
        <v>19</v>
      </c>
      <c r="B149" s="10" t="s">
        <v>2372</v>
      </c>
      <c r="C149" s="11" t="s">
        <v>692</v>
      </c>
      <c r="D149" s="11" t="s">
        <v>80</v>
      </c>
      <c r="E149" s="11"/>
      <c r="F149" s="11" t="s">
        <v>2385</v>
      </c>
      <c r="G149" s="11" t="s">
        <v>2387</v>
      </c>
      <c r="H149" s="11" t="s">
        <v>2387</v>
      </c>
      <c r="I149" s="14"/>
      <c r="J149" s="12" t="s">
        <v>2386</v>
      </c>
      <c r="K149" s="12" t="s">
        <v>754</v>
      </c>
      <c r="L149" s="11" t="s">
        <v>11688</v>
      </c>
      <c r="M149" s="11" t="s">
        <v>83</v>
      </c>
      <c r="N149" s="11">
        <v>0</v>
      </c>
      <c r="O149" s="11">
        <v>3</v>
      </c>
      <c r="P149" s="11"/>
      <c r="Q149" s="130">
        <v>4</v>
      </c>
      <c r="R149" s="130">
        <v>5</v>
      </c>
      <c r="S149" s="11"/>
      <c r="T149" s="16"/>
    </row>
    <row r="150" spans="1:20" ht="14.25" customHeight="1">
      <c r="A150" s="7">
        <v>19</v>
      </c>
      <c r="B150" s="10" t="s">
        <v>2372</v>
      </c>
      <c r="C150" s="11" t="s">
        <v>11074</v>
      </c>
      <c r="D150" s="11" t="s">
        <v>2390</v>
      </c>
      <c r="E150" s="11"/>
      <c r="F150" s="11" t="s">
        <v>2391</v>
      </c>
      <c r="G150" s="11" t="s">
        <v>2393</v>
      </c>
      <c r="H150" s="11" t="s">
        <v>2393</v>
      </c>
      <c r="I150" s="14"/>
      <c r="J150" s="12" t="s">
        <v>750</v>
      </c>
      <c r="K150" s="12" t="s">
        <v>735</v>
      </c>
      <c r="L150" s="11" t="s">
        <v>11663</v>
      </c>
      <c r="M150" s="11" t="s">
        <v>275</v>
      </c>
      <c r="N150" s="11">
        <v>0</v>
      </c>
      <c r="O150" s="11">
        <v>5</v>
      </c>
      <c r="P150" s="11"/>
      <c r="Q150" s="130">
        <v>4</v>
      </c>
      <c r="R150" s="130">
        <v>5</v>
      </c>
      <c r="S150" s="14"/>
      <c r="T150" s="16"/>
    </row>
    <row r="151" spans="1:20" ht="14.25" customHeight="1">
      <c r="A151" s="7">
        <v>19</v>
      </c>
      <c r="B151" s="10" t="s">
        <v>2372</v>
      </c>
      <c r="C151" s="11" t="s">
        <v>2394</v>
      </c>
      <c r="D151" s="11" t="s">
        <v>2394</v>
      </c>
      <c r="E151" s="11"/>
      <c r="F151" s="11"/>
      <c r="G151" s="11"/>
      <c r="H151" s="11"/>
      <c r="I151" s="14"/>
      <c r="J151" s="12" t="s">
        <v>2395</v>
      </c>
      <c r="K151" s="12" t="s">
        <v>2396</v>
      </c>
      <c r="L151" s="11" t="s">
        <v>11663</v>
      </c>
      <c r="M151" s="11" t="s">
        <v>83</v>
      </c>
      <c r="N151" s="11">
        <v>0</v>
      </c>
      <c r="O151" s="11">
        <v>4</v>
      </c>
      <c r="P151" s="11"/>
      <c r="Q151" s="130">
        <v>3</v>
      </c>
      <c r="R151" s="130">
        <v>3</v>
      </c>
      <c r="S151" s="14"/>
      <c r="T151" s="16"/>
    </row>
    <row r="152" spans="1:20" ht="14.25" customHeight="1">
      <c r="A152" s="7">
        <v>19</v>
      </c>
      <c r="B152" s="10" t="s">
        <v>2372</v>
      </c>
      <c r="C152" s="11" t="s">
        <v>1667</v>
      </c>
      <c r="D152" s="11" t="s">
        <v>11741</v>
      </c>
      <c r="E152" s="11"/>
      <c r="F152" s="11"/>
      <c r="G152" s="11"/>
      <c r="H152" s="11"/>
      <c r="I152" s="14"/>
      <c r="J152" s="12" t="s">
        <v>2396</v>
      </c>
      <c r="K152" s="46"/>
      <c r="L152" s="11" t="s">
        <v>11688</v>
      </c>
      <c r="M152" s="11" t="s">
        <v>83</v>
      </c>
      <c r="N152" s="11">
        <v>0</v>
      </c>
      <c r="O152" s="11">
        <v>1</v>
      </c>
      <c r="P152" s="11"/>
      <c r="Q152" s="11"/>
      <c r="R152" s="11"/>
      <c r="S152" s="14"/>
      <c r="T152" s="16"/>
    </row>
    <row r="153" spans="1:20" ht="14.25" customHeight="1">
      <c r="A153" s="7">
        <v>19</v>
      </c>
      <c r="B153" s="10" t="s">
        <v>2372</v>
      </c>
      <c r="C153" s="11" t="s">
        <v>931</v>
      </c>
      <c r="D153" s="11" t="s">
        <v>2397</v>
      </c>
      <c r="E153" s="11"/>
      <c r="F153" s="11"/>
      <c r="G153" s="11"/>
      <c r="H153" s="11"/>
      <c r="I153" s="14"/>
      <c r="J153" s="12" t="s">
        <v>1564</v>
      </c>
      <c r="K153" s="12" t="s">
        <v>2398</v>
      </c>
      <c r="L153" s="11" t="s">
        <v>11666</v>
      </c>
      <c r="M153" s="11" t="s">
        <v>43</v>
      </c>
      <c r="N153" s="11">
        <v>0</v>
      </c>
      <c r="O153" s="11">
        <v>4</v>
      </c>
      <c r="P153" s="11"/>
      <c r="Q153" s="130">
        <v>3</v>
      </c>
      <c r="R153" s="130">
        <v>3</v>
      </c>
      <c r="S153" s="14"/>
      <c r="T153" s="16"/>
    </row>
    <row r="154" spans="1:20" ht="14.25" customHeight="1">
      <c r="A154" s="7">
        <v>19</v>
      </c>
      <c r="B154" s="10" t="s">
        <v>2372</v>
      </c>
      <c r="C154" s="11"/>
      <c r="D154" s="11" t="s">
        <v>38</v>
      </c>
      <c r="E154" s="11"/>
      <c r="F154" s="11"/>
      <c r="G154" s="11"/>
      <c r="H154" s="11"/>
      <c r="I154" s="14"/>
      <c r="J154" s="12" t="s">
        <v>6029</v>
      </c>
      <c r="K154" s="46"/>
      <c r="L154" s="11" t="s">
        <v>11663</v>
      </c>
      <c r="M154" s="11" t="s">
        <v>43</v>
      </c>
      <c r="N154" s="11">
        <v>0</v>
      </c>
      <c r="O154" s="11">
        <v>4</v>
      </c>
      <c r="P154" s="11"/>
      <c r="Q154" s="11"/>
      <c r="R154" s="11"/>
      <c r="S154" s="14"/>
      <c r="T154" s="16"/>
    </row>
    <row r="155" spans="1:20" ht="14.25" customHeight="1">
      <c r="A155" s="7">
        <v>19</v>
      </c>
      <c r="B155" s="10" t="s">
        <v>2372</v>
      </c>
      <c r="C155" s="11"/>
      <c r="D155" s="11" t="s">
        <v>68</v>
      </c>
      <c r="E155" s="11"/>
      <c r="F155" s="11"/>
      <c r="G155" s="11"/>
      <c r="H155" s="11"/>
      <c r="I155" s="14"/>
      <c r="J155" s="12" t="s">
        <v>2688</v>
      </c>
      <c r="K155" s="46"/>
      <c r="L155" s="11" t="s">
        <v>11666</v>
      </c>
      <c r="M155" s="11" t="s">
        <v>28</v>
      </c>
      <c r="N155" s="11">
        <v>0</v>
      </c>
      <c r="O155" s="11">
        <v>1</v>
      </c>
      <c r="P155" s="11"/>
      <c r="Q155" s="11"/>
      <c r="R155" s="11"/>
      <c r="S155" s="14"/>
      <c r="T155" s="16"/>
    </row>
    <row r="156" spans="1:20" ht="14.25" customHeight="1">
      <c r="A156" s="7">
        <v>19</v>
      </c>
      <c r="B156" s="10" t="s">
        <v>2372</v>
      </c>
      <c r="C156" s="11" t="s">
        <v>421</v>
      </c>
      <c r="D156" s="11" t="s">
        <v>350</v>
      </c>
      <c r="E156" s="11"/>
      <c r="F156" s="11" t="s">
        <v>538</v>
      </c>
      <c r="G156" s="11"/>
      <c r="H156" s="11"/>
      <c r="I156" s="14"/>
      <c r="J156" s="12" t="s">
        <v>2399</v>
      </c>
      <c r="K156" s="12" t="s">
        <v>4120</v>
      </c>
      <c r="L156" s="11" t="s">
        <v>11663</v>
      </c>
      <c r="M156" s="11" t="s">
        <v>43</v>
      </c>
      <c r="N156" s="11">
        <v>0</v>
      </c>
      <c r="O156" s="11">
        <v>0</v>
      </c>
      <c r="P156" s="11"/>
      <c r="Q156" s="130">
        <v>3</v>
      </c>
      <c r="R156" s="130">
        <v>3</v>
      </c>
      <c r="S156" s="14"/>
      <c r="T156" s="16"/>
    </row>
    <row r="157" spans="1:20" ht="14.25" customHeight="1">
      <c r="A157" s="7">
        <v>19</v>
      </c>
      <c r="B157" s="10" t="s">
        <v>2372</v>
      </c>
      <c r="C157" s="11" t="s">
        <v>2190</v>
      </c>
      <c r="D157" s="11" t="s">
        <v>2400</v>
      </c>
      <c r="E157" s="28" t="s">
        <v>2190</v>
      </c>
      <c r="F157" s="11"/>
      <c r="G157" s="11" t="s">
        <v>2403</v>
      </c>
      <c r="H157" s="11" t="s">
        <v>2403</v>
      </c>
      <c r="I157" s="11" t="s">
        <v>181</v>
      </c>
      <c r="J157" s="12" t="s">
        <v>2401</v>
      </c>
      <c r="K157" s="12" t="s">
        <v>2402</v>
      </c>
      <c r="L157" s="11" t="s">
        <v>11666</v>
      </c>
      <c r="M157" s="11" t="s">
        <v>43</v>
      </c>
      <c r="N157" s="11">
        <v>0</v>
      </c>
      <c r="O157" s="11">
        <v>0</v>
      </c>
      <c r="P157" s="11" t="s">
        <v>11742</v>
      </c>
      <c r="Q157" s="130">
        <v>3</v>
      </c>
      <c r="R157" s="130">
        <v>4</v>
      </c>
      <c r="S157" s="14"/>
      <c r="T157" s="16"/>
    </row>
    <row r="158" spans="1:20" ht="14.25" customHeight="1">
      <c r="A158" s="7">
        <v>20</v>
      </c>
      <c r="B158" s="19" t="s">
        <v>2404</v>
      </c>
      <c r="C158" s="11"/>
      <c r="D158" s="11" t="s">
        <v>11073</v>
      </c>
      <c r="E158" s="14"/>
      <c r="F158" s="14"/>
      <c r="G158" s="14"/>
      <c r="H158" s="14"/>
      <c r="I158" s="14"/>
      <c r="J158" s="12" t="s">
        <v>1741</v>
      </c>
      <c r="K158" s="415"/>
      <c r="L158" s="11" t="s">
        <v>11666</v>
      </c>
      <c r="M158" s="11" t="s">
        <v>43</v>
      </c>
      <c r="N158" s="11">
        <v>0</v>
      </c>
      <c r="O158" s="11">
        <v>4</v>
      </c>
      <c r="P158" s="11"/>
      <c r="Q158" s="11"/>
      <c r="R158" s="11"/>
      <c r="S158" s="14"/>
      <c r="T158" s="16"/>
    </row>
    <row r="159" spans="1:20" ht="14.25" customHeight="1">
      <c r="A159" s="7">
        <v>20</v>
      </c>
      <c r="B159" s="10" t="s">
        <v>2404</v>
      </c>
      <c r="C159" s="11" t="s">
        <v>11073</v>
      </c>
      <c r="D159" s="11" t="s">
        <v>11073</v>
      </c>
      <c r="E159" s="14"/>
      <c r="F159" s="14"/>
      <c r="G159" s="11" t="s">
        <v>11743</v>
      </c>
      <c r="H159" s="11" t="s">
        <v>11743</v>
      </c>
      <c r="I159" s="14"/>
      <c r="J159" s="12" t="s">
        <v>712</v>
      </c>
      <c r="K159" s="12" t="s">
        <v>2094</v>
      </c>
      <c r="L159" s="11" t="s">
        <v>11666</v>
      </c>
      <c r="M159" s="11" t="s">
        <v>43</v>
      </c>
      <c r="N159" s="11">
        <v>0</v>
      </c>
      <c r="O159" s="11">
        <v>4</v>
      </c>
      <c r="P159" s="11"/>
      <c r="Q159" s="130">
        <v>4</v>
      </c>
      <c r="R159" s="130">
        <v>3</v>
      </c>
      <c r="S159" s="14"/>
      <c r="T159" s="16"/>
    </row>
    <row r="160" spans="1:20" ht="14.25" customHeight="1">
      <c r="A160" s="7">
        <v>20</v>
      </c>
      <c r="B160" s="19" t="s">
        <v>2404</v>
      </c>
      <c r="C160" s="11"/>
      <c r="D160" s="11" t="s">
        <v>11744</v>
      </c>
      <c r="E160" s="14"/>
      <c r="F160" s="14"/>
      <c r="G160" s="14"/>
      <c r="H160" s="14"/>
      <c r="I160" s="14"/>
      <c r="J160" s="12" t="s">
        <v>798</v>
      </c>
      <c r="K160" s="415"/>
      <c r="L160" s="11" t="s">
        <v>11663</v>
      </c>
      <c r="M160" s="11" t="s">
        <v>43</v>
      </c>
      <c r="N160" s="11">
        <v>0</v>
      </c>
      <c r="O160" s="11">
        <v>4</v>
      </c>
      <c r="P160" s="11"/>
      <c r="Q160" s="11"/>
      <c r="R160" s="11"/>
      <c r="S160" s="14"/>
      <c r="T160" s="16"/>
    </row>
    <row r="161" spans="1:20" ht="14.25" customHeight="1">
      <c r="A161" s="7">
        <v>20</v>
      </c>
      <c r="B161" s="19" t="s">
        <v>2404</v>
      </c>
      <c r="C161" s="21"/>
      <c r="D161" s="21" t="s">
        <v>2239</v>
      </c>
      <c r="E161" s="16"/>
      <c r="F161" s="16"/>
      <c r="G161" s="11"/>
      <c r="H161" s="11"/>
      <c r="I161" s="14"/>
      <c r="J161" s="38" t="s">
        <v>289</v>
      </c>
      <c r="K161" s="415"/>
      <c r="L161" s="11" t="s">
        <v>11666</v>
      </c>
      <c r="M161" s="11" t="s">
        <v>43</v>
      </c>
      <c r="N161" s="11">
        <v>0</v>
      </c>
      <c r="O161" s="11">
        <v>4</v>
      </c>
      <c r="P161" s="11"/>
      <c r="Q161" s="11"/>
      <c r="R161" s="11"/>
      <c r="S161" s="14"/>
      <c r="T161" s="16"/>
    </row>
    <row r="162" spans="1:20" ht="14.25" customHeight="1">
      <c r="A162" s="7">
        <v>20</v>
      </c>
      <c r="B162" s="19" t="s">
        <v>2404</v>
      </c>
      <c r="C162" s="11" t="s">
        <v>394</v>
      </c>
      <c r="D162" s="11" t="s">
        <v>11745</v>
      </c>
      <c r="E162" s="14"/>
      <c r="F162" s="14"/>
      <c r="G162" s="14"/>
      <c r="H162" s="14"/>
      <c r="I162" s="14"/>
      <c r="J162" s="12" t="s">
        <v>300</v>
      </c>
      <c r="K162" s="12" t="s">
        <v>515</v>
      </c>
      <c r="L162" s="11" t="s">
        <v>11663</v>
      </c>
      <c r="M162" s="11" t="s">
        <v>43</v>
      </c>
      <c r="N162" s="11">
        <v>0</v>
      </c>
      <c r="O162" s="11">
        <v>4</v>
      </c>
      <c r="P162" s="11"/>
      <c r="Q162" s="130">
        <v>3</v>
      </c>
      <c r="R162" s="130">
        <v>3</v>
      </c>
      <c r="S162" s="14"/>
      <c r="T162" s="16"/>
    </row>
    <row r="163" spans="1:20" ht="14.25" customHeight="1">
      <c r="A163" s="7">
        <v>20</v>
      </c>
      <c r="B163" s="19" t="s">
        <v>2404</v>
      </c>
      <c r="C163" s="11"/>
      <c r="D163" s="11" t="s">
        <v>38</v>
      </c>
      <c r="E163" s="14"/>
      <c r="F163" s="14"/>
      <c r="G163" s="14"/>
      <c r="H163" s="14"/>
      <c r="I163" s="14"/>
      <c r="J163" s="12" t="s">
        <v>1503</v>
      </c>
      <c r="K163" s="415"/>
      <c r="L163" s="11" t="s">
        <v>11663</v>
      </c>
      <c r="M163" s="11" t="s">
        <v>43</v>
      </c>
      <c r="N163" s="11">
        <v>0</v>
      </c>
      <c r="O163" s="11">
        <v>4</v>
      </c>
      <c r="P163" s="11"/>
      <c r="Q163" s="11"/>
      <c r="R163" s="11"/>
      <c r="S163" s="14"/>
      <c r="T163" s="16"/>
    </row>
    <row r="164" spans="1:20" ht="14.25" customHeight="1">
      <c r="A164" s="7">
        <v>20</v>
      </c>
      <c r="B164" s="19" t="s">
        <v>2404</v>
      </c>
      <c r="C164" s="11"/>
      <c r="D164" s="11" t="s">
        <v>417</v>
      </c>
      <c r="E164" s="14"/>
      <c r="F164" s="14"/>
      <c r="G164" s="14"/>
      <c r="H164" s="14"/>
      <c r="I164" s="14"/>
      <c r="J164" s="12" t="s">
        <v>515</v>
      </c>
      <c r="K164" s="415"/>
      <c r="L164" s="11" t="s">
        <v>11666</v>
      </c>
      <c r="M164" s="11" t="s">
        <v>43</v>
      </c>
      <c r="N164" s="11">
        <v>0</v>
      </c>
      <c r="O164" s="11">
        <v>4</v>
      </c>
      <c r="P164" s="11"/>
      <c r="Q164" s="11"/>
      <c r="R164" s="11"/>
      <c r="S164" s="14"/>
      <c r="T164" s="16"/>
    </row>
    <row r="165" spans="1:20" ht="14.25" customHeight="1">
      <c r="A165" s="7">
        <v>20</v>
      </c>
      <c r="B165" s="19" t="s">
        <v>2404</v>
      </c>
      <c r="C165" s="11" t="s">
        <v>44</v>
      </c>
      <c r="D165" s="11" t="s">
        <v>11746</v>
      </c>
      <c r="E165" s="14"/>
      <c r="F165" s="14"/>
      <c r="G165" s="14"/>
      <c r="H165" s="14"/>
      <c r="I165" s="14"/>
      <c r="J165" s="12" t="s">
        <v>408</v>
      </c>
      <c r="K165" s="12" t="s">
        <v>5825</v>
      </c>
      <c r="L165" s="11" t="s">
        <v>11663</v>
      </c>
      <c r="M165" s="11" t="s">
        <v>43</v>
      </c>
      <c r="N165" s="11">
        <v>0</v>
      </c>
      <c r="O165" s="11">
        <v>4</v>
      </c>
      <c r="P165" s="11"/>
      <c r="Q165" s="130">
        <v>3</v>
      </c>
      <c r="R165" s="130">
        <v>3</v>
      </c>
      <c r="S165" s="14"/>
      <c r="T165" s="16"/>
    </row>
    <row r="166" spans="1:20" ht="14.25" customHeight="1">
      <c r="A166" s="7">
        <v>20</v>
      </c>
      <c r="B166" s="19" t="s">
        <v>2404</v>
      </c>
      <c r="C166" s="11" t="s">
        <v>11075</v>
      </c>
      <c r="D166" s="11" t="s">
        <v>2239</v>
      </c>
      <c r="E166" s="14"/>
      <c r="F166" s="14"/>
      <c r="G166" s="11" t="s">
        <v>11747</v>
      </c>
      <c r="H166" s="11" t="s">
        <v>11747</v>
      </c>
      <c r="I166" s="11" t="s">
        <v>2408</v>
      </c>
      <c r="J166" s="12" t="s">
        <v>2376</v>
      </c>
      <c r="K166" s="12" t="s">
        <v>1244</v>
      </c>
      <c r="L166" s="11" t="s">
        <v>11666</v>
      </c>
      <c r="M166" s="11" t="s">
        <v>43</v>
      </c>
      <c r="N166" s="11">
        <v>0</v>
      </c>
      <c r="O166" s="11">
        <v>4</v>
      </c>
      <c r="P166" s="11"/>
      <c r="Q166" s="130">
        <v>4</v>
      </c>
      <c r="R166" s="130">
        <v>4</v>
      </c>
      <c r="S166" s="14"/>
      <c r="T166" s="16"/>
    </row>
    <row r="167" spans="1:20" ht="14.25" customHeight="1">
      <c r="A167" s="7">
        <v>20</v>
      </c>
      <c r="B167" s="19" t="s">
        <v>2404</v>
      </c>
      <c r="C167" s="11" t="s">
        <v>2409</v>
      </c>
      <c r="D167" s="11" t="s">
        <v>2069</v>
      </c>
      <c r="E167" s="14"/>
      <c r="F167" s="14"/>
      <c r="G167" s="11" t="s">
        <v>2411</v>
      </c>
      <c r="H167" s="11" t="s">
        <v>2411</v>
      </c>
      <c r="I167" s="11" t="s">
        <v>2412</v>
      </c>
      <c r="J167" s="12" t="s">
        <v>301</v>
      </c>
      <c r="K167" s="12" t="s">
        <v>1249</v>
      </c>
      <c r="L167" s="11" t="s">
        <v>11666</v>
      </c>
      <c r="M167" s="11" t="s">
        <v>43</v>
      </c>
      <c r="N167" s="11">
        <v>0</v>
      </c>
      <c r="O167" s="11">
        <v>4</v>
      </c>
      <c r="P167" s="11"/>
      <c r="Q167" s="130">
        <v>5</v>
      </c>
      <c r="R167" s="130">
        <v>5</v>
      </c>
      <c r="S167" s="14"/>
      <c r="T167" s="16"/>
    </row>
    <row r="168" spans="1:20" ht="14.25" customHeight="1">
      <c r="A168" s="7">
        <v>20</v>
      </c>
      <c r="B168" s="19" t="s">
        <v>2404</v>
      </c>
      <c r="C168" s="11" t="s">
        <v>11076</v>
      </c>
      <c r="D168" s="11" t="s">
        <v>2239</v>
      </c>
      <c r="E168" s="14"/>
      <c r="F168" s="14"/>
      <c r="G168" s="11" t="s">
        <v>2416</v>
      </c>
      <c r="H168" s="11" t="s">
        <v>2416</v>
      </c>
      <c r="I168" s="11" t="s">
        <v>2412</v>
      </c>
      <c r="J168" s="12" t="s">
        <v>2011</v>
      </c>
      <c r="K168" s="12" t="s">
        <v>2414</v>
      </c>
      <c r="L168" s="11" t="s">
        <v>11666</v>
      </c>
      <c r="M168" s="11" t="s">
        <v>43</v>
      </c>
      <c r="N168" s="11">
        <v>0</v>
      </c>
      <c r="O168" s="11">
        <v>4</v>
      </c>
      <c r="P168" s="11"/>
      <c r="Q168" s="130">
        <v>5</v>
      </c>
      <c r="R168" s="130">
        <v>5</v>
      </c>
      <c r="S168" s="14"/>
      <c r="T168" s="16"/>
    </row>
    <row r="169" spans="1:20" ht="14.25" customHeight="1">
      <c r="A169" s="7">
        <v>20</v>
      </c>
      <c r="B169" s="19" t="s">
        <v>2404</v>
      </c>
      <c r="C169" s="11" t="s">
        <v>2417</v>
      </c>
      <c r="D169" s="11" t="s">
        <v>2417</v>
      </c>
      <c r="E169" s="14"/>
      <c r="F169" s="14"/>
      <c r="G169" s="11" t="s">
        <v>2418</v>
      </c>
      <c r="H169" s="11" t="s">
        <v>2418</v>
      </c>
      <c r="I169" s="14"/>
      <c r="J169" s="12" t="s">
        <v>1409</v>
      </c>
      <c r="K169" s="12" t="s">
        <v>1764</v>
      </c>
      <c r="L169" s="11" t="s">
        <v>11663</v>
      </c>
      <c r="M169" s="11" t="s">
        <v>83</v>
      </c>
      <c r="N169" s="11">
        <v>0</v>
      </c>
      <c r="O169" s="11">
        <v>4</v>
      </c>
      <c r="P169" s="11"/>
      <c r="Q169" s="130">
        <v>4</v>
      </c>
      <c r="R169" s="130">
        <v>4</v>
      </c>
      <c r="S169" s="14"/>
      <c r="T169" s="16"/>
    </row>
    <row r="170" spans="1:20" ht="14.25" customHeight="1">
      <c r="A170" s="7">
        <v>20</v>
      </c>
      <c r="B170" s="19" t="s">
        <v>2404</v>
      </c>
      <c r="C170" s="11" t="s">
        <v>294</v>
      </c>
      <c r="D170" s="11" t="s">
        <v>2419</v>
      </c>
      <c r="E170" s="14"/>
      <c r="F170" s="14"/>
      <c r="G170" s="11" t="s">
        <v>2422</v>
      </c>
      <c r="H170" s="11" t="s">
        <v>2422</v>
      </c>
      <c r="I170" s="14"/>
      <c r="J170" s="12" t="s">
        <v>2420</v>
      </c>
      <c r="K170" s="12" t="s">
        <v>1208</v>
      </c>
      <c r="L170" s="11" t="s">
        <v>11666</v>
      </c>
      <c r="M170" s="11" t="s">
        <v>43</v>
      </c>
      <c r="N170" s="11">
        <v>0</v>
      </c>
      <c r="O170" s="11">
        <v>4</v>
      </c>
      <c r="P170" s="11"/>
      <c r="Q170" s="130">
        <v>4</v>
      </c>
      <c r="R170" s="130">
        <v>4</v>
      </c>
      <c r="S170" s="14"/>
      <c r="T170" s="16"/>
    </row>
    <row r="171" spans="1:20" ht="14.25" customHeight="1">
      <c r="A171" s="7">
        <v>20</v>
      </c>
      <c r="B171" s="19" t="s">
        <v>2404</v>
      </c>
      <c r="C171" s="11" t="s">
        <v>38</v>
      </c>
      <c r="D171" s="11" t="s">
        <v>90</v>
      </c>
      <c r="E171" s="14"/>
      <c r="F171" s="11" t="s">
        <v>2423</v>
      </c>
      <c r="G171" s="11" t="s">
        <v>2426</v>
      </c>
      <c r="H171" s="11" t="s">
        <v>2426</v>
      </c>
      <c r="I171" s="14"/>
      <c r="J171" s="12" t="s">
        <v>2236</v>
      </c>
      <c r="K171" s="12" t="s">
        <v>2424</v>
      </c>
      <c r="L171" s="11" t="s">
        <v>11663</v>
      </c>
      <c r="M171" s="11" t="s">
        <v>43</v>
      </c>
      <c r="N171" s="11">
        <v>0</v>
      </c>
      <c r="O171" s="11">
        <v>4</v>
      </c>
      <c r="P171" s="11"/>
      <c r="Q171" s="130">
        <v>3</v>
      </c>
      <c r="R171" s="130">
        <v>4</v>
      </c>
      <c r="S171" s="14"/>
      <c r="T171" s="16"/>
    </row>
    <row r="172" spans="1:20" ht="14.25" customHeight="1">
      <c r="A172" s="7">
        <v>20</v>
      </c>
      <c r="B172" s="19" t="s">
        <v>2404</v>
      </c>
      <c r="C172" s="11" t="s">
        <v>233</v>
      </c>
      <c r="D172" s="11" t="s">
        <v>1795</v>
      </c>
      <c r="E172" s="14"/>
      <c r="F172" s="11"/>
      <c r="G172" s="11" t="s">
        <v>2429</v>
      </c>
      <c r="H172" s="11" t="s">
        <v>2429</v>
      </c>
      <c r="I172" s="14"/>
      <c r="J172" s="12" t="s">
        <v>399</v>
      </c>
      <c r="K172" s="12" t="s">
        <v>2427</v>
      </c>
      <c r="L172" s="11" t="s">
        <v>11666</v>
      </c>
      <c r="M172" s="11" t="s">
        <v>28</v>
      </c>
      <c r="N172" s="11">
        <v>0</v>
      </c>
      <c r="O172" s="11">
        <v>4</v>
      </c>
      <c r="P172" s="11"/>
      <c r="Q172" s="130">
        <v>5</v>
      </c>
      <c r="R172" s="130">
        <v>5</v>
      </c>
      <c r="S172" s="14"/>
      <c r="T172" s="16"/>
    </row>
    <row r="173" spans="1:20" ht="14.25" customHeight="1">
      <c r="A173" s="7">
        <v>20</v>
      </c>
      <c r="B173" s="19" t="s">
        <v>2404</v>
      </c>
      <c r="C173" s="11" t="s">
        <v>333</v>
      </c>
      <c r="D173" s="11" t="s">
        <v>90</v>
      </c>
      <c r="E173" s="14"/>
      <c r="F173" s="11" t="s">
        <v>2430</v>
      </c>
      <c r="G173" s="11" t="s">
        <v>2432</v>
      </c>
      <c r="H173" s="11" t="s">
        <v>11748</v>
      </c>
      <c r="I173" s="11" t="s">
        <v>2433</v>
      </c>
      <c r="J173" s="12" t="s">
        <v>761</v>
      </c>
      <c r="K173" s="12" t="s">
        <v>2431</v>
      </c>
      <c r="L173" s="11" t="s">
        <v>11666</v>
      </c>
      <c r="M173" s="11" t="s">
        <v>43</v>
      </c>
      <c r="N173" s="11">
        <v>0</v>
      </c>
      <c r="O173" s="11">
        <v>4</v>
      </c>
      <c r="P173" s="11"/>
      <c r="Q173" s="130">
        <v>5</v>
      </c>
      <c r="R173" s="130">
        <v>5</v>
      </c>
      <c r="S173" s="14"/>
      <c r="T173" s="16"/>
    </row>
    <row r="174" spans="1:20" ht="14.25" customHeight="1">
      <c r="A174" s="7">
        <v>20</v>
      </c>
      <c r="B174" s="19" t="s">
        <v>2404</v>
      </c>
      <c r="C174" s="11" t="s">
        <v>1344</v>
      </c>
      <c r="D174" s="11" t="s">
        <v>2434</v>
      </c>
      <c r="E174" s="11" t="s">
        <v>11749</v>
      </c>
      <c r="F174" s="11"/>
      <c r="G174" s="11" t="s">
        <v>2437</v>
      </c>
      <c r="H174" s="11" t="s">
        <v>2438</v>
      </c>
      <c r="I174" s="11"/>
      <c r="J174" s="12" t="s">
        <v>5443</v>
      </c>
      <c r="K174" s="12" t="s">
        <v>601</v>
      </c>
      <c r="L174" s="11" t="s">
        <v>11666</v>
      </c>
      <c r="M174" s="11" t="s">
        <v>43</v>
      </c>
      <c r="N174" s="11">
        <v>0</v>
      </c>
      <c r="O174" s="11">
        <v>4</v>
      </c>
      <c r="P174" s="11"/>
      <c r="Q174" s="130">
        <v>3</v>
      </c>
      <c r="R174" s="130">
        <v>4</v>
      </c>
      <c r="S174" s="14"/>
      <c r="T174" s="16"/>
    </row>
    <row r="175" spans="1:20" ht="14.25" customHeight="1">
      <c r="A175" s="7">
        <v>20</v>
      </c>
      <c r="B175" s="19" t="s">
        <v>2404</v>
      </c>
      <c r="C175" s="11" t="s">
        <v>593</v>
      </c>
      <c r="D175" s="11" t="s">
        <v>593</v>
      </c>
      <c r="E175" s="14"/>
      <c r="F175" s="11"/>
      <c r="G175" s="11"/>
      <c r="H175" s="11"/>
      <c r="I175" s="11"/>
      <c r="J175" s="12" t="s">
        <v>2439</v>
      </c>
      <c r="K175" s="12" t="s">
        <v>2440</v>
      </c>
      <c r="L175" s="11" t="s">
        <v>11666</v>
      </c>
      <c r="M175" s="11" t="s">
        <v>43</v>
      </c>
      <c r="N175" s="11">
        <v>0</v>
      </c>
      <c r="O175" s="11">
        <v>4</v>
      </c>
      <c r="P175" s="11"/>
      <c r="Q175" s="130">
        <v>3</v>
      </c>
      <c r="R175" s="130">
        <v>3</v>
      </c>
      <c r="S175" s="14"/>
      <c r="T175" s="16"/>
    </row>
    <row r="176" spans="1:20" ht="14.25" customHeight="1">
      <c r="A176" s="7">
        <v>20</v>
      </c>
      <c r="B176" s="19" t="s">
        <v>2404</v>
      </c>
      <c r="C176" s="11" t="s">
        <v>89</v>
      </c>
      <c r="D176" s="11" t="s">
        <v>89</v>
      </c>
      <c r="E176" s="14"/>
      <c r="F176" s="11"/>
      <c r="G176" s="11"/>
      <c r="H176" s="11"/>
      <c r="I176" s="11"/>
      <c r="J176" s="12" t="s">
        <v>2439</v>
      </c>
      <c r="K176" s="12" t="s">
        <v>2440</v>
      </c>
      <c r="L176" s="11" t="s">
        <v>11666</v>
      </c>
      <c r="M176" s="11" t="s">
        <v>28</v>
      </c>
      <c r="N176" s="11">
        <v>0</v>
      </c>
      <c r="O176" s="11">
        <v>4</v>
      </c>
      <c r="P176" s="11"/>
      <c r="Q176" s="130">
        <v>3</v>
      </c>
      <c r="R176" s="130">
        <v>3</v>
      </c>
      <c r="S176" s="14"/>
      <c r="T176" s="16"/>
    </row>
    <row r="177" spans="1:20" ht="14.25" customHeight="1">
      <c r="A177" s="7">
        <v>20</v>
      </c>
      <c r="B177" s="19" t="s">
        <v>2404</v>
      </c>
      <c r="C177" s="11"/>
      <c r="D177" s="11" t="s">
        <v>973</v>
      </c>
      <c r="E177" s="14"/>
      <c r="F177" s="11"/>
      <c r="G177" s="11"/>
      <c r="H177" s="11"/>
      <c r="I177" s="11"/>
      <c r="J177" s="12" t="s">
        <v>7668</v>
      </c>
      <c r="K177" s="46"/>
      <c r="L177" s="11" t="s">
        <v>11666</v>
      </c>
      <c r="M177" s="11" t="s">
        <v>43</v>
      </c>
      <c r="N177" s="11">
        <v>0</v>
      </c>
      <c r="O177" s="11">
        <v>4</v>
      </c>
      <c r="P177" s="11"/>
      <c r="Q177" s="11"/>
      <c r="R177" s="11"/>
      <c r="S177" s="14"/>
      <c r="T177" s="16"/>
    </row>
    <row r="178" spans="1:20" ht="14.25" customHeight="1">
      <c r="A178" s="7">
        <v>20</v>
      </c>
      <c r="B178" s="19" t="s">
        <v>2404</v>
      </c>
      <c r="C178" s="11"/>
      <c r="D178" s="11" t="s">
        <v>2213</v>
      </c>
      <c r="E178" s="14"/>
      <c r="F178" s="11"/>
      <c r="G178" s="11"/>
      <c r="H178" s="11"/>
      <c r="I178" s="11"/>
      <c r="J178" s="12" t="s">
        <v>7668</v>
      </c>
      <c r="K178" s="46"/>
      <c r="L178" s="11" t="s">
        <v>11666</v>
      </c>
      <c r="M178" s="11" t="s">
        <v>28</v>
      </c>
      <c r="N178" s="11">
        <v>0</v>
      </c>
      <c r="O178" s="11">
        <v>4</v>
      </c>
      <c r="P178" s="11"/>
      <c r="Q178" s="11"/>
      <c r="R178" s="11"/>
      <c r="S178" s="14"/>
      <c r="T178" s="16"/>
    </row>
    <row r="179" spans="1:20" ht="14.25" customHeight="1">
      <c r="A179" s="7">
        <v>20</v>
      </c>
      <c r="B179" s="19" t="s">
        <v>2404</v>
      </c>
      <c r="C179" s="11" t="s">
        <v>2442</v>
      </c>
      <c r="D179" s="11" t="s">
        <v>2443</v>
      </c>
      <c r="E179" s="14"/>
      <c r="F179" s="11"/>
      <c r="G179" s="11"/>
      <c r="H179" s="11"/>
      <c r="I179" s="11" t="s">
        <v>11750</v>
      </c>
      <c r="J179" s="12" t="s">
        <v>2444</v>
      </c>
      <c r="K179" s="12" t="s">
        <v>329</v>
      </c>
      <c r="L179" s="11" t="s">
        <v>11666</v>
      </c>
      <c r="M179" s="11" t="s">
        <v>43</v>
      </c>
      <c r="N179" s="11">
        <v>0</v>
      </c>
      <c r="O179" s="11">
        <v>4</v>
      </c>
      <c r="P179" s="11"/>
      <c r="Q179" s="130">
        <v>3</v>
      </c>
      <c r="R179" s="130">
        <v>4</v>
      </c>
      <c r="S179" s="14"/>
      <c r="T179" s="16"/>
    </row>
    <row r="180" spans="1:20" ht="14.25" customHeight="1">
      <c r="A180" s="7">
        <v>20</v>
      </c>
      <c r="B180" s="19" t="s">
        <v>2404</v>
      </c>
      <c r="C180" s="11" t="s">
        <v>2446</v>
      </c>
      <c r="D180" s="11" t="s">
        <v>11751</v>
      </c>
      <c r="E180" s="14"/>
      <c r="F180" s="11"/>
      <c r="G180" s="11"/>
      <c r="H180" s="11"/>
      <c r="I180" s="14"/>
      <c r="J180" s="12" t="s">
        <v>972</v>
      </c>
      <c r="K180" s="12" t="s">
        <v>1569</v>
      </c>
      <c r="L180" s="11" t="s">
        <v>11666</v>
      </c>
      <c r="M180" s="11" t="s">
        <v>43</v>
      </c>
      <c r="N180" s="11">
        <v>0</v>
      </c>
      <c r="O180" s="11">
        <v>4</v>
      </c>
      <c r="P180" s="11"/>
      <c r="Q180" s="130">
        <v>3</v>
      </c>
      <c r="R180" s="130">
        <v>4</v>
      </c>
      <c r="S180" s="14"/>
      <c r="T180" s="16"/>
    </row>
    <row r="181" spans="1:20" ht="14.25" customHeight="1">
      <c r="A181" s="7">
        <v>20</v>
      </c>
      <c r="B181" s="19" t="s">
        <v>11077</v>
      </c>
      <c r="C181" s="11" t="s">
        <v>2448</v>
      </c>
      <c r="D181" s="11" t="s">
        <v>2448</v>
      </c>
      <c r="E181" s="14"/>
      <c r="F181" s="11"/>
      <c r="G181" s="11" t="s">
        <v>2027</v>
      </c>
      <c r="H181" s="11"/>
      <c r="I181" s="14"/>
      <c r="J181" s="12" t="s">
        <v>2449</v>
      </c>
      <c r="K181" s="12" t="s">
        <v>2450</v>
      </c>
      <c r="L181" s="11" t="s">
        <v>11666</v>
      </c>
      <c r="M181" s="11" t="s">
        <v>28</v>
      </c>
      <c r="N181" s="11">
        <v>0</v>
      </c>
      <c r="O181" s="11">
        <v>4</v>
      </c>
      <c r="P181" s="11"/>
      <c r="Q181" s="130">
        <v>4</v>
      </c>
      <c r="R181" s="130">
        <v>4</v>
      </c>
      <c r="S181" s="14"/>
      <c r="T181" s="16"/>
    </row>
    <row r="182" spans="1:20" ht="14.25" customHeight="1">
      <c r="A182" s="7">
        <v>20</v>
      </c>
      <c r="B182" s="19" t="s">
        <v>2404</v>
      </c>
      <c r="C182" s="11" t="s">
        <v>10842</v>
      </c>
      <c r="D182" s="11" t="s">
        <v>11752</v>
      </c>
      <c r="E182" s="14"/>
      <c r="F182" s="11"/>
      <c r="G182" s="11"/>
      <c r="H182" s="11"/>
      <c r="I182" s="14"/>
      <c r="J182" s="12" t="s">
        <v>1157</v>
      </c>
      <c r="K182" s="12" t="s">
        <v>952</v>
      </c>
      <c r="L182" s="11" t="s">
        <v>11663</v>
      </c>
      <c r="M182" s="11" t="s">
        <v>43</v>
      </c>
      <c r="N182" s="11">
        <v>0</v>
      </c>
      <c r="O182" s="11">
        <v>4</v>
      </c>
      <c r="P182" s="11"/>
      <c r="Q182" s="130">
        <v>3</v>
      </c>
      <c r="R182" s="130">
        <v>4</v>
      </c>
      <c r="S182" s="14"/>
      <c r="T182" s="16"/>
    </row>
    <row r="183" spans="1:20" ht="14.25" customHeight="1">
      <c r="A183" s="7">
        <v>20</v>
      </c>
      <c r="B183" s="19" t="s">
        <v>2404</v>
      </c>
      <c r="C183" s="11" t="s">
        <v>80</v>
      </c>
      <c r="D183" s="11" t="s">
        <v>2451</v>
      </c>
      <c r="E183" s="14"/>
      <c r="F183" s="11"/>
      <c r="G183" s="11" t="s">
        <v>2451</v>
      </c>
      <c r="H183" s="11"/>
      <c r="I183" s="14"/>
      <c r="J183" s="12" t="s">
        <v>952</v>
      </c>
      <c r="K183" s="12" t="s">
        <v>505</v>
      </c>
      <c r="L183" s="11" t="s">
        <v>11688</v>
      </c>
      <c r="M183" s="11" t="s">
        <v>83</v>
      </c>
      <c r="N183" s="11">
        <v>0</v>
      </c>
      <c r="O183" s="11">
        <v>4</v>
      </c>
      <c r="P183" s="11"/>
      <c r="Q183" s="130">
        <v>3</v>
      </c>
      <c r="R183" s="130">
        <v>3</v>
      </c>
      <c r="S183" s="14"/>
      <c r="T183" s="16"/>
    </row>
    <row r="184" spans="1:20" ht="14.25" customHeight="1">
      <c r="A184" s="7">
        <v>20</v>
      </c>
      <c r="B184" s="19" t="s">
        <v>2404</v>
      </c>
      <c r="C184" s="11" t="s">
        <v>753</v>
      </c>
      <c r="D184" s="11" t="s">
        <v>2452</v>
      </c>
      <c r="E184" s="14"/>
      <c r="F184" s="11"/>
      <c r="G184" s="11" t="s">
        <v>2454</v>
      </c>
      <c r="H184" s="11" t="s">
        <v>2454</v>
      </c>
      <c r="I184" s="14"/>
      <c r="J184" s="12" t="s">
        <v>2453</v>
      </c>
      <c r="K184" s="12" t="s">
        <v>2199</v>
      </c>
      <c r="L184" s="11" t="s">
        <v>11663</v>
      </c>
      <c r="M184" s="11" t="s">
        <v>83</v>
      </c>
      <c r="N184" s="11">
        <v>0</v>
      </c>
      <c r="O184" s="11">
        <v>4</v>
      </c>
      <c r="P184" s="11"/>
      <c r="Q184" s="130">
        <v>4</v>
      </c>
      <c r="R184" s="130">
        <v>4</v>
      </c>
      <c r="S184" s="14"/>
      <c r="T184" s="16"/>
    </row>
    <row r="185" spans="1:20" ht="14.25" customHeight="1">
      <c r="A185" s="7">
        <v>20</v>
      </c>
      <c r="B185" s="19" t="s">
        <v>2404</v>
      </c>
      <c r="C185" s="11" t="s">
        <v>1450</v>
      </c>
      <c r="D185" s="11" t="s">
        <v>1450</v>
      </c>
      <c r="E185" s="14"/>
      <c r="F185" s="11"/>
      <c r="G185" s="11" t="s">
        <v>1450</v>
      </c>
      <c r="H185" s="11" t="s">
        <v>1450</v>
      </c>
      <c r="I185" s="14"/>
      <c r="J185" s="12" t="s">
        <v>2455</v>
      </c>
      <c r="K185" s="12" t="s">
        <v>2456</v>
      </c>
      <c r="L185" s="11" t="s">
        <v>11663</v>
      </c>
      <c r="M185" s="11" t="s">
        <v>83</v>
      </c>
      <c r="N185" s="11">
        <v>0</v>
      </c>
      <c r="O185" s="11">
        <v>4</v>
      </c>
      <c r="P185" s="11"/>
      <c r="Q185" s="130">
        <v>4</v>
      </c>
      <c r="R185" s="130">
        <v>5</v>
      </c>
      <c r="S185" s="14"/>
      <c r="T185" s="16"/>
    </row>
    <row r="186" spans="1:20" ht="14.25" customHeight="1">
      <c r="A186" s="7">
        <v>20</v>
      </c>
      <c r="B186" s="19" t="s">
        <v>2404</v>
      </c>
      <c r="C186" s="11" t="s">
        <v>105</v>
      </c>
      <c r="D186" s="11" t="s">
        <v>90</v>
      </c>
      <c r="E186" s="14"/>
      <c r="F186" s="11" t="s">
        <v>2457</v>
      </c>
      <c r="G186" s="11" t="s">
        <v>2460</v>
      </c>
      <c r="H186" s="11" t="s">
        <v>2460</v>
      </c>
      <c r="I186" s="14"/>
      <c r="J186" s="12" t="s">
        <v>2458</v>
      </c>
      <c r="K186" s="12" t="s">
        <v>2459</v>
      </c>
      <c r="L186" s="11" t="s">
        <v>11663</v>
      </c>
      <c r="M186" s="11" t="s">
        <v>43</v>
      </c>
      <c r="N186" s="11">
        <v>0</v>
      </c>
      <c r="O186" s="11">
        <v>4</v>
      </c>
      <c r="P186" s="11"/>
      <c r="Q186" s="130">
        <v>4</v>
      </c>
      <c r="R186" s="130">
        <v>4</v>
      </c>
      <c r="S186" s="14"/>
      <c r="T186" s="16"/>
    </row>
    <row r="187" spans="1:20" ht="14.25" customHeight="1">
      <c r="A187" s="7">
        <v>21</v>
      </c>
      <c r="B187" s="19" t="s">
        <v>2461</v>
      </c>
      <c r="C187" s="11" t="s">
        <v>2465</v>
      </c>
      <c r="D187" s="11" t="s">
        <v>11753</v>
      </c>
      <c r="E187" s="14"/>
      <c r="F187" s="11" t="s">
        <v>2525</v>
      </c>
      <c r="G187" s="14"/>
      <c r="H187" s="14"/>
      <c r="I187" s="14"/>
      <c r="J187" s="12" t="s">
        <v>1891</v>
      </c>
      <c r="K187" s="415"/>
      <c r="L187" s="11" t="s">
        <v>11666</v>
      </c>
      <c r="M187" s="11" t="s">
        <v>275</v>
      </c>
      <c r="N187" s="11">
        <v>0</v>
      </c>
      <c r="O187" s="11">
        <v>0</v>
      </c>
      <c r="P187" s="11"/>
      <c r="Q187" s="11"/>
      <c r="R187" s="11"/>
      <c r="S187" s="14"/>
      <c r="T187" s="16"/>
    </row>
    <row r="188" spans="1:20" ht="14.25" customHeight="1">
      <c r="A188" s="7">
        <v>21</v>
      </c>
      <c r="B188" s="10" t="s">
        <v>2461</v>
      </c>
      <c r="C188" s="11" t="s">
        <v>10589</v>
      </c>
      <c r="D188" s="11" t="s">
        <v>10589</v>
      </c>
      <c r="E188" s="14"/>
      <c r="F188" s="14"/>
      <c r="G188" s="14"/>
      <c r="H188" s="14"/>
      <c r="I188" s="14"/>
      <c r="J188" s="12" t="s">
        <v>1645</v>
      </c>
      <c r="K188" s="415"/>
      <c r="L188" s="11" t="s">
        <v>11666</v>
      </c>
      <c r="M188" s="11" t="s">
        <v>275</v>
      </c>
      <c r="N188" s="11">
        <v>0</v>
      </c>
      <c r="O188" s="11">
        <v>1</v>
      </c>
      <c r="P188" s="11"/>
      <c r="Q188" s="11"/>
      <c r="R188" s="11"/>
      <c r="S188" s="14"/>
      <c r="T188" s="16"/>
    </row>
    <row r="189" spans="1:20" ht="14.25" customHeight="1">
      <c r="A189" s="7">
        <v>21</v>
      </c>
      <c r="B189" s="10" t="s">
        <v>2461</v>
      </c>
      <c r="C189" s="11" t="s">
        <v>11754</v>
      </c>
      <c r="D189" s="11" t="s">
        <v>11754</v>
      </c>
      <c r="E189" s="14"/>
      <c r="F189" s="14"/>
      <c r="G189" s="14"/>
      <c r="H189" s="14"/>
      <c r="I189" s="14"/>
      <c r="J189" s="12" t="s">
        <v>1475</v>
      </c>
      <c r="K189" s="415"/>
      <c r="L189" s="11" t="s">
        <v>11663</v>
      </c>
      <c r="M189" s="11" t="s">
        <v>275</v>
      </c>
      <c r="N189" s="11">
        <v>0</v>
      </c>
      <c r="O189" s="11">
        <v>1</v>
      </c>
      <c r="P189" s="11"/>
      <c r="Q189" s="11"/>
      <c r="R189" s="11"/>
      <c r="S189" s="14"/>
      <c r="T189" s="16"/>
    </row>
    <row r="190" spans="1:20" ht="14.25" customHeight="1">
      <c r="A190" s="7">
        <v>21</v>
      </c>
      <c r="B190" s="10" t="s">
        <v>2461</v>
      </c>
      <c r="C190" s="11"/>
      <c r="D190" s="11" t="s">
        <v>2136</v>
      </c>
      <c r="E190" s="14"/>
      <c r="F190" s="14"/>
      <c r="G190" s="14"/>
      <c r="H190" s="14"/>
      <c r="I190" s="14"/>
      <c r="J190" s="12" t="s">
        <v>2611</v>
      </c>
      <c r="K190" s="415"/>
      <c r="L190" s="11" t="s">
        <v>11663</v>
      </c>
      <c r="M190" s="11" t="s">
        <v>275</v>
      </c>
      <c r="N190" s="11">
        <v>0</v>
      </c>
      <c r="O190" s="11">
        <v>5</v>
      </c>
      <c r="P190" s="11"/>
      <c r="Q190" s="11"/>
      <c r="R190" s="11"/>
      <c r="S190" s="14"/>
      <c r="T190" s="16"/>
    </row>
    <row r="191" spans="1:20" ht="14.25" customHeight="1">
      <c r="A191" s="7">
        <v>21</v>
      </c>
      <c r="B191" s="10" t="s">
        <v>2461</v>
      </c>
      <c r="C191" s="11" t="s">
        <v>111</v>
      </c>
      <c r="D191" s="11" t="s">
        <v>8087</v>
      </c>
      <c r="E191" s="14"/>
      <c r="F191" s="14"/>
      <c r="G191" s="14"/>
      <c r="H191" s="14"/>
      <c r="I191" s="14"/>
      <c r="J191" s="12" t="s">
        <v>222</v>
      </c>
      <c r="K191" s="415"/>
      <c r="L191" s="11" t="s">
        <v>11663</v>
      </c>
      <c r="M191" s="11" t="s">
        <v>275</v>
      </c>
      <c r="N191" s="11">
        <v>0</v>
      </c>
      <c r="O191" s="11">
        <v>5</v>
      </c>
      <c r="P191" s="11"/>
      <c r="Q191" s="11"/>
      <c r="R191" s="11"/>
      <c r="S191" s="14"/>
      <c r="T191" s="16"/>
    </row>
    <row r="192" spans="1:20" ht="14.25" customHeight="1">
      <c r="A192" s="7">
        <v>21</v>
      </c>
      <c r="B192" s="10" t="s">
        <v>2461</v>
      </c>
      <c r="C192" s="28" t="s">
        <v>6508</v>
      </c>
      <c r="D192" s="28" t="s">
        <v>6508</v>
      </c>
      <c r="E192" s="14"/>
      <c r="F192" s="14"/>
      <c r="G192" s="14"/>
      <c r="H192" s="14"/>
      <c r="I192" s="14"/>
      <c r="J192" s="12" t="s">
        <v>222</v>
      </c>
      <c r="K192" s="415"/>
      <c r="L192" s="11" t="s">
        <v>11663</v>
      </c>
      <c r="M192" s="11" t="s">
        <v>275</v>
      </c>
      <c r="N192" s="11">
        <v>0</v>
      </c>
      <c r="O192" s="11">
        <v>5</v>
      </c>
      <c r="P192" s="11"/>
      <c r="Q192" s="11"/>
      <c r="R192" s="11"/>
      <c r="S192" s="14"/>
      <c r="T192" s="16"/>
    </row>
    <row r="193" spans="1:20" ht="14.25" customHeight="1">
      <c r="A193" s="7">
        <v>21</v>
      </c>
      <c r="B193" s="10" t="s">
        <v>2461</v>
      </c>
      <c r="C193" s="11" t="s">
        <v>148</v>
      </c>
      <c r="D193" s="11" t="s">
        <v>148</v>
      </c>
      <c r="E193" s="14"/>
      <c r="F193" s="14"/>
      <c r="G193" s="14"/>
      <c r="H193" s="14"/>
      <c r="I193" s="14"/>
      <c r="J193" s="12" t="s">
        <v>693</v>
      </c>
      <c r="K193" s="415"/>
      <c r="L193" s="11" t="s">
        <v>11666</v>
      </c>
      <c r="M193" s="11" t="s">
        <v>153</v>
      </c>
      <c r="N193" s="11">
        <v>0</v>
      </c>
      <c r="O193" s="11">
        <v>1</v>
      </c>
      <c r="P193" s="11"/>
      <c r="Q193" s="11"/>
      <c r="R193" s="11"/>
      <c r="S193" s="14"/>
      <c r="T193" s="16"/>
    </row>
    <row r="194" spans="1:20" ht="14.25" customHeight="1">
      <c r="A194" s="7">
        <v>21</v>
      </c>
      <c r="B194" s="10" t="s">
        <v>2461</v>
      </c>
      <c r="C194" s="11" t="s">
        <v>753</v>
      </c>
      <c r="D194" s="11" t="s">
        <v>11755</v>
      </c>
      <c r="E194" s="14"/>
      <c r="F194" s="14"/>
      <c r="G194" s="11" t="s">
        <v>7655</v>
      </c>
      <c r="H194" s="14"/>
      <c r="I194" s="14"/>
      <c r="J194" s="12" t="s">
        <v>1097</v>
      </c>
      <c r="K194" s="415"/>
      <c r="L194" s="11" t="s">
        <v>11663</v>
      </c>
      <c r="M194" s="11" t="s">
        <v>28</v>
      </c>
      <c r="N194" s="11">
        <v>0</v>
      </c>
      <c r="O194" s="11">
        <v>0</v>
      </c>
      <c r="P194" s="11"/>
      <c r="Q194" s="11"/>
      <c r="R194" s="11"/>
      <c r="S194" s="14"/>
      <c r="T194" s="16"/>
    </row>
    <row r="195" spans="1:20" ht="14.25" customHeight="1">
      <c r="A195" s="7">
        <v>21</v>
      </c>
      <c r="B195" s="10" t="s">
        <v>2461</v>
      </c>
      <c r="C195" s="11"/>
      <c r="D195" s="11" t="s">
        <v>11756</v>
      </c>
      <c r="E195" s="14"/>
      <c r="F195" s="14"/>
      <c r="G195" s="14"/>
      <c r="H195" s="14"/>
      <c r="I195" s="14"/>
      <c r="J195" s="12" t="s">
        <v>1875</v>
      </c>
      <c r="K195" s="415"/>
      <c r="L195" s="11" t="s">
        <v>11688</v>
      </c>
      <c r="M195" s="11" t="s">
        <v>83</v>
      </c>
      <c r="N195" s="11">
        <v>0</v>
      </c>
      <c r="O195" s="11">
        <v>5</v>
      </c>
      <c r="P195" s="11"/>
      <c r="Q195" s="11"/>
      <c r="R195" s="11"/>
      <c r="S195" s="14"/>
      <c r="T195" s="16"/>
    </row>
    <row r="196" spans="1:20" ht="14.25" customHeight="1">
      <c r="A196" s="7">
        <v>21</v>
      </c>
      <c r="B196" s="10" t="s">
        <v>2461</v>
      </c>
      <c r="C196" s="11"/>
      <c r="D196" s="11" t="s">
        <v>4686</v>
      </c>
      <c r="E196" s="14"/>
      <c r="F196" s="14"/>
      <c r="G196" s="14"/>
      <c r="H196" s="14"/>
      <c r="I196" s="14"/>
      <c r="J196" s="12" t="s">
        <v>890</v>
      </c>
      <c r="K196" s="415"/>
      <c r="L196" s="11" t="s">
        <v>11666</v>
      </c>
      <c r="M196" s="11" t="s">
        <v>28</v>
      </c>
      <c r="N196" s="11">
        <v>0</v>
      </c>
      <c r="O196" s="11">
        <v>1</v>
      </c>
      <c r="P196" s="11"/>
      <c r="Q196" s="11"/>
      <c r="R196" s="11"/>
      <c r="S196" s="14"/>
      <c r="T196" s="16"/>
    </row>
    <row r="197" spans="1:20" ht="14.25" customHeight="1">
      <c r="A197" s="7">
        <v>21</v>
      </c>
      <c r="B197" s="10" t="s">
        <v>2461</v>
      </c>
      <c r="C197" s="11"/>
      <c r="D197" s="11" t="s">
        <v>273</v>
      </c>
      <c r="E197" s="14"/>
      <c r="F197" s="14"/>
      <c r="G197" s="14"/>
      <c r="H197" s="14"/>
      <c r="I197" s="14"/>
      <c r="J197" s="12" t="s">
        <v>2314</v>
      </c>
      <c r="K197" s="415"/>
      <c r="L197" s="11" t="s">
        <v>11666</v>
      </c>
      <c r="M197" s="11" t="s">
        <v>43</v>
      </c>
      <c r="N197" s="11">
        <v>0</v>
      </c>
      <c r="O197" s="11">
        <v>1</v>
      </c>
      <c r="P197" s="11"/>
      <c r="Q197" s="11"/>
      <c r="R197" s="11"/>
      <c r="S197" s="14"/>
      <c r="T197" s="16"/>
    </row>
    <row r="198" spans="1:20" ht="14.25" customHeight="1">
      <c r="A198" s="7">
        <v>21</v>
      </c>
      <c r="B198" s="10" t="s">
        <v>2461</v>
      </c>
      <c r="C198" s="11" t="s">
        <v>89</v>
      </c>
      <c r="D198" s="11" t="s">
        <v>89</v>
      </c>
      <c r="E198" s="14"/>
      <c r="F198" s="14"/>
      <c r="G198" s="14"/>
      <c r="H198" s="14"/>
      <c r="I198" s="14"/>
      <c r="J198" s="12" t="s">
        <v>81</v>
      </c>
      <c r="K198" s="415"/>
      <c r="L198" s="11" t="s">
        <v>11666</v>
      </c>
      <c r="M198" s="11" t="s">
        <v>43</v>
      </c>
      <c r="N198" s="11">
        <v>0</v>
      </c>
      <c r="O198" s="11">
        <v>1</v>
      </c>
      <c r="P198" s="11"/>
      <c r="Q198" s="11"/>
      <c r="R198" s="11"/>
      <c r="S198" s="14"/>
      <c r="T198" s="16"/>
    </row>
    <row r="199" spans="1:20" ht="14.25" customHeight="1">
      <c r="A199" s="7">
        <v>21</v>
      </c>
      <c r="B199" s="10" t="s">
        <v>2461</v>
      </c>
      <c r="C199" s="11"/>
      <c r="D199" s="11" t="s">
        <v>7447</v>
      </c>
      <c r="E199" s="14"/>
      <c r="F199" s="14"/>
      <c r="G199" s="14"/>
      <c r="H199" s="14"/>
      <c r="I199" s="14"/>
      <c r="J199" s="12" t="s">
        <v>25</v>
      </c>
      <c r="K199" s="415"/>
      <c r="L199" s="11" t="s">
        <v>11663</v>
      </c>
      <c r="M199" s="14"/>
      <c r="N199" s="11">
        <v>0</v>
      </c>
      <c r="O199" s="11">
        <v>5</v>
      </c>
      <c r="P199" s="11"/>
      <c r="Q199" s="11"/>
      <c r="R199" s="11"/>
      <c r="S199" s="14"/>
      <c r="T199" s="16"/>
    </row>
    <row r="200" spans="1:20" ht="14.25" customHeight="1">
      <c r="A200" s="7">
        <v>21</v>
      </c>
      <c r="B200" s="10" t="s">
        <v>2461</v>
      </c>
      <c r="C200" s="11" t="s">
        <v>593</v>
      </c>
      <c r="D200" s="11" t="s">
        <v>593</v>
      </c>
      <c r="E200" s="14"/>
      <c r="F200" s="14"/>
      <c r="G200" s="11" t="s">
        <v>11757</v>
      </c>
      <c r="H200" s="11" t="s">
        <v>11757</v>
      </c>
      <c r="I200" s="14"/>
      <c r="J200" s="12" t="s">
        <v>684</v>
      </c>
      <c r="K200" s="46"/>
      <c r="L200" s="11" t="s">
        <v>11663</v>
      </c>
      <c r="M200" s="11" t="s">
        <v>43</v>
      </c>
      <c r="N200" s="11">
        <v>0</v>
      </c>
      <c r="O200" s="11">
        <v>0</v>
      </c>
      <c r="P200" s="11"/>
      <c r="Q200" s="11"/>
      <c r="R200" s="11"/>
      <c r="S200" s="14"/>
      <c r="T200" s="16"/>
    </row>
    <row r="201" spans="1:20" ht="14.25" customHeight="1">
      <c r="A201" s="7">
        <v>21</v>
      </c>
      <c r="B201" s="10" t="s">
        <v>2461</v>
      </c>
      <c r="C201" s="11"/>
      <c r="D201" s="11" t="s">
        <v>1217</v>
      </c>
      <c r="E201" s="14"/>
      <c r="F201" s="14"/>
      <c r="G201" s="14"/>
      <c r="H201" s="14"/>
      <c r="I201" s="14"/>
      <c r="J201" s="12" t="s">
        <v>1364</v>
      </c>
      <c r="K201" s="415"/>
      <c r="L201" s="11" t="s">
        <v>11663</v>
      </c>
      <c r="M201" s="11" t="s">
        <v>43</v>
      </c>
      <c r="N201" s="11">
        <v>0</v>
      </c>
      <c r="O201" s="11">
        <v>1</v>
      </c>
      <c r="P201" s="11"/>
      <c r="Q201" s="11"/>
      <c r="R201" s="11"/>
      <c r="S201" s="14"/>
      <c r="T201" s="16"/>
    </row>
    <row r="202" spans="1:20" ht="14.25" customHeight="1">
      <c r="A202" s="7">
        <v>21</v>
      </c>
      <c r="B202" s="10" t="s">
        <v>2461</v>
      </c>
      <c r="C202" s="11" t="s">
        <v>943</v>
      </c>
      <c r="D202" s="11" t="s">
        <v>90</v>
      </c>
      <c r="E202" s="14"/>
      <c r="F202" s="11" t="s">
        <v>2462</v>
      </c>
      <c r="G202" s="11" t="s">
        <v>11758</v>
      </c>
      <c r="H202" s="11" t="s">
        <v>11758</v>
      </c>
      <c r="I202" s="11" t="s">
        <v>181</v>
      </c>
      <c r="J202" s="12" t="s">
        <v>1033</v>
      </c>
      <c r="K202" s="12" t="s">
        <v>2463</v>
      </c>
      <c r="L202" s="11" t="s">
        <v>11666</v>
      </c>
      <c r="M202" s="11" t="s">
        <v>28</v>
      </c>
      <c r="N202" s="11">
        <v>0</v>
      </c>
      <c r="O202" s="11">
        <v>0</v>
      </c>
      <c r="P202" s="11" t="s">
        <v>11759</v>
      </c>
      <c r="Q202" s="130">
        <v>4</v>
      </c>
      <c r="R202" s="130">
        <v>4</v>
      </c>
      <c r="S202" s="14"/>
      <c r="T202" s="16"/>
    </row>
    <row r="203" spans="1:20" ht="14.25" customHeight="1">
      <c r="A203" s="7">
        <v>21</v>
      </c>
      <c r="B203" s="10" t="s">
        <v>2461</v>
      </c>
      <c r="C203" s="11" t="s">
        <v>360</v>
      </c>
      <c r="D203" s="11" t="s">
        <v>2740</v>
      </c>
      <c r="E203" s="14"/>
      <c r="F203" s="14"/>
      <c r="G203" s="14"/>
      <c r="H203" s="14"/>
      <c r="I203" s="14"/>
      <c r="J203" s="12" t="s">
        <v>11760</v>
      </c>
      <c r="K203" s="415"/>
      <c r="L203" s="11" t="s">
        <v>11688</v>
      </c>
      <c r="M203" s="11" t="s">
        <v>83</v>
      </c>
      <c r="N203" s="11">
        <v>0</v>
      </c>
      <c r="O203" s="11">
        <v>5</v>
      </c>
      <c r="P203" s="11"/>
      <c r="Q203" s="11"/>
      <c r="R203" s="11"/>
      <c r="S203" s="14"/>
      <c r="T203" s="16"/>
    </row>
    <row r="204" spans="1:20" ht="14.25" customHeight="1">
      <c r="A204" s="7">
        <v>21</v>
      </c>
      <c r="B204" s="10" t="s">
        <v>2461</v>
      </c>
      <c r="C204" s="11"/>
      <c r="D204" s="11" t="s">
        <v>11761</v>
      </c>
      <c r="E204" s="14"/>
      <c r="F204" s="14"/>
      <c r="G204" s="14"/>
      <c r="H204" s="14"/>
      <c r="I204" s="14"/>
      <c r="J204" s="12" t="s">
        <v>11762</v>
      </c>
      <c r="K204" s="415"/>
      <c r="L204" s="11" t="s">
        <v>11663</v>
      </c>
      <c r="M204" s="11" t="s">
        <v>275</v>
      </c>
      <c r="N204" s="11">
        <v>0</v>
      </c>
      <c r="O204" s="11">
        <v>5</v>
      </c>
      <c r="P204" s="11"/>
      <c r="Q204" s="11"/>
      <c r="R204" s="11"/>
      <c r="S204" s="14"/>
      <c r="T204" s="16"/>
    </row>
    <row r="205" spans="1:20" ht="14.25" customHeight="1">
      <c r="A205" s="7">
        <v>21</v>
      </c>
      <c r="B205" s="10" t="s">
        <v>2461</v>
      </c>
      <c r="C205" s="11" t="s">
        <v>11763</v>
      </c>
      <c r="D205" s="11" t="s">
        <v>11763</v>
      </c>
      <c r="E205" s="14"/>
      <c r="F205" s="14"/>
      <c r="G205" s="14"/>
      <c r="H205" s="14"/>
      <c r="I205" s="14"/>
      <c r="J205" s="12" t="s">
        <v>366</v>
      </c>
      <c r="K205" s="415"/>
      <c r="L205" s="11" t="s">
        <v>11666</v>
      </c>
      <c r="M205" s="11" t="s">
        <v>28</v>
      </c>
      <c r="N205" s="11">
        <v>0</v>
      </c>
      <c r="O205" s="11">
        <v>1</v>
      </c>
      <c r="P205" s="11"/>
      <c r="Q205" s="11"/>
      <c r="R205" s="11"/>
      <c r="S205" s="14"/>
      <c r="T205" s="16"/>
    </row>
    <row r="206" spans="1:20" ht="14.25" customHeight="1">
      <c r="A206" s="7">
        <v>21</v>
      </c>
      <c r="B206" s="10" t="s">
        <v>2461</v>
      </c>
      <c r="C206" s="11" t="s">
        <v>497</v>
      </c>
      <c r="D206" s="11" t="s">
        <v>11764</v>
      </c>
      <c r="E206" s="14"/>
      <c r="F206" s="11" t="s">
        <v>2489</v>
      </c>
      <c r="G206" s="11" t="s">
        <v>11765</v>
      </c>
      <c r="H206" s="11" t="s">
        <v>11765</v>
      </c>
      <c r="I206" s="14"/>
      <c r="J206" s="12" t="s">
        <v>467</v>
      </c>
      <c r="K206" s="46"/>
      <c r="L206" s="11" t="s">
        <v>11663</v>
      </c>
      <c r="M206" s="11" t="s">
        <v>43</v>
      </c>
      <c r="N206" s="11">
        <v>0</v>
      </c>
      <c r="O206" s="11">
        <v>0</v>
      </c>
      <c r="P206" s="11"/>
      <c r="Q206" s="11"/>
      <c r="R206" s="11"/>
      <c r="S206" s="14"/>
      <c r="T206" s="16"/>
    </row>
    <row r="207" spans="1:20" ht="14.25" customHeight="1">
      <c r="A207" s="7">
        <v>21</v>
      </c>
      <c r="B207" s="10" t="s">
        <v>2461</v>
      </c>
      <c r="C207" s="11" t="s">
        <v>350</v>
      </c>
      <c r="D207" s="11" t="s">
        <v>350</v>
      </c>
      <c r="E207" s="14"/>
      <c r="F207" s="11" t="s">
        <v>3200</v>
      </c>
      <c r="G207" s="11" t="s">
        <v>11766</v>
      </c>
      <c r="H207" s="11" t="s">
        <v>11766</v>
      </c>
      <c r="I207" s="14"/>
      <c r="J207" s="12" t="s">
        <v>6790</v>
      </c>
      <c r="K207" s="46"/>
      <c r="L207" s="11" t="s">
        <v>11666</v>
      </c>
      <c r="M207" s="11" t="s">
        <v>275</v>
      </c>
      <c r="N207" s="11">
        <v>0</v>
      </c>
      <c r="O207" s="11">
        <v>0</v>
      </c>
      <c r="P207" s="11"/>
      <c r="Q207" s="11"/>
      <c r="R207" s="11"/>
      <c r="S207" s="14"/>
      <c r="T207" s="16"/>
    </row>
    <row r="208" spans="1:20" ht="14.25" customHeight="1">
      <c r="A208" s="7">
        <v>21</v>
      </c>
      <c r="B208" s="10" t="s">
        <v>2461</v>
      </c>
      <c r="C208" s="11" t="s">
        <v>257</v>
      </c>
      <c r="D208" s="11" t="s">
        <v>257</v>
      </c>
      <c r="E208" s="14"/>
      <c r="F208" s="11"/>
      <c r="G208" s="11"/>
      <c r="H208" s="11"/>
      <c r="I208" s="14"/>
      <c r="J208" s="12" t="s">
        <v>8150</v>
      </c>
      <c r="K208" s="46"/>
      <c r="L208" s="11" t="s">
        <v>11663</v>
      </c>
      <c r="M208" s="11" t="s">
        <v>275</v>
      </c>
      <c r="N208" s="11">
        <v>0</v>
      </c>
      <c r="O208" s="11">
        <v>6</v>
      </c>
      <c r="P208" s="11"/>
      <c r="Q208" s="11"/>
      <c r="R208" s="11"/>
      <c r="S208" s="14"/>
      <c r="T208" s="16"/>
    </row>
    <row r="209" spans="1:20" ht="14.25" customHeight="1">
      <c r="A209" s="7">
        <v>21</v>
      </c>
      <c r="B209" s="10" t="s">
        <v>2461</v>
      </c>
      <c r="C209" s="11" t="s">
        <v>2161</v>
      </c>
      <c r="D209" s="11" t="s">
        <v>2484</v>
      </c>
      <c r="E209" s="14"/>
      <c r="F209" s="11" t="s">
        <v>3325</v>
      </c>
      <c r="G209" s="14"/>
      <c r="H209" s="14"/>
      <c r="I209" s="14"/>
      <c r="J209" s="12" t="s">
        <v>6037</v>
      </c>
      <c r="K209" s="415"/>
      <c r="L209" s="11" t="s">
        <v>11663</v>
      </c>
      <c r="M209" s="11" t="s">
        <v>5797</v>
      </c>
      <c r="N209" s="11">
        <v>0</v>
      </c>
      <c r="O209" s="11">
        <v>5</v>
      </c>
      <c r="P209" s="11"/>
      <c r="Q209" s="11"/>
      <c r="R209" s="11"/>
      <c r="S209" s="14"/>
      <c r="T209" s="16"/>
    </row>
    <row r="210" spans="1:20" ht="14.25" customHeight="1">
      <c r="A210" s="7">
        <v>21</v>
      </c>
      <c r="B210" s="10" t="s">
        <v>2461</v>
      </c>
      <c r="C210" s="11" t="s">
        <v>75</v>
      </c>
      <c r="D210" s="11" t="s">
        <v>75</v>
      </c>
      <c r="E210" s="14"/>
      <c r="F210" s="14"/>
      <c r="G210" s="14"/>
      <c r="H210" s="14"/>
      <c r="I210" s="14"/>
      <c r="J210" s="12" t="s">
        <v>8785</v>
      </c>
      <c r="K210" s="415"/>
      <c r="L210" s="11" t="s">
        <v>11666</v>
      </c>
      <c r="M210" s="11" t="s">
        <v>78</v>
      </c>
      <c r="N210" s="11">
        <v>0</v>
      </c>
      <c r="O210" s="11">
        <v>5</v>
      </c>
      <c r="P210" s="11" t="s">
        <v>11767</v>
      </c>
      <c r="Q210" s="11"/>
      <c r="R210" s="11"/>
      <c r="S210" s="14"/>
      <c r="T210" s="16"/>
    </row>
    <row r="211" spans="1:20" ht="14.25" customHeight="1">
      <c r="A211" s="7">
        <v>21</v>
      </c>
      <c r="B211" s="10" t="s">
        <v>2461</v>
      </c>
      <c r="C211" s="11"/>
      <c r="D211" s="11" t="s">
        <v>2136</v>
      </c>
      <c r="E211" s="14"/>
      <c r="F211" s="14"/>
      <c r="G211" s="11" t="s">
        <v>581</v>
      </c>
      <c r="H211" s="11" t="s">
        <v>581</v>
      </c>
      <c r="I211" s="14"/>
      <c r="J211" s="12" t="s">
        <v>11768</v>
      </c>
      <c r="K211" s="46" t="s">
        <v>8146</v>
      </c>
      <c r="L211" s="11" t="s">
        <v>11663</v>
      </c>
      <c r="M211" s="11" t="s">
        <v>275</v>
      </c>
      <c r="N211" s="11">
        <v>0</v>
      </c>
      <c r="O211" s="11">
        <v>5</v>
      </c>
      <c r="P211" s="11"/>
      <c r="Q211" s="11"/>
      <c r="R211" s="11"/>
      <c r="S211" s="14"/>
      <c r="T211" s="16"/>
    </row>
    <row r="212" spans="1:20" ht="14.25" customHeight="1">
      <c r="A212" s="7">
        <v>21</v>
      </c>
      <c r="B212" s="10" t="s">
        <v>2461</v>
      </c>
      <c r="C212" s="11" t="s">
        <v>6508</v>
      </c>
      <c r="D212" s="11" t="s">
        <v>6508</v>
      </c>
      <c r="E212" s="14"/>
      <c r="F212" s="14"/>
      <c r="G212" s="14"/>
      <c r="H212" s="14"/>
      <c r="I212" s="14"/>
      <c r="J212" s="12" t="s">
        <v>11769</v>
      </c>
      <c r="K212" s="415"/>
      <c r="L212" s="11" t="s">
        <v>11663</v>
      </c>
      <c r="M212" s="11" t="s">
        <v>275</v>
      </c>
      <c r="N212" s="11">
        <v>0</v>
      </c>
      <c r="O212" s="11">
        <v>5</v>
      </c>
      <c r="P212" s="11"/>
      <c r="Q212" s="11"/>
      <c r="R212" s="11"/>
      <c r="S212" s="14"/>
      <c r="T212" s="16"/>
    </row>
    <row r="213" spans="1:20" ht="14.25" customHeight="1">
      <c r="A213" s="7">
        <v>21</v>
      </c>
      <c r="B213" s="10" t="s">
        <v>2461</v>
      </c>
      <c r="C213" s="11"/>
      <c r="D213" s="11" t="s">
        <v>11770</v>
      </c>
      <c r="E213" s="14"/>
      <c r="F213" s="14"/>
      <c r="G213" s="14"/>
      <c r="H213" s="14"/>
      <c r="I213" s="14"/>
      <c r="J213" s="12" t="s">
        <v>11771</v>
      </c>
      <c r="K213" s="415"/>
      <c r="L213" s="11" t="s">
        <v>11663</v>
      </c>
      <c r="M213" s="11" t="s">
        <v>43</v>
      </c>
      <c r="N213" s="11">
        <v>0</v>
      </c>
      <c r="O213" s="11">
        <v>5</v>
      </c>
      <c r="P213" s="11"/>
      <c r="Q213" s="11"/>
      <c r="R213" s="11"/>
      <c r="S213" s="14"/>
      <c r="T213" s="16"/>
    </row>
    <row r="214" spans="1:20" ht="14.25" customHeight="1">
      <c r="A214" s="7">
        <v>21</v>
      </c>
      <c r="B214" s="10" t="s">
        <v>2461</v>
      </c>
      <c r="C214" s="11"/>
      <c r="D214" s="11" t="s">
        <v>547</v>
      </c>
      <c r="E214" s="14"/>
      <c r="F214" s="14"/>
      <c r="G214" s="14"/>
      <c r="H214" s="14"/>
      <c r="I214" s="14"/>
      <c r="J214" s="12" t="s">
        <v>11772</v>
      </c>
      <c r="K214" s="415"/>
      <c r="L214" s="11" t="s">
        <v>11663</v>
      </c>
      <c r="M214" s="14"/>
      <c r="N214" s="11">
        <v>0</v>
      </c>
      <c r="O214" s="11"/>
      <c r="P214" s="11"/>
      <c r="Q214" s="11"/>
      <c r="R214" s="11"/>
      <c r="S214" s="14"/>
      <c r="T214" s="16"/>
    </row>
    <row r="215" spans="1:20" ht="14.25" customHeight="1">
      <c r="A215" s="7">
        <v>21</v>
      </c>
      <c r="B215" s="10" t="s">
        <v>2461</v>
      </c>
      <c r="C215" s="11" t="s">
        <v>2465</v>
      </c>
      <c r="D215" s="11" t="s">
        <v>90</v>
      </c>
      <c r="E215" s="14"/>
      <c r="F215" s="11" t="s">
        <v>2466</v>
      </c>
      <c r="G215" s="11" t="s">
        <v>11773</v>
      </c>
      <c r="H215" s="11" t="s">
        <v>11774</v>
      </c>
      <c r="I215" s="11" t="s">
        <v>586</v>
      </c>
      <c r="J215" s="12" t="s">
        <v>2467</v>
      </c>
      <c r="K215" s="12" t="s">
        <v>2468</v>
      </c>
      <c r="L215" s="11" t="s">
        <v>11663</v>
      </c>
      <c r="M215" s="11" t="s">
        <v>275</v>
      </c>
      <c r="N215" s="11">
        <v>1</v>
      </c>
      <c r="O215" s="11">
        <v>0</v>
      </c>
      <c r="P215" s="11"/>
      <c r="Q215" s="130">
        <v>4</v>
      </c>
      <c r="R215" s="130">
        <v>3</v>
      </c>
      <c r="S215" s="14"/>
      <c r="T215" s="16"/>
    </row>
    <row r="216" spans="1:20" ht="14.25" customHeight="1">
      <c r="A216" s="7">
        <v>21</v>
      </c>
      <c r="B216" s="10" t="s">
        <v>2461</v>
      </c>
      <c r="C216" s="11"/>
      <c r="D216" s="11" t="s">
        <v>1217</v>
      </c>
      <c r="E216" s="14"/>
      <c r="F216" s="14"/>
      <c r="G216" s="14"/>
      <c r="H216" s="14"/>
      <c r="I216" s="14"/>
      <c r="J216" s="12" t="s">
        <v>11775</v>
      </c>
      <c r="K216" s="415"/>
      <c r="L216" s="11" t="s">
        <v>11666</v>
      </c>
      <c r="M216" s="11" t="s">
        <v>43</v>
      </c>
      <c r="N216" s="11">
        <v>0</v>
      </c>
      <c r="O216" s="11">
        <v>1</v>
      </c>
      <c r="P216" s="11"/>
      <c r="Q216" s="11"/>
      <c r="R216" s="11"/>
      <c r="S216" s="14"/>
      <c r="T216" s="16"/>
    </row>
    <row r="217" spans="1:20" ht="14.25" customHeight="1">
      <c r="A217" s="7">
        <v>21</v>
      </c>
      <c r="B217" s="10" t="s">
        <v>2461</v>
      </c>
      <c r="C217" s="11" t="s">
        <v>2136</v>
      </c>
      <c r="D217" s="11" t="s">
        <v>2136</v>
      </c>
      <c r="E217" s="11" t="s">
        <v>11776</v>
      </c>
      <c r="F217" s="14"/>
      <c r="G217" s="11" t="s">
        <v>2473</v>
      </c>
      <c r="H217" s="11" t="s">
        <v>394</v>
      </c>
      <c r="I217" s="14"/>
      <c r="J217" s="12" t="s">
        <v>2471</v>
      </c>
      <c r="K217" s="12" t="s">
        <v>2472</v>
      </c>
      <c r="L217" s="11" t="s">
        <v>11663</v>
      </c>
      <c r="M217" s="11" t="s">
        <v>275</v>
      </c>
      <c r="N217" s="11">
        <v>0</v>
      </c>
      <c r="O217" s="11">
        <v>5</v>
      </c>
      <c r="P217" s="11"/>
      <c r="Q217" s="130">
        <v>3</v>
      </c>
      <c r="R217" s="130">
        <v>4</v>
      </c>
      <c r="S217" s="14"/>
      <c r="T217" s="16"/>
    </row>
    <row r="218" spans="1:20" ht="14.25" customHeight="1">
      <c r="A218" s="7">
        <v>21</v>
      </c>
      <c r="B218" s="10" t="s">
        <v>2461</v>
      </c>
      <c r="C218" s="11"/>
      <c r="D218" s="11" t="s">
        <v>90</v>
      </c>
      <c r="E218" s="14"/>
      <c r="F218" s="11" t="s">
        <v>2466</v>
      </c>
      <c r="G218" s="11" t="s">
        <v>11777</v>
      </c>
      <c r="H218" s="11" t="s">
        <v>11777</v>
      </c>
      <c r="I218" s="14"/>
      <c r="J218" s="12" t="s">
        <v>11778</v>
      </c>
      <c r="K218" s="46" t="s">
        <v>2468</v>
      </c>
      <c r="L218" s="11" t="s">
        <v>11663</v>
      </c>
      <c r="M218" s="11" t="s">
        <v>43</v>
      </c>
      <c r="N218" s="11">
        <v>0</v>
      </c>
      <c r="O218" s="11">
        <v>0</v>
      </c>
      <c r="P218" s="11"/>
      <c r="Q218" s="11"/>
      <c r="R218" s="11"/>
      <c r="S218" s="14"/>
      <c r="T218" s="16"/>
    </row>
    <row r="219" spans="1:20" ht="14.25" customHeight="1">
      <c r="A219" s="7">
        <v>21</v>
      </c>
      <c r="B219" s="10" t="s">
        <v>2461</v>
      </c>
      <c r="C219" s="11" t="s">
        <v>1217</v>
      </c>
      <c r="D219" s="11" t="s">
        <v>1217</v>
      </c>
      <c r="E219" s="14"/>
      <c r="F219" s="14"/>
      <c r="G219" s="11" t="s">
        <v>2476</v>
      </c>
      <c r="H219" s="11" t="s">
        <v>2476</v>
      </c>
      <c r="I219" s="11" t="s">
        <v>2477</v>
      </c>
      <c r="J219" s="12" t="s">
        <v>2474</v>
      </c>
      <c r="K219" s="12" t="s">
        <v>2475</v>
      </c>
      <c r="L219" s="11" t="s">
        <v>11666</v>
      </c>
      <c r="M219" s="11" t="s">
        <v>43</v>
      </c>
      <c r="N219" s="11">
        <v>0</v>
      </c>
      <c r="O219" s="11">
        <v>1</v>
      </c>
      <c r="P219" s="11"/>
      <c r="Q219" s="130">
        <v>5</v>
      </c>
      <c r="R219" s="130">
        <v>5</v>
      </c>
      <c r="S219" s="14"/>
      <c r="T219" s="16"/>
    </row>
    <row r="220" spans="1:20" ht="14.25" customHeight="1">
      <c r="A220" s="7">
        <v>21</v>
      </c>
      <c r="B220" s="10" t="s">
        <v>2461</v>
      </c>
      <c r="C220" s="11" t="s">
        <v>2478</v>
      </c>
      <c r="D220" s="11" t="s">
        <v>2479</v>
      </c>
      <c r="E220" s="14"/>
      <c r="F220" s="11" t="s">
        <v>11078</v>
      </c>
      <c r="G220" s="11" t="s">
        <v>2483</v>
      </c>
      <c r="H220" s="11" t="s">
        <v>2483</v>
      </c>
      <c r="I220" s="11"/>
      <c r="J220" s="12" t="s">
        <v>2481</v>
      </c>
      <c r="K220" s="12" t="s">
        <v>2482</v>
      </c>
      <c r="L220" s="11" t="s">
        <v>11666</v>
      </c>
      <c r="M220" s="11" t="s">
        <v>43</v>
      </c>
      <c r="N220" s="11">
        <v>0</v>
      </c>
      <c r="O220" s="11">
        <v>1</v>
      </c>
      <c r="P220" s="11"/>
      <c r="Q220" s="130">
        <v>5</v>
      </c>
      <c r="R220" s="130">
        <v>3</v>
      </c>
      <c r="S220" s="14"/>
      <c r="T220" s="16"/>
    </row>
    <row r="221" spans="1:20" ht="14.25" customHeight="1">
      <c r="A221" s="7">
        <v>21</v>
      </c>
      <c r="B221" s="10" t="s">
        <v>2461</v>
      </c>
      <c r="C221" s="11" t="s">
        <v>2484</v>
      </c>
      <c r="D221" s="11" t="s">
        <v>2484</v>
      </c>
      <c r="E221" s="14"/>
      <c r="F221" s="14"/>
      <c r="G221" s="11" t="s">
        <v>2487</v>
      </c>
      <c r="H221" s="11" t="s">
        <v>2488</v>
      </c>
      <c r="I221" s="11"/>
      <c r="J221" s="12" t="s">
        <v>2485</v>
      </c>
      <c r="K221" s="12" t="s">
        <v>2486</v>
      </c>
      <c r="L221" s="11" t="s">
        <v>11663</v>
      </c>
      <c r="M221" s="11" t="s">
        <v>275</v>
      </c>
      <c r="N221" s="11">
        <v>1</v>
      </c>
      <c r="O221" s="11">
        <v>5</v>
      </c>
      <c r="P221" s="11"/>
      <c r="Q221" s="130">
        <v>4</v>
      </c>
      <c r="R221" s="130">
        <v>4</v>
      </c>
      <c r="S221" s="14"/>
      <c r="T221" s="16"/>
    </row>
    <row r="222" spans="1:20" ht="14.25" customHeight="1">
      <c r="A222" s="7">
        <v>21</v>
      </c>
      <c r="B222" s="10" t="s">
        <v>2461</v>
      </c>
      <c r="C222" s="11" t="s">
        <v>497</v>
      </c>
      <c r="D222" s="11" t="s">
        <v>90</v>
      </c>
      <c r="E222" s="14"/>
      <c r="F222" s="11" t="s">
        <v>2489</v>
      </c>
      <c r="G222" s="11"/>
      <c r="H222" s="11"/>
      <c r="I222" s="11"/>
      <c r="J222" s="12" t="s">
        <v>2490</v>
      </c>
      <c r="K222" s="12" t="s">
        <v>2491</v>
      </c>
      <c r="L222" s="11" t="s">
        <v>11663</v>
      </c>
      <c r="M222" s="11" t="s">
        <v>43</v>
      </c>
      <c r="N222" s="11">
        <v>0</v>
      </c>
      <c r="O222" s="11">
        <v>1</v>
      </c>
      <c r="P222" s="11"/>
      <c r="Q222" s="130">
        <v>3</v>
      </c>
      <c r="R222" s="130">
        <v>4</v>
      </c>
      <c r="S222" s="14"/>
      <c r="T222" s="16"/>
    </row>
    <row r="223" spans="1:20" ht="14.25" customHeight="1">
      <c r="A223" s="7">
        <v>22</v>
      </c>
      <c r="B223" s="19" t="s">
        <v>2492</v>
      </c>
      <c r="C223" s="11" t="s">
        <v>30</v>
      </c>
      <c r="D223" s="11" t="s">
        <v>31</v>
      </c>
      <c r="E223" s="11" t="s">
        <v>11779</v>
      </c>
      <c r="F223" s="14"/>
      <c r="G223" s="11" t="s">
        <v>2494</v>
      </c>
      <c r="H223" s="11" t="s">
        <v>2494</v>
      </c>
      <c r="I223" s="11" t="s">
        <v>2496</v>
      </c>
      <c r="J223" s="12" t="s">
        <v>1506</v>
      </c>
      <c r="K223" s="12" t="s">
        <v>1510</v>
      </c>
      <c r="L223" s="11" t="s">
        <v>11666</v>
      </c>
      <c r="M223" s="11" t="s">
        <v>36</v>
      </c>
      <c r="N223" s="11">
        <v>1</v>
      </c>
      <c r="O223" s="11">
        <v>4</v>
      </c>
      <c r="P223" s="11" t="s">
        <v>11780</v>
      </c>
      <c r="Q223" s="130">
        <v>5</v>
      </c>
      <c r="R223" s="130">
        <v>4</v>
      </c>
      <c r="S223" s="11"/>
      <c r="T223" s="16"/>
    </row>
    <row r="224" spans="1:20" ht="14.25" customHeight="1">
      <c r="A224" s="7">
        <v>23</v>
      </c>
      <c r="B224" s="19" t="s">
        <v>2498</v>
      </c>
      <c r="C224" s="11" t="s">
        <v>276</v>
      </c>
      <c r="D224" s="11" t="s">
        <v>276</v>
      </c>
      <c r="E224" s="14"/>
      <c r="F224" s="14"/>
      <c r="G224" s="14"/>
      <c r="H224" s="14"/>
      <c r="I224" s="14"/>
      <c r="J224" s="12" t="s">
        <v>1690</v>
      </c>
      <c r="K224" s="415"/>
      <c r="L224" s="11" t="s">
        <v>11663</v>
      </c>
      <c r="M224" s="11" t="s">
        <v>83</v>
      </c>
      <c r="N224" s="11">
        <v>0</v>
      </c>
      <c r="O224" s="14"/>
      <c r="P224" s="11"/>
      <c r="Q224" s="11"/>
      <c r="R224" s="11"/>
      <c r="S224" s="14"/>
      <c r="T224" s="16"/>
    </row>
    <row r="225" spans="1:20" ht="14.25" customHeight="1">
      <c r="A225" s="7">
        <v>23</v>
      </c>
      <c r="B225" s="10" t="s">
        <v>2498</v>
      </c>
      <c r="C225" s="11" t="s">
        <v>2190</v>
      </c>
      <c r="D225" s="11" t="s">
        <v>2400</v>
      </c>
      <c r="E225" s="14"/>
      <c r="F225" s="14"/>
      <c r="G225" s="14"/>
      <c r="H225" s="14"/>
      <c r="I225" s="14"/>
      <c r="J225" s="12" t="s">
        <v>1510</v>
      </c>
      <c r="K225" s="12" t="s">
        <v>544</v>
      </c>
      <c r="L225" s="11" t="s">
        <v>11666</v>
      </c>
      <c r="M225" s="11" t="s">
        <v>43</v>
      </c>
      <c r="N225" s="11">
        <v>0</v>
      </c>
      <c r="O225" s="11">
        <v>0</v>
      </c>
      <c r="P225" s="11"/>
      <c r="Q225" s="130">
        <v>3</v>
      </c>
      <c r="R225" s="130">
        <v>3</v>
      </c>
      <c r="S225" s="14"/>
      <c r="T225" s="16"/>
    </row>
    <row r="226" spans="1:20" ht="14.25" customHeight="1">
      <c r="A226" s="7">
        <v>23</v>
      </c>
      <c r="B226" s="10" t="s">
        <v>2498</v>
      </c>
      <c r="C226" s="11" t="s">
        <v>38</v>
      </c>
      <c r="D226" s="11" t="s">
        <v>90</v>
      </c>
      <c r="E226" s="14"/>
      <c r="F226" s="11" t="s">
        <v>38</v>
      </c>
      <c r="G226" s="14"/>
      <c r="H226" s="14"/>
      <c r="I226" s="11" t="s">
        <v>2499</v>
      </c>
      <c r="J226" s="12" t="s">
        <v>544</v>
      </c>
      <c r="K226" s="12" t="s">
        <v>301</v>
      </c>
      <c r="L226" s="11" t="s">
        <v>11663</v>
      </c>
      <c r="M226" s="11" t="s">
        <v>43</v>
      </c>
      <c r="N226" s="11">
        <v>0</v>
      </c>
      <c r="O226" s="11">
        <v>0</v>
      </c>
      <c r="P226" s="11"/>
      <c r="Q226" s="130">
        <v>3</v>
      </c>
      <c r="R226" s="130">
        <v>4</v>
      </c>
      <c r="S226" s="14"/>
      <c r="T226" s="16"/>
    </row>
    <row r="227" spans="1:20" ht="14.25" customHeight="1">
      <c r="A227" s="7">
        <v>23</v>
      </c>
      <c r="B227" s="10" t="s">
        <v>2498</v>
      </c>
      <c r="C227" s="11" t="s">
        <v>2465</v>
      </c>
      <c r="D227" s="11" t="s">
        <v>2500</v>
      </c>
      <c r="E227" s="14"/>
      <c r="F227" s="11" t="s">
        <v>2466</v>
      </c>
      <c r="G227" s="11" t="s">
        <v>2501</v>
      </c>
      <c r="H227" s="11" t="s">
        <v>2501</v>
      </c>
      <c r="I227" s="11" t="s">
        <v>1457</v>
      </c>
      <c r="J227" s="12" t="s">
        <v>174</v>
      </c>
      <c r="K227" s="12" t="s">
        <v>1504</v>
      </c>
      <c r="L227" s="11" t="s">
        <v>11663</v>
      </c>
      <c r="M227" s="11" t="s">
        <v>43</v>
      </c>
      <c r="N227" s="11">
        <v>0</v>
      </c>
      <c r="O227" s="11">
        <v>0</v>
      </c>
      <c r="P227" s="11"/>
      <c r="Q227" s="130">
        <v>4</v>
      </c>
      <c r="R227" s="130">
        <v>4</v>
      </c>
      <c r="S227" s="11"/>
      <c r="T227" s="16"/>
    </row>
    <row r="228" spans="1:20" ht="14.25" customHeight="1">
      <c r="A228" s="7">
        <v>23</v>
      </c>
      <c r="B228" s="10" t="s">
        <v>2498</v>
      </c>
      <c r="C228" s="11" t="s">
        <v>350</v>
      </c>
      <c r="D228" s="11" t="s">
        <v>2441</v>
      </c>
      <c r="E228" s="14"/>
      <c r="F228" s="14"/>
      <c r="G228" s="14"/>
      <c r="H228" s="14"/>
      <c r="I228" s="14"/>
      <c r="J228" s="12" t="s">
        <v>1250</v>
      </c>
      <c r="K228" s="415"/>
      <c r="L228" s="11" t="s">
        <v>11663</v>
      </c>
      <c r="M228" s="11" t="s">
        <v>43</v>
      </c>
      <c r="N228" s="11">
        <v>0</v>
      </c>
      <c r="O228" s="11">
        <v>6</v>
      </c>
      <c r="P228" s="11"/>
      <c r="Q228" s="11"/>
      <c r="R228" s="11"/>
      <c r="S228" s="14"/>
      <c r="T228" s="16"/>
    </row>
    <row r="229" spans="1:20" ht="14.25" customHeight="1">
      <c r="A229" s="7">
        <v>23</v>
      </c>
      <c r="B229" s="10" t="s">
        <v>2498</v>
      </c>
      <c r="C229" s="11" t="s">
        <v>5700</v>
      </c>
      <c r="D229" s="11" t="s">
        <v>2163</v>
      </c>
      <c r="E229" s="14"/>
      <c r="F229" s="11" t="s">
        <v>9997</v>
      </c>
      <c r="G229" s="14"/>
      <c r="H229" s="14"/>
      <c r="I229" s="14"/>
      <c r="J229" s="12" t="s">
        <v>8265</v>
      </c>
      <c r="K229" s="415"/>
      <c r="L229" s="11" t="s">
        <v>11663</v>
      </c>
      <c r="M229" s="11" t="s">
        <v>78</v>
      </c>
      <c r="N229" s="11">
        <v>0</v>
      </c>
      <c r="O229" s="11">
        <v>1</v>
      </c>
      <c r="P229" s="11"/>
      <c r="Q229" s="11"/>
      <c r="R229" s="11"/>
      <c r="S229" s="14"/>
      <c r="T229" s="16"/>
    </row>
    <row r="230" spans="1:20" ht="14.25" customHeight="1">
      <c r="A230" s="7">
        <v>23</v>
      </c>
      <c r="B230" s="10" t="s">
        <v>2498</v>
      </c>
      <c r="C230" s="11" t="s">
        <v>75</v>
      </c>
      <c r="D230" s="11" t="s">
        <v>2503</v>
      </c>
      <c r="E230" s="14"/>
      <c r="F230" s="11" t="s">
        <v>75</v>
      </c>
      <c r="G230" s="11" t="s">
        <v>2505</v>
      </c>
      <c r="H230" s="11" t="s">
        <v>2505</v>
      </c>
      <c r="I230" s="14"/>
      <c r="J230" s="12" t="s">
        <v>1864</v>
      </c>
      <c r="K230" s="12" t="s">
        <v>2504</v>
      </c>
      <c r="L230" s="11" t="s">
        <v>11666</v>
      </c>
      <c r="M230" s="11" t="s">
        <v>78</v>
      </c>
      <c r="N230" s="11">
        <v>0</v>
      </c>
      <c r="O230" s="11">
        <v>5</v>
      </c>
      <c r="P230" s="11"/>
      <c r="Q230" s="130">
        <v>3</v>
      </c>
      <c r="R230" s="130">
        <v>5</v>
      </c>
      <c r="S230" s="14"/>
      <c r="T230" s="16"/>
    </row>
    <row r="231" spans="1:20" ht="14.25" customHeight="1">
      <c r="A231" s="7">
        <v>23</v>
      </c>
      <c r="B231" s="10" t="s">
        <v>2498</v>
      </c>
      <c r="C231" s="11" t="s">
        <v>80</v>
      </c>
      <c r="D231" s="11" t="s">
        <v>80</v>
      </c>
      <c r="E231" s="14"/>
      <c r="F231" s="11"/>
      <c r="G231" s="11" t="s">
        <v>1557</v>
      </c>
      <c r="H231" s="11" t="s">
        <v>1557</v>
      </c>
      <c r="I231" s="14"/>
      <c r="J231" s="12" t="s">
        <v>2506</v>
      </c>
      <c r="K231" s="12" t="s">
        <v>628</v>
      </c>
      <c r="L231" s="11" t="s">
        <v>11688</v>
      </c>
      <c r="M231" s="11" t="s">
        <v>83</v>
      </c>
      <c r="N231" s="11">
        <v>0</v>
      </c>
      <c r="O231" s="11">
        <v>3</v>
      </c>
      <c r="P231" s="11"/>
      <c r="Q231" s="130">
        <v>3</v>
      </c>
      <c r="R231" s="130">
        <v>4</v>
      </c>
      <c r="S231" s="14"/>
      <c r="T231" s="16"/>
    </row>
    <row r="232" spans="1:20" ht="14.25" customHeight="1">
      <c r="A232" s="7">
        <v>24</v>
      </c>
      <c r="B232" s="19" t="s">
        <v>2507</v>
      </c>
      <c r="C232" s="11" t="s">
        <v>565</v>
      </c>
      <c r="D232" s="11" t="s">
        <v>2508</v>
      </c>
      <c r="E232" s="14"/>
      <c r="F232" s="11" t="s">
        <v>2509</v>
      </c>
      <c r="G232" s="11" t="s">
        <v>11781</v>
      </c>
      <c r="H232" s="11" t="s">
        <v>2512</v>
      </c>
      <c r="I232" s="11" t="s">
        <v>11782</v>
      </c>
      <c r="J232" s="12" t="s">
        <v>2510</v>
      </c>
      <c r="K232" s="12" t="s">
        <v>881</v>
      </c>
      <c r="L232" s="11" t="s">
        <v>11666</v>
      </c>
      <c r="M232" s="11" t="s">
        <v>28</v>
      </c>
      <c r="N232" s="11">
        <v>1</v>
      </c>
      <c r="O232" s="11">
        <v>1</v>
      </c>
      <c r="P232" s="11" t="s">
        <v>11783</v>
      </c>
      <c r="Q232" s="130">
        <v>5</v>
      </c>
      <c r="R232" s="130">
        <v>4</v>
      </c>
      <c r="S232" s="14"/>
      <c r="T232" s="16"/>
    </row>
    <row r="233" spans="1:20" ht="14.25" customHeight="1">
      <c r="A233" s="7">
        <v>24</v>
      </c>
      <c r="B233" s="10" t="s">
        <v>2507</v>
      </c>
      <c r="C233" s="11"/>
      <c r="D233" s="11" t="s">
        <v>11784</v>
      </c>
      <c r="E233" s="14"/>
      <c r="F233" s="11"/>
      <c r="G233" s="11"/>
      <c r="H233" s="11"/>
      <c r="I233" s="14"/>
      <c r="J233" s="12" t="s">
        <v>166</v>
      </c>
      <c r="K233" s="46"/>
      <c r="L233" s="11" t="s">
        <v>11666</v>
      </c>
      <c r="M233" s="11" t="s">
        <v>28</v>
      </c>
      <c r="N233" s="11">
        <v>0</v>
      </c>
      <c r="O233" s="11">
        <v>1</v>
      </c>
      <c r="P233" s="11" t="s">
        <v>11785</v>
      </c>
      <c r="Q233" s="11"/>
      <c r="R233" s="11"/>
      <c r="S233" s="14"/>
      <c r="T233" s="16"/>
    </row>
    <row r="234" spans="1:20" ht="14.25" customHeight="1">
      <c r="A234" s="7">
        <v>24</v>
      </c>
      <c r="B234" s="10" t="s">
        <v>2507</v>
      </c>
      <c r="C234" s="11"/>
      <c r="D234" s="11" t="s">
        <v>11786</v>
      </c>
      <c r="E234" s="14"/>
      <c r="F234" s="11"/>
      <c r="G234" s="11"/>
      <c r="H234" s="11"/>
      <c r="I234" s="14"/>
      <c r="J234" s="12" t="s">
        <v>305</v>
      </c>
      <c r="K234" s="46"/>
      <c r="L234" s="11" t="s">
        <v>11666</v>
      </c>
      <c r="M234" s="11" t="s">
        <v>28</v>
      </c>
      <c r="N234" s="11">
        <v>0</v>
      </c>
      <c r="O234" s="11">
        <v>1</v>
      </c>
      <c r="P234" s="11"/>
      <c r="Q234" s="11"/>
      <c r="R234" s="11"/>
      <c r="S234" s="14"/>
      <c r="T234" s="16"/>
    </row>
    <row r="235" spans="1:20" ht="14.25" customHeight="1">
      <c r="A235" s="7">
        <v>24</v>
      </c>
      <c r="B235" s="10" t="s">
        <v>2507</v>
      </c>
      <c r="C235" s="11"/>
      <c r="D235" s="11" t="s">
        <v>11782</v>
      </c>
      <c r="E235" s="14"/>
      <c r="F235" s="11"/>
      <c r="G235" s="11"/>
      <c r="H235" s="11"/>
      <c r="I235" s="14"/>
      <c r="J235" s="12" t="s">
        <v>1529</v>
      </c>
      <c r="K235" s="46"/>
      <c r="L235" s="11" t="s">
        <v>11663</v>
      </c>
      <c r="M235" s="11" t="s">
        <v>28</v>
      </c>
      <c r="N235" s="11">
        <v>0</v>
      </c>
      <c r="O235" s="11">
        <v>1</v>
      </c>
      <c r="P235" s="11"/>
      <c r="Q235" s="11"/>
      <c r="R235" s="11"/>
      <c r="S235" s="14"/>
      <c r="T235" s="16"/>
    </row>
    <row r="236" spans="1:20" ht="14.25" customHeight="1">
      <c r="A236" s="7">
        <v>24</v>
      </c>
      <c r="B236" s="10" t="s">
        <v>2507</v>
      </c>
      <c r="C236" s="11"/>
      <c r="D236" s="11" t="s">
        <v>9183</v>
      </c>
      <c r="E236" s="11" t="s">
        <v>417</v>
      </c>
      <c r="F236" s="11"/>
      <c r="G236" s="11"/>
      <c r="H236" s="11"/>
      <c r="I236" s="14"/>
      <c r="J236" s="12" t="s">
        <v>222</v>
      </c>
      <c r="K236" s="46"/>
      <c r="L236" s="11"/>
      <c r="M236" s="11"/>
      <c r="N236" s="11">
        <v>0</v>
      </c>
      <c r="O236" s="11"/>
      <c r="P236" s="11" t="s">
        <v>11787</v>
      </c>
      <c r="Q236" s="11"/>
      <c r="R236" s="11"/>
      <c r="S236" s="14"/>
      <c r="T236" s="16"/>
    </row>
    <row r="237" spans="1:20" ht="14.25" customHeight="1">
      <c r="A237" s="7">
        <v>24</v>
      </c>
      <c r="B237" s="10" t="s">
        <v>2507</v>
      </c>
      <c r="C237" s="11" t="s">
        <v>233</v>
      </c>
      <c r="D237" s="11" t="s">
        <v>11788</v>
      </c>
      <c r="E237" s="14"/>
      <c r="F237" s="11" t="s">
        <v>11789</v>
      </c>
      <c r="G237" s="11" t="s">
        <v>11790</v>
      </c>
      <c r="H237" s="11" t="s">
        <v>11790</v>
      </c>
      <c r="I237" s="23"/>
      <c r="J237" s="12" t="s">
        <v>2917</v>
      </c>
      <c r="K237" s="415"/>
      <c r="L237" s="11" t="s">
        <v>11666</v>
      </c>
      <c r="M237" s="11" t="s">
        <v>28</v>
      </c>
      <c r="N237" s="11">
        <v>1</v>
      </c>
      <c r="O237" s="11">
        <v>1</v>
      </c>
      <c r="P237" s="11" t="s">
        <v>11791</v>
      </c>
      <c r="Q237" s="11"/>
      <c r="R237" s="11"/>
      <c r="S237" s="14"/>
      <c r="T237" s="16"/>
    </row>
    <row r="238" spans="1:20" ht="14.25" customHeight="1">
      <c r="A238" s="7">
        <v>25</v>
      </c>
      <c r="B238" s="19" t="s">
        <v>2513</v>
      </c>
      <c r="C238" s="11" t="s">
        <v>233</v>
      </c>
      <c r="D238" s="11" t="s">
        <v>68</v>
      </c>
      <c r="E238" s="11" t="s">
        <v>11792</v>
      </c>
      <c r="F238" s="11" t="s">
        <v>2514</v>
      </c>
      <c r="G238" s="11" t="s">
        <v>11793</v>
      </c>
      <c r="H238" s="11" t="s">
        <v>11794</v>
      </c>
      <c r="I238" s="14"/>
      <c r="J238" s="12" t="s">
        <v>1741</v>
      </c>
      <c r="K238" s="12" t="s">
        <v>2007</v>
      </c>
      <c r="L238" s="11" t="s">
        <v>11666</v>
      </c>
      <c r="M238" s="11" t="s">
        <v>28</v>
      </c>
      <c r="N238" s="11">
        <v>1</v>
      </c>
      <c r="O238" s="11">
        <v>1</v>
      </c>
      <c r="P238" s="11"/>
      <c r="Q238" s="130">
        <v>5</v>
      </c>
      <c r="R238" s="130">
        <v>4</v>
      </c>
      <c r="S238" s="14"/>
      <c r="T238" s="16"/>
    </row>
    <row r="239" spans="1:20" ht="14.25" customHeight="1">
      <c r="A239" s="7">
        <v>25</v>
      </c>
      <c r="B239" s="10" t="s">
        <v>2513</v>
      </c>
      <c r="C239" s="11" t="s">
        <v>2517</v>
      </c>
      <c r="D239" s="11" t="s">
        <v>2518</v>
      </c>
      <c r="E239" s="11"/>
      <c r="F239" s="11" t="s">
        <v>2519</v>
      </c>
      <c r="G239" s="11"/>
      <c r="H239" s="11"/>
      <c r="I239" s="14"/>
      <c r="J239" s="12" t="s">
        <v>393</v>
      </c>
      <c r="K239" s="12" t="s">
        <v>2520</v>
      </c>
      <c r="L239" s="11" t="s">
        <v>11663</v>
      </c>
      <c r="M239" s="11" t="s">
        <v>43</v>
      </c>
      <c r="N239" s="11">
        <v>0</v>
      </c>
      <c r="O239" s="11">
        <v>0</v>
      </c>
      <c r="P239" s="11" t="s">
        <v>11795</v>
      </c>
      <c r="Q239" s="130">
        <v>4</v>
      </c>
      <c r="R239" s="130">
        <v>3</v>
      </c>
      <c r="S239" s="14"/>
      <c r="T239" s="16"/>
    </row>
    <row r="240" spans="1:20" ht="14.25" customHeight="1">
      <c r="A240" s="7">
        <v>25</v>
      </c>
      <c r="B240" s="10" t="s">
        <v>2513</v>
      </c>
      <c r="C240" s="11" t="s">
        <v>333</v>
      </c>
      <c r="D240" s="11" t="s">
        <v>2521</v>
      </c>
      <c r="E240" s="11"/>
      <c r="F240" s="11" t="s">
        <v>2522</v>
      </c>
      <c r="G240" s="11" t="s">
        <v>11796</v>
      </c>
      <c r="H240" s="11"/>
      <c r="I240" s="14"/>
      <c r="J240" s="12" t="s">
        <v>583</v>
      </c>
      <c r="K240" s="12" t="s">
        <v>2520</v>
      </c>
      <c r="L240" s="11" t="s">
        <v>11666</v>
      </c>
      <c r="M240" s="11" t="s">
        <v>28</v>
      </c>
      <c r="N240" s="11">
        <v>0</v>
      </c>
      <c r="O240" s="11">
        <v>0</v>
      </c>
      <c r="P240" s="11"/>
      <c r="Q240" s="130">
        <v>5</v>
      </c>
      <c r="R240" s="130">
        <v>4</v>
      </c>
      <c r="S240" s="14"/>
      <c r="T240" s="16"/>
    </row>
    <row r="241" spans="1:20" ht="14.25" customHeight="1">
      <c r="A241" s="1">
        <v>26</v>
      </c>
      <c r="B241" s="10" t="s">
        <v>2524</v>
      </c>
      <c r="C241" s="11" t="s">
        <v>2465</v>
      </c>
      <c r="D241" s="11" t="s">
        <v>2500</v>
      </c>
      <c r="E241" s="11" t="s">
        <v>11797</v>
      </c>
      <c r="F241" s="11" t="s">
        <v>2525</v>
      </c>
      <c r="G241" s="11" t="s">
        <v>2527</v>
      </c>
      <c r="H241" s="11" t="s">
        <v>2527</v>
      </c>
      <c r="I241" s="14"/>
      <c r="J241" s="12" t="s">
        <v>1951</v>
      </c>
      <c r="K241" s="12" t="s">
        <v>414</v>
      </c>
      <c r="L241" s="11" t="s">
        <v>11663</v>
      </c>
      <c r="M241" s="11" t="s">
        <v>43</v>
      </c>
      <c r="N241" s="11">
        <v>1</v>
      </c>
      <c r="O241" s="11">
        <v>0</v>
      </c>
      <c r="P241" s="11" t="s">
        <v>11798</v>
      </c>
      <c r="Q241" s="130">
        <v>4</v>
      </c>
      <c r="R241" s="130">
        <v>4</v>
      </c>
      <c r="S241" s="11"/>
      <c r="T241" s="16"/>
    </row>
    <row r="242" spans="1:20" ht="14.25" customHeight="1">
      <c r="A242" s="7">
        <v>27</v>
      </c>
      <c r="B242" s="19" t="s">
        <v>2528</v>
      </c>
      <c r="C242" s="11" t="s">
        <v>121</v>
      </c>
      <c r="D242" s="11" t="s">
        <v>2529</v>
      </c>
      <c r="E242" s="14"/>
      <c r="F242" s="11" t="s">
        <v>2530</v>
      </c>
      <c r="G242" s="11" t="s">
        <v>11799</v>
      </c>
      <c r="H242" s="11" t="s">
        <v>11800</v>
      </c>
      <c r="I242" s="14"/>
      <c r="J242" s="12" t="s">
        <v>2531</v>
      </c>
      <c r="K242" s="12" t="s">
        <v>641</v>
      </c>
      <c r="L242" s="11" t="s">
        <v>11666</v>
      </c>
      <c r="M242" s="11" t="s">
        <v>43</v>
      </c>
      <c r="N242" s="11">
        <v>0</v>
      </c>
      <c r="O242" s="14"/>
      <c r="P242" s="11"/>
      <c r="Q242" s="130">
        <v>4</v>
      </c>
      <c r="R242" s="130">
        <v>5</v>
      </c>
      <c r="S242" s="14"/>
      <c r="T242" s="16"/>
    </row>
    <row r="243" spans="1:20" ht="14.25" customHeight="1">
      <c r="A243" s="7">
        <v>27</v>
      </c>
      <c r="B243" s="10" t="s">
        <v>2528</v>
      </c>
      <c r="C243" s="11" t="s">
        <v>632</v>
      </c>
      <c r="D243" s="11" t="s">
        <v>11801</v>
      </c>
      <c r="E243" s="14"/>
      <c r="F243" s="11" t="s">
        <v>2535</v>
      </c>
      <c r="G243" s="14"/>
      <c r="H243" s="14"/>
      <c r="I243" s="11" t="s">
        <v>2538</v>
      </c>
      <c r="J243" s="12" t="s">
        <v>2536</v>
      </c>
      <c r="K243" s="12" t="s">
        <v>2222</v>
      </c>
      <c r="L243" s="11" t="s">
        <v>11663</v>
      </c>
      <c r="M243" s="11" t="s">
        <v>5797</v>
      </c>
      <c r="N243" s="11">
        <v>0</v>
      </c>
      <c r="O243" s="11">
        <v>0</v>
      </c>
      <c r="P243" s="11"/>
      <c r="Q243" s="130">
        <v>5</v>
      </c>
      <c r="R243" s="130">
        <v>1</v>
      </c>
      <c r="S243" s="11"/>
      <c r="T243" s="16"/>
    </row>
    <row r="244" spans="1:20" ht="14.25" customHeight="1">
      <c r="A244" s="7">
        <v>28</v>
      </c>
      <c r="B244" s="19" t="s">
        <v>2540</v>
      </c>
      <c r="C244" s="11" t="s">
        <v>6577</v>
      </c>
      <c r="D244" s="11" t="s">
        <v>2541</v>
      </c>
      <c r="E244" s="14"/>
      <c r="F244" s="11"/>
      <c r="G244" s="11" t="s">
        <v>2542</v>
      </c>
      <c r="H244" s="14"/>
      <c r="I244" s="11"/>
      <c r="J244" s="12" t="s">
        <v>2337</v>
      </c>
      <c r="K244" s="12" t="s">
        <v>289</v>
      </c>
      <c r="L244" s="11" t="s">
        <v>11666</v>
      </c>
      <c r="M244" s="11" t="s">
        <v>28</v>
      </c>
      <c r="N244" s="11">
        <v>0</v>
      </c>
      <c r="O244" s="11">
        <v>1</v>
      </c>
      <c r="P244" s="11"/>
      <c r="Q244" s="130">
        <v>4</v>
      </c>
      <c r="R244" s="130">
        <v>4</v>
      </c>
      <c r="S244" s="14"/>
      <c r="T244" s="16"/>
    </row>
    <row r="245" spans="1:20" ht="14.25" customHeight="1">
      <c r="A245" s="7">
        <v>28</v>
      </c>
      <c r="B245" s="10" t="s">
        <v>2540</v>
      </c>
      <c r="C245" s="11" t="s">
        <v>1928</v>
      </c>
      <c r="D245" s="11" t="s">
        <v>1950</v>
      </c>
      <c r="E245" s="11" t="s">
        <v>11802</v>
      </c>
      <c r="F245" s="11" t="s">
        <v>1929</v>
      </c>
      <c r="G245" s="20" t="s">
        <v>11803</v>
      </c>
      <c r="H245" s="20" t="s">
        <v>11804</v>
      </c>
      <c r="I245" s="11"/>
      <c r="J245" s="12" t="s">
        <v>2543</v>
      </c>
      <c r="K245" s="12" t="s">
        <v>2544</v>
      </c>
      <c r="L245" s="11" t="s">
        <v>11663</v>
      </c>
      <c r="M245" s="11" t="s">
        <v>5797</v>
      </c>
      <c r="N245" s="11">
        <v>1</v>
      </c>
      <c r="O245" s="11">
        <v>0</v>
      </c>
      <c r="P245" s="11" t="s">
        <v>11805</v>
      </c>
      <c r="Q245" s="130">
        <v>3</v>
      </c>
      <c r="R245" s="130">
        <v>4</v>
      </c>
      <c r="S245" s="14"/>
      <c r="T245" s="16"/>
    </row>
    <row r="246" spans="1:20" ht="14.25" customHeight="1">
      <c r="A246" s="7">
        <v>28</v>
      </c>
      <c r="B246" s="10" t="s">
        <v>2540</v>
      </c>
      <c r="C246" s="11" t="s">
        <v>197</v>
      </c>
      <c r="D246" s="11" t="s">
        <v>2547</v>
      </c>
      <c r="E246" s="11"/>
      <c r="F246" s="11" t="s">
        <v>2548</v>
      </c>
      <c r="G246" s="11"/>
      <c r="H246" s="11"/>
      <c r="I246" s="11"/>
      <c r="J246" s="12" t="s">
        <v>2549</v>
      </c>
      <c r="K246" s="12" t="s">
        <v>2550</v>
      </c>
      <c r="L246" s="11" t="s">
        <v>11663</v>
      </c>
      <c r="M246" s="11" t="s">
        <v>83</v>
      </c>
      <c r="N246" s="11">
        <v>0</v>
      </c>
      <c r="O246" s="11">
        <v>0</v>
      </c>
      <c r="P246" s="11"/>
      <c r="Q246" s="130">
        <v>3</v>
      </c>
      <c r="R246" s="130">
        <v>3</v>
      </c>
      <c r="S246" s="14"/>
      <c r="T246" s="16"/>
    </row>
    <row r="247" spans="1:20" ht="129.6">
      <c r="A247" s="7">
        <v>28</v>
      </c>
      <c r="B247" s="10" t="s">
        <v>2540</v>
      </c>
      <c r="C247" s="11" t="s">
        <v>318</v>
      </c>
      <c r="D247" s="11" t="s">
        <v>573</v>
      </c>
      <c r="E247" s="11"/>
      <c r="F247" s="11" t="s">
        <v>2551</v>
      </c>
      <c r="G247" s="11" t="s">
        <v>11806</v>
      </c>
      <c r="H247" s="11" t="s">
        <v>11807</v>
      </c>
      <c r="I247" s="11"/>
      <c r="J247" s="12" t="s">
        <v>2552</v>
      </c>
      <c r="K247" s="12" t="s">
        <v>400</v>
      </c>
      <c r="L247" s="11" t="s">
        <v>11663</v>
      </c>
      <c r="M247" s="11" t="s">
        <v>36</v>
      </c>
      <c r="N247" s="11">
        <v>0</v>
      </c>
      <c r="O247" s="11">
        <v>0</v>
      </c>
      <c r="P247" s="11" t="s">
        <v>11808</v>
      </c>
      <c r="Q247" s="130">
        <v>4</v>
      </c>
      <c r="R247" s="130">
        <v>4</v>
      </c>
      <c r="S247" s="14"/>
      <c r="T247" s="16"/>
    </row>
    <row r="248" spans="1:20" ht="14.25" customHeight="1">
      <c r="A248" s="7">
        <v>29</v>
      </c>
      <c r="B248" s="19" t="s">
        <v>2555</v>
      </c>
      <c r="C248" s="11" t="s">
        <v>1934</v>
      </c>
      <c r="D248" s="11" t="s">
        <v>2556</v>
      </c>
      <c r="E248" s="14"/>
      <c r="F248" s="11" t="s">
        <v>1936</v>
      </c>
      <c r="G248" s="11" t="s">
        <v>11809</v>
      </c>
      <c r="H248" s="11" t="s">
        <v>2560</v>
      </c>
      <c r="I248" s="14"/>
      <c r="J248" s="12" t="s">
        <v>2557</v>
      </c>
      <c r="K248" s="12" t="s">
        <v>2558</v>
      </c>
      <c r="L248" s="11" t="s">
        <v>11666</v>
      </c>
      <c r="M248" s="11" t="s">
        <v>43</v>
      </c>
      <c r="N248" s="11">
        <v>1</v>
      </c>
      <c r="O248" s="11">
        <v>0</v>
      </c>
      <c r="P248" s="11" t="s">
        <v>11810</v>
      </c>
      <c r="Q248" s="130">
        <v>4</v>
      </c>
      <c r="R248" s="130">
        <v>4</v>
      </c>
      <c r="S248" s="14"/>
      <c r="T248" s="16"/>
    </row>
    <row r="249" spans="1:20" ht="14.25" customHeight="1">
      <c r="A249" s="7">
        <v>29</v>
      </c>
      <c r="B249" s="10" t="s">
        <v>2555</v>
      </c>
      <c r="C249" s="11" t="s">
        <v>557</v>
      </c>
      <c r="D249" s="11" t="s">
        <v>2561</v>
      </c>
      <c r="E249" s="14"/>
      <c r="F249" s="11" t="s">
        <v>2562</v>
      </c>
      <c r="G249" s="11" t="s">
        <v>11811</v>
      </c>
      <c r="H249" s="11" t="s">
        <v>2565</v>
      </c>
      <c r="I249" s="11" t="s">
        <v>586</v>
      </c>
      <c r="J249" s="12" t="s">
        <v>2563</v>
      </c>
      <c r="K249" s="12" t="s">
        <v>918</v>
      </c>
      <c r="L249" s="11" t="s">
        <v>11663</v>
      </c>
      <c r="M249" s="11" t="s">
        <v>43</v>
      </c>
      <c r="N249" s="11">
        <v>0</v>
      </c>
      <c r="O249" s="11">
        <v>0</v>
      </c>
      <c r="P249" s="11" t="s">
        <v>11812</v>
      </c>
      <c r="Q249" s="130">
        <v>3</v>
      </c>
      <c r="R249" s="130">
        <v>4</v>
      </c>
      <c r="S249" s="14"/>
      <c r="T249" s="16"/>
    </row>
    <row r="250" spans="1:20" ht="14.25" customHeight="1">
      <c r="A250" s="7">
        <v>29</v>
      </c>
      <c r="B250" s="10" t="s">
        <v>2555</v>
      </c>
      <c r="C250" s="11" t="s">
        <v>2566</v>
      </c>
      <c r="D250" s="11" t="s">
        <v>2566</v>
      </c>
      <c r="E250" s="14"/>
      <c r="F250" s="11"/>
      <c r="G250" s="11"/>
      <c r="H250" s="11"/>
      <c r="I250" s="11"/>
      <c r="J250" s="12" t="s">
        <v>2567</v>
      </c>
      <c r="K250" s="12" t="s">
        <v>2568</v>
      </c>
      <c r="L250" s="11" t="s">
        <v>11663</v>
      </c>
      <c r="M250" s="11" t="s">
        <v>43</v>
      </c>
      <c r="N250" s="11">
        <v>0</v>
      </c>
      <c r="O250" s="11">
        <v>1</v>
      </c>
      <c r="P250" s="11"/>
      <c r="Q250" s="130">
        <v>3</v>
      </c>
      <c r="R250" s="130">
        <v>3</v>
      </c>
      <c r="S250" s="14"/>
      <c r="T250" s="16"/>
    </row>
    <row r="251" spans="1:20" ht="14.25" customHeight="1">
      <c r="A251" s="7">
        <v>30</v>
      </c>
      <c r="B251" s="19" t="s">
        <v>2569</v>
      </c>
      <c r="C251" s="11" t="s">
        <v>38</v>
      </c>
      <c r="D251" s="11" t="s">
        <v>90</v>
      </c>
      <c r="E251" s="14"/>
      <c r="F251" s="11" t="s">
        <v>2305</v>
      </c>
      <c r="G251" s="11" t="s">
        <v>2572</v>
      </c>
      <c r="H251" s="11" t="s">
        <v>2572</v>
      </c>
      <c r="I251" s="11" t="s">
        <v>1439</v>
      </c>
      <c r="J251" s="12" t="s">
        <v>2570</v>
      </c>
      <c r="K251" s="12" t="s">
        <v>1097</v>
      </c>
      <c r="L251" s="11" t="s">
        <v>11663</v>
      </c>
      <c r="M251" s="11" t="s">
        <v>43</v>
      </c>
      <c r="N251" s="11">
        <v>0</v>
      </c>
      <c r="O251" s="11">
        <v>0</v>
      </c>
      <c r="P251" s="11"/>
      <c r="Q251" s="130">
        <v>2</v>
      </c>
      <c r="R251" s="130">
        <v>4</v>
      </c>
      <c r="S251" s="14"/>
      <c r="T251" s="16"/>
    </row>
    <row r="252" spans="1:20" ht="14.25" customHeight="1">
      <c r="A252" s="7">
        <v>30</v>
      </c>
      <c r="B252" s="19" t="s">
        <v>2569</v>
      </c>
      <c r="C252" s="11" t="s">
        <v>298</v>
      </c>
      <c r="D252" s="11" t="s">
        <v>90</v>
      </c>
      <c r="E252" s="14"/>
      <c r="F252" s="11" t="s">
        <v>2573</v>
      </c>
      <c r="G252" s="11"/>
      <c r="H252" s="11"/>
      <c r="I252" s="11"/>
      <c r="J252" s="12" t="s">
        <v>2574</v>
      </c>
      <c r="K252" s="12" t="s">
        <v>850</v>
      </c>
      <c r="L252" s="11" t="s">
        <v>11666</v>
      </c>
      <c r="M252" s="11" t="s">
        <v>28</v>
      </c>
      <c r="N252" s="11">
        <v>0</v>
      </c>
      <c r="O252" s="11">
        <v>0</v>
      </c>
      <c r="P252" s="11"/>
      <c r="Q252" s="130">
        <v>3</v>
      </c>
      <c r="R252" s="130">
        <v>3</v>
      </c>
      <c r="S252" s="14"/>
      <c r="T252" s="16"/>
    </row>
    <row r="253" spans="1:20" ht="14.25" customHeight="1">
      <c r="A253" s="7">
        <v>30</v>
      </c>
      <c r="B253" s="19" t="s">
        <v>2569</v>
      </c>
      <c r="C253" s="11" t="s">
        <v>1400</v>
      </c>
      <c r="D253" s="11" t="s">
        <v>90</v>
      </c>
      <c r="E253" s="14"/>
      <c r="F253" s="11" t="s">
        <v>2230</v>
      </c>
      <c r="G253" s="11"/>
      <c r="H253" s="11"/>
      <c r="I253" s="11"/>
      <c r="J253" s="12" t="s">
        <v>11079</v>
      </c>
      <c r="K253" s="12" t="s">
        <v>2053</v>
      </c>
      <c r="L253" s="11" t="s">
        <v>11688</v>
      </c>
      <c r="M253" s="11" t="s">
        <v>83</v>
      </c>
      <c r="N253" s="11">
        <v>0</v>
      </c>
      <c r="O253" s="11">
        <v>2</v>
      </c>
      <c r="P253" s="11"/>
      <c r="Q253" s="130">
        <v>2</v>
      </c>
      <c r="R253" s="130">
        <v>3</v>
      </c>
      <c r="S253" s="14"/>
      <c r="T253" s="16"/>
    </row>
    <row r="254" spans="1:20" ht="14.25" customHeight="1">
      <c r="A254" s="7">
        <v>30</v>
      </c>
      <c r="B254" s="19" t="s">
        <v>2569</v>
      </c>
      <c r="C254" s="11" t="s">
        <v>1667</v>
      </c>
      <c r="D254" s="11" t="s">
        <v>90</v>
      </c>
      <c r="E254" s="14"/>
      <c r="F254" s="11" t="s">
        <v>11080</v>
      </c>
      <c r="G254" s="11"/>
      <c r="H254" s="11"/>
      <c r="I254" s="11"/>
      <c r="J254" s="12" t="s">
        <v>2576</v>
      </c>
      <c r="K254" s="12" t="s">
        <v>1739</v>
      </c>
      <c r="L254" s="11" t="s">
        <v>11688</v>
      </c>
      <c r="M254" s="11" t="s">
        <v>110</v>
      </c>
      <c r="N254" s="11">
        <v>0</v>
      </c>
      <c r="O254" s="11">
        <v>2</v>
      </c>
      <c r="P254" s="11"/>
      <c r="Q254" s="130">
        <v>3</v>
      </c>
      <c r="R254" s="130">
        <v>3</v>
      </c>
      <c r="S254" s="14"/>
      <c r="T254" s="16"/>
    </row>
    <row r="255" spans="1:20" ht="14.25" customHeight="1">
      <c r="A255" s="7">
        <v>30</v>
      </c>
      <c r="B255" s="19" t="s">
        <v>2569</v>
      </c>
      <c r="C255" s="11" t="s">
        <v>75</v>
      </c>
      <c r="D255" s="11" t="s">
        <v>75</v>
      </c>
      <c r="E255" s="14"/>
      <c r="F255" s="11" t="s">
        <v>295</v>
      </c>
      <c r="G255" s="11"/>
      <c r="H255" s="11"/>
      <c r="I255" s="11"/>
      <c r="J255" s="12" t="s">
        <v>11813</v>
      </c>
      <c r="K255" s="415"/>
      <c r="L255" s="11" t="s">
        <v>11666</v>
      </c>
      <c r="M255" s="11" t="s">
        <v>78</v>
      </c>
      <c r="N255" s="11">
        <v>0</v>
      </c>
      <c r="O255" s="11">
        <v>0</v>
      </c>
      <c r="P255" s="11"/>
      <c r="Q255" s="11"/>
      <c r="R255" s="11"/>
      <c r="S255" s="14"/>
      <c r="T255" s="16"/>
    </row>
    <row r="256" spans="1:20" ht="14.25" customHeight="1">
      <c r="A256" s="7">
        <v>30</v>
      </c>
      <c r="B256" s="19" t="s">
        <v>2569</v>
      </c>
      <c r="C256" s="11" t="s">
        <v>68</v>
      </c>
      <c r="D256" s="11" t="s">
        <v>68</v>
      </c>
      <c r="E256" s="14"/>
      <c r="F256" s="11" t="s">
        <v>208</v>
      </c>
      <c r="G256" s="11"/>
      <c r="H256" s="11"/>
      <c r="I256" s="11"/>
      <c r="J256" s="12" t="s">
        <v>2577</v>
      </c>
      <c r="K256" s="12" t="s">
        <v>341</v>
      </c>
      <c r="L256" s="11" t="s">
        <v>11666</v>
      </c>
      <c r="M256" s="11" t="s">
        <v>28</v>
      </c>
      <c r="N256" s="11">
        <v>0</v>
      </c>
      <c r="O256" s="11">
        <v>1</v>
      </c>
      <c r="P256" s="11"/>
      <c r="Q256" s="130">
        <v>3</v>
      </c>
      <c r="R256" s="130">
        <v>3</v>
      </c>
      <c r="S256" s="14"/>
      <c r="T256" s="16"/>
    </row>
    <row r="257" spans="1:20" ht="14.25" customHeight="1">
      <c r="A257" s="7">
        <v>30</v>
      </c>
      <c r="B257" s="19" t="s">
        <v>2569</v>
      </c>
      <c r="C257" s="11" t="s">
        <v>256</v>
      </c>
      <c r="D257" s="11" t="s">
        <v>2578</v>
      </c>
      <c r="E257" s="14"/>
      <c r="F257" s="11" t="s">
        <v>2579</v>
      </c>
      <c r="G257" s="11" t="s">
        <v>2441</v>
      </c>
      <c r="H257" s="11"/>
      <c r="I257" s="11"/>
      <c r="J257" s="12" t="s">
        <v>2580</v>
      </c>
      <c r="K257" s="12" t="s">
        <v>1498</v>
      </c>
      <c r="L257" s="11" t="s">
        <v>11666</v>
      </c>
      <c r="M257" s="11" t="s">
        <v>28</v>
      </c>
      <c r="N257" s="11">
        <v>0</v>
      </c>
      <c r="O257" s="11">
        <v>1</v>
      </c>
      <c r="P257" s="11"/>
      <c r="Q257" s="130">
        <v>3</v>
      </c>
      <c r="R257" s="130">
        <v>4</v>
      </c>
      <c r="S257" s="14"/>
      <c r="T257" s="16"/>
    </row>
    <row r="258" spans="1:20" ht="14.25" customHeight="1">
      <c r="A258" s="7">
        <v>30</v>
      </c>
      <c r="B258" s="19" t="s">
        <v>2569</v>
      </c>
      <c r="C258" s="11"/>
      <c r="D258" s="11" t="s">
        <v>90</v>
      </c>
      <c r="E258" s="14"/>
      <c r="F258" s="11" t="s">
        <v>295</v>
      </c>
      <c r="G258" s="11"/>
      <c r="H258" s="11"/>
      <c r="I258" s="11"/>
      <c r="J258" s="12" t="s">
        <v>11814</v>
      </c>
      <c r="K258" s="415"/>
      <c r="L258" s="11" t="s">
        <v>11666</v>
      </c>
      <c r="M258" s="11" t="s">
        <v>78</v>
      </c>
      <c r="N258" s="11">
        <v>0</v>
      </c>
      <c r="O258" s="11">
        <v>1</v>
      </c>
      <c r="P258" s="11"/>
      <c r="Q258" s="11"/>
      <c r="R258" s="11"/>
      <c r="S258" s="14"/>
      <c r="T258" s="16"/>
    </row>
    <row r="259" spans="1:20" ht="14.25" customHeight="1">
      <c r="A259" s="7">
        <v>30</v>
      </c>
      <c r="B259" s="19" t="s">
        <v>2569</v>
      </c>
      <c r="C259" s="11" t="s">
        <v>333</v>
      </c>
      <c r="D259" s="11" t="s">
        <v>616</v>
      </c>
      <c r="E259" s="14"/>
      <c r="F259" s="11" t="s">
        <v>2582</v>
      </c>
      <c r="G259" s="11"/>
      <c r="H259" s="11"/>
      <c r="I259" s="11"/>
      <c r="J259" s="12" t="s">
        <v>2583</v>
      </c>
      <c r="K259" s="12" t="s">
        <v>480</v>
      </c>
      <c r="L259" s="11" t="s">
        <v>11666</v>
      </c>
      <c r="M259" s="11" t="s">
        <v>28</v>
      </c>
      <c r="N259" s="11">
        <v>0</v>
      </c>
      <c r="O259" s="11">
        <v>0</v>
      </c>
      <c r="P259" s="11"/>
      <c r="Q259" s="130">
        <v>2</v>
      </c>
      <c r="R259" s="130">
        <v>3</v>
      </c>
      <c r="S259" s="14"/>
      <c r="T259" s="16"/>
    </row>
    <row r="260" spans="1:20" ht="14.25" customHeight="1">
      <c r="A260" s="7">
        <v>30</v>
      </c>
      <c r="B260" s="19" t="s">
        <v>2569</v>
      </c>
      <c r="C260" s="11" t="s">
        <v>632</v>
      </c>
      <c r="D260" s="11" t="s">
        <v>698</v>
      </c>
      <c r="E260" s="14"/>
      <c r="F260" s="11" t="s">
        <v>2584</v>
      </c>
      <c r="G260" s="11"/>
      <c r="H260" s="11"/>
      <c r="I260" s="11"/>
      <c r="J260" s="12" t="s">
        <v>2585</v>
      </c>
      <c r="K260" s="12" t="s">
        <v>1319</v>
      </c>
      <c r="L260" s="11" t="s">
        <v>11663</v>
      </c>
      <c r="M260" s="11" t="s">
        <v>43</v>
      </c>
      <c r="N260" s="11">
        <v>0</v>
      </c>
      <c r="O260" s="11">
        <v>0</v>
      </c>
      <c r="P260" s="11"/>
      <c r="Q260" s="130">
        <v>4</v>
      </c>
      <c r="R260" s="130">
        <v>1</v>
      </c>
      <c r="S260" s="14"/>
      <c r="T260" s="16"/>
    </row>
    <row r="261" spans="1:20" ht="14.25" customHeight="1">
      <c r="A261" s="7">
        <v>31</v>
      </c>
      <c r="B261" s="19" t="s">
        <v>11081</v>
      </c>
      <c r="C261" s="11" t="s">
        <v>11082</v>
      </c>
      <c r="D261" s="11" t="s">
        <v>11082</v>
      </c>
      <c r="E261" s="14"/>
      <c r="F261" s="11" t="s">
        <v>1227</v>
      </c>
      <c r="G261" s="11" t="s">
        <v>11815</v>
      </c>
      <c r="H261" s="11" t="s">
        <v>11815</v>
      </c>
      <c r="I261" s="14"/>
      <c r="J261" s="12" t="s">
        <v>8383</v>
      </c>
      <c r="K261" s="12" t="s">
        <v>11083</v>
      </c>
      <c r="L261" s="11" t="s">
        <v>11666</v>
      </c>
      <c r="M261" s="11" t="s">
        <v>43</v>
      </c>
      <c r="N261" s="11">
        <v>0</v>
      </c>
      <c r="O261" s="11">
        <v>1</v>
      </c>
      <c r="P261" s="11"/>
      <c r="Q261" s="130">
        <v>5</v>
      </c>
      <c r="R261" s="130">
        <v>5</v>
      </c>
      <c r="S261" s="11"/>
      <c r="T261" s="16"/>
    </row>
    <row r="262" spans="1:20" ht="14.25" customHeight="1">
      <c r="A262" s="1">
        <v>32</v>
      </c>
      <c r="B262" s="25" t="s">
        <v>2590</v>
      </c>
      <c r="C262" s="11" t="s">
        <v>44</v>
      </c>
      <c r="D262" s="11" t="s">
        <v>45</v>
      </c>
      <c r="E262" s="11" t="s">
        <v>11816</v>
      </c>
      <c r="F262" s="11" t="s">
        <v>561</v>
      </c>
      <c r="G262" s="11" t="s">
        <v>11816</v>
      </c>
      <c r="H262" s="11" t="s">
        <v>11816</v>
      </c>
      <c r="I262" s="14"/>
      <c r="J262" s="12" t="s">
        <v>3795</v>
      </c>
      <c r="K262" s="415"/>
      <c r="L262" s="11" t="s">
        <v>11666</v>
      </c>
      <c r="M262" s="11" t="s">
        <v>43</v>
      </c>
      <c r="N262" s="11">
        <v>1</v>
      </c>
      <c r="O262" s="11">
        <v>4</v>
      </c>
      <c r="P262" s="11" t="s">
        <v>11817</v>
      </c>
      <c r="Q262" s="11"/>
      <c r="R262" s="11"/>
      <c r="S262" s="14"/>
      <c r="T262" s="16"/>
    </row>
    <row r="263" spans="1:20" ht="14.25" customHeight="1">
      <c r="A263" s="1">
        <v>32</v>
      </c>
      <c r="B263" s="25" t="s">
        <v>2590</v>
      </c>
      <c r="C263" s="11" t="s">
        <v>8110</v>
      </c>
      <c r="D263" s="11" t="s">
        <v>173</v>
      </c>
      <c r="E263" s="14"/>
      <c r="F263" s="11" t="s">
        <v>3454</v>
      </c>
      <c r="G263" s="11"/>
      <c r="H263" s="11"/>
      <c r="I263" s="14"/>
      <c r="J263" s="12" t="s">
        <v>716</v>
      </c>
      <c r="K263" s="415"/>
      <c r="L263" s="11" t="s">
        <v>11663</v>
      </c>
      <c r="M263" s="11" t="s">
        <v>43</v>
      </c>
      <c r="N263" s="11">
        <v>0</v>
      </c>
      <c r="O263" s="11">
        <v>0</v>
      </c>
      <c r="P263" s="11"/>
      <c r="Q263" s="11"/>
      <c r="R263" s="11"/>
      <c r="S263" s="14"/>
      <c r="T263" s="16"/>
    </row>
    <row r="264" spans="1:20" ht="14.25" customHeight="1">
      <c r="A264" s="1">
        <v>32</v>
      </c>
      <c r="B264" s="25" t="s">
        <v>2590</v>
      </c>
      <c r="C264" s="11" t="s">
        <v>1344</v>
      </c>
      <c r="D264" s="11" t="s">
        <v>1344</v>
      </c>
      <c r="E264" s="14"/>
      <c r="F264" s="11" t="s">
        <v>2591</v>
      </c>
      <c r="G264" s="11" t="s">
        <v>2592</v>
      </c>
      <c r="H264" s="11"/>
      <c r="I264" s="14"/>
      <c r="J264" s="12" t="s">
        <v>2324</v>
      </c>
      <c r="K264" s="12" t="s">
        <v>2246</v>
      </c>
      <c r="L264" s="11" t="s">
        <v>11666</v>
      </c>
      <c r="M264" s="11" t="s">
        <v>43</v>
      </c>
      <c r="N264" s="11">
        <v>0</v>
      </c>
      <c r="O264" s="11">
        <v>4</v>
      </c>
      <c r="P264" s="11"/>
      <c r="Q264" s="130">
        <v>5</v>
      </c>
      <c r="R264" s="130">
        <v>4</v>
      </c>
      <c r="S264" s="11"/>
      <c r="T264" s="16"/>
    </row>
    <row r="265" spans="1:20" ht="14.25" customHeight="1">
      <c r="A265" s="1">
        <v>32</v>
      </c>
      <c r="B265" s="25" t="s">
        <v>2590</v>
      </c>
      <c r="C265" s="11" t="s">
        <v>2594</v>
      </c>
      <c r="D265" s="11" t="s">
        <v>2594</v>
      </c>
      <c r="E265" s="14"/>
      <c r="F265" s="11" t="s">
        <v>2595</v>
      </c>
      <c r="G265" s="11"/>
      <c r="H265" s="11"/>
      <c r="I265" s="14"/>
      <c r="J265" s="12" t="s">
        <v>720</v>
      </c>
      <c r="K265" s="12" t="s">
        <v>934</v>
      </c>
      <c r="L265" s="11" t="s">
        <v>11666</v>
      </c>
      <c r="M265" s="11" t="s">
        <v>28</v>
      </c>
      <c r="N265" s="11">
        <v>0</v>
      </c>
      <c r="O265" s="11">
        <v>4</v>
      </c>
      <c r="P265" s="11" t="s">
        <v>11818</v>
      </c>
      <c r="Q265" s="130">
        <v>4</v>
      </c>
      <c r="R265" s="130">
        <v>4</v>
      </c>
      <c r="S265" s="14"/>
      <c r="T265" s="16"/>
    </row>
    <row r="266" spans="1:20" ht="14.25" customHeight="1">
      <c r="A266" s="1">
        <v>32</v>
      </c>
      <c r="B266" s="25" t="s">
        <v>2590</v>
      </c>
      <c r="C266" s="11" t="s">
        <v>2597</v>
      </c>
      <c r="D266" s="11" t="s">
        <v>2598</v>
      </c>
      <c r="E266" s="14"/>
      <c r="F266" s="11" t="s">
        <v>2599</v>
      </c>
      <c r="G266" s="11" t="s">
        <v>11819</v>
      </c>
      <c r="H266" s="11" t="s">
        <v>2601</v>
      </c>
      <c r="I266" s="14"/>
      <c r="J266" s="12" t="s">
        <v>377</v>
      </c>
      <c r="K266" s="12" t="s">
        <v>2506</v>
      </c>
      <c r="L266" s="11" t="s">
        <v>11666</v>
      </c>
      <c r="M266" s="11" t="s">
        <v>36</v>
      </c>
      <c r="N266" s="11">
        <v>0</v>
      </c>
      <c r="O266" s="11">
        <v>4</v>
      </c>
      <c r="P266" s="11" t="s">
        <v>11820</v>
      </c>
      <c r="Q266" s="130">
        <v>5</v>
      </c>
      <c r="R266" s="130">
        <v>4</v>
      </c>
      <c r="S266" s="14"/>
      <c r="T266" s="16"/>
    </row>
    <row r="267" spans="1:20" ht="14.25" customHeight="1">
      <c r="A267" s="7">
        <v>33</v>
      </c>
      <c r="B267" s="19" t="s">
        <v>2602</v>
      </c>
      <c r="C267" s="11"/>
      <c r="D267" s="11" t="s">
        <v>2604</v>
      </c>
      <c r="E267" s="14"/>
      <c r="F267" s="14"/>
      <c r="G267" s="14"/>
      <c r="H267" s="14"/>
      <c r="I267" s="14"/>
      <c r="J267" s="12" t="s">
        <v>1741</v>
      </c>
      <c r="K267" s="415"/>
      <c r="L267" s="11" t="s">
        <v>11666</v>
      </c>
      <c r="M267" s="11" t="s">
        <v>28</v>
      </c>
      <c r="N267" s="11">
        <v>0</v>
      </c>
      <c r="O267" s="11">
        <v>1</v>
      </c>
      <c r="P267" s="23"/>
      <c r="Q267" s="23"/>
      <c r="R267" s="23"/>
      <c r="S267" s="14"/>
      <c r="T267" s="16"/>
    </row>
    <row r="268" spans="1:20" ht="14.25" customHeight="1">
      <c r="A268" s="7">
        <v>33</v>
      </c>
      <c r="B268" s="19" t="s">
        <v>2602</v>
      </c>
      <c r="C268" s="11" t="s">
        <v>1643</v>
      </c>
      <c r="D268" s="11" t="s">
        <v>2604</v>
      </c>
      <c r="E268" s="14"/>
      <c r="F268" s="14"/>
      <c r="G268" s="14"/>
      <c r="H268" s="14"/>
      <c r="I268" s="14"/>
      <c r="J268" s="12" t="s">
        <v>2605</v>
      </c>
      <c r="K268" s="12" t="s">
        <v>2606</v>
      </c>
      <c r="L268" s="11" t="s">
        <v>11666</v>
      </c>
      <c r="M268" s="11" t="s">
        <v>28</v>
      </c>
      <c r="N268" s="11">
        <v>0</v>
      </c>
      <c r="O268" s="11">
        <v>1</v>
      </c>
      <c r="P268" s="11" t="s">
        <v>11821</v>
      </c>
      <c r="Q268" s="130">
        <v>3</v>
      </c>
      <c r="R268" s="130">
        <v>4</v>
      </c>
      <c r="S268" s="14"/>
      <c r="T268" s="16"/>
    </row>
    <row r="269" spans="1:20" ht="14.25" customHeight="1">
      <c r="A269" s="7">
        <v>33</v>
      </c>
      <c r="B269" s="19" t="s">
        <v>2602</v>
      </c>
      <c r="C269" s="11" t="s">
        <v>318</v>
      </c>
      <c r="D269" s="11" t="s">
        <v>2607</v>
      </c>
      <c r="E269" s="14"/>
      <c r="F269" s="14"/>
      <c r="G269" s="14"/>
      <c r="H269" s="14"/>
      <c r="I269" s="14"/>
      <c r="J269" s="12" t="s">
        <v>520</v>
      </c>
      <c r="K269" s="12" t="s">
        <v>1397</v>
      </c>
      <c r="L269" s="11" t="s">
        <v>11663</v>
      </c>
      <c r="M269" s="11" t="s">
        <v>36</v>
      </c>
      <c r="N269" s="11">
        <v>0</v>
      </c>
      <c r="O269" s="11">
        <v>0</v>
      </c>
      <c r="P269" s="11" t="s">
        <v>11822</v>
      </c>
      <c r="Q269" s="130">
        <v>3</v>
      </c>
      <c r="R269" s="130">
        <v>3</v>
      </c>
      <c r="S269" s="14"/>
      <c r="T269" s="16"/>
    </row>
    <row r="270" spans="1:20" ht="14.25" customHeight="1">
      <c r="A270" s="7">
        <v>34</v>
      </c>
      <c r="B270" s="19" t="s">
        <v>2608</v>
      </c>
      <c r="C270" s="11" t="s">
        <v>1442</v>
      </c>
      <c r="D270" s="11" t="s">
        <v>2609</v>
      </c>
      <c r="E270" s="14"/>
      <c r="F270" s="11" t="s">
        <v>2610</v>
      </c>
      <c r="G270" s="11" t="s">
        <v>2612</v>
      </c>
      <c r="H270" s="11" t="s">
        <v>2612</v>
      </c>
      <c r="I270" s="14"/>
      <c r="J270" s="12" t="s">
        <v>2611</v>
      </c>
      <c r="K270" s="12" t="s">
        <v>1379</v>
      </c>
      <c r="L270" s="11" t="s">
        <v>11663</v>
      </c>
      <c r="M270" s="11" t="s">
        <v>43</v>
      </c>
      <c r="N270" s="11">
        <v>1</v>
      </c>
      <c r="O270" s="11">
        <v>1</v>
      </c>
      <c r="P270" s="11" t="s">
        <v>11823</v>
      </c>
      <c r="Q270" s="130">
        <v>3</v>
      </c>
      <c r="R270" s="130">
        <v>3</v>
      </c>
      <c r="S270" s="14"/>
      <c r="T270" s="16"/>
    </row>
    <row r="271" spans="1:20" ht="14.25" customHeight="1">
      <c r="A271" s="7">
        <v>34</v>
      </c>
      <c r="B271" s="19" t="s">
        <v>2608</v>
      </c>
      <c r="C271" s="11" t="s">
        <v>2613</v>
      </c>
      <c r="D271" s="11" t="s">
        <v>2614</v>
      </c>
      <c r="E271" s="11" t="s">
        <v>4447</v>
      </c>
      <c r="F271" s="14"/>
      <c r="G271" s="11" t="s">
        <v>2615</v>
      </c>
      <c r="H271" s="11" t="s">
        <v>2615</v>
      </c>
      <c r="I271" s="14"/>
      <c r="J271" s="12" t="s">
        <v>797</v>
      </c>
      <c r="K271" s="12" t="s">
        <v>1030</v>
      </c>
      <c r="L271" s="11" t="s">
        <v>11663</v>
      </c>
      <c r="M271" s="11" t="s">
        <v>43</v>
      </c>
      <c r="N271" s="11">
        <v>1</v>
      </c>
      <c r="O271" s="11">
        <v>1</v>
      </c>
      <c r="P271" s="11"/>
      <c r="Q271" s="130">
        <v>4</v>
      </c>
      <c r="R271" s="130">
        <v>3</v>
      </c>
      <c r="S271" s="14"/>
      <c r="T271" s="16"/>
    </row>
    <row r="272" spans="1:20" ht="14.25" customHeight="1">
      <c r="A272" s="7">
        <v>34</v>
      </c>
      <c r="B272" s="19" t="s">
        <v>2608</v>
      </c>
      <c r="C272" s="11" t="s">
        <v>2068</v>
      </c>
      <c r="D272" s="11" t="s">
        <v>2616</v>
      </c>
      <c r="E272" s="11"/>
      <c r="F272" s="11" t="s">
        <v>11084</v>
      </c>
      <c r="G272" s="11" t="s">
        <v>11824</v>
      </c>
      <c r="H272" s="11" t="s">
        <v>2619</v>
      </c>
      <c r="I272" s="11" t="s">
        <v>2621</v>
      </c>
      <c r="J272" s="12" t="s">
        <v>423</v>
      </c>
      <c r="K272" s="12" t="s">
        <v>713</v>
      </c>
      <c r="L272" s="11" t="s">
        <v>11663</v>
      </c>
      <c r="M272" s="11" t="s">
        <v>43</v>
      </c>
      <c r="N272" s="11">
        <v>1</v>
      </c>
      <c r="O272" s="11">
        <v>1</v>
      </c>
      <c r="P272" s="11" t="s">
        <v>11825</v>
      </c>
      <c r="Q272" s="130">
        <v>5</v>
      </c>
      <c r="R272" s="130">
        <v>3</v>
      </c>
      <c r="S272" s="14"/>
      <c r="T272" s="16"/>
    </row>
    <row r="273" spans="1:20" ht="14.25" customHeight="1">
      <c r="A273" s="7">
        <v>34</v>
      </c>
      <c r="B273" s="19" t="s">
        <v>2608</v>
      </c>
      <c r="C273" s="11" t="s">
        <v>2622</v>
      </c>
      <c r="D273" s="11" t="s">
        <v>2623</v>
      </c>
      <c r="E273" s="11"/>
      <c r="F273" s="11" t="s">
        <v>2624</v>
      </c>
      <c r="G273" s="11"/>
      <c r="H273" s="11"/>
      <c r="I273" s="11" t="s">
        <v>181</v>
      </c>
      <c r="J273" s="12" t="s">
        <v>297</v>
      </c>
      <c r="K273" s="12" t="s">
        <v>986</v>
      </c>
      <c r="L273" s="11" t="s">
        <v>11663</v>
      </c>
      <c r="M273" s="11" t="s">
        <v>43</v>
      </c>
      <c r="N273" s="11">
        <v>0</v>
      </c>
      <c r="O273" s="11">
        <v>1</v>
      </c>
      <c r="P273" s="11" t="s">
        <v>11826</v>
      </c>
      <c r="Q273" s="130">
        <v>3</v>
      </c>
      <c r="R273" s="130">
        <v>3</v>
      </c>
      <c r="S273" s="14"/>
      <c r="T273" s="16"/>
    </row>
    <row r="274" spans="1:20" ht="14.25" customHeight="1">
      <c r="A274" s="7">
        <v>34</v>
      </c>
      <c r="B274" s="19" t="s">
        <v>2608</v>
      </c>
      <c r="C274" s="11" t="s">
        <v>1160</v>
      </c>
      <c r="D274" s="11" t="s">
        <v>2625</v>
      </c>
      <c r="E274" s="11"/>
      <c r="F274" s="11" t="s">
        <v>2626</v>
      </c>
      <c r="G274" s="11" t="s">
        <v>2627</v>
      </c>
      <c r="H274" s="11" t="s">
        <v>2627</v>
      </c>
      <c r="I274" s="11"/>
      <c r="J274" s="12" t="s">
        <v>1503</v>
      </c>
      <c r="K274" s="12" t="s">
        <v>720</v>
      </c>
      <c r="L274" s="11" t="s">
        <v>11663</v>
      </c>
      <c r="M274" s="11" t="s">
        <v>153</v>
      </c>
      <c r="N274" s="11">
        <v>1</v>
      </c>
      <c r="O274" s="11">
        <v>1</v>
      </c>
      <c r="P274" s="11" t="s">
        <v>11827</v>
      </c>
      <c r="Q274" s="130">
        <v>3</v>
      </c>
      <c r="R274" s="130">
        <v>4</v>
      </c>
      <c r="S274" s="14"/>
      <c r="T274" s="16"/>
    </row>
    <row r="275" spans="1:20" ht="13.5" customHeight="1">
      <c r="A275" s="7">
        <v>35</v>
      </c>
      <c r="B275" s="19" t="s">
        <v>2628</v>
      </c>
      <c r="C275" s="11" t="s">
        <v>784</v>
      </c>
      <c r="D275" s="11" t="s">
        <v>90</v>
      </c>
      <c r="E275" s="14"/>
      <c r="F275" s="11" t="s">
        <v>2629</v>
      </c>
      <c r="G275" s="11" t="s">
        <v>2630</v>
      </c>
      <c r="H275" s="11" t="s">
        <v>2631</v>
      </c>
      <c r="I275" s="14"/>
      <c r="J275" s="12" t="s">
        <v>1386</v>
      </c>
      <c r="K275" s="12" t="s">
        <v>11085</v>
      </c>
      <c r="L275" s="11" t="s">
        <v>11663</v>
      </c>
      <c r="M275" s="11" t="s">
        <v>43</v>
      </c>
      <c r="N275" s="11">
        <v>0</v>
      </c>
      <c r="O275" s="11">
        <v>0</v>
      </c>
      <c r="P275" s="11"/>
      <c r="Q275" s="130">
        <v>4</v>
      </c>
      <c r="R275" s="130">
        <v>4</v>
      </c>
      <c r="S275" s="14"/>
      <c r="T275" s="16"/>
    </row>
    <row r="276" spans="1:20" ht="13.5" customHeight="1">
      <c r="A276" s="7">
        <v>35</v>
      </c>
      <c r="B276" s="19" t="s">
        <v>2628</v>
      </c>
      <c r="D276" s="11" t="s">
        <v>90</v>
      </c>
      <c r="E276" s="11" t="s">
        <v>11828</v>
      </c>
      <c r="F276" s="11" t="s">
        <v>11829</v>
      </c>
      <c r="G276" s="11" t="s">
        <v>350</v>
      </c>
      <c r="H276" s="11"/>
      <c r="I276" s="14"/>
      <c r="J276" s="12" t="s">
        <v>8328</v>
      </c>
      <c r="K276" s="46" t="s">
        <v>11830</v>
      </c>
      <c r="L276" s="11" t="s">
        <v>11666</v>
      </c>
      <c r="M276" s="11" t="s">
        <v>110</v>
      </c>
      <c r="N276" s="11">
        <v>0</v>
      </c>
      <c r="O276" s="11">
        <v>0</v>
      </c>
      <c r="P276" s="11"/>
      <c r="S276" s="14"/>
      <c r="T276" s="16"/>
    </row>
    <row r="277" spans="1:20" ht="13.5" customHeight="1">
      <c r="A277" s="7">
        <v>35</v>
      </c>
      <c r="B277" s="19" t="s">
        <v>2628</v>
      </c>
      <c r="C277" s="11" t="s">
        <v>272</v>
      </c>
      <c r="D277" s="11" t="s">
        <v>273</v>
      </c>
      <c r="E277" s="11"/>
      <c r="F277" s="11" t="s">
        <v>2587</v>
      </c>
      <c r="G277" s="11"/>
      <c r="H277" s="11"/>
      <c r="I277" s="14"/>
      <c r="J277" s="12" t="s">
        <v>629</v>
      </c>
      <c r="K277" s="12" t="s">
        <v>11086</v>
      </c>
      <c r="L277" s="11" t="s">
        <v>11666</v>
      </c>
      <c r="M277" s="11" t="s">
        <v>43</v>
      </c>
      <c r="N277" s="11">
        <v>0</v>
      </c>
      <c r="O277" s="11">
        <v>0</v>
      </c>
      <c r="P277" s="11"/>
      <c r="Q277" s="130">
        <v>3</v>
      </c>
      <c r="R277" s="130">
        <v>4</v>
      </c>
      <c r="S277" s="14"/>
      <c r="T277" s="16"/>
    </row>
    <row r="278" spans="1:20" ht="13.5" customHeight="1">
      <c r="A278" s="7">
        <v>35</v>
      </c>
      <c r="B278" s="19" t="s">
        <v>2628</v>
      </c>
      <c r="C278" s="11" t="s">
        <v>2634</v>
      </c>
      <c r="D278" s="11" t="s">
        <v>90</v>
      </c>
      <c r="E278" s="11"/>
      <c r="F278" s="11" t="s">
        <v>2635</v>
      </c>
      <c r="G278" s="11" t="s">
        <v>616</v>
      </c>
      <c r="H278" s="11"/>
      <c r="I278" s="14"/>
      <c r="J278" s="12" t="s">
        <v>11087</v>
      </c>
      <c r="K278" s="12" t="s">
        <v>11088</v>
      </c>
      <c r="L278" s="11" t="s">
        <v>11666</v>
      </c>
      <c r="M278" s="11" t="s">
        <v>28</v>
      </c>
      <c r="N278" s="11">
        <v>0</v>
      </c>
      <c r="O278" s="11">
        <v>0</v>
      </c>
      <c r="P278" s="11"/>
      <c r="Q278" s="130">
        <v>3</v>
      </c>
      <c r="R278" s="130">
        <v>2</v>
      </c>
      <c r="S278" s="14"/>
      <c r="T278" s="16"/>
    </row>
    <row r="279" spans="1:20" ht="13.5" customHeight="1">
      <c r="A279" s="7">
        <v>35</v>
      </c>
      <c r="B279" s="19" t="s">
        <v>2628</v>
      </c>
      <c r="C279" s="11" t="s">
        <v>94</v>
      </c>
      <c r="D279" s="11" t="s">
        <v>94</v>
      </c>
      <c r="E279" s="11"/>
      <c r="F279" s="11"/>
      <c r="G279" s="11"/>
      <c r="H279" s="11"/>
      <c r="I279" s="14"/>
      <c r="J279" s="12" t="s">
        <v>11089</v>
      </c>
      <c r="K279" s="12" t="s">
        <v>11090</v>
      </c>
      <c r="L279" s="11" t="s">
        <v>11738</v>
      </c>
      <c r="M279" s="11" t="s">
        <v>83</v>
      </c>
      <c r="N279" s="11">
        <v>0</v>
      </c>
      <c r="O279" s="11">
        <v>0</v>
      </c>
      <c r="P279" s="11"/>
      <c r="Q279" s="130">
        <v>3</v>
      </c>
      <c r="R279" s="130">
        <v>2</v>
      </c>
      <c r="S279" s="14"/>
      <c r="T279" s="16"/>
    </row>
    <row r="280" spans="1:20" ht="13.5" customHeight="1">
      <c r="A280" s="7">
        <v>35</v>
      </c>
      <c r="B280" s="19" t="s">
        <v>2628</v>
      </c>
      <c r="C280" s="11" t="s">
        <v>2640</v>
      </c>
      <c r="D280" s="11" t="s">
        <v>2641</v>
      </c>
      <c r="E280" s="11"/>
      <c r="F280" s="11" t="s">
        <v>2642</v>
      </c>
      <c r="G280" s="11"/>
      <c r="H280" s="11"/>
      <c r="I280" s="14"/>
      <c r="J280" s="12" t="s">
        <v>2643</v>
      </c>
      <c r="K280" s="12" t="s">
        <v>11091</v>
      </c>
      <c r="L280" s="11" t="s">
        <v>11666</v>
      </c>
      <c r="M280" s="11" t="s">
        <v>110</v>
      </c>
      <c r="N280" s="11">
        <v>0</v>
      </c>
      <c r="O280" s="11">
        <v>0</v>
      </c>
      <c r="P280" s="11"/>
      <c r="Q280" s="130">
        <v>3</v>
      </c>
      <c r="R280" s="130">
        <v>3</v>
      </c>
      <c r="S280" s="14"/>
      <c r="T280" s="16"/>
    </row>
    <row r="281" spans="1:20" ht="14.25" customHeight="1">
      <c r="A281" s="1">
        <v>36</v>
      </c>
      <c r="B281" s="10" t="s">
        <v>2645</v>
      </c>
      <c r="C281" s="11" t="s">
        <v>1824</v>
      </c>
      <c r="D281" s="11" t="s">
        <v>2646</v>
      </c>
      <c r="E281" s="14"/>
      <c r="F281" s="14"/>
      <c r="G281" s="11" t="s">
        <v>2647</v>
      </c>
      <c r="H281" s="11" t="s">
        <v>2647</v>
      </c>
      <c r="I281" s="14"/>
      <c r="J281" s="12" t="s">
        <v>1956</v>
      </c>
      <c r="K281" s="12" t="s">
        <v>1305</v>
      </c>
      <c r="L281" s="11" t="s">
        <v>11663</v>
      </c>
      <c r="M281" s="11" t="s">
        <v>275</v>
      </c>
      <c r="N281" s="11">
        <v>0</v>
      </c>
      <c r="O281" s="11">
        <v>6</v>
      </c>
      <c r="P281" s="11" t="s">
        <v>11831</v>
      </c>
      <c r="Q281" s="130">
        <v>4</v>
      </c>
      <c r="R281" s="130">
        <v>4</v>
      </c>
      <c r="S281" s="11"/>
      <c r="T281" s="16"/>
    </row>
    <row r="282" spans="1:20" ht="14.25" customHeight="1">
      <c r="A282" s="1">
        <v>36</v>
      </c>
      <c r="B282" s="10" t="s">
        <v>2645</v>
      </c>
      <c r="C282" s="11" t="s">
        <v>2190</v>
      </c>
      <c r="D282" s="11" t="s">
        <v>2190</v>
      </c>
      <c r="E282" s="14"/>
      <c r="F282" s="14"/>
      <c r="G282" s="11" t="s">
        <v>2648</v>
      </c>
      <c r="H282" s="11" t="s">
        <v>2648</v>
      </c>
      <c r="I282" s="11" t="s">
        <v>181</v>
      </c>
      <c r="J282" s="12" t="s">
        <v>864</v>
      </c>
      <c r="K282" s="12" t="s">
        <v>937</v>
      </c>
      <c r="L282" s="11" t="s">
        <v>11666</v>
      </c>
      <c r="M282" s="11" t="s">
        <v>43</v>
      </c>
      <c r="N282" s="11">
        <v>1</v>
      </c>
      <c r="O282" s="11">
        <v>1</v>
      </c>
      <c r="P282" s="11"/>
      <c r="Q282" s="130">
        <v>4</v>
      </c>
      <c r="R282" s="130">
        <v>3</v>
      </c>
      <c r="S282" s="11"/>
      <c r="T282" s="16"/>
    </row>
    <row r="283" spans="1:20" ht="14.25" customHeight="1">
      <c r="A283" s="1">
        <v>36</v>
      </c>
      <c r="B283" s="10" t="s">
        <v>2645</v>
      </c>
      <c r="C283" s="11" t="s">
        <v>360</v>
      </c>
      <c r="D283" s="11" t="s">
        <v>360</v>
      </c>
      <c r="E283" s="14"/>
      <c r="F283" s="14"/>
      <c r="G283" s="14"/>
      <c r="H283" s="14"/>
      <c r="I283" s="14"/>
      <c r="J283" s="12" t="s">
        <v>1445</v>
      </c>
      <c r="K283" s="12" t="s">
        <v>775</v>
      </c>
      <c r="L283" s="11" t="s">
        <v>11688</v>
      </c>
      <c r="M283" s="11" t="s">
        <v>83</v>
      </c>
      <c r="N283" s="11">
        <v>1</v>
      </c>
      <c r="O283" s="11">
        <v>6</v>
      </c>
      <c r="P283" s="11"/>
      <c r="Q283" s="130">
        <v>3</v>
      </c>
      <c r="R283" s="130">
        <v>4</v>
      </c>
      <c r="S283" s="11"/>
      <c r="T283" s="16"/>
    </row>
    <row r="284" spans="1:20" ht="14.25" customHeight="1">
      <c r="A284" s="1">
        <v>36</v>
      </c>
      <c r="B284" s="10" t="s">
        <v>2645</v>
      </c>
      <c r="C284" s="11" t="s">
        <v>816</v>
      </c>
      <c r="D284" s="11" t="s">
        <v>852</v>
      </c>
      <c r="E284" s="14"/>
      <c r="F284" s="14"/>
      <c r="G284" s="11" t="s">
        <v>417</v>
      </c>
      <c r="H284" s="11" t="s">
        <v>417</v>
      </c>
      <c r="I284" s="11" t="s">
        <v>181</v>
      </c>
      <c r="J284" s="12" t="s">
        <v>1250</v>
      </c>
      <c r="K284" s="12" t="s">
        <v>1978</v>
      </c>
      <c r="L284" s="11" t="s">
        <v>11666</v>
      </c>
      <c r="M284" s="11" t="s">
        <v>43</v>
      </c>
      <c r="N284" s="11">
        <v>1</v>
      </c>
      <c r="O284" s="11">
        <v>1</v>
      </c>
      <c r="P284" s="11" t="s">
        <v>11832</v>
      </c>
      <c r="Q284" s="130">
        <v>4</v>
      </c>
      <c r="R284" s="130">
        <v>4</v>
      </c>
      <c r="S284" s="11"/>
      <c r="T284" s="16"/>
    </row>
    <row r="285" spans="1:20" ht="14.25" customHeight="1">
      <c r="A285" s="1">
        <v>36</v>
      </c>
      <c r="B285" s="10" t="s">
        <v>2645</v>
      </c>
      <c r="C285" s="11" t="s">
        <v>80</v>
      </c>
      <c r="D285" s="11" t="s">
        <v>80</v>
      </c>
      <c r="E285" s="14"/>
      <c r="F285" s="14"/>
      <c r="G285" s="14"/>
      <c r="H285" s="14"/>
      <c r="I285" s="14"/>
      <c r="J285" s="12" t="s">
        <v>2649</v>
      </c>
      <c r="K285" s="12" t="s">
        <v>819</v>
      </c>
      <c r="L285" s="11" t="s">
        <v>11688</v>
      </c>
      <c r="M285" s="11" t="s">
        <v>83</v>
      </c>
      <c r="N285" s="11">
        <v>0</v>
      </c>
      <c r="O285" s="11">
        <v>7</v>
      </c>
      <c r="P285" s="11"/>
      <c r="Q285" s="130">
        <v>3</v>
      </c>
      <c r="R285" s="130">
        <v>3</v>
      </c>
      <c r="S285" s="11"/>
      <c r="T285" s="16"/>
    </row>
    <row r="286" spans="1:20" ht="14.25" customHeight="1">
      <c r="A286" s="1">
        <v>36</v>
      </c>
      <c r="B286" s="10" t="s">
        <v>2645</v>
      </c>
      <c r="C286" s="11" t="s">
        <v>75</v>
      </c>
      <c r="D286" s="11" t="s">
        <v>75</v>
      </c>
      <c r="E286" s="14"/>
      <c r="F286" s="14"/>
      <c r="G286" s="14"/>
      <c r="H286" s="14"/>
      <c r="I286" s="14"/>
      <c r="J286" s="12" t="s">
        <v>1345</v>
      </c>
      <c r="K286" s="12" t="s">
        <v>57</v>
      </c>
      <c r="L286" s="11" t="s">
        <v>11666</v>
      </c>
      <c r="M286" s="11" t="s">
        <v>78</v>
      </c>
      <c r="N286" s="11">
        <v>0</v>
      </c>
      <c r="O286" s="11">
        <v>6</v>
      </c>
      <c r="P286" s="11" t="s">
        <v>11833</v>
      </c>
      <c r="Q286" s="130">
        <v>3</v>
      </c>
      <c r="R286" s="130">
        <v>3</v>
      </c>
      <c r="S286" s="11"/>
      <c r="T286" s="16"/>
    </row>
    <row r="287" spans="1:20" ht="14.25" customHeight="1">
      <c r="A287" s="1">
        <v>36</v>
      </c>
      <c r="B287" s="10" t="s">
        <v>2645</v>
      </c>
      <c r="C287" s="11" t="s">
        <v>497</v>
      </c>
      <c r="D287" s="11" t="s">
        <v>497</v>
      </c>
      <c r="E287" s="14"/>
      <c r="F287" s="14"/>
      <c r="G287" s="11" t="s">
        <v>2650</v>
      </c>
      <c r="H287" s="11" t="s">
        <v>2650</v>
      </c>
      <c r="I287" s="14"/>
      <c r="J287" s="12" t="s">
        <v>1155</v>
      </c>
      <c r="K287" s="12" t="s">
        <v>968</v>
      </c>
      <c r="L287" s="11" t="s">
        <v>11663</v>
      </c>
      <c r="M287" s="11" t="s">
        <v>43</v>
      </c>
      <c r="N287" s="11">
        <v>0</v>
      </c>
      <c r="O287" s="11">
        <v>1</v>
      </c>
      <c r="P287" s="11" t="s">
        <v>11834</v>
      </c>
      <c r="Q287" s="130">
        <v>3</v>
      </c>
      <c r="R287" s="130">
        <v>3</v>
      </c>
      <c r="S287" s="11"/>
      <c r="T287" s="16"/>
    </row>
    <row r="288" spans="1:20" ht="14.25" customHeight="1">
      <c r="A288" s="1">
        <v>37</v>
      </c>
      <c r="B288" s="10" t="s">
        <v>2651</v>
      </c>
      <c r="C288" s="11"/>
      <c r="D288" s="11" t="s">
        <v>294</v>
      </c>
      <c r="E288" s="14"/>
      <c r="F288" s="11"/>
      <c r="G288" s="14"/>
      <c r="H288" s="14"/>
      <c r="I288" s="14"/>
      <c r="J288" s="12" t="s">
        <v>1741</v>
      </c>
      <c r="K288" s="46"/>
      <c r="L288" s="11" t="s">
        <v>11666</v>
      </c>
      <c r="M288" s="11" t="s">
        <v>5797</v>
      </c>
      <c r="N288" s="11">
        <v>0</v>
      </c>
      <c r="O288" s="11">
        <v>6</v>
      </c>
      <c r="P288" s="11"/>
      <c r="Q288" s="11"/>
      <c r="R288" s="11"/>
      <c r="S288" s="14"/>
      <c r="T288" s="16"/>
    </row>
    <row r="289" spans="1:20" ht="14.25" customHeight="1">
      <c r="A289" s="1">
        <v>37</v>
      </c>
      <c r="B289" s="10" t="s">
        <v>2651</v>
      </c>
      <c r="C289" s="11" t="s">
        <v>1928</v>
      </c>
      <c r="D289" s="11" t="s">
        <v>1950</v>
      </c>
      <c r="E289" s="14"/>
      <c r="F289" s="11"/>
      <c r="G289" s="11" t="s">
        <v>2652</v>
      </c>
      <c r="H289" s="14"/>
      <c r="I289" s="14"/>
      <c r="J289" s="12" t="s">
        <v>296</v>
      </c>
      <c r="K289" s="12" t="s">
        <v>433</v>
      </c>
      <c r="L289" s="11" t="s">
        <v>11663</v>
      </c>
      <c r="M289" s="11" t="s">
        <v>5797</v>
      </c>
      <c r="N289" s="11">
        <v>1</v>
      </c>
      <c r="O289" s="11">
        <v>5</v>
      </c>
      <c r="P289" s="11" t="s">
        <v>11835</v>
      </c>
      <c r="Q289" s="130">
        <v>4</v>
      </c>
      <c r="R289" s="130">
        <v>3</v>
      </c>
      <c r="S289" s="14"/>
      <c r="T289" s="16"/>
    </row>
    <row r="290" spans="1:20" ht="14.25" customHeight="1">
      <c r="A290" s="1">
        <v>37</v>
      </c>
      <c r="B290" s="10" t="s">
        <v>2651</v>
      </c>
      <c r="C290" s="11"/>
      <c r="D290" s="11" t="s">
        <v>1659</v>
      </c>
      <c r="E290" s="14"/>
      <c r="F290" s="11"/>
      <c r="G290" s="14"/>
      <c r="H290" s="14"/>
      <c r="I290" s="14"/>
      <c r="J290" s="12" t="s">
        <v>438</v>
      </c>
      <c r="K290" s="46"/>
      <c r="L290" s="11" t="s">
        <v>11688</v>
      </c>
      <c r="M290" s="11" t="s">
        <v>83</v>
      </c>
      <c r="N290" s="11">
        <v>0</v>
      </c>
      <c r="O290" s="11">
        <v>0</v>
      </c>
      <c r="P290" s="11"/>
      <c r="Q290" s="11"/>
      <c r="R290" s="11"/>
      <c r="S290" s="14"/>
      <c r="T290" s="16"/>
    </row>
    <row r="291" spans="1:20" ht="14.25" customHeight="1">
      <c r="A291" s="1">
        <v>37</v>
      </c>
      <c r="B291" s="10" t="s">
        <v>2651</v>
      </c>
      <c r="C291" s="11" t="s">
        <v>197</v>
      </c>
      <c r="D291" s="11" t="s">
        <v>197</v>
      </c>
      <c r="E291" s="14"/>
      <c r="F291" s="11" t="s">
        <v>2653</v>
      </c>
      <c r="G291" s="11" t="s">
        <v>2655</v>
      </c>
      <c r="H291" s="14"/>
      <c r="I291" s="14"/>
      <c r="J291" s="12" t="s">
        <v>1235</v>
      </c>
      <c r="K291" s="12" t="s">
        <v>2654</v>
      </c>
      <c r="L291" s="11" t="s">
        <v>11663</v>
      </c>
      <c r="M291" s="11" t="s">
        <v>43</v>
      </c>
      <c r="N291" s="11">
        <v>0</v>
      </c>
      <c r="O291" s="11">
        <v>5</v>
      </c>
      <c r="P291" s="11"/>
      <c r="Q291" s="130">
        <v>4</v>
      </c>
      <c r="R291" s="130">
        <v>4</v>
      </c>
      <c r="S291" s="14"/>
      <c r="T291" s="16"/>
    </row>
    <row r="292" spans="1:20" ht="14.25" customHeight="1">
      <c r="A292" s="1">
        <v>37</v>
      </c>
      <c r="B292" s="10" t="s">
        <v>2651</v>
      </c>
      <c r="C292" s="11" t="s">
        <v>75</v>
      </c>
      <c r="D292" s="11" t="s">
        <v>294</v>
      </c>
      <c r="E292" s="14"/>
      <c r="F292" s="11" t="s">
        <v>295</v>
      </c>
      <c r="G292" s="11" t="s">
        <v>2658</v>
      </c>
      <c r="H292" s="14"/>
      <c r="I292" s="14"/>
      <c r="J292" s="46" t="s">
        <v>2656</v>
      </c>
      <c r="K292" s="35" t="s">
        <v>2657</v>
      </c>
      <c r="L292" s="11" t="s">
        <v>11666</v>
      </c>
      <c r="M292" s="11" t="s">
        <v>5797</v>
      </c>
      <c r="N292" s="11">
        <v>1</v>
      </c>
      <c r="O292" s="11">
        <v>6</v>
      </c>
      <c r="P292" s="11"/>
      <c r="Q292" s="130">
        <v>3</v>
      </c>
      <c r="R292" s="130">
        <v>4</v>
      </c>
      <c r="S292" s="14"/>
      <c r="T292" s="16"/>
    </row>
    <row r="293" spans="1:20" ht="14.25" customHeight="1">
      <c r="A293" s="1">
        <v>37</v>
      </c>
      <c r="B293" s="10" t="s">
        <v>2651</v>
      </c>
      <c r="C293" s="11"/>
      <c r="D293" s="11" t="s">
        <v>273</v>
      </c>
      <c r="E293" s="14"/>
      <c r="F293" s="11"/>
      <c r="G293" s="14"/>
      <c r="H293" s="14"/>
      <c r="I293" s="14"/>
      <c r="J293" s="12" t="s">
        <v>791</v>
      </c>
      <c r="K293" s="46"/>
      <c r="L293" s="11" t="s">
        <v>11663</v>
      </c>
      <c r="M293" s="11" t="s">
        <v>275</v>
      </c>
      <c r="N293" s="11">
        <v>0</v>
      </c>
      <c r="O293" s="11">
        <v>5</v>
      </c>
      <c r="P293" s="11"/>
      <c r="Q293" s="11"/>
      <c r="R293" s="11"/>
      <c r="S293" s="14"/>
      <c r="T293" s="16"/>
    </row>
    <row r="294" spans="1:20" ht="14.25" customHeight="1">
      <c r="A294" s="1">
        <v>37</v>
      </c>
      <c r="B294" s="10" t="s">
        <v>2651</v>
      </c>
      <c r="C294" s="11" t="s">
        <v>2659</v>
      </c>
      <c r="D294" s="11" t="s">
        <v>2660</v>
      </c>
      <c r="E294" s="14"/>
      <c r="F294" s="11" t="s">
        <v>2661</v>
      </c>
      <c r="G294" s="11" t="s">
        <v>11836</v>
      </c>
      <c r="H294" s="14"/>
      <c r="I294" s="14"/>
      <c r="J294" s="12" t="s">
        <v>2662</v>
      </c>
      <c r="K294" s="12" t="s">
        <v>2663</v>
      </c>
      <c r="L294" s="11" t="s">
        <v>11663</v>
      </c>
      <c r="M294" s="11" t="s">
        <v>275</v>
      </c>
      <c r="N294" s="11">
        <v>1</v>
      </c>
      <c r="O294" s="11">
        <v>5</v>
      </c>
      <c r="P294" s="11"/>
      <c r="Q294" s="130">
        <v>4</v>
      </c>
      <c r="R294" s="130">
        <v>5</v>
      </c>
      <c r="S294" s="14"/>
      <c r="T294" s="16"/>
    </row>
    <row r="295" spans="1:20" ht="14.25" customHeight="1">
      <c r="A295" s="7">
        <v>38</v>
      </c>
      <c r="B295" s="19" t="s">
        <v>2665</v>
      </c>
      <c r="C295" s="11"/>
      <c r="D295" s="11" t="s">
        <v>2679</v>
      </c>
      <c r="E295" s="14"/>
      <c r="F295" s="11" t="s">
        <v>2680</v>
      </c>
      <c r="G295" s="14"/>
      <c r="H295" s="14"/>
      <c r="I295" s="14"/>
      <c r="J295" s="12" t="s">
        <v>1030</v>
      </c>
      <c r="K295" s="415"/>
      <c r="L295" s="11" t="s">
        <v>11663</v>
      </c>
      <c r="M295" s="11" t="s">
        <v>5797</v>
      </c>
      <c r="N295" s="11">
        <v>0</v>
      </c>
      <c r="O295" s="11">
        <v>0</v>
      </c>
      <c r="P295" s="11"/>
      <c r="Q295" s="11"/>
      <c r="R295" s="11"/>
      <c r="S295" s="14"/>
      <c r="T295" s="16"/>
    </row>
    <row r="296" spans="1:20" ht="14.25" customHeight="1">
      <c r="A296" s="7">
        <v>38</v>
      </c>
      <c r="B296" s="19" t="s">
        <v>2665</v>
      </c>
      <c r="C296" s="11"/>
      <c r="D296" s="11" t="s">
        <v>2484</v>
      </c>
      <c r="E296" s="14"/>
      <c r="F296" s="11" t="s">
        <v>2683</v>
      </c>
      <c r="G296" s="14"/>
      <c r="H296" s="14"/>
      <c r="I296" s="14"/>
      <c r="J296" s="12" t="s">
        <v>682</v>
      </c>
      <c r="K296" s="415"/>
      <c r="L296" s="11" t="s">
        <v>11663</v>
      </c>
      <c r="M296" s="11" t="s">
        <v>5797</v>
      </c>
      <c r="N296" s="11">
        <v>0</v>
      </c>
      <c r="O296" s="11">
        <v>0</v>
      </c>
      <c r="P296" s="11"/>
      <c r="Q296" s="11"/>
      <c r="R296" s="11"/>
      <c r="S296" s="14"/>
      <c r="T296" s="16"/>
    </row>
    <row r="297" spans="1:20" ht="14.25" customHeight="1">
      <c r="A297" s="7">
        <v>38</v>
      </c>
      <c r="B297" s="19" t="s">
        <v>2665</v>
      </c>
      <c r="C297" s="11"/>
      <c r="D297" s="11" t="s">
        <v>11837</v>
      </c>
      <c r="E297" s="14"/>
      <c r="F297" s="11"/>
      <c r="G297" s="14"/>
      <c r="H297" s="14"/>
      <c r="I297" s="14"/>
      <c r="J297" s="12" t="s">
        <v>684</v>
      </c>
      <c r="K297" s="415"/>
      <c r="L297" s="11" t="s">
        <v>11663</v>
      </c>
      <c r="M297" s="11" t="s">
        <v>5797</v>
      </c>
      <c r="N297" s="11">
        <v>0</v>
      </c>
      <c r="O297" s="11">
        <v>0</v>
      </c>
      <c r="P297" s="11" t="s">
        <v>11838</v>
      </c>
      <c r="Q297" s="11"/>
      <c r="R297" s="11"/>
      <c r="S297" s="14"/>
      <c r="T297" s="16"/>
    </row>
    <row r="298" spans="1:20" ht="14.25" customHeight="1">
      <c r="A298" s="7">
        <v>38</v>
      </c>
      <c r="B298" s="19" t="s">
        <v>2665</v>
      </c>
      <c r="C298" s="11"/>
      <c r="D298" s="11" t="s">
        <v>11839</v>
      </c>
      <c r="E298" s="14"/>
      <c r="F298" s="11"/>
      <c r="G298" s="14"/>
      <c r="H298" s="14"/>
      <c r="I298" s="14"/>
      <c r="J298" s="12" t="s">
        <v>428</v>
      </c>
      <c r="K298" s="415"/>
      <c r="L298" s="11" t="s">
        <v>11663</v>
      </c>
      <c r="M298" s="11" t="s">
        <v>5797</v>
      </c>
      <c r="N298" s="11">
        <v>0</v>
      </c>
      <c r="O298" s="11">
        <v>0</v>
      </c>
      <c r="P298" s="11" t="s">
        <v>11840</v>
      </c>
      <c r="Q298" s="11"/>
      <c r="R298" s="11"/>
      <c r="S298" s="14"/>
      <c r="T298" s="16"/>
    </row>
    <row r="299" spans="1:20" ht="14.25" customHeight="1">
      <c r="A299" s="7">
        <v>38</v>
      </c>
      <c r="B299" s="19" t="s">
        <v>2665</v>
      </c>
      <c r="C299" s="16"/>
      <c r="D299" s="11" t="s">
        <v>2674</v>
      </c>
      <c r="E299" s="14"/>
      <c r="F299" s="11" t="s">
        <v>2675</v>
      </c>
      <c r="G299" s="14"/>
      <c r="H299" s="14"/>
      <c r="I299" s="14"/>
      <c r="J299" s="12" t="s">
        <v>1032</v>
      </c>
      <c r="K299" s="415"/>
      <c r="L299" s="11" t="s">
        <v>11663</v>
      </c>
      <c r="M299" s="11" t="s">
        <v>5797</v>
      </c>
      <c r="N299" s="11">
        <v>0</v>
      </c>
      <c r="O299" s="11">
        <v>0</v>
      </c>
      <c r="P299" s="11"/>
      <c r="Q299" s="11"/>
      <c r="R299" s="11"/>
      <c r="S299" s="14"/>
      <c r="T299" s="16"/>
    </row>
    <row r="300" spans="1:20" ht="14.25" customHeight="1">
      <c r="A300" s="7">
        <v>38</v>
      </c>
      <c r="B300" s="19" t="s">
        <v>2665</v>
      </c>
      <c r="C300" s="11" t="s">
        <v>310</v>
      </c>
      <c r="D300" s="11" t="s">
        <v>2670</v>
      </c>
      <c r="E300" s="14"/>
      <c r="F300" s="11" t="s">
        <v>2671</v>
      </c>
      <c r="G300" s="14"/>
      <c r="H300" s="14"/>
      <c r="I300" s="14"/>
      <c r="J300" s="12" t="s">
        <v>686</v>
      </c>
      <c r="K300" s="415"/>
      <c r="L300" s="11" t="s">
        <v>11663</v>
      </c>
      <c r="M300" s="11" t="s">
        <v>83</v>
      </c>
      <c r="N300" s="11">
        <v>0</v>
      </c>
      <c r="O300" s="11">
        <v>0</v>
      </c>
      <c r="P300" s="11"/>
      <c r="Q300" s="11"/>
      <c r="R300" s="11"/>
      <c r="S300" s="14"/>
      <c r="T300" s="16"/>
    </row>
    <row r="301" spans="1:20" ht="14.25" customHeight="1">
      <c r="A301" s="7">
        <v>38</v>
      </c>
      <c r="B301" s="19" t="s">
        <v>2665</v>
      </c>
      <c r="C301" s="11" t="s">
        <v>318</v>
      </c>
      <c r="D301" s="11" t="s">
        <v>2666</v>
      </c>
      <c r="E301" s="11" t="s">
        <v>11841</v>
      </c>
      <c r="F301" s="11" t="s">
        <v>2667</v>
      </c>
      <c r="G301" s="11" t="s">
        <v>2668</v>
      </c>
      <c r="H301" s="11" t="s">
        <v>2669</v>
      </c>
      <c r="I301" s="14"/>
      <c r="J301" s="12" t="s">
        <v>882</v>
      </c>
      <c r="K301" s="12" t="s">
        <v>1485</v>
      </c>
      <c r="L301" s="11" t="s">
        <v>11663</v>
      </c>
      <c r="M301" s="11" t="s">
        <v>83</v>
      </c>
      <c r="N301" s="11">
        <v>0</v>
      </c>
      <c r="O301" s="11">
        <v>1</v>
      </c>
      <c r="P301" s="11" t="s">
        <v>11842</v>
      </c>
      <c r="Q301" s="130">
        <v>4</v>
      </c>
      <c r="R301" s="130">
        <v>3</v>
      </c>
      <c r="S301" s="14"/>
      <c r="T301" s="16"/>
    </row>
    <row r="302" spans="1:20" ht="14.25" customHeight="1">
      <c r="A302" s="7">
        <v>38</v>
      </c>
      <c r="B302" s="19" t="s">
        <v>2665</v>
      </c>
      <c r="C302" s="11" t="s">
        <v>310</v>
      </c>
      <c r="D302" s="11" t="s">
        <v>2670</v>
      </c>
      <c r="E302" s="14"/>
      <c r="F302" s="11" t="s">
        <v>2671</v>
      </c>
      <c r="G302" s="11" t="s">
        <v>2672</v>
      </c>
      <c r="H302" s="11" t="s">
        <v>2673</v>
      </c>
      <c r="I302" s="14"/>
      <c r="J302" s="12" t="s">
        <v>1485</v>
      </c>
      <c r="K302" s="12" t="s">
        <v>569</v>
      </c>
      <c r="L302" s="11" t="s">
        <v>11663</v>
      </c>
      <c r="M302" s="11" t="s">
        <v>83</v>
      </c>
      <c r="N302" s="11">
        <v>0</v>
      </c>
      <c r="O302" s="11">
        <v>0</v>
      </c>
      <c r="P302" s="11"/>
      <c r="Q302" s="130">
        <v>3</v>
      </c>
      <c r="R302" s="130">
        <v>2</v>
      </c>
      <c r="S302" s="14"/>
      <c r="T302" s="16"/>
    </row>
    <row r="303" spans="1:20" ht="14.25" customHeight="1">
      <c r="A303" s="7">
        <v>38</v>
      </c>
      <c r="B303" s="19" t="s">
        <v>2665</v>
      </c>
      <c r="C303" s="11" t="s">
        <v>350</v>
      </c>
      <c r="D303" s="11" t="s">
        <v>2674</v>
      </c>
      <c r="E303" s="14"/>
      <c r="F303" s="11" t="s">
        <v>2675</v>
      </c>
      <c r="G303" s="11" t="s">
        <v>11843</v>
      </c>
      <c r="H303" s="11" t="s">
        <v>2678</v>
      </c>
      <c r="I303" s="14"/>
      <c r="J303" s="12" t="s">
        <v>1073</v>
      </c>
      <c r="K303" s="12" t="s">
        <v>2676</v>
      </c>
      <c r="L303" s="11" t="s">
        <v>11663</v>
      </c>
      <c r="M303" s="11" t="s">
        <v>5797</v>
      </c>
      <c r="N303" s="11">
        <v>0</v>
      </c>
      <c r="O303" s="11">
        <v>0</v>
      </c>
      <c r="P303" s="11"/>
      <c r="Q303" s="130">
        <v>3</v>
      </c>
      <c r="R303" s="130">
        <v>2</v>
      </c>
      <c r="S303" s="14"/>
      <c r="T303" s="16"/>
    </row>
    <row r="304" spans="1:20" ht="14.25" customHeight="1">
      <c r="A304" s="7">
        <v>38</v>
      </c>
      <c r="B304" s="19" t="s">
        <v>2665</v>
      </c>
      <c r="C304" s="11" t="s">
        <v>2679</v>
      </c>
      <c r="D304" s="11" t="s">
        <v>2679</v>
      </c>
      <c r="E304" s="14"/>
      <c r="F304" s="11" t="s">
        <v>2680</v>
      </c>
      <c r="G304" s="11" t="s">
        <v>11844</v>
      </c>
      <c r="H304" s="11" t="s">
        <v>2682</v>
      </c>
      <c r="I304" s="14"/>
      <c r="J304" s="12" t="s">
        <v>2395</v>
      </c>
      <c r="K304" s="12" t="s">
        <v>965</v>
      </c>
      <c r="L304" s="11" t="s">
        <v>11663</v>
      </c>
      <c r="M304" s="11" t="s">
        <v>5797</v>
      </c>
      <c r="N304" s="11">
        <v>0</v>
      </c>
      <c r="O304" s="11">
        <v>0</v>
      </c>
      <c r="P304" s="11"/>
      <c r="Q304" s="130">
        <v>4</v>
      </c>
      <c r="R304" s="130">
        <v>4</v>
      </c>
      <c r="S304" s="14"/>
      <c r="T304" s="16"/>
    </row>
    <row r="305" spans="1:20" ht="14.25" customHeight="1">
      <c r="A305" s="7">
        <v>38</v>
      </c>
      <c r="B305" s="19" t="s">
        <v>2665</v>
      </c>
      <c r="C305" s="11" t="s">
        <v>2484</v>
      </c>
      <c r="D305" s="11" t="s">
        <v>2484</v>
      </c>
      <c r="E305" s="14"/>
      <c r="F305" s="11" t="s">
        <v>2683</v>
      </c>
      <c r="G305" s="11" t="s">
        <v>2685</v>
      </c>
      <c r="H305" s="11" t="s">
        <v>2685</v>
      </c>
      <c r="I305" s="14"/>
      <c r="J305" s="12" t="s">
        <v>1658</v>
      </c>
      <c r="K305" s="12" t="s">
        <v>2684</v>
      </c>
      <c r="L305" s="11" t="s">
        <v>11663</v>
      </c>
      <c r="M305" s="11" t="s">
        <v>5797</v>
      </c>
      <c r="N305" s="11">
        <v>0</v>
      </c>
      <c r="O305" s="11">
        <v>0</v>
      </c>
      <c r="P305" s="11" t="s">
        <v>11845</v>
      </c>
      <c r="Q305" s="130">
        <v>4</v>
      </c>
      <c r="R305" s="130">
        <v>5</v>
      </c>
      <c r="S305" s="14"/>
      <c r="T305" s="16"/>
    </row>
    <row r="306" spans="1:20" ht="14.25" customHeight="1">
      <c r="A306" s="7">
        <v>38</v>
      </c>
      <c r="B306" s="19" t="s">
        <v>2665</v>
      </c>
      <c r="C306" s="11" t="s">
        <v>497</v>
      </c>
      <c r="D306" s="11" t="s">
        <v>2686</v>
      </c>
      <c r="E306" s="14"/>
      <c r="F306" s="11" t="s">
        <v>2687</v>
      </c>
      <c r="G306" s="11" t="s">
        <v>2689</v>
      </c>
      <c r="H306" s="11" t="s">
        <v>2689</v>
      </c>
      <c r="I306" s="14"/>
      <c r="J306" s="12" t="s">
        <v>2688</v>
      </c>
      <c r="K306" s="12" t="s">
        <v>1195</v>
      </c>
      <c r="L306" s="11" t="s">
        <v>11663</v>
      </c>
      <c r="M306" s="11" t="s">
        <v>43</v>
      </c>
      <c r="N306" s="11">
        <v>0</v>
      </c>
      <c r="O306" s="11">
        <v>0</v>
      </c>
      <c r="P306" s="11" t="s">
        <v>11846</v>
      </c>
      <c r="Q306" s="130">
        <v>4</v>
      </c>
      <c r="R306" s="130">
        <v>4</v>
      </c>
      <c r="S306" s="14"/>
      <c r="T306" s="16"/>
    </row>
    <row r="307" spans="1:20" ht="14.25" customHeight="1">
      <c r="A307" s="7">
        <v>39</v>
      </c>
      <c r="B307" s="19" t="s">
        <v>2690</v>
      </c>
      <c r="C307" s="11"/>
      <c r="D307" s="11" t="s">
        <v>11847</v>
      </c>
      <c r="E307" s="14"/>
      <c r="F307" s="14"/>
      <c r="G307" s="14"/>
      <c r="H307" s="14"/>
      <c r="I307" s="14"/>
      <c r="J307" s="12" t="s">
        <v>8458</v>
      </c>
      <c r="K307" s="415"/>
      <c r="L307" s="11" t="s">
        <v>11663</v>
      </c>
      <c r="M307" s="11" t="s">
        <v>43</v>
      </c>
      <c r="N307" s="11">
        <v>0</v>
      </c>
      <c r="O307" s="11">
        <v>0</v>
      </c>
      <c r="P307" s="11"/>
      <c r="Q307" s="11"/>
      <c r="R307" s="11"/>
      <c r="S307" s="14"/>
      <c r="T307" s="16"/>
    </row>
    <row r="308" spans="1:20" ht="14.25" customHeight="1">
      <c r="A308" s="7">
        <v>39</v>
      </c>
      <c r="B308" s="19" t="s">
        <v>2690</v>
      </c>
      <c r="C308" s="11" t="s">
        <v>350</v>
      </c>
      <c r="D308" s="11" t="s">
        <v>2691</v>
      </c>
      <c r="E308" s="14"/>
      <c r="F308" s="11" t="s">
        <v>2692</v>
      </c>
      <c r="G308" s="11" t="s">
        <v>2694</v>
      </c>
      <c r="H308" s="11" t="s">
        <v>2695</v>
      </c>
      <c r="I308" s="14"/>
      <c r="J308" s="12" t="s">
        <v>2693</v>
      </c>
      <c r="K308" s="12" t="s">
        <v>129</v>
      </c>
      <c r="L308" s="11" t="s">
        <v>11663</v>
      </c>
      <c r="M308" s="11" t="s">
        <v>28</v>
      </c>
      <c r="N308" s="11">
        <v>1</v>
      </c>
      <c r="O308" s="11">
        <v>0</v>
      </c>
      <c r="P308" s="11"/>
      <c r="Q308" s="130">
        <v>5</v>
      </c>
      <c r="R308" s="130">
        <v>4</v>
      </c>
      <c r="S308" s="14"/>
      <c r="T308" s="16"/>
    </row>
    <row r="309" spans="1:20" ht="14.25" customHeight="1">
      <c r="A309" s="7">
        <v>39</v>
      </c>
      <c r="B309" s="19" t="s">
        <v>2690</v>
      </c>
      <c r="C309" s="11"/>
      <c r="D309" s="11" t="s">
        <v>2696</v>
      </c>
      <c r="E309" s="14"/>
      <c r="F309" s="11" t="s">
        <v>2697</v>
      </c>
      <c r="G309" s="14"/>
      <c r="H309" s="14"/>
      <c r="I309" s="14"/>
      <c r="J309" s="12" t="s">
        <v>11848</v>
      </c>
      <c r="K309" s="415"/>
      <c r="L309" s="11" t="s">
        <v>11663</v>
      </c>
      <c r="M309" s="11" t="s">
        <v>28</v>
      </c>
      <c r="N309" s="11">
        <v>0</v>
      </c>
      <c r="O309" s="11">
        <v>0</v>
      </c>
      <c r="P309" s="11"/>
      <c r="Q309" s="11"/>
      <c r="R309" s="11"/>
      <c r="S309" s="14"/>
      <c r="T309" s="16"/>
    </row>
    <row r="310" spans="1:20" ht="14.25" customHeight="1">
      <c r="A310" s="7">
        <v>39</v>
      </c>
      <c r="B310" s="19" t="s">
        <v>2690</v>
      </c>
      <c r="C310" s="11"/>
      <c r="D310" s="11" t="s">
        <v>2696</v>
      </c>
      <c r="E310" s="14"/>
      <c r="F310" s="11" t="s">
        <v>2697</v>
      </c>
      <c r="G310" s="14"/>
      <c r="H310" s="14"/>
      <c r="I310" s="14"/>
      <c r="J310" s="12" t="s">
        <v>11849</v>
      </c>
      <c r="K310" s="415"/>
      <c r="L310" s="11" t="s">
        <v>11663</v>
      </c>
      <c r="M310" s="11" t="s">
        <v>28</v>
      </c>
      <c r="N310" s="11">
        <v>0</v>
      </c>
      <c r="O310" s="11">
        <v>0</v>
      </c>
      <c r="P310" s="11"/>
      <c r="Q310" s="11"/>
      <c r="R310" s="11"/>
      <c r="S310" s="14"/>
      <c r="T310" s="16"/>
    </row>
    <row r="311" spans="1:20" ht="14.25" customHeight="1">
      <c r="A311" s="7">
        <v>39</v>
      </c>
      <c r="B311" s="19" t="s">
        <v>2690</v>
      </c>
      <c r="C311" s="11"/>
      <c r="D311" s="11" t="s">
        <v>11850</v>
      </c>
      <c r="E311" s="14"/>
      <c r="F311" s="11" t="s">
        <v>11851</v>
      </c>
      <c r="G311" s="14"/>
      <c r="H311" s="14"/>
      <c r="I311" s="14"/>
      <c r="J311" s="12" t="s">
        <v>11852</v>
      </c>
      <c r="K311" s="415"/>
      <c r="L311" s="11" t="s">
        <v>11663</v>
      </c>
      <c r="M311" s="11" t="s">
        <v>28</v>
      </c>
      <c r="N311" s="11">
        <v>0</v>
      </c>
      <c r="O311" s="11">
        <v>0</v>
      </c>
      <c r="P311" s="11"/>
      <c r="Q311" s="11"/>
      <c r="R311" s="11"/>
      <c r="S311" s="14"/>
      <c r="T311" s="16"/>
    </row>
    <row r="312" spans="1:20" ht="14.25" customHeight="1">
      <c r="A312" s="7">
        <v>39</v>
      </c>
      <c r="B312" s="19" t="s">
        <v>2690</v>
      </c>
      <c r="C312" s="11" t="s">
        <v>784</v>
      </c>
      <c r="D312" s="11" t="s">
        <v>2696</v>
      </c>
      <c r="E312" s="14"/>
      <c r="F312" s="11" t="s">
        <v>2697</v>
      </c>
      <c r="G312" s="11" t="s">
        <v>2700</v>
      </c>
      <c r="H312" s="11" t="s">
        <v>2700</v>
      </c>
      <c r="I312" s="11" t="s">
        <v>2701</v>
      </c>
      <c r="J312" s="12" t="s">
        <v>2698</v>
      </c>
      <c r="K312" s="12" t="s">
        <v>1395</v>
      </c>
      <c r="L312" s="11" t="s">
        <v>11663</v>
      </c>
      <c r="M312" s="11" t="s">
        <v>28</v>
      </c>
      <c r="N312" s="11">
        <v>1</v>
      </c>
      <c r="O312" s="11">
        <v>0</v>
      </c>
      <c r="P312" s="11"/>
      <c r="Q312" s="130">
        <v>5</v>
      </c>
      <c r="R312" s="130">
        <v>4</v>
      </c>
      <c r="S312" s="14"/>
      <c r="T312" s="16"/>
    </row>
    <row r="313" spans="1:20" ht="14.25" customHeight="1">
      <c r="A313" s="7">
        <v>39</v>
      </c>
      <c r="B313" s="19" t="s">
        <v>2690</v>
      </c>
      <c r="C313" s="11" t="s">
        <v>11853</v>
      </c>
      <c r="D313" s="11" t="s">
        <v>11854</v>
      </c>
      <c r="E313" s="14"/>
      <c r="F313" s="11" t="s">
        <v>11855</v>
      </c>
      <c r="G313" s="11" t="s">
        <v>11856</v>
      </c>
      <c r="H313" s="11" t="s">
        <v>11856</v>
      </c>
      <c r="I313" s="11"/>
      <c r="J313" s="12" t="s">
        <v>558</v>
      </c>
      <c r="K313" s="415"/>
      <c r="L313" s="11" t="s">
        <v>11663</v>
      </c>
      <c r="M313" s="11" t="s">
        <v>28</v>
      </c>
      <c r="N313" s="11">
        <v>0</v>
      </c>
      <c r="O313" s="11">
        <v>0</v>
      </c>
      <c r="P313" s="11"/>
      <c r="Q313" s="11"/>
      <c r="R313" s="11"/>
      <c r="S313" s="14"/>
      <c r="T313" s="16"/>
    </row>
    <row r="314" spans="1:20" ht="14.25" customHeight="1">
      <c r="A314" s="7">
        <v>39</v>
      </c>
      <c r="B314" s="19" t="s">
        <v>2690</v>
      </c>
      <c r="C314" s="11" t="s">
        <v>943</v>
      </c>
      <c r="D314" s="11" t="s">
        <v>9596</v>
      </c>
      <c r="E314" s="14"/>
      <c r="F314" s="11" t="s">
        <v>2462</v>
      </c>
      <c r="G314" s="11" t="s">
        <v>11857</v>
      </c>
      <c r="H314" s="11" t="s">
        <v>11858</v>
      </c>
      <c r="I314" s="11"/>
      <c r="J314" s="12" t="s">
        <v>2084</v>
      </c>
      <c r="K314" s="415"/>
      <c r="L314" s="11" t="s">
        <v>11666</v>
      </c>
      <c r="M314" s="11" t="s">
        <v>28</v>
      </c>
      <c r="N314" s="11">
        <v>1</v>
      </c>
      <c r="O314" s="11">
        <v>0</v>
      </c>
      <c r="P314" s="11" t="s">
        <v>11859</v>
      </c>
      <c r="Q314" s="11"/>
      <c r="R314" s="11"/>
      <c r="S314" s="14"/>
      <c r="T314" s="16"/>
    </row>
    <row r="315" spans="1:20" ht="14.25" customHeight="1">
      <c r="A315" s="7">
        <v>39</v>
      </c>
      <c r="B315" s="19" t="s">
        <v>2690</v>
      </c>
      <c r="C315" s="11" t="s">
        <v>2703</v>
      </c>
      <c r="D315" s="11" t="s">
        <v>2704</v>
      </c>
      <c r="E315" s="14"/>
      <c r="F315" s="11" t="s">
        <v>2705</v>
      </c>
      <c r="G315" s="11" t="s">
        <v>11860</v>
      </c>
      <c r="H315" s="11" t="s">
        <v>11860</v>
      </c>
      <c r="I315" s="11"/>
      <c r="J315" s="12" t="s">
        <v>2706</v>
      </c>
      <c r="K315" s="12" t="s">
        <v>1042</v>
      </c>
      <c r="L315" s="11" t="s">
        <v>11666</v>
      </c>
      <c r="M315" s="11" t="s">
        <v>28</v>
      </c>
      <c r="N315" s="11">
        <v>1</v>
      </c>
      <c r="O315" s="11">
        <v>0</v>
      </c>
      <c r="P315" s="11" t="s">
        <v>11861</v>
      </c>
      <c r="Q315" s="130">
        <v>5</v>
      </c>
      <c r="R315" s="130">
        <v>5</v>
      </c>
      <c r="S315" s="14"/>
      <c r="T315" s="16"/>
    </row>
    <row r="316" spans="1:20" ht="14.25" customHeight="1">
      <c r="A316" s="7">
        <v>39</v>
      </c>
      <c r="B316" s="19" t="s">
        <v>2690</v>
      </c>
      <c r="C316" s="11" t="s">
        <v>2708</v>
      </c>
      <c r="D316" s="11" t="s">
        <v>2708</v>
      </c>
      <c r="E316" s="14"/>
      <c r="F316" s="28" t="s">
        <v>2709</v>
      </c>
      <c r="G316" s="11" t="s">
        <v>11862</v>
      </c>
      <c r="H316" s="11" t="s">
        <v>2713</v>
      </c>
      <c r="I316" s="11"/>
      <c r="J316" s="12" t="s">
        <v>2710</v>
      </c>
      <c r="K316" s="12" t="s">
        <v>2711</v>
      </c>
      <c r="L316" s="11" t="s">
        <v>11663</v>
      </c>
      <c r="M316" s="11" t="s">
        <v>43</v>
      </c>
      <c r="N316" s="11">
        <v>0</v>
      </c>
      <c r="O316" s="11">
        <v>0</v>
      </c>
      <c r="P316" s="11"/>
      <c r="Q316" s="130">
        <v>5</v>
      </c>
      <c r="R316" s="130">
        <v>5</v>
      </c>
      <c r="S316" s="14"/>
      <c r="T316" s="16"/>
    </row>
    <row r="317" spans="1:20" ht="14.25" customHeight="1">
      <c r="A317" s="7">
        <v>39</v>
      </c>
      <c r="B317" s="19" t="s">
        <v>2690</v>
      </c>
      <c r="C317" s="11" t="s">
        <v>75</v>
      </c>
      <c r="D317" s="11" t="s">
        <v>75</v>
      </c>
      <c r="E317" s="14"/>
      <c r="F317" s="28"/>
      <c r="G317" s="11"/>
      <c r="H317" s="11"/>
      <c r="I317" s="11"/>
      <c r="J317" s="12" t="s">
        <v>1213</v>
      </c>
      <c r="K317" s="415"/>
      <c r="L317" s="11" t="s">
        <v>11666</v>
      </c>
      <c r="M317" s="11" t="s">
        <v>78</v>
      </c>
      <c r="N317" s="11">
        <v>0</v>
      </c>
      <c r="O317" s="11">
        <v>0</v>
      </c>
      <c r="P317" s="11" t="s">
        <v>11759</v>
      </c>
      <c r="Q317" s="11"/>
      <c r="R317" s="11"/>
      <c r="S317" s="14"/>
      <c r="T317" s="16"/>
    </row>
    <row r="318" spans="1:20" ht="14.25" customHeight="1">
      <c r="A318" s="7">
        <v>40</v>
      </c>
      <c r="B318" s="19" t="s">
        <v>2714</v>
      </c>
      <c r="C318" s="11"/>
      <c r="D318" s="11" t="s">
        <v>11863</v>
      </c>
      <c r="E318" s="14"/>
      <c r="F318" s="11" t="s">
        <v>11864</v>
      </c>
      <c r="G318" s="11"/>
      <c r="H318" s="11"/>
      <c r="I318" s="14"/>
      <c r="J318" s="12" t="s">
        <v>1891</v>
      </c>
      <c r="K318" s="46"/>
      <c r="L318" s="11" t="s">
        <v>11666</v>
      </c>
      <c r="M318" s="11" t="s">
        <v>28</v>
      </c>
      <c r="N318" s="11">
        <v>0</v>
      </c>
      <c r="O318" s="11">
        <v>0</v>
      </c>
      <c r="P318" s="11"/>
      <c r="Q318" s="11"/>
      <c r="R318" s="11"/>
      <c r="S318" s="14"/>
      <c r="T318" s="16"/>
    </row>
    <row r="319" spans="1:20" ht="14.25" customHeight="1">
      <c r="A319" s="7">
        <v>40</v>
      </c>
      <c r="B319" s="19" t="s">
        <v>2714</v>
      </c>
      <c r="C319" s="11"/>
      <c r="D319" s="11" t="s">
        <v>753</v>
      </c>
      <c r="E319" s="14"/>
      <c r="F319" s="11"/>
      <c r="G319" s="14"/>
      <c r="H319" s="14"/>
      <c r="I319" s="14"/>
      <c r="J319" s="12" t="s">
        <v>809</v>
      </c>
      <c r="K319" s="415"/>
      <c r="L319" s="11" t="s">
        <v>11666</v>
      </c>
      <c r="M319" s="11" t="s">
        <v>28</v>
      </c>
      <c r="N319" s="11">
        <v>0</v>
      </c>
      <c r="O319" s="11">
        <v>0</v>
      </c>
      <c r="P319" s="11"/>
      <c r="Q319" s="11"/>
      <c r="R319" s="11"/>
      <c r="S319" s="14"/>
      <c r="T319" s="16"/>
    </row>
    <row r="320" spans="1:20" ht="14.25" customHeight="1">
      <c r="A320" s="7">
        <v>40</v>
      </c>
      <c r="B320" s="19" t="s">
        <v>2714</v>
      </c>
      <c r="C320" s="11" t="s">
        <v>2715</v>
      </c>
      <c r="D320" s="11" t="s">
        <v>753</v>
      </c>
      <c r="E320" s="14"/>
      <c r="F320" s="11" t="s">
        <v>2716</v>
      </c>
      <c r="G320" s="11" t="s">
        <v>2718</v>
      </c>
      <c r="H320" s="11" t="s">
        <v>2719</v>
      </c>
      <c r="I320" s="14"/>
      <c r="J320" s="12" t="s">
        <v>673</v>
      </c>
      <c r="K320" s="22" t="s">
        <v>2717</v>
      </c>
      <c r="L320" s="11" t="s">
        <v>11663</v>
      </c>
      <c r="M320" s="11" t="s">
        <v>28</v>
      </c>
      <c r="N320" s="11">
        <v>1</v>
      </c>
      <c r="O320" s="11">
        <v>0</v>
      </c>
      <c r="P320" s="11"/>
      <c r="Q320" s="130">
        <v>5</v>
      </c>
      <c r="R320" s="130">
        <v>3</v>
      </c>
      <c r="S320" s="14"/>
      <c r="T320" s="16"/>
    </row>
    <row r="321" spans="1:20" ht="14.25" customHeight="1">
      <c r="A321" s="7">
        <v>40</v>
      </c>
      <c r="B321" s="19" t="s">
        <v>2714</v>
      </c>
      <c r="C321" s="11"/>
      <c r="D321" s="11" t="s">
        <v>2715</v>
      </c>
      <c r="E321" s="14"/>
      <c r="F321" s="11"/>
      <c r="G321" s="14"/>
      <c r="H321" s="14"/>
      <c r="I321" s="14"/>
      <c r="J321" s="12" t="s">
        <v>713</v>
      </c>
      <c r="K321" s="415"/>
      <c r="L321" s="11" t="s">
        <v>11666</v>
      </c>
      <c r="M321" s="11" t="s">
        <v>28</v>
      </c>
      <c r="N321" s="11">
        <v>0</v>
      </c>
      <c r="O321" s="11">
        <v>0</v>
      </c>
      <c r="P321" s="11"/>
      <c r="Q321" s="11"/>
      <c r="R321" s="11"/>
      <c r="S321" s="14"/>
      <c r="T321" s="16"/>
    </row>
    <row r="322" spans="1:20" ht="14.25" customHeight="1">
      <c r="A322" s="7">
        <v>41</v>
      </c>
      <c r="B322" s="19" t="s">
        <v>5400</v>
      </c>
      <c r="C322" s="11" t="s">
        <v>11073</v>
      </c>
      <c r="D322" s="11" t="s">
        <v>11073</v>
      </c>
      <c r="E322" s="14"/>
      <c r="F322" s="14"/>
      <c r="G322" s="14"/>
      <c r="H322" s="14"/>
      <c r="I322" s="14"/>
      <c r="J322" s="12" t="s">
        <v>3628</v>
      </c>
      <c r="K322" s="12" t="s">
        <v>583</v>
      </c>
      <c r="L322" s="11" t="s">
        <v>11666</v>
      </c>
      <c r="M322" s="11" t="s">
        <v>43</v>
      </c>
      <c r="N322" s="11">
        <v>0</v>
      </c>
      <c r="O322" s="11">
        <v>4</v>
      </c>
      <c r="P322" s="11"/>
      <c r="Q322" s="130">
        <v>3</v>
      </c>
      <c r="R322" s="130">
        <v>3</v>
      </c>
      <c r="S322" s="14"/>
      <c r="T322" s="16"/>
    </row>
    <row r="323" spans="1:20" ht="14.25" customHeight="1">
      <c r="A323" s="7">
        <v>42</v>
      </c>
      <c r="B323" s="19" t="s">
        <v>2730</v>
      </c>
      <c r="C323" s="11"/>
      <c r="D323" s="11" t="s">
        <v>11865</v>
      </c>
      <c r="E323" s="14"/>
      <c r="F323" s="14"/>
      <c r="G323" s="14"/>
      <c r="H323" s="14"/>
      <c r="I323" s="14"/>
      <c r="J323" s="12" t="s">
        <v>922</v>
      </c>
      <c r="K323" s="46"/>
      <c r="L323" s="11" t="s">
        <v>11663</v>
      </c>
      <c r="M323" s="11" t="s">
        <v>43</v>
      </c>
      <c r="N323" s="11">
        <v>0</v>
      </c>
      <c r="O323" s="11">
        <v>1</v>
      </c>
      <c r="P323" s="11"/>
      <c r="Q323" s="11"/>
      <c r="R323" s="11"/>
      <c r="S323" s="14"/>
      <c r="T323" s="16"/>
    </row>
    <row r="324" spans="1:20" ht="14.25" customHeight="1">
      <c r="A324" s="7">
        <v>42</v>
      </c>
      <c r="B324" s="19" t="s">
        <v>2730</v>
      </c>
      <c r="C324" s="11"/>
      <c r="D324" s="11" t="s">
        <v>7476</v>
      </c>
      <c r="E324" s="14"/>
      <c r="F324" s="14"/>
      <c r="G324" s="14"/>
      <c r="H324" s="14"/>
      <c r="I324" s="14"/>
      <c r="J324" s="12" t="s">
        <v>1506</v>
      </c>
      <c r="K324" s="415"/>
      <c r="L324" s="11" t="s">
        <v>11666</v>
      </c>
      <c r="M324" s="14"/>
      <c r="N324" s="11">
        <v>0</v>
      </c>
      <c r="O324" s="11">
        <v>1</v>
      </c>
      <c r="P324" s="11"/>
      <c r="Q324" s="11"/>
      <c r="R324" s="11"/>
      <c r="S324" s="14"/>
      <c r="T324" s="16"/>
    </row>
    <row r="325" spans="1:20" ht="14.25" customHeight="1">
      <c r="A325" s="7">
        <v>42</v>
      </c>
      <c r="B325" s="19" t="s">
        <v>2730</v>
      </c>
      <c r="C325" s="11"/>
      <c r="D325" s="11" t="s">
        <v>11866</v>
      </c>
      <c r="E325" s="14"/>
      <c r="F325" s="14"/>
      <c r="G325" s="14"/>
      <c r="H325" s="14"/>
      <c r="I325" s="14"/>
      <c r="J325" s="12" t="s">
        <v>1506</v>
      </c>
      <c r="K325" s="415"/>
      <c r="L325" s="11" t="s">
        <v>11666</v>
      </c>
      <c r="M325" s="14"/>
      <c r="N325" s="11">
        <v>0</v>
      </c>
      <c r="O325" s="11">
        <v>1</v>
      </c>
      <c r="P325" s="11"/>
      <c r="Q325" s="11"/>
      <c r="R325" s="11"/>
      <c r="S325" s="14"/>
      <c r="T325" s="16"/>
    </row>
    <row r="326" spans="1:20" ht="14.25" customHeight="1">
      <c r="A326" s="7">
        <v>42</v>
      </c>
      <c r="B326" s="19" t="s">
        <v>2730</v>
      </c>
      <c r="C326" s="11"/>
      <c r="D326" s="11" t="s">
        <v>4972</v>
      </c>
      <c r="E326" s="14"/>
      <c r="F326" s="14"/>
      <c r="G326" s="14"/>
      <c r="H326" s="14"/>
      <c r="I326" s="14"/>
      <c r="J326" s="12" t="s">
        <v>1506</v>
      </c>
      <c r="K326" s="415"/>
      <c r="L326" s="11" t="s">
        <v>11666</v>
      </c>
      <c r="M326" s="14"/>
      <c r="N326" s="11">
        <v>0</v>
      </c>
      <c r="O326" s="11">
        <v>1</v>
      </c>
      <c r="P326" s="11"/>
      <c r="Q326" s="11"/>
      <c r="R326" s="11"/>
      <c r="S326" s="14"/>
      <c r="T326" s="16"/>
    </row>
    <row r="327" spans="1:20" ht="14.25" customHeight="1">
      <c r="A327" s="7">
        <v>42</v>
      </c>
      <c r="B327" s="19" t="s">
        <v>2730</v>
      </c>
      <c r="C327" s="11" t="s">
        <v>284</v>
      </c>
      <c r="D327" s="11" t="s">
        <v>284</v>
      </c>
      <c r="E327" s="48" t="s">
        <v>284</v>
      </c>
      <c r="F327" s="48"/>
      <c r="G327" s="14"/>
      <c r="H327" s="14"/>
      <c r="I327" s="14"/>
      <c r="J327" s="12" t="s">
        <v>1434</v>
      </c>
      <c r="K327" s="12" t="s">
        <v>2053</v>
      </c>
      <c r="L327" s="11" t="s">
        <v>11688</v>
      </c>
      <c r="M327" s="11" t="s">
        <v>83</v>
      </c>
      <c r="N327" s="11">
        <v>0</v>
      </c>
      <c r="O327" s="11">
        <v>1</v>
      </c>
      <c r="P327" s="11" t="s">
        <v>11867</v>
      </c>
      <c r="Q327" s="130">
        <v>3</v>
      </c>
      <c r="R327" s="130">
        <v>4</v>
      </c>
      <c r="S327" s="14"/>
      <c r="T327" s="16"/>
    </row>
    <row r="328" spans="1:20" ht="14.25" customHeight="1">
      <c r="A328" s="7">
        <v>42</v>
      </c>
      <c r="B328" s="19" t="s">
        <v>2730</v>
      </c>
      <c r="C328" s="23"/>
      <c r="D328" s="11" t="s">
        <v>2734</v>
      </c>
      <c r="E328" s="14"/>
      <c r="F328" s="11" t="s">
        <v>11868</v>
      </c>
      <c r="G328" s="14"/>
      <c r="H328" s="14"/>
      <c r="I328" s="14"/>
      <c r="J328" s="12" t="s">
        <v>1804</v>
      </c>
      <c r="K328" s="415"/>
      <c r="L328" s="11" t="s">
        <v>11663</v>
      </c>
      <c r="M328" s="11" t="s">
        <v>43</v>
      </c>
      <c r="N328" s="11">
        <v>0</v>
      </c>
      <c r="O328" s="11">
        <v>1</v>
      </c>
      <c r="P328" s="11"/>
      <c r="Q328" s="11"/>
      <c r="R328" s="11"/>
      <c r="S328" s="14"/>
      <c r="T328" s="16"/>
    </row>
    <row r="329" spans="1:20" ht="14.25" customHeight="1">
      <c r="A329" s="7">
        <v>42</v>
      </c>
      <c r="B329" s="19" t="s">
        <v>2730</v>
      </c>
      <c r="C329" s="11" t="s">
        <v>1084</v>
      </c>
      <c r="D329" s="11" t="s">
        <v>11869</v>
      </c>
      <c r="E329" s="14"/>
      <c r="F329" s="11"/>
      <c r="G329" s="14"/>
      <c r="H329" s="14"/>
      <c r="I329" s="14"/>
      <c r="J329" s="12" t="s">
        <v>1804</v>
      </c>
      <c r="K329" s="415"/>
      <c r="L329" s="11" t="s">
        <v>11663</v>
      </c>
      <c r="M329" s="11" t="s">
        <v>43</v>
      </c>
      <c r="N329" s="11">
        <v>0</v>
      </c>
      <c r="O329" s="11">
        <v>1</v>
      </c>
      <c r="P329" s="11"/>
      <c r="Q329" s="11"/>
      <c r="R329" s="11"/>
      <c r="S329" s="14"/>
      <c r="T329" s="16"/>
    </row>
    <row r="330" spans="1:20" ht="14.25" customHeight="1">
      <c r="A330" s="7">
        <v>42</v>
      </c>
      <c r="B330" s="19" t="s">
        <v>2730</v>
      </c>
      <c r="C330" s="11" t="s">
        <v>10331</v>
      </c>
      <c r="D330" s="11" t="s">
        <v>10331</v>
      </c>
      <c r="E330" s="14"/>
      <c r="F330" s="14"/>
      <c r="G330" s="14"/>
      <c r="H330" s="14"/>
      <c r="I330" s="14"/>
      <c r="J330" s="12" t="s">
        <v>81</v>
      </c>
      <c r="K330" s="415"/>
      <c r="L330" s="11" t="s">
        <v>11663</v>
      </c>
      <c r="M330" s="11" t="s">
        <v>28</v>
      </c>
      <c r="N330" s="11">
        <v>0</v>
      </c>
      <c r="O330" s="11">
        <v>1</v>
      </c>
      <c r="P330" s="11"/>
      <c r="Q330" s="11"/>
      <c r="R330" s="11"/>
      <c r="S330" s="14"/>
      <c r="T330" s="16"/>
    </row>
    <row r="331" spans="1:20" ht="14.25" customHeight="1">
      <c r="A331" s="7">
        <v>42</v>
      </c>
      <c r="B331" s="19" t="s">
        <v>2730</v>
      </c>
      <c r="C331" s="11" t="s">
        <v>2732</v>
      </c>
      <c r="D331" s="11" t="s">
        <v>2732</v>
      </c>
      <c r="E331" s="14"/>
      <c r="F331" s="14"/>
      <c r="G331" s="14"/>
      <c r="H331" s="14"/>
      <c r="I331" s="14"/>
      <c r="J331" s="12" t="s">
        <v>81</v>
      </c>
      <c r="K331" s="415"/>
      <c r="L331" s="11" t="s">
        <v>11666</v>
      </c>
      <c r="M331" s="11" t="s">
        <v>28</v>
      </c>
      <c r="N331" s="11">
        <v>0</v>
      </c>
      <c r="O331" s="11">
        <v>1</v>
      </c>
      <c r="P331" s="11"/>
      <c r="Q331" s="11"/>
      <c r="R331" s="11"/>
      <c r="S331" s="14"/>
      <c r="T331" s="16"/>
    </row>
    <row r="332" spans="1:20" ht="14.25" customHeight="1">
      <c r="A332" s="7">
        <v>42</v>
      </c>
      <c r="B332" s="19" t="s">
        <v>2730</v>
      </c>
      <c r="C332" s="11" t="s">
        <v>84</v>
      </c>
      <c r="D332" s="11" t="s">
        <v>11870</v>
      </c>
      <c r="E332" s="14"/>
      <c r="F332" s="14"/>
      <c r="G332" s="14"/>
      <c r="H332" s="14"/>
      <c r="I332" s="14"/>
      <c r="J332" s="12" t="s">
        <v>984</v>
      </c>
      <c r="K332" s="415"/>
      <c r="L332" s="11" t="s">
        <v>11666</v>
      </c>
      <c r="M332" s="11" t="s">
        <v>28</v>
      </c>
      <c r="N332" s="11">
        <v>0</v>
      </c>
      <c r="O332" s="11">
        <v>1</v>
      </c>
      <c r="P332" s="11" t="s">
        <v>11871</v>
      </c>
      <c r="Q332" s="11"/>
      <c r="R332" s="11"/>
      <c r="S332" s="14"/>
      <c r="T332" s="16"/>
    </row>
    <row r="333" spans="1:20" ht="14.25" customHeight="1">
      <c r="A333" s="7">
        <v>42</v>
      </c>
      <c r="B333" s="19" t="s">
        <v>2730</v>
      </c>
      <c r="C333" s="11"/>
      <c r="D333" s="11" t="s">
        <v>351</v>
      </c>
      <c r="E333" s="14"/>
      <c r="F333" s="14"/>
      <c r="G333" s="14"/>
      <c r="H333" s="14"/>
      <c r="I333" s="14"/>
      <c r="J333" s="12" t="s">
        <v>2007</v>
      </c>
      <c r="K333" s="46"/>
      <c r="L333" s="11" t="s">
        <v>11663</v>
      </c>
      <c r="M333" s="11" t="s">
        <v>43</v>
      </c>
      <c r="N333" s="11">
        <v>0</v>
      </c>
      <c r="O333" s="11">
        <v>1</v>
      </c>
      <c r="P333" s="11"/>
      <c r="Q333" s="11"/>
      <c r="R333" s="11"/>
      <c r="S333" s="14"/>
      <c r="T333" s="16"/>
    </row>
    <row r="334" spans="1:20" ht="14.25" customHeight="1">
      <c r="A334" s="7">
        <v>42</v>
      </c>
      <c r="B334" s="19" t="s">
        <v>2730</v>
      </c>
      <c r="C334" s="11"/>
      <c r="D334" s="11" t="s">
        <v>2027</v>
      </c>
      <c r="E334" s="14"/>
      <c r="F334" s="14"/>
      <c r="G334" s="14"/>
      <c r="H334" s="14"/>
      <c r="I334" s="14"/>
      <c r="J334" s="12" t="s">
        <v>1436</v>
      </c>
      <c r="K334" s="415"/>
      <c r="L334" s="11" t="s">
        <v>11666</v>
      </c>
      <c r="M334" s="14"/>
      <c r="N334" s="11">
        <v>0</v>
      </c>
      <c r="O334" s="11">
        <v>1</v>
      </c>
      <c r="P334" s="11"/>
      <c r="Q334" s="11"/>
      <c r="R334" s="11"/>
      <c r="S334" s="14"/>
      <c r="T334" s="16"/>
    </row>
    <row r="335" spans="1:20" ht="14.25" customHeight="1">
      <c r="A335" s="7">
        <v>42</v>
      </c>
      <c r="B335" s="19" t="s">
        <v>2730</v>
      </c>
      <c r="C335" s="11" t="s">
        <v>38</v>
      </c>
      <c r="D335" s="11" t="s">
        <v>38</v>
      </c>
      <c r="E335" s="14"/>
      <c r="F335" s="14"/>
      <c r="G335" s="14"/>
      <c r="H335" s="14"/>
      <c r="I335" s="11" t="s">
        <v>586</v>
      </c>
      <c r="J335" s="12" t="s">
        <v>25</v>
      </c>
      <c r="K335" s="12" t="s">
        <v>1835</v>
      </c>
      <c r="L335" s="11" t="s">
        <v>11663</v>
      </c>
      <c r="M335" s="11" t="s">
        <v>5797</v>
      </c>
      <c r="N335" s="11">
        <v>0</v>
      </c>
      <c r="O335" s="11">
        <v>1</v>
      </c>
      <c r="P335" s="11"/>
      <c r="Q335" s="130">
        <v>3</v>
      </c>
      <c r="R335" s="130">
        <v>3</v>
      </c>
      <c r="S335" s="14"/>
      <c r="T335" s="16"/>
    </row>
    <row r="336" spans="1:20" ht="14.25" customHeight="1">
      <c r="A336" s="7">
        <v>42</v>
      </c>
      <c r="B336" s="19" t="s">
        <v>2730</v>
      </c>
      <c r="C336" s="11" t="s">
        <v>94</v>
      </c>
      <c r="D336" s="11" t="s">
        <v>94</v>
      </c>
      <c r="E336" s="14"/>
      <c r="F336" s="14"/>
      <c r="G336" s="14"/>
      <c r="H336" s="14"/>
      <c r="I336" s="11"/>
      <c r="J336" s="12" t="s">
        <v>1591</v>
      </c>
      <c r="K336" s="415"/>
      <c r="L336" s="11" t="s">
        <v>11738</v>
      </c>
      <c r="M336" s="11" t="s">
        <v>83</v>
      </c>
      <c r="N336" s="11">
        <v>0</v>
      </c>
      <c r="O336" s="11">
        <v>1</v>
      </c>
      <c r="P336" s="11"/>
      <c r="Q336" s="11"/>
      <c r="R336" s="11"/>
      <c r="S336" s="14"/>
      <c r="T336" s="16"/>
    </row>
    <row r="337" spans="1:20" ht="14.25" customHeight="1">
      <c r="A337" s="7">
        <v>42</v>
      </c>
      <c r="B337" s="19" t="s">
        <v>2730</v>
      </c>
      <c r="C337" s="11" t="s">
        <v>11092</v>
      </c>
      <c r="D337" s="11" t="s">
        <v>11092</v>
      </c>
      <c r="E337" s="14"/>
      <c r="F337" s="14"/>
      <c r="G337" s="14"/>
      <c r="H337" s="14"/>
      <c r="I337" s="11"/>
      <c r="J337" s="12" t="s">
        <v>1263</v>
      </c>
      <c r="K337" s="12" t="s">
        <v>146</v>
      </c>
      <c r="L337" s="11" t="s">
        <v>11666</v>
      </c>
      <c r="M337" s="11" t="s">
        <v>43</v>
      </c>
      <c r="N337" s="11">
        <v>0</v>
      </c>
      <c r="O337" s="11">
        <v>1</v>
      </c>
      <c r="P337" s="11"/>
      <c r="Q337" s="130">
        <v>3</v>
      </c>
      <c r="R337" s="130">
        <v>3</v>
      </c>
      <c r="S337" s="14"/>
      <c r="T337" s="16"/>
    </row>
    <row r="338" spans="1:20" ht="14.25" customHeight="1">
      <c r="A338" s="7">
        <v>42</v>
      </c>
      <c r="B338" s="19" t="s">
        <v>2730</v>
      </c>
      <c r="C338" s="11"/>
      <c r="D338" s="11" t="s">
        <v>2213</v>
      </c>
      <c r="E338" s="14"/>
      <c r="F338" s="14"/>
      <c r="G338" s="14"/>
      <c r="H338" s="14"/>
      <c r="I338" s="11"/>
      <c r="J338" s="12" t="s">
        <v>3541</v>
      </c>
      <c r="K338" s="415"/>
      <c r="L338" s="11" t="s">
        <v>11666</v>
      </c>
      <c r="M338" s="11" t="s">
        <v>43</v>
      </c>
      <c r="N338" s="11">
        <v>0</v>
      </c>
      <c r="O338" s="11">
        <v>1</v>
      </c>
      <c r="P338" s="11"/>
      <c r="Q338" s="11"/>
      <c r="R338" s="11"/>
      <c r="S338" s="14"/>
      <c r="T338" s="16"/>
    </row>
    <row r="339" spans="1:20" ht="14.25" customHeight="1">
      <c r="A339" s="7">
        <v>42</v>
      </c>
      <c r="B339" s="19" t="s">
        <v>2730</v>
      </c>
      <c r="C339" s="11"/>
      <c r="D339" s="11" t="s">
        <v>2734</v>
      </c>
      <c r="E339" s="14"/>
      <c r="F339" s="14"/>
      <c r="G339" s="14"/>
      <c r="H339" s="14"/>
      <c r="I339" s="11"/>
      <c r="J339" s="12" t="s">
        <v>1498</v>
      </c>
      <c r="K339" s="415"/>
      <c r="L339" s="11" t="s">
        <v>11663</v>
      </c>
      <c r="M339" s="11" t="s">
        <v>43</v>
      </c>
      <c r="N339" s="11">
        <v>0</v>
      </c>
      <c r="O339" s="11">
        <v>1</v>
      </c>
      <c r="P339" s="11"/>
      <c r="Q339" s="11"/>
      <c r="R339" s="11"/>
      <c r="S339" s="14"/>
      <c r="T339" s="16"/>
    </row>
    <row r="340" spans="1:20" ht="14.25" customHeight="1">
      <c r="A340" s="7">
        <v>42</v>
      </c>
      <c r="B340" s="19" t="s">
        <v>2730</v>
      </c>
      <c r="C340" s="11" t="s">
        <v>233</v>
      </c>
      <c r="D340" s="11" t="s">
        <v>2732</v>
      </c>
      <c r="E340" s="14"/>
      <c r="F340" s="14"/>
      <c r="G340" s="11" t="s">
        <v>2733</v>
      </c>
      <c r="H340" s="14"/>
      <c r="I340" s="11"/>
      <c r="J340" s="12" t="s">
        <v>1498</v>
      </c>
      <c r="K340" s="12" t="s">
        <v>146</v>
      </c>
      <c r="L340" s="11" t="s">
        <v>11666</v>
      </c>
      <c r="M340" s="11" t="s">
        <v>28</v>
      </c>
      <c r="N340" s="11">
        <v>0</v>
      </c>
      <c r="O340" s="11">
        <v>1</v>
      </c>
      <c r="P340" s="11"/>
      <c r="Q340" s="130">
        <v>3</v>
      </c>
      <c r="R340" s="130">
        <v>3</v>
      </c>
      <c r="S340" s="14"/>
      <c r="T340" s="16"/>
    </row>
    <row r="341" spans="1:20" ht="14.25" customHeight="1">
      <c r="A341" s="7">
        <v>42</v>
      </c>
      <c r="B341" s="19" t="s">
        <v>2730</v>
      </c>
      <c r="C341" s="11"/>
      <c r="D341" s="11" t="s">
        <v>10331</v>
      </c>
      <c r="E341" s="14"/>
      <c r="F341" s="14"/>
      <c r="G341" s="14"/>
      <c r="H341" s="14"/>
      <c r="I341" s="11"/>
      <c r="J341" s="12" t="s">
        <v>3902</v>
      </c>
      <c r="K341" s="415"/>
      <c r="L341" s="11" t="s">
        <v>11663</v>
      </c>
      <c r="M341" s="11" t="s">
        <v>28</v>
      </c>
      <c r="N341" s="11">
        <v>0</v>
      </c>
      <c r="O341" s="11">
        <v>1</v>
      </c>
      <c r="P341" s="11"/>
      <c r="Q341" s="11"/>
      <c r="R341" s="11"/>
      <c r="S341" s="14"/>
      <c r="T341" s="16"/>
    </row>
    <row r="342" spans="1:20" ht="14.25" customHeight="1">
      <c r="A342" s="7">
        <v>42</v>
      </c>
      <c r="B342" s="19" t="s">
        <v>2730</v>
      </c>
      <c r="C342" s="11"/>
      <c r="D342" s="11" t="s">
        <v>351</v>
      </c>
      <c r="E342" s="14"/>
      <c r="F342" s="14"/>
      <c r="G342" s="23"/>
      <c r="H342" s="14"/>
      <c r="I342" s="11"/>
      <c r="J342" s="12" t="s">
        <v>686</v>
      </c>
      <c r="K342" s="415"/>
      <c r="L342" s="11" t="s">
        <v>11663</v>
      </c>
      <c r="M342" s="11" t="s">
        <v>43</v>
      </c>
      <c r="N342" s="11">
        <v>0</v>
      </c>
      <c r="O342" s="11">
        <v>1</v>
      </c>
      <c r="P342" s="11"/>
      <c r="Q342" s="11"/>
      <c r="R342" s="11"/>
      <c r="S342" s="14"/>
      <c r="T342" s="16"/>
    </row>
    <row r="343" spans="1:20" ht="14.25" customHeight="1">
      <c r="A343" s="7">
        <v>42</v>
      </c>
      <c r="B343" s="19" t="s">
        <v>2730</v>
      </c>
      <c r="C343" s="11" t="s">
        <v>1217</v>
      </c>
      <c r="D343" s="11" t="s">
        <v>2734</v>
      </c>
      <c r="E343" s="14"/>
      <c r="F343" s="14"/>
      <c r="G343" s="11" t="s">
        <v>2735</v>
      </c>
      <c r="H343" s="14"/>
      <c r="I343" s="11"/>
      <c r="J343" s="12" t="s">
        <v>1510</v>
      </c>
      <c r="K343" s="12" t="s">
        <v>146</v>
      </c>
      <c r="L343" s="11" t="s">
        <v>11663</v>
      </c>
      <c r="M343" s="11" t="s">
        <v>43</v>
      </c>
      <c r="N343" s="11">
        <v>0</v>
      </c>
      <c r="O343" s="11">
        <v>1</v>
      </c>
      <c r="P343" s="11"/>
      <c r="Q343" s="130">
        <v>5</v>
      </c>
      <c r="R343" s="130">
        <v>4</v>
      </c>
      <c r="S343" s="14"/>
      <c r="T343" s="16"/>
    </row>
    <row r="344" spans="1:20" ht="14.25" customHeight="1">
      <c r="A344" s="7">
        <v>42</v>
      </c>
      <c r="B344" s="19" t="s">
        <v>2730</v>
      </c>
      <c r="C344" s="11"/>
      <c r="D344" s="11" t="s">
        <v>11872</v>
      </c>
      <c r="E344" s="14"/>
      <c r="F344" s="14"/>
      <c r="G344" s="14"/>
      <c r="H344" s="14"/>
      <c r="I344" s="11"/>
      <c r="J344" s="12" t="s">
        <v>7332</v>
      </c>
      <c r="K344" s="46"/>
      <c r="L344" s="11" t="s">
        <v>11663</v>
      </c>
      <c r="M344" s="11" t="s">
        <v>43</v>
      </c>
      <c r="N344" s="11">
        <v>0</v>
      </c>
      <c r="O344" s="11">
        <v>1</v>
      </c>
      <c r="P344" s="11"/>
      <c r="Q344" s="11"/>
      <c r="R344" s="11"/>
      <c r="S344" s="14"/>
      <c r="T344" s="16"/>
    </row>
    <row r="345" spans="1:20" ht="14.25" customHeight="1">
      <c r="A345" s="7">
        <v>42</v>
      </c>
      <c r="B345" s="19" t="s">
        <v>2730</v>
      </c>
      <c r="C345" s="11"/>
      <c r="D345" s="11" t="s">
        <v>2734</v>
      </c>
      <c r="E345" s="14"/>
      <c r="F345" s="14"/>
      <c r="G345" s="14"/>
      <c r="H345" s="14"/>
      <c r="I345" s="11"/>
      <c r="J345" s="12" t="s">
        <v>376</v>
      </c>
      <c r="K345" s="415"/>
      <c r="L345" s="11" t="s">
        <v>11663</v>
      </c>
      <c r="M345" s="11" t="s">
        <v>43</v>
      </c>
      <c r="N345" s="11">
        <v>0</v>
      </c>
      <c r="O345" s="11">
        <v>1</v>
      </c>
      <c r="P345" s="11"/>
      <c r="Q345" s="11"/>
      <c r="R345" s="11"/>
      <c r="S345" s="14"/>
      <c r="T345" s="16"/>
    </row>
    <row r="346" spans="1:20" ht="14.25" customHeight="1">
      <c r="A346" s="7">
        <v>42</v>
      </c>
      <c r="B346" s="19" t="s">
        <v>2730</v>
      </c>
      <c r="C346" s="11"/>
      <c r="D346" s="11" t="s">
        <v>11873</v>
      </c>
      <c r="E346" s="14"/>
      <c r="F346" s="14"/>
      <c r="G346" s="14"/>
      <c r="H346" s="14"/>
      <c r="I346" s="11"/>
      <c r="J346" s="12" t="s">
        <v>937</v>
      </c>
      <c r="K346" s="415"/>
      <c r="L346" s="11" t="s">
        <v>11663</v>
      </c>
      <c r="M346" s="11" t="s">
        <v>43</v>
      </c>
      <c r="N346" s="11">
        <v>0</v>
      </c>
      <c r="O346" s="11">
        <v>1</v>
      </c>
      <c r="P346" s="11"/>
      <c r="Q346" s="11"/>
      <c r="R346" s="11"/>
      <c r="S346" s="14"/>
      <c r="T346" s="16"/>
    </row>
    <row r="347" spans="1:20" ht="14.25" customHeight="1">
      <c r="A347" s="7">
        <v>42</v>
      </c>
      <c r="B347" s="19" t="s">
        <v>2730</v>
      </c>
      <c r="C347" s="11"/>
      <c r="D347" s="11" t="s">
        <v>2213</v>
      </c>
      <c r="E347" s="14"/>
      <c r="F347" s="14"/>
      <c r="G347" s="14"/>
      <c r="H347" s="14"/>
      <c r="I347" s="11"/>
      <c r="J347" s="12" t="s">
        <v>3646</v>
      </c>
      <c r="K347" s="415"/>
      <c r="L347" s="11" t="s">
        <v>11666</v>
      </c>
      <c r="M347" s="11" t="s">
        <v>43</v>
      </c>
      <c r="N347" s="11">
        <v>0</v>
      </c>
      <c r="O347" s="11">
        <v>1</v>
      </c>
      <c r="P347" s="11"/>
      <c r="Q347" s="11"/>
      <c r="R347" s="11"/>
      <c r="S347" s="14"/>
      <c r="T347" s="16"/>
    </row>
    <row r="348" spans="1:20" ht="14.25" customHeight="1">
      <c r="A348" s="7">
        <v>42</v>
      </c>
      <c r="B348" s="19" t="s">
        <v>2730</v>
      </c>
      <c r="C348" s="11" t="s">
        <v>753</v>
      </c>
      <c r="D348" s="11" t="s">
        <v>753</v>
      </c>
      <c r="E348" s="14"/>
      <c r="F348" s="14"/>
      <c r="G348" s="11" t="s">
        <v>3930</v>
      </c>
      <c r="H348" s="14"/>
      <c r="I348" s="11"/>
      <c r="J348" s="12" t="s">
        <v>1765</v>
      </c>
      <c r="K348" s="46"/>
      <c r="L348" s="11" t="s">
        <v>11666</v>
      </c>
      <c r="M348" s="11" t="s">
        <v>28</v>
      </c>
      <c r="N348" s="11">
        <v>0</v>
      </c>
      <c r="O348" s="11">
        <v>1</v>
      </c>
      <c r="P348" s="11"/>
      <c r="Q348" s="11"/>
      <c r="R348" s="11"/>
      <c r="S348" s="14"/>
      <c r="T348" s="16"/>
    </row>
    <row r="349" spans="1:20" ht="14.25" customHeight="1">
      <c r="A349" s="7">
        <v>42</v>
      </c>
      <c r="B349" s="19" t="s">
        <v>2730</v>
      </c>
      <c r="C349" s="11"/>
      <c r="D349" s="11" t="s">
        <v>2213</v>
      </c>
      <c r="E349" s="14"/>
      <c r="F349" s="14"/>
      <c r="G349" s="14"/>
      <c r="H349" s="14"/>
      <c r="I349" s="11"/>
      <c r="J349" s="12" t="s">
        <v>2424</v>
      </c>
      <c r="K349" s="415"/>
      <c r="L349" s="11" t="s">
        <v>11666</v>
      </c>
      <c r="M349" s="11" t="s">
        <v>43</v>
      </c>
      <c r="N349" s="11">
        <v>0</v>
      </c>
      <c r="O349" s="11">
        <v>1</v>
      </c>
      <c r="P349" s="11"/>
      <c r="Q349" s="11"/>
      <c r="R349" s="11"/>
      <c r="S349" s="14"/>
      <c r="T349" s="16"/>
    </row>
    <row r="350" spans="1:20" ht="14.25" customHeight="1">
      <c r="A350" s="7">
        <v>42</v>
      </c>
      <c r="B350" s="19" t="s">
        <v>2730</v>
      </c>
      <c r="C350" s="11" t="s">
        <v>632</v>
      </c>
      <c r="D350" s="11" t="s">
        <v>632</v>
      </c>
      <c r="E350" s="14"/>
      <c r="F350" s="11" t="s">
        <v>2584</v>
      </c>
      <c r="G350" s="14"/>
      <c r="H350" s="14"/>
      <c r="I350" s="11"/>
      <c r="J350" s="12" t="s">
        <v>5398</v>
      </c>
      <c r="K350" s="415"/>
      <c r="L350" s="11" t="s">
        <v>11663</v>
      </c>
      <c r="M350" s="11" t="s">
        <v>28</v>
      </c>
      <c r="N350" s="11">
        <v>0</v>
      </c>
      <c r="O350" s="11">
        <v>0</v>
      </c>
      <c r="P350" s="11"/>
      <c r="Q350" s="11"/>
      <c r="R350" s="11"/>
      <c r="S350" s="14"/>
      <c r="T350" s="16"/>
    </row>
    <row r="351" spans="1:20" ht="14.25" customHeight="1">
      <c r="A351" s="7">
        <v>42</v>
      </c>
      <c r="B351" s="19" t="s">
        <v>2730</v>
      </c>
      <c r="C351" s="11"/>
      <c r="D351" s="11" t="s">
        <v>11874</v>
      </c>
      <c r="E351" s="14"/>
      <c r="F351" s="11" t="s">
        <v>634</v>
      </c>
      <c r="G351" s="14"/>
      <c r="H351" s="14"/>
      <c r="I351" s="11"/>
      <c r="J351" s="12" t="s">
        <v>269</v>
      </c>
      <c r="K351" s="415"/>
      <c r="L351" s="11" t="s">
        <v>11663</v>
      </c>
      <c r="M351" s="11" t="s">
        <v>28</v>
      </c>
      <c r="N351" s="11">
        <v>0</v>
      </c>
      <c r="O351" s="11">
        <v>0</v>
      </c>
      <c r="P351" s="11" t="s">
        <v>11875</v>
      </c>
      <c r="Q351" s="11"/>
      <c r="R351" s="11"/>
      <c r="S351" s="14"/>
      <c r="T351" s="16"/>
    </row>
    <row r="352" spans="1:20" ht="14.25" customHeight="1">
      <c r="A352" s="7">
        <v>42</v>
      </c>
      <c r="B352" s="19" t="s">
        <v>2730</v>
      </c>
      <c r="C352" s="11"/>
      <c r="D352" s="11" t="s">
        <v>4686</v>
      </c>
      <c r="E352" s="14"/>
      <c r="F352" s="11"/>
      <c r="G352" s="14"/>
      <c r="H352" s="14"/>
      <c r="I352" s="11"/>
      <c r="J352" s="12" t="s">
        <v>3622</v>
      </c>
      <c r="K352" s="415"/>
      <c r="L352" s="11" t="s">
        <v>11666</v>
      </c>
      <c r="M352" s="14"/>
      <c r="N352" s="11">
        <v>0</v>
      </c>
      <c r="O352" s="11">
        <v>1</v>
      </c>
      <c r="P352" s="11"/>
      <c r="Q352" s="11"/>
      <c r="R352" s="11"/>
      <c r="S352" s="14"/>
      <c r="T352" s="16"/>
    </row>
    <row r="353" spans="1:20" ht="14.25" customHeight="1">
      <c r="A353" s="7">
        <v>42</v>
      </c>
      <c r="B353" s="19" t="s">
        <v>2730</v>
      </c>
      <c r="C353" s="11"/>
      <c r="D353" s="11" t="s">
        <v>698</v>
      </c>
      <c r="E353" s="14"/>
      <c r="F353" s="11"/>
      <c r="G353" s="14"/>
      <c r="H353" s="14"/>
      <c r="I353" s="11"/>
      <c r="J353" s="12" t="s">
        <v>3622</v>
      </c>
      <c r="K353" s="415"/>
      <c r="L353" s="11" t="s">
        <v>11663</v>
      </c>
      <c r="M353" s="11" t="s">
        <v>28</v>
      </c>
      <c r="N353" s="11">
        <v>0</v>
      </c>
      <c r="O353" s="11">
        <v>0</v>
      </c>
      <c r="P353" s="11"/>
      <c r="Q353" s="11"/>
      <c r="R353" s="11"/>
      <c r="S353" s="14"/>
      <c r="T353" s="16"/>
    </row>
    <row r="354" spans="1:20" ht="14.25" customHeight="1">
      <c r="A354" s="7">
        <v>42</v>
      </c>
      <c r="B354" s="19" t="s">
        <v>2730</v>
      </c>
      <c r="C354" s="11"/>
      <c r="D354" s="11" t="s">
        <v>632</v>
      </c>
      <c r="E354" s="14"/>
      <c r="F354" s="11"/>
      <c r="G354" s="14"/>
      <c r="H354" s="14"/>
      <c r="I354" s="11"/>
      <c r="J354" s="12" t="s">
        <v>826</v>
      </c>
      <c r="K354" s="415"/>
      <c r="L354" s="11" t="s">
        <v>11663</v>
      </c>
      <c r="M354" s="11" t="s">
        <v>28</v>
      </c>
      <c r="N354" s="11">
        <v>0</v>
      </c>
      <c r="O354" s="11">
        <v>0</v>
      </c>
      <c r="P354" s="11"/>
      <c r="Q354" s="11"/>
      <c r="R354" s="11"/>
      <c r="S354" s="14"/>
      <c r="T354" s="16"/>
    </row>
    <row r="355" spans="1:20" ht="14.25" customHeight="1">
      <c r="A355" s="7">
        <v>43</v>
      </c>
      <c r="B355" s="19" t="s">
        <v>2736</v>
      </c>
      <c r="C355" s="11"/>
      <c r="D355" s="11" t="s">
        <v>557</v>
      </c>
      <c r="E355" s="14"/>
      <c r="F355" s="11" t="s">
        <v>11876</v>
      </c>
      <c r="G355" s="11" t="s">
        <v>11877</v>
      </c>
      <c r="H355" s="14"/>
      <c r="I355" s="14"/>
      <c r="J355" s="12" t="s">
        <v>2304</v>
      </c>
      <c r="K355" s="415"/>
      <c r="L355" s="11" t="s">
        <v>11663</v>
      </c>
      <c r="M355" s="11" t="s">
        <v>43</v>
      </c>
      <c r="N355" s="11">
        <v>0</v>
      </c>
      <c r="O355" s="11">
        <v>1</v>
      </c>
      <c r="P355" s="11"/>
      <c r="Q355" s="11"/>
      <c r="R355" s="11"/>
      <c r="S355" s="14"/>
      <c r="T355" s="16"/>
    </row>
    <row r="356" spans="1:20" ht="14.25" customHeight="1">
      <c r="A356" s="7">
        <v>43</v>
      </c>
      <c r="B356" s="19" t="s">
        <v>2736</v>
      </c>
      <c r="C356" s="11"/>
      <c r="D356" s="11" t="s">
        <v>2732</v>
      </c>
      <c r="E356" s="14"/>
      <c r="F356" s="11" t="s">
        <v>10512</v>
      </c>
      <c r="G356" s="14"/>
      <c r="H356" s="14"/>
      <c r="I356" s="14"/>
      <c r="J356" s="12" t="s">
        <v>809</v>
      </c>
      <c r="K356" s="415"/>
      <c r="L356" s="11" t="s">
        <v>11666</v>
      </c>
      <c r="M356" s="11" t="s">
        <v>28</v>
      </c>
      <c r="N356" s="11">
        <v>0</v>
      </c>
      <c r="O356" s="11">
        <v>1</v>
      </c>
      <c r="P356" s="11"/>
      <c r="Q356" s="11"/>
      <c r="R356" s="11"/>
      <c r="S356" s="14"/>
      <c r="T356" s="16"/>
    </row>
    <row r="357" spans="1:20" ht="14.25" customHeight="1">
      <c r="A357" s="7">
        <v>43</v>
      </c>
      <c r="B357" s="19" t="s">
        <v>2736</v>
      </c>
      <c r="C357" s="11" t="s">
        <v>816</v>
      </c>
      <c r="D357" s="11" t="s">
        <v>816</v>
      </c>
      <c r="E357" s="14"/>
      <c r="F357" s="11" t="s">
        <v>818</v>
      </c>
      <c r="G357" s="14"/>
      <c r="H357" s="14"/>
      <c r="I357" s="14"/>
      <c r="J357" s="12" t="s">
        <v>422</v>
      </c>
      <c r="K357" s="415"/>
      <c r="L357" s="11" t="s">
        <v>11666</v>
      </c>
      <c r="M357" s="11" t="s">
        <v>43</v>
      </c>
      <c r="N357" s="11">
        <v>0</v>
      </c>
      <c r="O357" s="11">
        <v>1</v>
      </c>
      <c r="P357" s="11"/>
      <c r="Q357" s="11"/>
      <c r="R357" s="11"/>
      <c r="S357" s="14"/>
      <c r="T357" s="16"/>
    </row>
    <row r="358" spans="1:20" ht="14.25" customHeight="1">
      <c r="A358" s="7">
        <v>43</v>
      </c>
      <c r="B358" s="19" t="s">
        <v>2736</v>
      </c>
      <c r="C358" s="11"/>
      <c r="D358" s="11" t="s">
        <v>11878</v>
      </c>
      <c r="E358" s="14"/>
      <c r="F358" s="14"/>
      <c r="G358" s="14"/>
      <c r="H358" s="14"/>
      <c r="I358" s="14"/>
      <c r="J358" s="38" t="s">
        <v>678</v>
      </c>
      <c r="K358" s="415"/>
      <c r="L358" s="11" t="s">
        <v>11666</v>
      </c>
      <c r="M358" s="11" t="s">
        <v>28</v>
      </c>
      <c r="N358" s="11">
        <v>0</v>
      </c>
      <c r="O358" s="11">
        <v>1</v>
      </c>
      <c r="P358" s="11"/>
      <c r="Q358" s="11"/>
      <c r="R358" s="11"/>
      <c r="S358" s="14"/>
      <c r="T358" s="16"/>
    </row>
    <row r="359" spans="1:20" ht="14.4">
      <c r="A359" s="7">
        <v>43</v>
      </c>
      <c r="B359" s="19" t="s">
        <v>2736</v>
      </c>
      <c r="C359" s="11"/>
      <c r="D359" s="11" t="s">
        <v>753</v>
      </c>
      <c r="E359" s="14"/>
      <c r="F359" s="14"/>
      <c r="G359" s="14"/>
      <c r="H359" s="14"/>
      <c r="I359" s="14"/>
      <c r="J359" s="38" t="s">
        <v>338</v>
      </c>
      <c r="K359" s="415"/>
      <c r="L359" s="11" t="s">
        <v>11666</v>
      </c>
      <c r="M359" s="11" t="s">
        <v>28</v>
      </c>
      <c r="N359" s="11">
        <v>0</v>
      </c>
      <c r="O359" s="11">
        <v>1</v>
      </c>
      <c r="P359" s="11"/>
      <c r="Q359" s="11"/>
      <c r="R359" s="11"/>
      <c r="S359" s="14"/>
      <c r="T359" s="16"/>
    </row>
    <row r="360" spans="1:20" ht="14.4">
      <c r="A360" s="7">
        <v>43</v>
      </c>
      <c r="B360" s="19" t="s">
        <v>2736</v>
      </c>
      <c r="C360" s="11"/>
      <c r="D360" s="11" t="s">
        <v>10479</v>
      </c>
      <c r="E360" s="11" t="s">
        <v>299</v>
      </c>
      <c r="F360" s="14"/>
      <c r="G360" s="14"/>
      <c r="H360" s="14"/>
      <c r="I360" s="14"/>
      <c r="J360" s="38" t="s">
        <v>169</v>
      </c>
      <c r="K360" s="415"/>
      <c r="L360" s="11" t="s">
        <v>11666</v>
      </c>
      <c r="M360" s="11" t="s">
        <v>28</v>
      </c>
      <c r="N360" s="11">
        <v>0</v>
      </c>
      <c r="O360" s="11">
        <v>1</v>
      </c>
      <c r="P360" s="11"/>
      <c r="Q360" s="11"/>
      <c r="R360" s="11"/>
      <c r="S360" s="14"/>
      <c r="T360" s="16"/>
    </row>
    <row r="361" spans="1:20" ht="14.4">
      <c r="A361" s="7">
        <v>43</v>
      </c>
      <c r="B361" s="19" t="s">
        <v>2736</v>
      </c>
      <c r="C361" s="11"/>
      <c r="D361" s="11" t="s">
        <v>299</v>
      </c>
      <c r="E361" s="14"/>
      <c r="F361" s="14"/>
      <c r="G361" s="14"/>
      <c r="H361" s="14"/>
      <c r="I361" s="14"/>
      <c r="J361" s="38" t="s">
        <v>339</v>
      </c>
      <c r="K361" s="415"/>
      <c r="L361" s="11" t="s">
        <v>11666</v>
      </c>
      <c r="M361" s="11" t="s">
        <v>28</v>
      </c>
      <c r="N361" s="11">
        <v>0</v>
      </c>
      <c r="O361" s="11">
        <v>1</v>
      </c>
      <c r="P361" s="11" t="s">
        <v>11879</v>
      </c>
      <c r="Q361" s="11"/>
      <c r="R361" s="11"/>
      <c r="S361" s="14"/>
      <c r="T361" s="16"/>
    </row>
    <row r="362" spans="1:20" ht="100.8">
      <c r="A362" s="7">
        <v>43</v>
      </c>
      <c r="B362" s="19" t="s">
        <v>2736</v>
      </c>
      <c r="C362" s="11" t="s">
        <v>298</v>
      </c>
      <c r="D362" s="11" t="s">
        <v>616</v>
      </c>
      <c r="E362" s="11" t="s">
        <v>10479</v>
      </c>
      <c r="F362" s="11" t="s">
        <v>2573</v>
      </c>
      <c r="G362" s="11" t="s">
        <v>2739</v>
      </c>
      <c r="H362" s="11" t="s">
        <v>11880</v>
      </c>
      <c r="I362" s="14"/>
      <c r="J362" s="38" t="s">
        <v>136</v>
      </c>
      <c r="K362" s="12" t="s">
        <v>1282</v>
      </c>
      <c r="L362" s="11" t="s">
        <v>11666</v>
      </c>
      <c r="M362" s="11" t="s">
        <v>28</v>
      </c>
      <c r="N362" s="11">
        <v>1</v>
      </c>
      <c r="O362" s="11">
        <v>1</v>
      </c>
      <c r="P362" s="11"/>
      <c r="Q362" s="130">
        <v>5</v>
      </c>
      <c r="R362" s="130">
        <v>5</v>
      </c>
      <c r="S362" s="14"/>
      <c r="T362" s="16"/>
    </row>
    <row r="363" spans="1:20" ht="14.25" customHeight="1">
      <c r="A363" s="7">
        <v>43</v>
      </c>
      <c r="B363" s="19" t="s">
        <v>2736</v>
      </c>
      <c r="C363" s="11" t="s">
        <v>360</v>
      </c>
      <c r="D363" s="11" t="s">
        <v>2740</v>
      </c>
      <c r="E363" s="14"/>
      <c r="F363" s="16"/>
      <c r="G363" s="11" t="s">
        <v>2742</v>
      </c>
      <c r="H363" s="11" t="s">
        <v>11881</v>
      </c>
      <c r="I363" s="14"/>
      <c r="J363" s="38" t="s">
        <v>2352</v>
      </c>
      <c r="K363" s="12" t="s">
        <v>2741</v>
      </c>
      <c r="L363" s="11" t="s">
        <v>11688</v>
      </c>
      <c r="M363" s="11" t="s">
        <v>83</v>
      </c>
      <c r="N363" s="11">
        <v>1</v>
      </c>
      <c r="O363" s="11">
        <v>6</v>
      </c>
      <c r="P363" s="11"/>
      <c r="Q363" s="130">
        <v>5</v>
      </c>
      <c r="R363" s="130">
        <v>5</v>
      </c>
      <c r="S363" s="14"/>
      <c r="T363" s="16"/>
    </row>
    <row r="364" spans="1:20" ht="14.25" customHeight="1">
      <c r="A364" s="7">
        <v>43</v>
      </c>
      <c r="B364" s="19" t="s">
        <v>2736</v>
      </c>
      <c r="C364" s="11"/>
      <c r="D364" s="11" t="s">
        <v>2309</v>
      </c>
      <c r="E364" s="11" t="s">
        <v>11882</v>
      </c>
      <c r="F364" s="21"/>
      <c r="G364" s="14"/>
      <c r="H364" s="14"/>
      <c r="I364" s="14"/>
      <c r="J364" s="38" t="s">
        <v>4968</v>
      </c>
      <c r="K364" s="415"/>
      <c r="L364" s="11" t="s">
        <v>11666</v>
      </c>
      <c r="M364" s="11" t="s">
        <v>43</v>
      </c>
      <c r="N364" s="11">
        <v>0</v>
      </c>
      <c r="O364" s="11">
        <v>0</v>
      </c>
      <c r="P364" s="11"/>
      <c r="Q364" s="11"/>
      <c r="R364" s="11"/>
      <c r="S364" s="11"/>
      <c r="T364" s="16"/>
    </row>
    <row r="365" spans="1:20" ht="14.25" customHeight="1">
      <c r="A365" s="7">
        <v>43</v>
      </c>
      <c r="B365" s="19" t="s">
        <v>2736</v>
      </c>
      <c r="C365" s="11" t="s">
        <v>38</v>
      </c>
      <c r="D365" s="11" t="s">
        <v>38</v>
      </c>
      <c r="E365" s="11"/>
      <c r="F365" s="21"/>
      <c r="G365" s="14"/>
      <c r="H365" s="14"/>
      <c r="I365" s="14"/>
      <c r="J365" s="38" t="s">
        <v>6539</v>
      </c>
      <c r="K365" s="415"/>
      <c r="L365" s="11" t="s">
        <v>11663</v>
      </c>
      <c r="M365" s="11" t="s">
        <v>43</v>
      </c>
      <c r="N365" s="11">
        <v>0</v>
      </c>
      <c r="O365" s="11">
        <v>0</v>
      </c>
      <c r="P365" s="11"/>
      <c r="Q365" s="11"/>
      <c r="R365" s="11"/>
      <c r="S365" s="11"/>
      <c r="T365" s="16"/>
    </row>
    <row r="366" spans="1:20" ht="14.25" customHeight="1">
      <c r="A366" s="7">
        <v>43</v>
      </c>
      <c r="B366" s="19" t="s">
        <v>2736</v>
      </c>
      <c r="C366" s="11" t="s">
        <v>2308</v>
      </c>
      <c r="D366" s="11" t="s">
        <v>2309</v>
      </c>
      <c r="E366" s="11" t="s">
        <v>11883</v>
      </c>
      <c r="F366" s="21"/>
      <c r="G366" s="11" t="s">
        <v>11884</v>
      </c>
      <c r="H366" s="11" t="s">
        <v>2747</v>
      </c>
      <c r="I366" s="11" t="s">
        <v>2748</v>
      </c>
      <c r="J366" s="38" t="s">
        <v>2744</v>
      </c>
      <c r="K366" s="12" t="s">
        <v>2745</v>
      </c>
      <c r="L366" s="11" t="s">
        <v>11666</v>
      </c>
      <c r="M366" s="11" t="s">
        <v>43</v>
      </c>
      <c r="N366" s="11">
        <v>1</v>
      </c>
      <c r="O366" s="11">
        <v>0</v>
      </c>
      <c r="P366" s="11"/>
      <c r="Q366" s="130">
        <v>5</v>
      </c>
      <c r="R366" s="130">
        <v>5</v>
      </c>
      <c r="S366" s="11"/>
      <c r="T366" s="16"/>
    </row>
    <row r="367" spans="1:20" ht="14.25" customHeight="1">
      <c r="A367" s="7">
        <v>43</v>
      </c>
      <c r="B367" s="19" t="s">
        <v>2736</v>
      </c>
      <c r="C367" s="11" t="s">
        <v>557</v>
      </c>
      <c r="D367" s="11" t="s">
        <v>557</v>
      </c>
      <c r="E367" s="11"/>
      <c r="F367" s="21"/>
      <c r="G367" s="11" t="s">
        <v>11885</v>
      </c>
      <c r="H367" s="11" t="s">
        <v>2751</v>
      </c>
      <c r="I367" s="11" t="s">
        <v>2752</v>
      </c>
      <c r="J367" s="38" t="s">
        <v>2749</v>
      </c>
      <c r="K367" s="12" t="s">
        <v>1580</v>
      </c>
      <c r="L367" s="11" t="s">
        <v>11663</v>
      </c>
      <c r="M367" s="11" t="s">
        <v>43</v>
      </c>
      <c r="N367" s="11">
        <v>1</v>
      </c>
      <c r="O367" s="11">
        <v>5</v>
      </c>
      <c r="P367" s="11"/>
      <c r="Q367" s="130">
        <v>5</v>
      </c>
      <c r="R367" s="130">
        <v>5</v>
      </c>
      <c r="S367" s="11"/>
      <c r="T367" s="16"/>
    </row>
    <row r="368" spans="1:20" ht="14.25" customHeight="1">
      <c r="A368" s="7">
        <v>44</v>
      </c>
      <c r="B368" s="19" t="s">
        <v>2753</v>
      </c>
      <c r="C368" s="11" t="s">
        <v>1400</v>
      </c>
      <c r="D368" s="11" t="s">
        <v>2754</v>
      </c>
      <c r="E368" s="14"/>
      <c r="F368" s="21" t="s">
        <v>2230</v>
      </c>
      <c r="G368" s="14"/>
      <c r="H368" s="14"/>
      <c r="I368" s="14"/>
      <c r="J368" s="38" t="s">
        <v>693</v>
      </c>
      <c r="K368" s="12" t="s">
        <v>744</v>
      </c>
      <c r="L368" s="11" t="s">
        <v>11688</v>
      </c>
      <c r="M368" s="11" t="s">
        <v>83</v>
      </c>
      <c r="N368" s="11">
        <v>0</v>
      </c>
      <c r="O368" s="11">
        <v>5</v>
      </c>
      <c r="P368" s="11"/>
      <c r="Q368" s="130">
        <v>3</v>
      </c>
      <c r="R368" s="130">
        <v>4</v>
      </c>
      <c r="S368" s="11"/>
      <c r="T368" s="16"/>
    </row>
    <row r="369" spans="1:20" ht="14.25" customHeight="1">
      <c r="A369" s="7">
        <v>44</v>
      </c>
      <c r="B369" s="19" t="s">
        <v>2753</v>
      </c>
      <c r="C369" s="11" t="s">
        <v>68</v>
      </c>
      <c r="D369" s="11" t="s">
        <v>68</v>
      </c>
      <c r="E369" s="14"/>
      <c r="F369" s="14"/>
      <c r="G369" s="11" t="s">
        <v>2757</v>
      </c>
      <c r="H369" s="11" t="s">
        <v>2757</v>
      </c>
      <c r="I369" s="14"/>
      <c r="J369" s="38" t="s">
        <v>1956</v>
      </c>
      <c r="K369" s="12" t="s">
        <v>288</v>
      </c>
      <c r="L369" s="11" t="s">
        <v>11666</v>
      </c>
      <c r="M369" s="11" t="s">
        <v>28</v>
      </c>
      <c r="N369" s="11">
        <v>1</v>
      </c>
      <c r="O369" s="11">
        <v>1</v>
      </c>
      <c r="P369" s="11" t="s">
        <v>11886</v>
      </c>
      <c r="Q369" s="130">
        <v>4</v>
      </c>
      <c r="R369" s="130">
        <v>5</v>
      </c>
      <c r="S369" s="14"/>
      <c r="T369" s="16"/>
    </row>
    <row r="370" spans="1:20" ht="14.25" customHeight="1">
      <c r="A370" s="7">
        <v>44</v>
      </c>
      <c r="B370" s="19" t="s">
        <v>2753</v>
      </c>
      <c r="C370" s="11"/>
      <c r="D370" s="11" t="s">
        <v>7447</v>
      </c>
      <c r="E370" s="14"/>
      <c r="F370" s="14"/>
      <c r="G370" s="14"/>
      <c r="H370" s="14"/>
      <c r="I370" s="14"/>
      <c r="J370" s="38" t="s">
        <v>810</v>
      </c>
      <c r="K370" s="415"/>
      <c r="L370" s="11" t="s">
        <v>11663</v>
      </c>
      <c r="M370" s="14"/>
      <c r="N370" s="11">
        <v>0</v>
      </c>
      <c r="O370" s="14"/>
      <c r="P370" s="11"/>
      <c r="Q370" s="11"/>
      <c r="R370" s="11"/>
      <c r="S370" s="14"/>
      <c r="T370" s="16"/>
    </row>
    <row r="371" spans="1:20" ht="14.25" customHeight="1">
      <c r="A371" s="7">
        <v>44</v>
      </c>
      <c r="B371" s="19" t="s">
        <v>2753</v>
      </c>
      <c r="C371" s="11"/>
      <c r="D371" s="11" t="s">
        <v>2213</v>
      </c>
      <c r="E371" s="14"/>
      <c r="F371" s="14"/>
      <c r="G371" s="14"/>
      <c r="H371" s="14"/>
      <c r="I371" s="14"/>
      <c r="J371" s="38" t="s">
        <v>810</v>
      </c>
      <c r="K371" s="415"/>
      <c r="L371" s="11" t="s">
        <v>11663</v>
      </c>
      <c r="M371" s="14"/>
      <c r="N371" s="11">
        <v>0</v>
      </c>
      <c r="O371" s="14"/>
      <c r="P371" s="11"/>
      <c r="Q371" s="11"/>
      <c r="R371" s="11"/>
      <c r="S371" s="14"/>
      <c r="T371" s="16"/>
    </row>
    <row r="372" spans="1:20" ht="14.25" customHeight="1">
      <c r="A372" s="7">
        <v>44</v>
      </c>
      <c r="B372" s="19" t="s">
        <v>2753</v>
      </c>
      <c r="C372" s="11" t="s">
        <v>565</v>
      </c>
      <c r="D372" s="11" t="s">
        <v>1463</v>
      </c>
      <c r="E372" s="14"/>
      <c r="F372" s="14"/>
      <c r="G372" s="11" t="s">
        <v>2759</v>
      </c>
      <c r="H372" s="11" t="s">
        <v>2759</v>
      </c>
      <c r="I372" s="11" t="s">
        <v>1198</v>
      </c>
      <c r="J372" s="38" t="s">
        <v>1268</v>
      </c>
      <c r="K372" s="12" t="s">
        <v>1706</v>
      </c>
      <c r="L372" s="11" t="s">
        <v>11666</v>
      </c>
      <c r="M372" s="11" t="s">
        <v>28</v>
      </c>
      <c r="N372" s="11">
        <v>1</v>
      </c>
      <c r="O372" s="11">
        <v>1</v>
      </c>
      <c r="P372" s="11"/>
      <c r="Q372" s="130">
        <v>4</v>
      </c>
      <c r="R372" s="130">
        <v>4</v>
      </c>
      <c r="S372" s="14"/>
      <c r="T372" s="16"/>
    </row>
    <row r="373" spans="1:20" ht="14.25" customHeight="1">
      <c r="A373" s="7">
        <v>44</v>
      </c>
      <c r="B373" s="19" t="s">
        <v>2753</v>
      </c>
      <c r="C373" s="11" t="s">
        <v>75</v>
      </c>
      <c r="D373" s="11" t="s">
        <v>75</v>
      </c>
      <c r="E373" s="14"/>
      <c r="F373" s="14"/>
      <c r="G373" s="11" t="s">
        <v>11887</v>
      </c>
      <c r="H373" s="11" t="s">
        <v>11887</v>
      </c>
      <c r="I373" s="11" t="s">
        <v>2763</v>
      </c>
      <c r="J373" s="38" t="s">
        <v>2760</v>
      </c>
      <c r="K373" s="12" t="s">
        <v>735</v>
      </c>
      <c r="L373" s="11" t="s">
        <v>11666</v>
      </c>
      <c r="M373" s="11" t="s">
        <v>78</v>
      </c>
      <c r="N373" s="11">
        <v>1</v>
      </c>
      <c r="O373" s="11">
        <v>6</v>
      </c>
      <c r="P373" s="11" t="s">
        <v>11888</v>
      </c>
      <c r="Q373" s="130">
        <v>3</v>
      </c>
      <c r="R373" s="130">
        <v>4</v>
      </c>
      <c r="S373" s="14"/>
      <c r="T373" s="16"/>
    </row>
    <row r="374" spans="1:20" ht="14.25" customHeight="1">
      <c r="A374" s="7">
        <v>44</v>
      </c>
      <c r="B374" s="19" t="s">
        <v>2753</v>
      </c>
      <c r="C374" s="11"/>
      <c r="D374" s="11" t="s">
        <v>11889</v>
      </c>
      <c r="E374" s="14"/>
      <c r="F374" s="14"/>
      <c r="G374" s="14"/>
      <c r="H374" s="14"/>
      <c r="I374" s="14"/>
      <c r="J374" s="38" t="s">
        <v>1814</v>
      </c>
      <c r="K374" s="415"/>
      <c r="L374" s="11" t="s">
        <v>11666</v>
      </c>
      <c r="M374" s="11" t="s">
        <v>28</v>
      </c>
      <c r="N374" s="11">
        <v>0</v>
      </c>
      <c r="O374" s="14"/>
      <c r="P374" s="11"/>
      <c r="Q374" s="11"/>
      <c r="R374" s="11"/>
      <c r="S374" s="14"/>
      <c r="T374" s="16"/>
    </row>
    <row r="375" spans="1:20" ht="14.25" customHeight="1">
      <c r="A375" s="7">
        <v>45</v>
      </c>
      <c r="B375" s="19" t="s">
        <v>2764</v>
      </c>
      <c r="C375" s="11"/>
      <c r="D375" s="11" t="s">
        <v>11890</v>
      </c>
      <c r="E375" s="14"/>
      <c r="F375" s="11" t="s">
        <v>11891</v>
      </c>
      <c r="G375" s="14"/>
      <c r="H375" s="14"/>
      <c r="I375" s="14"/>
      <c r="J375" s="12" t="s">
        <v>335</v>
      </c>
      <c r="K375" s="415"/>
      <c r="L375" s="11"/>
      <c r="M375" s="14"/>
      <c r="N375" s="11">
        <v>0</v>
      </c>
      <c r="O375" s="14"/>
      <c r="P375" s="11"/>
      <c r="Q375" s="11"/>
      <c r="R375" s="11"/>
      <c r="S375" s="14"/>
      <c r="T375" s="16"/>
    </row>
    <row r="376" spans="1:20" ht="14.25" customHeight="1">
      <c r="A376" s="7">
        <v>45</v>
      </c>
      <c r="B376" s="19" t="s">
        <v>2764</v>
      </c>
      <c r="C376" s="11"/>
      <c r="D376" s="11" t="s">
        <v>648</v>
      </c>
      <c r="E376" s="14"/>
      <c r="F376" s="14"/>
      <c r="G376" s="14"/>
      <c r="H376" s="14"/>
      <c r="I376" s="14"/>
      <c r="J376" s="12" t="s">
        <v>1434</v>
      </c>
      <c r="K376" s="415"/>
      <c r="L376" s="16"/>
      <c r="M376" s="14"/>
      <c r="N376" s="11">
        <v>0</v>
      </c>
      <c r="O376" s="14"/>
      <c r="P376" s="11"/>
      <c r="Q376" s="11"/>
      <c r="R376" s="11"/>
      <c r="S376" s="14"/>
      <c r="T376" s="16"/>
    </row>
    <row r="377" spans="1:20" ht="14.25" customHeight="1">
      <c r="A377" s="7">
        <v>45</v>
      </c>
      <c r="B377" s="19" t="s">
        <v>2764</v>
      </c>
      <c r="C377" s="11"/>
      <c r="D377" s="11" t="s">
        <v>11892</v>
      </c>
      <c r="E377" s="14"/>
      <c r="F377" s="14"/>
      <c r="G377" s="11"/>
      <c r="H377" s="11"/>
      <c r="I377" s="14"/>
      <c r="J377" s="12" t="s">
        <v>798</v>
      </c>
      <c r="K377" s="415"/>
      <c r="L377" s="11" t="s">
        <v>11666</v>
      </c>
      <c r="M377" s="14"/>
      <c r="N377" s="11">
        <v>0</v>
      </c>
      <c r="O377" s="14"/>
      <c r="P377" s="11"/>
      <c r="Q377" s="11"/>
      <c r="R377" s="11"/>
      <c r="S377" s="14"/>
      <c r="T377" s="16"/>
    </row>
    <row r="378" spans="1:20" ht="14.25" customHeight="1">
      <c r="A378" s="7">
        <v>45</v>
      </c>
      <c r="B378" s="19" t="s">
        <v>2764</v>
      </c>
      <c r="C378" s="11" t="s">
        <v>565</v>
      </c>
      <c r="D378" s="11" t="s">
        <v>2765</v>
      </c>
      <c r="E378" s="14"/>
      <c r="F378" s="14"/>
      <c r="G378" s="11" t="s">
        <v>2767</v>
      </c>
      <c r="H378" s="11" t="s">
        <v>2767</v>
      </c>
      <c r="I378" s="14"/>
      <c r="J378" s="12" t="s">
        <v>1380</v>
      </c>
      <c r="K378" s="12" t="s">
        <v>583</v>
      </c>
      <c r="L378" s="11" t="s">
        <v>11666</v>
      </c>
      <c r="M378" s="11" t="s">
        <v>28</v>
      </c>
      <c r="N378" s="11">
        <v>1</v>
      </c>
      <c r="O378" s="11">
        <v>1</v>
      </c>
      <c r="P378" s="11"/>
      <c r="Q378" s="130">
        <v>4</v>
      </c>
      <c r="R378" s="130">
        <v>4</v>
      </c>
      <c r="S378" s="14"/>
      <c r="T378" s="16"/>
    </row>
    <row r="379" spans="1:20" ht="14.25" customHeight="1">
      <c r="A379" s="7">
        <v>45</v>
      </c>
      <c r="B379" s="19" t="s">
        <v>2764</v>
      </c>
      <c r="C379" s="11" t="s">
        <v>2768</v>
      </c>
      <c r="D379" s="11" t="s">
        <v>2769</v>
      </c>
      <c r="E379" s="14"/>
      <c r="F379" s="14"/>
      <c r="G379" s="11" t="s">
        <v>2772</v>
      </c>
      <c r="H379" s="11" t="s">
        <v>2772</v>
      </c>
      <c r="I379" s="14"/>
      <c r="J379" s="12" t="s">
        <v>544</v>
      </c>
      <c r="K379" s="12" t="s">
        <v>2770</v>
      </c>
      <c r="L379" s="11" t="s">
        <v>11666</v>
      </c>
      <c r="M379" s="11" t="s">
        <v>28</v>
      </c>
      <c r="N379" s="11">
        <v>1</v>
      </c>
      <c r="O379" s="11">
        <v>4</v>
      </c>
      <c r="P379" s="11"/>
      <c r="Q379" s="130">
        <v>4</v>
      </c>
      <c r="R379" s="130">
        <v>4</v>
      </c>
      <c r="S379" s="14"/>
      <c r="T379" s="16"/>
    </row>
    <row r="380" spans="1:20" ht="14.25" customHeight="1">
      <c r="A380" s="7">
        <v>45</v>
      </c>
      <c r="B380" s="19" t="s">
        <v>2764</v>
      </c>
      <c r="C380" s="11"/>
      <c r="D380" s="11" t="s">
        <v>11893</v>
      </c>
      <c r="E380" s="14"/>
      <c r="F380" s="14"/>
      <c r="G380" s="14"/>
      <c r="H380" s="14"/>
      <c r="I380" s="14"/>
      <c r="J380" s="12" t="s">
        <v>4646</v>
      </c>
      <c r="K380" s="415"/>
      <c r="L380" s="14"/>
      <c r="M380" s="14"/>
      <c r="N380" s="11">
        <v>0</v>
      </c>
      <c r="O380" s="14"/>
      <c r="P380" s="11"/>
      <c r="Q380" s="11"/>
      <c r="R380" s="11"/>
      <c r="S380" s="14"/>
      <c r="T380" s="16"/>
    </row>
    <row r="381" spans="1:20" ht="14.25" customHeight="1">
      <c r="A381" s="7">
        <v>45</v>
      </c>
      <c r="B381" s="19" t="s">
        <v>2764</v>
      </c>
      <c r="C381" s="11" t="s">
        <v>272</v>
      </c>
      <c r="D381" s="11" t="s">
        <v>2773</v>
      </c>
      <c r="E381" s="14"/>
      <c r="F381" s="14"/>
      <c r="G381" s="11" t="s">
        <v>11894</v>
      </c>
      <c r="H381" s="11" t="s">
        <v>2775</v>
      </c>
      <c r="I381" s="14"/>
      <c r="J381" s="12" t="s">
        <v>563</v>
      </c>
      <c r="K381" s="12" t="s">
        <v>2057</v>
      </c>
      <c r="L381" s="11" t="s">
        <v>11663</v>
      </c>
      <c r="M381" s="11" t="s">
        <v>275</v>
      </c>
      <c r="N381" s="11">
        <v>1</v>
      </c>
      <c r="O381" s="11">
        <v>5</v>
      </c>
      <c r="P381" s="11"/>
      <c r="Q381" s="130">
        <v>5</v>
      </c>
      <c r="R381" s="130">
        <v>4</v>
      </c>
      <c r="S381" s="14"/>
      <c r="T381" s="16"/>
    </row>
    <row r="382" spans="1:20" ht="14.25" customHeight="1">
      <c r="A382" s="7">
        <v>45</v>
      </c>
      <c r="B382" s="19" t="s">
        <v>2764</v>
      </c>
      <c r="C382" s="11" t="s">
        <v>2776</v>
      </c>
      <c r="D382" s="11" t="s">
        <v>2777</v>
      </c>
      <c r="E382" s="14"/>
      <c r="F382" s="14"/>
      <c r="G382" s="11" t="s">
        <v>2779</v>
      </c>
      <c r="H382" s="11" t="s">
        <v>2780</v>
      </c>
      <c r="I382" s="14"/>
      <c r="J382" s="12" t="s">
        <v>1018</v>
      </c>
      <c r="K382" s="12" t="s">
        <v>2778</v>
      </c>
      <c r="L382" s="11" t="s">
        <v>11666</v>
      </c>
      <c r="M382" s="11" t="s">
        <v>36</v>
      </c>
      <c r="N382" s="11">
        <v>1</v>
      </c>
      <c r="O382" s="11">
        <v>1</v>
      </c>
      <c r="P382" s="11"/>
      <c r="Q382" s="130">
        <v>5</v>
      </c>
      <c r="R382" s="130">
        <v>4</v>
      </c>
      <c r="S382" s="14"/>
      <c r="T382" s="16"/>
    </row>
    <row r="383" spans="1:20" ht="14.25" customHeight="1">
      <c r="A383" s="7">
        <v>46</v>
      </c>
      <c r="B383" s="19" t="s">
        <v>2781</v>
      </c>
      <c r="C383" s="11"/>
      <c r="D383" s="11" t="s">
        <v>594</v>
      </c>
      <c r="E383" s="14"/>
      <c r="F383" s="14"/>
      <c r="G383" s="14"/>
      <c r="H383" s="14"/>
      <c r="I383" s="14"/>
      <c r="J383" s="12" t="s">
        <v>2014</v>
      </c>
      <c r="K383" s="415"/>
      <c r="L383" s="11" t="s">
        <v>11663</v>
      </c>
      <c r="M383" s="11" t="s">
        <v>43</v>
      </c>
      <c r="N383" s="11">
        <v>0</v>
      </c>
      <c r="O383" s="11">
        <v>1</v>
      </c>
      <c r="P383" s="11"/>
      <c r="Q383" s="11"/>
      <c r="R383" s="11"/>
      <c r="S383" s="14"/>
      <c r="T383" s="16"/>
    </row>
    <row r="384" spans="1:20" ht="14.25" customHeight="1">
      <c r="A384" s="7">
        <v>46</v>
      </c>
      <c r="B384" s="19" t="s">
        <v>2781</v>
      </c>
      <c r="C384" s="11" t="s">
        <v>1442</v>
      </c>
      <c r="D384" s="11" t="s">
        <v>2782</v>
      </c>
      <c r="E384" s="14"/>
      <c r="F384" s="11" t="s">
        <v>11093</v>
      </c>
      <c r="G384" s="11" t="s">
        <v>2784</v>
      </c>
      <c r="H384" s="11" t="s">
        <v>2784</v>
      </c>
      <c r="I384" s="14"/>
      <c r="J384" s="12" t="s">
        <v>335</v>
      </c>
      <c r="K384" s="12" t="s">
        <v>678</v>
      </c>
      <c r="L384" s="11" t="s">
        <v>11663</v>
      </c>
      <c r="M384" s="11" t="s">
        <v>43</v>
      </c>
      <c r="N384" s="11">
        <v>1</v>
      </c>
      <c r="O384" s="11">
        <v>1</v>
      </c>
      <c r="P384" s="11"/>
      <c r="Q384" s="130">
        <v>3</v>
      </c>
      <c r="R384" s="130">
        <v>3</v>
      </c>
      <c r="S384" s="14"/>
      <c r="T384" s="16"/>
    </row>
    <row r="385" spans="1:20" ht="14.25" customHeight="1">
      <c r="A385" s="7">
        <v>47</v>
      </c>
      <c r="B385" s="19" t="s">
        <v>2785</v>
      </c>
      <c r="C385" s="11" t="s">
        <v>547</v>
      </c>
      <c r="D385" s="11" t="s">
        <v>2441</v>
      </c>
      <c r="E385" s="14"/>
      <c r="F385" s="14"/>
      <c r="G385" s="14"/>
      <c r="H385" s="14"/>
      <c r="I385" s="14"/>
      <c r="J385" s="12" t="s">
        <v>4646</v>
      </c>
      <c r="K385" s="12" t="s">
        <v>2352</v>
      </c>
      <c r="L385" s="11" t="s">
        <v>11663</v>
      </c>
      <c r="M385" s="11" t="s">
        <v>78</v>
      </c>
      <c r="N385" s="11">
        <v>0</v>
      </c>
      <c r="O385" s="11">
        <v>5</v>
      </c>
      <c r="P385" s="11"/>
      <c r="Q385" s="130">
        <v>3</v>
      </c>
      <c r="R385" s="130">
        <v>3</v>
      </c>
      <c r="S385" s="14"/>
      <c r="T385" s="16"/>
    </row>
    <row r="386" spans="1:20" ht="14.25" customHeight="1">
      <c r="A386" s="7">
        <v>47</v>
      </c>
      <c r="B386" s="19" t="s">
        <v>2785</v>
      </c>
      <c r="C386" s="11"/>
      <c r="D386" s="11" t="s">
        <v>2027</v>
      </c>
      <c r="E386" s="14"/>
      <c r="F386" s="14"/>
      <c r="G386" s="14"/>
      <c r="H386" s="14"/>
      <c r="I386" s="14"/>
      <c r="J386" s="12" t="s">
        <v>6797</v>
      </c>
      <c r="K386" s="415"/>
      <c r="L386" s="11" t="s">
        <v>11666</v>
      </c>
      <c r="M386" s="14"/>
      <c r="N386" s="11">
        <v>0</v>
      </c>
      <c r="O386" s="11">
        <v>1</v>
      </c>
      <c r="P386" s="11"/>
      <c r="Q386" s="11"/>
      <c r="R386" s="11"/>
      <c r="S386" s="14"/>
      <c r="T386" s="16"/>
    </row>
    <row r="387" spans="1:20" ht="14.25" customHeight="1">
      <c r="A387" s="7">
        <v>47</v>
      </c>
      <c r="B387" s="19" t="s">
        <v>2785</v>
      </c>
      <c r="C387" s="11" t="s">
        <v>68</v>
      </c>
      <c r="D387" s="11" t="s">
        <v>68</v>
      </c>
      <c r="E387" s="14"/>
      <c r="F387" s="14"/>
      <c r="G387" s="14"/>
      <c r="H387" s="14"/>
      <c r="I387" s="14"/>
      <c r="J387" s="12" t="s">
        <v>1765</v>
      </c>
      <c r="K387" s="12" t="s">
        <v>1042</v>
      </c>
      <c r="L387" s="11" t="s">
        <v>11666</v>
      </c>
      <c r="M387" s="11" t="s">
        <v>28</v>
      </c>
      <c r="N387" s="11">
        <v>0</v>
      </c>
      <c r="O387" s="11">
        <v>1</v>
      </c>
      <c r="P387" s="11"/>
      <c r="Q387" s="130">
        <v>2</v>
      </c>
      <c r="R387" s="130">
        <v>3</v>
      </c>
      <c r="S387" s="14"/>
      <c r="T387" s="16"/>
    </row>
    <row r="388" spans="1:20" ht="14.25" customHeight="1">
      <c r="A388" s="7">
        <v>47</v>
      </c>
      <c r="B388" s="19" t="s">
        <v>2785</v>
      </c>
      <c r="C388" s="11"/>
      <c r="D388" s="11" t="s">
        <v>11895</v>
      </c>
      <c r="E388" s="14"/>
      <c r="F388" s="11" t="s">
        <v>11896</v>
      </c>
      <c r="G388" s="14"/>
      <c r="H388" s="14"/>
      <c r="I388" s="14"/>
      <c r="J388" s="12" t="s">
        <v>2424</v>
      </c>
      <c r="K388" s="415"/>
      <c r="L388" s="11" t="s">
        <v>11666</v>
      </c>
      <c r="M388" s="11" t="s">
        <v>43</v>
      </c>
      <c r="N388" s="11">
        <v>0</v>
      </c>
      <c r="O388" s="11">
        <v>1</v>
      </c>
      <c r="P388" s="11" t="s">
        <v>11897</v>
      </c>
      <c r="Q388" s="11"/>
      <c r="R388" s="11"/>
      <c r="S388" s="14"/>
      <c r="T388" s="16"/>
    </row>
    <row r="389" spans="1:20" ht="14.25" customHeight="1">
      <c r="A389" s="7">
        <v>47</v>
      </c>
      <c r="B389" s="19" t="s">
        <v>2785</v>
      </c>
      <c r="C389" s="11"/>
      <c r="D389" s="11" t="s">
        <v>3824</v>
      </c>
      <c r="E389" s="14"/>
      <c r="F389" s="11" t="s">
        <v>4547</v>
      </c>
      <c r="G389" s="14"/>
      <c r="H389" s="14"/>
      <c r="I389" s="14"/>
      <c r="J389" s="12" t="s">
        <v>4188</v>
      </c>
      <c r="K389" s="415"/>
      <c r="L389" s="11" t="s">
        <v>11666</v>
      </c>
      <c r="M389" s="11" t="s">
        <v>28</v>
      </c>
      <c r="N389" s="11">
        <v>0</v>
      </c>
      <c r="O389" s="11">
        <v>1</v>
      </c>
      <c r="P389" s="11" t="s">
        <v>11898</v>
      </c>
      <c r="Q389" s="11"/>
      <c r="R389" s="11"/>
      <c r="S389" s="14"/>
      <c r="T389" s="16"/>
    </row>
    <row r="390" spans="1:20" ht="14.25" customHeight="1">
      <c r="A390" s="7">
        <v>47</v>
      </c>
      <c r="B390" s="19" t="s">
        <v>2785</v>
      </c>
      <c r="C390" s="11"/>
      <c r="D390" s="11" t="s">
        <v>11899</v>
      </c>
      <c r="E390" s="11" t="s">
        <v>973</v>
      </c>
      <c r="F390" s="11" t="s">
        <v>11900</v>
      </c>
      <c r="G390" s="14"/>
      <c r="H390" s="14"/>
      <c r="I390" s="14"/>
      <c r="J390" s="12" t="s">
        <v>96</v>
      </c>
      <c r="K390" s="415"/>
      <c r="L390" s="11" t="s">
        <v>11666</v>
      </c>
      <c r="M390" s="14"/>
      <c r="N390" s="11">
        <v>0</v>
      </c>
      <c r="O390" s="11">
        <v>1</v>
      </c>
      <c r="P390" s="11"/>
      <c r="Q390" s="11"/>
      <c r="R390" s="11"/>
      <c r="S390" s="14"/>
      <c r="T390" s="16"/>
    </row>
    <row r="391" spans="1:20" ht="14.25" customHeight="1">
      <c r="A391" s="7">
        <v>47</v>
      </c>
      <c r="B391" s="19" t="s">
        <v>2785</v>
      </c>
      <c r="C391" s="11"/>
      <c r="D391" s="11" t="s">
        <v>11901</v>
      </c>
      <c r="E391" s="11" t="s">
        <v>273</v>
      </c>
      <c r="F391" s="11" t="s">
        <v>11902</v>
      </c>
      <c r="G391" s="14"/>
      <c r="H391" s="14"/>
      <c r="I391" s="14"/>
      <c r="J391" s="12" t="s">
        <v>1706</v>
      </c>
      <c r="K391" s="415"/>
      <c r="L391" s="11" t="s">
        <v>11666</v>
      </c>
      <c r="M391" s="14"/>
      <c r="N391" s="11">
        <v>0</v>
      </c>
      <c r="O391" s="11">
        <v>1</v>
      </c>
      <c r="P391" s="11" t="s">
        <v>11903</v>
      </c>
      <c r="Q391" s="11"/>
      <c r="R391" s="11"/>
      <c r="S391" s="14"/>
      <c r="T391" s="16"/>
    </row>
    <row r="392" spans="1:20" ht="14.25" customHeight="1">
      <c r="A392" s="7">
        <v>47</v>
      </c>
      <c r="B392" s="19" t="s">
        <v>2785</v>
      </c>
      <c r="C392" s="11" t="s">
        <v>84</v>
      </c>
      <c r="D392" s="11" t="s">
        <v>85</v>
      </c>
      <c r="E392" s="11"/>
      <c r="F392" s="11"/>
      <c r="G392" s="11" t="s">
        <v>11904</v>
      </c>
      <c r="H392" s="11" t="s">
        <v>11905</v>
      </c>
      <c r="I392" s="14"/>
      <c r="J392" s="12" t="s">
        <v>97</v>
      </c>
      <c r="K392" s="415"/>
      <c r="L392" s="11" t="s">
        <v>11666</v>
      </c>
      <c r="M392" s="11" t="s">
        <v>28</v>
      </c>
      <c r="N392" s="11">
        <v>0</v>
      </c>
      <c r="O392" s="11">
        <v>1</v>
      </c>
      <c r="P392" s="11" t="s">
        <v>11906</v>
      </c>
      <c r="Q392" s="11"/>
      <c r="R392" s="11"/>
      <c r="S392" s="14"/>
      <c r="T392" s="16"/>
    </row>
    <row r="393" spans="1:20" ht="14.25" customHeight="1">
      <c r="A393" s="7">
        <v>47</v>
      </c>
      <c r="B393" s="19" t="s">
        <v>2785</v>
      </c>
      <c r="C393" s="11"/>
      <c r="D393" s="11" t="s">
        <v>11895</v>
      </c>
      <c r="E393" s="11"/>
      <c r="F393" s="11" t="s">
        <v>11896</v>
      </c>
      <c r="G393" s="11"/>
      <c r="H393" s="11"/>
      <c r="I393" s="14"/>
      <c r="J393" s="12" t="s">
        <v>1995</v>
      </c>
      <c r="K393" s="415"/>
      <c r="L393" s="11" t="s">
        <v>11666</v>
      </c>
      <c r="M393" s="11" t="s">
        <v>43</v>
      </c>
      <c r="N393" s="11">
        <v>0</v>
      </c>
      <c r="O393" s="11">
        <v>1</v>
      </c>
      <c r="P393" s="11" t="s">
        <v>11897</v>
      </c>
      <c r="Q393" s="11"/>
      <c r="R393" s="11"/>
      <c r="S393" s="14"/>
      <c r="T393" s="16"/>
    </row>
    <row r="394" spans="1:20" ht="14.25" customHeight="1">
      <c r="A394" s="7">
        <v>47</v>
      </c>
      <c r="B394" s="19" t="s">
        <v>2785</v>
      </c>
      <c r="C394" s="11"/>
      <c r="D394" s="11" t="s">
        <v>2441</v>
      </c>
      <c r="E394" s="11"/>
      <c r="F394" s="11"/>
      <c r="G394" s="11"/>
      <c r="H394" s="11"/>
      <c r="I394" s="14"/>
      <c r="J394" s="12" t="s">
        <v>1978</v>
      </c>
      <c r="K394" s="415"/>
      <c r="L394" s="11" t="s">
        <v>11666</v>
      </c>
      <c r="M394" s="11" t="s">
        <v>43</v>
      </c>
      <c r="N394" s="11">
        <v>0</v>
      </c>
      <c r="O394" s="11">
        <v>1</v>
      </c>
      <c r="P394" s="11"/>
      <c r="Q394" s="11"/>
      <c r="R394" s="11"/>
      <c r="S394" s="14"/>
      <c r="T394" s="16"/>
    </row>
    <row r="395" spans="1:20" ht="14.25" customHeight="1">
      <c r="A395" s="7">
        <v>47</v>
      </c>
      <c r="B395" s="19" t="s">
        <v>2785</v>
      </c>
      <c r="C395" s="11" t="s">
        <v>753</v>
      </c>
      <c r="D395" s="11" t="s">
        <v>753</v>
      </c>
      <c r="E395" s="11"/>
      <c r="F395" s="11"/>
      <c r="G395" s="11"/>
      <c r="H395" s="11"/>
      <c r="I395" s="14"/>
      <c r="J395" s="12" t="s">
        <v>2760</v>
      </c>
      <c r="K395" s="415"/>
      <c r="L395" s="11" t="s">
        <v>11666</v>
      </c>
      <c r="M395" s="11" t="s">
        <v>28</v>
      </c>
      <c r="N395" s="11">
        <v>0</v>
      </c>
      <c r="O395" s="11">
        <v>1</v>
      </c>
      <c r="P395" s="11"/>
      <c r="Q395" s="11"/>
      <c r="R395" s="11"/>
      <c r="S395" s="14"/>
      <c r="T395" s="16"/>
    </row>
    <row r="396" spans="1:20" ht="14.25" customHeight="1">
      <c r="A396" s="7">
        <v>47</v>
      </c>
      <c r="B396" s="19" t="s">
        <v>2785</v>
      </c>
      <c r="C396" s="11"/>
      <c r="D396" s="11" t="s">
        <v>273</v>
      </c>
      <c r="E396" s="11"/>
      <c r="F396" s="11"/>
      <c r="G396" s="11"/>
      <c r="H396" s="11"/>
      <c r="I396" s="14"/>
      <c r="J396" s="12" t="s">
        <v>755</v>
      </c>
      <c r="K396" s="415"/>
      <c r="L396" s="11" t="s">
        <v>11666</v>
      </c>
      <c r="M396" s="14"/>
      <c r="N396" s="11">
        <v>0</v>
      </c>
      <c r="O396" s="11">
        <v>1</v>
      </c>
      <c r="P396" s="11"/>
      <c r="Q396" s="11"/>
      <c r="R396" s="11"/>
      <c r="S396" s="14"/>
      <c r="T396" s="16"/>
    </row>
    <row r="397" spans="1:20" ht="14.25" customHeight="1">
      <c r="A397" s="7">
        <v>47</v>
      </c>
      <c r="B397" s="19" t="s">
        <v>2785</v>
      </c>
      <c r="C397" s="11"/>
      <c r="D397" s="11" t="s">
        <v>973</v>
      </c>
      <c r="E397" s="11"/>
      <c r="F397" s="11"/>
      <c r="G397" s="11"/>
      <c r="H397" s="11"/>
      <c r="I397" s="14"/>
      <c r="J397" s="12" t="s">
        <v>755</v>
      </c>
      <c r="K397" s="415"/>
      <c r="L397" s="11" t="s">
        <v>11666</v>
      </c>
      <c r="M397" s="14"/>
      <c r="N397" s="11">
        <v>0</v>
      </c>
      <c r="O397" s="11">
        <v>1</v>
      </c>
      <c r="P397" s="11"/>
      <c r="Q397" s="11"/>
      <c r="R397" s="11"/>
      <c r="S397" s="14"/>
      <c r="T397" s="16"/>
    </row>
    <row r="398" spans="1:20" ht="14.25" customHeight="1">
      <c r="A398" s="7">
        <v>47</v>
      </c>
      <c r="B398" s="19" t="s">
        <v>2785</v>
      </c>
      <c r="C398" s="11" t="s">
        <v>1400</v>
      </c>
      <c r="D398" s="11" t="s">
        <v>80</v>
      </c>
      <c r="E398" s="11" t="s">
        <v>11907</v>
      </c>
      <c r="F398" s="11"/>
      <c r="G398" s="11" t="s">
        <v>1560</v>
      </c>
      <c r="H398" s="11" t="s">
        <v>2786</v>
      </c>
      <c r="I398" s="14"/>
      <c r="J398" s="12" t="s">
        <v>2056</v>
      </c>
      <c r="K398" s="12" t="s">
        <v>1013</v>
      </c>
      <c r="L398" s="11" t="s">
        <v>11688</v>
      </c>
      <c r="M398" s="11" t="s">
        <v>83</v>
      </c>
      <c r="N398" s="11">
        <v>1</v>
      </c>
      <c r="O398" s="11">
        <v>3</v>
      </c>
      <c r="P398" s="11"/>
      <c r="Q398" s="130">
        <v>3</v>
      </c>
      <c r="R398" s="130">
        <v>3</v>
      </c>
      <c r="S398" s="14"/>
      <c r="T398" s="16"/>
    </row>
    <row r="399" spans="1:20" ht="14.25" customHeight="1">
      <c r="A399" s="7">
        <v>47</v>
      </c>
      <c r="B399" s="19" t="s">
        <v>2785</v>
      </c>
      <c r="C399" s="11"/>
      <c r="D399" s="11" t="s">
        <v>973</v>
      </c>
      <c r="E399" s="11"/>
      <c r="F399" s="11"/>
      <c r="G399" s="11"/>
      <c r="H399" s="11"/>
      <c r="I399" s="14"/>
      <c r="J399" s="12" t="s">
        <v>2250</v>
      </c>
      <c r="K399" s="415"/>
      <c r="L399" s="11" t="s">
        <v>11666</v>
      </c>
      <c r="M399" s="14"/>
      <c r="N399" s="11">
        <v>0</v>
      </c>
      <c r="O399" s="11">
        <v>1</v>
      </c>
      <c r="P399" s="11"/>
      <c r="Q399" s="11"/>
      <c r="R399" s="11"/>
      <c r="S399" s="14"/>
      <c r="T399" s="16"/>
    </row>
    <row r="400" spans="1:20" ht="14.25" customHeight="1">
      <c r="A400" s="7">
        <v>47</v>
      </c>
      <c r="B400" s="19" t="s">
        <v>2785</v>
      </c>
      <c r="C400" s="11"/>
      <c r="D400" s="11" t="s">
        <v>280</v>
      </c>
      <c r="E400" s="11"/>
      <c r="F400" s="11"/>
      <c r="G400" s="11"/>
      <c r="H400" s="11"/>
      <c r="I400" s="14"/>
      <c r="J400" s="12" t="s">
        <v>269</v>
      </c>
      <c r="K400" s="415"/>
      <c r="L400" s="11" t="s">
        <v>11666</v>
      </c>
      <c r="M400" s="11" t="s">
        <v>28</v>
      </c>
      <c r="N400" s="11">
        <v>0</v>
      </c>
      <c r="O400" s="11">
        <v>1</v>
      </c>
      <c r="P400" s="11" t="s">
        <v>11908</v>
      </c>
      <c r="Q400" s="11"/>
      <c r="R400" s="11"/>
      <c r="S400" s="14"/>
      <c r="T400" s="16"/>
    </row>
    <row r="401" spans="1:20" ht="14.25" customHeight="1">
      <c r="A401" s="7">
        <v>47</v>
      </c>
      <c r="B401" s="19" t="s">
        <v>2785</v>
      </c>
      <c r="C401" s="11"/>
      <c r="D401" s="11" t="s">
        <v>801</v>
      </c>
      <c r="E401" s="11"/>
      <c r="F401" s="11"/>
      <c r="G401" s="11"/>
      <c r="H401" s="11"/>
      <c r="I401" s="14"/>
      <c r="J401" s="12" t="s">
        <v>1814</v>
      </c>
      <c r="K401" s="415"/>
      <c r="L401" s="11" t="s">
        <v>11666</v>
      </c>
      <c r="M401" s="11" t="s">
        <v>28</v>
      </c>
      <c r="N401" s="11">
        <v>0</v>
      </c>
      <c r="O401" s="11">
        <v>1</v>
      </c>
      <c r="P401" s="11" t="s">
        <v>11909</v>
      </c>
      <c r="Q401" s="11"/>
      <c r="R401" s="11"/>
      <c r="S401" s="14"/>
      <c r="T401" s="16"/>
    </row>
    <row r="402" spans="1:20" ht="14.25" customHeight="1">
      <c r="A402" s="7">
        <v>47</v>
      </c>
      <c r="B402" s="19" t="s">
        <v>2785</v>
      </c>
      <c r="C402" s="11" t="s">
        <v>5574</v>
      </c>
      <c r="D402" s="11" t="s">
        <v>5574</v>
      </c>
      <c r="E402" s="11"/>
      <c r="F402" s="11"/>
      <c r="G402" s="11"/>
      <c r="H402" s="11"/>
      <c r="I402" s="14"/>
      <c r="J402" s="12" t="s">
        <v>3487</v>
      </c>
      <c r="K402" s="415"/>
      <c r="L402" s="11" t="s">
        <v>11666</v>
      </c>
      <c r="M402" s="11" t="s">
        <v>28</v>
      </c>
      <c r="N402" s="11">
        <v>0</v>
      </c>
      <c r="O402" s="11">
        <v>1</v>
      </c>
      <c r="P402" s="11"/>
      <c r="Q402" s="11"/>
      <c r="R402" s="11"/>
      <c r="S402" s="14"/>
      <c r="T402" s="16"/>
    </row>
    <row r="403" spans="1:20" ht="14.25" customHeight="1">
      <c r="A403" s="7">
        <v>47</v>
      </c>
      <c r="B403" s="19" t="s">
        <v>2785</v>
      </c>
      <c r="C403" s="11"/>
      <c r="D403" s="11" t="s">
        <v>801</v>
      </c>
      <c r="E403" s="11"/>
      <c r="F403" s="11"/>
      <c r="G403" s="11"/>
      <c r="H403" s="11"/>
      <c r="I403" s="14"/>
      <c r="J403" s="12" t="s">
        <v>403</v>
      </c>
      <c r="K403" s="415"/>
      <c r="L403" s="11" t="s">
        <v>11666</v>
      </c>
      <c r="M403" s="11" t="s">
        <v>28</v>
      </c>
      <c r="N403" s="11">
        <v>0</v>
      </c>
      <c r="O403" s="11">
        <v>1</v>
      </c>
      <c r="P403" s="11" t="s">
        <v>11910</v>
      </c>
      <c r="Q403" s="11"/>
      <c r="R403" s="11"/>
      <c r="S403" s="14"/>
      <c r="T403" s="16"/>
    </row>
    <row r="404" spans="1:20" ht="14.25" customHeight="1">
      <c r="A404" s="7">
        <v>47</v>
      </c>
      <c r="B404" s="19" t="s">
        <v>2785</v>
      </c>
      <c r="C404" s="11"/>
      <c r="D404" s="11" t="s">
        <v>280</v>
      </c>
      <c r="E404" s="11"/>
      <c r="F404" s="11"/>
      <c r="G404" s="11"/>
      <c r="H404" s="11"/>
      <c r="I404" s="14"/>
      <c r="J404" s="12" t="s">
        <v>403</v>
      </c>
      <c r="K404" s="415"/>
      <c r="L404" s="11" t="s">
        <v>11666</v>
      </c>
      <c r="M404" s="11" t="s">
        <v>28</v>
      </c>
      <c r="N404" s="11">
        <v>0</v>
      </c>
      <c r="O404" s="11">
        <v>1</v>
      </c>
      <c r="P404" s="11" t="s">
        <v>11911</v>
      </c>
      <c r="Q404" s="11"/>
      <c r="R404" s="11"/>
      <c r="S404" s="14"/>
      <c r="T404" s="16"/>
    </row>
    <row r="405" spans="1:20" ht="14.25" customHeight="1">
      <c r="A405" s="7">
        <v>48</v>
      </c>
      <c r="B405" s="19" t="s">
        <v>5612</v>
      </c>
      <c r="C405" s="11" t="s">
        <v>2465</v>
      </c>
      <c r="D405" s="11" t="s">
        <v>90</v>
      </c>
      <c r="E405" s="14"/>
      <c r="F405" s="11" t="s">
        <v>5610</v>
      </c>
      <c r="G405" s="11" t="s">
        <v>5611</v>
      </c>
      <c r="H405" s="11" t="s">
        <v>5611</v>
      </c>
      <c r="I405" s="11" t="s">
        <v>2033</v>
      </c>
      <c r="J405" s="12" t="s">
        <v>1023</v>
      </c>
      <c r="K405" s="12" t="s">
        <v>1086</v>
      </c>
      <c r="L405" s="11" t="s">
        <v>11666</v>
      </c>
      <c r="M405" s="11" t="s">
        <v>43</v>
      </c>
      <c r="N405" s="11">
        <v>1</v>
      </c>
      <c r="O405" s="11">
        <v>0</v>
      </c>
      <c r="P405" s="11"/>
      <c r="Q405" s="130">
        <v>2</v>
      </c>
      <c r="R405" s="130">
        <v>3</v>
      </c>
      <c r="S405" s="14"/>
      <c r="T405" s="16"/>
    </row>
    <row r="406" spans="1:20" ht="14.25" customHeight="1">
      <c r="A406" s="7">
        <v>48</v>
      </c>
      <c r="B406" s="19" t="s">
        <v>5612</v>
      </c>
      <c r="C406" s="11" t="s">
        <v>2634</v>
      </c>
      <c r="D406" s="11" t="s">
        <v>2634</v>
      </c>
      <c r="E406" s="14"/>
      <c r="F406" s="11" t="s">
        <v>2635</v>
      </c>
      <c r="G406" s="11" t="s">
        <v>11912</v>
      </c>
      <c r="H406" s="11" t="s">
        <v>11912</v>
      </c>
      <c r="I406" s="11"/>
      <c r="J406" s="12" t="s">
        <v>611</v>
      </c>
      <c r="K406" s="12" t="s">
        <v>296</v>
      </c>
      <c r="L406" s="11" t="s">
        <v>11666</v>
      </c>
      <c r="M406" s="11" t="s">
        <v>28</v>
      </c>
      <c r="N406" s="11">
        <v>1</v>
      </c>
      <c r="O406" s="11">
        <v>0</v>
      </c>
      <c r="P406" s="11"/>
      <c r="Q406" s="130">
        <v>2</v>
      </c>
      <c r="R406" s="130">
        <v>3</v>
      </c>
      <c r="S406" s="14"/>
      <c r="T406" s="16"/>
    </row>
    <row r="407" spans="1:20" ht="14.25" customHeight="1">
      <c r="A407" s="7">
        <v>48</v>
      </c>
      <c r="B407" s="19" t="s">
        <v>5612</v>
      </c>
      <c r="C407" s="11" t="s">
        <v>2389</v>
      </c>
      <c r="D407" s="11" t="s">
        <v>2389</v>
      </c>
      <c r="E407" s="14"/>
      <c r="F407" s="11"/>
      <c r="G407" s="11" t="s">
        <v>5616</v>
      </c>
      <c r="H407" s="11" t="s">
        <v>5616</v>
      </c>
      <c r="I407" s="11"/>
      <c r="J407" s="12" t="s">
        <v>846</v>
      </c>
      <c r="K407" s="12" t="s">
        <v>336</v>
      </c>
      <c r="L407" s="11" t="s">
        <v>11663</v>
      </c>
      <c r="M407" s="11" t="s">
        <v>43</v>
      </c>
      <c r="N407" s="11">
        <v>1</v>
      </c>
      <c r="O407" s="11">
        <v>0</v>
      </c>
      <c r="P407" s="11"/>
      <c r="Q407" s="130">
        <v>3</v>
      </c>
      <c r="R407" s="130">
        <v>4</v>
      </c>
      <c r="S407" s="14"/>
      <c r="T407" s="16"/>
    </row>
    <row r="408" spans="1:20" ht="14.25" customHeight="1">
      <c r="A408" s="7">
        <v>48</v>
      </c>
      <c r="B408" s="19" t="s">
        <v>5612</v>
      </c>
      <c r="C408" s="11" t="s">
        <v>1325</v>
      </c>
      <c r="D408" s="11" t="s">
        <v>11913</v>
      </c>
      <c r="E408" s="14"/>
      <c r="F408" s="11"/>
      <c r="G408" s="11" t="s">
        <v>5618</v>
      </c>
      <c r="H408" s="11" t="s">
        <v>5618</v>
      </c>
      <c r="I408" s="11"/>
      <c r="J408" s="12" t="s">
        <v>802</v>
      </c>
      <c r="K408" s="12" t="s">
        <v>338</v>
      </c>
      <c r="L408" s="11" t="s">
        <v>11663</v>
      </c>
      <c r="M408" s="11" t="s">
        <v>5797</v>
      </c>
      <c r="N408" s="11">
        <v>1</v>
      </c>
      <c r="O408" s="11">
        <v>0</v>
      </c>
      <c r="P408" s="11"/>
      <c r="Q408" s="130">
        <v>3</v>
      </c>
      <c r="R408" s="130">
        <v>4</v>
      </c>
      <c r="S408" s="14"/>
      <c r="T408" s="16"/>
    </row>
    <row r="409" spans="1:20" ht="14.25" customHeight="1">
      <c r="A409" s="7">
        <v>49</v>
      </c>
      <c r="B409" s="19" t="s">
        <v>5625</v>
      </c>
      <c r="C409" s="11" t="s">
        <v>5619</v>
      </c>
      <c r="D409" s="11" t="s">
        <v>5620</v>
      </c>
      <c r="E409" s="11" t="s">
        <v>11914</v>
      </c>
      <c r="F409" s="11" t="s">
        <v>5621</v>
      </c>
      <c r="G409" s="11" t="s">
        <v>11915</v>
      </c>
      <c r="H409" s="11" t="s">
        <v>5624</v>
      </c>
      <c r="I409" s="14"/>
      <c r="J409" s="12" t="s">
        <v>5622</v>
      </c>
      <c r="K409" s="12" t="s">
        <v>588</v>
      </c>
      <c r="L409" s="11" t="s">
        <v>11688</v>
      </c>
      <c r="M409" s="11" t="s">
        <v>83</v>
      </c>
      <c r="N409" s="11">
        <v>1</v>
      </c>
      <c r="O409" s="11">
        <v>0</v>
      </c>
      <c r="P409" s="11" t="s">
        <v>11767</v>
      </c>
      <c r="Q409" s="130">
        <v>5</v>
      </c>
      <c r="R409" s="130">
        <v>5</v>
      </c>
      <c r="S409" s="14"/>
      <c r="T409" s="16"/>
    </row>
    <row r="410" spans="1:20" ht="14.25" customHeight="1">
      <c r="A410" s="7">
        <v>49</v>
      </c>
      <c r="B410" s="19" t="s">
        <v>5625</v>
      </c>
      <c r="C410" s="11" t="s">
        <v>75</v>
      </c>
      <c r="D410" s="11" t="s">
        <v>75</v>
      </c>
      <c r="E410" s="11"/>
      <c r="F410" s="11"/>
      <c r="G410" s="11"/>
      <c r="H410" s="11"/>
      <c r="I410" s="14"/>
      <c r="J410" s="12" t="s">
        <v>3084</v>
      </c>
      <c r="K410" s="415"/>
      <c r="L410" s="11" t="s">
        <v>11666</v>
      </c>
      <c r="M410" s="11" t="s">
        <v>78</v>
      </c>
      <c r="N410" s="11">
        <v>0</v>
      </c>
      <c r="O410" s="11">
        <v>0</v>
      </c>
      <c r="P410" s="11" t="s">
        <v>11916</v>
      </c>
      <c r="Q410" s="11"/>
      <c r="R410" s="11"/>
      <c r="S410" s="14"/>
      <c r="T410" s="16"/>
    </row>
    <row r="411" spans="1:20" ht="14.25" customHeight="1">
      <c r="A411" s="7">
        <v>49</v>
      </c>
      <c r="B411" s="19" t="s">
        <v>5625</v>
      </c>
      <c r="C411" s="23"/>
      <c r="D411" s="11" t="s">
        <v>11917</v>
      </c>
      <c r="E411" s="11" t="s">
        <v>11918</v>
      </c>
      <c r="F411" s="11"/>
      <c r="G411" s="11"/>
      <c r="H411" s="11"/>
      <c r="I411" s="14"/>
      <c r="J411" s="12" t="s">
        <v>7332</v>
      </c>
      <c r="K411" s="415"/>
      <c r="L411" s="11" t="s">
        <v>11688</v>
      </c>
      <c r="M411" s="14"/>
      <c r="N411" s="11">
        <v>0</v>
      </c>
      <c r="O411" s="11">
        <v>0</v>
      </c>
      <c r="P411" s="11"/>
      <c r="Q411" s="11"/>
      <c r="R411" s="11"/>
      <c r="S411" s="14"/>
      <c r="T411" s="16"/>
    </row>
    <row r="412" spans="1:20" ht="14.25" customHeight="1">
      <c r="A412" s="7">
        <v>49</v>
      </c>
      <c r="B412" s="19" t="s">
        <v>5625</v>
      </c>
      <c r="C412" s="11" t="s">
        <v>11919</v>
      </c>
      <c r="D412" s="11" t="s">
        <v>11920</v>
      </c>
      <c r="E412" s="11"/>
      <c r="F412" s="11" t="s">
        <v>11921</v>
      </c>
      <c r="G412" s="11" t="s">
        <v>11922</v>
      </c>
      <c r="H412" s="11"/>
      <c r="I412" s="14"/>
      <c r="J412" s="12" t="s">
        <v>645</v>
      </c>
      <c r="K412" s="415"/>
      <c r="L412" s="11" t="s">
        <v>11688</v>
      </c>
      <c r="M412" s="11" t="s">
        <v>83</v>
      </c>
      <c r="N412" s="11">
        <v>0</v>
      </c>
      <c r="O412" s="11">
        <v>0</v>
      </c>
      <c r="P412" s="11" t="s">
        <v>11923</v>
      </c>
      <c r="Q412" s="11"/>
      <c r="R412" s="11"/>
      <c r="S412" s="14"/>
      <c r="T412" s="16"/>
    </row>
    <row r="413" spans="1:20" ht="14.25" customHeight="1">
      <c r="A413" s="7">
        <v>49</v>
      </c>
      <c r="B413" s="19" t="s">
        <v>5625</v>
      </c>
      <c r="C413" s="11"/>
      <c r="D413" s="11" t="s">
        <v>5620</v>
      </c>
      <c r="E413" s="11"/>
      <c r="F413" s="11"/>
      <c r="G413" s="11"/>
      <c r="H413" s="11"/>
      <c r="I413" s="14"/>
      <c r="J413" s="12" t="s">
        <v>376</v>
      </c>
      <c r="K413" s="46"/>
      <c r="L413" s="11" t="s">
        <v>11688</v>
      </c>
      <c r="M413" s="11" t="s">
        <v>83</v>
      </c>
      <c r="N413" s="11">
        <v>0</v>
      </c>
      <c r="O413" s="11">
        <v>0</v>
      </c>
      <c r="P413" s="11"/>
      <c r="Q413" s="11"/>
      <c r="R413" s="11"/>
      <c r="S413" s="14"/>
      <c r="T413" s="16"/>
    </row>
    <row r="414" spans="1:20" ht="14.25" customHeight="1">
      <c r="A414" s="7">
        <v>49</v>
      </c>
      <c r="B414" s="19" t="s">
        <v>5625</v>
      </c>
      <c r="C414" s="11"/>
      <c r="D414" s="11" t="s">
        <v>75</v>
      </c>
      <c r="E414" s="11"/>
      <c r="F414" s="11"/>
      <c r="G414" s="11"/>
      <c r="H414" s="11"/>
      <c r="I414" s="14"/>
      <c r="J414" s="12" t="s">
        <v>2879</v>
      </c>
      <c r="K414" s="415"/>
      <c r="L414" s="11" t="s">
        <v>11666</v>
      </c>
      <c r="M414" s="11" t="s">
        <v>5797</v>
      </c>
      <c r="N414" s="11">
        <v>0</v>
      </c>
      <c r="O414" s="11">
        <v>0</v>
      </c>
      <c r="P414" s="11" t="s">
        <v>11924</v>
      </c>
      <c r="Q414" s="11"/>
      <c r="R414" s="11"/>
      <c r="S414" s="14"/>
      <c r="T414" s="16"/>
    </row>
    <row r="415" spans="1:20" ht="14.25" customHeight="1">
      <c r="A415" s="7">
        <v>49</v>
      </c>
      <c r="B415" s="19" t="s">
        <v>5625</v>
      </c>
      <c r="C415" s="11"/>
      <c r="D415" s="11" t="s">
        <v>11663</v>
      </c>
      <c r="E415" s="11"/>
      <c r="F415" s="11"/>
      <c r="G415" s="11"/>
      <c r="H415" s="11"/>
      <c r="I415" s="14"/>
      <c r="J415" s="12" t="s">
        <v>87</v>
      </c>
      <c r="K415" s="415"/>
      <c r="L415" s="11" t="s">
        <v>11663</v>
      </c>
      <c r="M415" s="14"/>
      <c r="N415" s="11">
        <v>0</v>
      </c>
      <c r="O415" s="11">
        <v>0</v>
      </c>
      <c r="P415" s="11"/>
      <c r="Q415" s="11"/>
      <c r="R415" s="11"/>
      <c r="S415" s="14"/>
      <c r="T415" s="16"/>
    </row>
    <row r="416" spans="1:20" ht="14.25" customHeight="1">
      <c r="A416" s="1">
        <v>50</v>
      </c>
      <c r="B416" s="19" t="s">
        <v>5630</v>
      </c>
      <c r="C416" s="11" t="s">
        <v>233</v>
      </c>
      <c r="D416" s="11" t="s">
        <v>1464</v>
      </c>
      <c r="E416" s="14"/>
      <c r="F416" s="14"/>
      <c r="G416" s="14"/>
      <c r="H416" s="14"/>
      <c r="I416" s="14"/>
      <c r="J416" s="12" t="s">
        <v>1401</v>
      </c>
      <c r="K416" s="415"/>
      <c r="L416" s="11" t="s">
        <v>11666</v>
      </c>
      <c r="M416" s="11" t="s">
        <v>43</v>
      </c>
      <c r="N416" s="11">
        <v>0</v>
      </c>
      <c r="O416" s="11">
        <v>1</v>
      </c>
      <c r="P416" s="11"/>
      <c r="Q416" s="11"/>
      <c r="R416" s="11"/>
      <c r="S416" s="14"/>
      <c r="T416" s="16"/>
    </row>
    <row r="417" spans="1:20" ht="14.25" customHeight="1">
      <c r="A417" s="1">
        <v>50</v>
      </c>
      <c r="B417" s="19" t="s">
        <v>5630</v>
      </c>
      <c r="C417" s="11" t="s">
        <v>4118</v>
      </c>
      <c r="D417" s="11" t="s">
        <v>11925</v>
      </c>
      <c r="E417" s="14"/>
      <c r="F417" s="14"/>
      <c r="G417" s="14"/>
      <c r="H417" s="14"/>
      <c r="I417" s="14"/>
      <c r="J417" s="12" t="s">
        <v>667</v>
      </c>
      <c r="K417" s="415"/>
      <c r="L417" s="11" t="s">
        <v>11666</v>
      </c>
      <c r="M417" s="11" t="s">
        <v>43</v>
      </c>
      <c r="N417" s="11">
        <v>0</v>
      </c>
      <c r="O417" s="11">
        <v>1</v>
      </c>
      <c r="P417" s="11"/>
      <c r="Q417" s="11"/>
      <c r="R417" s="11"/>
      <c r="S417" s="14"/>
      <c r="T417" s="16"/>
    </row>
    <row r="418" spans="1:20" ht="14.25" customHeight="1">
      <c r="A418" s="1">
        <v>50</v>
      </c>
      <c r="B418" s="19" t="s">
        <v>5630</v>
      </c>
      <c r="C418" s="11" t="s">
        <v>816</v>
      </c>
      <c r="D418" s="11" t="s">
        <v>816</v>
      </c>
      <c r="E418" s="14"/>
      <c r="F418" s="14"/>
      <c r="G418" s="14"/>
      <c r="H418" s="14"/>
      <c r="I418" s="14"/>
      <c r="J418" s="12" t="s">
        <v>414</v>
      </c>
      <c r="K418" s="415"/>
      <c r="L418" s="11" t="s">
        <v>11666</v>
      </c>
      <c r="M418" s="11" t="s">
        <v>43</v>
      </c>
      <c r="N418" s="11">
        <v>0</v>
      </c>
      <c r="O418" s="11">
        <v>1</v>
      </c>
      <c r="P418" s="11"/>
      <c r="Q418" s="11"/>
      <c r="R418" s="11"/>
      <c r="S418" s="14"/>
      <c r="T418" s="16"/>
    </row>
    <row r="419" spans="1:20" ht="14.25" customHeight="1">
      <c r="A419" s="1">
        <v>50</v>
      </c>
      <c r="B419" s="19" t="s">
        <v>5630</v>
      </c>
      <c r="C419" s="11" t="s">
        <v>5626</v>
      </c>
      <c r="D419" s="11" t="s">
        <v>90</v>
      </c>
      <c r="E419" s="14"/>
      <c r="F419" s="11" t="s">
        <v>11094</v>
      </c>
      <c r="G419" s="11" t="s">
        <v>5629</v>
      </c>
      <c r="H419" s="11" t="s">
        <v>5629</v>
      </c>
      <c r="I419" s="14"/>
      <c r="J419" s="12" t="s">
        <v>1322</v>
      </c>
      <c r="K419" s="12" t="s">
        <v>102</v>
      </c>
      <c r="L419" s="11" t="s">
        <v>11666</v>
      </c>
      <c r="M419" s="11" t="s">
        <v>43</v>
      </c>
      <c r="N419" s="11">
        <v>0</v>
      </c>
      <c r="O419" s="11">
        <v>1</v>
      </c>
      <c r="P419" s="11"/>
      <c r="Q419" s="130">
        <v>3</v>
      </c>
      <c r="R419" s="130">
        <v>2</v>
      </c>
      <c r="S419" s="14"/>
      <c r="T419" s="16"/>
    </row>
    <row r="420" spans="1:20" ht="14.25" customHeight="1">
      <c r="A420" s="1">
        <v>50</v>
      </c>
      <c r="B420" s="19" t="s">
        <v>5630</v>
      </c>
      <c r="C420" s="11" t="s">
        <v>38</v>
      </c>
      <c r="D420" s="11" t="s">
        <v>90</v>
      </c>
      <c r="E420" s="14"/>
      <c r="F420" s="11" t="s">
        <v>2305</v>
      </c>
      <c r="G420" s="20" t="s">
        <v>5631</v>
      </c>
      <c r="H420" s="20" t="s">
        <v>5631</v>
      </c>
      <c r="I420" s="11" t="s">
        <v>11926</v>
      </c>
      <c r="J420" s="12" t="s">
        <v>3538</v>
      </c>
      <c r="K420" s="12" t="s">
        <v>195</v>
      </c>
      <c r="L420" s="11" t="s">
        <v>11663</v>
      </c>
      <c r="M420" s="11" t="s">
        <v>43</v>
      </c>
      <c r="N420" s="11">
        <v>0</v>
      </c>
      <c r="O420" s="11">
        <v>1</v>
      </c>
      <c r="P420" s="11"/>
      <c r="Q420" s="130">
        <v>2</v>
      </c>
      <c r="R420" s="130">
        <v>3</v>
      </c>
      <c r="S420" s="14"/>
      <c r="T420" s="16"/>
    </row>
    <row r="421" spans="1:20" ht="14.25" customHeight="1">
      <c r="A421" s="1">
        <v>50</v>
      </c>
      <c r="B421" s="19" t="s">
        <v>5630</v>
      </c>
      <c r="C421" s="11" t="s">
        <v>816</v>
      </c>
      <c r="D421" s="11" t="s">
        <v>5632</v>
      </c>
      <c r="E421" s="14"/>
      <c r="F421" s="11"/>
      <c r="G421" s="20" t="s">
        <v>11927</v>
      </c>
      <c r="H421" s="20" t="s">
        <v>11927</v>
      </c>
      <c r="I421" s="11" t="s">
        <v>5635</v>
      </c>
      <c r="J421" s="12" t="s">
        <v>901</v>
      </c>
      <c r="K421" s="12" t="s">
        <v>5633</v>
      </c>
      <c r="L421" s="11" t="s">
        <v>11666</v>
      </c>
      <c r="M421" s="11" t="s">
        <v>43</v>
      </c>
      <c r="N421" s="11">
        <v>1</v>
      </c>
      <c r="O421" s="11">
        <v>1</v>
      </c>
      <c r="P421" s="11" t="s">
        <v>11928</v>
      </c>
      <c r="Q421" s="130">
        <v>3</v>
      </c>
      <c r="R421" s="130">
        <v>3</v>
      </c>
      <c r="S421" s="11"/>
      <c r="T421" s="16"/>
    </row>
    <row r="422" spans="1:20" ht="14.25" customHeight="1">
      <c r="A422" s="1">
        <v>51</v>
      </c>
      <c r="B422" s="10" t="s">
        <v>21</v>
      </c>
      <c r="C422" s="11" t="s">
        <v>22</v>
      </c>
      <c r="D422" s="11" t="s">
        <v>23</v>
      </c>
      <c r="E422" s="11" t="s">
        <v>11929</v>
      </c>
      <c r="F422" s="11"/>
      <c r="G422" s="11" t="s">
        <v>11930</v>
      </c>
      <c r="H422" s="11" t="s">
        <v>26</v>
      </c>
      <c r="I422" s="14"/>
      <c r="J422" s="12" t="s">
        <v>24</v>
      </c>
      <c r="K422" s="12" t="s">
        <v>25</v>
      </c>
      <c r="L422" s="11" t="s">
        <v>11666</v>
      </c>
      <c r="M422" s="11" t="s">
        <v>28</v>
      </c>
      <c r="N422" s="11">
        <v>1</v>
      </c>
      <c r="O422" s="11">
        <v>0</v>
      </c>
      <c r="P422" s="11"/>
      <c r="Q422" s="130">
        <v>5</v>
      </c>
      <c r="R422" s="130">
        <v>4</v>
      </c>
      <c r="S422" s="11"/>
      <c r="T422" s="16"/>
    </row>
    <row r="423" spans="1:20" ht="14.25" customHeight="1">
      <c r="A423" s="1">
        <v>51</v>
      </c>
      <c r="B423" s="10" t="s">
        <v>21</v>
      </c>
      <c r="C423" s="11" t="s">
        <v>30</v>
      </c>
      <c r="D423" s="11" t="s">
        <v>31</v>
      </c>
      <c r="E423" s="14"/>
      <c r="F423" s="11"/>
      <c r="G423" s="11" t="s">
        <v>35</v>
      </c>
      <c r="H423" s="11" t="s">
        <v>35</v>
      </c>
      <c r="I423" s="11" t="s">
        <v>11931</v>
      </c>
      <c r="J423" s="12" t="s">
        <v>32</v>
      </c>
      <c r="K423" s="12" t="s">
        <v>33</v>
      </c>
      <c r="L423" s="11" t="s">
        <v>11666</v>
      </c>
      <c r="M423" s="11" t="s">
        <v>36</v>
      </c>
      <c r="N423" s="11">
        <v>1</v>
      </c>
      <c r="O423" s="11">
        <v>0</v>
      </c>
      <c r="P423" s="11" t="s">
        <v>11932</v>
      </c>
      <c r="Q423" s="130">
        <v>4</v>
      </c>
      <c r="R423" s="130">
        <v>3</v>
      </c>
      <c r="T423" s="16"/>
    </row>
    <row r="424" spans="1:20" ht="14.25" customHeight="1">
      <c r="A424" s="1">
        <v>51</v>
      </c>
      <c r="B424" s="10" t="s">
        <v>21</v>
      </c>
      <c r="C424" s="11" t="s">
        <v>37</v>
      </c>
      <c r="D424" s="11" t="s">
        <v>38</v>
      </c>
      <c r="E424" s="14"/>
      <c r="F424" s="11"/>
      <c r="G424" s="11" t="s">
        <v>40</v>
      </c>
      <c r="H424" s="11" t="s">
        <v>40</v>
      </c>
      <c r="I424" s="11" t="s">
        <v>42</v>
      </c>
      <c r="J424" s="12" t="s">
        <v>39</v>
      </c>
      <c r="K424" s="12" t="s">
        <v>33</v>
      </c>
      <c r="L424" s="11" t="s">
        <v>11663</v>
      </c>
      <c r="M424" s="11" t="s">
        <v>43</v>
      </c>
      <c r="N424" s="11">
        <v>0</v>
      </c>
      <c r="O424" s="11">
        <v>0</v>
      </c>
      <c r="P424" s="11"/>
      <c r="Q424" s="130">
        <v>5</v>
      </c>
      <c r="R424" s="130">
        <v>4</v>
      </c>
      <c r="S424" s="14"/>
      <c r="T424" s="16"/>
    </row>
    <row r="425" spans="1:20" ht="14.25" customHeight="1">
      <c r="A425" s="1">
        <v>51</v>
      </c>
      <c r="B425" s="10" t="s">
        <v>21</v>
      </c>
      <c r="C425" s="11" t="s">
        <v>44</v>
      </c>
      <c r="D425" s="11" t="s">
        <v>45</v>
      </c>
      <c r="E425" s="11" t="s">
        <v>11933</v>
      </c>
      <c r="F425" s="11"/>
      <c r="G425" s="11" t="s">
        <v>48</v>
      </c>
      <c r="H425" s="11" t="s">
        <v>48</v>
      </c>
      <c r="I425" s="11" t="s">
        <v>11934</v>
      </c>
      <c r="J425" s="12" t="s">
        <v>46</v>
      </c>
      <c r="K425" s="12" t="s">
        <v>47</v>
      </c>
      <c r="L425" s="11" t="s">
        <v>11666</v>
      </c>
      <c r="M425" s="11" t="s">
        <v>43</v>
      </c>
      <c r="N425" s="11">
        <v>1</v>
      </c>
      <c r="O425" s="11">
        <v>0</v>
      </c>
      <c r="P425" s="11"/>
      <c r="Q425" s="130">
        <v>5</v>
      </c>
      <c r="R425" s="130">
        <v>5</v>
      </c>
      <c r="S425" s="14"/>
      <c r="T425" s="16"/>
    </row>
    <row r="426" spans="1:20" ht="14.25" customHeight="1">
      <c r="A426" s="1">
        <v>51</v>
      </c>
      <c r="B426" s="10" t="s">
        <v>21</v>
      </c>
      <c r="C426" s="11" t="s">
        <v>49</v>
      </c>
      <c r="D426" s="11" t="s">
        <v>49</v>
      </c>
      <c r="E426" s="14"/>
      <c r="F426" s="11"/>
      <c r="G426" s="11" t="s">
        <v>52</v>
      </c>
      <c r="H426" s="11" t="s">
        <v>52</v>
      </c>
      <c r="I426" s="11" t="s">
        <v>53</v>
      </c>
      <c r="J426" s="12" t="s">
        <v>50</v>
      </c>
      <c r="K426" s="12" t="s">
        <v>51</v>
      </c>
      <c r="L426" s="11" t="s">
        <v>11663</v>
      </c>
      <c r="M426" s="11" t="s">
        <v>43</v>
      </c>
      <c r="N426" s="11">
        <v>1</v>
      </c>
      <c r="O426" s="11">
        <v>0</v>
      </c>
      <c r="P426" s="11"/>
      <c r="Q426" s="130">
        <v>5</v>
      </c>
      <c r="R426" s="130">
        <v>5</v>
      </c>
      <c r="S426" s="14"/>
      <c r="T426" s="16"/>
    </row>
    <row r="427" spans="1:20" ht="14.25" customHeight="1">
      <c r="A427" s="1">
        <v>51</v>
      </c>
      <c r="B427" s="10" t="s">
        <v>21</v>
      </c>
      <c r="C427" s="11" t="s">
        <v>54</v>
      </c>
      <c r="D427" s="11" t="s">
        <v>55</v>
      </c>
      <c r="E427" s="11" t="s">
        <v>11935</v>
      </c>
      <c r="F427" s="11" t="s">
        <v>56</v>
      </c>
      <c r="G427" s="11" t="s">
        <v>60</v>
      </c>
      <c r="H427" s="11" t="s">
        <v>60</v>
      </c>
      <c r="I427" s="11" t="s">
        <v>61</v>
      </c>
      <c r="J427" s="12" t="s">
        <v>57</v>
      </c>
      <c r="K427" s="12" t="s">
        <v>58</v>
      </c>
      <c r="L427" s="11" t="s">
        <v>11663</v>
      </c>
      <c r="M427" s="11" t="s">
        <v>28</v>
      </c>
      <c r="N427" s="11">
        <v>0</v>
      </c>
      <c r="O427" s="11">
        <v>1</v>
      </c>
      <c r="P427" s="11"/>
      <c r="Q427" s="130">
        <v>5</v>
      </c>
      <c r="R427" s="130">
        <v>5</v>
      </c>
      <c r="S427" s="14"/>
      <c r="T427" s="16"/>
    </row>
    <row r="428" spans="1:20" ht="14.25" customHeight="1">
      <c r="A428" s="1">
        <v>51</v>
      </c>
      <c r="B428" s="10" t="s">
        <v>21</v>
      </c>
      <c r="C428" s="11" t="s">
        <v>63</v>
      </c>
      <c r="D428" s="11" t="s">
        <v>64</v>
      </c>
      <c r="E428" s="11" t="s">
        <v>11936</v>
      </c>
      <c r="F428" s="11"/>
      <c r="G428" s="11" t="s">
        <v>67</v>
      </c>
      <c r="H428" s="11" t="s">
        <v>67</v>
      </c>
      <c r="I428" s="11" t="s">
        <v>11937</v>
      </c>
      <c r="J428" s="12" t="s">
        <v>65</v>
      </c>
      <c r="K428" s="12" t="s">
        <v>66</v>
      </c>
      <c r="L428" s="11" t="s">
        <v>11663</v>
      </c>
      <c r="M428" s="11" t="s">
        <v>43</v>
      </c>
      <c r="N428" s="11">
        <v>1</v>
      </c>
      <c r="O428" s="11">
        <v>0</v>
      </c>
      <c r="P428" s="11"/>
      <c r="Q428" s="130">
        <v>5</v>
      </c>
      <c r="R428" s="130">
        <v>5</v>
      </c>
      <c r="S428" s="14"/>
      <c r="T428" s="16"/>
    </row>
    <row r="429" spans="1:20" ht="14.25" customHeight="1">
      <c r="A429" s="1">
        <v>51</v>
      </c>
      <c r="B429" s="10" t="s">
        <v>21</v>
      </c>
      <c r="C429" s="11" t="s">
        <v>68</v>
      </c>
      <c r="D429" s="11" t="s">
        <v>69</v>
      </c>
      <c r="E429" s="14"/>
      <c r="F429" s="11" t="s">
        <v>70</v>
      </c>
      <c r="G429" s="11" t="s">
        <v>73</v>
      </c>
      <c r="H429" s="11" t="s">
        <v>73</v>
      </c>
      <c r="I429" s="11"/>
      <c r="J429" s="12" t="s">
        <v>71</v>
      </c>
      <c r="K429" s="12" t="s">
        <v>72</v>
      </c>
      <c r="L429" s="11" t="s">
        <v>11666</v>
      </c>
      <c r="M429" s="11" t="s">
        <v>28</v>
      </c>
      <c r="N429" s="11">
        <v>1</v>
      </c>
      <c r="O429" s="11">
        <v>0</v>
      </c>
      <c r="P429" s="11"/>
      <c r="Q429" s="130">
        <v>5</v>
      </c>
      <c r="R429" s="130">
        <v>5</v>
      </c>
      <c r="S429" s="14"/>
      <c r="T429" s="16"/>
    </row>
    <row r="430" spans="1:20" ht="14.25" customHeight="1">
      <c r="A430" s="1">
        <v>52</v>
      </c>
      <c r="B430" s="10" t="s">
        <v>74</v>
      </c>
      <c r="C430" s="11" t="s">
        <v>75</v>
      </c>
      <c r="D430" s="11" t="s">
        <v>75</v>
      </c>
      <c r="E430" s="14"/>
      <c r="F430" s="14"/>
      <c r="G430" s="11" t="s">
        <v>11938</v>
      </c>
      <c r="H430" s="14"/>
      <c r="I430" s="14"/>
      <c r="J430" s="12" t="s">
        <v>76</v>
      </c>
      <c r="K430" s="12" t="s">
        <v>77</v>
      </c>
      <c r="L430" s="11" t="s">
        <v>11666</v>
      </c>
      <c r="M430" s="11" t="s">
        <v>78</v>
      </c>
      <c r="N430" s="11">
        <v>1</v>
      </c>
      <c r="O430" s="11">
        <v>1</v>
      </c>
      <c r="P430" s="11" t="s">
        <v>11939</v>
      </c>
      <c r="Q430" s="130">
        <v>3</v>
      </c>
      <c r="R430" s="130">
        <v>3</v>
      </c>
      <c r="S430" s="14"/>
      <c r="T430" s="16"/>
    </row>
    <row r="431" spans="1:20" ht="14.25" customHeight="1">
      <c r="A431" s="1">
        <v>52</v>
      </c>
      <c r="B431" s="10" t="s">
        <v>74</v>
      </c>
      <c r="C431" s="11" t="s">
        <v>79</v>
      </c>
      <c r="D431" s="11" t="s">
        <v>80</v>
      </c>
      <c r="E431" s="14"/>
      <c r="F431" s="14"/>
      <c r="G431" s="11" t="s">
        <v>11940</v>
      </c>
      <c r="H431" s="14"/>
      <c r="I431" s="14"/>
      <c r="J431" s="12" t="s">
        <v>81</v>
      </c>
      <c r="K431" s="12" t="s">
        <v>82</v>
      </c>
      <c r="L431" s="11" t="s">
        <v>11688</v>
      </c>
      <c r="M431" s="11" t="s">
        <v>83</v>
      </c>
      <c r="N431" s="11">
        <v>0</v>
      </c>
      <c r="O431" s="11">
        <v>3</v>
      </c>
      <c r="P431" s="11"/>
      <c r="Q431" s="130">
        <v>4</v>
      </c>
      <c r="R431" s="130">
        <v>5</v>
      </c>
      <c r="S431" s="14"/>
      <c r="T431" s="16"/>
    </row>
    <row r="432" spans="1:20" ht="14.25" customHeight="1">
      <c r="A432" s="1">
        <v>52</v>
      </c>
      <c r="B432" s="10" t="s">
        <v>74</v>
      </c>
      <c r="C432" s="11" t="s">
        <v>84</v>
      </c>
      <c r="D432" s="11" t="s">
        <v>85</v>
      </c>
      <c r="E432" s="14"/>
      <c r="F432" s="14"/>
      <c r="G432" s="11" t="s">
        <v>88</v>
      </c>
      <c r="H432" s="14"/>
      <c r="I432" s="14"/>
      <c r="J432" s="12" t="s">
        <v>86</v>
      </c>
      <c r="K432" s="12" t="s">
        <v>87</v>
      </c>
      <c r="L432" s="11" t="s">
        <v>11666</v>
      </c>
      <c r="M432" s="11" t="s">
        <v>28</v>
      </c>
      <c r="N432" s="11">
        <v>1</v>
      </c>
      <c r="O432" s="11">
        <v>1</v>
      </c>
      <c r="P432" s="418" t="s">
        <v>11941</v>
      </c>
      <c r="Q432" s="403">
        <v>2</v>
      </c>
      <c r="R432" s="403">
        <v>3</v>
      </c>
      <c r="S432" s="14"/>
      <c r="T432" s="16"/>
    </row>
    <row r="433" spans="1:20" ht="14.25" customHeight="1">
      <c r="A433" s="1">
        <v>52</v>
      </c>
      <c r="B433" s="10" t="s">
        <v>74</v>
      </c>
      <c r="C433" s="23"/>
      <c r="D433" s="11" t="s">
        <v>90</v>
      </c>
      <c r="E433" s="14"/>
      <c r="F433" s="14"/>
      <c r="G433" s="11" t="s">
        <v>11942</v>
      </c>
      <c r="H433" s="14"/>
      <c r="I433" s="14"/>
      <c r="J433" s="12" t="s">
        <v>2904</v>
      </c>
      <c r="K433" s="415"/>
      <c r="L433" s="11" t="s">
        <v>11666</v>
      </c>
      <c r="M433" s="11" t="s">
        <v>43</v>
      </c>
      <c r="N433" s="11">
        <v>1</v>
      </c>
      <c r="O433" s="11">
        <v>1</v>
      </c>
      <c r="P433" s="11"/>
      <c r="Q433" s="11"/>
      <c r="R433" s="11"/>
      <c r="S433" s="14"/>
      <c r="T433" s="16"/>
    </row>
    <row r="434" spans="1:20" ht="14.25" customHeight="1">
      <c r="A434" s="1">
        <v>52</v>
      </c>
      <c r="B434" s="10" t="s">
        <v>74</v>
      </c>
      <c r="C434" s="11" t="s">
        <v>89</v>
      </c>
      <c r="D434" s="11" t="s">
        <v>90</v>
      </c>
      <c r="E434" s="14"/>
      <c r="F434" s="14"/>
      <c r="G434" s="11" t="s">
        <v>93</v>
      </c>
      <c r="H434" s="14"/>
      <c r="I434" s="14"/>
      <c r="J434" s="12" t="s">
        <v>91</v>
      </c>
      <c r="K434" s="12" t="s">
        <v>92</v>
      </c>
      <c r="L434" s="11" t="s">
        <v>11666</v>
      </c>
      <c r="M434" s="11" t="s">
        <v>43</v>
      </c>
      <c r="N434" s="11">
        <v>1</v>
      </c>
      <c r="O434" s="11">
        <v>1</v>
      </c>
      <c r="P434" s="11"/>
      <c r="Q434" s="130">
        <v>3</v>
      </c>
      <c r="R434" s="130">
        <v>3</v>
      </c>
      <c r="S434" s="14"/>
      <c r="T434" s="16"/>
    </row>
    <row r="435" spans="1:20" ht="14.25" customHeight="1">
      <c r="A435" s="1">
        <v>52</v>
      </c>
      <c r="B435" s="10" t="s">
        <v>74</v>
      </c>
      <c r="C435" s="11" t="s">
        <v>94</v>
      </c>
      <c r="D435" s="11" t="s">
        <v>95</v>
      </c>
      <c r="E435" s="14"/>
      <c r="F435" s="14"/>
      <c r="G435" s="14"/>
      <c r="H435" s="14"/>
      <c r="I435" s="14"/>
      <c r="J435" s="12" t="s">
        <v>96</v>
      </c>
      <c r="K435" s="12" t="s">
        <v>97</v>
      </c>
      <c r="L435" s="11" t="s">
        <v>11738</v>
      </c>
      <c r="M435" s="11" t="s">
        <v>98</v>
      </c>
      <c r="N435" s="11">
        <v>0</v>
      </c>
      <c r="O435" s="11">
        <v>3</v>
      </c>
      <c r="P435" s="11"/>
      <c r="Q435" s="130">
        <v>3</v>
      </c>
      <c r="R435" s="130">
        <v>3</v>
      </c>
      <c r="S435" s="14"/>
      <c r="T435" s="16"/>
    </row>
    <row r="436" spans="1:20" ht="14.25" customHeight="1">
      <c r="A436" s="1">
        <v>52</v>
      </c>
      <c r="B436" s="10" t="s">
        <v>74</v>
      </c>
      <c r="C436" s="17" t="s">
        <v>63</v>
      </c>
      <c r="D436" s="11" t="s">
        <v>99</v>
      </c>
      <c r="E436" s="14"/>
      <c r="F436" s="11" t="s">
        <v>100</v>
      </c>
      <c r="G436" s="14"/>
      <c r="H436" s="14"/>
      <c r="I436" s="11" t="s">
        <v>103</v>
      </c>
      <c r="J436" s="12" t="s">
        <v>101</v>
      </c>
      <c r="K436" s="12" t="s">
        <v>102</v>
      </c>
      <c r="L436" s="11" t="s">
        <v>11666</v>
      </c>
      <c r="M436" s="11" t="s">
        <v>43</v>
      </c>
      <c r="N436" s="11">
        <v>0</v>
      </c>
      <c r="O436" s="11">
        <v>1</v>
      </c>
      <c r="P436" s="11" t="s">
        <v>11943</v>
      </c>
      <c r="Q436" s="130">
        <v>3</v>
      </c>
      <c r="R436" s="130">
        <v>4</v>
      </c>
      <c r="S436" s="14"/>
      <c r="T436" s="16"/>
    </row>
    <row r="437" spans="1:20" ht="14.25" customHeight="1">
      <c r="A437" s="7">
        <v>53</v>
      </c>
      <c r="B437" s="10" t="s">
        <v>104</v>
      </c>
      <c r="C437" s="11"/>
      <c r="D437" s="11" t="s">
        <v>75</v>
      </c>
      <c r="E437" s="14"/>
      <c r="F437" s="14"/>
      <c r="G437" s="18"/>
      <c r="H437" s="18"/>
      <c r="I437" s="14"/>
      <c r="J437" s="12" t="s">
        <v>612</v>
      </c>
      <c r="K437" s="415"/>
      <c r="L437" s="11" t="s">
        <v>11666</v>
      </c>
      <c r="M437" s="11" t="s">
        <v>78</v>
      </c>
      <c r="N437" s="11">
        <v>0</v>
      </c>
      <c r="O437" s="14"/>
      <c r="P437" s="11"/>
      <c r="Q437" s="11"/>
      <c r="R437" s="11"/>
      <c r="S437" s="11"/>
      <c r="T437" s="16"/>
    </row>
    <row r="438" spans="1:20" ht="14.25" customHeight="1">
      <c r="A438" s="7">
        <v>53</v>
      </c>
      <c r="B438" s="10" t="s">
        <v>104</v>
      </c>
      <c r="C438" s="11" t="s">
        <v>105</v>
      </c>
      <c r="D438" s="11" t="s">
        <v>106</v>
      </c>
      <c r="E438" s="14"/>
      <c r="F438" s="11" t="s">
        <v>107</v>
      </c>
      <c r="G438" s="18"/>
      <c r="H438" s="18"/>
      <c r="I438" s="14"/>
      <c r="J438" s="12" t="s">
        <v>108</v>
      </c>
      <c r="K438" s="12" t="s">
        <v>109</v>
      </c>
      <c r="L438" s="11" t="s">
        <v>11663</v>
      </c>
      <c r="M438" s="11" t="s">
        <v>110</v>
      </c>
      <c r="N438" s="11">
        <v>0</v>
      </c>
      <c r="O438" s="11">
        <v>5</v>
      </c>
      <c r="P438" s="11"/>
      <c r="Q438" s="130">
        <v>3</v>
      </c>
      <c r="R438" s="130">
        <v>3</v>
      </c>
      <c r="S438" s="11"/>
      <c r="T438" s="16"/>
    </row>
    <row r="439" spans="1:20" ht="14.25" customHeight="1">
      <c r="A439" s="7">
        <v>53</v>
      </c>
      <c r="B439" s="10" t="s">
        <v>104</v>
      </c>
      <c r="C439" s="11" t="s">
        <v>80</v>
      </c>
      <c r="D439" s="11" t="s">
        <v>718</v>
      </c>
      <c r="E439" s="14"/>
      <c r="F439" s="14"/>
      <c r="G439" s="18"/>
      <c r="H439" s="18"/>
      <c r="I439" s="14"/>
      <c r="J439" s="12" t="s">
        <v>108</v>
      </c>
      <c r="K439" s="415"/>
      <c r="L439" s="11" t="s">
        <v>11688</v>
      </c>
      <c r="M439" s="11" t="s">
        <v>83</v>
      </c>
      <c r="N439" s="11">
        <v>0</v>
      </c>
      <c r="O439" s="11">
        <v>5</v>
      </c>
      <c r="P439" s="11"/>
      <c r="Q439" s="11"/>
      <c r="R439" s="11"/>
      <c r="S439" s="11"/>
      <c r="T439" s="16"/>
    </row>
    <row r="440" spans="1:20" ht="14.25" customHeight="1">
      <c r="A440" s="7">
        <v>53</v>
      </c>
      <c r="B440" s="10" t="s">
        <v>104</v>
      </c>
      <c r="C440" s="11" t="s">
        <v>111</v>
      </c>
      <c r="D440" s="11" t="s">
        <v>90</v>
      </c>
      <c r="E440" s="14"/>
      <c r="F440" s="11" t="s">
        <v>112</v>
      </c>
      <c r="G440" s="18" t="s">
        <v>11944</v>
      </c>
      <c r="H440" s="18" t="s">
        <v>115</v>
      </c>
      <c r="I440" s="14"/>
      <c r="J440" s="12" t="s">
        <v>113</v>
      </c>
      <c r="K440" s="12" t="s">
        <v>114</v>
      </c>
      <c r="L440" s="11" t="s">
        <v>11663</v>
      </c>
      <c r="M440" s="11" t="s">
        <v>43</v>
      </c>
      <c r="N440" s="11">
        <v>0</v>
      </c>
      <c r="O440" s="11">
        <v>1</v>
      </c>
      <c r="P440" s="11" t="s">
        <v>11945</v>
      </c>
      <c r="Q440" s="130">
        <v>3</v>
      </c>
      <c r="R440" s="130">
        <v>3</v>
      </c>
      <c r="S440" s="11"/>
      <c r="T440" s="16"/>
    </row>
    <row r="441" spans="1:20" ht="14.25" customHeight="1">
      <c r="A441" s="7">
        <v>53</v>
      </c>
      <c r="B441" s="10" t="s">
        <v>104</v>
      </c>
      <c r="C441" s="11" t="s">
        <v>75</v>
      </c>
      <c r="D441" s="11" t="s">
        <v>75</v>
      </c>
      <c r="E441" s="14"/>
      <c r="F441" s="14"/>
      <c r="G441" s="18"/>
      <c r="H441" s="18"/>
      <c r="I441" s="14"/>
      <c r="J441" s="12" t="s">
        <v>114</v>
      </c>
      <c r="K441" s="12" t="s">
        <v>116</v>
      </c>
      <c r="L441" s="11" t="s">
        <v>11666</v>
      </c>
      <c r="M441" s="11" t="s">
        <v>78</v>
      </c>
      <c r="N441" s="11">
        <v>0</v>
      </c>
      <c r="O441" s="11">
        <v>1</v>
      </c>
      <c r="P441" s="11" t="s">
        <v>11946</v>
      </c>
      <c r="Q441" s="130">
        <v>3</v>
      </c>
      <c r="R441" s="130">
        <v>3</v>
      </c>
      <c r="S441" s="11"/>
      <c r="T441" s="16"/>
    </row>
    <row r="442" spans="1:20" ht="14.25" customHeight="1">
      <c r="A442" s="1">
        <v>54</v>
      </c>
      <c r="B442" s="19" t="s">
        <v>117</v>
      </c>
      <c r="C442" s="11" t="s">
        <v>6577</v>
      </c>
      <c r="D442" s="11"/>
      <c r="E442" s="14"/>
      <c r="F442" s="11"/>
      <c r="G442" s="20" t="s">
        <v>11947</v>
      </c>
      <c r="H442" s="20"/>
      <c r="I442" s="14"/>
      <c r="J442" s="12" t="s">
        <v>119</v>
      </c>
      <c r="K442" s="12" t="s">
        <v>120</v>
      </c>
      <c r="L442" s="11" t="s">
        <v>11666</v>
      </c>
      <c r="M442" s="11" t="s">
        <v>43</v>
      </c>
      <c r="N442" s="11">
        <v>0</v>
      </c>
      <c r="O442" s="11">
        <v>0</v>
      </c>
      <c r="P442" s="11"/>
      <c r="Q442" s="130">
        <v>3</v>
      </c>
      <c r="R442" s="130">
        <v>4</v>
      </c>
      <c r="S442" s="14"/>
      <c r="T442" s="16"/>
    </row>
    <row r="443" spans="1:20" ht="14.25" customHeight="1">
      <c r="A443" s="1">
        <v>54</v>
      </c>
      <c r="B443" s="19" t="s">
        <v>117</v>
      </c>
      <c r="C443" s="11" t="s">
        <v>121</v>
      </c>
      <c r="D443" s="11" t="s">
        <v>122</v>
      </c>
      <c r="E443" s="14"/>
      <c r="F443" s="11" t="s">
        <v>123</v>
      </c>
      <c r="G443" s="20" t="s">
        <v>124</v>
      </c>
      <c r="H443" s="20" t="s">
        <v>125</v>
      </c>
      <c r="I443" s="14"/>
      <c r="J443" s="12" t="s">
        <v>119</v>
      </c>
      <c r="K443" s="12" t="s">
        <v>120</v>
      </c>
      <c r="L443" s="11" t="s">
        <v>11666</v>
      </c>
      <c r="M443" s="11" t="s">
        <v>43</v>
      </c>
      <c r="N443" s="11">
        <v>0</v>
      </c>
      <c r="O443" s="11">
        <v>0</v>
      </c>
      <c r="P443" s="11"/>
      <c r="Q443" s="130">
        <v>3</v>
      </c>
      <c r="R443" s="130">
        <v>4</v>
      </c>
      <c r="S443" s="14"/>
      <c r="T443" s="16"/>
    </row>
    <row r="444" spans="1:20" ht="14.25" customHeight="1">
      <c r="A444" s="1">
        <v>54</v>
      </c>
      <c r="B444" s="19" t="s">
        <v>117</v>
      </c>
      <c r="C444" s="11"/>
      <c r="D444" s="11" t="s">
        <v>2447</v>
      </c>
      <c r="E444" s="14"/>
      <c r="F444" s="11"/>
      <c r="G444" s="14"/>
      <c r="H444" s="14"/>
      <c r="I444" s="14"/>
      <c r="J444" s="12" t="s">
        <v>77</v>
      </c>
      <c r="K444" s="415"/>
      <c r="L444" s="11" t="s">
        <v>11666</v>
      </c>
      <c r="M444" s="11" t="s">
        <v>43</v>
      </c>
      <c r="N444" s="11">
        <v>0</v>
      </c>
      <c r="O444" s="11">
        <v>0</v>
      </c>
      <c r="P444" s="11"/>
      <c r="Q444" s="11"/>
      <c r="R444" s="11"/>
      <c r="S444" s="14"/>
      <c r="T444" s="16"/>
    </row>
    <row r="445" spans="1:20" ht="14.25" customHeight="1">
      <c r="A445" s="1">
        <v>54</v>
      </c>
      <c r="B445" s="19" t="s">
        <v>117</v>
      </c>
      <c r="C445" s="11"/>
      <c r="D445" s="11" t="s">
        <v>75</v>
      </c>
      <c r="E445" s="14"/>
      <c r="F445" s="11"/>
      <c r="G445" s="14"/>
      <c r="H445" s="14"/>
      <c r="I445" s="14"/>
      <c r="J445" s="12" t="s">
        <v>2229</v>
      </c>
      <c r="K445" s="415"/>
      <c r="L445" s="11" t="s">
        <v>11666</v>
      </c>
      <c r="M445" s="11" t="s">
        <v>43</v>
      </c>
      <c r="N445" s="11">
        <v>0</v>
      </c>
      <c r="O445" s="11">
        <v>0</v>
      </c>
      <c r="P445" s="11" t="s">
        <v>11948</v>
      </c>
      <c r="Q445" s="11"/>
      <c r="R445" s="11"/>
      <c r="S445" s="14"/>
      <c r="T445" s="16"/>
    </row>
    <row r="446" spans="1:20" ht="14.25" customHeight="1">
      <c r="A446" s="1">
        <v>54</v>
      </c>
      <c r="B446" s="19" t="s">
        <v>117</v>
      </c>
      <c r="C446" s="11" t="s">
        <v>126</v>
      </c>
      <c r="D446" s="11" t="s">
        <v>127</v>
      </c>
      <c r="E446" s="14"/>
      <c r="F446" s="11" t="s">
        <v>128</v>
      </c>
      <c r="G446" s="14"/>
      <c r="H446" s="14"/>
      <c r="I446" s="14"/>
      <c r="J446" s="12" t="s">
        <v>129</v>
      </c>
      <c r="K446" s="12" t="s">
        <v>120</v>
      </c>
      <c r="L446" s="11" t="s">
        <v>11666</v>
      </c>
      <c r="M446" s="11" t="s">
        <v>5797</v>
      </c>
      <c r="N446" s="11">
        <v>0</v>
      </c>
      <c r="O446" s="11">
        <v>0</v>
      </c>
      <c r="P446" s="11"/>
      <c r="Q446" s="130">
        <v>3</v>
      </c>
      <c r="R446" s="130">
        <v>3</v>
      </c>
      <c r="S446" s="14"/>
      <c r="T446" s="16"/>
    </row>
    <row r="447" spans="1:20" ht="14.25" customHeight="1">
      <c r="A447" s="1">
        <v>54</v>
      </c>
      <c r="B447" s="19" t="s">
        <v>117</v>
      </c>
      <c r="C447" s="11"/>
      <c r="D447" s="11" t="s">
        <v>11949</v>
      </c>
      <c r="E447" s="14"/>
      <c r="F447" s="11" t="s">
        <v>11950</v>
      </c>
      <c r="G447" s="14"/>
      <c r="H447" s="14"/>
      <c r="I447" s="14"/>
      <c r="J447" s="12" t="s">
        <v>131</v>
      </c>
      <c r="K447" s="415"/>
      <c r="L447" s="11" t="s">
        <v>11663</v>
      </c>
      <c r="M447" s="11" t="s">
        <v>28</v>
      </c>
      <c r="N447" s="11">
        <v>0</v>
      </c>
      <c r="O447" s="11">
        <v>0</v>
      </c>
      <c r="P447" s="11"/>
      <c r="Q447" s="11"/>
      <c r="R447" s="11"/>
      <c r="S447" s="14"/>
      <c r="T447" s="16"/>
    </row>
    <row r="448" spans="1:20" ht="14.25" customHeight="1">
      <c r="A448" s="1">
        <v>54</v>
      </c>
      <c r="B448" s="19" t="s">
        <v>117</v>
      </c>
      <c r="C448" s="11" t="s">
        <v>94</v>
      </c>
      <c r="D448" s="11" t="s">
        <v>130</v>
      </c>
      <c r="E448" s="14"/>
      <c r="F448" s="11"/>
      <c r="G448" s="14"/>
      <c r="H448" s="14"/>
      <c r="I448" s="14"/>
      <c r="J448" s="12" t="s">
        <v>131</v>
      </c>
      <c r="K448" s="12" t="s">
        <v>120</v>
      </c>
      <c r="L448" s="11" t="s">
        <v>11738</v>
      </c>
      <c r="M448" s="11" t="s">
        <v>98</v>
      </c>
      <c r="N448" s="11">
        <v>0</v>
      </c>
      <c r="O448" s="11">
        <v>0</v>
      </c>
      <c r="P448" s="11" t="s">
        <v>11951</v>
      </c>
      <c r="Q448" s="130">
        <v>3</v>
      </c>
      <c r="R448" s="130">
        <v>3</v>
      </c>
      <c r="S448" s="14"/>
      <c r="T448" s="16"/>
    </row>
    <row r="449" spans="1:20" ht="14.25" customHeight="1">
      <c r="A449" s="7">
        <v>55</v>
      </c>
      <c r="B449" s="19" t="s">
        <v>132</v>
      </c>
      <c r="C449" s="11"/>
      <c r="D449" s="11" t="s">
        <v>273</v>
      </c>
      <c r="E449" s="14"/>
      <c r="F449" s="14"/>
      <c r="G449" s="14"/>
      <c r="H449" s="14"/>
      <c r="I449" s="14"/>
      <c r="J449" s="12" t="s">
        <v>1521</v>
      </c>
      <c r="K449" s="415"/>
      <c r="L449" s="11" t="s">
        <v>11666</v>
      </c>
      <c r="M449" s="11" t="s">
        <v>43</v>
      </c>
      <c r="N449" s="11">
        <v>0</v>
      </c>
      <c r="O449" s="11">
        <v>4</v>
      </c>
      <c r="P449" s="11"/>
      <c r="Q449" s="11"/>
      <c r="R449" s="11"/>
      <c r="S449" s="14"/>
      <c r="T449" s="16"/>
    </row>
    <row r="450" spans="1:20" ht="14.25" customHeight="1">
      <c r="A450" s="7">
        <v>55</v>
      </c>
      <c r="B450" s="19" t="s">
        <v>132</v>
      </c>
      <c r="C450" s="11"/>
      <c r="D450" s="11" t="s">
        <v>134</v>
      </c>
      <c r="E450" s="14"/>
      <c r="F450" s="14"/>
      <c r="G450" s="14"/>
      <c r="H450" s="14"/>
      <c r="I450" s="14"/>
      <c r="J450" s="12" t="s">
        <v>1527</v>
      </c>
      <c r="K450" s="415"/>
      <c r="L450" s="11" t="s">
        <v>11666</v>
      </c>
      <c r="M450" s="11" t="s">
        <v>43</v>
      </c>
      <c r="N450" s="11">
        <v>0</v>
      </c>
      <c r="O450" s="11">
        <v>1</v>
      </c>
      <c r="P450" s="11"/>
      <c r="Q450" s="11"/>
      <c r="R450" s="11"/>
      <c r="S450" s="14"/>
      <c r="T450" s="16"/>
    </row>
    <row r="451" spans="1:20" ht="14.25" customHeight="1">
      <c r="A451" s="7">
        <v>55</v>
      </c>
      <c r="B451" s="19" t="s">
        <v>132</v>
      </c>
      <c r="C451" s="11"/>
      <c r="D451" s="11" t="s">
        <v>134</v>
      </c>
      <c r="E451" s="14"/>
      <c r="F451" s="14"/>
      <c r="G451" s="14"/>
      <c r="H451" s="14"/>
      <c r="I451" s="14"/>
      <c r="J451" s="12" t="s">
        <v>534</v>
      </c>
      <c r="K451" s="415"/>
      <c r="L451" s="11" t="s">
        <v>11666</v>
      </c>
      <c r="M451" s="11" t="s">
        <v>43</v>
      </c>
      <c r="N451" s="11">
        <v>0</v>
      </c>
      <c r="O451" s="11">
        <v>1</v>
      </c>
      <c r="P451" s="11"/>
      <c r="Q451" s="11"/>
      <c r="R451" s="11"/>
      <c r="S451" s="14"/>
      <c r="T451" s="16"/>
    </row>
    <row r="452" spans="1:20" ht="14.25" customHeight="1">
      <c r="A452" s="7">
        <v>55</v>
      </c>
      <c r="B452" s="19" t="s">
        <v>132</v>
      </c>
      <c r="C452" s="11"/>
      <c r="D452" s="11" t="s">
        <v>5470</v>
      </c>
      <c r="E452" s="14"/>
      <c r="F452" s="14"/>
      <c r="G452" s="14"/>
      <c r="H452" s="14"/>
      <c r="I452" s="14"/>
      <c r="J452" s="12" t="s">
        <v>81</v>
      </c>
      <c r="K452" s="415"/>
      <c r="L452" s="11" t="s">
        <v>11666</v>
      </c>
      <c r="M452" s="11" t="s">
        <v>43</v>
      </c>
      <c r="N452" s="11">
        <v>0</v>
      </c>
      <c r="O452" s="11">
        <v>1</v>
      </c>
      <c r="P452" s="11"/>
      <c r="Q452" s="11"/>
      <c r="R452" s="11"/>
      <c r="S452" s="14"/>
      <c r="T452" s="16"/>
    </row>
    <row r="453" spans="1:20" ht="14.25" customHeight="1">
      <c r="A453" s="7">
        <v>55</v>
      </c>
      <c r="B453" s="19" t="s">
        <v>132</v>
      </c>
      <c r="C453" s="11" t="s">
        <v>350</v>
      </c>
      <c r="D453" s="11" t="s">
        <v>134</v>
      </c>
      <c r="E453" s="11" t="s">
        <v>11952</v>
      </c>
      <c r="F453" s="11" t="s">
        <v>135</v>
      </c>
      <c r="G453" s="11" t="s">
        <v>138</v>
      </c>
      <c r="H453" s="11" t="s">
        <v>139</v>
      </c>
      <c r="I453" s="11" t="s">
        <v>141</v>
      </c>
      <c r="J453" s="12" t="s">
        <v>136</v>
      </c>
      <c r="K453" s="12" t="s">
        <v>137</v>
      </c>
      <c r="L453" s="11" t="s">
        <v>11666</v>
      </c>
      <c r="M453" s="11" t="s">
        <v>43</v>
      </c>
      <c r="N453" s="11">
        <v>1</v>
      </c>
      <c r="O453" s="11">
        <v>1</v>
      </c>
      <c r="P453" s="11"/>
      <c r="Q453" s="130">
        <v>4</v>
      </c>
      <c r="R453" s="130">
        <v>4</v>
      </c>
      <c r="S453" s="14"/>
      <c r="T453" s="16"/>
    </row>
    <row r="454" spans="1:20" ht="14.25" customHeight="1">
      <c r="A454" s="7">
        <v>55</v>
      </c>
      <c r="B454" s="19" t="s">
        <v>132</v>
      </c>
      <c r="C454" s="11" t="s">
        <v>142</v>
      </c>
      <c r="D454" s="11" t="s">
        <v>143</v>
      </c>
      <c r="E454" s="11" t="s">
        <v>4986</v>
      </c>
      <c r="F454" s="11" t="s">
        <v>144</v>
      </c>
      <c r="G454" s="11" t="s">
        <v>147</v>
      </c>
      <c r="H454" s="11" t="s">
        <v>147</v>
      </c>
      <c r="I454" s="11"/>
      <c r="J454" s="12" t="s">
        <v>145</v>
      </c>
      <c r="K454" s="12" t="s">
        <v>146</v>
      </c>
      <c r="L454" s="11" t="s">
        <v>11666</v>
      </c>
      <c r="M454" s="11" t="s">
        <v>28</v>
      </c>
      <c r="N454" s="11">
        <v>1</v>
      </c>
      <c r="O454" s="11">
        <v>1</v>
      </c>
      <c r="P454" s="11" t="s">
        <v>11953</v>
      </c>
      <c r="Q454" s="130">
        <v>5</v>
      </c>
      <c r="R454" s="130">
        <v>5</v>
      </c>
      <c r="S454" s="14"/>
      <c r="T454" s="16"/>
    </row>
    <row r="455" spans="1:20" ht="14.25" customHeight="1">
      <c r="A455" s="7">
        <v>55</v>
      </c>
      <c r="B455" s="19" t="s">
        <v>132</v>
      </c>
      <c r="C455" s="11" t="s">
        <v>148</v>
      </c>
      <c r="D455" s="11" t="s">
        <v>149</v>
      </c>
      <c r="E455" s="11"/>
      <c r="F455" s="11" t="s">
        <v>150</v>
      </c>
      <c r="G455" s="11" t="s">
        <v>11954</v>
      </c>
      <c r="H455" s="11" t="s">
        <v>11955</v>
      </c>
      <c r="I455" s="11"/>
      <c r="J455" s="12" t="s">
        <v>151</v>
      </c>
      <c r="K455" s="12" t="s">
        <v>152</v>
      </c>
      <c r="L455" s="11" t="s">
        <v>11666</v>
      </c>
      <c r="M455" s="11" t="s">
        <v>153</v>
      </c>
      <c r="N455" s="11">
        <v>1</v>
      </c>
      <c r="O455" s="11">
        <v>1</v>
      </c>
      <c r="P455" s="11"/>
      <c r="Q455" s="130">
        <v>5</v>
      </c>
      <c r="R455" s="130">
        <v>4</v>
      </c>
      <c r="S455" s="14"/>
      <c r="T455" s="16"/>
    </row>
    <row r="456" spans="1:20" ht="14.25" customHeight="1">
      <c r="A456" s="7">
        <v>55</v>
      </c>
      <c r="B456" s="19" t="s">
        <v>132</v>
      </c>
      <c r="C456" s="11"/>
      <c r="D456" s="11" t="s">
        <v>11956</v>
      </c>
      <c r="E456" s="11"/>
      <c r="F456" s="11"/>
      <c r="G456" s="11"/>
      <c r="H456" s="11"/>
      <c r="I456" s="11"/>
      <c r="J456" s="22" t="s">
        <v>241</v>
      </c>
      <c r="K456" s="46"/>
      <c r="L456" s="11" t="s">
        <v>11666</v>
      </c>
      <c r="M456" s="11"/>
      <c r="N456" s="11">
        <v>0</v>
      </c>
      <c r="O456" s="11">
        <v>1</v>
      </c>
      <c r="P456" s="11"/>
      <c r="Q456" s="11"/>
      <c r="R456" s="11"/>
      <c r="S456" s="14"/>
      <c r="T456" s="16"/>
    </row>
    <row r="457" spans="1:20" ht="14.25" customHeight="1">
      <c r="A457" s="7">
        <v>55</v>
      </c>
      <c r="B457" s="19" t="s">
        <v>132</v>
      </c>
      <c r="C457" s="11"/>
      <c r="D457" s="11" t="s">
        <v>11957</v>
      </c>
      <c r="E457" s="11"/>
      <c r="F457" s="11" t="s">
        <v>11958</v>
      </c>
      <c r="G457" s="11"/>
      <c r="H457" s="11"/>
      <c r="I457" s="11"/>
      <c r="J457" s="22" t="s">
        <v>2895</v>
      </c>
      <c r="K457" s="46"/>
      <c r="L457" s="11" t="s">
        <v>11666</v>
      </c>
      <c r="M457" s="14"/>
      <c r="N457" s="11">
        <v>0</v>
      </c>
      <c r="O457" s="11">
        <v>1</v>
      </c>
      <c r="P457" s="11"/>
      <c r="Q457" s="11"/>
      <c r="R457" s="11"/>
      <c r="S457" s="14"/>
      <c r="T457" s="16"/>
    </row>
    <row r="458" spans="1:20" ht="14.25" customHeight="1">
      <c r="A458" s="7">
        <v>55</v>
      </c>
      <c r="B458" s="19" t="s">
        <v>132</v>
      </c>
      <c r="C458" s="11" t="s">
        <v>154</v>
      </c>
      <c r="D458" s="11" t="s">
        <v>155</v>
      </c>
      <c r="E458" s="11" t="s">
        <v>11959</v>
      </c>
      <c r="F458" s="11"/>
      <c r="G458" s="11" t="s">
        <v>158</v>
      </c>
      <c r="H458" s="11" t="s">
        <v>158</v>
      </c>
      <c r="I458" s="11"/>
      <c r="J458" s="12" t="s">
        <v>156</v>
      </c>
      <c r="K458" s="12" t="s">
        <v>157</v>
      </c>
      <c r="L458" s="11" t="s">
        <v>11666</v>
      </c>
      <c r="M458" s="11" t="s">
        <v>28</v>
      </c>
      <c r="N458" s="11">
        <v>1</v>
      </c>
      <c r="O458" s="11">
        <v>1</v>
      </c>
      <c r="P458" s="11"/>
      <c r="Q458" s="130">
        <v>4</v>
      </c>
      <c r="R458" s="130">
        <v>3</v>
      </c>
      <c r="S458" s="14"/>
      <c r="T458" s="16"/>
    </row>
    <row r="459" spans="1:20" ht="14.25" customHeight="1">
      <c r="A459" s="7">
        <v>55</v>
      </c>
      <c r="B459" s="19" t="s">
        <v>132</v>
      </c>
      <c r="C459" s="11" t="s">
        <v>159</v>
      </c>
      <c r="D459" s="11" t="s">
        <v>160</v>
      </c>
      <c r="E459" s="11"/>
      <c r="F459" s="11" t="s">
        <v>161</v>
      </c>
      <c r="G459" s="11" t="s">
        <v>164</v>
      </c>
      <c r="H459" s="11" t="s">
        <v>164</v>
      </c>
      <c r="I459" s="11"/>
      <c r="J459" s="12" t="s">
        <v>162</v>
      </c>
      <c r="K459" s="12" t="s">
        <v>163</v>
      </c>
      <c r="L459" s="11" t="s">
        <v>11666</v>
      </c>
      <c r="M459" s="11" t="s">
        <v>153</v>
      </c>
      <c r="N459" s="11">
        <v>1</v>
      </c>
      <c r="O459" s="11">
        <v>1</v>
      </c>
      <c r="P459" s="11"/>
      <c r="Q459" s="130">
        <v>5</v>
      </c>
      <c r="R459" s="130">
        <v>4</v>
      </c>
      <c r="S459" s="14"/>
      <c r="T459" s="16"/>
    </row>
    <row r="460" spans="1:20" ht="14.25" customHeight="1">
      <c r="A460" s="7">
        <v>55</v>
      </c>
      <c r="B460" s="19" t="s">
        <v>132</v>
      </c>
      <c r="C460" s="11" t="s">
        <v>1217</v>
      </c>
      <c r="D460" s="11" t="s">
        <v>273</v>
      </c>
      <c r="E460" s="11"/>
      <c r="F460" s="11"/>
      <c r="G460" s="11"/>
      <c r="H460" s="11"/>
      <c r="I460" s="11"/>
      <c r="J460" s="12" t="s">
        <v>10309</v>
      </c>
      <c r="K460" s="12" t="s">
        <v>3403</v>
      </c>
      <c r="L460" s="11" t="s">
        <v>11666</v>
      </c>
      <c r="M460" s="11" t="s">
        <v>43</v>
      </c>
      <c r="N460" s="11">
        <v>0</v>
      </c>
      <c r="O460" s="11">
        <v>1</v>
      </c>
      <c r="P460" s="11"/>
      <c r="Q460" s="130">
        <v>3</v>
      </c>
      <c r="R460" s="130">
        <v>3</v>
      </c>
      <c r="S460" s="14"/>
      <c r="T460" s="16"/>
    </row>
    <row r="461" spans="1:20" ht="14.25" customHeight="1">
      <c r="A461" s="7">
        <v>56</v>
      </c>
      <c r="B461" s="19" t="s">
        <v>165</v>
      </c>
      <c r="C461" s="11"/>
      <c r="D461" s="11" t="s">
        <v>68</v>
      </c>
      <c r="E461" s="14"/>
      <c r="F461" s="14"/>
      <c r="G461" s="14"/>
      <c r="H461" s="14"/>
      <c r="I461" s="14"/>
      <c r="J461" s="12" t="s">
        <v>2304</v>
      </c>
      <c r="K461" s="415"/>
      <c r="L461" s="11" t="s">
        <v>11666</v>
      </c>
      <c r="M461" s="11" t="s">
        <v>28</v>
      </c>
      <c r="N461" s="11">
        <v>0</v>
      </c>
      <c r="O461" s="11">
        <v>1</v>
      </c>
      <c r="P461" s="11"/>
      <c r="Q461" s="11"/>
      <c r="R461" s="11"/>
      <c r="S461" s="14"/>
      <c r="T461" s="16"/>
    </row>
    <row r="462" spans="1:20" ht="14.25" customHeight="1">
      <c r="A462" s="7">
        <v>56</v>
      </c>
      <c r="B462" s="19" t="s">
        <v>165</v>
      </c>
      <c r="C462" s="11"/>
      <c r="D462" s="11" t="s">
        <v>11960</v>
      </c>
      <c r="E462" s="14"/>
      <c r="F462" s="14"/>
      <c r="G462" s="14"/>
      <c r="H462" s="14"/>
      <c r="I462" s="14"/>
      <c r="J462" s="12" t="s">
        <v>2304</v>
      </c>
      <c r="K462" s="415"/>
      <c r="L462" s="11" t="s">
        <v>11666</v>
      </c>
      <c r="M462" s="11" t="s">
        <v>28</v>
      </c>
      <c r="N462" s="11">
        <v>0</v>
      </c>
      <c r="O462" s="11">
        <v>1</v>
      </c>
      <c r="P462" s="11"/>
      <c r="Q462" s="11"/>
      <c r="R462" s="11"/>
      <c r="S462" s="14"/>
      <c r="T462" s="16"/>
    </row>
    <row r="463" spans="1:20" ht="14.25" customHeight="1">
      <c r="A463" s="7">
        <v>56</v>
      </c>
      <c r="B463" s="19" t="s">
        <v>165</v>
      </c>
      <c r="C463" s="11" t="s">
        <v>75</v>
      </c>
      <c r="D463" s="11" t="s">
        <v>75</v>
      </c>
      <c r="E463" s="14"/>
      <c r="F463" s="14"/>
      <c r="G463" s="11" t="s">
        <v>11961</v>
      </c>
      <c r="H463" s="11" t="s">
        <v>11962</v>
      </c>
      <c r="I463" s="14"/>
      <c r="J463" s="12" t="s">
        <v>166</v>
      </c>
      <c r="K463" s="12" t="s">
        <v>167</v>
      </c>
      <c r="L463" s="11" t="s">
        <v>11666</v>
      </c>
      <c r="M463" s="11" t="s">
        <v>78</v>
      </c>
      <c r="N463" s="11">
        <v>1</v>
      </c>
      <c r="O463" s="11">
        <v>6</v>
      </c>
      <c r="P463" s="11" t="s">
        <v>11963</v>
      </c>
      <c r="Q463" s="130">
        <v>4</v>
      </c>
      <c r="R463" s="130">
        <v>4</v>
      </c>
      <c r="S463" s="14"/>
      <c r="T463" s="16"/>
    </row>
    <row r="464" spans="1:20" ht="14.25" customHeight="1">
      <c r="A464" s="7">
        <v>56</v>
      </c>
      <c r="B464" s="19" t="s">
        <v>165</v>
      </c>
      <c r="C464" s="11" t="s">
        <v>68</v>
      </c>
      <c r="D464" s="11" t="s">
        <v>68</v>
      </c>
      <c r="E464" s="14"/>
      <c r="F464" s="11" t="s">
        <v>168</v>
      </c>
      <c r="G464" s="11" t="s">
        <v>11964</v>
      </c>
      <c r="H464" s="11" t="s">
        <v>171</v>
      </c>
      <c r="I464" s="14"/>
      <c r="J464" s="12" t="s">
        <v>169</v>
      </c>
      <c r="K464" s="12" t="s">
        <v>170</v>
      </c>
      <c r="L464" s="11" t="s">
        <v>11666</v>
      </c>
      <c r="M464" s="11" t="s">
        <v>28</v>
      </c>
      <c r="N464" s="11">
        <v>1</v>
      </c>
      <c r="O464" s="11">
        <v>1</v>
      </c>
      <c r="P464" s="11"/>
      <c r="Q464" s="130">
        <v>3</v>
      </c>
      <c r="R464" s="130">
        <v>5</v>
      </c>
      <c r="S464" s="14"/>
      <c r="T464" s="16"/>
    </row>
    <row r="465" spans="1:20" ht="14.25" customHeight="1">
      <c r="A465" s="7">
        <v>56</v>
      </c>
      <c r="B465" s="19" t="s">
        <v>165</v>
      </c>
      <c r="C465" s="11" t="s">
        <v>8110</v>
      </c>
      <c r="D465" s="11" t="s">
        <v>173</v>
      </c>
      <c r="E465" s="14"/>
      <c r="F465" s="11"/>
      <c r="G465" s="11" t="s">
        <v>176</v>
      </c>
      <c r="H465" s="11" t="s">
        <v>176</v>
      </c>
      <c r="I465" s="14"/>
      <c r="J465" s="12" t="s">
        <v>174</v>
      </c>
      <c r="K465" s="12" t="s">
        <v>175</v>
      </c>
      <c r="L465" s="11" t="s">
        <v>11666</v>
      </c>
      <c r="M465" s="11" t="s">
        <v>28</v>
      </c>
      <c r="N465" s="11">
        <v>1</v>
      </c>
      <c r="O465" s="11">
        <v>0</v>
      </c>
      <c r="P465" s="11"/>
      <c r="Q465" s="130">
        <v>4</v>
      </c>
      <c r="R465" s="130">
        <v>4</v>
      </c>
      <c r="S465" s="14"/>
      <c r="T465" s="16"/>
    </row>
    <row r="466" spans="1:20" ht="14.25" customHeight="1">
      <c r="A466" s="7">
        <v>56</v>
      </c>
      <c r="B466" s="19" t="s">
        <v>165</v>
      </c>
      <c r="C466" s="11"/>
      <c r="D466" s="11" t="s">
        <v>2848</v>
      </c>
      <c r="E466" s="14"/>
      <c r="F466" s="11"/>
      <c r="G466" s="11"/>
      <c r="H466" s="11"/>
      <c r="I466" s="14"/>
      <c r="J466" s="22" t="s">
        <v>1504</v>
      </c>
      <c r="K466" s="46" t="s">
        <v>4066</v>
      </c>
      <c r="L466" s="11" t="s">
        <v>11666</v>
      </c>
      <c r="M466" s="11" t="s">
        <v>28</v>
      </c>
      <c r="N466" s="11">
        <v>0</v>
      </c>
      <c r="O466" s="11">
        <v>1</v>
      </c>
      <c r="P466" s="11"/>
      <c r="Q466" s="11"/>
      <c r="R466" s="11"/>
      <c r="S466" s="14"/>
      <c r="T466" s="16"/>
    </row>
    <row r="467" spans="1:20" ht="14.25" customHeight="1">
      <c r="A467" s="7">
        <v>56</v>
      </c>
      <c r="B467" s="19" t="s">
        <v>165</v>
      </c>
      <c r="C467" s="11"/>
      <c r="D467" s="11" t="s">
        <v>9496</v>
      </c>
      <c r="E467" s="14"/>
      <c r="F467" s="11"/>
      <c r="G467" s="11"/>
      <c r="H467" s="11"/>
      <c r="I467" s="14"/>
      <c r="J467" s="22" t="s">
        <v>395</v>
      </c>
      <c r="K467" s="46"/>
      <c r="L467" s="11" t="s">
        <v>11666</v>
      </c>
      <c r="M467" s="11" t="s">
        <v>43</v>
      </c>
      <c r="N467" s="11">
        <v>0</v>
      </c>
      <c r="O467" s="11">
        <v>1</v>
      </c>
      <c r="P467" s="11"/>
      <c r="Q467" s="11"/>
      <c r="R467" s="11"/>
      <c r="S467" s="14"/>
      <c r="T467" s="16"/>
    </row>
    <row r="468" spans="1:20" ht="14.25" customHeight="1">
      <c r="A468" s="7">
        <v>56</v>
      </c>
      <c r="B468" s="19" t="s">
        <v>165</v>
      </c>
      <c r="C468" s="11"/>
      <c r="D468" s="11" t="s">
        <v>38</v>
      </c>
      <c r="E468" s="14"/>
      <c r="F468" s="11"/>
      <c r="G468" s="11"/>
      <c r="H468" s="11"/>
      <c r="I468" s="14"/>
      <c r="J468" s="22" t="s">
        <v>2917</v>
      </c>
      <c r="K468" s="46"/>
      <c r="L468" s="11" t="s">
        <v>11663</v>
      </c>
      <c r="M468" s="11" t="s">
        <v>43</v>
      </c>
      <c r="N468" s="11">
        <v>0</v>
      </c>
      <c r="O468" s="11">
        <v>1</v>
      </c>
      <c r="P468" s="11"/>
      <c r="Q468" s="11"/>
      <c r="R468" s="11"/>
      <c r="S468" s="14"/>
      <c r="T468" s="16"/>
    </row>
    <row r="469" spans="1:20" ht="14.25" customHeight="1">
      <c r="A469" s="7">
        <v>56</v>
      </c>
      <c r="B469" s="19" t="s">
        <v>165</v>
      </c>
      <c r="C469" s="11"/>
      <c r="D469" s="11" t="s">
        <v>37</v>
      </c>
      <c r="E469" s="14"/>
      <c r="F469" s="11"/>
      <c r="G469" s="11"/>
      <c r="H469" s="11"/>
      <c r="I469" s="14"/>
      <c r="J469" s="22" t="s">
        <v>5162</v>
      </c>
      <c r="K469" s="46"/>
      <c r="L469" s="11" t="s">
        <v>11666</v>
      </c>
      <c r="M469" s="11" t="s">
        <v>43</v>
      </c>
      <c r="N469" s="11">
        <v>0</v>
      </c>
      <c r="O469" s="11">
        <v>1</v>
      </c>
      <c r="P469" s="11"/>
      <c r="Q469" s="11"/>
      <c r="R469" s="11"/>
      <c r="S469" s="14"/>
      <c r="T469" s="16"/>
    </row>
    <row r="470" spans="1:20" ht="14.25" customHeight="1">
      <c r="A470" s="7">
        <v>56</v>
      </c>
      <c r="B470" s="19" t="s">
        <v>165</v>
      </c>
      <c r="C470" s="11"/>
      <c r="D470" s="11" t="s">
        <v>11965</v>
      </c>
      <c r="E470" s="14"/>
      <c r="F470" s="98"/>
      <c r="G470" s="11" t="s">
        <v>11966</v>
      </c>
      <c r="H470" s="11" t="s">
        <v>11966</v>
      </c>
      <c r="I470" s="11" t="s">
        <v>181</v>
      </c>
      <c r="J470" s="22" t="s">
        <v>348</v>
      </c>
      <c r="K470" s="46" t="s">
        <v>2386</v>
      </c>
      <c r="L470" s="11" t="s">
        <v>11663</v>
      </c>
      <c r="M470" s="11" t="s">
        <v>43</v>
      </c>
      <c r="N470" s="11">
        <v>1</v>
      </c>
      <c r="O470" s="11">
        <v>1</v>
      </c>
      <c r="P470" s="11"/>
      <c r="Q470" s="11"/>
      <c r="R470" s="11"/>
      <c r="S470" s="14"/>
      <c r="T470" s="16"/>
    </row>
    <row r="471" spans="1:20" ht="14.25" customHeight="1">
      <c r="A471" s="7">
        <v>56</v>
      </c>
      <c r="B471" s="19" t="s">
        <v>165</v>
      </c>
      <c r="C471" s="11" t="s">
        <v>37</v>
      </c>
      <c r="D471" s="11" t="s">
        <v>37</v>
      </c>
      <c r="E471" s="14"/>
      <c r="F471" s="11" t="s">
        <v>11095</v>
      </c>
      <c r="G471" s="11" t="s">
        <v>180</v>
      </c>
      <c r="H471" s="11" t="s">
        <v>180</v>
      </c>
      <c r="I471" s="11" t="s">
        <v>181</v>
      </c>
      <c r="J471" s="22" t="s">
        <v>178</v>
      </c>
      <c r="K471" s="12" t="s">
        <v>179</v>
      </c>
      <c r="L471" s="11" t="s">
        <v>11663</v>
      </c>
      <c r="M471" s="11" t="s">
        <v>43</v>
      </c>
      <c r="N471" s="11">
        <v>1</v>
      </c>
      <c r="O471" s="11">
        <v>1</v>
      </c>
      <c r="P471" s="11"/>
      <c r="Q471" s="130">
        <v>3</v>
      </c>
      <c r="R471" s="130">
        <v>4</v>
      </c>
      <c r="S471" s="14"/>
      <c r="T471" s="16"/>
    </row>
    <row r="472" spans="1:20" ht="14.25" customHeight="1">
      <c r="A472" s="7">
        <v>56</v>
      </c>
      <c r="B472" s="19" t="s">
        <v>165</v>
      </c>
      <c r="C472" s="11" t="s">
        <v>183</v>
      </c>
      <c r="D472" s="11" t="s">
        <v>183</v>
      </c>
      <c r="E472" s="14"/>
      <c r="F472" s="11"/>
      <c r="G472" s="11" t="s">
        <v>186</v>
      </c>
      <c r="H472" s="11" t="s">
        <v>186</v>
      </c>
      <c r="I472" s="11"/>
      <c r="J472" s="22" t="s">
        <v>184</v>
      </c>
      <c r="K472" s="12" t="s">
        <v>185</v>
      </c>
      <c r="L472" s="11" t="s">
        <v>11663</v>
      </c>
      <c r="M472" s="11" t="s">
        <v>5797</v>
      </c>
      <c r="N472" s="11">
        <v>0</v>
      </c>
      <c r="O472" s="11">
        <v>6</v>
      </c>
      <c r="P472" s="11"/>
      <c r="Q472" s="130">
        <v>3</v>
      </c>
      <c r="R472" s="130">
        <v>4</v>
      </c>
      <c r="S472" s="14"/>
      <c r="T472" s="16"/>
    </row>
    <row r="473" spans="1:20" ht="14.25" customHeight="1">
      <c r="A473" s="7">
        <v>56</v>
      </c>
      <c r="B473" s="19" t="s">
        <v>165</v>
      </c>
      <c r="C473" s="11" t="s">
        <v>10806</v>
      </c>
      <c r="D473" s="11" t="s">
        <v>10806</v>
      </c>
      <c r="E473" s="11" t="s">
        <v>8645</v>
      </c>
      <c r="F473" s="11"/>
      <c r="G473" s="11"/>
      <c r="H473" s="11"/>
      <c r="I473" s="11"/>
      <c r="J473" s="22" t="s">
        <v>187</v>
      </c>
      <c r="K473" s="12" t="s">
        <v>188</v>
      </c>
      <c r="L473" s="11" t="s">
        <v>11666</v>
      </c>
      <c r="M473" s="11" t="s">
        <v>43</v>
      </c>
      <c r="N473" s="11">
        <v>0</v>
      </c>
      <c r="O473" s="11">
        <v>1</v>
      </c>
      <c r="P473" s="11"/>
      <c r="Q473" s="130">
        <v>3</v>
      </c>
      <c r="R473" s="130">
        <v>4</v>
      </c>
      <c r="S473" s="14"/>
      <c r="T473" s="16"/>
    </row>
    <row r="474" spans="1:20" ht="14.25" customHeight="1">
      <c r="A474" s="7">
        <v>56</v>
      </c>
      <c r="B474" s="19" t="s">
        <v>165</v>
      </c>
      <c r="C474" s="11" t="s">
        <v>84</v>
      </c>
      <c r="D474" s="11" t="s">
        <v>85</v>
      </c>
      <c r="E474" s="11"/>
      <c r="F474" s="11"/>
      <c r="G474" s="11" t="s">
        <v>192</v>
      </c>
      <c r="H474" s="11" t="s">
        <v>192</v>
      </c>
      <c r="I474" s="11"/>
      <c r="J474" s="22" t="s">
        <v>189</v>
      </c>
      <c r="K474" s="12" t="s">
        <v>190</v>
      </c>
      <c r="L474" s="11" t="s">
        <v>11666</v>
      </c>
      <c r="M474" s="11" t="s">
        <v>28</v>
      </c>
      <c r="N474" s="11">
        <v>1</v>
      </c>
      <c r="O474" s="11">
        <v>1</v>
      </c>
      <c r="P474" s="11"/>
      <c r="Q474" s="130">
        <v>4</v>
      </c>
      <c r="R474" s="130">
        <v>5</v>
      </c>
      <c r="S474" s="14"/>
      <c r="T474" s="16"/>
    </row>
    <row r="475" spans="1:20" ht="14.25" customHeight="1">
      <c r="A475" s="7">
        <v>56</v>
      </c>
      <c r="B475" s="19" t="s">
        <v>165</v>
      </c>
      <c r="C475" s="11"/>
      <c r="D475" s="11" t="s">
        <v>68</v>
      </c>
      <c r="E475" s="11"/>
      <c r="F475" s="11"/>
      <c r="G475" s="11"/>
      <c r="H475" s="11"/>
      <c r="I475" s="11"/>
      <c r="J475" s="22" t="s">
        <v>1343</v>
      </c>
      <c r="K475" s="46"/>
      <c r="L475" s="11" t="s">
        <v>11666</v>
      </c>
      <c r="M475" s="11" t="s">
        <v>28</v>
      </c>
      <c r="N475" s="11">
        <v>0</v>
      </c>
      <c r="O475" s="11">
        <v>1</v>
      </c>
      <c r="P475" s="11"/>
      <c r="Q475" s="11"/>
      <c r="R475" s="11"/>
      <c r="S475" s="14"/>
      <c r="T475" s="16"/>
    </row>
    <row r="476" spans="1:20" ht="14.25" customHeight="1">
      <c r="A476" s="7">
        <v>56</v>
      </c>
      <c r="B476" s="19" t="s">
        <v>165</v>
      </c>
      <c r="C476" s="11" t="s">
        <v>38</v>
      </c>
      <c r="D476" s="11" t="s">
        <v>193</v>
      </c>
      <c r="E476" s="11" t="s">
        <v>11967</v>
      </c>
      <c r="F476" s="11"/>
      <c r="G476" s="11" t="s">
        <v>196</v>
      </c>
      <c r="H476" s="11" t="s">
        <v>196</v>
      </c>
      <c r="I476" s="11"/>
      <c r="J476" s="22" t="s">
        <v>194</v>
      </c>
      <c r="K476" s="12" t="s">
        <v>195</v>
      </c>
      <c r="L476" s="11" t="s">
        <v>11663</v>
      </c>
      <c r="M476" s="11" t="s">
        <v>43</v>
      </c>
      <c r="N476" s="11">
        <v>1</v>
      </c>
      <c r="O476" s="11">
        <v>1</v>
      </c>
      <c r="P476" s="11"/>
      <c r="Q476" s="130">
        <v>3</v>
      </c>
      <c r="R476" s="130">
        <v>3</v>
      </c>
      <c r="S476" s="14"/>
      <c r="T476" s="16"/>
    </row>
    <row r="477" spans="1:20" ht="14.25" customHeight="1">
      <c r="A477" s="7">
        <v>56</v>
      </c>
      <c r="B477" s="19" t="s">
        <v>165</v>
      </c>
      <c r="C477" s="11" t="s">
        <v>318</v>
      </c>
      <c r="D477" s="11" t="s">
        <v>573</v>
      </c>
      <c r="E477" s="11"/>
      <c r="F477" s="11"/>
      <c r="G477" s="11"/>
      <c r="H477" s="11"/>
      <c r="I477" s="11"/>
      <c r="J477" s="22" t="s">
        <v>1155</v>
      </c>
      <c r="K477" s="46"/>
      <c r="L477" s="11" t="s">
        <v>11663</v>
      </c>
      <c r="M477" s="11" t="s">
        <v>83</v>
      </c>
      <c r="N477" s="11">
        <v>0</v>
      </c>
      <c r="O477" s="11">
        <v>1</v>
      </c>
      <c r="P477" s="11"/>
      <c r="Q477" s="11"/>
      <c r="R477" s="11"/>
      <c r="S477" s="14"/>
      <c r="T477" s="16"/>
    </row>
    <row r="478" spans="1:20" ht="14.25" customHeight="1">
      <c r="A478" s="7">
        <v>56</v>
      </c>
      <c r="B478" s="19" t="s">
        <v>165</v>
      </c>
      <c r="C478" s="11"/>
      <c r="D478" s="11" t="s">
        <v>9445</v>
      </c>
      <c r="E478" s="11"/>
      <c r="F478" s="11"/>
      <c r="G478" s="11"/>
      <c r="H478" s="11"/>
      <c r="I478" s="11"/>
      <c r="J478" s="22" t="s">
        <v>2449</v>
      </c>
      <c r="K478" s="46"/>
      <c r="L478" s="11" t="s">
        <v>11688</v>
      </c>
      <c r="M478" s="11" t="s">
        <v>83</v>
      </c>
      <c r="N478" s="11">
        <v>0</v>
      </c>
      <c r="O478" s="11">
        <v>1</v>
      </c>
      <c r="P478" s="11"/>
      <c r="Q478" s="11"/>
      <c r="R478" s="11"/>
      <c r="S478" s="14"/>
      <c r="T478" s="16"/>
    </row>
    <row r="479" spans="1:20" ht="14.25" customHeight="1">
      <c r="A479" s="7">
        <v>56</v>
      </c>
      <c r="B479" s="19" t="s">
        <v>165</v>
      </c>
      <c r="C479" s="11" t="s">
        <v>1667</v>
      </c>
      <c r="D479" s="11" t="s">
        <v>1667</v>
      </c>
      <c r="E479" s="11"/>
      <c r="F479" s="11"/>
      <c r="G479" s="11"/>
      <c r="H479" s="11"/>
      <c r="I479" s="11"/>
      <c r="J479" s="22" t="s">
        <v>531</v>
      </c>
      <c r="K479" s="46"/>
      <c r="L479" s="11" t="s">
        <v>11688</v>
      </c>
      <c r="M479" s="11" t="s">
        <v>83</v>
      </c>
      <c r="N479" s="11">
        <v>0</v>
      </c>
      <c r="O479" s="11">
        <v>1</v>
      </c>
      <c r="P479" s="11"/>
      <c r="Q479" s="11"/>
      <c r="R479" s="11"/>
      <c r="S479" s="14"/>
      <c r="T479" s="16"/>
    </row>
    <row r="480" spans="1:20" ht="14.25" customHeight="1">
      <c r="A480" s="7">
        <v>56</v>
      </c>
      <c r="B480" s="19" t="s">
        <v>165</v>
      </c>
      <c r="C480" s="11" t="s">
        <v>197</v>
      </c>
      <c r="D480" s="11" t="s">
        <v>198</v>
      </c>
      <c r="E480" s="11"/>
      <c r="F480" s="11"/>
      <c r="G480" s="11" t="s">
        <v>11968</v>
      </c>
      <c r="H480" s="11" t="s">
        <v>201</v>
      </c>
      <c r="I480" s="11"/>
      <c r="J480" s="22" t="s">
        <v>199</v>
      </c>
      <c r="K480" s="12" t="s">
        <v>200</v>
      </c>
      <c r="L480" s="11" t="s">
        <v>11663</v>
      </c>
      <c r="M480" s="11" t="s">
        <v>110</v>
      </c>
      <c r="N480" s="11">
        <v>1</v>
      </c>
      <c r="O480" s="11">
        <v>1</v>
      </c>
      <c r="P480" s="11"/>
      <c r="Q480" s="130">
        <v>3</v>
      </c>
      <c r="R480" s="130">
        <v>4</v>
      </c>
      <c r="S480" s="14"/>
      <c r="T480" s="16"/>
    </row>
    <row r="481" spans="1:20" ht="14.25" customHeight="1">
      <c r="A481" s="7">
        <v>56</v>
      </c>
      <c r="B481" s="19" t="s">
        <v>165</v>
      </c>
      <c r="C481" s="11"/>
      <c r="D481" s="11" t="s">
        <v>85</v>
      </c>
      <c r="E481" s="11"/>
      <c r="F481" s="11"/>
      <c r="G481" s="11"/>
      <c r="H481" s="11"/>
      <c r="I481" s="11"/>
      <c r="J481" s="22" t="s">
        <v>11969</v>
      </c>
      <c r="K481" s="46"/>
      <c r="L481" s="11" t="s">
        <v>11666</v>
      </c>
      <c r="M481" s="11" t="s">
        <v>28</v>
      </c>
      <c r="N481" s="11">
        <v>0</v>
      </c>
      <c r="O481" s="11">
        <v>1</v>
      </c>
      <c r="P481" s="11"/>
      <c r="Q481" s="11"/>
      <c r="R481" s="11"/>
      <c r="S481" s="14"/>
      <c r="T481" s="16"/>
    </row>
    <row r="482" spans="1:20" ht="14.25" customHeight="1">
      <c r="A482" s="7">
        <v>56</v>
      </c>
      <c r="B482" s="19" t="s">
        <v>165</v>
      </c>
      <c r="C482" s="11"/>
      <c r="D482" s="11" t="s">
        <v>197</v>
      </c>
      <c r="E482" s="11"/>
      <c r="F482" s="11"/>
      <c r="G482" s="11"/>
      <c r="H482" s="11"/>
      <c r="I482" s="11"/>
      <c r="J482" s="22" t="s">
        <v>4535</v>
      </c>
      <c r="K482" s="46"/>
      <c r="L482" s="11" t="s">
        <v>11663</v>
      </c>
      <c r="M482" s="11" t="s">
        <v>28</v>
      </c>
      <c r="N482" s="11">
        <v>0</v>
      </c>
      <c r="O482" s="11">
        <v>1</v>
      </c>
      <c r="P482" s="11"/>
      <c r="Q482" s="11"/>
      <c r="R482" s="11"/>
      <c r="S482" s="14"/>
      <c r="T482" s="16"/>
    </row>
    <row r="483" spans="1:20" ht="14.25" customHeight="1">
      <c r="A483" s="7">
        <v>56</v>
      </c>
      <c r="B483" s="19" t="s">
        <v>165</v>
      </c>
      <c r="C483" s="23"/>
      <c r="D483" s="11" t="s">
        <v>11970</v>
      </c>
      <c r="E483" s="11"/>
      <c r="F483" s="11"/>
      <c r="G483" s="23"/>
      <c r="H483" s="11"/>
      <c r="I483" s="11"/>
      <c r="J483" s="22" t="s">
        <v>1158</v>
      </c>
      <c r="K483" s="46"/>
      <c r="L483" s="11" t="s">
        <v>11666</v>
      </c>
      <c r="M483" s="11" t="s">
        <v>43</v>
      </c>
      <c r="N483" s="11">
        <v>0</v>
      </c>
      <c r="O483" s="11">
        <v>1</v>
      </c>
      <c r="P483" s="11"/>
      <c r="Q483" s="11"/>
      <c r="R483" s="11"/>
      <c r="S483" s="14"/>
      <c r="T483" s="16"/>
    </row>
    <row r="484" spans="1:20" ht="14.25" customHeight="1">
      <c r="A484" s="7">
        <v>56</v>
      </c>
      <c r="B484" s="19" t="s">
        <v>165</v>
      </c>
      <c r="C484" s="11" t="s">
        <v>753</v>
      </c>
      <c r="D484" s="11" t="s">
        <v>11971</v>
      </c>
      <c r="E484" s="11"/>
      <c r="F484" s="11" t="s">
        <v>4950</v>
      </c>
      <c r="G484" s="11" t="s">
        <v>2213</v>
      </c>
      <c r="H484" s="11" t="s">
        <v>2213</v>
      </c>
      <c r="I484" s="11"/>
      <c r="J484" s="22" t="s">
        <v>1615</v>
      </c>
      <c r="K484" s="46"/>
      <c r="L484" s="11" t="s">
        <v>11666</v>
      </c>
      <c r="M484" s="11" t="s">
        <v>28</v>
      </c>
      <c r="N484" s="11">
        <v>0</v>
      </c>
      <c r="O484" s="11">
        <v>1</v>
      </c>
      <c r="P484" s="11"/>
      <c r="Q484" s="11"/>
      <c r="R484" s="11"/>
      <c r="S484" s="14"/>
      <c r="T484" s="16"/>
    </row>
    <row r="485" spans="1:20" ht="14.25" customHeight="1">
      <c r="A485" s="7">
        <v>56</v>
      </c>
      <c r="B485" s="19" t="s">
        <v>165</v>
      </c>
      <c r="C485" s="11" t="s">
        <v>89</v>
      </c>
      <c r="D485" s="11" t="s">
        <v>202</v>
      </c>
      <c r="E485" s="11"/>
      <c r="F485" s="11"/>
      <c r="G485" s="11" t="s">
        <v>205</v>
      </c>
      <c r="H485" s="11" t="s">
        <v>206</v>
      </c>
      <c r="I485" s="11"/>
      <c r="J485" s="22" t="s">
        <v>203</v>
      </c>
      <c r="K485" s="12" t="s">
        <v>204</v>
      </c>
      <c r="L485" s="11" t="s">
        <v>11666</v>
      </c>
      <c r="M485" s="11" t="s">
        <v>43</v>
      </c>
      <c r="N485" s="11">
        <v>1</v>
      </c>
      <c r="O485" s="11">
        <v>1</v>
      </c>
      <c r="P485" s="11"/>
      <c r="Q485" s="130">
        <v>4</v>
      </c>
      <c r="R485" s="130">
        <v>5</v>
      </c>
      <c r="S485" s="14"/>
      <c r="T485" s="16"/>
    </row>
    <row r="486" spans="1:20" ht="14.25" customHeight="1">
      <c r="A486" s="7">
        <v>57</v>
      </c>
      <c r="B486" s="19" t="s">
        <v>207</v>
      </c>
      <c r="C486" s="11"/>
      <c r="D486" s="11" t="s">
        <v>85</v>
      </c>
      <c r="E486" s="14"/>
      <c r="F486" s="14"/>
      <c r="G486" s="14"/>
      <c r="H486" s="14"/>
      <c r="I486" s="14"/>
      <c r="J486" s="12" t="s">
        <v>2306</v>
      </c>
      <c r="K486" s="415"/>
      <c r="L486" s="11" t="s">
        <v>11666</v>
      </c>
      <c r="M486" s="11" t="s">
        <v>28</v>
      </c>
      <c r="N486" s="11">
        <v>1</v>
      </c>
      <c r="O486" s="11">
        <v>1</v>
      </c>
      <c r="P486" s="11" t="s">
        <v>11972</v>
      </c>
      <c r="Q486" s="11"/>
      <c r="R486" s="11"/>
      <c r="S486" s="14"/>
      <c r="T486" s="16"/>
    </row>
    <row r="487" spans="1:20" ht="14.25" customHeight="1">
      <c r="A487" s="7">
        <v>57</v>
      </c>
      <c r="B487" s="19" t="s">
        <v>207</v>
      </c>
      <c r="C487" s="11" t="s">
        <v>37</v>
      </c>
      <c r="D487" s="11" t="s">
        <v>216</v>
      </c>
      <c r="E487" s="14"/>
      <c r="F487" s="14"/>
      <c r="G487" s="14"/>
      <c r="H487" s="14"/>
      <c r="I487" s="14"/>
      <c r="J487" s="12" t="s">
        <v>2101</v>
      </c>
      <c r="K487" s="415"/>
      <c r="L487" s="11" t="s">
        <v>11663</v>
      </c>
      <c r="M487" s="11" t="s">
        <v>43</v>
      </c>
      <c r="N487" s="11">
        <v>0</v>
      </c>
      <c r="O487" s="11">
        <v>1</v>
      </c>
      <c r="P487" s="11" t="s">
        <v>11973</v>
      </c>
      <c r="Q487" s="11"/>
      <c r="R487" s="11"/>
      <c r="S487" s="14"/>
      <c r="T487" s="16"/>
    </row>
    <row r="488" spans="1:20" ht="28.8">
      <c r="A488" s="7">
        <v>57</v>
      </c>
      <c r="B488" s="19" t="s">
        <v>207</v>
      </c>
      <c r="C488" s="11" t="s">
        <v>68</v>
      </c>
      <c r="D488" s="11" t="s">
        <v>90</v>
      </c>
      <c r="E488" s="14"/>
      <c r="F488" s="11" t="s">
        <v>208</v>
      </c>
      <c r="G488" s="11" t="s">
        <v>212</v>
      </c>
      <c r="H488" s="11" t="s">
        <v>212</v>
      </c>
      <c r="I488" s="14"/>
      <c r="J488" s="12" t="s">
        <v>209</v>
      </c>
      <c r="K488" s="12" t="s">
        <v>210</v>
      </c>
      <c r="L488" s="11" t="s">
        <v>11666</v>
      </c>
      <c r="M488" s="11" t="s">
        <v>28</v>
      </c>
      <c r="N488" s="11">
        <v>1</v>
      </c>
      <c r="O488" s="11">
        <v>1</v>
      </c>
      <c r="P488" s="11" t="s">
        <v>11974</v>
      </c>
      <c r="Q488" s="130">
        <v>3</v>
      </c>
      <c r="R488" s="130">
        <v>5</v>
      </c>
      <c r="S488" s="14"/>
      <c r="T488" s="16"/>
    </row>
    <row r="489" spans="1:20" ht="15" customHeight="1">
      <c r="A489" s="7">
        <v>57</v>
      </c>
      <c r="B489" s="19" t="s">
        <v>207</v>
      </c>
      <c r="C489" s="11" t="s">
        <v>1847</v>
      </c>
      <c r="D489" s="11" t="s">
        <v>1848</v>
      </c>
      <c r="E489" s="14"/>
      <c r="F489" s="11"/>
      <c r="G489" s="11"/>
      <c r="H489" s="11"/>
      <c r="I489" s="14"/>
      <c r="J489" s="12" t="s">
        <v>3084</v>
      </c>
      <c r="K489" s="46"/>
      <c r="L489" s="11" t="s">
        <v>11666</v>
      </c>
      <c r="M489" s="11" t="s">
        <v>28</v>
      </c>
      <c r="N489" s="11">
        <v>0</v>
      </c>
      <c r="O489" s="11">
        <v>1</v>
      </c>
      <c r="P489" s="11" t="s">
        <v>11975</v>
      </c>
      <c r="Q489" s="11"/>
      <c r="R489" s="11"/>
      <c r="S489" s="14"/>
      <c r="T489" s="16"/>
    </row>
    <row r="490" spans="1:20" ht="15" customHeight="1">
      <c r="A490" s="7">
        <v>57</v>
      </c>
      <c r="B490" s="19" t="s">
        <v>207</v>
      </c>
      <c r="C490" s="11" t="s">
        <v>84</v>
      </c>
      <c r="D490" s="11" t="s">
        <v>85</v>
      </c>
      <c r="E490" s="14"/>
      <c r="F490" s="11"/>
      <c r="G490" s="11" t="s">
        <v>215</v>
      </c>
      <c r="H490" s="11" t="s">
        <v>215</v>
      </c>
      <c r="I490" s="23"/>
      <c r="J490" s="12" t="s">
        <v>213</v>
      </c>
      <c r="K490" s="12" t="s">
        <v>214</v>
      </c>
      <c r="L490" s="11" t="s">
        <v>11666</v>
      </c>
      <c r="M490" s="11" t="s">
        <v>28</v>
      </c>
      <c r="N490" s="11">
        <v>0</v>
      </c>
      <c r="O490" s="11">
        <v>1</v>
      </c>
      <c r="P490" s="11" t="s">
        <v>11976</v>
      </c>
      <c r="Q490" s="130">
        <v>3</v>
      </c>
      <c r="R490" s="130">
        <v>4</v>
      </c>
      <c r="S490" s="14"/>
      <c r="T490" s="16"/>
    </row>
    <row r="491" spans="1:20" ht="15" customHeight="1">
      <c r="A491" s="7">
        <v>57</v>
      </c>
      <c r="B491" s="19" t="s">
        <v>207</v>
      </c>
      <c r="C491" s="11" t="s">
        <v>37</v>
      </c>
      <c r="D491" s="11" t="s">
        <v>216</v>
      </c>
      <c r="E491" s="14"/>
      <c r="F491" s="11"/>
      <c r="G491" s="11"/>
      <c r="H491" s="11"/>
      <c r="I491" s="11" t="s">
        <v>220</v>
      </c>
      <c r="J491" s="12" t="s">
        <v>217</v>
      </c>
      <c r="K491" s="12" t="s">
        <v>218</v>
      </c>
      <c r="L491" s="11" t="s">
        <v>11663</v>
      </c>
      <c r="M491" s="11" t="s">
        <v>43</v>
      </c>
      <c r="N491" s="11">
        <v>0</v>
      </c>
      <c r="O491" s="11">
        <v>1</v>
      </c>
      <c r="P491" s="11" t="s">
        <v>11977</v>
      </c>
      <c r="Q491" s="130">
        <v>3</v>
      </c>
      <c r="R491" s="130">
        <v>4</v>
      </c>
      <c r="S491" s="11"/>
      <c r="T491" s="16"/>
    </row>
    <row r="492" spans="1:20" ht="14.25" customHeight="1">
      <c r="A492" s="7">
        <v>58</v>
      </c>
      <c r="B492" s="19" t="s">
        <v>221</v>
      </c>
      <c r="C492" s="11"/>
      <c r="D492" s="11" t="s">
        <v>11978</v>
      </c>
      <c r="E492" s="14"/>
      <c r="F492" s="14"/>
      <c r="G492" s="14"/>
      <c r="H492" s="14"/>
      <c r="I492" s="14"/>
      <c r="J492" s="12" t="s">
        <v>1522</v>
      </c>
      <c r="K492" s="415"/>
      <c r="L492" s="11" t="s">
        <v>11666</v>
      </c>
      <c r="M492" s="11" t="s">
        <v>28</v>
      </c>
      <c r="N492" s="11">
        <v>0</v>
      </c>
      <c r="O492" s="11">
        <v>1</v>
      </c>
      <c r="P492" s="11"/>
      <c r="Q492" s="11"/>
      <c r="R492" s="11"/>
      <c r="S492" s="14"/>
      <c r="T492" s="16"/>
    </row>
    <row r="493" spans="1:20" ht="14.25" customHeight="1">
      <c r="A493" s="7">
        <v>58</v>
      </c>
      <c r="B493" s="19" t="s">
        <v>221</v>
      </c>
      <c r="C493" s="11" t="s">
        <v>84</v>
      </c>
      <c r="D493" s="11" t="s">
        <v>85</v>
      </c>
      <c r="E493" s="14"/>
      <c r="F493" s="14"/>
      <c r="G493" s="11" t="s">
        <v>225</v>
      </c>
      <c r="H493" s="11" t="s">
        <v>225</v>
      </c>
      <c r="I493" s="14"/>
      <c r="J493" s="12" t="s">
        <v>222</v>
      </c>
      <c r="K493" s="12" t="s">
        <v>223</v>
      </c>
      <c r="L493" s="11" t="s">
        <v>11666</v>
      </c>
      <c r="M493" s="11" t="s">
        <v>28</v>
      </c>
      <c r="N493" s="11">
        <v>1</v>
      </c>
      <c r="O493" s="11">
        <v>1</v>
      </c>
      <c r="P493" s="11" t="s">
        <v>11979</v>
      </c>
      <c r="Q493" s="130">
        <v>4</v>
      </c>
      <c r="R493" s="130">
        <v>4</v>
      </c>
      <c r="S493" s="14"/>
      <c r="T493" s="16"/>
    </row>
    <row r="494" spans="1:20" ht="14.25" customHeight="1">
      <c r="A494" s="7">
        <v>58</v>
      </c>
      <c r="B494" s="19" t="s">
        <v>221</v>
      </c>
      <c r="C494" s="11" t="s">
        <v>44</v>
      </c>
      <c r="D494" s="11" t="s">
        <v>226</v>
      </c>
      <c r="E494" s="14"/>
      <c r="F494" s="11" t="s">
        <v>227</v>
      </c>
      <c r="G494" s="11" t="s">
        <v>231</v>
      </c>
      <c r="H494" s="11" t="s">
        <v>231</v>
      </c>
      <c r="I494" s="11" t="s">
        <v>232</v>
      </c>
      <c r="J494" s="12" t="s">
        <v>228</v>
      </c>
      <c r="K494" s="12" t="s">
        <v>229</v>
      </c>
      <c r="L494" s="11" t="s">
        <v>11666</v>
      </c>
      <c r="M494" s="11" t="s">
        <v>43</v>
      </c>
      <c r="N494" s="11">
        <v>1</v>
      </c>
      <c r="O494" s="11">
        <v>1</v>
      </c>
      <c r="P494" s="11" t="s">
        <v>11980</v>
      </c>
      <c r="Q494" s="130">
        <v>3</v>
      </c>
      <c r="R494" s="130">
        <v>3</v>
      </c>
      <c r="S494" s="14"/>
      <c r="T494" s="16"/>
    </row>
    <row r="495" spans="1:20" ht="14.25" customHeight="1">
      <c r="A495" s="7">
        <v>58</v>
      </c>
      <c r="B495" s="19" t="s">
        <v>221</v>
      </c>
      <c r="C495" s="11" t="s">
        <v>233</v>
      </c>
      <c r="D495" s="11" t="s">
        <v>234</v>
      </c>
      <c r="E495" s="11" t="s">
        <v>11981</v>
      </c>
      <c r="F495" s="11"/>
      <c r="G495" s="11" t="s">
        <v>237</v>
      </c>
      <c r="H495" s="11" t="s">
        <v>237</v>
      </c>
      <c r="I495" s="11"/>
      <c r="J495" s="12" t="s">
        <v>146</v>
      </c>
      <c r="K495" s="12" t="s">
        <v>235</v>
      </c>
      <c r="L495" s="11" t="s">
        <v>11666</v>
      </c>
      <c r="M495" s="11" t="s">
        <v>28</v>
      </c>
      <c r="N495" s="11">
        <v>1</v>
      </c>
      <c r="O495" s="11">
        <v>1</v>
      </c>
      <c r="P495" s="11"/>
      <c r="Q495" s="130">
        <v>2</v>
      </c>
      <c r="R495" s="130">
        <v>3</v>
      </c>
      <c r="S495" s="14"/>
      <c r="T495" s="16"/>
    </row>
    <row r="496" spans="1:20" ht="14.25" customHeight="1">
      <c r="A496" s="7">
        <v>58</v>
      </c>
      <c r="B496" s="19" t="s">
        <v>221</v>
      </c>
      <c r="C496" s="11" t="s">
        <v>238</v>
      </c>
      <c r="D496" s="11" t="s">
        <v>90</v>
      </c>
      <c r="E496" s="11"/>
      <c r="F496" s="11" t="s">
        <v>239</v>
      </c>
      <c r="G496" s="11"/>
      <c r="H496" s="11"/>
      <c r="I496" s="11" t="s">
        <v>11982</v>
      </c>
      <c r="J496" s="12" t="s">
        <v>240</v>
      </c>
      <c r="K496" s="12" t="s">
        <v>241</v>
      </c>
      <c r="L496" s="11" t="s">
        <v>11663</v>
      </c>
      <c r="M496" s="11" t="s">
        <v>43</v>
      </c>
      <c r="N496" s="11">
        <v>0</v>
      </c>
      <c r="O496" s="11">
        <v>1</v>
      </c>
      <c r="P496" s="11"/>
      <c r="Q496" s="130">
        <v>2</v>
      </c>
      <c r="R496" s="130">
        <v>3</v>
      </c>
      <c r="S496" s="14"/>
      <c r="T496" s="16"/>
    </row>
    <row r="497" spans="1:20" ht="14.25" customHeight="1">
      <c r="A497" s="7">
        <v>58</v>
      </c>
      <c r="B497" s="19" t="s">
        <v>221</v>
      </c>
      <c r="C497" s="11" t="s">
        <v>79</v>
      </c>
      <c r="D497" s="11" t="s">
        <v>90</v>
      </c>
      <c r="E497" s="11"/>
      <c r="F497" s="11" t="s">
        <v>80</v>
      </c>
      <c r="G497" s="11" t="s">
        <v>245</v>
      </c>
      <c r="H497" s="11" t="s">
        <v>245</v>
      </c>
      <c r="I497" s="11"/>
      <c r="J497" s="12" t="s">
        <v>243</v>
      </c>
      <c r="K497" s="12" t="s">
        <v>244</v>
      </c>
      <c r="L497" s="11" t="s">
        <v>11688</v>
      </c>
      <c r="M497" s="11" t="s">
        <v>83</v>
      </c>
      <c r="N497" s="11">
        <v>0</v>
      </c>
      <c r="O497" s="11">
        <v>3</v>
      </c>
      <c r="P497" s="11"/>
      <c r="Q497" s="130">
        <v>4</v>
      </c>
      <c r="R497" s="130">
        <v>3</v>
      </c>
      <c r="S497" s="14"/>
      <c r="T497" s="16"/>
    </row>
    <row r="498" spans="1:20" ht="14.25" customHeight="1">
      <c r="A498" s="7">
        <v>58</v>
      </c>
      <c r="B498" s="19" t="s">
        <v>221</v>
      </c>
      <c r="C498" s="11" t="s">
        <v>284</v>
      </c>
      <c r="D498" s="11" t="s">
        <v>284</v>
      </c>
      <c r="E498" s="11"/>
      <c r="F498" s="11"/>
      <c r="G498" s="11"/>
      <c r="H498" s="11"/>
      <c r="I498" s="11"/>
      <c r="J498" s="12" t="s">
        <v>2253</v>
      </c>
      <c r="K498" s="46"/>
      <c r="L498" s="11" t="s">
        <v>11688</v>
      </c>
      <c r="M498" s="11" t="s">
        <v>83</v>
      </c>
      <c r="N498" s="11">
        <v>0</v>
      </c>
      <c r="O498" s="11">
        <v>1</v>
      </c>
      <c r="P498" s="11"/>
      <c r="Q498" s="11"/>
      <c r="R498" s="11"/>
      <c r="S498" s="14"/>
      <c r="T498" s="16"/>
    </row>
    <row r="499" spans="1:20" ht="14.25" customHeight="1">
      <c r="A499" s="7">
        <v>58</v>
      </c>
      <c r="B499" s="19" t="s">
        <v>221</v>
      </c>
      <c r="C499" s="11" t="s">
        <v>79</v>
      </c>
      <c r="D499" s="11" t="s">
        <v>79</v>
      </c>
      <c r="E499" s="11"/>
      <c r="F499" s="11"/>
      <c r="G499" s="11"/>
      <c r="H499" s="11"/>
      <c r="I499" s="11"/>
      <c r="J499" s="12" t="s">
        <v>188</v>
      </c>
      <c r="K499" s="46"/>
      <c r="L499" s="11" t="s">
        <v>11688</v>
      </c>
      <c r="M499" s="11" t="s">
        <v>83</v>
      </c>
      <c r="N499" s="11">
        <v>0</v>
      </c>
      <c r="O499" s="11">
        <v>1</v>
      </c>
      <c r="P499" s="11" t="s">
        <v>11983</v>
      </c>
      <c r="Q499" s="11"/>
      <c r="R499" s="11"/>
      <c r="S499" s="14"/>
      <c r="T499" s="16"/>
    </row>
    <row r="500" spans="1:20" ht="14.25" customHeight="1">
      <c r="A500" s="7">
        <v>58</v>
      </c>
      <c r="B500" s="19" t="s">
        <v>221</v>
      </c>
      <c r="C500" s="11"/>
      <c r="D500" s="11" t="s">
        <v>11984</v>
      </c>
      <c r="E500" s="11"/>
      <c r="F500" s="11"/>
      <c r="G500" s="11"/>
      <c r="H500" s="11"/>
      <c r="I500" s="11"/>
      <c r="J500" s="12" t="s">
        <v>2197</v>
      </c>
      <c r="K500" s="46"/>
      <c r="L500" s="11" t="s">
        <v>11688</v>
      </c>
      <c r="M500" s="11" t="s">
        <v>83</v>
      </c>
      <c r="N500" s="11">
        <v>0</v>
      </c>
      <c r="O500" s="11">
        <v>1</v>
      </c>
      <c r="P500" s="11"/>
      <c r="Q500" s="11"/>
      <c r="R500" s="11"/>
      <c r="S500" s="14"/>
      <c r="T500" s="16"/>
    </row>
    <row r="501" spans="1:20" ht="14.25" customHeight="1">
      <c r="A501" s="7">
        <v>58</v>
      </c>
      <c r="B501" s="19" t="s">
        <v>221</v>
      </c>
      <c r="C501" s="11"/>
      <c r="D501" s="11" t="s">
        <v>616</v>
      </c>
      <c r="E501" s="11"/>
      <c r="F501" s="11"/>
      <c r="G501" s="11"/>
      <c r="H501" s="11"/>
      <c r="I501" s="11"/>
      <c r="J501" s="12" t="s">
        <v>6771</v>
      </c>
      <c r="K501" s="46"/>
      <c r="L501" s="11" t="s">
        <v>11666</v>
      </c>
      <c r="M501" s="11" t="s">
        <v>28</v>
      </c>
      <c r="N501" s="11">
        <v>0</v>
      </c>
      <c r="O501" s="11">
        <v>1</v>
      </c>
      <c r="P501" s="11"/>
      <c r="Q501" s="11"/>
      <c r="R501" s="11"/>
      <c r="S501" s="14"/>
      <c r="T501" s="16"/>
    </row>
    <row r="502" spans="1:20" ht="14.25" customHeight="1">
      <c r="A502" s="7">
        <v>59</v>
      </c>
      <c r="B502" s="19" t="s">
        <v>246</v>
      </c>
      <c r="C502" s="11" t="s">
        <v>118</v>
      </c>
      <c r="D502" s="11" t="s">
        <v>118</v>
      </c>
      <c r="E502" s="14"/>
      <c r="F502" s="14"/>
      <c r="G502" s="11" t="s">
        <v>11985</v>
      </c>
      <c r="H502" s="11" t="s">
        <v>11986</v>
      </c>
      <c r="I502" s="11" t="s">
        <v>251</v>
      </c>
      <c r="J502" s="12" t="s">
        <v>247</v>
      </c>
      <c r="K502" s="12" t="s">
        <v>248</v>
      </c>
      <c r="L502" s="11" t="s">
        <v>11666</v>
      </c>
      <c r="M502" s="11" t="s">
        <v>28</v>
      </c>
      <c r="N502" s="11">
        <v>0</v>
      </c>
      <c r="O502" s="11">
        <v>1</v>
      </c>
      <c r="P502" s="11"/>
      <c r="Q502" s="130">
        <v>4</v>
      </c>
      <c r="R502" s="130">
        <v>4</v>
      </c>
      <c r="S502" s="14"/>
      <c r="T502" s="16"/>
    </row>
    <row r="503" spans="1:20" ht="14.25" customHeight="1">
      <c r="A503" s="7">
        <v>59</v>
      </c>
      <c r="B503" s="19" t="s">
        <v>246</v>
      </c>
      <c r="C503" s="11" t="s">
        <v>75</v>
      </c>
      <c r="D503" s="11" t="s">
        <v>75</v>
      </c>
      <c r="E503" s="11" t="s">
        <v>257</v>
      </c>
      <c r="F503" s="14"/>
      <c r="G503" s="11"/>
      <c r="H503" s="11"/>
      <c r="I503" s="14"/>
      <c r="J503" s="12" t="s">
        <v>376</v>
      </c>
      <c r="K503" s="415"/>
      <c r="L503" s="11" t="s">
        <v>11666</v>
      </c>
      <c r="M503" s="11" t="s">
        <v>78</v>
      </c>
      <c r="N503" s="11">
        <v>0</v>
      </c>
      <c r="O503" s="11">
        <v>1</v>
      </c>
      <c r="P503" s="11" t="s">
        <v>11759</v>
      </c>
      <c r="Q503" s="11"/>
      <c r="R503" s="11"/>
      <c r="S503" s="14"/>
      <c r="T503" s="16"/>
    </row>
    <row r="504" spans="1:20" ht="14.25" customHeight="1">
      <c r="A504" s="7">
        <v>59</v>
      </c>
      <c r="B504" s="19" t="s">
        <v>246</v>
      </c>
      <c r="C504" s="11"/>
      <c r="D504" s="11" t="s">
        <v>11987</v>
      </c>
      <c r="E504" s="11"/>
      <c r="F504" s="11" t="s">
        <v>11988</v>
      </c>
      <c r="G504" s="11"/>
      <c r="H504" s="11"/>
      <c r="I504" s="14"/>
      <c r="J504" s="12" t="s">
        <v>1647</v>
      </c>
      <c r="K504" s="415"/>
      <c r="L504" s="11" t="s">
        <v>11666</v>
      </c>
      <c r="M504" s="11" t="s">
        <v>43</v>
      </c>
      <c r="N504" s="11">
        <v>0</v>
      </c>
      <c r="O504" s="11">
        <v>1</v>
      </c>
      <c r="P504" s="11"/>
      <c r="Q504" s="11"/>
      <c r="R504" s="11"/>
      <c r="S504" s="14"/>
      <c r="T504" s="16"/>
    </row>
    <row r="505" spans="1:20" ht="14.25" customHeight="1">
      <c r="A505" s="7">
        <v>59</v>
      </c>
      <c r="B505" s="19" t="s">
        <v>246</v>
      </c>
      <c r="C505" s="11"/>
      <c r="D505" s="11" t="s">
        <v>11989</v>
      </c>
      <c r="E505" s="11"/>
      <c r="F505" s="11" t="s">
        <v>11990</v>
      </c>
      <c r="G505" s="11"/>
      <c r="H505" s="11"/>
      <c r="I505" s="14"/>
      <c r="J505" s="12"/>
      <c r="K505" s="415"/>
      <c r="L505" s="11" t="s">
        <v>11666</v>
      </c>
      <c r="M505" s="11" t="s">
        <v>43</v>
      </c>
      <c r="N505" s="11">
        <v>0</v>
      </c>
      <c r="O505" s="11">
        <v>1</v>
      </c>
      <c r="P505" s="11"/>
      <c r="Q505" s="11"/>
      <c r="R505" s="11"/>
      <c r="S505" s="14"/>
      <c r="T505" s="16"/>
    </row>
    <row r="506" spans="1:20" ht="14.25" customHeight="1">
      <c r="A506" s="7">
        <v>59</v>
      </c>
      <c r="B506" s="19" t="s">
        <v>246</v>
      </c>
      <c r="C506" s="11"/>
      <c r="D506" s="11" t="s">
        <v>3851</v>
      </c>
      <c r="E506" s="11"/>
      <c r="F506" s="11"/>
      <c r="G506" s="11"/>
      <c r="H506" s="11"/>
      <c r="I506" s="14"/>
      <c r="J506" s="12" t="s">
        <v>433</v>
      </c>
      <c r="K506" s="415"/>
      <c r="L506" s="11" t="s">
        <v>11666</v>
      </c>
      <c r="M506" s="11" t="s">
        <v>43</v>
      </c>
      <c r="N506" s="11">
        <v>0</v>
      </c>
      <c r="O506" s="11">
        <v>1</v>
      </c>
      <c r="P506" s="11"/>
      <c r="Q506" s="11"/>
      <c r="R506" s="11"/>
      <c r="S506" s="14"/>
      <c r="T506" s="16"/>
    </row>
    <row r="507" spans="1:20" ht="14.25" customHeight="1">
      <c r="A507" s="7">
        <v>59</v>
      </c>
      <c r="B507" s="19" t="s">
        <v>246</v>
      </c>
      <c r="C507" s="11"/>
      <c r="D507" s="11" t="s">
        <v>11991</v>
      </c>
      <c r="E507" s="11" t="s">
        <v>1737</v>
      </c>
      <c r="F507" s="11"/>
      <c r="G507" s="11"/>
      <c r="H507" s="11"/>
      <c r="I507" s="14"/>
      <c r="J507" s="12" t="s">
        <v>438</v>
      </c>
      <c r="K507" s="415"/>
      <c r="L507" s="11" t="s">
        <v>11666</v>
      </c>
      <c r="M507" s="11" t="s">
        <v>43</v>
      </c>
      <c r="N507" s="11">
        <v>0</v>
      </c>
      <c r="O507" s="11">
        <v>1</v>
      </c>
      <c r="P507" s="11" t="s">
        <v>11992</v>
      </c>
      <c r="Q507" s="11"/>
      <c r="R507" s="11"/>
      <c r="S507" s="14"/>
      <c r="T507" s="16"/>
    </row>
    <row r="508" spans="1:20" ht="14.25" customHeight="1">
      <c r="A508" s="7">
        <v>59</v>
      </c>
      <c r="B508" s="19" t="s">
        <v>246</v>
      </c>
      <c r="C508" s="11"/>
      <c r="D508" s="11" t="s">
        <v>8068</v>
      </c>
      <c r="E508" s="11"/>
      <c r="F508" s="11"/>
      <c r="G508" s="11"/>
      <c r="H508" s="11"/>
      <c r="I508" s="14"/>
      <c r="J508" s="12" t="s">
        <v>1627</v>
      </c>
      <c r="K508" s="415"/>
      <c r="L508" s="11" t="s">
        <v>11666</v>
      </c>
      <c r="M508" s="11" t="s">
        <v>43</v>
      </c>
      <c r="N508" s="11">
        <v>0</v>
      </c>
      <c r="O508" s="11">
        <v>1</v>
      </c>
      <c r="P508" s="11"/>
      <c r="Q508" s="11"/>
      <c r="R508" s="11"/>
      <c r="S508" s="14"/>
      <c r="T508" s="16"/>
    </row>
    <row r="509" spans="1:20" ht="14.25" customHeight="1">
      <c r="A509" s="7">
        <v>59</v>
      </c>
      <c r="B509" s="19" t="s">
        <v>246</v>
      </c>
      <c r="C509" s="11"/>
      <c r="D509" s="11" t="s">
        <v>273</v>
      </c>
      <c r="E509" s="11"/>
      <c r="F509" s="11"/>
      <c r="G509" s="11"/>
      <c r="H509" s="11"/>
      <c r="I509" s="14"/>
      <c r="J509" s="12" t="s">
        <v>1961</v>
      </c>
      <c r="K509" s="415"/>
      <c r="L509" s="11" t="s">
        <v>11666</v>
      </c>
      <c r="M509" s="11" t="s">
        <v>43</v>
      </c>
      <c r="N509" s="11">
        <v>0</v>
      </c>
      <c r="O509" s="11">
        <v>1</v>
      </c>
      <c r="P509" s="11"/>
      <c r="Q509" s="11"/>
      <c r="R509" s="11"/>
      <c r="S509" s="14"/>
      <c r="T509" s="16"/>
    </row>
    <row r="510" spans="1:20" ht="14.25" customHeight="1">
      <c r="A510" s="7">
        <v>59</v>
      </c>
      <c r="B510" s="19" t="s">
        <v>246</v>
      </c>
      <c r="C510" s="11"/>
      <c r="D510" s="11" t="s">
        <v>9183</v>
      </c>
      <c r="E510" s="11" t="s">
        <v>417</v>
      </c>
      <c r="F510" s="11" t="s">
        <v>11993</v>
      </c>
      <c r="G510" s="11"/>
      <c r="H510" s="11"/>
      <c r="I510" s="14"/>
      <c r="J510" s="12" t="s">
        <v>1724</v>
      </c>
      <c r="K510" s="415"/>
      <c r="L510" s="11" t="s">
        <v>11666</v>
      </c>
      <c r="M510" s="11" t="s">
        <v>43</v>
      </c>
      <c r="N510" s="11">
        <v>0</v>
      </c>
      <c r="O510" s="11">
        <v>1</v>
      </c>
      <c r="P510" s="11"/>
      <c r="Q510" s="11"/>
      <c r="R510" s="11"/>
      <c r="S510" s="14"/>
      <c r="T510" s="16"/>
    </row>
    <row r="511" spans="1:20" ht="14.25" customHeight="1">
      <c r="A511" s="7">
        <v>59</v>
      </c>
      <c r="B511" s="19" t="s">
        <v>246</v>
      </c>
      <c r="C511" s="11"/>
      <c r="D511" s="11" t="s">
        <v>11994</v>
      </c>
      <c r="E511" s="11" t="s">
        <v>1753</v>
      </c>
      <c r="F511" s="11" t="s">
        <v>11995</v>
      </c>
      <c r="G511" s="11"/>
      <c r="H511" s="11"/>
      <c r="I511" s="14"/>
      <c r="J511" s="12" t="s">
        <v>549</v>
      </c>
      <c r="K511" s="415"/>
      <c r="L511" s="11" t="s">
        <v>11666</v>
      </c>
      <c r="M511" s="11" t="s">
        <v>43</v>
      </c>
      <c r="N511" s="11">
        <v>0</v>
      </c>
      <c r="O511" s="11">
        <v>1</v>
      </c>
      <c r="P511" s="11" t="s">
        <v>11996</v>
      </c>
      <c r="Q511" s="11"/>
      <c r="R511" s="11"/>
      <c r="S511" s="14"/>
      <c r="T511" s="16"/>
    </row>
    <row r="512" spans="1:20" ht="14.25" customHeight="1">
      <c r="A512" s="7">
        <v>59</v>
      </c>
      <c r="B512" s="19" t="s">
        <v>246</v>
      </c>
      <c r="C512" s="11" t="s">
        <v>94</v>
      </c>
      <c r="D512" s="11" t="s">
        <v>94</v>
      </c>
      <c r="E512" s="11"/>
      <c r="F512" s="11"/>
      <c r="G512" s="11"/>
      <c r="H512" s="11"/>
      <c r="I512" s="14"/>
      <c r="J512" s="12" t="s">
        <v>253</v>
      </c>
      <c r="K512" s="12" t="s">
        <v>254</v>
      </c>
      <c r="L512" s="11" t="s">
        <v>11738</v>
      </c>
      <c r="M512" s="11" t="s">
        <v>98</v>
      </c>
      <c r="N512" s="11">
        <v>0</v>
      </c>
      <c r="O512" s="11">
        <v>1</v>
      </c>
      <c r="P512" s="11"/>
      <c r="Q512" s="130">
        <v>4</v>
      </c>
      <c r="R512" s="130">
        <v>4</v>
      </c>
      <c r="S512" s="14"/>
      <c r="T512" s="16"/>
    </row>
    <row r="513" spans="1:20" ht="14.25" customHeight="1">
      <c r="A513" s="7">
        <v>59</v>
      </c>
      <c r="B513" s="19" t="s">
        <v>246</v>
      </c>
      <c r="C513" s="11"/>
      <c r="D513" s="11" t="s">
        <v>11997</v>
      </c>
      <c r="E513" s="11"/>
      <c r="F513" s="11"/>
      <c r="G513" s="11"/>
      <c r="H513" s="11"/>
      <c r="I513" s="14"/>
      <c r="J513" s="12" t="s">
        <v>1037</v>
      </c>
      <c r="K513" s="415"/>
      <c r="L513" s="11" t="s">
        <v>11666</v>
      </c>
      <c r="M513" s="11" t="s">
        <v>43</v>
      </c>
      <c r="N513" s="11">
        <v>0</v>
      </c>
      <c r="O513" s="11">
        <v>1</v>
      </c>
      <c r="P513" s="11"/>
      <c r="Q513" s="11"/>
      <c r="R513" s="11"/>
      <c r="S513" s="14"/>
      <c r="T513" s="16"/>
    </row>
    <row r="514" spans="1:20" ht="14.25" customHeight="1">
      <c r="A514" s="7">
        <v>59</v>
      </c>
      <c r="B514" s="19" t="s">
        <v>246</v>
      </c>
      <c r="C514" s="11"/>
      <c r="D514" s="11" t="s">
        <v>973</v>
      </c>
      <c r="E514" s="11"/>
      <c r="F514" s="11"/>
      <c r="G514" s="11"/>
      <c r="H514" s="11"/>
      <c r="I514" s="14"/>
      <c r="J514" s="12" t="s">
        <v>1037</v>
      </c>
      <c r="K514" s="415"/>
      <c r="L514" s="11" t="s">
        <v>11666</v>
      </c>
      <c r="M514" s="11" t="s">
        <v>43</v>
      </c>
      <c r="N514" s="11">
        <v>0</v>
      </c>
      <c r="O514" s="11">
        <v>1</v>
      </c>
      <c r="P514" s="11"/>
      <c r="Q514" s="11"/>
      <c r="R514" s="11"/>
      <c r="S514" s="14"/>
      <c r="T514" s="16"/>
    </row>
    <row r="515" spans="1:20" ht="14.25" customHeight="1">
      <c r="A515" s="7">
        <v>59</v>
      </c>
      <c r="B515" s="19" t="s">
        <v>246</v>
      </c>
      <c r="C515" s="11"/>
      <c r="D515" s="11" t="s">
        <v>1753</v>
      </c>
      <c r="E515" s="11"/>
      <c r="F515" s="11"/>
      <c r="G515" s="11"/>
      <c r="H515" s="11"/>
      <c r="I515" s="11" t="s">
        <v>586</v>
      </c>
      <c r="J515" s="12" t="s">
        <v>2414</v>
      </c>
      <c r="K515" s="415"/>
      <c r="L515" s="11" t="s">
        <v>11666</v>
      </c>
      <c r="M515" s="11" t="s">
        <v>43</v>
      </c>
      <c r="N515" s="11">
        <v>0</v>
      </c>
      <c r="O515" s="11">
        <v>1</v>
      </c>
      <c r="P515" s="11"/>
      <c r="Q515" s="11"/>
      <c r="R515" s="11"/>
      <c r="S515" s="14"/>
      <c r="T515" s="16"/>
    </row>
    <row r="516" spans="1:20" ht="14.25" customHeight="1">
      <c r="A516" s="7">
        <v>59</v>
      </c>
      <c r="B516" s="19" t="s">
        <v>246</v>
      </c>
      <c r="C516" s="11"/>
      <c r="D516" s="11" t="s">
        <v>11998</v>
      </c>
      <c r="E516" s="11"/>
      <c r="F516" s="11"/>
      <c r="G516" s="11"/>
      <c r="H516" s="11"/>
      <c r="I516" s="11"/>
      <c r="J516" s="12" t="s">
        <v>1272</v>
      </c>
      <c r="K516" s="415"/>
      <c r="L516" s="11" t="s">
        <v>11666</v>
      </c>
      <c r="M516" s="11" t="s">
        <v>43</v>
      </c>
      <c r="N516" s="11">
        <v>0</v>
      </c>
      <c r="O516" s="11">
        <v>1</v>
      </c>
      <c r="P516" s="11"/>
      <c r="Q516" s="11"/>
      <c r="R516" s="11"/>
      <c r="S516" s="14"/>
      <c r="T516" s="16"/>
    </row>
    <row r="517" spans="1:20" ht="14.25" customHeight="1">
      <c r="A517" s="7">
        <v>59</v>
      </c>
      <c r="B517" s="19" t="s">
        <v>246</v>
      </c>
      <c r="C517" s="11"/>
      <c r="D517" s="11" t="s">
        <v>1665</v>
      </c>
      <c r="E517" s="11"/>
      <c r="F517" s="11"/>
      <c r="G517" s="11"/>
      <c r="H517" s="11"/>
      <c r="I517" s="11"/>
      <c r="J517" s="12" t="s">
        <v>179</v>
      </c>
      <c r="K517" s="415"/>
      <c r="L517" s="11" t="s">
        <v>11666</v>
      </c>
      <c r="M517" s="11" t="s">
        <v>43</v>
      </c>
      <c r="N517" s="11">
        <v>0</v>
      </c>
      <c r="O517" s="11">
        <v>1</v>
      </c>
      <c r="P517" s="11"/>
      <c r="Q517" s="11"/>
      <c r="R517" s="11"/>
      <c r="S517" s="14"/>
      <c r="T517" s="16"/>
    </row>
    <row r="518" spans="1:20" ht="14.25" customHeight="1">
      <c r="A518" s="7">
        <v>59</v>
      </c>
      <c r="B518" s="19" t="s">
        <v>246</v>
      </c>
      <c r="C518" s="11"/>
      <c r="D518" s="11" t="s">
        <v>8068</v>
      </c>
      <c r="E518" s="11"/>
      <c r="F518" s="11"/>
      <c r="G518" s="11"/>
      <c r="H518" s="11"/>
      <c r="I518" s="11"/>
      <c r="J518" s="12" t="s">
        <v>152</v>
      </c>
      <c r="K518" s="415"/>
      <c r="L518" s="11" t="s">
        <v>11666</v>
      </c>
      <c r="M518" s="11" t="s">
        <v>43</v>
      </c>
      <c r="N518" s="11">
        <v>0</v>
      </c>
      <c r="O518" s="11">
        <v>1</v>
      </c>
      <c r="P518" s="11"/>
      <c r="Q518" s="11"/>
      <c r="R518" s="11"/>
      <c r="S518" s="14"/>
      <c r="T518" s="16"/>
    </row>
    <row r="519" spans="1:20" ht="14.25" customHeight="1">
      <c r="A519" s="7">
        <v>59</v>
      </c>
      <c r="B519" s="19" t="s">
        <v>246</v>
      </c>
      <c r="C519" s="11"/>
      <c r="D519" s="11" t="s">
        <v>273</v>
      </c>
      <c r="E519" s="11"/>
      <c r="F519" s="11"/>
      <c r="G519" s="11"/>
      <c r="H519" s="11"/>
      <c r="I519" s="11"/>
      <c r="J519" s="12" t="s">
        <v>456</v>
      </c>
      <c r="K519" s="415"/>
      <c r="L519" s="11" t="s">
        <v>11666</v>
      </c>
      <c r="M519" s="11" t="s">
        <v>43</v>
      </c>
      <c r="N519" s="11">
        <v>0</v>
      </c>
      <c r="O519" s="11">
        <v>1</v>
      </c>
      <c r="P519" s="11"/>
      <c r="Q519" s="11"/>
      <c r="R519" s="11"/>
      <c r="S519" s="14"/>
      <c r="T519" s="16"/>
    </row>
    <row r="520" spans="1:20" ht="14.25" customHeight="1">
      <c r="A520" s="7">
        <v>59</v>
      </c>
      <c r="B520" s="19" t="s">
        <v>246</v>
      </c>
      <c r="C520" s="11"/>
      <c r="D520" s="11" t="s">
        <v>973</v>
      </c>
      <c r="E520" s="11"/>
      <c r="F520" s="11"/>
      <c r="G520" s="11"/>
      <c r="H520" s="11"/>
      <c r="I520" s="11"/>
      <c r="J520" s="12" t="s">
        <v>456</v>
      </c>
      <c r="K520" s="415"/>
      <c r="L520" s="11" t="s">
        <v>11666</v>
      </c>
      <c r="M520" s="11" t="s">
        <v>43</v>
      </c>
      <c r="N520" s="11">
        <v>0</v>
      </c>
      <c r="O520" s="11">
        <v>1</v>
      </c>
      <c r="P520" s="11"/>
      <c r="Q520" s="11"/>
      <c r="R520" s="11"/>
      <c r="S520" s="14"/>
      <c r="T520" s="16"/>
    </row>
    <row r="521" spans="1:20" ht="14.25" customHeight="1">
      <c r="A521" s="7">
        <v>59</v>
      </c>
      <c r="B521" s="19" t="s">
        <v>246</v>
      </c>
      <c r="C521" s="11"/>
      <c r="D521" s="11" t="s">
        <v>417</v>
      </c>
      <c r="E521" s="11"/>
      <c r="F521" s="11"/>
      <c r="G521" s="11"/>
      <c r="H521" s="11"/>
      <c r="I521" s="11"/>
      <c r="J521" s="12" t="s">
        <v>456</v>
      </c>
      <c r="K521" s="415"/>
      <c r="L521" s="11" t="s">
        <v>11666</v>
      </c>
      <c r="M521" s="11" t="s">
        <v>43</v>
      </c>
      <c r="N521" s="11">
        <v>0</v>
      </c>
      <c r="O521" s="11">
        <v>1</v>
      </c>
      <c r="P521" s="11"/>
      <c r="Q521" s="11"/>
      <c r="R521" s="11"/>
      <c r="S521" s="14"/>
      <c r="T521" s="16"/>
    </row>
    <row r="522" spans="1:20" ht="14.25" customHeight="1">
      <c r="A522" s="7">
        <v>59</v>
      </c>
      <c r="B522" s="19" t="s">
        <v>246</v>
      </c>
      <c r="C522" s="11"/>
      <c r="D522" s="11" t="s">
        <v>1665</v>
      </c>
      <c r="E522" s="11"/>
      <c r="F522" s="11"/>
      <c r="G522" s="11"/>
      <c r="H522" s="11"/>
      <c r="I522" s="11"/>
      <c r="J522" s="12" t="s">
        <v>2031</v>
      </c>
      <c r="K522" s="415"/>
      <c r="L522" s="11" t="s">
        <v>11666</v>
      </c>
      <c r="M522" s="11" t="s">
        <v>43</v>
      </c>
      <c r="N522" s="11">
        <v>0</v>
      </c>
      <c r="O522" s="11">
        <v>1</v>
      </c>
      <c r="P522" s="11"/>
      <c r="Q522" s="11"/>
      <c r="R522" s="11"/>
      <c r="S522" s="14"/>
      <c r="T522" s="16"/>
    </row>
    <row r="523" spans="1:20" ht="14.25" customHeight="1">
      <c r="A523" s="7">
        <v>59</v>
      </c>
      <c r="B523" s="19" t="s">
        <v>246</v>
      </c>
      <c r="C523" s="11"/>
      <c r="D523" s="11" t="s">
        <v>2069</v>
      </c>
      <c r="E523" s="11"/>
      <c r="F523" s="11"/>
      <c r="G523" s="11"/>
      <c r="H523" s="11"/>
      <c r="I523" s="11"/>
      <c r="J523" s="12" t="s">
        <v>2198</v>
      </c>
      <c r="K523" s="415"/>
      <c r="L523" s="11" t="s">
        <v>11666</v>
      </c>
      <c r="M523" s="11" t="s">
        <v>43</v>
      </c>
      <c r="N523" s="11">
        <v>0</v>
      </c>
      <c r="O523" s="11">
        <v>1</v>
      </c>
      <c r="P523" s="11"/>
      <c r="Q523" s="11"/>
      <c r="R523" s="11"/>
      <c r="S523" s="14"/>
      <c r="T523" s="16"/>
    </row>
    <row r="524" spans="1:20" ht="14.25" customHeight="1">
      <c r="A524" s="7">
        <v>59</v>
      </c>
      <c r="B524" s="19" t="s">
        <v>246</v>
      </c>
      <c r="C524" s="11"/>
      <c r="D524" s="11" t="s">
        <v>8068</v>
      </c>
      <c r="E524" s="11"/>
      <c r="F524" s="11"/>
      <c r="G524" s="11"/>
      <c r="H524" s="11"/>
      <c r="I524" s="11"/>
      <c r="J524" s="12" t="s">
        <v>4051</v>
      </c>
      <c r="K524" s="415"/>
      <c r="L524" s="11" t="s">
        <v>11666</v>
      </c>
      <c r="M524" s="11" t="s">
        <v>43</v>
      </c>
      <c r="N524" s="11">
        <v>0</v>
      </c>
      <c r="O524" s="11">
        <v>1</v>
      </c>
      <c r="P524" s="11"/>
      <c r="Q524" s="11"/>
      <c r="R524" s="11"/>
      <c r="S524" s="14"/>
      <c r="T524" s="16"/>
    </row>
    <row r="525" spans="1:20" ht="14.25" customHeight="1">
      <c r="A525" s="7">
        <v>59</v>
      </c>
      <c r="B525" s="19" t="s">
        <v>246</v>
      </c>
      <c r="C525" s="11"/>
      <c r="D525" s="11" t="s">
        <v>11999</v>
      </c>
      <c r="E525" s="11"/>
      <c r="F525" s="11"/>
      <c r="G525" s="11"/>
      <c r="H525" s="11"/>
      <c r="I525" s="11" t="s">
        <v>12000</v>
      </c>
      <c r="J525" s="12" t="s">
        <v>2436</v>
      </c>
      <c r="K525" s="415"/>
      <c r="L525" s="11" t="s">
        <v>11666</v>
      </c>
      <c r="M525" s="11" t="s">
        <v>43</v>
      </c>
      <c r="N525" s="11">
        <v>0</v>
      </c>
      <c r="O525" s="11">
        <v>1</v>
      </c>
      <c r="P525" s="11"/>
      <c r="Q525" s="11"/>
      <c r="R525" s="11"/>
      <c r="S525" s="14"/>
      <c r="T525" s="16"/>
    </row>
    <row r="526" spans="1:20" ht="14.25" customHeight="1">
      <c r="A526" s="7">
        <v>59</v>
      </c>
      <c r="B526" s="19" t="s">
        <v>246</v>
      </c>
      <c r="C526" s="11"/>
      <c r="D526" s="11" t="s">
        <v>594</v>
      </c>
      <c r="E526" s="11"/>
      <c r="F526" s="11"/>
      <c r="G526" s="11"/>
      <c r="H526" s="11"/>
      <c r="I526" s="11"/>
      <c r="J526" s="12" t="s">
        <v>12001</v>
      </c>
      <c r="K526" s="415"/>
      <c r="L526" s="11" t="s">
        <v>11663</v>
      </c>
      <c r="M526" s="11" t="s">
        <v>43</v>
      </c>
      <c r="N526" s="11">
        <v>0</v>
      </c>
      <c r="O526" s="11">
        <v>1</v>
      </c>
      <c r="P526" s="11"/>
      <c r="Q526" s="11"/>
      <c r="R526" s="11"/>
      <c r="S526" s="14"/>
      <c r="T526" s="16"/>
    </row>
    <row r="527" spans="1:20" ht="14.25" customHeight="1">
      <c r="A527" s="1">
        <v>60</v>
      </c>
      <c r="B527" s="25" t="s">
        <v>255</v>
      </c>
      <c r="C527" s="11"/>
      <c r="D527" s="11" t="s">
        <v>257</v>
      </c>
      <c r="E527" s="14"/>
      <c r="F527" s="14"/>
      <c r="G527" s="11"/>
      <c r="H527" s="11"/>
      <c r="I527" s="14"/>
      <c r="J527" s="12" t="s">
        <v>1646</v>
      </c>
      <c r="K527" s="415"/>
      <c r="L527" s="11" t="s">
        <v>11666</v>
      </c>
      <c r="M527" s="11" t="s">
        <v>5797</v>
      </c>
      <c r="N527" s="11">
        <v>0</v>
      </c>
      <c r="O527" s="11">
        <v>1</v>
      </c>
      <c r="P527" s="11"/>
      <c r="Q527" s="11"/>
      <c r="R527" s="11"/>
      <c r="S527" s="14"/>
      <c r="T527" s="16"/>
    </row>
    <row r="528" spans="1:20" ht="14.25" customHeight="1">
      <c r="A528" s="1">
        <v>60</v>
      </c>
      <c r="B528" s="25" t="s">
        <v>255</v>
      </c>
      <c r="C528" s="11" t="s">
        <v>80</v>
      </c>
      <c r="D528" s="11" t="s">
        <v>80</v>
      </c>
      <c r="E528" s="14"/>
      <c r="F528" s="14"/>
      <c r="G528" s="11"/>
      <c r="H528" s="11"/>
      <c r="I528" s="14"/>
      <c r="J528" s="12" t="s">
        <v>1204</v>
      </c>
      <c r="K528" s="415"/>
      <c r="L528" s="11" t="s">
        <v>11688</v>
      </c>
      <c r="M528" s="11" t="s">
        <v>83</v>
      </c>
      <c r="N528" s="11">
        <v>0</v>
      </c>
      <c r="O528" s="11">
        <v>0</v>
      </c>
      <c r="P528" s="11"/>
      <c r="Q528" s="11"/>
      <c r="R528" s="11"/>
      <c r="S528" s="14"/>
      <c r="T528" s="16"/>
    </row>
    <row r="529" spans="1:20" ht="14.25" customHeight="1">
      <c r="A529" s="1">
        <v>60</v>
      </c>
      <c r="B529" s="25" t="s">
        <v>255</v>
      </c>
      <c r="C529" s="11" t="s">
        <v>256</v>
      </c>
      <c r="D529" s="26" t="s">
        <v>257</v>
      </c>
      <c r="E529" s="14"/>
      <c r="F529" s="11" t="s">
        <v>258</v>
      </c>
      <c r="G529" s="11" t="s">
        <v>12002</v>
      </c>
      <c r="H529" s="11" t="s">
        <v>261</v>
      </c>
      <c r="I529" s="14"/>
      <c r="J529" s="12" t="s">
        <v>228</v>
      </c>
      <c r="K529" s="12" t="s">
        <v>259</v>
      </c>
      <c r="L529" s="11" t="s">
        <v>11666</v>
      </c>
      <c r="M529" s="11" t="s">
        <v>28</v>
      </c>
      <c r="N529" s="11">
        <v>1</v>
      </c>
      <c r="O529" s="11">
        <v>1</v>
      </c>
      <c r="P529" s="11" t="s">
        <v>12003</v>
      </c>
      <c r="Q529" s="130">
        <v>4</v>
      </c>
      <c r="R529" s="130">
        <v>3</v>
      </c>
      <c r="S529" s="14"/>
      <c r="T529" s="16"/>
    </row>
    <row r="530" spans="1:20" ht="14.25" customHeight="1">
      <c r="A530" s="1">
        <v>60</v>
      </c>
      <c r="B530" s="25" t="s">
        <v>255</v>
      </c>
      <c r="C530" s="26"/>
      <c r="D530" s="26" t="s">
        <v>12004</v>
      </c>
      <c r="E530" s="14"/>
      <c r="F530" s="11"/>
      <c r="G530" s="11"/>
      <c r="H530" s="11"/>
      <c r="I530" s="14"/>
      <c r="J530" s="12" t="s">
        <v>5171</v>
      </c>
      <c r="K530" s="415"/>
      <c r="L530" s="11" t="s">
        <v>11666</v>
      </c>
      <c r="M530" s="11" t="s">
        <v>28</v>
      </c>
      <c r="N530" s="11">
        <v>0</v>
      </c>
      <c r="O530" s="11">
        <v>1</v>
      </c>
      <c r="P530" s="11" t="s">
        <v>12005</v>
      </c>
      <c r="Q530" s="11"/>
      <c r="R530" s="11"/>
      <c r="S530" s="14"/>
      <c r="T530" s="16"/>
    </row>
    <row r="531" spans="1:20" ht="14.25" customHeight="1">
      <c r="A531" s="1">
        <v>60</v>
      </c>
      <c r="B531" s="25" t="s">
        <v>255</v>
      </c>
      <c r="C531" s="26"/>
      <c r="D531" s="26" t="s">
        <v>12006</v>
      </c>
      <c r="E531" s="14"/>
      <c r="F531" s="11"/>
      <c r="G531" s="11"/>
      <c r="H531" s="11"/>
      <c r="I531" s="14"/>
      <c r="J531" s="12" t="s">
        <v>651</v>
      </c>
      <c r="K531" s="415"/>
      <c r="L531" s="11" t="s">
        <v>11666</v>
      </c>
      <c r="M531" s="11" t="s">
        <v>28</v>
      </c>
      <c r="N531" s="11">
        <v>0</v>
      </c>
      <c r="O531" s="11">
        <v>1</v>
      </c>
      <c r="P531" s="11"/>
      <c r="Q531" s="11"/>
      <c r="R531" s="11"/>
      <c r="S531" s="14"/>
      <c r="T531" s="16"/>
    </row>
    <row r="532" spans="1:20" ht="14.25" customHeight="1">
      <c r="A532" s="1">
        <v>60</v>
      </c>
      <c r="B532" s="25" t="s">
        <v>255</v>
      </c>
      <c r="C532" s="26"/>
      <c r="D532" s="26" t="s">
        <v>10821</v>
      </c>
      <c r="E532" s="14"/>
      <c r="F532" s="11"/>
      <c r="G532" s="11"/>
      <c r="H532" s="11"/>
      <c r="I532" s="14"/>
      <c r="J532" s="12" t="s">
        <v>2879</v>
      </c>
      <c r="K532" s="415"/>
      <c r="L532" s="11" t="s">
        <v>11666</v>
      </c>
      <c r="M532" s="11" t="s">
        <v>28</v>
      </c>
      <c r="N532" s="11">
        <v>0</v>
      </c>
      <c r="O532" s="11">
        <v>1</v>
      </c>
      <c r="P532" s="11" t="s">
        <v>12007</v>
      </c>
      <c r="Q532" s="11"/>
      <c r="R532" s="11"/>
      <c r="S532" s="14"/>
      <c r="T532" s="16"/>
    </row>
    <row r="533" spans="1:20" ht="14.25" customHeight="1">
      <c r="A533" s="1">
        <v>60</v>
      </c>
      <c r="B533" s="25" t="s">
        <v>255</v>
      </c>
      <c r="C533" s="26" t="s">
        <v>75</v>
      </c>
      <c r="D533" s="26" t="s">
        <v>257</v>
      </c>
      <c r="E533" s="11" t="s">
        <v>2503</v>
      </c>
      <c r="F533" s="11"/>
      <c r="G533" s="11"/>
      <c r="H533" s="11"/>
      <c r="I533" s="14"/>
      <c r="J533" s="12" t="s">
        <v>558</v>
      </c>
      <c r="K533" s="415"/>
      <c r="L533" s="11" t="s">
        <v>11666</v>
      </c>
      <c r="M533" s="11" t="s">
        <v>78</v>
      </c>
      <c r="N533" s="11">
        <v>0</v>
      </c>
      <c r="O533" s="11">
        <v>1</v>
      </c>
      <c r="P533" s="11"/>
      <c r="Q533" s="11"/>
      <c r="R533" s="11"/>
      <c r="S533" s="14"/>
      <c r="T533" s="16"/>
    </row>
    <row r="534" spans="1:20" ht="14.25" customHeight="1">
      <c r="A534" s="1">
        <v>60</v>
      </c>
      <c r="B534" s="25" t="s">
        <v>255</v>
      </c>
      <c r="C534" s="27" t="s">
        <v>10839</v>
      </c>
      <c r="D534" s="26" t="s">
        <v>263</v>
      </c>
      <c r="E534" s="11"/>
      <c r="F534" s="11"/>
      <c r="G534" s="11" t="s">
        <v>266</v>
      </c>
      <c r="H534" s="11" t="s">
        <v>266</v>
      </c>
      <c r="I534" s="14"/>
      <c r="J534" s="12" t="s">
        <v>264</v>
      </c>
      <c r="K534" s="12" t="s">
        <v>265</v>
      </c>
      <c r="L534" s="11" t="s">
        <v>11666</v>
      </c>
      <c r="M534" s="11" t="s">
        <v>43</v>
      </c>
      <c r="N534" s="11">
        <v>0</v>
      </c>
      <c r="O534" s="11">
        <v>1</v>
      </c>
      <c r="P534" s="11" t="s">
        <v>12008</v>
      </c>
      <c r="Q534" s="130">
        <v>5</v>
      </c>
      <c r="R534" s="130">
        <v>1</v>
      </c>
      <c r="S534" s="11"/>
      <c r="T534" s="16"/>
    </row>
    <row r="535" spans="1:20" ht="14.25" customHeight="1">
      <c r="A535" s="1">
        <v>60</v>
      </c>
      <c r="B535" s="25" t="s">
        <v>255</v>
      </c>
      <c r="C535" s="27" t="s">
        <v>267</v>
      </c>
      <c r="D535" s="26" t="s">
        <v>267</v>
      </c>
      <c r="E535" s="11"/>
      <c r="F535" s="11"/>
      <c r="G535" s="11"/>
      <c r="H535" s="11"/>
      <c r="I535" s="14"/>
      <c r="J535" s="12" t="s">
        <v>268</v>
      </c>
      <c r="K535" s="12" t="s">
        <v>269</v>
      </c>
      <c r="L535" s="11" t="s">
        <v>11666</v>
      </c>
      <c r="M535" s="11" t="s">
        <v>43</v>
      </c>
      <c r="N535" s="11">
        <v>0</v>
      </c>
      <c r="O535" s="11">
        <v>6</v>
      </c>
      <c r="P535" s="11"/>
      <c r="Q535" s="130">
        <v>3</v>
      </c>
      <c r="R535" s="130">
        <v>5</v>
      </c>
      <c r="S535" s="11"/>
      <c r="T535" s="16"/>
    </row>
    <row r="536" spans="1:20" ht="14.25" customHeight="1">
      <c r="A536" s="1">
        <v>60</v>
      </c>
      <c r="B536" s="25" t="s">
        <v>255</v>
      </c>
      <c r="C536" s="27" t="s">
        <v>270</v>
      </c>
      <c r="D536" s="26" t="s">
        <v>12009</v>
      </c>
      <c r="E536" s="11"/>
      <c r="F536" s="11" t="s">
        <v>271</v>
      </c>
      <c r="G536" s="11"/>
      <c r="H536" s="11"/>
      <c r="I536" s="14"/>
      <c r="J536" s="12" t="s">
        <v>268</v>
      </c>
      <c r="K536" s="12" t="s">
        <v>269</v>
      </c>
      <c r="L536" s="11" t="s">
        <v>11666</v>
      </c>
      <c r="M536" s="11" t="s">
        <v>28</v>
      </c>
      <c r="N536" s="11">
        <v>0</v>
      </c>
      <c r="O536" s="11">
        <v>6</v>
      </c>
      <c r="P536" s="11"/>
      <c r="Q536" s="130">
        <v>2</v>
      </c>
      <c r="R536" s="130">
        <v>3</v>
      </c>
      <c r="S536" s="11"/>
      <c r="T536" s="16"/>
    </row>
    <row r="537" spans="1:20" ht="14.25" customHeight="1">
      <c r="A537" s="1">
        <v>60</v>
      </c>
      <c r="B537" s="25" t="s">
        <v>255</v>
      </c>
      <c r="C537" s="27" t="s">
        <v>272</v>
      </c>
      <c r="D537" s="26" t="s">
        <v>273</v>
      </c>
      <c r="E537" s="11"/>
      <c r="F537" s="11"/>
      <c r="G537" s="11"/>
      <c r="H537" s="11"/>
      <c r="I537" s="14"/>
      <c r="J537" s="12" t="s">
        <v>274</v>
      </c>
      <c r="K537" s="12" t="s">
        <v>269</v>
      </c>
      <c r="L537" s="11"/>
      <c r="M537" s="11"/>
      <c r="N537" s="11"/>
      <c r="O537" s="11"/>
      <c r="P537" s="11"/>
      <c r="Q537" s="130">
        <v>2</v>
      </c>
      <c r="R537" s="130">
        <v>3</v>
      </c>
      <c r="S537" s="11"/>
      <c r="T537" s="16"/>
    </row>
    <row r="538" spans="1:20" ht="14.25" customHeight="1">
      <c r="A538" s="1">
        <v>60</v>
      </c>
      <c r="B538" s="25" t="s">
        <v>255</v>
      </c>
      <c r="C538" s="27" t="s">
        <v>276</v>
      </c>
      <c r="D538" s="26" t="s">
        <v>276</v>
      </c>
      <c r="E538" s="11"/>
      <c r="F538" s="11"/>
      <c r="G538" s="11"/>
      <c r="H538" s="11"/>
      <c r="I538" s="14"/>
      <c r="J538" s="12" t="s">
        <v>277</v>
      </c>
      <c r="K538" s="12" t="s">
        <v>278</v>
      </c>
      <c r="L538" s="11" t="s">
        <v>11666</v>
      </c>
      <c r="M538" s="11" t="s">
        <v>28</v>
      </c>
      <c r="N538" s="11">
        <v>0</v>
      </c>
      <c r="O538" s="11">
        <v>1</v>
      </c>
      <c r="P538" s="11"/>
      <c r="Q538" s="130">
        <v>3</v>
      </c>
      <c r="R538" s="130">
        <v>4</v>
      </c>
      <c r="S538" s="11"/>
      <c r="T538" s="16"/>
    </row>
    <row r="539" spans="1:20" ht="14.25" customHeight="1">
      <c r="A539" s="7">
        <v>61</v>
      </c>
      <c r="B539" s="19" t="s">
        <v>279</v>
      </c>
      <c r="C539" s="11"/>
      <c r="D539" s="11" t="s">
        <v>85</v>
      </c>
      <c r="E539" s="14"/>
      <c r="F539" s="14"/>
      <c r="G539" s="14"/>
      <c r="H539" s="14"/>
      <c r="I539" s="14"/>
      <c r="J539" s="12" t="s">
        <v>4233</v>
      </c>
      <c r="K539" s="415"/>
      <c r="L539" s="11" t="s">
        <v>11666</v>
      </c>
      <c r="M539" s="11" t="s">
        <v>28</v>
      </c>
      <c r="N539" s="11">
        <v>0</v>
      </c>
      <c r="O539" s="11">
        <v>1</v>
      </c>
      <c r="P539" s="11" t="s">
        <v>12010</v>
      </c>
      <c r="Q539" s="11"/>
      <c r="R539" s="11"/>
      <c r="S539" s="14"/>
      <c r="T539" s="16"/>
    </row>
    <row r="540" spans="1:20" ht="14.25" customHeight="1">
      <c r="A540" s="7">
        <v>61</v>
      </c>
      <c r="B540" s="19" t="s">
        <v>279</v>
      </c>
      <c r="C540" s="11" t="s">
        <v>68</v>
      </c>
      <c r="D540" s="11" t="s">
        <v>12011</v>
      </c>
      <c r="E540" s="11"/>
      <c r="F540" s="11"/>
      <c r="G540" s="11" t="s">
        <v>12012</v>
      </c>
      <c r="H540" s="11" t="s">
        <v>283</v>
      </c>
      <c r="I540" s="14"/>
      <c r="J540" s="12" t="s">
        <v>281</v>
      </c>
      <c r="K540" s="12" t="s">
        <v>82</v>
      </c>
      <c r="L540" s="11" t="s">
        <v>11666</v>
      </c>
      <c r="M540" s="11" t="s">
        <v>28</v>
      </c>
      <c r="N540" s="11">
        <v>0</v>
      </c>
      <c r="O540" s="11">
        <v>1</v>
      </c>
      <c r="P540" s="11" t="s">
        <v>12013</v>
      </c>
      <c r="Q540" s="130">
        <v>5</v>
      </c>
      <c r="R540" s="130">
        <v>5</v>
      </c>
      <c r="S540" s="11"/>
      <c r="T540" s="16"/>
    </row>
    <row r="541" spans="1:20" ht="14.25" customHeight="1">
      <c r="A541" s="7">
        <v>61</v>
      </c>
      <c r="B541" s="19" t="s">
        <v>279</v>
      </c>
      <c r="C541" s="419" t="s">
        <v>1062</v>
      </c>
      <c r="D541" s="28" t="s">
        <v>12014</v>
      </c>
      <c r="E541" s="11"/>
      <c r="F541" s="11"/>
      <c r="G541" s="11"/>
      <c r="H541" s="11"/>
      <c r="I541" s="14"/>
      <c r="J541" s="12" t="s">
        <v>1380</v>
      </c>
      <c r="K541" s="415"/>
      <c r="L541" s="11" t="s">
        <v>11666</v>
      </c>
      <c r="M541" s="11" t="s">
        <v>43</v>
      </c>
      <c r="N541" s="11">
        <v>0</v>
      </c>
      <c r="O541" s="11">
        <v>1</v>
      </c>
      <c r="P541" s="28" t="s">
        <v>12015</v>
      </c>
      <c r="Q541" s="28"/>
      <c r="R541" s="28"/>
      <c r="S541" s="14"/>
      <c r="T541" s="16"/>
    </row>
    <row r="542" spans="1:20" ht="14.25" customHeight="1">
      <c r="A542" s="7">
        <v>61</v>
      </c>
      <c r="B542" s="19" t="s">
        <v>279</v>
      </c>
      <c r="C542" s="28"/>
      <c r="D542" s="28" t="s">
        <v>616</v>
      </c>
      <c r="E542" s="11"/>
      <c r="F542" s="11"/>
      <c r="G542" s="11"/>
      <c r="H542" s="11"/>
      <c r="I542" s="14"/>
      <c r="J542" s="12" t="s">
        <v>510</v>
      </c>
      <c r="K542" s="415"/>
      <c r="L542" s="11" t="s">
        <v>11666</v>
      </c>
      <c r="M542" s="11" t="s">
        <v>28</v>
      </c>
      <c r="N542" s="11">
        <v>0</v>
      </c>
      <c r="O542" s="11">
        <v>1</v>
      </c>
      <c r="P542" s="28"/>
      <c r="Q542" s="28"/>
      <c r="R542" s="28"/>
      <c r="S542" s="14"/>
      <c r="T542" s="16"/>
    </row>
    <row r="543" spans="1:20" ht="14.25" customHeight="1">
      <c r="A543" s="7">
        <v>61</v>
      </c>
      <c r="B543" s="19" t="s">
        <v>279</v>
      </c>
      <c r="C543" s="20" t="s">
        <v>284</v>
      </c>
      <c r="D543" s="28" t="s">
        <v>285</v>
      </c>
      <c r="E543" s="11"/>
      <c r="F543" s="11"/>
      <c r="G543" s="11"/>
      <c r="H543" s="11"/>
      <c r="I543" s="14"/>
      <c r="J543" s="12" t="s">
        <v>286</v>
      </c>
      <c r="K543" s="12" t="s">
        <v>82</v>
      </c>
      <c r="L543" s="11" t="s">
        <v>11688</v>
      </c>
      <c r="M543" s="11" t="s">
        <v>83</v>
      </c>
      <c r="N543" s="11">
        <v>0</v>
      </c>
      <c r="O543" s="11">
        <v>1</v>
      </c>
      <c r="P543" s="28" t="s">
        <v>12016</v>
      </c>
      <c r="Q543" s="404">
        <v>4</v>
      </c>
      <c r="R543" s="404">
        <v>4</v>
      </c>
      <c r="S543" s="11"/>
      <c r="T543" s="16"/>
    </row>
    <row r="544" spans="1:20" ht="14.25" customHeight="1">
      <c r="A544" s="7">
        <v>61</v>
      </c>
      <c r="B544" s="19" t="s">
        <v>279</v>
      </c>
      <c r="C544" s="28"/>
      <c r="D544" s="28" t="s">
        <v>12011</v>
      </c>
      <c r="E544" s="11"/>
      <c r="F544" s="11"/>
      <c r="G544" s="11"/>
      <c r="H544" s="11"/>
      <c r="I544" s="14"/>
      <c r="J544" s="12" t="s">
        <v>129</v>
      </c>
      <c r="K544" s="415"/>
      <c r="L544" s="11" t="s">
        <v>11666</v>
      </c>
      <c r="M544" s="11" t="s">
        <v>28</v>
      </c>
      <c r="N544" s="11">
        <v>0</v>
      </c>
      <c r="O544" s="11">
        <v>1</v>
      </c>
      <c r="P544" s="28" t="s">
        <v>12017</v>
      </c>
      <c r="Q544" s="28"/>
      <c r="R544" s="28"/>
      <c r="S544" s="14"/>
      <c r="T544" s="16"/>
    </row>
    <row r="545" spans="1:20" ht="14.25" customHeight="1">
      <c r="A545" s="7">
        <v>61</v>
      </c>
      <c r="B545" s="19" t="s">
        <v>279</v>
      </c>
      <c r="C545" s="20" t="s">
        <v>287</v>
      </c>
      <c r="D545" s="28" t="s">
        <v>287</v>
      </c>
      <c r="E545" s="11"/>
      <c r="F545" s="11"/>
      <c r="G545" s="11"/>
      <c r="H545" s="11"/>
      <c r="I545" s="14"/>
      <c r="J545" s="12" t="s">
        <v>288</v>
      </c>
      <c r="K545" s="12" t="s">
        <v>289</v>
      </c>
      <c r="L545" s="11" t="s">
        <v>11688</v>
      </c>
      <c r="M545" s="11" t="s">
        <v>83</v>
      </c>
      <c r="N545" s="11">
        <v>0</v>
      </c>
      <c r="O545" s="11">
        <v>2</v>
      </c>
      <c r="P545" s="28"/>
      <c r="Q545" s="404">
        <v>3</v>
      </c>
      <c r="R545" s="404">
        <v>4</v>
      </c>
      <c r="S545" s="11"/>
      <c r="T545" s="16"/>
    </row>
    <row r="546" spans="1:20" ht="14.25" customHeight="1">
      <c r="A546" s="7">
        <v>61</v>
      </c>
      <c r="B546" s="19" t="s">
        <v>279</v>
      </c>
      <c r="C546" s="20" t="s">
        <v>84</v>
      </c>
      <c r="D546" s="28" t="s">
        <v>85</v>
      </c>
      <c r="E546" s="11"/>
      <c r="F546" s="11"/>
      <c r="G546" s="11" t="s">
        <v>291</v>
      </c>
      <c r="H546" s="11" t="s">
        <v>12018</v>
      </c>
      <c r="I546" s="14"/>
      <c r="J546" s="12" t="s">
        <v>32</v>
      </c>
      <c r="K546" s="12" t="s">
        <v>290</v>
      </c>
      <c r="L546" s="11" t="s">
        <v>11666</v>
      </c>
      <c r="M546" s="11" t="s">
        <v>28</v>
      </c>
      <c r="N546" s="11">
        <v>0</v>
      </c>
      <c r="O546" s="11">
        <v>1</v>
      </c>
      <c r="P546" s="28" t="s">
        <v>12019</v>
      </c>
      <c r="Q546" s="404">
        <v>4</v>
      </c>
      <c r="R546" s="404">
        <v>4</v>
      </c>
      <c r="S546" s="14"/>
      <c r="T546" s="16"/>
    </row>
    <row r="547" spans="1:20" ht="14.25" customHeight="1">
      <c r="A547" s="7">
        <v>61</v>
      </c>
      <c r="B547" s="19" t="s">
        <v>279</v>
      </c>
      <c r="C547" s="20" t="s">
        <v>11073</v>
      </c>
      <c r="D547" s="28" t="s">
        <v>90</v>
      </c>
      <c r="E547" s="11"/>
      <c r="F547" s="11"/>
      <c r="G547" s="11" t="s">
        <v>12020</v>
      </c>
      <c r="H547" s="11"/>
      <c r="I547" s="14"/>
      <c r="J547" s="12" t="s">
        <v>377</v>
      </c>
      <c r="K547" s="12" t="s">
        <v>2414</v>
      </c>
      <c r="L547" s="11" t="s">
        <v>11666</v>
      </c>
      <c r="M547" s="11" t="s">
        <v>43</v>
      </c>
      <c r="N547" s="11">
        <v>0</v>
      </c>
      <c r="O547" s="11">
        <v>1</v>
      </c>
      <c r="P547" s="28"/>
      <c r="Q547" s="404">
        <v>4</v>
      </c>
      <c r="R547" s="404">
        <v>5</v>
      </c>
      <c r="S547" s="14"/>
      <c r="T547" s="16"/>
    </row>
    <row r="548" spans="1:20" ht="14.25" customHeight="1">
      <c r="A548" s="7">
        <v>61</v>
      </c>
      <c r="B548" s="19" t="s">
        <v>279</v>
      </c>
      <c r="C548" s="28"/>
      <c r="D548" s="28" t="s">
        <v>12021</v>
      </c>
      <c r="E548" s="11"/>
      <c r="F548" s="11"/>
      <c r="G548" s="11"/>
      <c r="H548" s="11"/>
      <c r="I548" s="14"/>
      <c r="J548" s="12" t="s">
        <v>377</v>
      </c>
      <c r="K548" s="415"/>
      <c r="L548" s="11" t="s">
        <v>11666</v>
      </c>
      <c r="M548" s="11" t="s">
        <v>43</v>
      </c>
      <c r="N548" s="11">
        <v>0</v>
      </c>
      <c r="O548" s="11">
        <v>1</v>
      </c>
      <c r="P548" s="28"/>
      <c r="Q548" s="28"/>
      <c r="R548" s="28"/>
      <c r="S548" s="14"/>
      <c r="T548" s="16"/>
    </row>
    <row r="549" spans="1:20" ht="14.25" customHeight="1">
      <c r="A549" s="7">
        <v>61</v>
      </c>
      <c r="B549" s="19" t="s">
        <v>279</v>
      </c>
      <c r="C549" s="28"/>
      <c r="D549" s="28" t="s">
        <v>1483</v>
      </c>
      <c r="E549" s="11"/>
      <c r="F549" s="11"/>
      <c r="G549" s="11"/>
      <c r="H549" s="11"/>
      <c r="I549" s="14"/>
      <c r="J549" s="12" t="s">
        <v>87</v>
      </c>
      <c r="K549" s="415"/>
      <c r="L549" s="11" t="s">
        <v>11666</v>
      </c>
      <c r="M549" s="11" t="s">
        <v>43</v>
      </c>
      <c r="N549" s="11">
        <v>0</v>
      </c>
      <c r="O549" s="11">
        <v>1</v>
      </c>
      <c r="P549" s="28"/>
      <c r="Q549" s="28"/>
      <c r="R549" s="28"/>
      <c r="S549" s="14"/>
      <c r="T549" s="16"/>
    </row>
    <row r="550" spans="1:20" ht="14.25" customHeight="1">
      <c r="A550" s="7">
        <v>61</v>
      </c>
      <c r="B550" s="19" t="s">
        <v>279</v>
      </c>
      <c r="C550" s="28"/>
      <c r="D550" s="28" t="s">
        <v>12022</v>
      </c>
      <c r="E550" s="11"/>
      <c r="F550" s="11"/>
      <c r="G550" s="11"/>
      <c r="H550" s="11"/>
      <c r="I550" s="14"/>
      <c r="J550" s="12" t="s">
        <v>87</v>
      </c>
      <c r="K550" s="415"/>
      <c r="L550" s="11" t="s">
        <v>11666</v>
      </c>
      <c r="M550" s="11" t="s">
        <v>43</v>
      </c>
      <c r="N550" s="11">
        <v>0</v>
      </c>
      <c r="O550" s="11">
        <v>1</v>
      </c>
      <c r="P550" s="28"/>
      <c r="Q550" s="28"/>
      <c r="R550" s="28"/>
      <c r="S550" s="14"/>
      <c r="T550" s="16"/>
    </row>
    <row r="551" spans="1:20" ht="14.25" customHeight="1">
      <c r="A551" s="7">
        <v>61</v>
      </c>
      <c r="B551" s="19" t="s">
        <v>279</v>
      </c>
      <c r="C551" s="28"/>
      <c r="D551" s="28" t="s">
        <v>2441</v>
      </c>
      <c r="E551" s="11"/>
      <c r="F551" s="11"/>
      <c r="G551" s="11"/>
      <c r="H551" s="11"/>
      <c r="I551" s="14"/>
      <c r="J551" s="12" t="s">
        <v>656</v>
      </c>
      <c r="K551" s="415"/>
      <c r="L551" s="11" t="s">
        <v>11666</v>
      </c>
      <c r="M551" s="11" t="s">
        <v>43</v>
      </c>
      <c r="N551" s="11">
        <v>0</v>
      </c>
      <c r="O551" s="11">
        <v>1</v>
      </c>
      <c r="P551" s="28"/>
      <c r="Q551" s="28"/>
      <c r="R551" s="28"/>
      <c r="S551" s="14"/>
      <c r="T551" s="16"/>
    </row>
    <row r="552" spans="1:20" ht="14.25" customHeight="1">
      <c r="A552" s="7">
        <v>61</v>
      </c>
      <c r="B552" s="19" t="s">
        <v>279</v>
      </c>
      <c r="C552" s="28"/>
      <c r="D552" s="28" t="s">
        <v>12023</v>
      </c>
      <c r="E552" s="11"/>
      <c r="F552" s="11"/>
      <c r="G552" s="11"/>
      <c r="H552" s="11"/>
      <c r="I552" s="14"/>
      <c r="J552" s="12" t="s">
        <v>1778</v>
      </c>
      <c r="K552" s="415"/>
      <c r="L552" s="11" t="s">
        <v>11666</v>
      </c>
      <c r="M552" s="11" t="s">
        <v>43</v>
      </c>
      <c r="N552" s="11">
        <v>0</v>
      </c>
      <c r="O552" s="11">
        <v>1</v>
      </c>
      <c r="P552" s="28"/>
      <c r="Q552" s="28"/>
      <c r="R552" s="28"/>
      <c r="S552" s="14"/>
      <c r="T552" s="16"/>
    </row>
    <row r="553" spans="1:20" ht="14.25" customHeight="1">
      <c r="A553" s="7">
        <v>61</v>
      </c>
      <c r="B553" s="19" t="s">
        <v>279</v>
      </c>
      <c r="C553" s="28"/>
      <c r="D553" s="28" t="s">
        <v>2163</v>
      </c>
      <c r="E553" s="11"/>
      <c r="F553" s="11"/>
      <c r="G553" s="11"/>
      <c r="H553" s="11"/>
      <c r="I553" s="14"/>
      <c r="J553" s="12" t="s">
        <v>2994</v>
      </c>
      <c r="K553" s="415"/>
      <c r="L553" s="11" t="s">
        <v>11663</v>
      </c>
      <c r="M553" s="11" t="s">
        <v>43</v>
      </c>
      <c r="N553" s="11">
        <v>0</v>
      </c>
      <c r="O553" s="11">
        <v>1</v>
      </c>
      <c r="P553" s="28"/>
      <c r="Q553" s="28"/>
      <c r="R553" s="28"/>
      <c r="S553" s="14"/>
      <c r="T553" s="16"/>
    </row>
    <row r="554" spans="1:20" ht="14.25" customHeight="1">
      <c r="A554" s="7">
        <v>61</v>
      </c>
      <c r="B554" s="19" t="s">
        <v>279</v>
      </c>
      <c r="C554" s="28"/>
      <c r="D554" s="28" t="s">
        <v>12024</v>
      </c>
      <c r="E554" s="11"/>
      <c r="F554" s="11"/>
      <c r="G554" s="11"/>
      <c r="H554" s="11"/>
      <c r="I554" s="14"/>
      <c r="J554" s="12" t="s">
        <v>481</v>
      </c>
      <c r="K554" s="415"/>
      <c r="L554" s="11" t="s">
        <v>11666</v>
      </c>
      <c r="M554" s="11" t="s">
        <v>43</v>
      </c>
      <c r="N554" s="11">
        <v>0</v>
      </c>
      <c r="O554" s="11">
        <v>1</v>
      </c>
      <c r="P554" s="28"/>
      <c r="Q554" s="28"/>
      <c r="R554" s="28"/>
      <c r="S554" s="14"/>
      <c r="T554" s="16"/>
    </row>
    <row r="555" spans="1:20" ht="14.25" customHeight="1">
      <c r="A555" s="7">
        <v>62</v>
      </c>
      <c r="B555" s="19" t="s">
        <v>293</v>
      </c>
      <c r="C555" s="11" t="s">
        <v>75</v>
      </c>
      <c r="D555" s="11" t="s">
        <v>294</v>
      </c>
      <c r="E555" s="14"/>
      <c r="F555" s="11" t="s">
        <v>295</v>
      </c>
      <c r="G555" s="14"/>
      <c r="H555" s="14"/>
      <c r="I555" s="14"/>
      <c r="J555" s="12" t="s">
        <v>296</v>
      </c>
      <c r="K555" s="12" t="s">
        <v>297</v>
      </c>
      <c r="L555" s="11" t="s">
        <v>11666</v>
      </c>
      <c r="M555" s="11" t="s">
        <v>78</v>
      </c>
      <c r="N555" s="11">
        <v>0</v>
      </c>
      <c r="O555" s="11">
        <v>0</v>
      </c>
      <c r="P555" s="11"/>
      <c r="Q555" s="130">
        <v>3</v>
      </c>
      <c r="R555" s="130">
        <v>5</v>
      </c>
      <c r="S555" s="14"/>
      <c r="T555" s="16"/>
    </row>
    <row r="556" spans="1:20" ht="14.25" customHeight="1">
      <c r="A556" s="7">
        <v>62</v>
      </c>
      <c r="B556" s="19" t="s">
        <v>293</v>
      </c>
      <c r="C556" s="11" t="s">
        <v>298</v>
      </c>
      <c r="D556" s="11" t="s">
        <v>299</v>
      </c>
      <c r="E556" s="11" t="s">
        <v>10479</v>
      </c>
      <c r="F556" s="11"/>
      <c r="G556" s="14"/>
      <c r="H556" s="14"/>
      <c r="I556" s="14"/>
      <c r="J556" s="12" t="s">
        <v>300</v>
      </c>
      <c r="K556" s="12" t="s">
        <v>301</v>
      </c>
      <c r="L556" s="11" t="s">
        <v>11666</v>
      </c>
      <c r="M556" s="11" t="s">
        <v>28</v>
      </c>
      <c r="N556" s="11">
        <v>0</v>
      </c>
      <c r="O556" s="11">
        <v>1</v>
      </c>
      <c r="P556" s="11" t="s">
        <v>12025</v>
      </c>
      <c r="Q556" s="130">
        <v>4</v>
      </c>
      <c r="R556" s="130">
        <v>5</v>
      </c>
      <c r="S556" s="14"/>
      <c r="T556" s="16"/>
    </row>
    <row r="557" spans="1:20" ht="14.25" customHeight="1">
      <c r="A557" s="1">
        <v>63</v>
      </c>
      <c r="B557" s="10" t="s">
        <v>302</v>
      </c>
      <c r="C557" s="11" t="s">
        <v>304</v>
      </c>
      <c r="D557" s="11" t="s">
        <v>304</v>
      </c>
      <c r="E557" s="14"/>
      <c r="F557" s="14"/>
      <c r="G557" s="11" t="s">
        <v>307</v>
      </c>
      <c r="H557" s="11" t="s">
        <v>307</v>
      </c>
      <c r="I557" s="14"/>
      <c r="J557" s="12" t="s">
        <v>305</v>
      </c>
      <c r="K557" s="12" t="s">
        <v>306</v>
      </c>
      <c r="L557" s="11" t="s">
        <v>11663</v>
      </c>
      <c r="M557" s="11" t="s">
        <v>28</v>
      </c>
      <c r="N557" s="11">
        <v>0</v>
      </c>
      <c r="O557" s="11">
        <v>1</v>
      </c>
      <c r="P557" s="11"/>
      <c r="Q557" s="130">
        <v>5</v>
      </c>
      <c r="R557" s="130">
        <v>4</v>
      </c>
      <c r="S557" s="11"/>
      <c r="T557" s="16"/>
    </row>
    <row r="558" spans="1:20" ht="14.25" customHeight="1">
      <c r="A558" s="1">
        <v>63</v>
      </c>
      <c r="B558" s="10" t="s">
        <v>302</v>
      </c>
      <c r="C558" s="11" t="s">
        <v>79</v>
      </c>
      <c r="D558" s="11" t="s">
        <v>79</v>
      </c>
      <c r="E558" s="14"/>
      <c r="F558" s="14"/>
      <c r="G558" s="11" t="s">
        <v>309</v>
      </c>
      <c r="H558" s="11" t="s">
        <v>309</v>
      </c>
      <c r="I558" s="14"/>
      <c r="J558" s="12" t="s">
        <v>116</v>
      </c>
      <c r="K558" s="12" t="s">
        <v>308</v>
      </c>
      <c r="L558" s="11" t="s">
        <v>11688</v>
      </c>
      <c r="M558" s="11" t="s">
        <v>83</v>
      </c>
      <c r="N558" s="11">
        <v>1</v>
      </c>
      <c r="O558" s="11">
        <v>3</v>
      </c>
      <c r="P558" s="11"/>
      <c r="Q558" s="130">
        <v>5</v>
      </c>
      <c r="R558" s="130">
        <v>4</v>
      </c>
      <c r="S558" s="11"/>
      <c r="T558" s="16"/>
    </row>
    <row r="559" spans="1:20" ht="14.25" customHeight="1">
      <c r="A559" s="1">
        <v>63</v>
      </c>
      <c r="B559" s="10" t="s">
        <v>302</v>
      </c>
      <c r="C559" s="11" t="s">
        <v>12026</v>
      </c>
      <c r="D559" s="11" t="s">
        <v>12026</v>
      </c>
      <c r="E559" s="14"/>
      <c r="F559" s="14"/>
      <c r="G559" s="11" t="s">
        <v>12027</v>
      </c>
      <c r="H559" s="14"/>
      <c r="I559" s="14"/>
      <c r="J559" s="12" t="s">
        <v>685</v>
      </c>
      <c r="K559" s="415"/>
      <c r="L559" s="11" t="s">
        <v>11688</v>
      </c>
      <c r="M559" s="11" t="s">
        <v>83</v>
      </c>
      <c r="N559" s="11">
        <v>0</v>
      </c>
      <c r="O559" s="11">
        <v>3</v>
      </c>
      <c r="P559" s="11"/>
      <c r="Q559" s="11"/>
      <c r="R559" s="11"/>
      <c r="S559" s="11"/>
      <c r="T559" s="16"/>
    </row>
    <row r="560" spans="1:20" ht="14.25" customHeight="1">
      <c r="A560" s="1">
        <v>63</v>
      </c>
      <c r="B560" s="10" t="s">
        <v>302</v>
      </c>
      <c r="C560" s="11" t="s">
        <v>12028</v>
      </c>
      <c r="D560" s="11" t="s">
        <v>12028</v>
      </c>
      <c r="E560" s="14"/>
      <c r="F560" s="14"/>
      <c r="G560" s="11" t="s">
        <v>12029</v>
      </c>
      <c r="H560" s="14"/>
      <c r="I560" s="14"/>
      <c r="J560" s="12" t="s">
        <v>3746</v>
      </c>
      <c r="K560" s="415"/>
      <c r="L560" s="11" t="s">
        <v>11688</v>
      </c>
      <c r="M560" s="11" t="s">
        <v>83</v>
      </c>
      <c r="N560" s="11">
        <v>0</v>
      </c>
      <c r="O560" s="11">
        <v>3</v>
      </c>
      <c r="P560" s="11"/>
      <c r="Q560" s="11"/>
      <c r="R560" s="11"/>
      <c r="S560" s="11"/>
      <c r="T560" s="16"/>
    </row>
    <row r="561" spans="1:20" ht="14.25" customHeight="1">
      <c r="A561" s="1">
        <v>63</v>
      </c>
      <c r="B561" s="10" t="s">
        <v>302</v>
      </c>
      <c r="C561" s="11" t="s">
        <v>12030</v>
      </c>
      <c r="D561" s="11" t="s">
        <v>12030</v>
      </c>
      <c r="E561" s="14"/>
      <c r="F561" s="14"/>
      <c r="G561" s="11" t="s">
        <v>12031</v>
      </c>
      <c r="H561" s="14"/>
      <c r="I561" s="14"/>
      <c r="J561" s="12" t="s">
        <v>3746</v>
      </c>
      <c r="K561" s="415"/>
      <c r="L561" s="11" t="s">
        <v>11738</v>
      </c>
      <c r="M561" s="11" t="s">
        <v>83</v>
      </c>
      <c r="N561" s="11">
        <v>0</v>
      </c>
      <c r="O561" s="11">
        <v>3</v>
      </c>
      <c r="P561" s="11"/>
      <c r="Q561" s="11"/>
      <c r="R561" s="11"/>
      <c r="S561" s="11"/>
      <c r="T561" s="16"/>
    </row>
    <row r="562" spans="1:20" ht="14.25" customHeight="1">
      <c r="A562" s="1">
        <v>63</v>
      </c>
      <c r="B562" s="10" t="s">
        <v>302</v>
      </c>
      <c r="C562" s="11" t="s">
        <v>310</v>
      </c>
      <c r="D562" s="11" t="s">
        <v>311</v>
      </c>
      <c r="E562" s="14"/>
      <c r="F562" s="14"/>
      <c r="G562" s="11" t="s">
        <v>313</v>
      </c>
      <c r="H562" s="11" t="s">
        <v>313</v>
      </c>
      <c r="I562" s="14"/>
      <c r="J562" s="12" t="s">
        <v>312</v>
      </c>
      <c r="K562" s="12" t="s">
        <v>96</v>
      </c>
      <c r="L562" s="11" t="s">
        <v>11663</v>
      </c>
      <c r="M562" s="11" t="s">
        <v>28</v>
      </c>
      <c r="N562" s="11">
        <v>0</v>
      </c>
      <c r="O562" s="11">
        <v>1</v>
      </c>
      <c r="P562" s="11"/>
      <c r="Q562" s="130">
        <v>4</v>
      </c>
      <c r="R562" s="130">
        <v>4</v>
      </c>
      <c r="S562" s="11"/>
      <c r="T562" s="16"/>
    </row>
    <row r="563" spans="1:20" ht="14.25" customHeight="1">
      <c r="A563" s="1">
        <v>63</v>
      </c>
      <c r="B563" s="10" t="s">
        <v>302</v>
      </c>
      <c r="C563" s="11" t="s">
        <v>314</v>
      </c>
      <c r="D563" s="11" t="s">
        <v>314</v>
      </c>
      <c r="E563" s="14"/>
      <c r="F563" s="11" t="s">
        <v>315</v>
      </c>
      <c r="G563" s="11" t="s">
        <v>317</v>
      </c>
      <c r="H563" s="11" t="s">
        <v>317</v>
      </c>
      <c r="I563" s="14"/>
      <c r="J563" s="12" t="s">
        <v>316</v>
      </c>
      <c r="K563" s="12" t="s">
        <v>96</v>
      </c>
      <c r="L563" s="11" t="s">
        <v>11663</v>
      </c>
      <c r="M563" s="11" t="s">
        <v>28</v>
      </c>
      <c r="N563" s="11">
        <v>0</v>
      </c>
      <c r="O563" s="11">
        <v>1</v>
      </c>
      <c r="P563" s="11"/>
      <c r="Q563" s="130">
        <v>4</v>
      </c>
      <c r="R563" s="130">
        <v>5</v>
      </c>
      <c r="S563" s="11"/>
      <c r="T563" s="16"/>
    </row>
    <row r="564" spans="1:20" ht="14.25" customHeight="1">
      <c r="A564" s="1">
        <v>63</v>
      </c>
      <c r="B564" s="10" t="s">
        <v>302</v>
      </c>
      <c r="C564" s="11" t="s">
        <v>318</v>
      </c>
      <c r="D564" s="11" t="s">
        <v>319</v>
      </c>
      <c r="E564" s="14"/>
      <c r="F564" s="11" t="s">
        <v>320</v>
      </c>
      <c r="G564" s="11" t="s">
        <v>322</v>
      </c>
      <c r="H564" s="11" t="s">
        <v>322</v>
      </c>
      <c r="I564" s="14"/>
      <c r="J564" s="12" t="s">
        <v>321</v>
      </c>
      <c r="K564" s="12" t="s">
        <v>96</v>
      </c>
      <c r="L564" s="11" t="s">
        <v>11663</v>
      </c>
      <c r="M564" s="11" t="s">
        <v>28</v>
      </c>
      <c r="N564" s="11">
        <v>0</v>
      </c>
      <c r="O564" s="11">
        <v>1</v>
      </c>
      <c r="P564" s="11"/>
      <c r="Q564" s="130">
        <v>4</v>
      </c>
      <c r="R564" s="130">
        <v>5</v>
      </c>
      <c r="S564" s="11"/>
      <c r="T564" s="16"/>
    </row>
    <row r="565" spans="1:20" ht="14.25" customHeight="1">
      <c r="A565" s="1">
        <v>63</v>
      </c>
      <c r="B565" s="10" t="s">
        <v>302</v>
      </c>
      <c r="C565" s="11" t="s">
        <v>197</v>
      </c>
      <c r="D565" s="11" t="s">
        <v>198</v>
      </c>
      <c r="E565" s="14"/>
      <c r="F565" s="14"/>
      <c r="G565" s="11" t="s">
        <v>326</v>
      </c>
      <c r="H565" s="11" t="s">
        <v>326</v>
      </c>
      <c r="I565" s="14"/>
      <c r="J565" s="12" t="s">
        <v>323</v>
      </c>
      <c r="K565" s="12" t="s">
        <v>324</v>
      </c>
      <c r="L565" s="11" t="s">
        <v>11663</v>
      </c>
      <c r="M565" s="11" t="s">
        <v>110</v>
      </c>
      <c r="N565" s="11">
        <v>0</v>
      </c>
      <c r="O565" s="11">
        <v>1</v>
      </c>
      <c r="P565" s="11"/>
      <c r="Q565" s="130">
        <v>5</v>
      </c>
      <c r="R565" s="130">
        <v>3</v>
      </c>
      <c r="S565" s="11"/>
      <c r="T565" s="16"/>
    </row>
    <row r="566" spans="1:20" ht="14.25" customHeight="1">
      <c r="A566" s="1">
        <v>63</v>
      </c>
      <c r="B566" s="10" t="s">
        <v>302</v>
      </c>
      <c r="C566" s="11" t="s">
        <v>327</v>
      </c>
      <c r="D566" s="11" t="s">
        <v>327</v>
      </c>
      <c r="E566" s="14"/>
      <c r="F566" s="14"/>
      <c r="G566" s="11" t="s">
        <v>12032</v>
      </c>
      <c r="H566" s="11" t="s">
        <v>12032</v>
      </c>
      <c r="I566" s="14"/>
      <c r="J566" s="12" t="s">
        <v>102</v>
      </c>
      <c r="K566" s="12" t="s">
        <v>324</v>
      </c>
      <c r="L566" s="11" t="s">
        <v>11663</v>
      </c>
      <c r="M566" s="11" t="s">
        <v>43</v>
      </c>
      <c r="N566" s="11">
        <v>0</v>
      </c>
      <c r="O566" s="11">
        <v>1</v>
      </c>
      <c r="P566" s="11"/>
      <c r="Q566" s="130">
        <v>5</v>
      </c>
      <c r="R566" s="130">
        <v>3</v>
      </c>
      <c r="S566" s="11"/>
      <c r="T566" s="16"/>
    </row>
    <row r="567" spans="1:20" ht="14.25" customHeight="1">
      <c r="A567" s="1">
        <v>63</v>
      </c>
      <c r="B567" s="10" t="s">
        <v>302</v>
      </c>
      <c r="C567" s="11" t="s">
        <v>318</v>
      </c>
      <c r="D567" s="11" t="s">
        <v>318</v>
      </c>
      <c r="E567" s="14"/>
      <c r="F567" s="14"/>
      <c r="G567" s="11" t="s">
        <v>331</v>
      </c>
      <c r="H567" s="11" t="s">
        <v>331</v>
      </c>
      <c r="I567" s="14"/>
      <c r="J567" s="12" t="s">
        <v>244</v>
      </c>
      <c r="K567" s="12" t="s">
        <v>329</v>
      </c>
      <c r="L567" s="11" t="s">
        <v>11663</v>
      </c>
      <c r="M567" s="11" t="s">
        <v>28</v>
      </c>
      <c r="N567" s="11">
        <v>0</v>
      </c>
      <c r="O567" s="11">
        <v>1</v>
      </c>
      <c r="P567" s="11"/>
      <c r="Q567" s="130">
        <v>5</v>
      </c>
      <c r="R567" s="130">
        <v>5</v>
      </c>
      <c r="S567" s="11"/>
      <c r="T567" s="16"/>
    </row>
    <row r="568" spans="1:20" ht="14.25" customHeight="1">
      <c r="A568" s="7">
        <v>64</v>
      </c>
      <c r="B568" s="19" t="s">
        <v>332</v>
      </c>
      <c r="C568" s="11" t="s">
        <v>333</v>
      </c>
      <c r="D568" s="11" t="s">
        <v>334</v>
      </c>
      <c r="E568" s="14"/>
      <c r="F568" s="14"/>
      <c r="G568" s="11" t="s">
        <v>12033</v>
      </c>
      <c r="H568" s="14"/>
      <c r="I568" s="14"/>
      <c r="J568" s="12" t="s">
        <v>335</v>
      </c>
      <c r="K568" s="12" t="s">
        <v>336</v>
      </c>
      <c r="L568" s="11" t="s">
        <v>11666</v>
      </c>
      <c r="M568" s="11" t="s">
        <v>28</v>
      </c>
      <c r="N568" s="11">
        <v>0</v>
      </c>
      <c r="O568" s="11">
        <v>1</v>
      </c>
      <c r="P568" s="11"/>
      <c r="Q568" s="130">
        <v>3</v>
      </c>
      <c r="R568" s="130">
        <v>4</v>
      </c>
      <c r="S568" s="14"/>
      <c r="T568" s="16"/>
    </row>
    <row r="569" spans="1:20" ht="14.25" customHeight="1">
      <c r="A569" s="7">
        <v>64</v>
      </c>
      <c r="B569" s="19" t="s">
        <v>332</v>
      </c>
      <c r="C569" s="11"/>
      <c r="D569" s="11" t="s">
        <v>12034</v>
      </c>
      <c r="E569" s="14"/>
      <c r="F569" s="14"/>
      <c r="G569" s="14"/>
      <c r="H569" s="14"/>
      <c r="I569" s="14"/>
      <c r="J569" s="12" t="s">
        <v>809</v>
      </c>
      <c r="K569" s="415"/>
      <c r="L569" s="11" t="s">
        <v>11666</v>
      </c>
      <c r="M569" s="11" t="s">
        <v>28</v>
      </c>
      <c r="N569" s="11">
        <v>0</v>
      </c>
      <c r="O569" s="11">
        <v>1</v>
      </c>
      <c r="P569" s="11"/>
      <c r="Q569" s="11"/>
      <c r="R569" s="11"/>
      <c r="S569" s="14"/>
      <c r="T569" s="16"/>
    </row>
    <row r="570" spans="1:20" ht="14.25" customHeight="1">
      <c r="A570" s="7">
        <v>64</v>
      </c>
      <c r="B570" s="19" t="s">
        <v>332</v>
      </c>
      <c r="C570" s="11"/>
      <c r="D570" s="11" t="s">
        <v>9329</v>
      </c>
      <c r="E570" s="14"/>
      <c r="F570" s="14"/>
      <c r="G570" s="14"/>
      <c r="H570" s="14"/>
      <c r="I570" s="14"/>
      <c r="J570" s="12" t="s">
        <v>712</v>
      </c>
      <c r="K570" s="415"/>
      <c r="L570" s="11" t="s">
        <v>11666</v>
      </c>
      <c r="M570" s="11" t="s">
        <v>28</v>
      </c>
      <c r="N570" s="11">
        <v>0</v>
      </c>
      <c r="O570" s="11">
        <v>1</v>
      </c>
      <c r="P570" s="11" t="s">
        <v>12035</v>
      </c>
      <c r="Q570" s="11"/>
      <c r="R570" s="11"/>
      <c r="S570" s="14"/>
      <c r="T570" s="16"/>
    </row>
    <row r="571" spans="1:20" ht="14.25" customHeight="1">
      <c r="A571" s="7">
        <v>64</v>
      </c>
      <c r="B571" s="19" t="s">
        <v>332</v>
      </c>
      <c r="C571" s="11" t="s">
        <v>12036</v>
      </c>
      <c r="D571" s="11" t="s">
        <v>12037</v>
      </c>
      <c r="E571" s="11" t="s">
        <v>12036</v>
      </c>
      <c r="F571" s="11" t="s">
        <v>12038</v>
      </c>
      <c r="G571" s="11" t="s">
        <v>12039</v>
      </c>
      <c r="H571" s="11" t="s">
        <v>12040</v>
      </c>
      <c r="I571" s="14"/>
      <c r="J571" s="12" t="s">
        <v>296</v>
      </c>
      <c r="K571" s="415"/>
      <c r="L571" s="11" t="s">
        <v>11666</v>
      </c>
      <c r="M571" s="11" t="s">
        <v>28</v>
      </c>
      <c r="N571" s="11">
        <v>0</v>
      </c>
      <c r="O571" s="11">
        <v>1</v>
      </c>
      <c r="P571" s="11"/>
      <c r="Q571" s="11"/>
      <c r="R571" s="11"/>
      <c r="S571" s="14"/>
      <c r="T571" s="16"/>
    </row>
    <row r="572" spans="1:20" ht="14.25" customHeight="1">
      <c r="A572" s="7">
        <v>64</v>
      </c>
      <c r="B572" s="19" t="s">
        <v>332</v>
      </c>
      <c r="C572" s="11" t="s">
        <v>75</v>
      </c>
      <c r="D572" s="11" t="s">
        <v>75</v>
      </c>
      <c r="E572" s="11"/>
      <c r="F572" s="11"/>
      <c r="G572" s="14"/>
      <c r="H572" s="14"/>
      <c r="I572" s="14"/>
      <c r="J572" s="12" t="s">
        <v>338</v>
      </c>
      <c r="K572" s="12" t="s">
        <v>339</v>
      </c>
      <c r="L572" s="11" t="s">
        <v>11666</v>
      </c>
      <c r="M572" s="11" t="s">
        <v>78</v>
      </c>
      <c r="N572" s="11">
        <v>0</v>
      </c>
      <c r="O572" s="11">
        <v>1</v>
      </c>
      <c r="P572" s="11"/>
      <c r="Q572" s="130">
        <v>3</v>
      </c>
      <c r="R572" s="130">
        <v>3</v>
      </c>
      <c r="S572" s="14"/>
      <c r="T572" s="16"/>
    </row>
    <row r="573" spans="1:20" ht="14.25" customHeight="1">
      <c r="A573" s="7">
        <v>64</v>
      </c>
      <c r="B573" s="19" t="s">
        <v>332</v>
      </c>
      <c r="C573" s="11"/>
      <c r="D573" s="11" t="s">
        <v>130</v>
      </c>
      <c r="E573" s="11"/>
      <c r="F573" s="11"/>
      <c r="G573" s="14"/>
      <c r="H573" s="14"/>
      <c r="I573" s="14"/>
      <c r="J573" s="12" t="s">
        <v>2229</v>
      </c>
      <c r="K573" s="415"/>
      <c r="L573" s="11" t="s">
        <v>11738</v>
      </c>
      <c r="M573" s="11" t="s">
        <v>98</v>
      </c>
      <c r="N573" s="11">
        <v>0</v>
      </c>
      <c r="O573" s="11">
        <v>1</v>
      </c>
      <c r="P573" s="11" t="s">
        <v>12041</v>
      </c>
      <c r="Q573" s="11"/>
      <c r="R573" s="11"/>
      <c r="S573" s="14"/>
      <c r="T573" s="16"/>
    </row>
    <row r="574" spans="1:20" ht="14.25" customHeight="1">
      <c r="A574" s="7">
        <v>64</v>
      </c>
      <c r="B574" s="19" t="s">
        <v>332</v>
      </c>
      <c r="C574" s="11" t="s">
        <v>105</v>
      </c>
      <c r="D574" s="11" t="s">
        <v>340</v>
      </c>
      <c r="E574" s="11"/>
      <c r="F574" s="11"/>
      <c r="G574" s="11" t="s">
        <v>343</v>
      </c>
      <c r="H574" s="14"/>
      <c r="I574" s="14"/>
      <c r="J574" s="12" t="s">
        <v>341</v>
      </c>
      <c r="K574" s="12" t="s">
        <v>342</v>
      </c>
      <c r="L574" s="11" t="s">
        <v>11663</v>
      </c>
      <c r="M574" s="11" t="s">
        <v>5797</v>
      </c>
      <c r="N574" s="11">
        <v>0</v>
      </c>
      <c r="O574" s="11">
        <v>0</v>
      </c>
      <c r="P574" s="11"/>
      <c r="Q574" s="130">
        <v>4</v>
      </c>
      <c r="R574" s="130">
        <v>5</v>
      </c>
      <c r="S574" s="14"/>
      <c r="T574" s="16"/>
    </row>
    <row r="575" spans="1:20" ht="14.25" customHeight="1">
      <c r="A575" s="7">
        <v>64</v>
      </c>
      <c r="B575" s="19" t="s">
        <v>332</v>
      </c>
      <c r="C575" s="11" t="s">
        <v>12042</v>
      </c>
      <c r="D575" s="11" t="s">
        <v>12042</v>
      </c>
      <c r="E575" s="11"/>
      <c r="F575" s="11"/>
      <c r="G575" s="14"/>
      <c r="H575" s="14"/>
      <c r="I575" s="14"/>
      <c r="J575" s="12" t="s">
        <v>1589</v>
      </c>
      <c r="K575" s="415"/>
      <c r="L575" s="11" t="s">
        <v>11663</v>
      </c>
      <c r="M575" s="11" t="s">
        <v>5797</v>
      </c>
      <c r="N575" s="11">
        <v>0</v>
      </c>
      <c r="O575" s="11">
        <v>0</v>
      </c>
      <c r="P575" s="11"/>
      <c r="Q575" s="11"/>
      <c r="R575" s="11"/>
      <c r="S575" s="14"/>
      <c r="T575" s="16"/>
    </row>
    <row r="576" spans="1:20" ht="14.25" customHeight="1">
      <c r="A576" s="7">
        <v>64</v>
      </c>
      <c r="B576" s="19" t="s">
        <v>332</v>
      </c>
      <c r="C576" s="11" t="s">
        <v>94</v>
      </c>
      <c r="D576" s="11" t="s">
        <v>344</v>
      </c>
      <c r="E576" s="11"/>
      <c r="F576" s="11"/>
      <c r="G576" s="14"/>
      <c r="H576" s="14"/>
      <c r="I576" s="14"/>
      <c r="J576" s="12" t="s">
        <v>342</v>
      </c>
      <c r="K576" s="12" t="s">
        <v>33</v>
      </c>
      <c r="L576" s="11" t="s">
        <v>11738</v>
      </c>
      <c r="M576" s="11" t="s">
        <v>83</v>
      </c>
      <c r="N576" s="11">
        <v>0</v>
      </c>
      <c r="O576" s="11">
        <v>0</v>
      </c>
      <c r="P576" s="11" t="s">
        <v>12043</v>
      </c>
      <c r="Q576" s="130">
        <v>3</v>
      </c>
      <c r="R576" s="130">
        <v>3</v>
      </c>
      <c r="S576" s="14"/>
      <c r="T576" s="16"/>
    </row>
    <row r="577" spans="1:20" ht="14.25" customHeight="1">
      <c r="A577" s="7">
        <v>64</v>
      </c>
      <c r="B577" s="19" t="s">
        <v>332</v>
      </c>
      <c r="C577" s="11" t="s">
        <v>345</v>
      </c>
      <c r="D577" s="11" t="s">
        <v>346</v>
      </c>
      <c r="E577" s="11"/>
      <c r="F577" s="11" t="s">
        <v>347</v>
      </c>
      <c r="G577" s="11" t="s">
        <v>350</v>
      </c>
      <c r="H577" s="11" t="s">
        <v>350</v>
      </c>
      <c r="I577" s="14"/>
      <c r="J577" s="12" t="s">
        <v>348</v>
      </c>
      <c r="K577" s="12" t="s">
        <v>349</v>
      </c>
      <c r="L577" s="11" t="s">
        <v>11663</v>
      </c>
      <c r="M577" s="11" t="s">
        <v>28</v>
      </c>
      <c r="N577" s="11">
        <v>0</v>
      </c>
      <c r="O577" s="11">
        <v>0</v>
      </c>
      <c r="P577" s="11"/>
      <c r="Q577" s="130">
        <v>4</v>
      </c>
      <c r="R577" s="130">
        <v>3</v>
      </c>
      <c r="S577" s="14"/>
      <c r="T577" s="16"/>
    </row>
    <row r="578" spans="1:20" ht="14.25" customHeight="1">
      <c r="A578" s="7">
        <v>64</v>
      </c>
      <c r="B578" s="19" t="s">
        <v>332</v>
      </c>
      <c r="C578" s="11" t="s">
        <v>30</v>
      </c>
      <c r="D578" s="11" t="s">
        <v>2319</v>
      </c>
      <c r="E578" s="11"/>
      <c r="F578" s="11"/>
      <c r="G578" s="11"/>
      <c r="H578" s="11"/>
      <c r="I578" s="14"/>
      <c r="J578" s="12" t="s">
        <v>734</v>
      </c>
      <c r="K578" s="415"/>
      <c r="L578" s="11" t="s">
        <v>11666</v>
      </c>
      <c r="M578" s="11" t="s">
        <v>36</v>
      </c>
      <c r="N578" s="11">
        <v>0</v>
      </c>
      <c r="O578" s="11">
        <v>1</v>
      </c>
      <c r="P578" s="11" t="s">
        <v>12044</v>
      </c>
      <c r="Q578" s="11"/>
      <c r="R578" s="11"/>
      <c r="S578" s="14"/>
      <c r="T578" s="16"/>
    </row>
    <row r="579" spans="1:20" ht="14.25" customHeight="1">
      <c r="A579" s="7">
        <v>64</v>
      </c>
      <c r="B579" s="19" t="s">
        <v>332</v>
      </c>
      <c r="C579" s="11" t="s">
        <v>272</v>
      </c>
      <c r="D579" s="11" t="s">
        <v>351</v>
      </c>
      <c r="E579" s="11"/>
      <c r="F579" s="11"/>
      <c r="G579" s="11" t="s">
        <v>353</v>
      </c>
      <c r="H579" s="11"/>
      <c r="I579" s="14"/>
      <c r="J579" s="12" t="s">
        <v>323</v>
      </c>
      <c r="K579" s="12" t="s">
        <v>352</v>
      </c>
      <c r="L579" s="11" t="s">
        <v>11663</v>
      </c>
      <c r="M579" s="11" t="s">
        <v>43</v>
      </c>
      <c r="N579" s="11">
        <v>0</v>
      </c>
      <c r="O579" s="11">
        <v>0</v>
      </c>
      <c r="P579" s="11"/>
      <c r="Q579" s="130">
        <v>3</v>
      </c>
      <c r="R579" s="130">
        <v>3</v>
      </c>
      <c r="S579" s="14"/>
      <c r="T579" s="16"/>
    </row>
    <row r="580" spans="1:20" ht="14.25" customHeight="1">
      <c r="A580" s="7">
        <v>64</v>
      </c>
      <c r="B580" s="19" t="s">
        <v>332</v>
      </c>
      <c r="C580" s="11" t="s">
        <v>354</v>
      </c>
      <c r="D580" s="11" t="s">
        <v>355</v>
      </c>
      <c r="E580" s="11"/>
      <c r="F580" s="11" t="s">
        <v>356</v>
      </c>
      <c r="G580" s="11" t="s">
        <v>359</v>
      </c>
      <c r="H580" s="11" t="s">
        <v>359</v>
      </c>
      <c r="I580" s="14"/>
      <c r="J580" s="12" t="s">
        <v>278</v>
      </c>
      <c r="K580" s="12" t="s">
        <v>357</v>
      </c>
      <c r="L580" s="11" t="s">
        <v>11663</v>
      </c>
      <c r="M580" s="11" t="s">
        <v>275</v>
      </c>
      <c r="N580" s="11">
        <v>0</v>
      </c>
      <c r="O580" s="11">
        <v>0</v>
      </c>
      <c r="P580" s="11"/>
      <c r="Q580" s="130">
        <v>5</v>
      </c>
      <c r="R580" s="130">
        <v>5</v>
      </c>
      <c r="S580" s="14"/>
      <c r="T580" s="16"/>
    </row>
    <row r="581" spans="1:20" ht="14.25" customHeight="1">
      <c r="A581" s="7">
        <v>64</v>
      </c>
      <c r="B581" s="19" t="s">
        <v>332</v>
      </c>
      <c r="C581" s="11" t="s">
        <v>360</v>
      </c>
      <c r="D581" s="11" t="s">
        <v>361</v>
      </c>
      <c r="E581" s="11" t="s">
        <v>6759</v>
      </c>
      <c r="F581" s="11"/>
      <c r="G581" s="11"/>
      <c r="H581" s="11"/>
      <c r="I581" s="14"/>
      <c r="J581" s="12" t="s">
        <v>362</v>
      </c>
      <c r="K581" s="12" t="s">
        <v>363</v>
      </c>
      <c r="L581" s="11" t="s">
        <v>11688</v>
      </c>
      <c r="M581" s="11" t="s">
        <v>83</v>
      </c>
      <c r="N581" s="11">
        <v>0</v>
      </c>
      <c r="O581" s="11">
        <v>2</v>
      </c>
      <c r="P581" s="11" t="s">
        <v>12045</v>
      </c>
      <c r="Q581" s="130">
        <v>4</v>
      </c>
      <c r="R581" s="130">
        <v>4</v>
      </c>
      <c r="S581" s="14"/>
      <c r="T581" s="16"/>
    </row>
    <row r="582" spans="1:20" ht="14.25" customHeight="1">
      <c r="A582" s="7">
        <v>64</v>
      </c>
      <c r="B582" s="19" t="s">
        <v>332</v>
      </c>
      <c r="C582" s="11" t="s">
        <v>1667</v>
      </c>
      <c r="D582" s="11" t="s">
        <v>1667</v>
      </c>
      <c r="E582" s="11"/>
      <c r="F582" s="11"/>
      <c r="G582" s="11"/>
      <c r="H582" s="11"/>
      <c r="I582" s="14"/>
      <c r="J582" s="12" t="s">
        <v>2202</v>
      </c>
      <c r="K582" s="415"/>
      <c r="L582" s="11" t="s">
        <v>11688</v>
      </c>
      <c r="M582" s="11" t="s">
        <v>83</v>
      </c>
      <c r="N582" s="11">
        <v>0</v>
      </c>
      <c r="O582" s="11">
        <v>2</v>
      </c>
      <c r="P582" s="11"/>
      <c r="Q582" s="11"/>
      <c r="R582" s="11"/>
      <c r="S582" s="14"/>
      <c r="T582" s="16"/>
    </row>
    <row r="583" spans="1:20" ht="14.25" customHeight="1">
      <c r="A583" s="7">
        <v>64</v>
      </c>
      <c r="B583" s="19" t="s">
        <v>332</v>
      </c>
      <c r="C583" s="23"/>
      <c r="D583" s="11" t="s">
        <v>6759</v>
      </c>
      <c r="E583" s="11"/>
      <c r="F583" s="11"/>
      <c r="G583" s="11"/>
      <c r="H583" s="11"/>
      <c r="I583" s="14"/>
      <c r="J583" s="12" t="s">
        <v>12046</v>
      </c>
      <c r="K583" s="415"/>
      <c r="L583" s="11" t="s">
        <v>11688</v>
      </c>
      <c r="M583" s="11" t="s">
        <v>83</v>
      </c>
      <c r="N583" s="11">
        <v>0</v>
      </c>
      <c r="O583" s="11">
        <v>2</v>
      </c>
      <c r="P583" s="23"/>
      <c r="Q583" s="23"/>
      <c r="R583" s="23"/>
      <c r="S583" s="14"/>
      <c r="T583" s="16"/>
    </row>
    <row r="584" spans="1:20" ht="14.25" customHeight="1">
      <c r="A584" s="7">
        <v>64</v>
      </c>
      <c r="B584" s="19" t="s">
        <v>332</v>
      </c>
      <c r="C584" s="11" t="s">
        <v>364</v>
      </c>
      <c r="D584" s="11" t="s">
        <v>365</v>
      </c>
      <c r="E584" s="11"/>
      <c r="F584" s="11"/>
      <c r="G584" s="11"/>
      <c r="H584" s="11"/>
      <c r="I584" s="14"/>
      <c r="J584" s="12" t="s">
        <v>366</v>
      </c>
      <c r="K584" s="12" t="s">
        <v>367</v>
      </c>
      <c r="L584" s="11" t="s">
        <v>11663</v>
      </c>
      <c r="M584" s="11" t="s">
        <v>5797</v>
      </c>
      <c r="N584" s="11">
        <v>0</v>
      </c>
      <c r="O584" s="11">
        <v>5</v>
      </c>
      <c r="P584" s="11"/>
      <c r="Q584" s="130">
        <v>4</v>
      </c>
      <c r="R584" s="130">
        <v>4</v>
      </c>
      <c r="S584" s="14"/>
      <c r="T584" s="16"/>
    </row>
    <row r="585" spans="1:20" ht="14.25" customHeight="1">
      <c r="A585" s="7">
        <v>64</v>
      </c>
      <c r="B585" s="19" t="s">
        <v>332</v>
      </c>
      <c r="C585" s="11"/>
      <c r="D585" s="11" t="s">
        <v>3980</v>
      </c>
      <c r="E585" s="11"/>
      <c r="F585" s="11"/>
      <c r="G585" s="11"/>
      <c r="H585" s="11"/>
      <c r="I585" s="14"/>
      <c r="J585" s="12" t="s">
        <v>12047</v>
      </c>
      <c r="K585" s="415"/>
      <c r="L585" s="11" t="s">
        <v>11663</v>
      </c>
      <c r="M585" s="11" t="s">
        <v>5797</v>
      </c>
      <c r="N585" s="11">
        <v>0</v>
      </c>
      <c r="O585" s="11">
        <v>0</v>
      </c>
      <c r="P585" s="11"/>
      <c r="Q585" s="11"/>
      <c r="R585" s="11"/>
      <c r="S585" s="14"/>
      <c r="T585" s="16"/>
    </row>
    <row r="586" spans="1:20" ht="14.25" customHeight="1">
      <c r="A586" s="7">
        <v>65</v>
      </c>
      <c r="B586" s="19" t="s">
        <v>368</v>
      </c>
      <c r="C586" s="11" t="s">
        <v>333</v>
      </c>
      <c r="D586" s="11" t="s">
        <v>369</v>
      </c>
      <c r="E586" s="11" t="s">
        <v>12048</v>
      </c>
      <c r="F586" s="14"/>
      <c r="G586" s="11" t="s">
        <v>373</v>
      </c>
      <c r="H586" s="11" t="s">
        <v>373</v>
      </c>
      <c r="I586" s="11" t="s">
        <v>242</v>
      </c>
      <c r="J586" s="12" t="s">
        <v>370</v>
      </c>
      <c r="K586" s="12" t="s">
        <v>371</v>
      </c>
      <c r="L586" s="11" t="s">
        <v>11666</v>
      </c>
      <c r="M586" s="11" t="s">
        <v>43</v>
      </c>
      <c r="N586" s="11">
        <v>1</v>
      </c>
      <c r="O586" s="11">
        <v>1</v>
      </c>
      <c r="P586" s="11" t="s">
        <v>12049</v>
      </c>
      <c r="Q586" s="130">
        <v>5</v>
      </c>
      <c r="R586" s="130">
        <v>5</v>
      </c>
      <c r="S586" s="14"/>
      <c r="T586" s="16"/>
    </row>
    <row r="587" spans="1:20" ht="14.25" customHeight="1">
      <c r="A587" s="7">
        <v>65</v>
      </c>
      <c r="B587" s="19" t="s">
        <v>368</v>
      </c>
      <c r="C587" s="11" t="s">
        <v>79</v>
      </c>
      <c r="D587" s="11" t="s">
        <v>12050</v>
      </c>
      <c r="E587" s="11"/>
      <c r="F587" s="14"/>
      <c r="G587" s="11" t="s">
        <v>245</v>
      </c>
      <c r="H587" s="11" t="s">
        <v>245</v>
      </c>
      <c r="I587" s="11"/>
      <c r="J587" s="12" t="s">
        <v>375</v>
      </c>
      <c r="K587" s="12" t="s">
        <v>376</v>
      </c>
      <c r="L587" s="11" t="s">
        <v>11688</v>
      </c>
      <c r="M587" s="11" t="s">
        <v>83</v>
      </c>
      <c r="N587" s="11">
        <v>1</v>
      </c>
      <c r="O587" s="11">
        <v>3</v>
      </c>
      <c r="P587" s="11" t="s">
        <v>12051</v>
      </c>
      <c r="Q587" s="130">
        <v>5</v>
      </c>
      <c r="R587" s="130">
        <v>5</v>
      </c>
      <c r="S587" s="14"/>
      <c r="T587" s="16"/>
    </row>
    <row r="588" spans="1:20" ht="14.25" customHeight="1">
      <c r="A588" s="7">
        <v>65</v>
      </c>
      <c r="B588" s="19" t="s">
        <v>368</v>
      </c>
      <c r="C588" s="11" t="s">
        <v>84</v>
      </c>
      <c r="D588" s="11" t="s">
        <v>85</v>
      </c>
      <c r="E588" s="11"/>
      <c r="F588" s="14"/>
      <c r="G588" s="11" t="s">
        <v>12052</v>
      </c>
      <c r="H588" s="11" t="s">
        <v>380</v>
      </c>
      <c r="I588" s="11"/>
      <c r="J588" s="12" t="s">
        <v>377</v>
      </c>
      <c r="K588" s="12" t="s">
        <v>378</v>
      </c>
      <c r="L588" s="11" t="s">
        <v>11666</v>
      </c>
      <c r="M588" s="11" t="s">
        <v>28</v>
      </c>
      <c r="N588" s="11">
        <v>1</v>
      </c>
      <c r="O588" s="11">
        <v>1</v>
      </c>
      <c r="P588" s="11" t="s">
        <v>12053</v>
      </c>
      <c r="Q588" s="130">
        <v>5</v>
      </c>
      <c r="R588" s="130">
        <v>5</v>
      </c>
      <c r="S588" s="14"/>
      <c r="T588" s="16"/>
    </row>
    <row r="589" spans="1:20" ht="14.25" customHeight="1">
      <c r="A589" s="7">
        <v>65</v>
      </c>
      <c r="B589" s="19" t="s">
        <v>368</v>
      </c>
      <c r="C589" s="11" t="s">
        <v>37</v>
      </c>
      <c r="D589" s="11" t="s">
        <v>381</v>
      </c>
      <c r="E589" s="11" t="s">
        <v>37</v>
      </c>
      <c r="F589" s="14"/>
      <c r="G589" s="11" t="s">
        <v>12054</v>
      </c>
      <c r="H589" s="11" t="s">
        <v>385</v>
      </c>
      <c r="I589" s="14"/>
      <c r="J589" s="12" t="s">
        <v>382</v>
      </c>
      <c r="K589" s="12" t="s">
        <v>383</v>
      </c>
      <c r="L589" s="11" t="s">
        <v>11663</v>
      </c>
      <c r="M589" s="11" t="s">
        <v>43</v>
      </c>
      <c r="N589" s="11">
        <v>1</v>
      </c>
      <c r="O589" s="11">
        <v>1</v>
      </c>
      <c r="P589" s="11" t="s">
        <v>12055</v>
      </c>
      <c r="Q589" s="130">
        <v>5</v>
      </c>
      <c r="R589" s="130">
        <v>5</v>
      </c>
      <c r="S589" s="14"/>
      <c r="T589" s="16"/>
    </row>
    <row r="590" spans="1:20" ht="14.25" customHeight="1">
      <c r="A590" s="1">
        <v>66</v>
      </c>
      <c r="B590" s="10" t="s">
        <v>386</v>
      </c>
      <c r="C590" s="11"/>
      <c r="D590" s="11" t="s">
        <v>68</v>
      </c>
      <c r="E590" s="14"/>
      <c r="F590" s="14"/>
      <c r="G590" s="14"/>
      <c r="H590" s="14"/>
      <c r="I590" s="14"/>
      <c r="J590" s="12" t="s">
        <v>2907</v>
      </c>
      <c r="K590" s="415"/>
      <c r="L590" s="11" t="s">
        <v>11666</v>
      </c>
      <c r="M590" s="11" t="s">
        <v>28</v>
      </c>
      <c r="N590" s="11">
        <v>0</v>
      </c>
      <c r="O590" s="11">
        <v>1</v>
      </c>
      <c r="P590" s="11"/>
      <c r="Q590" s="11"/>
      <c r="R590" s="11"/>
      <c r="S590" s="14"/>
      <c r="T590" s="16"/>
    </row>
    <row r="591" spans="1:20" ht="14.25" customHeight="1">
      <c r="A591" s="1">
        <v>66</v>
      </c>
      <c r="B591" s="10" t="s">
        <v>386</v>
      </c>
      <c r="C591" s="11" t="s">
        <v>44</v>
      </c>
      <c r="D591" s="11" t="s">
        <v>45</v>
      </c>
      <c r="E591" s="14"/>
      <c r="F591" s="14"/>
      <c r="G591" s="11" t="s">
        <v>389</v>
      </c>
      <c r="H591" s="14"/>
      <c r="I591" s="11" t="s">
        <v>391</v>
      </c>
      <c r="J591" s="12" t="s">
        <v>387</v>
      </c>
      <c r="K591" s="12" t="s">
        <v>388</v>
      </c>
      <c r="L591" s="11" t="s">
        <v>11666</v>
      </c>
      <c r="M591" s="11" t="s">
        <v>43</v>
      </c>
      <c r="N591" s="11">
        <v>1</v>
      </c>
      <c r="O591" s="11">
        <v>1</v>
      </c>
      <c r="P591" s="11" t="s">
        <v>12056</v>
      </c>
      <c r="Q591" s="130">
        <v>5</v>
      </c>
      <c r="R591" s="130">
        <v>4</v>
      </c>
      <c r="S591" s="14"/>
      <c r="T591" s="16"/>
    </row>
    <row r="592" spans="1:20" ht="14.25" customHeight="1">
      <c r="A592" s="1">
        <v>66</v>
      </c>
      <c r="B592" s="10" t="s">
        <v>386</v>
      </c>
      <c r="C592" s="11" t="s">
        <v>392</v>
      </c>
      <c r="D592" s="11" t="s">
        <v>392</v>
      </c>
      <c r="E592" s="14"/>
      <c r="F592" s="14"/>
      <c r="G592" s="14"/>
      <c r="H592" s="14"/>
      <c r="I592" s="14"/>
      <c r="J592" s="12" t="s">
        <v>393</v>
      </c>
      <c r="K592" s="12" t="s">
        <v>388</v>
      </c>
      <c r="L592" s="11" t="s">
        <v>11663</v>
      </c>
      <c r="M592" s="11" t="s">
        <v>43</v>
      </c>
      <c r="N592" s="11">
        <v>0</v>
      </c>
      <c r="O592" s="11">
        <v>1</v>
      </c>
      <c r="P592" s="11"/>
      <c r="Q592" s="130">
        <v>5</v>
      </c>
      <c r="R592" s="130">
        <v>5</v>
      </c>
      <c r="S592" s="14"/>
      <c r="T592" s="16"/>
    </row>
    <row r="593" spans="1:20" ht="14.25" customHeight="1">
      <c r="A593" s="1">
        <v>66</v>
      </c>
      <c r="B593" s="10" t="s">
        <v>386</v>
      </c>
      <c r="C593" s="11"/>
      <c r="D593" s="11" t="s">
        <v>2213</v>
      </c>
      <c r="E593" s="14"/>
      <c r="F593" s="14"/>
      <c r="G593" s="14"/>
      <c r="H593" s="14"/>
      <c r="I593" s="14"/>
      <c r="J593" s="12" t="s">
        <v>688</v>
      </c>
      <c r="K593" s="415"/>
      <c r="L593" s="11" t="s">
        <v>11663</v>
      </c>
      <c r="M593" s="11"/>
      <c r="N593" s="11">
        <v>0</v>
      </c>
      <c r="O593" s="11">
        <v>0</v>
      </c>
      <c r="P593" s="11"/>
      <c r="Q593" s="11"/>
      <c r="R593" s="11"/>
      <c r="S593" s="14"/>
      <c r="T593" s="16"/>
    </row>
    <row r="594" spans="1:20" ht="14.25" customHeight="1">
      <c r="A594" s="1">
        <v>66</v>
      </c>
      <c r="B594" s="10" t="s">
        <v>386</v>
      </c>
      <c r="C594" s="29"/>
      <c r="D594" s="29" t="s">
        <v>7447</v>
      </c>
      <c r="E594" s="14"/>
      <c r="F594" s="14"/>
      <c r="G594" s="14"/>
      <c r="H594" s="14"/>
      <c r="I594" s="14"/>
      <c r="J594" s="12" t="s">
        <v>730</v>
      </c>
      <c r="K594" s="415"/>
      <c r="L594" s="11" t="s">
        <v>11663</v>
      </c>
      <c r="M594" s="11"/>
      <c r="N594" s="11">
        <v>0</v>
      </c>
      <c r="O594" s="11">
        <v>0</v>
      </c>
      <c r="P594" s="11"/>
      <c r="Q594" s="11"/>
      <c r="R594" s="11"/>
      <c r="S594" s="14"/>
      <c r="T594" s="16"/>
    </row>
    <row r="595" spans="1:20" ht="14.25" customHeight="1">
      <c r="A595" s="1">
        <v>66</v>
      </c>
      <c r="B595" s="10" t="s">
        <v>386</v>
      </c>
      <c r="C595" s="29"/>
      <c r="D595" s="29" t="s">
        <v>12057</v>
      </c>
      <c r="E595" s="14"/>
      <c r="F595" s="14"/>
      <c r="G595" s="14"/>
      <c r="H595" s="14"/>
      <c r="I595" s="14"/>
      <c r="J595" s="12" t="s">
        <v>558</v>
      </c>
      <c r="K595" s="415"/>
      <c r="L595" s="11" t="s">
        <v>11663</v>
      </c>
      <c r="M595" s="11"/>
      <c r="N595" s="11">
        <v>0</v>
      </c>
      <c r="O595" s="11">
        <v>0</v>
      </c>
      <c r="P595" s="11"/>
      <c r="Q595" s="11"/>
      <c r="R595" s="11"/>
      <c r="S595" s="14"/>
      <c r="T595" s="16"/>
    </row>
    <row r="596" spans="1:20" ht="14.25" customHeight="1">
      <c r="A596" s="1">
        <v>66</v>
      </c>
      <c r="B596" s="10" t="s">
        <v>386</v>
      </c>
      <c r="C596" s="18" t="s">
        <v>68</v>
      </c>
      <c r="D596" s="29"/>
      <c r="E596" s="14"/>
      <c r="F596" s="14"/>
      <c r="G596" s="11" t="s">
        <v>12058</v>
      </c>
      <c r="H596" s="14"/>
      <c r="I596" s="14"/>
      <c r="J596" s="12" t="s">
        <v>395</v>
      </c>
      <c r="K596" s="12" t="s">
        <v>396</v>
      </c>
      <c r="L596" s="11" t="s">
        <v>11666</v>
      </c>
      <c r="M596" s="11" t="s">
        <v>28</v>
      </c>
      <c r="N596" s="11">
        <v>1</v>
      </c>
      <c r="O596" s="11">
        <v>1</v>
      </c>
      <c r="P596" s="11" t="s">
        <v>12059</v>
      </c>
      <c r="Q596" s="130">
        <v>5</v>
      </c>
      <c r="R596" s="130">
        <v>5</v>
      </c>
      <c r="S596" s="14"/>
      <c r="T596" s="16"/>
    </row>
    <row r="597" spans="1:20" ht="14.25" customHeight="1">
      <c r="A597" s="1">
        <v>66</v>
      </c>
      <c r="B597" s="10" t="s">
        <v>386</v>
      </c>
      <c r="C597" s="18" t="s">
        <v>197</v>
      </c>
      <c r="D597" s="29" t="s">
        <v>398</v>
      </c>
      <c r="E597" s="14"/>
      <c r="F597" s="14"/>
      <c r="G597" s="11" t="s">
        <v>12060</v>
      </c>
      <c r="H597" s="14"/>
      <c r="I597" s="14"/>
      <c r="J597" s="12" t="s">
        <v>399</v>
      </c>
      <c r="K597" s="12" t="s">
        <v>400</v>
      </c>
      <c r="L597" s="11" t="s">
        <v>11663</v>
      </c>
      <c r="M597" s="11" t="s">
        <v>28</v>
      </c>
      <c r="N597" s="11">
        <v>1</v>
      </c>
      <c r="O597" s="11">
        <v>1</v>
      </c>
      <c r="P597" s="11"/>
      <c r="Q597" s="130">
        <v>4</v>
      </c>
      <c r="R597" s="130">
        <v>4</v>
      </c>
      <c r="S597" s="14"/>
      <c r="T597" s="16"/>
    </row>
    <row r="598" spans="1:20" ht="14.25" customHeight="1">
      <c r="A598" s="1">
        <v>66</v>
      </c>
      <c r="B598" s="10" t="s">
        <v>386</v>
      </c>
      <c r="C598" s="18" t="s">
        <v>318</v>
      </c>
      <c r="D598" s="29" t="s">
        <v>402</v>
      </c>
      <c r="E598" s="14"/>
      <c r="F598" s="14"/>
      <c r="G598" s="11" t="s">
        <v>405</v>
      </c>
      <c r="H598" s="14"/>
      <c r="I598" s="14"/>
      <c r="J598" s="12" t="s">
        <v>403</v>
      </c>
      <c r="K598" s="12" t="s">
        <v>404</v>
      </c>
      <c r="L598" s="11" t="s">
        <v>11663</v>
      </c>
      <c r="M598" s="11" t="s">
        <v>28</v>
      </c>
      <c r="N598" s="11">
        <v>1</v>
      </c>
      <c r="O598" s="11">
        <v>1</v>
      </c>
      <c r="P598" s="11"/>
      <c r="Q598" s="130">
        <v>5</v>
      </c>
      <c r="R598" s="130">
        <v>5</v>
      </c>
      <c r="S598" s="14"/>
      <c r="T598" s="16"/>
    </row>
    <row r="599" spans="1:20" ht="14.25" customHeight="1">
      <c r="A599" s="7">
        <v>67</v>
      </c>
      <c r="B599" s="19" t="s">
        <v>406</v>
      </c>
      <c r="C599" s="11" t="s">
        <v>75</v>
      </c>
      <c r="D599" s="11" t="s">
        <v>294</v>
      </c>
      <c r="E599" s="14"/>
      <c r="F599" s="11" t="s">
        <v>295</v>
      </c>
      <c r="G599" s="11" t="s">
        <v>410</v>
      </c>
      <c r="H599" s="11" t="s">
        <v>410</v>
      </c>
      <c r="I599" s="14"/>
      <c r="J599" s="12" t="s">
        <v>407</v>
      </c>
      <c r="K599" s="12" t="s">
        <v>408</v>
      </c>
      <c r="L599" s="11" t="s">
        <v>11666</v>
      </c>
      <c r="M599" s="11" t="s">
        <v>78</v>
      </c>
      <c r="N599" s="11">
        <v>1</v>
      </c>
      <c r="O599" s="11">
        <v>0</v>
      </c>
      <c r="P599" s="11"/>
      <c r="Q599" s="130">
        <v>5</v>
      </c>
      <c r="R599" s="130">
        <v>4</v>
      </c>
      <c r="S599" s="14"/>
      <c r="T599" s="16"/>
    </row>
    <row r="600" spans="1:20" ht="14.25" customHeight="1">
      <c r="A600" s="7">
        <v>67</v>
      </c>
      <c r="B600" s="19" t="s">
        <v>406</v>
      </c>
      <c r="C600" s="11" t="s">
        <v>411</v>
      </c>
      <c r="D600" s="11" t="s">
        <v>412</v>
      </c>
      <c r="E600" s="11" t="s">
        <v>12061</v>
      </c>
      <c r="F600" s="11" t="s">
        <v>413</v>
      </c>
      <c r="G600" s="11"/>
      <c r="H600" s="11"/>
      <c r="I600" s="14"/>
      <c r="J600" s="12" t="s">
        <v>414</v>
      </c>
      <c r="K600" s="12" t="s">
        <v>415</v>
      </c>
      <c r="L600" s="11" t="s">
        <v>11666</v>
      </c>
      <c r="M600" s="11" t="s">
        <v>43</v>
      </c>
      <c r="N600" s="11">
        <v>0</v>
      </c>
      <c r="O600" s="11">
        <v>1</v>
      </c>
      <c r="P600" s="11"/>
      <c r="Q600" s="130">
        <v>4</v>
      </c>
      <c r="R600" s="130">
        <v>3</v>
      </c>
      <c r="S600" s="14"/>
      <c r="T600" s="16"/>
    </row>
    <row r="601" spans="1:20" ht="14.25" customHeight="1">
      <c r="A601" s="7">
        <v>67</v>
      </c>
      <c r="B601" s="19" t="s">
        <v>406</v>
      </c>
      <c r="C601" s="11" t="s">
        <v>49</v>
      </c>
      <c r="D601" s="11" t="s">
        <v>417</v>
      </c>
      <c r="E601" s="11"/>
      <c r="F601" s="11" t="s">
        <v>418</v>
      </c>
      <c r="G601" s="11" t="s">
        <v>417</v>
      </c>
      <c r="H601" s="11"/>
      <c r="I601" s="14"/>
      <c r="J601" s="12" t="s">
        <v>419</v>
      </c>
      <c r="K601" s="12" t="s">
        <v>415</v>
      </c>
      <c r="L601" s="11" t="s">
        <v>11666</v>
      </c>
      <c r="M601" s="11" t="s">
        <v>43</v>
      </c>
      <c r="N601" s="11">
        <v>0</v>
      </c>
      <c r="O601" s="11">
        <v>1</v>
      </c>
      <c r="P601" s="11"/>
      <c r="Q601" s="130">
        <v>4</v>
      </c>
      <c r="R601" s="130">
        <v>5</v>
      </c>
      <c r="S601" s="14"/>
      <c r="T601" s="16"/>
    </row>
    <row r="602" spans="1:20" ht="14.25" customHeight="1">
      <c r="A602" s="7">
        <v>68</v>
      </c>
      <c r="B602" s="19" t="s">
        <v>420</v>
      </c>
      <c r="C602" s="11" t="s">
        <v>421</v>
      </c>
      <c r="D602" s="11" t="s">
        <v>350</v>
      </c>
      <c r="E602" s="11" t="s">
        <v>10789</v>
      </c>
      <c r="F602" s="14"/>
      <c r="G602" s="11" t="s">
        <v>12062</v>
      </c>
      <c r="H602" s="11" t="s">
        <v>12062</v>
      </c>
      <c r="I602" s="14"/>
      <c r="J602" s="12" t="s">
        <v>422</v>
      </c>
      <c r="K602" s="12" t="s">
        <v>423</v>
      </c>
      <c r="L602" s="11" t="s">
        <v>11666</v>
      </c>
      <c r="M602" s="11" t="s">
        <v>28</v>
      </c>
      <c r="N602" s="11">
        <v>1</v>
      </c>
      <c r="O602" s="11">
        <v>0</v>
      </c>
      <c r="P602" s="11"/>
      <c r="Q602" s="130">
        <v>5</v>
      </c>
      <c r="R602" s="130">
        <v>4</v>
      </c>
      <c r="S602" s="14"/>
      <c r="T602" s="16"/>
    </row>
    <row r="603" spans="1:20" ht="14.25" customHeight="1">
      <c r="A603" s="7">
        <v>68</v>
      </c>
      <c r="B603" s="19" t="s">
        <v>420</v>
      </c>
      <c r="C603" s="11" t="s">
        <v>350</v>
      </c>
      <c r="D603" s="11" t="s">
        <v>426</v>
      </c>
      <c r="E603" s="11"/>
      <c r="F603" s="14"/>
      <c r="G603" s="11" t="s">
        <v>12063</v>
      </c>
      <c r="H603" s="11" t="s">
        <v>12063</v>
      </c>
      <c r="I603" s="14"/>
      <c r="J603" s="12" t="s">
        <v>427</v>
      </c>
      <c r="K603" s="12" t="s">
        <v>428</v>
      </c>
      <c r="L603" s="11" t="s">
        <v>11666</v>
      </c>
      <c r="M603" s="11" t="s">
        <v>28</v>
      </c>
      <c r="N603" s="11">
        <v>1</v>
      </c>
      <c r="O603" s="11">
        <v>0</v>
      </c>
      <c r="P603" s="11"/>
      <c r="Q603" s="130">
        <v>5</v>
      </c>
      <c r="R603" s="130">
        <v>4</v>
      </c>
      <c r="S603" s="14"/>
      <c r="T603" s="16"/>
    </row>
    <row r="604" spans="1:20" ht="14.25" customHeight="1">
      <c r="A604" s="7">
        <v>68</v>
      </c>
      <c r="B604" s="19" t="s">
        <v>420</v>
      </c>
      <c r="C604" s="11" t="s">
        <v>49</v>
      </c>
      <c r="D604" s="11" t="s">
        <v>431</v>
      </c>
      <c r="E604" s="11"/>
      <c r="F604" s="14"/>
      <c r="G604" s="11" t="s">
        <v>434</v>
      </c>
      <c r="H604" s="11" t="s">
        <v>434</v>
      </c>
      <c r="I604" s="11" t="s">
        <v>436</v>
      </c>
      <c r="J604" s="12" t="s">
        <v>432</v>
      </c>
      <c r="K604" s="12" t="s">
        <v>433</v>
      </c>
      <c r="L604" s="11" t="s">
        <v>11666</v>
      </c>
      <c r="M604" s="11" t="s">
        <v>43</v>
      </c>
      <c r="N604" s="11">
        <v>1</v>
      </c>
      <c r="O604" s="11">
        <v>1</v>
      </c>
      <c r="P604" s="11"/>
      <c r="Q604" s="130">
        <v>4</v>
      </c>
      <c r="R604" s="130">
        <v>3</v>
      </c>
      <c r="S604" s="14"/>
      <c r="T604" s="16"/>
    </row>
    <row r="605" spans="1:20" ht="14.25" customHeight="1">
      <c r="A605" s="7">
        <v>68</v>
      </c>
      <c r="B605" s="19" t="s">
        <v>420</v>
      </c>
      <c r="C605" s="11" t="s">
        <v>437</v>
      </c>
      <c r="D605" s="11" t="s">
        <v>12064</v>
      </c>
      <c r="E605" s="11"/>
      <c r="F605" s="14"/>
      <c r="G605" s="11" t="s">
        <v>441</v>
      </c>
      <c r="H605" s="11" t="s">
        <v>441</v>
      </c>
      <c r="I605" s="11" t="s">
        <v>436</v>
      </c>
      <c r="J605" s="12" t="s">
        <v>438</v>
      </c>
      <c r="K605" s="12" t="s">
        <v>439</v>
      </c>
      <c r="L605" s="11" t="s">
        <v>11666</v>
      </c>
      <c r="M605" s="11" t="s">
        <v>43</v>
      </c>
      <c r="N605" s="11">
        <v>1</v>
      </c>
      <c r="O605" s="11">
        <v>1</v>
      </c>
      <c r="P605" s="11"/>
      <c r="Q605" s="130">
        <v>5</v>
      </c>
      <c r="R605" s="130">
        <v>5</v>
      </c>
      <c r="S605" s="14"/>
      <c r="T605" s="16"/>
    </row>
    <row r="606" spans="1:20" ht="14.25" customHeight="1">
      <c r="A606" s="7">
        <v>68</v>
      </c>
      <c r="B606" s="19" t="s">
        <v>420</v>
      </c>
      <c r="C606" s="11" t="s">
        <v>411</v>
      </c>
      <c r="D606" s="11" t="s">
        <v>442</v>
      </c>
      <c r="E606" s="11"/>
      <c r="F606" s="11" t="s">
        <v>413</v>
      </c>
      <c r="G606" s="20" t="s">
        <v>445</v>
      </c>
      <c r="H606" s="20" t="s">
        <v>445</v>
      </c>
      <c r="I606" s="11" t="s">
        <v>436</v>
      </c>
      <c r="J606" s="12" t="s">
        <v>259</v>
      </c>
      <c r="K606" s="12" t="s">
        <v>443</v>
      </c>
      <c r="L606" s="11" t="s">
        <v>11666</v>
      </c>
      <c r="M606" s="11" t="s">
        <v>43</v>
      </c>
      <c r="N606" s="11">
        <v>1</v>
      </c>
      <c r="O606" s="11">
        <v>1</v>
      </c>
      <c r="P606" s="11"/>
      <c r="Q606" s="130">
        <v>5</v>
      </c>
      <c r="R606" s="130">
        <v>3</v>
      </c>
      <c r="S606" s="14"/>
      <c r="T606" s="16"/>
    </row>
    <row r="607" spans="1:20" ht="14.25" customHeight="1">
      <c r="A607" s="7">
        <v>68</v>
      </c>
      <c r="B607" s="19" t="s">
        <v>420</v>
      </c>
      <c r="C607" s="11" t="s">
        <v>446</v>
      </c>
      <c r="D607" s="11" t="s">
        <v>447</v>
      </c>
      <c r="E607" s="11"/>
      <c r="F607" s="11"/>
      <c r="G607" s="20" t="s">
        <v>450</v>
      </c>
      <c r="H607" s="20" t="s">
        <v>451</v>
      </c>
      <c r="I607" s="11" t="s">
        <v>436</v>
      </c>
      <c r="J607" s="12" t="s">
        <v>448</v>
      </c>
      <c r="K607" s="12" t="s">
        <v>449</v>
      </c>
      <c r="L607" s="11" t="s">
        <v>11666</v>
      </c>
      <c r="M607" s="11" t="s">
        <v>43</v>
      </c>
      <c r="N607" s="11">
        <v>1</v>
      </c>
      <c r="O607" s="11">
        <v>1</v>
      </c>
      <c r="P607" s="11" t="s">
        <v>12065</v>
      </c>
      <c r="Q607" s="130">
        <v>5</v>
      </c>
      <c r="R607" s="130">
        <v>5</v>
      </c>
      <c r="S607" s="14"/>
      <c r="T607" s="16"/>
    </row>
    <row r="608" spans="1:20" ht="14.25" customHeight="1">
      <c r="A608" s="7">
        <v>68</v>
      </c>
      <c r="B608" s="19" t="s">
        <v>420</v>
      </c>
      <c r="C608" s="11" t="s">
        <v>38</v>
      </c>
      <c r="D608" s="11" t="s">
        <v>452</v>
      </c>
      <c r="E608" s="11"/>
      <c r="F608" s="11"/>
      <c r="G608" s="20"/>
      <c r="H608" s="20"/>
      <c r="I608" s="11" t="s">
        <v>436</v>
      </c>
      <c r="J608" s="12" t="s">
        <v>453</v>
      </c>
      <c r="K608" s="12" t="s">
        <v>454</v>
      </c>
      <c r="L608" s="11" t="s">
        <v>11663</v>
      </c>
      <c r="M608" s="11" t="s">
        <v>43</v>
      </c>
      <c r="N608" s="11">
        <v>0</v>
      </c>
      <c r="O608" s="11">
        <v>1</v>
      </c>
      <c r="P608" s="11"/>
      <c r="Q608" s="130">
        <v>4</v>
      </c>
      <c r="R608" s="130">
        <v>3</v>
      </c>
      <c r="S608" s="14"/>
      <c r="T608" s="16"/>
    </row>
    <row r="609" spans="1:20" ht="14.25" customHeight="1">
      <c r="A609" s="7">
        <v>68</v>
      </c>
      <c r="B609" s="19" t="s">
        <v>420</v>
      </c>
      <c r="C609" s="11" t="s">
        <v>75</v>
      </c>
      <c r="D609" s="11" t="s">
        <v>75</v>
      </c>
      <c r="E609" s="11"/>
      <c r="F609" s="11"/>
      <c r="G609" s="20" t="s">
        <v>458</v>
      </c>
      <c r="H609" s="20" t="s">
        <v>459</v>
      </c>
      <c r="I609" s="11"/>
      <c r="J609" s="12" t="s">
        <v>456</v>
      </c>
      <c r="K609" s="12" t="s">
        <v>457</v>
      </c>
      <c r="L609" s="11" t="s">
        <v>11666</v>
      </c>
      <c r="M609" s="11" t="s">
        <v>78</v>
      </c>
      <c r="N609" s="11">
        <v>1</v>
      </c>
      <c r="O609" s="11">
        <v>6</v>
      </c>
      <c r="P609" s="11"/>
      <c r="Q609" s="130">
        <v>5</v>
      </c>
      <c r="R609" s="130">
        <v>5</v>
      </c>
      <c r="S609" s="14"/>
      <c r="T609" s="16"/>
    </row>
    <row r="610" spans="1:20" ht="14.25" customHeight="1">
      <c r="A610" s="7">
        <v>68</v>
      </c>
      <c r="B610" s="19" t="s">
        <v>420</v>
      </c>
      <c r="C610" s="11" t="s">
        <v>30</v>
      </c>
      <c r="D610" s="11" t="s">
        <v>460</v>
      </c>
      <c r="E610" s="11" t="s">
        <v>31</v>
      </c>
      <c r="F610" s="11"/>
      <c r="G610" s="20" t="s">
        <v>12066</v>
      </c>
      <c r="H610" s="20" t="s">
        <v>463</v>
      </c>
      <c r="I610" s="11" t="s">
        <v>466</v>
      </c>
      <c r="J610" s="12" t="s">
        <v>378</v>
      </c>
      <c r="K610" s="12" t="s">
        <v>461</v>
      </c>
      <c r="L610" s="11" t="s">
        <v>11666</v>
      </c>
      <c r="M610" s="11" t="s">
        <v>36</v>
      </c>
      <c r="N610" s="11">
        <v>1</v>
      </c>
      <c r="O610" s="11">
        <v>1</v>
      </c>
      <c r="P610" s="11" t="s">
        <v>12067</v>
      </c>
      <c r="Q610" s="130">
        <v>5</v>
      </c>
      <c r="R610" s="130">
        <v>5</v>
      </c>
      <c r="S610" s="14"/>
      <c r="T610" s="16"/>
    </row>
    <row r="611" spans="1:20" ht="14.25" customHeight="1">
      <c r="A611" s="7">
        <v>68</v>
      </c>
      <c r="B611" s="19" t="s">
        <v>420</v>
      </c>
      <c r="C611" s="11" t="s">
        <v>197</v>
      </c>
      <c r="D611" s="11" t="s">
        <v>12068</v>
      </c>
      <c r="E611" s="11"/>
      <c r="F611" s="11"/>
      <c r="G611" s="20" t="s">
        <v>469</v>
      </c>
      <c r="H611" s="20" t="s">
        <v>470</v>
      </c>
      <c r="I611" s="11"/>
      <c r="J611" s="12" t="s">
        <v>467</v>
      </c>
      <c r="K611" s="12" t="s">
        <v>468</v>
      </c>
      <c r="L611" s="11" t="s">
        <v>11663</v>
      </c>
      <c r="M611" s="11" t="s">
        <v>5797</v>
      </c>
      <c r="N611" s="11">
        <v>0</v>
      </c>
      <c r="O611" s="11">
        <v>1</v>
      </c>
      <c r="P611" s="11"/>
      <c r="Q611" s="130">
        <v>3</v>
      </c>
      <c r="R611" s="130">
        <v>5</v>
      </c>
      <c r="S611" s="14"/>
      <c r="T611" s="16"/>
    </row>
    <row r="612" spans="1:20" ht="14.25" customHeight="1">
      <c r="A612" s="7">
        <v>69</v>
      </c>
      <c r="B612" s="19" t="s">
        <v>471</v>
      </c>
      <c r="C612" s="11" t="s">
        <v>472</v>
      </c>
      <c r="D612" s="11" t="s">
        <v>473</v>
      </c>
      <c r="E612" s="14"/>
      <c r="F612" s="14"/>
      <c r="G612" s="11" t="s">
        <v>476</v>
      </c>
      <c r="H612" s="11" t="s">
        <v>477</v>
      </c>
      <c r="I612" s="14"/>
      <c r="J612" s="12" t="s">
        <v>474</v>
      </c>
      <c r="K612" s="12" t="s">
        <v>475</v>
      </c>
      <c r="L612" s="11" t="s">
        <v>11666</v>
      </c>
      <c r="M612" s="11" t="s">
        <v>28</v>
      </c>
      <c r="N612" s="11">
        <v>1</v>
      </c>
      <c r="O612" s="11">
        <v>1</v>
      </c>
      <c r="P612" s="11" t="s">
        <v>12069</v>
      </c>
      <c r="Q612" s="130">
        <v>4</v>
      </c>
      <c r="R612" s="130">
        <v>4</v>
      </c>
      <c r="S612" s="14"/>
      <c r="T612" s="16"/>
    </row>
    <row r="613" spans="1:20" ht="14.25" customHeight="1">
      <c r="A613" s="7">
        <v>69</v>
      </c>
      <c r="B613" s="19" t="s">
        <v>471</v>
      </c>
      <c r="C613" s="11"/>
      <c r="D613" s="11" t="s">
        <v>11863</v>
      </c>
      <c r="E613" s="14"/>
      <c r="F613" s="14"/>
      <c r="G613" s="11"/>
      <c r="H613" s="11"/>
      <c r="I613" s="14"/>
      <c r="J613" s="12" t="s">
        <v>2801</v>
      </c>
      <c r="K613" s="415"/>
      <c r="L613" s="11" t="s">
        <v>11666</v>
      </c>
      <c r="M613" s="11" t="s">
        <v>28</v>
      </c>
      <c r="N613" s="11">
        <v>0</v>
      </c>
      <c r="O613" s="11">
        <v>1</v>
      </c>
      <c r="P613" s="11"/>
      <c r="Q613" s="11"/>
      <c r="R613" s="11"/>
      <c r="S613" s="14"/>
      <c r="T613" s="16"/>
    </row>
    <row r="614" spans="1:20" ht="14.25" customHeight="1">
      <c r="A614" s="7">
        <v>69</v>
      </c>
      <c r="B614" s="19" t="s">
        <v>471</v>
      </c>
      <c r="C614" s="11" t="s">
        <v>703</v>
      </c>
      <c r="D614" s="10" t="s">
        <v>478</v>
      </c>
      <c r="E614" s="14"/>
      <c r="F614" s="11" t="s">
        <v>479</v>
      </c>
      <c r="G614" s="11" t="s">
        <v>483</v>
      </c>
      <c r="H614" s="11" t="s">
        <v>483</v>
      </c>
      <c r="I614" s="14"/>
      <c r="J614" s="12" t="s">
        <v>480</v>
      </c>
      <c r="K614" s="12" t="s">
        <v>481</v>
      </c>
      <c r="L614" s="11" t="s">
        <v>11666</v>
      </c>
      <c r="M614" s="11" t="s">
        <v>5797</v>
      </c>
      <c r="N614" s="11">
        <v>0</v>
      </c>
      <c r="O614" s="11">
        <v>1</v>
      </c>
      <c r="P614" s="11"/>
      <c r="Q614" s="130">
        <v>4</v>
      </c>
      <c r="R614" s="130">
        <v>5</v>
      </c>
      <c r="S614" s="14"/>
      <c r="T614" s="16"/>
    </row>
    <row r="615" spans="1:20" ht="14.25" customHeight="1">
      <c r="A615" s="7">
        <v>70</v>
      </c>
      <c r="B615" s="19" t="s">
        <v>484</v>
      </c>
      <c r="C615" s="11" t="s">
        <v>84</v>
      </c>
      <c r="D615" s="11" t="s">
        <v>85</v>
      </c>
      <c r="E615" s="14"/>
      <c r="F615" s="14"/>
      <c r="G615" s="14"/>
      <c r="H615" s="14"/>
      <c r="I615" s="14"/>
      <c r="J615" s="12" t="s">
        <v>1297</v>
      </c>
      <c r="K615" s="415"/>
      <c r="L615" s="11" t="s">
        <v>11666</v>
      </c>
      <c r="M615" s="11" t="s">
        <v>28</v>
      </c>
      <c r="N615" s="11">
        <v>0</v>
      </c>
      <c r="O615" s="11">
        <v>1</v>
      </c>
      <c r="P615" s="11"/>
      <c r="Q615" s="11"/>
      <c r="R615" s="11"/>
      <c r="S615" s="14"/>
      <c r="T615" s="16"/>
    </row>
    <row r="616" spans="1:20" ht="14.25" customHeight="1">
      <c r="A616" s="7">
        <v>70</v>
      </c>
      <c r="B616" s="19" t="s">
        <v>484</v>
      </c>
      <c r="C616" s="11"/>
      <c r="D616" s="11" t="s">
        <v>498</v>
      </c>
      <c r="E616" s="14"/>
      <c r="F616" s="14"/>
      <c r="G616" s="11"/>
      <c r="H616" s="11"/>
      <c r="I616" s="11"/>
      <c r="J616" s="12" t="s">
        <v>1534</v>
      </c>
      <c r="K616" s="415"/>
      <c r="L616" s="11" t="s">
        <v>11666</v>
      </c>
      <c r="M616" s="11" t="s">
        <v>28</v>
      </c>
      <c r="N616" s="11">
        <v>0</v>
      </c>
      <c r="O616" s="11">
        <v>1</v>
      </c>
      <c r="P616" s="11"/>
      <c r="Q616" s="11"/>
      <c r="R616" s="11"/>
      <c r="S616" s="14"/>
      <c r="T616" s="16"/>
    </row>
    <row r="617" spans="1:20" ht="14.25" customHeight="1">
      <c r="A617" s="7">
        <v>70</v>
      </c>
      <c r="B617" s="19" t="s">
        <v>484</v>
      </c>
      <c r="C617" s="11"/>
      <c r="D617" s="11" t="s">
        <v>9325</v>
      </c>
      <c r="E617" s="14"/>
      <c r="F617" s="14"/>
      <c r="G617" s="11"/>
      <c r="H617" s="11"/>
      <c r="I617" s="11"/>
      <c r="J617" s="12" t="s">
        <v>335</v>
      </c>
      <c r="K617" s="415"/>
      <c r="L617" s="11" t="s">
        <v>11666</v>
      </c>
      <c r="M617" s="11" t="s">
        <v>28</v>
      </c>
      <c r="N617" s="11">
        <v>0</v>
      </c>
      <c r="O617" s="11">
        <v>1</v>
      </c>
      <c r="P617" s="11"/>
      <c r="Q617" s="11"/>
      <c r="R617" s="11"/>
      <c r="S617" s="14"/>
      <c r="T617" s="16"/>
    </row>
    <row r="618" spans="1:20" ht="14.25" customHeight="1">
      <c r="A618" s="7">
        <v>70</v>
      </c>
      <c r="B618" s="19" t="s">
        <v>484</v>
      </c>
      <c r="C618" s="11" t="s">
        <v>84</v>
      </c>
      <c r="D618" s="11" t="s">
        <v>85</v>
      </c>
      <c r="E618" s="14"/>
      <c r="F618" s="14"/>
      <c r="G618" s="11" t="s">
        <v>486</v>
      </c>
      <c r="H618" s="11" t="s">
        <v>486</v>
      </c>
      <c r="I618" s="11"/>
      <c r="J618" s="12" t="s">
        <v>305</v>
      </c>
      <c r="K618" s="12" t="s">
        <v>86</v>
      </c>
      <c r="L618" s="11" t="s">
        <v>11666</v>
      </c>
      <c r="M618" s="11" t="s">
        <v>28</v>
      </c>
      <c r="N618" s="11">
        <v>1</v>
      </c>
      <c r="O618" s="11">
        <v>1</v>
      </c>
      <c r="P618" s="11" t="s">
        <v>12070</v>
      </c>
      <c r="Q618" s="130">
        <v>5</v>
      </c>
      <c r="R618" s="130">
        <v>4</v>
      </c>
      <c r="S618" s="14"/>
      <c r="T618" s="16"/>
    </row>
    <row r="619" spans="1:20" ht="14.25" customHeight="1">
      <c r="A619" s="7">
        <v>70</v>
      </c>
      <c r="B619" s="19" t="s">
        <v>484</v>
      </c>
      <c r="C619" s="11" t="s">
        <v>38</v>
      </c>
      <c r="D619" s="11" t="s">
        <v>38</v>
      </c>
      <c r="E619" s="14"/>
      <c r="F619" s="14"/>
      <c r="G619" s="11" t="s">
        <v>12071</v>
      </c>
      <c r="H619" s="11" t="s">
        <v>490</v>
      </c>
      <c r="I619" s="11"/>
      <c r="J619" s="12" t="s">
        <v>487</v>
      </c>
      <c r="K619" s="12" t="s">
        <v>488</v>
      </c>
      <c r="L619" s="11" t="s">
        <v>11663</v>
      </c>
      <c r="M619" s="11" t="s">
        <v>43</v>
      </c>
      <c r="N619" s="11">
        <v>1</v>
      </c>
      <c r="O619" s="11">
        <v>1</v>
      </c>
      <c r="P619" s="11"/>
      <c r="Q619" s="130">
        <v>4</v>
      </c>
      <c r="R619" s="130">
        <v>3</v>
      </c>
      <c r="S619" s="14"/>
      <c r="T619" s="16"/>
    </row>
    <row r="620" spans="1:20" ht="14.25" customHeight="1">
      <c r="A620" s="7">
        <v>70</v>
      </c>
      <c r="B620" s="19" t="s">
        <v>484</v>
      </c>
      <c r="C620" s="11" t="s">
        <v>267</v>
      </c>
      <c r="D620" s="11" t="s">
        <v>267</v>
      </c>
      <c r="E620" s="14"/>
      <c r="F620" s="14"/>
      <c r="G620" s="11"/>
      <c r="H620" s="11" t="s">
        <v>12072</v>
      </c>
      <c r="I620" s="11"/>
      <c r="J620" s="12" t="s">
        <v>1134</v>
      </c>
      <c r="K620" s="415"/>
      <c r="L620" s="11" t="s">
        <v>11666</v>
      </c>
      <c r="M620" s="11" t="s">
        <v>43</v>
      </c>
      <c r="N620" s="11">
        <v>0</v>
      </c>
      <c r="O620" s="11">
        <v>6</v>
      </c>
      <c r="P620" s="11"/>
      <c r="Q620" s="11"/>
      <c r="R620" s="11"/>
      <c r="S620" s="14"/>
      <c r="T620" s="16"/>
    </row>
    <row r="621" spans="1:20" ht="14.25" customHeight="1">
      <c r="A621" s="7">
        <v>70</v>
      </c>
      <c r="B621" s="19" t="s">
        <v>484</v>
      </c>
      <c r="C621" s="11" t="s">
        <v>491</v>
      </c>
      <c r="D621" s="11" t="s">
        <v>492</v>
      </c>
      <c r="E621" s="11" t="s">
        <v>12073</v>
      </c>
      <c r="F621" s="14"/>
      <c r="G621" s="11" t="s">
        <v>12074</v>
      </c>
      <c r="H621" s="11" t="s">
        <v>12074</v>
      </c>
      <c r="I621" s="11" t="s">
        <v>464</v>
      </c>
      <c r="J621" s="12" t="s">
        <v>493</v>
      </c>
      <c r="K621" s="12" t="s">
        <v>494</v>
      </c>
      <c r="L621" s="11" t="s">
        <v>11666</v>
      </c>
      <c r="M621" s="11" t="s">
        <v>43</v>
      </c>
      <c r="N621" s="11">
        <v>1</v>
      </c>
      <c r="O621" s="11">
        <v>1</v>
      </c>
      <c r="P621" s="11" t="s">
        <v>12075</v>
      </c>
      <c r="Q621" s="130">
        <v>5</v>
      </c>
      <c r="R621" s="130">
        <v>2</v>
      </c>
      <c r="S621" s="14"/>
      <c r="T621" s="16"/>
    </row>
    <row r="622" spans="1:20" ht="14.25" customHeight="1">
      <c r="A622" s="7">
        <v>70</v>
      </c>
      <c r="B622" s="19" t="s">
        <v>484</v>
      </c>
      <c r="C622" s="20" t="s">
        <v>497</v>
      </c>
      <c r="D622" s="28" t="s">
        <v>498</v>
      </c>
      <c r="E622" s="11"/>
      <c r="F622" s="14"/>
      <c r="G622" s="11" t="s">
        <v>12076</v>
      </c>
      <c r="H622" s="11" t="s">
        <v>12076</v>
      </c>
      <c r="I622" s="11"/>
      <c r="J622" s="12" t="s">
        <v>499</v>
      </c>
      <c r="K622" s="12" t="s">
        <v>500</v>
      </c>
      <c r="L622" s="11" t="s">
        <v>11666</v>
      </c>
      <c r="M622" s="11" t="s">
        <v>28</v>
      </c>
      <c r="N622" s="11">
        <v>1</v>
      </c>
      <c r="O622" s="11">
        <v>1</v>
      </c>
      <c r="P622" s="11"/>
      <c r="Q622" s="130">
        <v>4</v>
      </c>
      <c r="R622" s="130">
        <v>4</v>
      </c>
      <c r="S622" s="14"/>
      <c r="T622" s="16"/>
    </row>
    <row r="623" spans="1:20" ht="14.25" customHeight="1">
      <c r="A623" s="7">
        <v>70</v>
      </c>
      <c r="B623" s="19" t="s">
        <v>484</v>
      </c>
      <c r="C623" s="11"/>
      <c r="D623" s="11" t="s">
        <v>350</v>
      </c>
      <c r="E623" s="14"/>
      <c r="F623" s="11" t="s">
        <v>12077</v>
      </c>
      <c r="G623" s="11" t="s">
        <v>12078</v>
      </c>
      <c r="H623" s="11" t="s">
        <v>12078</v>
      </c>
      <c r="I623" s="14"/>
      <c r="J623" s="12" t="s">
        <v>1563</v>
      </c>
      <c r="K623" s="46" t="s">
        <v>12079</v>
      </c>
      <c r="L623" s="11" t="s">
        <v>11666</v>
      </c>
      <c r="M623" s="11" t="s">
        <v>28</v>
      </c>
      <c r="N623" s="11">
        <v>1</v>
      </c>
      <c r="O623" s="11">
        <v>1</v>
      </c>
      <c r="P623" s="11"/>
      <c r="Q623" s="130"/>
      <c r="R623" s="130"/>
      <c r="S623" s="14"/>
      <c r="T623" s="16"/>
    </row>
    <row r="624" spans="1:20" ht="14.25" customHeight="1">
      <c r="A624" s="7">
        <v>70</v>
      </c>
      <c r="B624" s="19" t="s">
        <v>484</v>
      </c>
      <c r="C624" s="11" t="s">
        <v>421</v>
      </c>
      <c r="D624" s="11" t="s">
        <v>503</v>
      </c>
      <c r="E624" s="14"/>
      <c r="F624" s="11"/>
      <c r="G624" s="11" t="s">
        <v>12080</v>
      </c>
      <c r="H624" s="11" t="s">
        <v>507</v>
      </c>
      <c r="I624" s="14"/>
      <c r="J624" s="12" t="s">
        <v>1563</v>
      </c>
      <c r="K624" s="12" t="s">
        <v>505</v>
      </c>
      <c r="L624" s="11" t="s">
        <v>11666</v>
      </c>
      <c r="M624" s="11" t="s">
        <v>28</v>
      </c>
      <c r="N624" s="11">
        <v>1</v>
      </c>
      <c r="O624" s="11">
        <v>1</v>
      </c>
      <c r="P624" s="11" t="s">
        <v>12081</v>
      </c>
      <c r="Q624" s="130">
        <v>5</v>
      </c>
      <c r="R624" s="130">
        <v>5</v>
      </c>
      <c r="S624" s="14"/>
      <c r="T624" s="16"/>
    </row>
    <row r="625" spans="1:20" ht="14.25" customHeight="1">
      <c r="A625" s="1">
        <v>71</v>
      </c>
      <c r="B625" s="10" t="s">
        <v>508</v>
      </c>
      <c r="C625" s="11" t="s">
        <v>421</v>
      </c>
      <c r="D625" s="11" t="s">
        <v>509</v>
      </c>
      <c r="E625" s="14"/>
      <c r="F625" s="14"/>
      <c r="G625" s="11" t="s">
        <v>513</v>
      </c>
      <c r="H625" s="14"/>
      <c r="I625" s="14"/>
      <c r="J625" s="12" t="s">
        <v>510</v>
      </c>
      <c r="K625" s="12" t="s">
        <v>511</v>
      </c>
      <c r="L625" s="11" t="s">
        <v>11663</v>
      </c>
      <c r="M625" s="11" t="s">
        <v>28</v>
      </c>
      <c r="N625" s="11">
        <v>1</v>
      </c>
      <c r="O625" s="11">
        <v>1</v>
      </c>
      <c r="P625" s="11" t="s">
        <v>12082</v>
      </c>
      <c r="Q625" s="130">
        <v>4</v>
      </c>
      <c r="R625" s="130">
        <v>5</v>
      </c>
      <c r="S625" s="14"/>
      <c r="T625" s="16"/>
    </row>
    <row r="626" spans="1:20" ht="14.25" customHeight="1">
      <c r="A626" s="1">
        <v>71</v>
      </c>
      <c r="B626" s="10" t="s">
        <v>508</v>
      </c>
      <c r="C626" s="11" t="s">
        <v>514</v>
      </c>
      <c r="D626" s="11" t="s">
        <v>514</v>
      </c>
      <c r="E626" s="11" t="s">
        <v>12083</v>
      </c>
      <c r="F626" s="11"/>
      <c r="G626" s="14"/>
      <c r="H626" s="14"/>
      <c r="I626" s="14"/>
      <c r="J626" s="12" t="s">
        <v>487</v>
      </c>
      <c r="K626" s="12" t="s">
        <v>515</v>
      </c>
      <c r="L626" s="11" t="s">
        <v>11688</v>
      </c>
      <c r="M626" s="11" t="s">
        <v>83</v>
      </c>
      <c r="N626" s="11">
        <v>0</v>
      </c>
      <c r="O626" s="11">
        <v>3</v>
      </c>
      <c r="P626" s="11" t="s">
        <v>12084</v>
      </c>
      <c r="Q626" s="130">
        <v>3</v>
      </c>
      <c r="R626" s="130">
        <v>4</v>
      </c>
      <c r="S626" s="14"/>
      <c r="T626" s="16"/>
    </row>
    <row r="627" spans="1:20" ht="14.25" customHeight="1">
      <c r="A627" s="1">
        <v>71</v>
      </c>
      <c r="B627" s="10" t="s">
        <v>508</v>
      </c>
      <c r="C627" s="11" t="s">
        <v>10839</v>
      </c>
      <c r="D627" s="11" t="s">
        <v>518</v>
      </c>
      <c r="E627" s="11" t="s">
        <v>12085</v>
      </c>
      <c r="F627" s="11" t="s">
        <v>519</v>
      </c>
      <c r="G627" s="14"/>
      <c r="H627" s="14"/>
      <c r="I627" s="14"/>
      <c r="J627" s="12" t="s">
        <v>520</v>
      </c>
      <c r="K627" s="12" t="s">
        <v>254</v>
      </c>
      <c r="L627" s="11" t="s">
        <v>11663</v>
      </c>
      <c r="M627" s="11" t="s">
        <v>110</v>
      </c>
      <c r="N627" s="11">
        <v>1</v>
      </c>
      <c r="O627" s="11">
        <v>5</v>
      </c>
      <c r="P627" s="11"/>
      <c r="Q627" s="130">
        <v>3</v>
      </c>
      <c r="R627" s="130">
        <v>3</v>
      </c>
      <c r="S627" s="14"/>
      <c r="T627" s="16"/>
    </row>
    <row r="628" spans="1:20" ht="14.25" customHeight="1">
      <c r="A628" s="1">
        <v>71</v>
      </c>
      <c r="B628" s="10" t="s">
        <v>508</v>
      </c>
      <c r="C628" s="11" t="s">
        <v>310</v>
      </c>
      <c r="D628" s="11" t="s">
        <v>521</v>
      </c>
      <c r="E628" s="14"/>
      <c r="F628" s="11" t="s">
        <v>522</v>
      </c>
      <c r="G628" s="11" t="s">
        <v>525</v>
      </c>
      <c r="H628" s="14"/>
      <c r="I628" s="14"/>
      <c r="J628" s="12" t="s">
        <v>523</v>
      </c>
      <c r="K628" s="12" t="s">
        <v>524</v>
      </c>
      <c r="L628" s="11" t="s">
        <v>11663</v>
      </c>
      <c r="M628" s="11" t="s">
        <v>28</v>
      </c>
      <c r="N628" s="11">
        <v>0</v>
      </c>
      <c r="O628" s="11">
        <v>1</v>
      </c>
      <c r="P628" s="11" t="s">
        <v>12086</v>
      </c>
      <c r="Q628" s="130">
        <v>4</v>
      </c>
      <c r="R628" s="130">
        <v>4</v>
      </c>
      <c r="S628" s="14"/>
      <c r="T628" s="16"/>
    </row>
    <row r="629" spans="1:20" ht="14.25" customHeight="1">
      <c r="A629" s="1">
        <v>71</v>
      </c>
      <c r="B629" s="10" t="s">
        <v>508</v>
      </c>
      <c r="C629" s="11" t="s">
        <v>318</v>
      </c>
      <c r="D629" s="11" t="s">
        <v>526</v>
      </c>
      <c r="E629" s="11"/>
      <c r="F629" s="11"/>
      <c r="G629" s="11" t="s">
        <v>529</v>
      </c>
      <c r="H629" s="14"/>
      <c r="I629" s="14"/>
      <c r="J629" s="12" t="s">
        <v>527</v>
      </c>
      <c r="K629" s="12" t="s">
        <v>524</v>
      </c>
      <c r="L629" s="11" t="s">
        <v>11663</v>
      </c>
      <c r="M629" s="11" t="s">
        <v>28</v>
      </c>
      <c r="N629" s="11">
        <v>0</v>
      </c>
      <c r="O629" s="11">
        <v>1</v>
      </c>
      <c r="P629" s="11" t="s">
        <v>12087</v>
      </c>
      <c r="Q629" s="130">
        <v>4</v>
      </c>
      <c r="R629" s="130">
        <v>4</v>
      </c>
      <c r="S629" s="14"/>
      <c r="T629" s="16"/>
    </row>
    <row r="630" spans="1:20" ht="14.25" customHeight="1">
      <c r="A630" s="1">
        <v>71</v>
      </c>
      <c r="B630" s="10" t="s">
        <v>508</v>
      </c>
      <c r="C630" s="11" t="s">
        <v>79</v>
      </c>
      <c r="D630" s="11" t="s">
        <v>79</v>
      </c>
      <c r="E630" s="11"/>
      <c r="F630" s="11"/>
      <c r="G630" s="11" t="s">
        <v>532</v>
      </c>
      <c r="H630" s="14"/>
      <c r="I630" s="14"/>
      <c r="J630" s="12" t="s">
        <v>530</v>
      </c>
      <c r="K630" s="12" t="s">
        <v>531</v>
      </c>
      <c r="L630" s="11" t="s">
        <v>11688</v>
      </c>
      <c r="M630" s="11" t="s">
        <v>83</v>
      </c>
      <c r="N630" s="11">
        <v>1</v>
      </c>
      <c r="O630" s="11">
        <v>3</v>
      </c>
      <c r="P630" s="11"/>
      <c r="Q630" s="130">
        <v>3</v>
      </c>
      <c r="R630" s="130">
        <v>5</v>
      </c>
      <c r="S630" s="14"/>
      <c r="T630" s="16"/>
    </row>
    <row r="631" spans="1:20" ht="14.25" customHeight="1">
      <c r="A631" s="7">
        <v>72</v>
      </c>
      <c r="B631" s="19" t="s">
        <v>533</v>
      </c>
      <c r="C631" s="11" t="s">
        <v>68</v>
      </c>
      <c r="D631" s="11" t="s">
        <v>12088</v>
      </c>
      <c r="E631" s="14"/>
      <c r="F631" s="14"/>
      <c r="G631" s="14"/>
      <c r="H631" s="14"/>
      <c r="I631" s="14"/>
      <c r="J631" s="12" t="s">
        <v>913</v>
      </c>
      <c r="K631" s="415"/>
      <c r="L631" s="11" t="s">
        <v>11666</v>
      </c>
      <c r="M631" s="11" t="s">
        <v>28</v>
      </c>
      <c r="N631" s="11">
        <v>0</v>
      </c>
      <c r="O631" s="11">
        <v>1</v>
      </c>
      <c r="P631" s="11"/>
      <c r="Q631" s="11"/>
      <c r="R631" s="11"/>
      <c r="S631" s="14"/>
      <c r="T631" s="16"/>
    </row>
    <row r="632" spans="1:20" ht="14.25" customHeight="1">
      <c r="A632" s="7">
        <v>72</v>
      </c>
      <c r="B632" s="19" t="s">
        <v>533</v>
      </c>
      <c r="C632" s="11"/>
      <c r="D632" s="11" t="s">
        <v>68</v>
      </c>
      <c r="E632" s="14"/>
      <c r="F632" s="14"/>
      <c r="G632" s="14"/>
      <c r="H632" s="14"/>
      <c r="I632" s="14"/>
      <c r="J632" s="12" t="s">
        <v>1891</v>
      </c>
      <c r="K632" s="415"/>
      <c r="L632" s="11" t="s">
        <v>11666</v>
      </c>
      <c r="M632" s="11" t="s">
        <v>28</v>
      </c>
      <c r="N632" s="11">
        <v>0</v>
      </c>
      <c r="O632" s="11">
        <v>1</v>
      </c>
      <c r="P632" s="11"/>
      <c r="Q632" s="11"/>
      <c r="R632" s="11"/>
      <c r="S632" s="14"/>
      <c r="T632" s="16"/>
    </row>
    <row r="633" spans="1:20" ht="14.25" customHeight="1">
      <c r="A633" s="7">
        <v>72</v>
      </c>
      <c r="B633" s="19" t="s">
        <v>533</v>
      </c>
      <c r="C633" s="11" t="s">
        <v>84</v>
      </c>
      <c r="D633" s="11" t="s">
        <v>85</v>
      </c>
      <c r="E633" s="14"/>
      <c r="F633" s="14"/>
      <c r="G633" s="11" t="s">
        <v>537</v>
      </c>
      <c r="H633" s="11" t="s">
        <v>537</v>
      </c>
      <c r="I633" s="11" t="s">
        <v>436</v>
      </c>
      <c r="J633" s="12" t="s">
        <v>534</v>
      </c>
      <c r="K633" s="12" t="s">
        <v>535</v>
      </c>
      <c r="L633" s="11" t="s">
        <v>11666</v>
      </c>
      <c r="M633" s="11" t="s">
        <v>28</v>
      </c>
      <c r="N633" s="11">
        <v>1</v>
      </c>
      <c r="O633" s="11">
        <v>1</v>
      </c>
      <c r="P633" s="11"/>
      <c r="Q633" s="130">
        <v>4</v>
      </c>
      <c r="R633" s="130">
        <v>4</v>
      </c>
      <c r="S633" s="14"/>
      <c r="T633" s="16"/>
    </row>
    <row r="634" spans="1:20" ht="14.25" customHeight="1">
      <c r="A634" s="7">
        <v>72</v>
      </c>
      <c r="B634" s="19" t="s">
        <v>533</v>
      </c>
      <c r="C634" s="23"/>
      <c r="D634" s="11" t="s">
        <v>350</v>
      </c>
      <c r="E634" s="14"/>
      <c r="F634" s="14"/>
      <c r="G634" s="11"/>
      <c r="H634" s="11"/>
      <c r="I634" s="11"/>
      <c r="J634" s="12" t="s">
        <v>1436</v>
      </c>
      <c r="K634" s="46"/>
      <c r="L634" s="11" t="s">
        <v>11666</v>
      </c>
      <c r="M634" s="11" t="s">
        <v>28</v>
      </c>
      <c r="N634" s="11">
        <v>0</v>
      </c>
      <c r="O634" s="11">
        <v>1</v>
      </c>
      <c r="P634" s="11"/>
      <c r="Q634" s="11"/>
      <c r="R634" s="11"/>
      <c r="S634" s="14"/>
      <c r="T634" s="16"/>
    </row>
    <row r="635" spans="1:20" ht="14.25" customHeight="1">
      <c r="A635" s="7">
        <v>72</v>
      </c>
      <c r="B635" s="19" t="s">
        <v>533</v>
      </c>
      <c r="C635" s="11" t="s">
        <v>421</v>
      </c>
      <c r="D635" s="11" t="s">
        <v>421</v>
      </c>
      <c r="E635" s="14"/>
      <c r="F635" s="11" t="s">
        <v>538</v>
      </c>
      <c r="G635" s="11" t="s">
        <v>12089</v>
      </c>
      <c r="H635" s="11" t="s">
        <v>541</v>
      </c>
      <c r="I635" s="11"/>
      <c r="J635" s="12" t="s">
        <v>539</v>
      </c>
      <c r="K635" s="12" t="s">
        <v>505</v>
      </c>
      <c r="L635" s="11" t="s">
        <v>11666</v>
      </c>
      <c r="M635" s="11" t="s">
        <v>28</v>
      </c>
      <c r="N635" s="11">
        <v>1</v>
      </c>
      <c r="O635" s="11">
        <v>1</v>
      </c>
      <c r="P635" s="11"/>
      <c r="Q635" s="130">
        <v>4</v>
      </c>
      <c r="R635" s="130">
        <v>5</v>
      </c>
      <c r="S635" s="14"/>
      <c r="T635" s="16"/>
    </row>
    <row r="636" spans="1:20" ht="14.25" customHeight="1">
      <c r="A636" s="7">
        <v>72</v>
      </c>
      <c r="B636" s="19" t="s">
        <v>533</v>
      </c>
      <c r="C636" s="11" t="s">
        <v>542</v>
      </c>
      <c r="D636" s="11" t="s">
        <v>90</v>
      </c>
      <c r="E636" s="14"/>
      <c r="F636" s="11" t="s">
        <v>543</v>
      </c>
      <c r="G636" s="11" t="s">
        <v>546</v>
      </c>
      <c r="H636" s="11" t="s">
        <v>546</v>
      </c>
      <c r="I636" s="11"/>
      <c r="J636" s="12" t="s">
        <v>544</v>
      </c>
      <c r="K636" s="12" t="s">
        <v>545</v>
      </c>
      <c r="L636" s="11" t="s">
        <v>11666</v>
      </c>
      <c r="M636" s="11" t="s">
        <v>43</v>
      </c>
      <c r="N636" s="11">
        <v>1</v>
      </c>
      <c r="O636" s="11">
        <v>1</v>
      </c>
      <c r="P636" s="11"/>
      <c r="Q636" s="130">
        <v>4</v>
      </c>
      <c r="R636" s="130">
        <v>4</v>
      </c>
      <c r="S636" s="14"/>
      <c r="T636" s="16"/>
    </row>
    <row r="637" spans="1:20" ht="14.25" customHeight="1">
      <c r="A637" s="7">
        <v>72</v>
      </c>
      <c r="B637" s="19" t="s">
        <v>533</v>
      </c>
      <c r="C637" s="11" t="s">
        <v>44</v>
      </c>
      <c r="D637" s="11" t="s">
        <v>547</v>
      </c>
      <c r="E637" s="14"/>
      <c r="F637" s="11" t="s">
        <v>548</v>
      </c>
      <c r="G637" s="11" t="s">
        <v>551</v>
      </c>
      <c r="H637" s="11" t="s">
        <v>551</v>
      </c>
      <c r="I637" s="11"/>
      <c r="J637" s="12" t="s">
        <v>549</v>
      </c>
      <c r="K637" s="12" t="s">
        <v>550</v>
      </c>
      <c r="L637" s="11" t="s">
        <v>11666</v>
      </c>
      <c r="M637" s="11" t="s">
        <v>43</v>
      </c>
      <c r="N637" s="11">
        <v>1</v>
      </c>
      <c r="O637" s="11">
        <v>1</v>
      </c>
      <c r="P637" s="11"/>
      <c r="Q637" s="130">
        <v>5</v>
      </c>
      <c r="R637" s="130">
        <v>4</v>
      </c>
      <c r="S637" s="14"/>
      <c r="T637" s="16"/>
    </row>
    <row r="638" spans="1:20" ht="14.25" customHeight="1">
      <c r="A638" s="7">
        <v>72</v>
      </c>
      <c r="B638" s="19" t="s">
        <v>533</v>
      </c>
      <c r="C638" s="11" t="s">
        <v>552</v>
      </c>
      <c r="D638" s="11" t="s">
        <v>553</v>
      </c>
      <c r="E638" s="14"/>
      <c r="F638" s="11" t="s">
        <v>554</v>
      </c>
      <c r="G638" s="11"/>
      <c r="H638" s="11"/>
      <c r="I638" s="11"/>
      <c r="J638" s="12" t="s">
        <v>555</v>
      </c>
      <c r="K638" s="12" t="s">
        <v>321</v>
      </c>
      <c r="L638" s="11" t="s">
        <v>11666</v>
      </c>
      <c r="M638" s="11" t="s">
        <v>43</v>
      </c>
      <c r="N638" s="11">
        <v>0</v>
      </c>
      <c r="O638" s="11">
        <v>1</v>
      </c>
      <c r="P638" s="11"/>
      <c r="Q638" s="130">
        <v>5</v>
      </c>
      <c r="R638" s="130">
        <v>3</v>
      </c>
      <c r="S638" s="14"/>
      <c r="T638" s="16"/>
    </row>
    <row r="639" spans="1:20" ht="14.25" customHeight="1">
      <c r="A639" s="7">
        <v>72</v>
      </c>
      <c r="B639" s="19" t="s">
        <v>533</v>
      </c>
      <c r="C639" s="11" t="s">
        <v>557</v>
      </c>
      <c r="D639" s="11" t="s">
        <v>557</v>
      </c>
      <c r="E639" s="14"/>
      <c r="F639" s="11"/>
      <c r="G639" s="11"/>
      <c r="H639" s="11"/>
      <c r="I639" s="11"/>
      <c r="J639" s="12" t="s">
        <v>558</v>
      </c>
      <c r="K639" s="12" t="s">
        <v>321</v>
      </c>
      <c r="L639" s="11" t="s">
        <v>11666</v>
      </c>
      <c r="M639" s="11" t="s">
        <v>43</v>
      </c>
      <c r="N639" s="11">
        <v>0</v>
      </c>
      <c r="O639" s="11">
        <v>1</v>
      </c>
      <c r="P639" s="11"/>
      <c r="Q639" s="130">
        <v>3</v>
      </c>
      <c r="R639" s="130">
        <v>3</v>
      </c>
      <c r="S639" s="14"/>
      <c r="T639" s="16"/>
    </row>
    <row r="640" spans="1:20" ht="14.25" customHeight="1">
      <c r="A640" s="7">
        <v>72</v>
      </c>
      <c r="B640" s="19" t="s">
        <v>533</v>
      </c>
      <c r="C640" s="11" t="s">
        <v>44</v>
      </c>
      <c r="D640" s="11" t="s">
        <v>560</v>
      </c>
      <c r="E640" s="11" t="s">
        <v>10785</v>
      </c>
      <c r="F640" s="21" t="s">
        <v>561</v>
      </c>
      <c r="G640" s="11" t="s">
        <v>12090</v>
      </c>
      <c r="H640" s="11" t="s">
        <v>12090</v>
      </c>
      <c r="I640" s="11" t="s">
        <v>181</v>
      </c>
      <c r="J640" s="12" t="s">
        <v>562</v>
      </c>
      <c r="K640" s="12" t="s">
        <v>563</v>
      </c>
      <c r="L640" s="11" t="s">
        <v>11666</v>
      </c>
      <c r="M640" s="11" t="s">
        <v>43</v>
      </c>
      <c r="N640" s="11">
        <v>1</v>
      </c>
      <c r="O640" s="11">
        <v>1</v>
      </c>
      <c r="P640" s="11"/>
      <c r="Q640" s="130">
        <v>5</v>
      </c>
      <c r="R640" s="130">
        <v>5</v>
      </c>
      <c r="S640" s="14"/>
      <c r="T640" s="16"/>
    </row>
    <row r="641" spans="1:20" ht="14.25" customHeight="1">
      <c r="A641" s="7">
        <v>72</v>
      </c>
      <c r="B641" s="19" t="s">
        <v>533</v>
      </c>
      <c r="C641" s="11" t="s">
        <v>565</v>
      </c>
      <c r="D641" s="11" t="s">
        <v>565</v>
      </c>
      <c r="E641" s="11" t="s">
        <v>12091</v>
      </c>
      <c r="F641" s="11"/>
      <c r="G641" s="11" t="s">
        <v>568</v>
      </c>
      <c r="H641" s="11" t="s">
        <v>568</v>
      </c>
      <c r="I641" s="11"/>
      <c r="J641" s="12" t="s">
        <v>96</v>
      </c>
      <c r="K641" s="12" t="s">
        <v>566</v>
      </c>
      <c r="L641" s="11" t="s">
        <v>11666</v>
      </c>
      <c r="M641" s="11" t="s">
        <v>28</v>
      </c>
      <c r="N641" s="11">
        <v>1</v>
      </c>
      <c r="O641" s="11">
        <v>1</v>
      </c>
      <c r="P641" s="11" t="s">
        <v>12092</v>
      </c>
      <c r="Q641" s="130">
        <v>4</v>
      </c>
      <c r="R641" s="130">
        <v>4</v>
      </c>
      <c r="S641" s="14"/>
      <c r="T641" s="16"/>
    </row>
    <row r="642" spans="1:20" ht="14.25" customHeight="1">
      <c r="A642" s="7">
        <v>72</v>
      </c>
      <c r="B642" s="19" t="s">
        <v>533</v>
      </c>
      <c r="C642" s="11" t="s">
        <v>298</v>
      </c>
      <c r="D642" s="11" t="s">
        <v>299</v>
      </c>
      <c r="E642" s="11"/>
      <c r="F642" s="11"/>
      <c r="G642" s="11" t="s">
        <v>571</v>
      </c>
      <c r="H642" s="11" t="s">
        <v>12093</v>
      </c>
      <c r="I642" s="11"/>
      <c r="J642" s="12" t="s">
        <v>569</v>
      </c>
      <c r="K642" s="12" t="s">
        <v>157</v>
      </c>
      <c r="L642" s="11" t="s">
        <v>11666</v>
      </c>
      <c r="M642" s="11" t="s">
        <v>28</v>
      </c>
      <c r="N642" s="11">
        <v>1</v>
      </c>
      <c r="O642" s="11">
        <v>1</v>
      </c>
      <c r="P642" s="11" t="s">
        <v>12094</v>
      </c>
      <c r="Q642" s="130">
        <v>5</v>
      </c>
      <c r="R642" s="130">
        <v>5</v>
      </c>
      <c r="S642" s="14"/>
      <c r="T642" s="16"/>
    </row>
    <row r="643" spans="1:20" ht="14.25" customHeight="1">
      <c r="A643" s="7">
        <v>73</v>
      </c>
      <c r="B643" s="19" t="s">
        <v>572</v>
      </c>
      <c r="C643" s="11" t="s">
        <v>318</v>
      </c>
      <c r="D643" s="11" t="s">
        <v>573</v>
      </c>
      <c r="E643" s="14"/>
      <c r="F643" s="14"/>
      <c r="G643" s="11" t="s">
        <v>576</v>
      </c>
      <c r="H643" s="11" t="s">
        <v>12095</v>
      </c>
      <c r="I643" s="14"/>
      <c r="J643" s="12" t="s">
        <v>574</v>
      </c>
      <c r="K643" s="12" t="s">
        <v>286</v>
      </c>
      <c r="L643" s="11" t="s">
        <v>11663</v>
      </c>
      <c r="M643" s="11" t="s">
        <v>83</v>
      </c>
      <c r="N643" s="11">
        <v>1</v>
      </c>
      <c r="O643" s="11">
        <v>1</v>
      </c>
      <c r="P643" s="11" t="s">
        <v>12096</v>
      </c>
      <c r="Q643" s="130">
        <v>3</v>
      </c>
      <c r="R643" s="130">
        <v>4</v>
      </c>
      <c r="S643" s="14"/>
      <c r="T643" s="16"/>
    </row>
    <row r="644" spans="1:20" ht="14.25" customHeight="1">
      <c r="A644" s="7">
        <v>73</v>
      </c>
      <c r="B644" s="19" t="s">
        <v>572</v>
      </c>
      <c r="C644" s="11"/>
      <c r="D644" s="11" t="s">
        <v>12097</v>
      </c>
      <c r="E644" s="14"/>
      <c r="F644" s="14"/>
      <c r="G644" s="11"/>
      <c r="H644" s="11"/>
      <c r="I644" s="14"/>
      <c r="J644" s="12" t="s">
        <v>1769</v>
      </c>
      <c r="K644" s="46"/>
      <c r="L644" s="11" t="s">
        <v>11663</v>
      </c>
      <c r="M644" s="11" t="s">
        <v>43</v>
      </c>
      <c r="N644" s="11">
        <v>0</v>
      </c>
      <c r="O644" s="11">
        <v>1</v>
      </c>
      <c r="P644" s="11"/>
      <c r="Q644" s="11"/>
      <c r="R644" s="11"/>
      <c r="S644" s="14"/>
      <c r="T644" s="16"/>
    </row>
    <row r="645" spans="1:20" ht="14.25" customHeight="1">
      <c r="A645" s="7">
        <v>73</v>
      </c>
      <c r="B645" s="19" t="s">
        <v>572</v>
      </c>
      <c r="C645" s="11" t="s">
        <v>272</v>
      </c>
      <c r="D645" s="11" t="s">
        <v>12098</v>
      </c>
      <c r="E645" s="14"/>
      <c r="F645" s="14"/>
      <c r="G645" s="11"/>
      <c r="H645" s="11"/>
      <c r="I645" s="14"/>
      <c r="J645" s="12" t="s">
        <v>1769</v>
      </c>
      <c r="K645" s="46"/>
      <c r="L645" s="11" t="s">
        <v>11663</v>
      </c>
      <c r="M645" s="11" t="s">
        <v>43</v>
      </c>
      <c r="N645" s="11">
        <v>0</v>
      </c>
      <c r="O645" s="11">
        <v>1</v>
      </c>
      <c r="P645" s="11"/>
      <c r="Q645" s="11"/>
      <c r="R645" s="11"/>
      <c r="S645" s="14"/>
      <c r="T645" s="16"/>
    </row>
    <row r="646" spans="1:20" ht="14.25" customHeight="1">
      <c r="A646" s="7">
        <v>73</v>
      </c>
      <c r="B646" s="19" t="s">
        <v>572</v>
      </c>
      <c r="C646" s="11"/>
      <c r="D646" s="11" t="s">
        <v>582</v>
      </c>
      <c r="E646" s="11" t="s">
        <v>238</v>
      </c>
      <c r="F646" s="14"/>
      <c r="G646" s="11" t="s">
        <v>584</v>
      </c>
      <c r="H646" s="11" t="s">
        <v>585</v>
      </c>
      <c r="I646" s="14"/>
      <c r="J646" s="12" t="s">
        <v>810</v>
      </c>
      <c r="K646" s="46"/>
      <c r="L646" s="11" t="s">
        <v>11663</v>
      </c>
      <c r="M646" s="11" t="s">
        <v>43</v>
      </c>
      <c r="N646" s="11">
        <v>1</v>
      </c>
      <c r="O646" s="11">
        <v>1</v>
      </c>
      <c r="P646" s="11" t="s">
        <v>12099</v>
      </c>
      <c r="Q646" s="11"/>
      <c r="R646" s="11"/>
      <c r="S646" s="14"/>
      <c r="T646" s="16"/>
    </row>
    <row r="647" spans="1:20" ht="14.25" customHeight="1">
      <c r="A647" s="7">
        <v>73</v>
      </c>
      <c r="B647" s="19" t="s">
        <v>572</v>
      </c>
      <c r="C647" s="11" t="s">
        <v>577</v>
      </c>
      <c r="D647" s="11" t="s">
        <v>578</v>
      </c>
      <c r="E647" s="11"/>
      <c r="F647" s="14"/>
      <c r="G647" s="11" t="s">
        <v>581</v>
      </c>
      <c r="H647" s="11" t="s">
        <v>581</v>
      </c>
      <c r="I647" s="14"/>
      <c r="J647" s="12" t="s">
        <v>579</v>
      </c>
      <c r="K647" s="12" t="s">
        <v>580</v>
      </c>
      <c r="L647" s="11" t="s">
        <v>11663</v>
      </c>
      <c r="M647" s="11" t="s">
        <v>43</v>
      </c>
      <c r="N647" s="11">
        <v>1</v>
      </c>
      <c r="O647" s="11">
        <v>1</v>
      </c>
      <c r="P647" s="11" t="s">
        <v>12100</v>
      </c>
      <c r="Q647" s="130">
        <v>3</v>
      </c>
      <c r="R647" s="130">
        <v>3</v>
      </c>
      <c r="S647" s="14"/>
      <c r="T647" s="16"/>
    </row>
    <row r="648" spans="1:20" ht="14.25" customHeight="1">
      <c r="A648" s="7">
        <v>73</v>
      </c>
      <c r="B648" s="19" t="s">
        <v>572</v>
      </c>
      <c r="C648" s="11" t="s">
        <v>238</v>
      </c>
      <c r="D648" s="11" t="s">
        <v>582</v>
      </c>
      <c r="E648" s="11"/>
      <c r="F648" s="14"/>
      <c r="G648" s="11" t="s">
        <v>584</v>
      </c>
      <c r="H648" s="11" t="s">
        <v>585</v>
      </c>
      <c r="I648" s="11" t="s">
        <v>586</v>
      </c>
      <c r="J648" s="12" t="s">
        <v>583</v>
      </c>
      <c r="K648" s="12" t="s">
        <v>544</v>
      </c>
      <c r="L648" s="11" t="s">
        <v>11663</v>
      </c>
      <c r="M648" s="11" t="s">
        <v>43</v>
      </c>
      <c r="N648" s="11">
        <v>1</v>
      </c>
      <c r="O648" s="11">
        <v>1</v>
      </c>
      <c r="P648" s="11" t="s">
        <v>12101</v>
      </c>
      <c r="Q648" s="130">
        <v>3</v>
      </c>
      <c r="R648" s="130">
        <v>4</v>
      </c>
      <c r="S648" s="14"/>
      <c r="T648" s="16"/>
    </row>
    <row r="649" spans="1:20" ht="14.25" customHeight="1">
      <c r="A649" s="7">
        <v>73</v>
      </c>
      <c r="B649" s="19" t="s">
        <v>572</v>
      </c>
      <c r="C649" s="11" t="s">
        <v>44</v>
      </c>
      <c r="D649" s="11" t="s">
        <v>587</v>
      </c>
      <c r="E649" s="11"/>
      <c r="F649" s="14"/>
      <c r="G649" s="11" t="s">
        <v>589</v>
      </c>
      <c r="H649" s="11" t="s">
        <v>12102</v>
      </c>
      <c r="I649" s="11" t="s">
        <v>592</v>
      </c>
      <c r="J649" s="12" t="s">
        <v>86</v>
      </c>
      <c r="K649" s="12" t="s">
        <v>588</v>
      </c>
      <c r="L649" s="11" t="s">
        <v>11666</v>
      </c>
      <c r="M649" s="11" t="s">
        <v>43</v>
      </c>
      <c r="N649" s="11">
        <v>1</v>
      </c>
      <c r="O649" s="11">
        <v>1</v>
      </c>
      <c r="P649" s="11" t="s">
        <v>12103</v>
      </c>
      <c r="Q649" s="130">
        <v>3</v>
      </c>
      <c r="R649" s="130">
        <v>4</v>
      </c>
      <c r="S649" s="14"/>
      <c r="T649" s="16"/>
    </row>
    <row r="650" spans="1:20" ht="14.25" customHeight="1">
      <c r="A650" s="7">
        <v>73</v>
      </c>
      <c r="B650" s="19" t="s">
        <v>572</v>
      </c>
      <c r="C650" s="11" t="s">
        <v>593</v>
      </c>
      <c r="D650" s="11" t="s">
        <v>594</v>
      </c>
      <c r="E650" s="11"/>
      <c r="F650" s="14"/>
      <c r="G650" s="31" t="s">
        <v>596</v>
      </c>
      <c r="H650" s="11" t="s">
        <v>597</v>
      </c>
      <c r="I650" s="11" t="s">
        <v>599</v>
      </c>
      <c r="J650" s="12" t="s">
        <v>151</v>
      </c>
      <c r="K650" s="12" t="s">
        <v>595</v>
      </c>
      <c r="L650" s="11" t="s">
        <v>11663</v>
      </c>
      <c r="M650" s="11" t="s">
        <v>43</v>
      </c>
      <c r="N650" s="11">
        <v>0</v>
      </c>
      <c r="O650" s="11">
        <v>1</v>
      </c>
      <c r="P650" s="11" t="s">
        <v>12104</v>
      </c>
      <c r="Q650" s="130">
        <v>3</v>
      </c>
      <c r="R650" s="130">
        <v>4</v>
      </c>
      <c r="S650" s="14"/>
      <c r="T650" s="16"/>
    </row>
    <row r="651" spans="1:20" ht="14.25" customHeight="1">
      <c r="A651" s="7">
        <v>73</v>
      </c>
      <c r="B651" s="19" t="s">
        <v>572</v>
      </c>
      <c r="C651" s="11" t="s">
        <v>1667</v>
      </c>
      <c r="D651" s="11" t="s">
        <v>1280</v>
      </c>
      <c r="E651" s="11"/>
      <c r="F651" s="14"/>
      <c r="G651" s="11"/>
      <c r="H651" s="11"/>
      <c r="I651" s="11"/>
      <c r="J651" s="12" t="s">
        <v>3592</v>
      </c>
      <c r="K651" s="46"/>
      <c r="L651" s="11" t="s">
        <v>11688</v>
      </c>
      <c r="M651" s="11" t="s">
        <v>28</v>
      </c>
      <c r="N651" s="11">
        <v>0</v>
      </c>
      <c r="O651" s="11">
        <v>3</v>
      </c>
      <c r="P651" s="11"/>
      <c r="Q651" s="11"/>
      <c r="R651" s="11"/>
      <c r="S651" s="14"/>
      <c r="T651" s="16"/>
    </row>
    <row r="652" spans="1:20" ht="14.25" customHeight="1">
      <c r="A652" s="7">
        <v>73</v>
      </c>
      <c r="B652" s="19" t="s">
        <v>572</v>
      </c>
      <c r="C652" s="11"/>
      <c r="D652" s="11" t="s">
        <v>12105</v>
      </c>
      <c r="E652" s="11"/>
      <c r="F652" s="14"/>
      <c r="G652" s="11"/>
      <c r="H652" s="11"/>
      <c r="I652" s="11"/>
      <c r="J652" s="12" t="s">
        <v>2710</v>
      </c>
      <c r="K652" s="46"/>
      <c r="L652" s="11" t="s">
        <v>11738</v>
      </c>
      <c r="M652" s="11" t="s">
        <v>83</v>
      </c>
      <c r="N652" s="11">
        <v>0</v>
      </c>
      <c r="O652" s="11">
        <v>3</v>
      </c>
      <c r="P652" s="11"/>
      <c r="Q652" s="11"/>
      <c r="R652" s="11"/>
      <c r="S652" s="14"/>
      <c r="T652" s="16"/>
    </row>
    <row r="653" spans="1:20" ht="14.25" customHeight="1">
      <c r="A653" s="7">
        <v>73</v>
      </c>
      <c r="B653" s="19" t="s">
        <v>572</v>
      </c>
      <c r="C653" s="11"/>
      <c r="D653" s="11" t="s">
        <v>80</v>
      </c>
      <c r="E653" s="11"/>
      <c r="F653" s="14"/>
      <c r="G653" s="11"/>
      <c r="H653" s="11"/>
      <c r="I653" s="11"/>
      <c r="J653" s="12" t="s">
        <v>400</v>
      </c>
      <c r="K653" s="46"/>
      <c r="L653" s="11" t="s">
        <v>11688</v>
      </c>
      <c r="M653" s="11" t="s">
        <v>83</v>
      </c>
      <c r="N653" s="11">
        <v>0</v>
      </c>
      <c r="O653" s="11">
        <v>3</v>
      </c>
      <c r="P653" s="11"/>
      <c r="Q653" s="11"/>
      <c r="R653" s="11"/>
      <c r="S653" s="14"/>
      <c r="T653" s="16"/>
    </row>
    <row r="654" spans="1:20" ht="14.25" customHeight="1">
      <c r="A654" s="7">
        <v>73</v>
      </c>
      <c r="B654" s="19" t="s">
        <v>572</v>
      </c>
      <c r="C654" s="11"/>
      <c r="D654" s="11" t="s">
        <v>79</v>
      </c>
      <c r="E654" s="11"/>
      <c r="F654" s="14"/>
      <c r="G654" s="11"/>
      <c r="H654" s="11"/>
      <c r="I654" s="11"/>
      <c r="J654" s="12" t="s">
        <v>2395</v>
      </c>
      <c r="K654" s="46"/>
      <c r="L654" s="11" t="s">
        <v>11688</v>
      </c>
      <c r="M654" s="11" t="s">
        <v>83</v>
      </c>
      <c r="N654" s="11">
        <v>0</v>
      </c>
      <c r="O654" s="11">
        <v>3</v>
      </c>
      <c r="P654" s="11"/>
      <c r="Q654" s="11"/>
      <c r="R654" s="11"/>
      <c r="S654" s="14"/>
      <c r="T654" s="16"/>
    </row>
    <row r="655" spans="1:20" ht="14.25" customHeight="1">
      <c r="A655" s="7">
        <v>73</v>
      </c>
      <c r="B655" s="19" t="s">
        <v>572</v>
      </c>
      <c r="C655" s="11" t="s">
        <v>79</v>
      </c>
      <c r="D655" s="11" t="s">
        <v>79</v>
      </c>
      <c r="E655" s="11"/>
      <c r="F655" s="11" t="s">
        <v>80</v>
      </c>
      <c r="G655" s="11" t="s">
        <v>12106</v>
      </c>
      <c r="H655" s="11" t="s">
        <v>12107</v>
      </c>
      <c r="I655" s="11"/>
      <c r="J655" s="12" t="s">
        <v>600</v>
      </c>
      <c r="K655" s="12" t="s">
        <v>601</v>
      </c>
      <c r="L655" s="11" t="s">
        <v>11688</v>
      </c>
      <c r="M655" s="11" t="s">
        <v>83</v>
      </c>
      <c r="N655" s="11">
        <v>1</v>
      </c>
      <c r="O655" s="11">
        <v>3</v>
      </c>
      <c r="P655" s="11"/>
      <c r="Q655" s="130">
        <v>4</v>
      </c>
      <c r="R655" s="130">
        <v>5</v>
      </c>
      <c r="S655" s="14"/>
      <c r="T655" s="16"/>
    </row>
    <row r="656" spans="1:20" ht="14.25" customHeight="1">
      <c r="A656" s="7">
        <v>73</v>
      </c>
      <c r="B656" s="19" t="s">
        <v>572</v>
      </c>
      <c r="C656" s="11" t="s">
        <v>3413</v>
      </c>
      <c r="D656" s="11" t="s">
        <v>604</v>
      </c>
      <c r="E656" s="11"/>
      <c r="F656" s="11"/>
      <c r="G656" s="11" t="s">
        <v>12108</v>
      </c>
      <c r="H656" s="11" t="s">
        <v>607</v>
      </c>
      <c r="I656" s="11"/>
      <c r="J656" s="12" t="s">
        <v>51</v>
      </c>
      <c r="K656" s="12" t="s">
        <v>605</v>
      </c>
      <c r="L656" s="11" t="s">
        <v>11738</v>
      </c>
      <c r="M656" s="11" t="s">
        <v>83</v>
      </c>
      <c r="N656" s="11">
        <v>1</v>
      </c>
      <c r="O656" s="11">
        <v>3</v>
      </c>
      <c r="P656" s="11"/>
      <c r="Q656" s="130">
        <v>4</v>
      </c>
      <c r="R656" s="130">
        <v>5</v>
      </c>
      <c r="S656" s="14"/>
      <c r="T656" s="16"/>
    </row>
    <row r="657" spans="1:20" ht="14.25" customHeight="1">
      <c r="A657" s="7">
        <v>74</v>
      </c>
      <c r="B657" s="19" t="s">
        <v>608</v>
      </c>
      <c r="C657" s="11" t="s">
        <v>609</v>
      </c>
      <c r="D657" s="11" t="s">
        <v>610</v>
      </c>
      <c r="E657" s="11" t="s">
        <v>12109</v>
      </c>
      <c r="F657" s="14"/>
      <c r="G657" s="11" t="s">
        <v>613</v>
      </c>
      <c r="H657" s="11" t="s">
        <v>12110</v>
      </c>
      <c r="I657" s="14"/>
      <c r="J657" s="12" t="s">
        <v>611</v>
      </c>
      <c r="K657" s="12" t="s">
        <v>612</v>
      </c>
      <c r="L657" s="11" t="s">
        <v>11666</v>
      </c>
      <c r="M657" s="11" t="s">
        <v>43</v>
      </c>
      <c r="N657" s="11">
        <v>1</v>
      </c>
      <c r="O657" s="11">
        <v>1</v>
      </c>
      <c r="P657" s="11" t="s">
        <v>12111</v>
      </c>
      <c r="Q657" s="130">
        <v>5</v>
      </c>
      <c r="R657" s="130">
        <v>3</v>
      </c>
      <c r="S657" s="14"/>
      <c r="T657" s="16"/>
    </row>
    <row r="658" spans="1:20" ht="14.25" customHeight="1">
      <c r="A658" s="7">
        <v>74</v>
      </c>
      <c r="B658" s="19" t="s">
        <v>608</v>
      </c>
      <c r="C658" s="11" t="s">
        <v>68</v>
      </c>
      <c r="D658" s="11" t="s">
        <v>68</v>
      </c>
      <c r="E658" s="11"/>
      <c r="F658" s="14"/>
      <c r="G658" s="11" t="s">
        <v>616</v>
      </c>
      <c r="H658" s="11" t="s">
        <v>616</v>
      </c>
      <c r="I658" s="14"/>
      <c r="J658" s="12" t="s">
        <v>297</v>
      </c>
      <c r="K658" s="12" t="s">
        <v>614</v>
      </c>
      <c r="L658" s="11" t="s">
        <v>11666</v>
      </c>
      <c r="M658" s="11" t="s">
        <v>28</v>
      </c>
      <c r="N658" s="11">
        <v>0</v>
      </c>
      <c r="O658" s="11">
        <v>1</v>
      </c>
      <c r="P658" s="11" t="s">
        <v>12112</v>
      </c>
      <c r="Q658" s="130">
        <v>2</v>
      </c>
      <c r="R658" s="130">
        <v>4</v>
      </c>
      <c r="S658" s="14"/>
      <c r="T658" s="16"/>
    </row>
    <row r="659" spans="1:20" ht="14.25" customHeight="1">
      <c r="A659" s="7">
        <v>74</v>
      </c>
      <c r="B659" s="19" t="s">
        <v>608</v>
      </c>
      <c r="C659" s="11" t="s">
        <v>44</v>
      </c>
      <c r="D659" s="11" t="s">
        <v>90</v>
      </c>
      <c r="E659" s="11"/>
      <c r="F659" s="11" t="s">
        <v>561</v>
      </c>
      <c r="G659" s="11"/>
      <c r="H659" s="11"/>
      <c r="I659" s="14"/>
      <c r="J659" s="12" t="s">
        <v>617</v>
      </c>
      <c r="K659" s="12" t="s">
        <v>618</v>
      </c>
      <c r="L659" s="11" t="s">
        <v>11666</v>
      </c>
      <c r="M659" s="11" t="s">
        <v>43</v>
      </c>
      <c r="N659" s="11">
        <v>0</v>
      </c>
      <c r="O659" s="11">
        <v>1</v>
      </c>
      <c r="P659" s="11"/>
      <c r="Q659" s="130">
        <v>4</v>
      </c>
      <c r="R659" s="130">
        <v>3</v>
      </c>
      <c r="S659" s="14"/>
      <c r="T659" s="16"/>
    </row>
    <row r="660" spans="1:20" ht="14.25" customHeight="1">
      <c r="A660" s="7">
        <v>74</v>
      </c>
      <c r="B660" s="19" t="s">
        <v>608</v>
      </c>
      <c r="C660" s="11" t="s">
        <v>318</v>
      </c>
      <c r="D660" s="11" t="s">
        <v>573</v>
      </c>
      <c r="E660" s="11" t="s">
        <v>318</v>
      </c>
      <c r="F660" s="11"/>
      <c r="G660" s="11"/>
      <c r="H660" s="11"/>
      <c r="I660" s="14"/>
      <c r="J660" s="12" t="s">
        <v>475</v>
      </c>
      <c r="K660" s="12" t="s">
        <v>619</v>
      </c>
      <c r="L660" s="11" t="s">
        <v>11663</v>
      </c>
      <c r="M660" s="11" t="s">
        <v>83</v>
      </c>
      <c r="N660" s="11">
        <v>0</v>
      </c>
      <c r="O660" s="11">
        <v>1</v>
      </c>
      <c r="P660" s="11" t="s">
        <v>12113</v>
      </c>
      <c r="Q660" s="130">
        <v>4</v>
      </c>
      <c r="R660" s="130">
        <v>3</v>
      </c>
      <c r="S660" s="14"/>
      <c r="T660" s="16"/>
    </row>
    <row r="661" spans="1:20" ht="14.25" customHeight="1">
      <c r="A661" s="7">
        <v>74</v>
      </c>
      <c r="B661" s="19" t="s">
        <v>608</v>
      </c>
      <c r="C661" s="11" t="s">
        <v>79</v>
      </c>
      <c r="D661" s="11" t="s">
        <v>79</v>
      </c>
      <c r="E661" s="11"/>
      <c r="F661" s="11"/>
      <c r="G661" s="11"/>
      <c r="H661" s="11"/>
      <c r="I661" s="14"/>
      <c r="J661" s="12" t="s">
        <v>179</v>
      </c>
      <c r="K661" s="12" t="s">
        <v>620</v>
      </c>
      <c r="L661" s="11" t="s">
        <v>11688</v>
      </c>
      <c r="M661" s="11" t="s">
        <v>83</v>
      </c>
      <c r="N661" s="11">
        <v>0</v>
      </c>
      <c r="O661" s="11">
        <v>3</v>
      </c>
      <c r="P661" s="11"/>
      <c r="Q661" s="130">
        <v>2</v>
      </c>
      <c r="R661" s="130">
        <v>3</v>
      </c>
      <c r="S661" s="14"/>
      <c r="T661" s="16"/>
    </row>
    <row r="662" spans="1:20" ht="14.25" customHeight="1">
      <c r="A662" s="7">
        <v>74</v>
      </c>
      <c r="B662" s="19" t="s">
        <v>608</v>
      </c>
      <c r="C662" s="11" t="s">
        <v>84</v>
      </c>
      <c r="D662" s="11" t="s">
        <v>85</v>
      </c>
      <c r="E662" s="11"/>
      <c r="F662" s="11"/>
      <c r="G662" s="11"/>
      <c r="H662" s="11"/>
      <c r="I662" s="14"/>
      <c r="J662" s="12" t="s">
        <v>620</v>
      </c>
      <c r="K662" s="12" t="s">
        <v>399</v>
      </c>
      <c r="L662" s="11" t="s">
        <v>11666</v>
      </c>
      <c r="M662" s="11" t="s">
        <v>28</v>
      </c>
      <c r="N662" s="11">
        <v>0</v>
      </c>
      <c r="O662" s="11">
        <v>1</v>
      </c>
      <c r="P662" s="11"/>
      <c r="Q662" s="130">
        <v>5</v>
      </c>
      <c r="R662" s="130">
        <v>3</v>
      </c>
      <c r="S662" s="14"/>
      <c r="T662" s="16"/>
    </row>
    <row r="663" spans="1:20" ht="14.25" customHeight="1">
      <c r="A663" s="7">
        <v>75</v>
      </c>
      <c r="B663" s="19" t="s">
        <v>621</v>
      </c>
      <c r="C663" s="11" t="s">
        <v>75</v>
      </c>
      <c r="D663" s="11" t="s">
        <v>75</v>
      </c>
      <c r="E663" s="14"/>
      <c r="F663" s="14"/>
      <c r="G663" s="14"/>
      <c r="H663" s="14"/>
      <c r="I663" s="14"/>
      <c r="J663" s="12" t="s">
        <v>1268</v>
      </c>
      <c r="K663" s="415"/>
      <c r="L663" s="11" t="s">
        <v>11666</v>
      </c>
      <c r="M663" s="11" t="s">
        <v>78</v>
      </c>
      <c r="N663" s="11">
        <v>0</v>
      </c>
      <c r="O663" s="11">
        <v>6</v>
      </c>
      <c r="P663" s="11" t="s">
        <v>11759</v>
      </c>
      <c r="Q663" s="11"/>
      <c r="R663" s="11"/>
      <c r="S663" s="14"/>
      <c r="T663" s="16"/>
    </row>
    <row r="664" spans="1:20" ht="14.25" customHeight="1">
      <c r="A664" s="7">
        <v>75</v>
      </c>
      <c r="B664" s="19" t="s">
        <v>621</v>
      </c>
      <c r="C664" s="11" t="s">
        <v>68</v>
      </c>
      <c r="D664" s="11" t="s">
        <v>68</v>
      </c>
      <c r="E664" s="14"/>
      <c r="F664" s="14"/>
      <c r="G664" s="14"/>
      <c r="H664" s="14"/>
      <c r="I664" s="14"/>
      <c r="J664" s="12" t="s">
        <v>1397</v>
      </c>
      <c r="K664" s="415"/>
      <c r="L664" s="11" t="s">
        <v>11666</v>
      </c>
      <c r="M664" s="11" t="s">
        <v>28</v>
      </c>
      <c r="N664" s="11">
        <v>0</v>
      </c>
      <c r="O664" s="11">
        <v>1</v>
      </c>
      <c r="P664" s="11"/>
      <c r="Q664" s="11"/>
      <c r="R664" s="11"/>
      <c r="S664" s="14"/>
      <c r="T664" s="16"/>
    </row>
    <row r="665" spans="1:20" ht="14.25" customHeight="1">
      <c r="A665" s="7">
        <v>75</v>
      </c>
      <c r="B665" s="19" t="s">
        <v>621</v>
      </c>
      <c r="C665" s="11" t="s">
        <v>38</v>
      </c>
      <c r="D665" s="11" t="s">
        <v>38</v>
      </c>
      <c r="E665" s="14"/>
      <c r="F665" s="14"/>
      <c r="G665" s="14"/>
      <c r="H665" s="14"/>
      <c r="I665" s="14"/>
      <c r="J665" s="12" t="s">
        <v>2170</v>
      </c>
      <c r="K665" s="415"/>
      <c r="L665" s="11" t="s">
        <v>11663</v>
      </c>
      <c r="M665" s="11" t="s">
        <v>43</v>
      </c>
      <c r="N665" s="11">
        <v>0</v>
      </c>
      <c r="O665" s="11">
        <v>1</v>
      </c>
      <c r="P665" s="11"/>
      <c r="Q665" s="11"/>
      <c r="R665" s="11"/>
      <c r="S665" s="14"/>
      <c r="T665" s="16"/>
    </row>
    <row r="666" spans="1:20" ht="14.25" customHeight="1">
      <c r="A666" s="7">
        <v>75</v>
      </c>
      <c r="B666" s="19" t="s">
        <v>621</v>
      </c>
      <c r="C666" s="11" t="s">
        <v>44</v>
      </c>
      <c r="D666" s="11" t="s">
        <v>622</v>
      </c>
      <c r="E666" s="14"/>
      <c r="F666" s="11" t="s">
        <v>561</v>
      </c>
      <c r="G666" s="14"/>
      <c r="H666" s="14"/>
      <c r="I666" s="11" t="s">
        <v>181</v>
      </c>
      <c r="J666" s="12" t="s">
        <v>623</v>
      </c>
      <c r="K666" s="12" t="s">
        <v>624</v>
      </c>
      <c r="L666" s="11" t="s">
        <v>11666</v>
      </c>
      <c r="M666" s="11" t="s">
        <v>43</v>
      </c>
      <c r="N666" s="11">
        <v>0</v>
      </c>
      <c r="O666" s="11">
        <v>1</v>
      </c>
      <c r="P666" s="11"/>
      <c r="Q666" s="130">
        <v>2</v>
      </c>
      <c r="R666" s="130">
        <v>3</v>
      </c>
      <c r="S666" s="14"/>
      <c r="T666" s="16"/>
    </row>
    <row r="667" spans="1:20" ht="14.25" customHeight="1">
      <c r="A667" s="7">
        <v>75</v>
      </c>
      <c r="B667" s="19" t="s">
        <v>621</v>
      </c>
      <c r="C667" s="11" t="s">
        <v>350</v>
      </c>
      <c r="D667" s="11" t="s">
        <v>350</v>
      </c>
      <c r="E667" s="14"/>
      <c r="F667" s="11" t="s">
        <v>625</v>
      </c>
      <c r="G667" s="14"/>
      <c r="H667" s="14"/>
      <c r="I667" s="11"/>
      <c r="J667" s="12" t="s">
        <v>626</v>
      </c>
      <c r="K667" s="12" t="s">
        <v>399</v>
      </c>
      <c r="L667" s="11" t="s">
        <v>11666</v>
      </c>
      <c r="M667" s="11" t="s">
        <v>28</v>
      </c>
      <c r="N667" s="11">
        <v>0</v>
      </c>
      <c r="O667" s="11">
        <v>1</v>
      </c>
      <c r="P667" s="11"/>
      <c r="Q667" s="130">
        <v>2</v>
      </c>
      <c r="R667" s="130">
        <v>3</v>
      </c>
      <c r="S667" s="14"/>
      <c r="T667" s="16"/>
    </row>
    <row r="668" spans="1:20" ht="14.25" customHeight="1">
      <c r="A668" s="7">
        <v>75</v>
      </c>
      <c r="B668" s="19" t="s">
        <v>621</v>
      </c>
      <c r="C668" s="11" t="s">
        <v>557</v>
      </c>
      <c r="D668" s="11" t="s">
        <v>90</v>
      </c>
      <c r="E668" s="14"/>
      <c r="F668" s="11" t="s">
        <v>627</v>
      </c>
      <c r="G668" s="14"/>
      <c r="H668" s="14"/>
      <c r="I668" s="11"/>
      <c r="J668" s="12" t="s">
        <v>628</v>
      </c>
      <c r="K668" s="12" t="s">
        <v>243</v>
      </c>
      <c r="L668" s="11" t="s">
        <v>11663</v>
      </c>
      <c r="M668" s="11" t="s">
        <v>43</v>
      </c>
      <c r="N668" s="11">
        <v>0</v>
      </c>
      <c r="O668" s="11">
        <v>1</v>
      </c>
      <c r="P668" s="11"/>
      <c r="Q668" s="130">
        <v>1</v>
      </c>
      <c r="R668" s="130">
        <v>3</v>
      </c>
      <c r="S668" s="14"/>
      <c r="T668" s="16"/>
    </row>
    <row r="669" spans="1:20" ht="14.25" customHeight="1">
      <c r="A669" s="7">
        <v>75</v>
      </c>
      <c r="B669" s="19" t="s">
        <v>621</v>
      </c>
      <c r="C669" s="11" t="s">
        <v>79</v>
      </c>
      <c r="D669" s="11" t="s">
        <v>90</v>
      </c>
      <c r="E669" s="14"/>
      <c r="F669" s="11" t="s">
        <v>79</v>
      </c>
      <c r="G669" s="14"/>
      <c r="H669" s="14"/>
      <c r="I669" s="11"/>
      <c r="J669" s="12" t="s">
        <v>629</v>
      </c>
      <c r="K669" s="12" t="s">
        <v>324</v>
      </c>
      <c r="L669" s="11" t="s">
        <v>11688</v>
      </c>
      <c r="M669" s="11" t="s">
        <v>83</v>
      </c>
      <c r="N669" s="11">
        <v>0</v>
      </c>
      <c r="O669" s="11">
        <v>1</v>
      </c>
      <c r="P669" s="11"/>
      <c r="Q669" s="130">
        <v>1</v>
      </c>
      <c r="R669" s="130">
        <v>3</v>
      </c>
      <c r="S669" s="14"/>
      <c r="T669" s="16"/>
    </row>
    <row r="670" spans="1:20" ht="14.25" customHeight="1">
      <c r="A670" s="7">
        <v>75</v>
      </c>
      <c r="B670" s="19" t="s">
        <v>621</v>
      </c>
      <c r="C670" s="11" t="s">
        <v>197</v>
      </c>
      <c r="D670" s="11" t="s">
        <v>90</v>
      </c>
      <c r="E670" s="14"/>
      <c r="F670" s="11"/>
      <c r="G670" s="14"/>
      <c r="H670" s="14"/>
      <c r="I670" s="11"/>
      <c r="J670" s="12" t="s">
        <v>244</v>
      </c>
      <c r="K670" s="12" t="s">
        <v>630</v>
      </c>
      <c r="L670" s="11" t="s">
        <v>11663</v>
      </c>
      <c r="M670" s="11" t="s">
        <v>83</v>
      </c>
      <c r="N670" s="11">
        <v>0</v>
      </c>
      <c r="O670" s="11">
        <v>1</v>
      </c>
      <c r="P670" s="11"/>
      <c r="Q670" s="130">
        <v>1</v>
      </c>
      <c r="R670" s="130">
        <v>3</v>
      </c>
      <c r="S670" s="14"/>
      <c r="T670" s="16"/>
    </row>
    <row r="671" spans="1:20" ht="14.25" customHeight="1">
      <c r="A671" s="7">
        <v>76</v>
      </c>
      <c r="B671" s="19" t="s">
        <v>631</v>
      </c>
      <c r="C671" s="11" t="s">
        <v>632</v>
      </c>
      <c r="D671" s="11" t="s">
        <v>633</v>
      </c>
      <c r="E671" s="14"/>
      <c r="F671" s="11" t="s">
        <v>634</v>
      </c>
      <c r="G671" s="11" t="s">
        <v>637</v>
      </c>
      <c r="H671" s="11" t="s">
        <v>637</v>
      </c>
      <c r="I671" s="14"/>
      <c r="J671" s="12" t="s">
        <v>635</v>
      </c>
      <c r="K671" s="12" t="s">
        <v>423</v>
      </c>
      <c r="L671" s="11" t="s">
        <v>11663</v>
      </c>
      <c r="M671" s="11" t="s">
        <v>28</v>
      </c>
      <c r="N671" s="11">
        <v>0</v>
      </c>
      <c r="O671" s="11">
        <v>0</v>
      </c>
      <c r="P671" s="11"/>
      <c r="Q671" s="130">
        <v>3</v>
      </c>
      <c r="R671" s="130">
        <v>3</v>
      </c>
      <c r="S671" s="14"/>
      <c r="T671" s="16"/>
    </row>
    <row r="672" spans="1:20" ht="14.25" customHeight="1">
      <c r="A672" s="7">
        <v>76</v>
      </c>
      <c r="B672" s="19" t="s">
        <v>631</v>
      </c>
      <c r="C672" s="11" t="s">
        <v>75</v>
      </c>
      <c r="D672" s="11" t="s">
        <v>90</v>
      </c>
      <c r="E672" s="14"/>
      <c r="F672" s="11" t="s">
        <v>4899</v>
      </c>
      <c r="G672" s="11" t="s">
        <v>640</v>
      </c>
      <c r="H672" s="11" t="s">
        <v>640</v>
      </c>
      <c r="I672" s="14"/>
      <c r="J672" s="12" t="s">
        <v>427</v>
      </c>
      <c r="K672" s="12" t="s">
        <v>638</v>
      </c>
      <c r="L672" s="11" t="s">
        <v>11666</v>
      </c>
      <c r="M672" s="11" t="s">
        <v>78</v>
      </c>
      <c r="N672" s="11">
        <v>1</v>
      </c>
      <c r="O672" s="11">
        <v>6</v>
      </c>
      <c r="P672" s="11" t="s">
        <v>12114</v>
      </c>
      <c r="Q672" s="130">
        <v>3</v>
      </c>
      <c r="R672" s="130">
        <v>4</v>
      </c>
      <c r="S672" s="14"/>
      <c r="T672" s="16"/>
    </row>
    <row r="673" spans="1:20" ht="14.25" customHeight="1">
      <c r="A673" s="7">
        <v>76</v>
      </c>
      <c r="B673" s="19" t="s">
        <v>631</v>
      </c>
      <c r="C673" s="11" t="s">
        <v>94</v>
      </c>
      <c r="D673" s="11" t="s">
        <v>94</v>
      </c>
      <c r="E673" s="14"/>
      <c r="F673" s="11"/>
      <c r="G673" s="11"/>
      <c r="H673" s="11"/>
      <c r="I673" s="14"/>
      <c r="J673" s="12" t="s">
        <v>4230</v>
      </c>
      <c r="K673" s="415"/>
      <c r="L673" s="11" t="s">
        <v>11738</v>
      </c>
      <c r="M673" s="11" t="s">
        <v>83</v>
      </c>
      <c r="N673" s="11">
        <v>0</v>
      </c>
      <c r="O673" s="11">
        <v>0</v>
      </c>
      <c r="P673" s="11"/>
      <c r="Q673" s="11"/>
      <c r="R673" s="11"/>
      <c r="S673" s="14"/>
      <c r="T673" s="16"/>
    </row>
    <row r="674" spans="1:20" ht="14.25" customHeight="1">
      <c r="A674" s="7">
        <v>76</v>
      </c>
      <c r="B674" s="19" t="s">
        <v>631</v>
      </c>
      <c r="C674" s="11" t="s">
        <v>350</v>
      </c>
      <c r="D674" s="11" t="s">
        <v>350</v>
      </c>
      <c r="E674" s="14"/>
      <c r="F674" s="11"/>
      <c r="G674" s="11" t="s">
        <v>643</v>
      </c>
      <c r="H674" s="11" t="s">
        <v>643</v>
      </c>
      <c r="I674" s="14"/>
      <c r="J674" s="12" t="s">
        <v>32</v>
      </c>
      <c r="K674" s="12" t="s">
        <v>641</v>
      </c>
      <c r="L674" s="11" t="s">
        <v>11666</v>
      </c>
      <c r="M674" s="11" t="s">
        <v>28</v>
      </c>
      <c r="N674" s="11">
        <v>1</v>
      </c>
      <c r="O674" s="11">
        <v>1</v>
      </c>
      <c r="P674" s="11"/>
      <c r="Q674" s="130">
        <v>4</v>
      </c>
      <c r="R674" s="130">
        <v>4</v>
      </c>
      <c r="S674" s="14"/>
      <c r="T674" s="16"/>
    </row>
    <row r="675" spans="1:20" ht="14.25" customHeight="1">
      <c r="A675" s="7">
        <v>76</v>
      </c>
      <c r="B675" s="19" t="s">
        <v>631</v>
      </c>
      <c r="C675" s="11"/>
      <c r="D675" s="11" t="s">
        <v>12115</v>
      </c>
      <c r="E675" s="14"/>
      <c r="F675" s="11"/>
      <c r="G675" s="11"/>
      <c r="H675" s="11"/>
      <c r="I675" s="14"/>
      <c r="J675" s="12" t="s">
        <v>511</v>
      </c>
      <c r="K675" s="415"/>
      <c r="L675" s="11" t="s">
        <v>11688</v>
      </c>
      <c r="M675" s="11" t="s">
        <v>83</v>
      </c>
      <c r="N675" s="11">
        <v>0</v>
      </c>
      <c r="O675" s="11">
        <v>3</v>
      </c>
      <c r="P675" s="11"/>
      <c r="Q675" s="11"/>
      <c r="R675" s="11"/>
      <c r="S675" s="14"/>
      <c r="T675" s="16"/>
    </row>
    <row r="676" spans="1:20" ht="14.25" customHeight="1">
      <c r="A676" s="7">
        <v>76</v>
      </c>
      <c r="B676" s="19" t="s">
        <v>631</v>
      </c>
      <c r="C676" s="11" t="s">
        <v>79</v>
      </c>
      <c r="D676" s="11" t="s">
        <v>644</v>
      </c>
      <c r="E676" s="14"/>
      <c r="F676" s="11"/>
      <c r="G676" s="11"/>
      <c r="H676" s="11"/>
      <c r="I676" s="14"/>
      <c r="J676" s="12" t="s">
        <v>511</v>
      </c>
      <c r="K676" s="12" t="s">
        <v>645</v>
      </c>
      <c r="L676" s="11" t="s">
        <v>11688</v>
      </c>
      <c r="M676" s="11" t="s">
        <v>83</v>
      </c>
      <c r="N676" s="11">
        <v>0</v>
      </c>
      <c r="O676" s="11">
        <v>3</v>
      </c>
      <c r="P676" s="11"/>
      <c r="Q676" s="130">
        <v>3</v>
      </c>
      <c r="R676" s="130">
        <v>4</v>
      </c>
      <c r="S676" s="14"/>
      <c r="T676" s="16"/>
    </row>
    <row r="677" spans="1:20" ht="14.25" customHeight="1">
      <c r="A677" s="7">
        <v>76</v>
      </c>
      <c r="B677" s="19" t="s">
        <v>631</v>
      </c>
      <c r="C677" s="11" t="s">
        <v>784</v>
      </c>
      <c r="D677" s="11" t="s">
        <v>648</v>
      </c>
      <c r="E677" s="14"/>
      <c r="F677" s="11" t="s">
        <v>649</v>
      </c>
      <c r="G677" s="11"/>
      <c r="H677" s="11"/>
      <c r="I677" s="14"/>
      <c r="J677" s="12" t="s">
        <v>650</v>
      </c>
      <c r="K677" s="12" t="s">
        <v>651</v>
      </c>
      <c r="L677" s="11" t="s">
        <v>11663</v>
      </c>
      <c r="M677" s="11" t="s">
        <v>5797</v>
      </c>
      <c r="N677" s="11">
        <v>0</v>
      </c>
      <c r="O677" s="11">
        <v>0</v>
      </c>
      <c r="P677" s="11"/>
      <c r="Q677" s="130">
        <v>3</v>
      </c>
      <c r="R677" s="130">
        <v>4</v>
      </c>
      <c r="S677" s="14"/>
      <c r="T677" s="16"/>
    </row>
    <row r="678" spans="1:20" ht="14.25" customHeight="1">
      <c r="A678" s="7">
        <v>76</v>
      </c>
      <c r="B678" s="19" t="s">
        <v>631</v>
      </c>
      <c r="C678" s="20" t="s">
        <v>652</v>
      </c>
      <c r="D678" s="11" t="s">
        <v>90</v>
      </c>
      <c r="E678" s="14"/>
      <c r="F678" s="11" t="s">
        <v>653</v>
      </c>
      <c r="G678" s="11"/>
      <c r="H678" s="11"/>
      <c r="I678" s="14"/>
      <c r="J678" s="12" t="s">
        <v>654</v>
      </c>
      <c r="K678" s="12" t="s">
        <v>562</v>
      </c>
      <c r="L678" s="11" t="s">
        <v>11663</v>
      </c>
      <c r="M678" s="11" t="s">
        <v>43</v>
      </c>
      <c r="N678" s="11">
        <v>0</v>
      </c>
      <c r="O678" s="11">
        <v>0</v>
      </c>
      <c r="P678" s="11"/>
      <c r="Q678" s="130">
        <v>3</v>
      </c>
      <c r="R678" s="130">
        <v>1</v>
      </c>
      <c r="S678" s="14"/>
      <c r="T678" s="16"/>
    </row>
    <row r="679" spans="1:20" ht="14.25" customHeight="1">
      <c r="A679" s="7">
        <v>76</v>
      </c>
      <c r="B679" s="19" t="s">
        <v>631</v>
      </c>
      <c r="C679" s="11" t="s">
        <v>44</v>
      </c>
      <c r="D679" s="11" t="s">
        <v>655</v>
      </c>
      <c r="E679" s="14"/>
      <c r="F679" s="11" t="s">
        <v>561</v>
      </c>
      <c r="G679" s="11" t="s">
        <v>658</v>
      </c>
      <c r="H679" s="11" t="s">
        <v>658</v>
      </c>
      <c r="I679" s="14"/>
      <c r="J679" s="12" t="s">
        <v>656</v>
      </c>
      <c r="K679" s="12" t="s">
        <v>657</v>
      </c>
      <c r="L679" s="11" t="s">
        <v>11666</v>
      </c>
      <c r="M679" s="11" t="s">
        <v>43</v>
      </c>
      <c r="N679" s="11">
        <v>0</v>
      </c>
      <c r="O679" s="11">
        <v>0</v>
      </c>
      <c r="P679" s="11"/>
      <c r="Q679" s="130">
        <v>2</v>
      </c>
      <c r="R679" s="130">
        <v>3</v>
      </c>
      <c r="S679" s="14"/>
      <c r="T679" s="16"/>
    </row>
    <row r="680" spans="1:20" ht="14.25" customHeight="1">
      <c r="A680" s="7">
        <v>77</v>
      </c>
      <c r="B680" s="19" t="s">
        <v>659</v>
      </c>
      <c r="C680" s="11" t="s">
        <v>49</v>
      </c>
      <c r="D680" s="11" t="s">
        <v>49</v>
      </c>
      <c r="E680" s="14"/>
      <c r="F680" s="11" t="s">
        <v>660</v>
      </c>
      <c r="G680" s="11" t="s">
        <v>663</v>
      </c>
      <c r="H680" s="11" t="s">
        <v>664</v>
      </c>
      <c r="I680" s="11" t="s">
        <v>666</v>
      </c>
      <c r="J680" s="12" t="s">
        <v>661</v>
      </c>
      <c r="K680" s="12" t="s">
        <v>662</v>
      </c>
      <c r="L680" s="11" t="s">
        <v>11666</v>
      </c>
      <c r="M680" s="11" t="s">
        <v>43</v>
      </c>
      <c r="N680" s="11">
        <v>1</v>
      </c>
      <c r="O680" s="11">
        <v>0</v>
      </c>
      <c r="P680" s="11"/>
      <c r="Q680" s="130">
        <v>2</v>
      </c>
      <c r="R680" s="130">
        <v>4</v>
      </c>
      <c r="S680" s="14"/>
      <c r="T680" s="16"/>
    </row>
    <row r="681" spans="1:20" ht="14.25" customHeight="1">
      <c r="A681" s="7">
        <v>77</v>
      </c>
      <c r="B681" s="19" t="s">
        <v>659</v>
      </c>
      <c r="C681" s="11" t="s">
        <v>84</v>
      </c>
      <c r="D681" s="11" t="s">
        <v>85</v>
      </c>
      <c r="E681" s="14"/>
      <c r="F681" s="11"/>
      <c r="G681" s="11"/>
      <c r="H681" s="11"/>
      <c r="I681" s="11"/>
      <c r="J681" s="12" t="s">
        <v>709</v>
      </c>
      <c r="K681" s="46"/>
      <c r="L681" s="11" t="s">
        <v>11666</v>
      </c>
      <c r="M681" s="11" t="s">
        <v>28</v>
      </c>
      <c r="N681" s="11">
        <v>0</v>
      </c>
      <c r="O681" s="11">
        <v>1</v>
      </c>
      <c r="P681" s="11" t="s">
        <v>12116</v>
      </c>
      <c r="Q681" s="130"/>
      <c r="R681" s="130"/>
      <c r="S681" s="14"/>
      <c r="T681" s="16"/>
    </row>
    <row r="682" spans="1:20" ht="14.25" customHeight="1">
      <c r="A682" s="7">
        <v>77</v>
      </c>
      <c r="B682" s="19" t="s">
        <v>659</v>
      </c>
      <c r="C682" s="11"/>
      <c r="D682" s="11" t="s">
        <v>12117</v>
      </c>
      <c r="E682" s="14"/>
      <c r="F682" s="11"/>
      <c r="G682" s="11" t="s">
        <v>12118</v>
      </c>
      <c r="H682" s="11"/>
      <c r="I682" s="11"/>
      <c r="J682" s="12" t="s">
        <v>1875</v>
      </c>
      <c r="K682" s="46" t="s">
        <v>1386</v>
      </c>
      <c r="L682" s="11"/>
      <c r="M682" s="11"/>
      <c r="N682" s="11"/>
      <c r="O682" s="11"/>
      <c r="P682" s="11"/>
      <c r="Q682" s="11"/>
      <c r="R682" s="11"/>
      <c r="S682" s="14"/>
      <c r="T682" s="16"/>
    </row>
    <row r="683" spans="1:20" ht="14.25" customHeight="1">
      <c r="A683" s="7">
        <v>77</v>
      </c>
      <c r="B683" s="19" t="s">
        <v>659</v>
      </c>
      <c r="C683" s="11" t="s">
        <v>94</v>
      </c>
      <c r="D683" s="11" t="s">
        <v>94</v>
      </c>
      <c r="E683" s="14"/>
      <c r="F683" s="11"/>
      <c r="G683" s="11"/>
      <c r="H683" s="11"/>
      <c r="I683" s="11"/>
      <c r="J683" s="12" t="s">
        <v>667</v>
      </c>
      <c r="K683" s="12" t="s">
        <v>662</v>
      </c>
      <c r="L683" s="11" t="s">
        <v>11738</v>
      </c>
      <c r="M683" s="11" t="s">
        <v>83</v>
      </c>
      <c r="N683" s="11">
        <v>0</v>
      </c>
      <c r="O683" s="11">
        <v>0</v>
      </c>
      <c r="P683" s="11"/>
      <c r="Q683" s="130">
        <v>3</v>
      </c>
      <c r="R683" s="130">
        <v>3</v>
      </c>
      <c r="S683" s="14"/>
      <c r="T683" s="16"/>
    </row>
    <row r="684" spans="1:20" ht="14.25" customHeight="1">
      <c r="A684" s="7">
        <v>77</v>
      </c>
      <c r="B684" s="19" t="s">
        <v>659</v>
      </c>
      <c r="C684" s="11"/>
      <c r="D684" s="11" t="s">
        <v>12119</v>
      </c>
      <c r="E684" s="14"/>
      <c r="F684" s="11" t="s">
        <v>660</v>
      </c>
      <c r="G684" s="11"/>
      <c r="H684" s="11"/>
      <c r="I684" s="11"/>
      <c r="J684" s="12" t="s">
        <v>1386</v>
      </c>
      <c r="K684" s="46"/>
      <c r="L684" s="11" t="s">
        <v>11666</v>
      </c>
      <c r="M684" s="11" t="s">
        <v>43</v>
      </c>
      <c r="N684" s="11">
        <v>0</v>
      </c>
      <c r="O684" s="11">
        <v>0</v>
      </c>
      <c r="P684" s="11"/>
      <c r="Q684" s="11"/>
      <c r="R684" s="11"/>
      <c r="S684" s="14"/>
      <c r="T684" s="16"/>
    </row>
    <row r="685" spans="1:20" ht="14.25" customHeight="1">
      <c r="A685" s="7">
        <v>78</v>
      </c>
      <c r="B685" s="19" t="s">
        <v>668</v>
      </c>
      <c r="C685" s="11" t="s">
        <v>118</v>
      </c>
      <c r="D685" s="11" t="s">
        <v>118</v>
      </c>
      <c r="E685" s="14"/>
      <c r="F685" s="14"/>
      <c r="G685" s="11" t="s">
        <v>671</v>
      </c>
      <c r="H685" s="11" t="s">
        <v>671</v>
      </c>
      <c r="I685" s="14"/>
      <c r="J685" s="12" t="s">
        <v>669</v>
      </c>
      <c r="K685" s="12" t="s">
        <v>670</v>
      </c>
      <c r="L685" s="11" t="s">
        <v>11666</v>
      </c>
      <c r="M685" s="11" t="s">
        <v>43</v>
      </c>
      <c r="N685" s="11">
        <v>1</v>
      </c>
      <c r="O685" s="11">
        <v>1</v>
      </c>
      <c r="P685" s="11"/>
      <c r="Q685" s="130">
        <v>3</v>
      </c>
      <c r="R685" s="130">
        <v>4</v>
      </c>
      <c r="S685" s="14"/>
      <c r="T685" s="16"/>
    </row>
    <row r="686" spans="1:20" ht="14.25" customHeight="1">
      <c r="A686" s="7">
        <v>78</v>
      </c>
      <c r="B686" s="19" t="s">
        <v>668</v>
      </c>
      <c r="C686" s="11" t="s">
        <v>84</v>
      </c>
      <c r="D686" s="11" t="s">
        <v>85</v>
      </c>
      <c r="E686" s="14"/>
      <c r="F686" s="14"/>
      <c r="G686" s="11"/>
      <c r="H686" s="11"/>
      <c r="I686" s="14"/>
      <c r="J686" s="12" t="s">
        <v>672</v>
      </c>
      <c r="K686" s="12" t="s">
        <v>673</v>
      </c>
      <c r="L686" s="11" t="s">
        <v>11666</v>
      </c>
      <c r="M686" s="11" t="s">
        <v>28</v>
      </c>
      <c r="N686" s="11">
        <v>0</v>
      </c>
      <c r="O686" s="11">
        <v>1</v>
      </c>
      <c r="P686" s="11"/>
      <c r="Q686" s="130">
        <v>4</v>
      </c>
      <c r="R686" s="130">
        <v>4</v>
      </c>
      <c r="S686" s="14"/>
      <c r="T686" s="16"/>
    </row>
    <row r="687" spans="1:20" ht="14.4">
      <c r="A687" s="7">
        <v>78</v>
      </c>
      <c r="B687" s="19" t="s">
        <v>668</v>
      </c>
      <c r="C687" s="11" t="s">
        <v>111</v>
      </c>
      <c r="D687" s="11" t="s">
        <v>674</v>
      </c>
      <c r="E687" s="14"/>
      <c r="F687" s="14"/>
      <c r="G687" s="11" t="s">
        <v>677</v>
      </c>
      <c r="H687" s="11" t="s">
        <v>677</v>
      </c>
      <c r="I687" s="14"/>
      <c r="J687" s="12" t="s">
        <v>675</v>
      </c>
      <c r="K687" s="12" t="s">
        <v>676</v>
      </c>
      <c r="L687" s="11" t="s">
        <v>11666</v>
      </c>
      <c r="M687" s="11" t="s">
        <v>153</v>
      </c>
      <c r="N687" s="11">
        <v>1</v>
      </c>
      <c r="O687" s="11">
        <v>1</v>
      </c>
      <c r="P687" s="11" t="s">
        <v>12120</v>
      </c>
      <c r="Q687" s="130">
        <v>4</v>
      </c>
      <c r="R687" s="130">
        <v>4</v>
      </c>
      <c r="S687" s="14"/>
      <c r="T687" s="16"/>
    </row>
    <row r="688" spans="1:20" ht="14.25" customHeight="1">
      <c r="A688" s="7">
        <v>78</v>
      </c>
      <c r="B688" s="19" t="s">
        <v>668</v>
      </c>
      <c r="C688" s="11" t="s">
        <v>350</v>
      </c>
      <c r="D688" s="11" t="s">
        <v>350</v>
      </c>
      <c r="E688" s="14"/>
      <c r="F688" s="14"/>
      <c r="G688" s="11" t="s">
        <v>680</v>
      </c>
      <c r="H688" s="11" t="s">
        <v>680</v>
      </c>
      <c r="I688" s="14"/>
      <c r="J688" s="12" t="s">
        <v>678</v>
      </c>
      <c r="K688" s="12" t="s">
        <v>679</v>
      </c>
      <c r="L688" s="11" t="s">
        <v>11666</v>
      </c>
      <c r="M688" s="11" t="s">
        <v>28</v>
      </c>
      <c r="N688" s="11">
        <v>1</v>
      </c>
      <c r="O688" s="11">
        <v>1</v>
      </c>
      <c r="P688" s="11"/>
      <c r="Q688" s="130">
        <v>3</v>
      </c>
      <c r="R688" s="130">
        <v>3</v>
      </c>
      <c r="S688" s="14"/>
      <c r="T688" s="16"/>
    </row>
    <row r="689" spans="1:20" ht="14.25" customHeight="1">
      <c r="A689" s="7">
        <v>78</v>
      </c>
      <c r="B689" s="19" t="s">
        <v>668</v>
      </c>
      <c r="C689" s="11" t="s">
        <v>68</v>
      </c>
      <c r="D689" s="11" t="s">
        <v>68</v>
      </c>
      <c r="E689" s="14"/>
      <c r="F689" s="14"/>
      <c r="G689" s="11"/>
      <c r="H689" s="11"/>
      <c r="I689" s="14"/>
      <c r="J689" s="12" t="s">
        <v>681</v>
      </c>
      <c r="K689" s="12" t="s">
        <v>682</v>
      </c>
      <c r="L689" s="11" t="s">
        <v>11666</v>
      </c>
      <c r="M689" s="11" t="s">
        <v>28</v>
      </c>
      <c r="N689" s="11">
        <v>0</v>
      </c>
      <c r="O689" s="11">
        <v>1</v>
      </c>
      <c r="P689" s="11" t="s">
        <v>12121</v>
      </c>
      <c r="Q689" s="130">
        <v>3</v>
      </c>
      <c r="R689" s="130">
        <v>4</v>
      </c>
      <c r="S689" s="14"/>
      <c r="T689" s="16"/>
    </row>
    <row r="690" spans="1:20" ht="14.25" customHeight="1">
      <c r="A690" s="7">
        <v>78</v>
      </c>
      <c r="B690" s="19" t="s">
        <v>668</v>
      </c>
      <c r="C690" s="419" t="s">
        <v>1062</v>
      </c>
      <c r="D690" s="11" t="s">
        <v>12122</v>
      </c>
      <c r="E690" s="14"/>
      <c r="F690" s="14"/>
      <c r="G690" s="11"/>
      <c r="H690" s="11"/>
      <c r="I690" s="14"/>
      <c r="J690" s="12" t="s">
        <v>1305</v>
      </c>
      <c r="K690" s="415"/>
      <c r="L690" s="11" t="s">
        <v>11663</v>
      </c>
      <c r="M690" s="11" t="s">
        <v>43</v>
      </c>
      <c r="N690" s="11">
        <v>0</v>
      </c>
      <c r="O690" s="11">
        <v>1</v>
      </c>
      <c r="P690" s="11" t="s">
        <v>12123</v>
      </c>
      <c r="Q690" s="11"/>
      <c r="R690" s="11"/>
      <c r="S690" s="14"/>
      <c r="T690" s="16"/>
    </row>
    <row r="691" spans="1:20" ht="14.25" customHeight="1">
      <c r="A691" s="7">
        <v>78</v>
      </c>
      <c r="B691" s="19" t="s">
        <v>668</v>
      </c>
      <c r="C691" s="11" t="s">
        <v>197</v>
      </c>
      <c r="D691" s="11" t="s">
        <v>683</v>
      </c>
      <c r="E691" s="14"/>
      <c r="F691" s="14"/>
      <c r="G691" s="11"/>
      <c r="H691" s="11"/>
      <c r="I691" s="14"/>
      <c r="J691" s="12" t="s">
        <v>539</v>
      </c>
      <c r="K691" s="12" t="s">
        <v>684</v>
      </c>
      <c r="L691" s="11" t="s">
        <v>11663</v>
      </c>
      <c r="M691" s="11" t="s">
        <v>5797</v>
      </c>
      <c r="N691" s="11">
        <v>0</v>
      </c>
      <c r="O691" s="11">
        <v>6</v>
      </c>
      <c r="P691" s="11" t="s">
        <v>12124</v>
      </c>
      <c r="Q691" s="130">
        <v>3</v>
      </c>
      <c r="R691" s="130">
        <v>4</v>
      </c>
      <c r="S691" s="14"/>
      <c r="T691" s="16"/>
    </row>
    <row r="692" spans="1:20" ht="14.25" customHeight="1">
      <c r="A692" s="7">
        <v>78</v>
      </c>
      <c r="B692" s="19" t="s">
        <v>668</v>
      </c>
      <c r="C692" s="11"/>
      <c r="D692" s="11" t="s">
        <v>197</v>
      </c>
      <c r="E692" s="14"/>
      <c r="F692" s="14"/>
      <c r="G692" s="11"/>
      <c r="H692" s="11"/>
      <c r="I692" s="14"/>
      <c r="J692" s="12" t="s">
        <v>539</v>
      </c>
      <c r="K692" s="415"/>
      <c r="L692" s="11" t="s">
        <v>11663</v>
      </c>
      <c r="M692" s="11" t="s">
        <v>83</v>
      </c>
      <c r="N692" s="11">
        <v>0</v>
      </c>
      <c r="O692" s="11">
        <v>1</v>
      </c>
      <c r="P692" s="11"/>
      <c r="Q692" s="11"/>
      <c r="R692" s="11"/>
      <c r="S692" s="14"/>
      <c r="T692" s="16"/>
    </row>
    <row r="693" spans="1:20" ht="14.25" customHeight="1">
      <c r="A693" s="7">
        <v>78</v>
      </c>
      <c r="B693" s="19" t="s">
        <v>668</v>
      </c>
      <c r="C693" s="11" t="s">
        <v>80</v>
      </c>
      <c r="D693" s="11" t="s">
        <v>80</v>
      </c>
      <c r="E693" s="14"/>
      <c r="F693" s="14"/>
      <c r="G693" s="11"/>
      <c r="H693" s="11"/>
      <c r="I693" s="14"/>
      <c r="J693" s="12" t="s">
        <v>5825</v>
      </c>
      <c r="K693" s="415"/>
      <c r="L693" s="11" t="s">
        <v>11688</v>
      </c>
      <c r="M693" s="11" t="s">
        <v>83</v>
      </c>
      <c r="N693" s="11">
        <v>0</v>
      </c>
      <c r="O693" s="11">
        <v>3</v>
      </c>
      <c r="P693" s="11"/>
      <c r="Q693" s="11"/>
      <c r="R693" s="11"/>
      <c r="S693" s="14"/>
      <c r="T693" s="16"/>
    </row>
    <row r="694" spans="1:20" ht="14.25" customHeight="1">
      <c r="A694" s="7">
        <v>78</v>
      </c>
      <c r="B694" s="19" t="s">
        <v>668</v>
      </c>
      <c r="C694" s="11" t="s">
        <v>79</v>
      </c>
      <c r="D694" s="11" t="s">
        <v>79</v>
      </c>
      <c r="E694" s="14"/>
      <c r="F694" s="14"/>
      <c r="G694" s="11"/>
      <c r="H694" s="11"/>
      <c r="I694" s="14"/>
      <c r="J694" s="12" t="s">
        <v>685</v>
      </c>
      <c r="K694" s="12" t="s">
        <v>686</v>
      </c>
      <c r="L694" s="11" t="s">
        <v>11688</v>
      </c>
      <c r="M694" s="11" t="s">
        <v>83</v>
      </c>
      <c r="N694" s="11">
        <v>0</v>
      </c>
      <c r="O694" s="11">
        <v>3</v>
      </c>
      <c r="P694" s="11"/>
      <c r="Q694" s="130">
        <v>3</v>
      </c>
      <c r="R694" s="130">
        <v>4</v>
      </c>
      <c r="S694" s="14"/>
      <c r="T694" s="16"/>
    </row>
    <row r="695" spans="1:20" ht="14.25" customHeight="1">
      <c r="A695" s="7">
        <v>78</v>
      </c>
      <c r="B695" s="19" t="s">
        <v>668</v>
      </c>
      <c r="C695" s="11" t="s">
        <v>94</v>
      </c>
      <c r="D695" s="11" t="s">
        <v>344</v>
      </c>
      <c r="E695" s="14"/>
      <c r="F695" s="14"/>
      <c r="G695" s="11"/>
      <c r="H695" s="11"/>
      <c r="I695" s="14"/>
      <c r="J695" s="12" t="s">
        <v>4438</v>
      </c>
      <c r="K695" s="415"/>
      <c r="L695" s="11" t="s">
        <v>11738</v>
      </c>
      <c r="M695" s="11" t="s">
        <v>83</v>
      </c>
      <c r="N695" s="11">
        <v>0</v>
      </c>
      <c r="O695" s="11">
        <v>2</v>
      </c>
      <c r="P695" s="11" t="s">
        <v>12125</v>
      </c>
      <c r="Q695" s="11"/>
      <c r="R695" s="11"/>
      <c r="S695" s="14"/>
      <c r="T695" s="16"/>
    </row>
    <row r="696" spans="1:20" ht="14.25" customHeight="1">
      <c r="A696" s="7">
        <v>78</v>
      </c>
      <c r="B696" s="19" t="s">
        <v>668</v>
      </c>
      <c r="C696" s="11" t="s">
        <v>267</v>
      </c>
      <c r="D696" s="11" t="s">
        <v>687</v>
      </c>
      <c r="E696" s="14"/>
      <c r="F696" s="14"/>
      <c r="G696" s="11"/>
      <c r="H696" s="11"/>
      <c r="I696" s="14"/>
      <c r="J696" s="12" t="s">
        <v>688</v>
      </c>
      <c r="K696" s="12" t="s">
        <v>689</v>
      </c>
      <c r="L696" s="11" t="s">
        <v>11666</v>
      </c>
      <c r="M696" s="11" t="s">
        <v>43</v>
      </c>
      <c r="N696" s="11">
        <v>0</v>
      </c>
      <c r="O696" s="11">
        <v>4</v>
      </c>
      <c r="P696" s="11"/>
      <c r="Q696" s="130">
        <v>3</v>
      </c>
      <c r="R696" s="130">
        <v>4</v>
      </c>
      <c r="S696" s="14"/>
      <c r="T696" s="16"/>
    </row>
    <row r="697" spans="1:20" ht="14.25" customHeight="1">
      <c r="A697" s="7">
        <v>79</v>
      </c>
      <c r="B697" s="19" t="s">
        <v>691</v>
      </c>
      <c r="C697" s="11" t="s">
        <v>80</v>
      </c>
      <c r="D697" s="11" t="s">
        <v>80</v>
      </c>
      <c r="E697" s="14"/>
      <c r="F697" s="14"/>
      <c r="G697" s="14"/>
      <c r="H697" s="14"/>
      <c r="I697" s="14"/>
      <c r="J697" s="12" t="s">
        <v>1527</v>
      </c>
      <c r="K697" s="415"/>
      <c r="L697" s="11" t="s">
        <v>11688</v>
      </c>
      <c r="M697" s="11" t="s">
        <v>83</v>
      </c>
      <c r="N697" s="11">
        <v>0</v>
      </c>
      <c r="O697" s="11">
        <v>3</v>
      </c>
      <c r="P697" s="11"/>
      <c r="Q697" s="11"/>
      <c r="R697" s="11"/>
      <c r="S697" s="14"/>
      <c r="T697" s="16"/>
    </row>
    <row r="698" spans="1:20" ht="14.25" customHeight="1">
      <c r="A698" s="7">
        <v>79</v>
      </c>
      <c r="B698" s="19" t="s">
        <v>691</v>
      </c>
      <c r="C698" s="11"/>
      <c r="D698" s="11" t="s">
        <v>2754</v>
      </c>
      <c r="E698" s="14"/>
      <c r="F698" s="14"/>
      <c r="G698" s="14"/>
      <c r="H698" s="14"/>
      <c r="I698" s="14"/>
      <c r="J698" s="12" t="s">
        <v>2101</v>
      </c>
      <c r="K698" s="415"/>
      <c r="L698" s="11" t="s">
        <v>11688</v>
      </c>
      <c r="M698" s="11" t="s">
        <v>83</v>
      </c>
      <c r="N698" s="11">
        <v>0</v>
      </c>
      <c r="O698" s="11">
        <v>3</v>
      </c>
      <c r="P698" s="11"/>
      <c r="Q698" s="11"/>
      <c r="R698" s="11"/>
      <c r="S698" s="14"/>
      <c r="T698" s="16"/>
    </row>
    <row r="699" spans="1:20" ht="14.25" customHeight="1">
      <c r="A699" s="7">
        <v>79</v>
      </c>
      <c r="B699" s="19" t="s">
        <v>691</v>
      </c>
      <c r="C699" s="11" t="s">
        <v>1667</v>
      </c>
      <c r="D699" s="11" t="s">
        <v>4439</v>
      </c>
      <c r="E699" s="14"/>
      <c r="F699" s="14"/>
      <c r="G699" s="14"/>
      <c r="H699" s="14"/>
      <c r="I699" s="14"/>
      <c r="J699" s="12" t="s">
        <v>2101</v>
      </c>
      <c r="K699" s="415"/>
      <c r="L699" s="11" t="s">
        <v>11688</v>
      </c>
      <c r="M699" s="11" t="s">
        <v>83</v>
      </c>
      <c r="N699" s="11">
        <v>0</v>
      </c>
      <c r="O699" s="11">
        <v>3</v>
      </c>
      <c r="P699" s="11"/>
      <c r="Q699" s="11"/>
      <c r="R699" s="11"/>
      <c r="S699" s="14"/>
      <c r="T699" s="16"/>
    </row>
    <row r="700" spans="1:20" ht="14.25" customHeight="1">
      <c r="A700" s="7">
        <v>79</v>
      </c>
      <c r="B700" s="19" t="s">
        <v>691</v>
      </c>
      <c r="C700" s="11" t="s">
        <v>692</v>
      </c>
      <c r="D700" s="11" t="s">
        <v>692</v>
      </c>
      <c r="E700" s="14"/>
      <c r="F700" s="14"/>
      <c r="G700" s="14"/>
      <c r="H700" s="14"/>
      <c r="I700" s="14"/>
      <c r="J700" s="12" t="s">
        <v>693</v>
      </c>
      <c r="K700" s="12" t="s">
        <v>694</v>
      </c>
      <c r="L700" s="11" t="s">
        <v>11688</v>
      </c>
      <c r="M700" s="11" t="s">
        <v>83</v>
      </c>
      <c r="N700" s="11">
        <v>0</v>
      </c>
      <c r="O700" s="11">
        <v>3</v>
      </c>
      <c r="P700" s="11"/>
      <c r="Q700" s="130">
        <v>3</v>
      </c>
      <c r="R700" s="130">
        <v>3</v>
      </c>
      <c r="S700" s="14"/>
      <c r="T700" s="16"/>
    </row>
    <row r="701" spans="1:20" ht="14.25" customHeight="1">
      <c r="A701" s="7">
        <v>79</v>
      </c>
      <c r="B701" s="19" t="s">
        <v>691</v>
      </c>
      <c r="C701" s="11"/>
      <c r="D701" s="11" t="s">
        <v>692</v>
      </c>
      <c r="E701" s="14"/>
      <c r="F701" s="14"/>
      <c r="G701" s="14"/>
      <c r="H701" s="14"/>
      <c r="I701" s="14"/>
      <c r="J701" s="12" t="s">
        <v>2826</v>
      </c>
      <c r="K701" s="415"/>
      <c r="L701" s="11" t="s">
        <v>11688</v>
      </c>
      <c r="M701" s="11" t="s">
        <v>83</v>
      </c>
      <c r="N701" s="11">
        <v>0</v>
      </c>
      <c r="O701" s="11">
        <v>3</v>
      </c>
      <c r="P701" s="11"/>
      <c r="Q701" s="11"/>
      <c r="R701" s="11"/>
      <c r="S701" s="14"/>
      <c r="T701" s="16"/>
    </row>
    <row r="702" spans="1:20" ht="14.25" customHeight="1">
      <c r="A702" s="7">
        <v>79</v>
      </c>
      <c r="B702" s="19" t="s">
        <v>691</v>
      </c>
      <c r="C702" s="11" t="s">
        <v>12126</v>
      </c>
      <c r="D702" s="11" t="s">
        <v>12126</v>
      </c>
      <c r="E702" s="14"/>
      <c r="F702" s="14"/>
      <c r="G702" s="14"/>
      <c r="H702" s="14"/>
      <c r="I702" s="14"/>
      <c r="J702" s="12" t="s">
        <v>1619</v>
      </c>
      <c r="K702" s="415"/>
      <c r="L702" s="11" t="s">
        <v>11738</v>
      </c>
      <c r="M702" s="11" t="s">
        <v>83</v>
      </c>
      <c r="N702" s="11">
        <v>0</v>
      </c>
      <c r="O702" s="11">
        <v>3</v>
      </c>
      <c r="P702" s="11"/>
      <c r="Q702" s="11"/>
      <c r="R702" s="11"/>
      <c r="S702" s="14"/>
      <c r="T702" s="16"/>
    </row>
    <row r="703" spans="1:20" ht="14.25" customHeight="1">
      <c r="A703" s="7">
        <v>79</v>
      </c>
      <c r="B703" s="19" t="s">
        <v>691</v>
      </c>
      <c r="C703" s="33"/>
      <c r="D703" s="33" t="s">
        <v>3784</v>
      </c>
      <c r="E703" s="14"/>
      <c r="F703" s="14"/>
      <c r="G703" s="14"/>
      <c r="H703" s="14"/>
      <c r="I703" s="14"/>
      <c r="J703" s="12" t="s">
        <v>1108</v>
      </c>
      <c r="K703" s="415"/>
      <c r="L703" s="11" t="s">
        <v>11688</v>
      </c>
      <c r="M703" s="11" t="s">
        <v>83</v>
      </c>
      <c r="N703" s="11">
        <v>0</v>
      </c>
      <c r="O703" s="11">
        <v>3</v>
      </c>
      <c r="P703" s="11"/>
      <c r="Q703" s="11"/>
      <c r="R703" s="11"/>
      <c r="S703" s="14"/>
      <c r="T703" s="16"/>
    </row>
    <row r="704" spans="1:20" ht="14.25" customHeight="1">
      <c r="A704" s="7">
        <v>79</v>
      </c>
      <c r="B704" s="19" t="s">
        <v>691</v>
      </c>
      <c r="C704" s="32" t="s">
        <v>79</v>
      </c>
      <c r="D704" s="33" t="s">
        <v>79</v>
      </c>
      <c r="E704" s="14"/>
      <c r="F704" s="11"/>
      <c r="G704" s="11" t="s">
        <v>698</v>
      </c>
      <c r="H704" s="11" t="s">
        <v>698</v>
      </c>
      <c r="I704" s="14"/>
      <c r="J704" s="12" t="s">
        <v>696</v>
      </c>
      <c r="K704" s="12" t="s">
        <v>697</v>
      </c>
      <c r="L704" s="11" t="s">
        <v>11688</v>
      </c>
      <c r="M704" s="11" t="s">
        <v>83</v>
      </c>
      <c r="N704" s="11">
        <v>0</v>
      </c>
      <c r="O704" s="11">
        <v>3</v>
      </c>
      <c r="P704" s="11"/>
      <c r="Q704" s="130">
        <v>3</v>
      </c>
      <c r="R704" s="130">
        <v>3</v>
      </c>
      <c r="S704" s="14"/>
      <c r="T704" s="16"/>
    </row>
    <row r="705" spans="1:20" ht="14.25" customHeight="1">
      <c r="A705" s="7">
        <v>79</v>
      </c>
      <c r="B705" s="19" t="s">
        <v>691</v>
      </c>
      <c r="C705" s="23"/>
      <c r="D705" s="33" t="s">
        <v>68</v>
      </c>
      <c r="E705" s="14"/>
      <c r="F705" s="11"/>
      <c r="G705" s="11"/>
      <c r="H705" s="11"/>
      <c r="I705" s="14"/>
      <c r="J705" s="12" t="s">
        <v>1143</v>
      </c>
      <c r="K705" s="415"/>
      <c r="L705" s="11" t="s">
        <v>11666</v>
      </c>
      <c r="M705" s="11" t="s">
        <v>28</v>
      </c>
      <c r="N705" s="11">
        <v>0</v>
      </c>
      <c r="O705" s="11">
        <v>1</v>
      </c>
      <c r="P705" s="11" t="s">
        <v>11719</v>
      </c>
      <c r="Q705" s="11"/>
      <c r="R705" s="11"/>
      <c r="S705" s="14"/>
      <c r="T705" s="16"/>
    </row>
    <row r="706" spans="1:20" ht="14.25" customHeight="1">
      <c r="A706" s="7">
        <v>79</v>
      </c>
      <c r="B706" s="19" t="s">
        <v>691</v>
      </c>
      <c r="C706" s="33" t="s">
        <v>75</v>
      </c>
      <c r="D706" s="33" t="s">
        <v>75</v>
      </c>
      <c r="E706" s="14"/>
      <c r="F706" s="11"/>
      <c r="G706" s="11"/>
      <c r="H706" s="11"/>
      <c r="I706" s="14"/>
      <c r="J706" s="12" t="s">
        <v>1995</v>
      </c>
      <c r="K706" s="415"/>
      <c r="L706" s="11" t="s">
        <v>11666</v>
      </c>
      <c r="M706" s="11" t="s">
        <v>78</v>
      </c>
      <c r="N706" s="11">
        <v>0</v>
      </c>
      <c r="O706" s="11">
        <v>6</v>
      </c>
      <c r="P706" s="11" t="s">
        <v>11759</v>
      </c>
      <c r="Q706" s="11"/>
      <c r="R706" s="11"/>
      <c r="S706" s="14"/>
      <c r="T706" s="16"/>
    </row>
    <row r="707" spans="1:20" ht="14.25" customHeight="1">
      <c r="A707" s="7">
        <v>79</v>
      </c>
      <c r="B707" s="19" t="s">
        <v>691</v>
      </c>
      <c r="C707" s="32" t="s">
        <v>68</v>
      </c>
      <c r="D707" s="21" t="s">
        <v>90</v>
      </c>
      <c r="E707" s="14"/>
      <c r="F707" s="11" t="s">
        <v>208</v>
      </c>
      <c r="G707" s="32" t="s">
        <v>701</v>
      </c>
      <c r="H707" s="32" t="s">
        <v>702</v>
      </c>
      <c r="I707" s="14"/>
      <c r="J707" s="12" t="s">
        <v>699</v>
      </c>
      <c r="K707" s="12" t="s">
        <v>700</v>
      </c>
      <c r="L707" s="11" t="s">
        <v>11666</v>
      </c>
      <c r="M707" s="11" t="s">
        <v>28</v>
      </c>
      <c r="N707" s="11">
        <v>0</v>
      </c>
      <c r="O707" s="11">
        <v>1</v>
      </c>
      <c r="P707" s="11" t="s">
        <v>12127</v>
      </c>
      <c r="Q707" s="130">
        <v>4</v>
      </c>
      <c r="R707" s="130">
        <v>4</v>
      </c>
      <c r="S707" s="14"/>
      <c r="T707" s="16"/>
    </row>
    <row r="708" spans="1:20" ht="14.25" customHeight="1">
      <c r="A708" s="7">
        <v>79</v>
      </c>
      <c r="B708" s="19" t="s">
        <v>691</v>
      </c>
      <c r="C708" s="33"/>
      <c r="D708" s="33" t="s">
        <v>1483</v>
      </c>
      <c r="E708" s="14"/>
      <c r="F708" s="11"/>
      <c r="G708" s="11"/>
      <c r="H708" s="11"/>
      <c r="I708" s="14"/>
      <c r="J708" s="12" t="s">
        <v>244</v>
      </c>
      <c r="K708" s="415"/>
      <c r="L708" s="11" t="s">
        <v>11663</v>
      </c>
      <c r="M708" s="11" t="s">
        <v>43</v>
      </c>
      <c r="N708" s="11">
        <v>0</v>
      </c>
      <c r="O708" s="11">
        <v>1</v>
      </c>
      <c r="P708" s="11"/>
      <c r="Q708" s="11"/>
      <c r="R708" s="11"/>
      <c r="S708" s="14"/>
      <c r="T708" s="16"/>
    </row>
    <row r="709" spans="1:20" ht="14.25" customHeight="1">
      <c r="A709" s="7">
        <v>79</v>
      </c>
      <c r="B709" s="19" t="s">
        <v>691</v>
      </c>
      <c r="C709" s="33" t="s">
        <v>753</v>
      </c>
      <c r="D709" s="33" t="s">
        <v>753</v>
      </c>
      <c r="E709" s="14"/>
      <c r="F709" s="11"/>
      <c r="G709" s="11" t="s">
        <v>2027</v>
      </c>
      <c r="H709" s="11" t="s">
        <v>12128</v>
      </c>
      <c r="I709" s="14"/>
      <c r="J709" s="12" t="s">
        <v>4051</v>
      </c>
      <c r="K709" s="415"/>
      <c r="L709" s="11" t="s">
        <v>11666</v>
      </c>
      <c r="M709" s="11" t="s">
        <v>28</v>
      </c>
      <c r="N709" s="11">
        <v>0</v>
      </c>
      <c r="O709" s="11">
        <v>1</v>
      </c>
      <c r="P709" s="11"/>
      <c r="Q709" s="11"/>
      <c r="R709" s="11"/>
      <c r="S709" s="14"/>
      <c r="T709" s="16"/>
    </row>
    <row r="710" spans="1:20" ht="14.25" customHeight="1">
      <c r="A710" s="7">
        <v>79</v>
      </c>
      <c r="B710" s="19" t="s">
        <v>691</v>
      </c>
      <c r="C710" s="33"/>
      <c r="D710" s="33" t="s">
        <v>75</v>
      </c>
      <c r="E710" s="14"/>
      <c r="F710" s="11"/>
      <c r="G710" s="11"/>
      <c r="H710" s="11"/>
      <c r="I710" s="14"/>
      <c r="J710" s="12" t="s">
        <v>156</v>
      </c>
      <c r="K710" s="415"/>
      <c r="L710" s="11" t="s">
        <v>11666</v>
      </c>
      <c r="M710" s="11" t="s">
        <v>5797</v>
      </c>
      <c r="N710" s="11">
        <v>0</v>
      </c>
      <c r="O710" s="11">
        <v>6</v>
      </c>
      <c r="P710" s="11" t="s">
        <v>11759</v>
      </c>
      <c r="Q710" s="11"/>
      <c r="R710" s="11"/>
      <c r="S710" s="14"/>
      <c r="T710" s="16"/>
    </row>
    <row r="711" spans="1:20" ht="14.25" customHeight="1">
      <c r="A711" s="7">
        <v>79</v>
      </c>
      <c r="B711" s="19" t="s">
        <v>691</v>
      </c>
      <c r="C711" s="33"/>
      <c r="D711" s="33" t="s">
        <v>294</v>
      </c>
      <c r="E711" s="14"/>
      <c r="F711" s="11"/>
      <c r="G711" s="11"/>
      <c r="H711" s="11"/>
      <c r="I711" s="14"/>
      <c r="J711" s="12" t="s">
        <v>8036</v>
      </c>
      <c r="K711" s="415"/>
      <c r="L711" s="11" t="s">
        <v>11666</v>
      </c>
      <c r="M711" s="11" t="s">
        <v>5797</v>
      </c>
      <c r="N711" s="11">
        <v>0</v>
      </c>
      <c r="O711" s="11">
        <v>6</v>
      </c>
      <c r="P711" s="11"/>
      <c r="Q711" s="11"/>
      <c r="R711" s="11"/>
      <c r="S711" s="14"/>
      <c r="T711" s="16"/>
    </row>
    <row r="712" spans="1:20" ht="14.25" customHeight="1">
      <c r="A712" s="7">
        <v>79</v>
      </c>
      <c r="B712" s="19" t="s">
        <v>691</v>
      </c>
      <c r="C712" s="33"/>
      <c r="D712" s="33" t="s">
        <v>12129</v>
      </c>
      <c r="E712" s="14"/>
      <c r="F712" s="11"/>
      <c r="G712" s="11"/>
      <c r="H712" s="11"/>
      <c r="I712" s="14"/>
      <c r="J712" s="12" t="s">
        <v>1209</v>
      </c>
      <c r="K712" s="415"/>
      <c r="L712" s="11" t="s">
        <v>11663</v>
      </c>
      <c r="M712" s="11" t="s">
        <v>5797</v>
      </c>
      <c r="N712" s="11">
        <v>0</v>
      </c>
      <c r="O712" s="11">
        <v>0</v>
      </c>
      <c r="P712" s="11"/>
      <c r="Q712" s="11"/>
      <c r="R712" s="11"/>
      <c r="S712" s="14"/>
      <c r="T712" s="16"/>
    </row>
    <row r="713" spans="1:20" ht="14.25" customHeight="1">
      <c r="A713" s="7">
        <v>79</v>
      </c>
      <c r="B713" s="19" t="s">
        <v>691</v>
      </c>
      <c r="C713" s="32" t="s">
        <v>703</v>
      </c>
      <c r="D713" s="33" t="s">
        <v>703</v>
      </c>
      <c r="E713" s="11" t="s">
        <v>183</v>
      </c>
      <c r="F713" s="11"/>
      <c r="G713" s="11"/>
      <c r="H713" s="11"/>
      <c r="I713" s="14"/>
      <c r="J713" s="12" t="s">
        <v>704</v>
      </c>
      <c r="K713" s="12" t="s">
        <v>705</v>
      </c>
      <c r="L713" s="11" t="s">
        <v>11663</v>
      </c>
      <c r="M713" s="11" t="s">
        <v>5797</v>
      </c>
      <c r="N713" s="11">
        <v>0</v>
      </c>
      <c r="O713" s="11">
        <v>0</v>
      </c>
      <c r="P713" s="11"/>
      <c r="Q713" s="130">
        <v>4</v>
      </c>
      <c r="R713" s="130">
        <v>4</v>
      </c>
      <c r="S713" s="14"/>
      <c r="T713" s="16"/>
    </row>
    <row r="714" spans="1:20" ht="14.25" customHeight="1">
      <c r="A714" s="7">
        <v>79</v>
      </c>
      <c r="B714" s="19" t="s">
        <v>691</v>
      </c>
      <c r="C714" s="32" t="s">
        <v>197</v>
      </c>
      <c r="D714" s="33" t="s">
        <v>197</v>
      </c>
      <c r="E714" s="11"/>
      <c r="F714" s="11"/>
      <c r="G714" s="11"/>
      <c r="H714" s="11"/>
      <c r="I714" s="14"/>
      <c r="J714" s="12" t="s">
        <v>706</v>
      </c>
      <c r="K714" s="12" t="s">
        <v>707</v>
      </c>
      <c r="L714" s="11" t="s">
        <v>11663</v>
      </c>
      <c r="M714" s="11" t="s">
        <v>83</v>
      </c>
      <c r="N714" s="11">
        <v>0</v>
      </c>
      <c r="O714" s="11">
        <v>3</v>
      </c>
      <c r="P714" s="11"/>
      <c r="Q714" s="130">
        <v>3</v>
      </c>
      <c r="R714" s="130">
        <v>4</v>
      </c>
      <c r="S714" s="14"/>
      <c r="T714" s="16"/>
    </row>
    <row r="715" spans="1:20" ht="14.25" customHeight="1">
      <c r="A715" s="7">
        <v>80</v>
      </c>
      <c r="B715" s="19" t="s">
        <v>708</v>
      </c>
      <c r="C715" s="11" t="s">
        <v>68</v>
      </c>
      <c r="D715" s="11" t="s">
        <v>280</v>
      </c>
      <c r="E715" s="11" t="s">
        <v>12130</v>
      </c>
      <c r="F715" s="14"/>
      <c r="G715" s="11" t="s">
        <v>12131</v>
      </c>
      <c r="H715" s="11" t="s">
        <v>711</v>
      </c>
      <c r="I715" s="14"/>
      <c r="J715" s="12" t="s">
        <v>422</v>
      </c>
      <c r="K715" s="405">
        <v>5.5555555555555552E-2</v>
      </c>
      <c r="L715" s="11" t="s">
        <v>11666</v>
      </c>
      <c r="M715" s="11" t="s">
        <v>28</v>
      </c>
      <c r="N715" s="11">
        <v>0</v>
      </c>
      <c r="O715" s="11">
        <v>1</v>
      </c>
      <c r="P715" s="11" t="s">
        <v>12132</v>
      </c>
      <c r="Q715" s="130">
        <v>4</v>
      </c>
      <c r="R715" s="130">
        <v>4</v>
      </c>
      <c r="S715" s="14"/>
      <c r="T715" s="16"/>
    </row>
    <row r="716" spans="1:20" ht="14.25" customHeight="1">
      <c r="A716" s="7">
        <v>80</v>
      </c>
      <c r="B716" s="19" t="s">
        <v>708</v>
      </c>
      <c r="C716" s="11" t="s">
        <v>84</v>
      </c>
      <c r="D716" s="11" t="s">
        <v>85</v>
      </c>
      <c r="E716" s="11"/>
      <c r="F716" s="14"/>
      <c r="G716" s="11" t="s">
        <v>12133</v>
      </c>
      <c r="H716" s="11" t="s">
        <v>12134</v>
      </c>
      <c r="I716" s="14"/>
      <c r="J716" s="12" t="s">
        <v>712</v>
      </c>
      <c r="K716" s="12" t="s">
        <v>713</v>
      </c>
      <c r="L716" s="11" t="s">
        <v>11666</v>
      </c>
      <c r="M716" s="11" t="s">
        <v>28</v>
      </c>
      <c r="N716" s="11">
        <v>0</v>
      </c>
      <c r="O716" s="11">
        <v>1</v>
      </c>
      <c r="P716" s="11" t="s">
        <v>12135</v>
      </c>
      <c r="Q716" s="130">
        <v>4</v>
      </c>
      <c r="R716" s="130">
        <v>5</v>
      </c>
      <c r="S716" s="14"/>
      <c r="T716" s="16"/>
    </row>
    <row r="717" spans="1:20" ht="14.25" customHeight="1">
      <c r="A717" s="7">
        <v>80</v>
      </c>
      <c r="B717" s="19" t="s">
        <v>708</v>
      </c>
      <c r="C717" s="11" t="s">
        <v>11096</v>
      </c>
      <c r="D717" s="11" t="s">
        <v>11096</v>
      </c>
      <c r="E717" s="11"/>
      <c r="F717" s="14"/>
      <c r="G717" s="11"/>
      <c r="H717" s="11"/>
      <c r="I717" s="14"/>
      <c r="J717" s="12" t="s">
        <v>716</v>
      </c>
      <c r="K717" s="12" t="s">
        <v>713</v>
      </c>
      <c r="L717" s="11" t="s">
        <v>11666</v>
      </c>
      <c r="M717" s="11" t="s">
        <v>43</v>
      </c>
      <c r="N717" s="11">
        <v>0</v>
      </c>
      <c r="O717" s="11">
        <v>1</v>
      </c>
      <c r="P717" s="11"/>
      <c r="Q717" s="130">
        <v>3</v>
      </c>
      <c r="R717" s="130">
        <v>4</v>
      </c>
      <c r="S717" s="14"/>
      <c r="T717" s="16"/>
    </row>
    <row r="718" spans="1:20" ht="14.25" customHeight="1">
      <c r="A718" s="7">
        <v>80</v>
      </c>
      <c r="B718" s="19" t="s">
        <v>708</v>
      </c>
      <c r="C718" s="11" t="s">
        <v>80</v>
      </c>
      <c r="D718" s="11" t="s">
        <v>80</v>
      </c>
      <c r="E718" s="11"/>
      <c r="F718" s="11" t="s">
        <v>718</v>
      </c>
      <c r="G718" s="11"/>
      <c r="H718" s="11"/>
      <c r="I718" s="14"/>
      <c r="J718" s="12" t="s">
        <v>719</v>
      </c>
      <c r="K718" s="12" t="s">
        <v>408</v>
      </c>
      <c r="L718" s="11" t="s">
        <v>11688</v>
      </c>
      <c r="M718" s="11" t="s">
        <v>83</v>
      </c>
      <c r="N718" s="11">
        <v>0</v>
      </c>
      <c r="O718" s="11">
        <v>3</v>
      </c>
      <c r="P718" s="11"/>
      <c r="Q718" s="130">
        <v>4</v>
      </c>
      <c r="R718" s="130">
        <v>4</v>
      </c>
      <c r="S718" s="14"/>
      <c r="T718" s="16"/>
    </row>
    <row r="719" spans="1:20" ht="14.25" customHeight="1">
      <c r="A719" s="7">
        <v>80</v>
      </c>
      <c r="B719" s="19" t="s">
        <v>708</v>
      </c>
      <c r="C719" s="11"/>
      <c r="D719" s="11" t="s">
        <v>80</v>
      </c>
      <c r="E719" s="11"/>
      <c r="F719" s="11"/>
      <c r="G719" s="11"/>
      <c r="H719" s="11"/>
      <c r="I719" s="14"/>
      <c r="J719" s="12" t="s">
        <v>223</v>
      </c>
      <c r="K719" s="415"/>
      <c r="L719" s="11" t="s">
        <v>11688</v>
      </c>
      <c r="M719" s="11" t="s">
        <v>83</v>
      </c>
      <c r="N719" s="11">
        <v>0</v>
      </c>
      <c r="O719" s="11">
        <v>3</v>
      </c>
      <c r="P719" s="11"/>
      <c r="Q719" s="11"/>
      <c r="R719" s="11"/>
      <c r="S719" s="14"/>
      <c r="T719" s="16"/>
    </row>
    <row r="720" spans="1:20" ht="14.25" customHeight="1">
      <c r="A720" s="7">
        <v>80</v>
      </c>
      <c r="B720" s="19" t="s">
        <v>708</v>
      </c>
      <c r="C720" s="11" t="s">
        <v>75</v>
      </c>
      <c r="D720" s="11" t="s">
        <v>75</v>
      </c>
      <c r="E720" s="11"/>
      <c r="F720" s="11"/>
      <c r="G720" s="11"/>
      <c r="H720" s="11"/>
      <c r="I720" s="14"/>
      <c r="J720" s="12" t="s">
        <v>720</v>
      </c>
      <c r="K720" s="12" t="s">
        <v>137</v>
      </c>
      <c r="L720" s="11" t="s">
        <v>11666</v>
      </c>
      <c r="M720" s="11" t="s">
        <v>78</v>
      </c>
      <c r="N720" s="11">
        <v>0</v>
      </c>
      <c r="O720" s="11">
        <v>6</v>
      </c>
      <c r="P720" s="11" t="s">
        <v>12136</v>
      </c>
      <c r="Q720" s="130">
        <v>3</v>
      </c>
      <c r="R720" s="130">
        <v>3</v>
      </c>
      <c r="S720" s="14"/>
      <c r="T720" s="16"/>
    </row>
    <row r="721" spans="1:20" ht="14.25" customHeight="1">
      <c r="A721" s="7">
        <v>80</v>
      </c>
      <c r="B721" s="19" t="s">
        <v>708</v>
      </c>
      <c r="C721" s="11" t="s">
        <v>94</v>
      </c>
      <c r="D721" s="11" t="s">
        <v>94</v>
      </c>
      <c r="E721" s="11"/>
      <c r="F721" s="11"/>
      <c r="G721" s="11" t="s">
        <v>722</v>
      </c>
      <c r="H721" s="11" t="s">
        <v>722</v>
      </c>
      <c r="I721" s="14"/>
      <c r="J721" s="12" t="s">
        <v>218</v>
      </c>
      <c r="K721" s="12" t="s">
        <v>721</v>
      </c>
      <c r="L721" s="11" t="s">
        <v>11738</v>
      </c>
      <c r="M721" s="11" t="s">
        <v>83</v>
      </c>
      <c r="N721" s="11">
        <v>0</v>
      </c>
      <c r="O721" s="11">
        <v>4</v>
      </c>
      <c r="P721" s="11"/>
      <c r="Q721" s="130">
        <v>5</v>
      </c>
      <c r="R721" s="130">
        <v>5</v>
      </c>
      <c r="S721" s="14"/>
      <c r="T721" s="16"/>
    </row>
    <row r="722" spans="1:20" ht="14.25" customHeight="1">
      <c r="A722" s="7">
        <v>80</v>
      </c>
      <c r="B722" s="19" t="s">
        <v>708</v>
      </c>
      <c r="C722" s="11" t="s">
        <v>723</v>
      </c>
      <c r="D722" s="11" t="s">
        <v>724</v>
      </c>
      <c r="E722" s="11"/>
      <c r="F722" s="11"/>
      <c r="G722" s="11" t="s">
        <v>727</v>
      </c>
      <c r="H722" s="11"/>
      <c r="I722" s="14"/>
      <c r="J722" s="12" t="s">
        <v>725</v>
      </c>
      <c r="K722" s="12" t="s">
        <v>726</v>
      </c>
      <c r="L722" s="11" t="s">
        <v>11663</v>
      </c>
      <c r="M722" s="11" t="s">
        <v>83</v>
      </c>
      <c r="N722" s="11">
        <v>0</v>
      </c>
      <c r="O722" s="11">
        <v>4</v>
      </c>
      <c r="P722" s="11"/>
      <c r="Q722" s="130">
        <v>4</v>
      </c>
      <c r="R722" s="130">
        <v>4</v>
      </c>
      <c r="S722" s="14"/>
      <c r="T722" s="16"/>
    </row>
    <row r="723" spans="1:20" ht="14.25" customHeight="1">
      <c r="A723" s="1">
        <v>81</v>
      </c>
      <c r="B723" s="10" t="s">
        <v>728</v>
      </c>
      <c r="C723" s="11" t="s">
        <v>692</v>
      </c>
      <c r="D723" s="11" t="s">
        <v>692</v>
      </c>
      <c r="E723" s="11"/>
      <c r="F723" s="11"/>
      <c r="G723" s="11"/>
      <c r="H723" s="11"/>
      <c r="I723" s="14"/>
      <c r="J723" s="12" t="s">
        <v>729</v>
      </c>
      <c r="K723" s="46" t="s">
        <v>730</v>
      </c>
      <c r="L723" s="11" t="s">
        <v>11688</v>
      </c>
      <c r="M723" s="11" t="s">
        <v>83</v>
      </c>
      <c r="N723" s="11">
        <v>0</v>
      </c>
      <c r="O723" s="11">
        <v>3</v>
      </c>
      <c r="P723" s="11"/>
      <c r="Q723" s="130">
        <v>3</v>
      </c>
      <c r="R723" s="130">
        <v>4</v>
      </c>
      <c r="S723" s="14"/>
      <c r="T723" s="16"/>
    </row>
    <row r="724" spans="1:20" ht="14.25" customHeight="1">
      <c r="A724" s="1">
        <v>81</v>
      </c>
      <c r="B724" s="10" t="s">
        <v>728</v>
      </c>
      <c r="C724" s="11" t="s">
        <v>68</v>
      </c>
      <c r="D724" s="11" t="s">
        <v>68</v>
      </c>
      <c r="E724" s="11"/>
      <c r="F724" s="11"/>
      <c r="G724" s="11"/>
      <c r="H724" s="11"/>
      <c r="I724" s="14"/>
      <c r="J724" s="12" t="s">
        <v>731</v>
      </c>
      <c r="K724" s="46" t="s">
        <v>732</v>
      </c>
      <c r="L724" s="11" t="s">
        <v>11666</v>
      </c>
      <c r="M724" s="11" t="s">
        <v>28</v>
      </c>
      <c r="N724" s="11">
        <v>0</v>
      </c>
      <c r="O724" s="11">
        <v>1</v>
      </c>
      <c r="P724" s="11"/>
      <c r="Q724" s="130">
        <v>3</v>
      </c>
      <c r="R724" s="130">
        <v>5</v>
      </c>
      <c r="S724" s="14"/>
      <c r="T724" s="16"/>
    </row>
    <row r="725" spans="1:20" ht="14.25" customHeight="1">
      <c r="A725" s="1">
        <v>81</v>
      </c>
      <c r="B725" s="10" t="s">
        <v>728</v>
      </c>
      <c r="C725" s="11" t="s">
        <v>75</v>
      </c>
      <c r="D725" s="11" t="s">
        <v>75</v>
      </c>
      <c r="E725" s="11"/>
      <c r="F725" s="11"/>
      <c r="G725" s="11"/>
      <c r="H725" s="11"/>
      <c r="I725" s="14"/>
      <c r="J725" s="12" t="s">
        <v>733</v>
      </c>
      <c r="K725" s="46" t="s">
        <v>732</v>
      </c>
      <c r="L725" s="11" t="s">
        <v>11666</v>
      </c>
      <c r="M725" s="11" t="s">
        <v>78</v>
      </c>
      <c r="N725" s="11">
        <v>0</v>
      </c>
      <c r="O725" s="11">
        <v>6</v>
      </c>
      <c r="P725" s="11"/>
      <c r="Q725" s="130">
        <v>3</v>
      </c>
      <c r="R725" s="130">
        <v>5</v>
      </c>
      <c r="S725" s="14"/>
      <c r="T725" s="16"/>
    </row>
    <row r="726" spans="1:20" ht="14.25" customHeight="1">
      <c r="A726" s="1">
        <v>81</v>
      </c>
      <c r="B726" s="10" t="s">
        <v>728</v>
      </c>
      <c r="C726" s="11" t="s">
        <v>79</v>
      </c>
      <c r="D726" s="11" t="s">
        <v>79</v>
      </c>
      <c r="E726" s="11"/>
      <c r="F726" s="11"/>
      <c r="G726" s="11" t="s">
        <v>736</v>
      </c>
      <c r="H726" s="11" t="s">
        <v>736</v>
      </c>
      <c r="I726" s="14"/>
      <c r="J726" s="12" t="s">
        <v>734</v>
      </c>
      <c r="K726" s="46" t="s">
        <v>735</v>
      </c>
      <c r="L726" s="11" t="s">
        <v>11688</v>
      </c>
      <c r="M726" s="11" t="s">
        <v>83</v>
      </c>
      <c r="N726" s="11">
        <v>0</v>
      </c>
      <c r="O726" s="11">
        <v>3</v>
      </c>
      <c r="P726" s="11"/>
      <c r="Q726" s="130">
        <v>4</v>
      </c>
      <c r="R726" s="130">
        <v>3</v>
      </c>
      <c r="S726" s="14"/>
      <c r="T726" s="16"/>
    </row>
    <row r="727" spans="1:20" ht="14.25" customHeight="1">
      <c r="A727" s="1">
        <v>81</v>
      </c>
      <c r="B727" s="10" t="s">
        <v>728</v>
      </c>
      <c r="C727" s="37" t="s">
        <v>737</v>
      </c>
      <c r="D727" s="37" t="s">
        <v>737</v>
      </c>
      <c r="E727" s="11"/>
      <c r="F727" s="11"/>
      <c r="G727" s="11" t="s">
        <v>740</v>
      </c>
      <c r="H727" s="11" t="s">
        <v>740</v>
      </c>
      <c r="I727" s="14"/>
      <c r="J727" s="12" t="s">
        <v>738</v>
      </c>
      <c r="K727" s="46" t="s">
        <v>735</v>
      </c>
      <c r="L727" s="11" t="s">
        <v>11688</v>
      </c>
      <c r="M727" s="11" t="s">
        <v>83</v>
      </c>
      <c r="N727" s="11">
        <v>0</v>
      </c>
      <c r="O727" s="11">
        <v>3</v>
      </c>
      <c r="P727" s="11"/>
      <c r="Q727" s="130">
        <v>4</v>
      </c>
      <c r="R727" s="130">
        <v>4</v>
      </c>
      <c r="S727" s="14"/>
      <c r="T727" s="16"/>
    </row>
    <row r="728" spans="1:20" ht="14.25" customHeight="1">
      <c r="A728" s="1">
        <v>81</v>
      </c>
      <c r="B728" s="10" t="s">
        <v>728</v>
      </c>
      <c r="C728" s="37" t="s">
        <v>197</v>
      </c>
      <c r="D728" s="37" t="s">
        <v>197</v>
      </c>
      <c r="E728" s="11"/>
      <c r="F728" s="11"/>
      <c r="G728" s="11"/>
      <c r="H728" s="11"/>
      <c r="I728" s="14"/>
      <c r="J728" s="12" t="s">
        <v>741</v>
      </c>
      <c r="K728" s="46" t="s">
        <v>524</v>
      </c>
      <c r="L728" s="11" t="s">
        <v>11688</v>
      </c>
      <c r="M728" s="11" t="s">
        <v>110</v>
      </c>
      <c r="N728" s="11">
        <v>0</v>
      </c>
      <c r="O728" s="11">
        <v>1</v>
      </c>
      <c r="P728" s="11"/>
      <c r="Q728" s="130">
        <v>3</v>
      </c>
      <c r="R728" s="130">
        <v>4</v>
      </c>
      <c r="S728" s="14"/>
      <c r="T728" s="16"/>
    </row>
    <row r="729" spans="1:20" ht="14.25" customHeight="1">
      <c r="A729" s="7">
        <v>82</v>
      </c>
      <c r="B729" s="19" t="s">
        <v>742</v>
      </c>
      <c r="C729" s="11" t="s">
        <v>3413</v>
      </c>
      <c r="D729" s="11" t="s">
        <v>604</v>
      </c>
      <c r="E729" s="14"/>
      <c r="F729" s="14"/>
      <c r="G729" s="14"/>
      <c r="H729" s="14"/>
      <c r="I729" s="14"/>
      <c r="J729" s="12" t="s">
        <v>670</v>
      </c>
      <c r="K729" s="415"/>
      <c r="L729" s="11" t="s">
        <v>11738</v>
      </c>
      <c r="M729" s="11" t="s">
        <v>83</v>
      </c>
      <c r="N729" s="11">
        <v>0</v>
      </c>
      <c r="O729" s="11">
        <v>3</v>
      </c>
      <c r="P729" s="11"/>
      <c r="Q729" s="11"/>
      <c r="R729" s="11"/>
      <c r="S729" s="14"/>
      <c r="T729" s="16"/>
    </row>
    <row r="730" spans="1:20" ht="14.25" customHeight="1">
      <c r="A730" s="7">
        <v>82</v>
      </c>
      <c r="B730" s="19" t="s">
        <v>742</v>
      </c>
      <c r="C730" s="11" t="s">
        <v>12137</v>
      </c>
      <c r="D730" s="11" t="s">
        <v>12137</v>
      </c>
      <c r="E730" s="14"/>
      <c r="F730" s="14"/>
      <c r="G730" s="14"/>
      <c r="H730" s="14"/>
      <c r="I730" s="14"/>
      <c r="J730" s="12" t="s">
        <v>2065</v>
      </c>
      <c r="K730" s="415"/>
      <c r="L730" s="11" t="s">
        <v>11738</v>
      </c>
      <c r="M730" s="11" t="s">
        <v>83</v>
      </c>
      <c r="N730" s="11">
        <v>0</v>
      </c>
      <c r="O730" s="11">
        <v>3</v>
      </c>
      <c r="P730" s="11"/>
      <c r="Q730" s="11"/>
      <c r="R730" s="11"/>
      <c r="S730" s="14"/>
      <c r="T730" s="16"/>
    </row>
    <row r="731" spans="1:20" ht="14.25" customHeight="1">
      <c r="A731" s="7">
        <v>82</v>
      </c>
      <c r="B731" s="19" t="s">
        <v>742</v>
      </c>
      <c r="C731" s="11" t="s">
        <v>79</v>
      </c>
      <c r="D731" s="11" t="s">
        <v>79</v>
      </c>
      <c r="E731" s="14"/>
      <c r="F731" s="14"/>
      <c r="G731" s="14"/>
      <c r="H731" s="14"/>
      <c r="I731" s="14"/>
      <c r="J731" s="12" t="s">
        <v>743</v>
      </c>
      <c r="K731" s="12" t="s">
        <v>744</v>
      </c>
      <c r="L731" s="11" t="s">
        <v>11688</v>
      </c>
      <c r="M731" s="11" t="s">
        <v>83</v>
      </c>
      <c r="N731" s="11">
        <v>0</v>
      </c>
      <c r="O731" s="11">
        <v>3</v>
      </c>
      <c r="P731" s="11"/>
      <c r="Q731" s="130">
        <v>4</v>
      </c>
      <c r="R731" s="130">
        <v>4</v>
      </c>
      <c r="S731" s="14"/>
      <c r="T731" s="16"/>
    </row>
    <row r="732" spans="1:20" ht="14.25" customHeight="1">
      <c r="A732" s="7">
        <v>82</v>
      </c>
      <c r="B732" s="19" t="s">
        <v>742</v>
      </c>
      <c r="C732" s="11" t="s">
        <v>75</v>
      </c>
      <c r="D732" s="11" t="s">
        <v>75</v>
      </c>
      <c r="E732" s="14"/>
      <c r="F732" s="14"/>
      <c r="G732" s="20" t="s">
        <v>746</v>
      </c>
      <c r="H732" s="20" t="s">
        <v>746</v>
      </c>
      <c r="I732" s="14"/>
      <c r="J732" s="12" t="s">
        <v>745</v>
      </c>
      <c r="K732" s="12" t="s">
        <v>136</v>
      </c>
      <c r="L732" s="11" t="s">
        <v>11666</v>
      </c>
      <c r="M732" s="11" t="s">
        <v>78</v>
      </c>
      <c r="N732" s="11">
        <v>1</v>
      </c>
      <c r="O732" s="11">
        <v>5</v>
      </c>
      <c r="P732" s="11" t="s">
        <v>12138</v>
      </c>
      <c r="Q732" s="130">
        <v>3</v>
      </c>
      <c r="R732" s="130">
        <v>4</v>
      </c>
      <c r="S732" s="14"/>
      <c r="T732" s="16"/>
    </row>
    <row r="733" spans="1:20" ht="14.25" customHeight="1">
      <c r="A733" s="7">
        <v>82</v>
      </c>
      <c r="B733" s="19" t="s">
        <v>742</v>
      </c>
      <c r="C733" s="11" t="s">
        <v>364</v>
      </c>
      <c r="D733" s="11" t="s">
        <v>747</v>
      </c>
      <c r="E733" s="28" t="s">
        <v>365</v>
      </c>
      <c r="F733" s="11" t="s">
        <v>748</v>
      </c>
      <c r="G733" s="11" t="s">
        <v>365</v>
      </c>
      <c r="H733" s="11"/>
      <c r="I733" s="14"/>
      <c r="J733" s="12" t="s">
        <v>749</v>
      </c>
      <c r="K733" s="12" t="s">
        <v>688</v>
      </c>
      <c r="L733" s="11" t="s">
        <v>11663</v>
      </c>
      <c r="M733" s="11" t="s">
        <v>5797</v>
      </c>
      <c r="N733" s="11">
        <v>0</v>
      </c>
      <c r="O733" s="11">
        <v>0</v>
      </c>
      <c r="P733" s="11"/>
      <c r="Q733" s="130">
        <v>3</v>
      </c>
      <c r="R733" s="130">
        <v>4</v>
      </c>
      <c r="S733" s="14"/>
      <c r="T733" s="16"/>
    </row>
    <row r="734" spans="1:20" ht="14.25" customHeight="1">
      <c r="A734" s="7">
        <v>82</v>
      </c>
      <c r="B734" s="19" t="s">
        <v>742</v>
      </c>
      <c r="C734" s="11"/>
      <c r="D734" s="11" t="s">
        <v>594</v>
      </c>
      <c r="E734" s="28"/>
      <c r="F734" s="14"/>
      <c r="G734" s="11"/>
      <c r="H734" s="11"/>
      <c r="I734" s="14"/>
      <c r="J734" s="12" t="s">
        <v>4004</v>
      </c>
      <c r="K734" s="415"/>
      <c r="L734" s="11" t="s">
        <v>11663</v>
      </c>
      <c r="M734" s="11" t="s">
        <v>28</v>
      </c>
      <c r="N734" s="11">
        <v>0</v>
      </c>
      <c r="O734" s="11">
        <v>1</v>
      </c>
      <c r="P734" s="11"/>
      <c r="Q734" s="11"/>
      <c r="R734" s="11"/>
      <c r="S734" s="14"/>
      <c r="T734" s="16"/>
    </row>
    <row r="735" spans="1:20" ht="14.25" customHeight="1">
      <c r="A735" s="7">
        <v>82</v>
      </c>
      <c r="B735" s="19" t="s">
        <v>742</v>
      </c>
      <c r="C735" s="11" t="s">
        <v>2190</v>
      </c>
      <c r="D735" s="11" t="s">
        <v>2400</v>
      </c>
      <c r="E735" s="28"/>
      <c r="F735" s="14"/>
      <c r="G735" s="11"/>
      <c r="H735" s="11"/>
      <c r="I735" s="14"/>
      <c r="J735" s="12" t="s">
        <v>1220</v>
      </c>
      <c r="K735" s="415"/>
      <c r="L735" s="11" t="s">
        <v>11666</v>
      </c>
      <c r="M735" s="11" t="s">
        <v>43</v>
      </c>
      <c r="N735" s="11">
        <v>0</v>
      </c>
      <c r="O735" s="11">
        <v>1</v>
      </c>
      <c r="P735" s="11" t="s">
        <v>12139</v>
      </c>
      <c r="Q735" s="11"/>
      <c r="R735" s="11"/>
      <c r="S735" s="14"/>
      <c r="T735" s="16"/>
    </row>
    <row r="736" spans="1:20" ht="14.25" customHeight="1">
      <c r="A736" s="7">
        <v>82</v>
      </c>
      <c r="B736" s="19" t="s">
        <v>742</v>
      </c>
      <c r="C736" s="11" t="s">
        <v>54</v>
      </c>
      <c r="D736" s="11" t="s">
        <v>594</v>
      </c>
      <c r="E736" s="28"/>
      <c r="F736" s="14"/>
      <c r="G736" s="11"/>
      <c r="H736" s="11"/>
      <c r="I736" s="11" t="s">
        <v>752</v>
      </c>
      <c r="J736" s="12" t="s">
        <v>725</v>
      </c>
      <c r="K736" s="12" t="s">
        <v>750</v>
      </c>
      <c r="L736" s="11" t="s">
        <v>11663</v>
      </c>
      <c r="M736" s="11" t="s">
        <v>28</v>
      </c>
      <c r="N736" s="11">
        <v>0</v>
      </c>
      <c r="O736" s="11">
        <v>0</v>
      </c>
      <c r="P736" s="11"/>
      <c r="Q736" s="130">
        <v>4</v>
      </c>
      <c r="R736" s="130">
        <v>4</v>
      </c>
      <c r="S736" s="14"/>
      <c r="T736" s="16"/>
    </row>
    <row r="737" spans="1:20" ht="14.25" customHeight="1">
      <c r="A737" s="7">
        <v>82</v>
      </c>
      <c r="B737" s="19" t="s">
        <v>742</v>
      </c>
      <c r="C737" s="11" t="s">
        <v>753</v>
      </c>
      <c r="D737" s="11" t="s">
        <v>753</v>
      </c>
      <c r="E737" s="28"/>
      <c r="F737" s="14"/>
      <c r="G737" s="11"/>
      <c r="H737" s="11"/>
      <c r="I737" s="11"/>
      <c r="J737" s="12" t="s">
        <v>754</v>
      </c>
      <c r="K737" s="12" t="s">
        <v>755</v>
      </c>
      <c r="L737" s="11" t="s">
        <v>11666</v>
      </c>
      <c r="M737" s="11" t="s">
        <v>28</v>
      </c>
      <c r="N737" s="11">
        <v>0</v>
      </c>
      <c r="O737" s="11">
        <v>0</v>
      </c>
      <c r="P737" s="11"/>
      <c r="Q737" s="130">
        <v>4</v>
      </c>
      <c r="R737" s="130">
        <v>3</v>
      </c>
      <c r="S737" s="14"/>
      <c r="T737" s="16"/>
    </row>
    <row r="738" spans="1:20" ht="14.25" customHeight="1">
      <c r="A738" s="7">
        <v>82</v>
      </c>
      <c r="B738" s="19" t="s">
        <v>742</v>
      </c>
      <c r="C738" s="11" t="s">
        <v>75</v>
      </c>
      <c r="D738" s="11" t="s">
        <v>75</v>
      </c>
      <c r="E738" s="28"/>
      <c r="F738" s="14"/>
      <c r="G738" s="32" t="s">
        <v>757</v>
      </c>
      <c r="H738" s="32" t="s">
        <v>758</v>
      </c>
      <c r="I738" s="11"/>
      <c r="J738" s="12" t="s">
        <v>50</v>
      </c>
      <c r="K738" s="12" t="s">
        <v>756</v>
      </c>
      <c r="L738" s="11" t="s">
        <v>11666</v>
      </c>
      <c r="M738" s="11" t="s">
        <v>78</v>
      </c>
      <c r="N738" s="11">
        <v>1</v>
      </c>
      <c r="O738" s="11">
        <v>0</v>
      </c>
      <c r="P738" s="11" t="s">
        <v>12140</v>
      </c>
      <c r="Q738" s="130">
        <v>3</v>
      </c>
      <c r="R738" s="130">
        <v>4</v>
      </c>
      <c r="S738" s="14"/>
      <c r="T738" s="16"/>
    </row>
    <row r="739" spans="1:20" ht="14.25" customHeight="1">
      <c r="A739" s="7">
        <v>82</v>
      </c>
      <c r="B739" s="19" t="s">
        <v>742</v>
      </c>
      <c r="C739" s="11" t="s">
        <v>759</v>
      </c>
      <c r="D739" s="11" t="s">
        <v>760</v>
      </c>
      <c r="E739" s="28"/>
      <c r="F739" s="14"/>
      <c r="G739" s="32" t="s">
        <v>12141</v>
      </c>
      <c r="H739" s="32" t="s">
        <v>12141</v>
      </c>
      <c r="I739" s="11"/>
      <c r="J739" s="12" t="s">
        <v>761</v>
      </c>
      <c r="K739" s="12" t="s">
        <v>352</v>
      </c>
      <c r="L739" s="11" t="s">
        <v>11666</v>
      </c>
      <c r="M739" s="11" t="s">
        <v>28</v>
      </c>
      <c r="N739" s="11">
        <v>1</v>
      </c>
      <c r="O739" s="11">
        <v>0</v>
      </c>
      <c r="P739" s="11" t="s">
        <v>12142</v>
      </c>
      <c r="Q739" s="130">
        <v>3</v>
      </c>
      <c r="R739" s="130">
        <v>3</v>
      </c>
      <c r="S739" s="14"/>
      <c r="T739" s="16"/>
    </row>
    <row r="740" spans="1:20" ht="14.25" customHeight="1">
      <c r="A740" s="7">
        <v>83</v>
      </c>
      <c r="B740" s="19" t="s">
        <v>763</v>
      </c>
      <c r="C740" s="11"/>
      <c r="D740" s="11" t="s">
        <v>3679</v>
      </c>
      <c r="E740" s="14"/>
      <c r="F740" s="14"/>
      <c r="G740" s="14"/>
      <c r="H740" s="14"/>
      <c r="I740" s="14"/>
      <c r="J740" s="12" t="s">
        <v>3584</v>
      </c>
      <c r="K740" s="415"/>
      <c r="L740" s="11" t="s">
        <v>11663</v>
      </c>
      <c r="M740" s="11" t="s">
        <v>43</v>
      </c>
      <c r="N740" s="11">
        <v>0</v>
      </c>
      <c r="O740" s="11">
        <v>6</v>
      </c>
      <c r="P740" s="11"/>
      <c r="Q740" s="11"/>
      <c r="R740" s="11"/>
      <c r="S740" s="14"/>
      <c r="T740" s="16"/>
    </row>
    <row r="741" spans="1:20" ht="14.25" customHeight="1">
      <c r="A741" s="7">
        <v>83</v>
      </c>
      <c r="B741" s="19" t="s">
        <v>763</v>
      </c>
      <c r="C741" s="11" t="s">
        <v>44</v>
      </c>
      <c r="D741" s="11" t="s">
        <v>45</v>
      </c>
      <c r="E741" s="14"/>
      <c r="F741" s="14"/>
      <c r="G741" s="11" t="s">
        <v>764</v>
      </c>
      <c r="H741" s="11" t="s">
        <v>764</v>
      </c>
      <c r="I741" s="20" t="s">
        <v>765</v>
      </c>
      <c r="J741" s="12" t="s">
        <v>281</v>
      </c>
      <c r="K741" s="12" t="s">
        <v>614</v>
      </c>
      <c r="L741" s="11" t="s">
        <v>11666</v>
      </c>
      <c r="M741" s="11" t="s">
        <v>43</v>
      </c>
      <c r="N741" s="11">
        <v>1</v>
      </c>
      <c r="O741" s="11">
        <v>1</v>
      </c>
      <c r="P741" s="11" t="s">
        <v>12143</v>
      </c>
      <c r="Q741" s="130">
        <v>5</v>
      </c>
      <c r="R741" s="130">
        <v>3</v>
      </c>
      <c r="S741" s="14"/>
      <c r="T741" s="16"/>
    </row>
    <row r="742" spans="1:20" ht="14.25" customHeight="1">
      <c r="A742" s="7">
        <v>83</v>
      </c>
      <c r="B742" s="19" t="s">
        <v>763</v>
      </c>
      <c r="C742" s="11" t="s">
        <v>766</v>
      </c>
      <c r="D742" s="11" t="s">
        <v>767</v>
      </c>
      <c r="E742" s="14"/>
      <c r="F742" s="11" t="s">
        <v>11097</v>
      </c>
      <c r="G742" s="11" t="s">
        <v>11097</v>
      </c>
      <c r="H742" s="11"/>
      <c r="I742" s="20" t="s">
        <v>181</v>
      </c>
      <c r="J742" s="12" t="s">
        <v>769</v>
      </c>
      <c r="K742" s="12" t="s">
        <v>770</v>
      </c>
      <c r="L742" s="11" t="s">
        <v>11663</v>
      </c>
      <c r="M742" s="11" t="s">
        <v>28</v>
      </c>
      <c r="N742" s="11">
        <v>0</v>
      </c>
      <c r="O742" s="11">
        <v>1</v>
      </c>
      <c r="P742" s="11"/>
      <c r="Q742" s="130">
        <v>5</v>
      </c>
      <c r="R742" s="130">
        <v>3</v>
      </c>
      <c r="S742" s="14"/>
      <c r="T742" s="16"/>
    </row>
    <row r="743" spans="1:20" ht="14.25" customHeight="1">
      <c r="A743" s="7">
        <v>83</v>
      </c>
      <c r="B743" s="19" t="s">
        <v>763</v>
      </c>
      <c r="C743" s="11" t="s">
        <v>771</v>
      </c>
      <c r="D743" s="11" t="s">
        <v>772</v>
      </c>
      <c r="E743" s="11" t="s">
        <v>12144</v>
      </c>
      <c r="F743" s="11" t="s">
        <v>773</v>
      </c>
      <c r="G743" s="11" t="s">
        <v>777</v>
      </c>
      <c r="H743" s="11" t="s">
        <v>777</v>
      </c>
      <c r="I743" s="20"/>
      <c r="J743" s="12" t="s">
        <v>774</v>
      </c>
      <c r="K743" s="12" t="s">
        <v>775</v>
      </c>
      <c r="L743" s="11" t="s">
        <v>11663</v>
      </c>
      <c r="M743" s="11" t="s">
        <v>43</v>
      </c>
      <c r="N743" s="11">
        <v>0</v>
      </c>
      <c r="O743" s="11">
        <v>6</v>
      </c>
      <c r="P743" s="11"/>
      <c r="Q743" s="130">
        <v>5</v>
      </c>
      <c r="R743" s="130">
        <v>5</v>
      </c>
      <c r="S743" s="14"/>
      <c r="T743" s="16"/>
    </row>
    <row r="744" spans="1:20" ht="14.25" customHeight="1">
      <c r="A744" s="7">
        <v>83</v>
      </c>
      <c r="B744" s="19" t="s">
        <v>763</v>
      </c>
      <c r="C744" s="11"/>
      <c r="D744" s="11" t="s">
        <v>12145</v>
      </c>
      <c r="E744" s="14"/>
      <c r="F744" s="11"/>
      <c r="G744" s="11"/>
      <c r="H744" s="11"/>
      <c r="I744" s="20"/>
      <c r="J744" s="12" t="s">
        <v>580</v>
      </c>
      <c r="K744" s="415"/>
      <c r="L744" s="11" t="s">
        <v>11663</v>
      </c>
      <c r="M744" s="11" t="s">
        <v>28</v>
      </c>
      <c r="N744" s="11">
        <v>0</v>
      </c>
      <c r="O744" s="11">
        <v>6</v>
      </c>
      <c r="P744" s="11"/>
      <c r="Q744" s="11"/>
      <c r="R744" s="11"/>
      <c r="S744" s="14"/>
      <c r="T744" s="16"/>
    </row>
    <row r="745" spans="1:20" ht="14.25" customHeight="1">
      <c r="A745" s="7">
        <v>83</v>
      </c>
      <c r="B745" s="19" t="s">
        <v>763</v>
      </c>
      <c r="C745" s="11"/>
      <c r="D745" s="11" t="s">
        <v>273</v>
      </c>
      <c r="E745" s="14"/>
      <c r="F745" s="11"/>
      <c r="G745" s="11"/>
      <c r="H745" s="11"/>
      <c r="I745" s="20"/>
      <c r="J745" s="12" t="s">
        <v>520</v>
      </c>
      <c r="K745" s="415"/>
      <c r="L745" s="11" t="s">
        <v>11663</v>
      </c>
      <c r="M745" s="11" t="s">
        <v>43</v>
      </c>
      <c r="N745" s="11">
        <v>0</v>
      </c>
      <c r="O745" s="11">
        <v>1</v>
      </c>
      <c r="P745" s="11"/>
      <c r="Q745" s="11"/>
      <c r="R745" s="11"/>
      <c r="S745" s="14"/>
      <c r="T745" s="16"/>
    </row>
    <row r="746" spans="1:20" ht="14.25" customHeight="1">
      <c r="A746" s="7">
        <v>83</v>
      </c>
      <c r="B746" s="19" t="s">
        <v>763</v>
      </c>
      <c r="C746" s="11" t="s">
        <v>778</v>
      </c>
      <c r="D746" s="11" t="s">
        <v>779</v>
      </c>
      <c r="E746" s="14"/>
      <c r="F746" s="11"/>
      <c r="G746" s="11" t="s">
        <v>782</v>
      </c>
      <c r="H746" s="11" t="s">
        <v>783</v>
      </c>
      <c r="I746" s="20" t="s">
        <v>181</v>
      </c>
      <c r="J746" s="12" t="s">
        <v>780</v>
      </c>
      <c r="K746" s="12" t="s">
        <v>781</v>
      </c>
      <c r="L746" s="11" t="s">
        <v>11663</v>
      </c>
      <c r="M746" s="11" t="s">
        <v>43</v>
      </c>
      <c r="N746" s="11">
        <v>0</v>
      </c>
      <c r="O746" s="11">
        <v>5</v>
      </c>
      <c r="P746" s="11"/>
      <c r="Q746" s="130">
        <v>5</v>
      </c>
      <c r="R746" s="130">
        <v>5</v>
      </c>
      <c r="S746" s="14"/>
      <c r="T746" s="16"/>
    </row>
    <row r="747" spans="1:20" ht="14.25" customHeight="1">
      <c r="A747" s="7">
        <v>83</v>
      </c>
      <c r="B747" s="19" t="s">
        <v>763</v>
      </c>
      <c r="C747" s="11"/>
      <c r="D747" s="11" t="s">
        <v>12146</v>
      </c>
      <c r="E747" s="14"/>
      <c r="F747" s="11" t="s">
        <v>12147</v>
      </c>
      <c r="G747" s="11"/>
      <c r="H747" s="11"/>
      <c r="I747" s="23"/>
      <c r="J747" s="12" t="s">
        <v>1397</v>
      </c>
      <c r="K747" s="415"/>
      <c r="L747" s="11" t="s">
        <v>11663</v>
      </c>
      <c r="M747" s="11" t="s">
        <v>43</v>
      </c>
      <c r="N747" s="11">
        <v>0</v>
      </c>
      <c r="O747" s="11">
        <v>5</v>
      </c>
      <c r="P747" s="11"/>
      <c r="Q747" s="11"/>
      <c r="R747" s="11"/>
      <c r="S747" s="14"/>
      <c r="T747" s="16"/>
    </row>
    <row r="748" spans="1:20" ht="14.25" customHeight="1">
      <c r="A748" s="7">
        <v>83</v>
      </c>
      <c r="B748" s="19" t="s">
        <v>763</v>
      </c>
      <c r="C748" s="11" t="s">
        <v>10841</v>
      </c>
      <c r="D748" s="11" t="s">
        <v>785</v>
      </c>
      <c r="E748" s="11"/>
      <c r="F748" s="11"/>
      <c r="G748" s="11" t="s">
        <v>788</v>
      </c>
      <c r="H748" s="11" t="s">
        <v>788</v>
      </c>
      <c r="I748" s="20"/>
      <c r="J748" s="12" t="s">
        <v>786</v>
      </c>
      <c r="K748" s="12" t="s">
        <v>761</v>
      </c>
      <c r="L748" s="11" t="s">
        <v>11663</v>
      </c>
      <c r="M748" s="11" t="s">
        <v>43</v>
      </c>
      <c r="N748" s="11">
        <v>1</v>
      </c>
      <c r="O748" s="11">
        <v>1</v>
      </c>
      <c r="P748" s="11"/>
      <c r="Q748" s="130">
        <v>5</v>
      </c>
      <c r="R748" s="130">
        <v>4</v>
      </c>
      <c r="S748" s="14"/>
      <c r="T748" s="16"/>
    </row>
    <row r="749" spans="1:20" ht="14.25" customHeight="1">
      <c r="A749" s="7">
        <v>83</v>
      </c>
      <c r="B749" s="19" t="s">
        <v>763</v>
      </c>
      <c r="C749" s="11" t="s">
        <v>10843</v>
      </c>
      <c r="D749" s="11" t="s">
        <v>789</v>
      </c>
      <c r="E749" s="11"/>
      <c r="F749" s="11"/>
      <c r="G749" s="11" t="s">
        <v>792</v>
      </c>
      <c r="H749" s="11"/>
      <c r="I749" s="20"/>
      <c r="J749" s="12" t="s">
        <v>790</v>
      </c>
      <c r="K749" s="12" t="s">
        <v>791</v>
      </c>
      <c r="L749" s="11" t="s">
        <v>11663</v>
      </c>
      <c r="M749" s="11" t="s">
        <v>43</v>
      </c>
      <c r="N749" s="11">
        <v>0</v>
      </c>
      <c r="O749" s="11">
        <v>1</v>
      </c>
      <c r="P749" s="11"/>
      <c r="Q749" s="130">
        <v>5</v>
      </c>
      <c r="R749" s="130">
        <v>3</v>
      </c>
      <c r="S749" s="14"/>
      <c r="T749" s="16"/>
    </row>
    <row r="750" spans="1:20" ht="14.25" customHeight="1">
      <c r="A750" s="7">
        <v>83</v>
      </c>
      <c r="B750" s="19" t="s">
        <v>763</v>
      </c>
      <c r="C750" s="11" t="s">
        <v>94</v>
      </c>
      <c r="D750" s="11" t="s">
        <v>94</v>
      </c>
      <c r="E750" s="11"/>
      <c r="F750" s="11"/>
      <c r="G750" s="11"/>
      <c r="H750" s="11"/>
      <c r="I750" s="20"/>
      <c r="J750" s="12" t="s">
        <v>378</v>
      </c>
      <c r="K750" s="415"/>
      <c r="L750" s="11" t="s">
        <v>11738</v>
      </c>
      <c r="M750" s="11" t="s">
        <v>98</v>
      </c>
      <c r="N750" s="11">
        <v>0</v>
      </c>
      <c r="O750" s="11">
        <v>3</v>
      </c>
      <c r="P750" s="11"/>
      <c r="Q750" s="11"/>
      <c r="R750" s="11"/>
      <c r="S750" s="14"/>
      <c r="T750" s="16"/>
    </row>
    <row r="751" spans="1:20" ht="14.25" customHeight="1">
      <c r="A751" s="7">
        <v>84</v>
      </c>
      <c r="B751" s="19" t="s">
        <v>793</v>
      </c>
      <c r="C751" s="11" t="s">
        <v>80</v>
      </c>
      <c r="D751" s="11" t="s">
        <v>80</v>
      </c>
      <c r="E751" s="14"/>
      <c r="F751" s="14"/>
      <c r="G751" s="11"/>
      <c r="H751" s="11"/>
      <c r="I751" s="14"/>
      <c r="J751" s="12" t="s">
        <v>1521</v>
      </c>
      <c r="K751" s="415"/>
      <c r="L751" s="11" t="s">
        <v>11688</v>
      </c>
      <c r="M751" s="11" t="s">
        <v>83</v>
      </c>
      <c r="N751" s="11">
        <v>0</v>
      </c>
      <c r="O751" s="11">
        <v>3</v>
      </c>
      <c r="P751" s="11"/>
      <c r="Q751" s="11"/>
      <c r="R751" s="11"/>
      <c r="S751" s="14"/>
      <c r="T751" s="16"/>
    </row>
    <row r="752" spans="1:20" ht="14.25" customHeight="1">
      <c r="A752" s="7">
        <v>84</v>
      </c>
      <c r="B752" s="19" t="s">
        <v>793</v>
      </c>
      <c r="C752" s="11" t="s">
        <v>79</v>
      </c>
      <c r="D752" s="11" t="s">
        <v>79</v>
      </c>
      <c r="E752" s="14"/>
      <c r="F752" s="14"/>
      <c r="G752" s="11" t="s">
        <v>796</v>
      </c>
      <c r="H752" s="11" t="s">
        <v>796</v>
      </c>
      <c r="I752" s="14"/>
      <c r="J752" s="12" t="s">
        <v>635</v>
      </c>
      <c r="K752" s="12" t="s">
        <v>794</v>
      </c>
      <c r="L752" s="11" t="s">
        <v>11688</v>
      </c>
      <c r="M752" s="11" t="s">
        <v>83</v>
      </c>
      <c r="N752" s="11">
        <v>1</v>
      </c>
      <c r="O752" s="11">
        <v>3</v>
      </c>
      <c r="P752" s="11"/>
      <c r="Q752" s="130">
        <v>4</v>
      </c>
      <c r="R752" s="130">
        <v>4</v>
      </c>
      <c r="S752" s="14"/>
      <c r="T752" s="16"/>
    </row>
    <row r="753" spans="1:20" ht="14.25" customHeight="1">
      <c r="A753" s="7">
        <v>84</v>
      </c>
      <c r="B753" s="19" t="s">
        <v>793</v>
      </c>
      <c r="C753" s="11" t="s">
        <v>557</v>
      </c>
      <c r="D753" s="11" t="s">
        <v>557</v>
      </c>
      <c r="E753" s="14"/>
      <c r="F753" s="14"/>
      <c r="G753" s="11" t="s">
        <v>800</v>
      </c>
      <c r="H753" s="11" t="s">
        <v>800</v>
      </c>
      <c r="I753" s="14"/>
      <c r="J753" s="12" t="s">
        <v>797</v>
      </c>
      <c r="K753" s="12" t="s">
        <v>798</v>
      </c>
      <c r="L753" s="11" t="s">
        <v>11663</v>
      </c>
      <c r="M753" s="11" t="s">
        <v>43</v>
      </c>
      <c r="N753" s="11">
        <v>1</v>
      </c>
      <c r="O753" s="11">
        <v>1</v>
      </c>
      <c r="P753" s="11"/>
      <c r="Q753" s="130">
        <v>4</v>
      </c>
      <c r="R753" s="130">
        <v>4</v>
      </c>
      <c r="S753" s="14"/>
      <c r="T753" s="16"/>
    </row>
    <row r="754" spans="1:20" ht="14.25" customHeight="1">
      <c r="A754" s="7">
        <v>84</v>
      </c>
      <c r="B754" s="19" t="s">
        <v>793</v>
      </c>
      <c r="C754" s="11" t="s">
        <v>68</v>
      </c>
      <c r="D754" s="11" t="s">
        <v>801</v>
      </c>
      <c r="E754" s="14"/>
      <c r="F754" s="14"/>
      <c r="G754" s="11" t="s">
        <v>12148</v>
      </c>
      <c r="H754" s="11" t="s">
        <v>12148</v>
      </c>
      <c r="I754" s="14"/>
      <c r="J754" s="12" t="s">
        <v>802</v>
      </c>
      <c r="K754" s="12" t="s">
        <v>82</v>
      </c>
      <c r="L754" s="11" t="s">
        <v>11666</v>
      </c>
      <c r="M754" s="11" t="s">
        <v>28</v>
      </c>
      <c r="N754" s="11">
        <v>1</v>
      </c>
      <c r="O754" s="11">
        <v>1</v>
      </c>
      <c r="P754" s="11" t="s">
        <v>12149</v>
      </c>
      <c r="Q754" s="130">
        <v>4</v>
      </c>
      <c r="R754" s="130">
        <v>4</v>
      </c>
      <c r="S754" s="14"/>
      <c r="T754" s="16"/>
    </row>
    <row r="755" spans="1:20" ht="14.25" customHeight="1">
      <c r="A755" s="7">
        <v>85</v>
      </c>
      <c r="B755" s="19" t="s">
        <v>805</v>
      </c>
      <c r="C755" s="11" t="s">
        <v>11098</v>
      </c>
      <c r="D755" s="11" t="s">
        <v>807</v>
      </c>
      <c r="E755" s="14"/>
      <c r="F755" s="11" t="s">
        <v>808</v>
      </c>
      <c r="G755" s="11" t="s">
        <v>812</v>
      </c>
      <c r="H755" s="11" t="s">
        <v>812</v>
      </c>
      <c r="I755" s="14"/>
      <c r="J755" s="46" t="s">
        <v>809</v>
      </c>
      <c r="K755" s="38" t="s">
        <v>810</v>
      </c>
      <c r="L755" s="11" t="s">
        <v>11666</v>
      </c>
      <c r="M755" s="11" t="s">
        <v>28</v>
      </c>
      <c r="N755" s="11">
        <v>1</v>
      </c>
      <c r="O755" s="11">
        <v>1</v>
      </c>
      <c r="P755" s="11" t="s">
        <v>12150</v>
      </c>
      <c r="Q755" s="130">
        <v>5</v>
      </c>
      <c r="R755" s="130">
        <v>4</v>
      </c>
      <c r="S755" s="14"/>
      <c r="T755" s="16"/>
    </row>
    <row r="756" spans="1:20" ht="14.25" customHeight="1">
      <c r="A756" s="7">
        <v>85</v>
      </c>
      <c r="B756" s="19" t="s">
        <v>805</v>
      </c>
      <c r="C756" s="11" t="s">
        <v>89</v>
      </c>
      <c r="D756" s="11" t="s">
        <v>89</v>
      </c>
      <c r="E756" s="21" t="s">
        <v>12151</v>
      </c>
      <c r="F756" s="11"/>
      <c r="G756" s="11" t="s">
        <v>815</v>
      </c>
      <c r="H756" s="11" t="s">
        <v>815</v>
      </c>
      <c r="I756" s="14"/>
      <c r="J756" s="46" t="s">
        <v>813</v>
      </c>
      <c r="K756" s="38" t="s">
        <v>290</v>
      </c>
      <c r="L756" s="11" t="s">
        <v>11666</v>
      </c>
      <c r="M756" s="11" t="s">
        <v>43</v>
      </c>
      <c r="N756" s="11">
        <v>1</v>
      </c>
      <c r="O756" s="11">
        <v>1</v>
      </c>
      <c r="P756" s="11"/>
      <c r="Q756" s="130">
        <v>3</v>
      </c>
      <c r="R756" s="130">
        <v>3</v>
      </c>
      <c r="S756" s="14"/>
      <c r="T756" s="16"/>
    </row>
    <row r="757" spans="1:20" ht="14.25" customHeight="1">
      <c r="A757" s="7">
        <v>85</v>
      </c>
      <c r="B757" s="19" t="s">
        <v>805</v>
      </c>
      <c r="C757" s="11" t="s">
        <v>753</v>
      </c>
      <c r="D757" s="11" t="s">
        <v>753</v>
      </c>
      <c r="E757" s="21"/>
      <c r="F757" s="11"/>
      <c r="G757" s="11"/>
      <c r="H757" s="11"/>
      <c r="I757" s="14"/>
      <c r="J757" s="46" t="s">
        <v>2801</v>
      </c>
      <c r="K757" s="420"/>
      <c r="L757" s="11" t="s">
        <v>11666</v>
      </c>
      <c r="M757" s="11" t="s">
        <v>28</v>
      </c>
      <c r="N757" s="11">
        <v>0</v>
      </c>
      <c r="O757" s="11">
        <v>1</v>
      </c>
      <c r="P757" s="11"/>
      <c r="Q757" s="11"/>
      <c r="R757" s="11"/>
      <c r="S757" s="14"/>
      <c r="T757" s="16"/>
    </row>
    <row r="758" spans="1:20" ht="14.25" customHeight="1">
      <c r="A758" s="7">
        <v>85</v>
      </c>
      <c r="B758" s="19" t="s">
        <v>805</v>
      </c>
      <c r="C758" s="11" t="s">
        <v>816</v>
      </c>
      <c r="D758" s="11" t="s">
        <v>817</v>
      </c>
      <c r="E758" s="21" t="s">
        <v>852</v>
      </c>
      <c r="F758" s="11" t="s">
        <v>818</v>
      </c>
      <c r="G758" s="11" t="s">
        <v>821</v>
      </c>
      <c r="H758" s="11" t="s">
        <v>821</v>
      </c>
      <c r="I758" s="11" t="s">
        <v>822</v>
      </c>
      <c r="J758" s="46" t="s">
        <v>377</v>
      </c>
      <c r="K758" s="38" t="s">
        <v>819</v>
      </c>
      <c r="L758" s="11" t="s">
        <v>11666</v>
      </c>
      <c r="M758" s="11" t="s">
        <v>43</v>
      </c>
      <c r="N758" s="11">
        <v>1</v>
      </c>
      <c r="O758" s="11">
        <v>1</v>
      </c>
      <c r="P758" s="11" t="s">
        <v>12152</v>
      </c>
      <c r="Q758" s="130">
        <v>4</v>
      </c>
      <c r="R758" s="130">
        <v>5</v>
      </c>
      <c r="S758" s="14"/>
      <c r="T758" s="16"/>
    </row>
    <row r="759" spans="1:20" ht="14.25" customHeight="1">
      <c r="A759" s="7">
        <v>85</v>
      </c>
      <c r="B759" s="19" t="s">
        <v>805</v>
      </c>
      <c r="C759" s="11" t="s">
        <v>647</v>
      </c>
      <c r="D759" s="11" t="s">
        <v>12153</v>
      </c>
      <c r="E759" s="21"/>
      <c r="F759" s="11" t="s">
        <v>11099</v>
      </c>
      <c r="G759" s="11"/>
      <c r="H759" s="11"/>
      <c r="I759" s="14"/>
      <c r="J759" s="46" t="s">
        <v>449</v>
      </c>
      <c r="K759" s="406">
        <v>0.44513888888888886</v>
      </c>
      <c r="L759" s="11" t="s">
        <v>11663</v>
      </c>
      <c r="M759" s="11" t="s">
        <v>43</v>
      </c>
      <c r="N759" s="11">
        <v>0</v>
      </c>
      <c r="O759" s="11">
        <v>1</v>
      </c>
      <c r="P759" s="11"/>
      <c r="Q759" s="130">
        <v>3</v>
      </c>
      <c r="R759" s="130">
        <v>4</v>
      </c>
      <c r="S759" s="14"/>
      <c r="T759" s="16"/>
    </row>
    <row r="760" spans="1:20" ht="14.25" customHeight="1">
      <c r="A760" s="7">
        <v>85</v>
      </c>
      <c r="B760" s="19" t="s">
        <v>805</v>
      </c>
      <c r="C760" s="11" t="s">
        <v>272</v>
      </c>
      <c r="D760" s="11" t="s">
        <v>827</v>
      </c>
      <c r="E760" s="21"/>
      <c r="F760" s="11"/>
      <c r="G760" s="11" t="s">
        <v>12154</v>
      </c>
      <c r="H760" s="11" t="s">
        <v>831</v>
      </c>
      <c r="I760" s="14"/>
      <c r="J760" s="46" t="s">
        <v>828</v>
      </c>
      <c r="K760" s="38" t="s">
        <v>829</v>
      </c>
      <c r="L760" s="11" t="s">
        <v>11663</v>
      </c>
      <c r="M760" s="11" t="s">
        <v>43</v>
      </c>
      <c r="N760" s="11">
        <v>1</v>
      </c>
      <c r="O760" s="11">
        <v>5</v>
      </c>
      <c r="P760" s="11"/>
      <c r="Q760" s="130">
        <v>4</v>
      </c>
      <c r="R760" s="130">
        <v>5</v>
      </c>
      <c r="S760" s="14"/>
      <c r="T760" s="16"/>
    </row>
    <row r="761" spans="1:20" ht="14.25" customHeight="1">
      <c r="A761" s="7">
        <v>85</v>
      </c>
      <c r="B761" s="19" t="s">
        <v>805</v>
      </c>
      <c r="C761" s="11" t="s">
        <v>832</v>
      </c>
      <c r="D761" s="11" t="s">
        <v>833</v>
      </c>
      <c r="E761" s="21"/>
      <c r="F761" s="11"/>
      <c r="G761" s="11" t="s">
        <v>836</v>
      </c>
      <c r="H761" s="11"/>
      <c r="I761" s="14"/>
      <c r="J761" s="46" t="s">
        <v>834</v>
      </c>
      <c r="K761" s="38" t="s">
        <v>835</v>
      </c>
      <c r="L761" s="11" t="s">
        <v>11663</v>
      </c>
      <c r="M761" s="11" t="s">
        <v>43</v>
      </c>
      <c r="N761" s="11">
        <v>0</v>
      </c>
      <c r="O761" s="11">
        <v>5</v>
      </c>
      <c r="P761" s="11"/>
      <c r="Q761" s="130">
        <v>4</v>
      </c>
      <c r="R761" s="130">
        <v>4</v>
      </c>
      <c r="S761" s="14"/>
      <c r="T761" s="16"/>
    </row>
    <row r="762" spans="1:20" ht="14.25" customHeight="1">
      <c r="A762" s="7">
        <v>86</v>
      </c>
      <c r="B762" s="19" t="s">
        <v>837</v>
      </c>
      <c r="C762" s="11"/>
      <c r="D762" s="11" t="s">
        <v>68</v>
      </c>
      <c r="E762" s="14"/>
      <c r="F762" s="14"/>
      <c r="G762" s="14"/>
      <c r="H762" s="14"/>
      <c r="I762" s="14"/>
      <c r="J762" s="12" t="s">
        <v>5231</v>
      </c>
      <c r="K762" s="415"/>
      <c r="L762" s="11" t="s">
        <v>11666</v>
      </c>
      <c r="M762" s="11" t="s">
        <v>28</v>
      </c>
      <c r="N762" s="11">
        <v>0</v>
      </c>
      <c r="O762" s="11">
        <v>1</v>
      </c>
      <c r="P762" s="11" t="s">
        <v>12155</v>
      </c>
      <c r="Q762" s="11"/>
      <c r="R762" s="11"/>
      <c r="S762" s="14"/>
      <c r="T762" s="16"/>
    </row>
    <row r="763" spans="1:20" ht="14.25" customHeight="1">
      <c r="A763" s="7">
        <v>86</v>
      </c>
      <c r="B763" s="19" t="s">
        <v>837</v>
      </c>
      <c r="C763" s="28" t="s">
        <v>38</v>
      </c>
      <c r="D763" s="28" t="s">
        <v>38</v>
      </c>
      <c r="E763" s="14"/>
      <c r="F763" s="14"/>
      <c r="G763" s="14"/>
      <c r="H763" s="14"/>
      <c r="I763" s="14"/>
      <c r="J763" s="12" t="s">
        <v>5231</v>
      </c>
      <c r="K763" s="415"/>
      <c r="L763" s="11" t="s">
        <v>11663</v>
      </c>
      <c r="M763" s="11" t="s">
        <v>43</v>
      </c>
      <c r="N763" s="11">
        <v>0</v>
      </c>
      <c r="O763" s="11">
        <v>1</v>
      </c>
      <c r="P763" s="11"/>
      <c r="Q763" s="11"/>
      <c r="R763" s="11"/>
      <c r="S763" s="14"/>
      <c r="T763" s="16"/>
    </row>
    <row r="764" spans="1:20" ht="14.25" customHeight="1">
      <c r="A764" s="7">
        <v>86</v>
      </c>
      <c r="B764" s="19" t="s">
        <v>837</v>
      </c>
      <c r="C764" s="28" t="s">
        <v>333</v>
      </c>
      <c r="D764" s="28" t="s">
        <v>12156</v>
      </c>
      <c r="E764" s="14"/>
      <c r="F764" s="14"/>
      <c r="G764" s="14"/>
      <c r="H764" s="14"/>
      <c r="I764" s="14"/>
      <c r="J764" s="12" t="s">
        <v>422</v>
      </c>
      <c r="K764" s="415"/>
      <c r="L764" s="11" t="s">
        <v>11666</v>
      </c>
      <c r="M764" s="11" t="s">
        <v>28</v>
      </c>
      <c r="N764" s="11">
        <v>0</v>
      </c>
      <c r="O764" s="11">
        <v>0</v>
      </c>
      <c r="P764" s="11"/>
      <c r="Q764" s="11"/>
      <c r="R764" s="11"/>
      <c r="S764" s="14"/>
      <c r="T764" s="16"/>
    </row>
    <row r="765" spans="1:20" ht="14.25" customHeight="1">
      <c r="A765" s="7">
        <v>86</v>
      </c>
      <c r="B765" s="19" t="s">
        <v>837</v>
      </c>
      <c r="C765" s="20" t="s">
        <v>68</v>
      </c>
      <c r="D765" s="28" t="s">
        <v>838</v>
      </c>
      <c r="E765" s="14"/>
      <c r="F765" s="11" t="s">
        <v>70</v>
      </c>
      <c r="G765" s="11" t="s">
        <v>12157</v>
      </c>
      <c r="H765" s="11" t="s">
        <v>12157</v>
      </c>
      <c r="I765" s="14"/>
      <c r="J765" s="12" t="s">
        <v>670</v>
      </c>
      <c r="K765" s="12" t="s">
        <v>839</v>
      </c>
      <c r="L765" s="11" t="s">
        <v>11666</v>
      </c>
      <c r="M765" s="11" t="s">
        <v>28</v>
      </c>
      <c r="N765" s="11">
        <v>1</v>
      </c>
      <c r="O765" s="11">
        <v>5</v>
      </c>
      <c r="P765" s="11" t="s">
        <v>12158</v>
      </c>
      <c r="Q765" s="130">
        <v>3</v>
      </c>
      <c r="R765" s="130">
        <v>3</v>
      </c>
      <c r="S765" s="14"/>
      <c r="T765" s="16"/>
    </row>
    <row r="766" spans="1:20" ht="14.25" customHeight="1">
      <c r="A766" s="7">
        <v>86</v>
      </c>
      <c r="B766" s="19" t="s">
        <v>837</v>
      </c>
      <c r="C766" s="20" t="s">
        <v>54</v>
      </c>
      <c r="D766" s="28" t="s">
        <v>594</v>
      </c>
      <c r="E766" s="14"/>
      <c r="F766" s="14"/>
      <c r="G766" s="11" t="s">
        <v>844</v>
      </c>
      <c r="H766" s="11" t="s">
        <v>844</v>
      </c>
      <c r="I766" s="11" t="s">
        <v>845</v>
      </c>
      <c r="J766" s="12" t="s">
        <v>842</v>
      </c>
      <c r="K766" s="12" t="s">
        <v>744</v>
      </c>
      <c r="L766" s="11" t="s">
        <v>11663</v>
      </c>
      <c r="M766" s="11" t="s">
        <v>28</v>
      </c>
      <c r="N766" s="11">
        <v>1</v>
      </c>
      <c r="O766" s="11">
        <v>1</v>
      </c>
      <c r="P766" s="11"/>
      <c r="Q766" s="130">
        <v>2</v>
      </c>
      <c r="R766" s="130">
        <v>3</v>
      </c>
      <c r="S766" s="14"/>
      <c r="T766" s="16"/>
    </row>
    <row r="767" spans="1:20" ht="14.25" customHeight="1">
      <c r="A767" s="7">
        <v>86</v>
      </c>
      <c r="B767" s="19" t="s">
        <v>837</v>
      </c>
      <c r="C767" s="20" t="s">
        <v>79</v>
      </c>
      <c r="D767" s="28" t="s">
        <v>79</v>
      </c>
      <c r="E767" s="14"/>
      <c r="F767" s="14"/>
      <c r="G767" s="11" t="s">
        <v>12159</v>
      </c>
      <c r="H767" s="11" t="s">
        <v>848</v>
      </c>
      <c r="I767" s="11"/>
      <c r="J767" s="12" t="s">
        <v>846</v>
      </c>
      <c r="K767" s="12" t="s">
        <v>108</v>
      </c>
      <c r="L767" s="11" t="s">
        <v>11688</v>
      </c>
      <c r="M767" s="11" t="s">
        <v>83</v>
      </c>
      <c r="N767" s="11">
        <v>1</v>
      </c>
      <c r="O767" s="11">
        <v>3</v>
      </c>
      <c r="P767" s="11"/>
      <c r="Q767" s="130">
        <v>3</v>
      </c>
      <c r="R767" s="130">
        <v>4</v>
      </c>
      <c r="S767" s="14"/>
      <c r="T767" s="16"/>
    </row>
    <row r="768" spans="1:20" ht="14.25" customHeight="1">
      <c r="A768" s="7">
        <v>86</v>
      </c>
      <c r="B768" s="19" t="s">
        <v>837</v>
      </c>
      <c r="C768" s="20" t="s">
        <v>737</v>
      </c>
      <c r="D768" s="28" t="s">
        <v>849</v>
      </c>
      <c r="E768" s="14"/>
      <c r="F768" s="14"/>
      <c r="G768" s="11"/>
      <c r="H768" s="11"/>
      <c r="I768" s="11"/>
      <c r="J768" s="12" t="s">
        <v>850</v>
      </c>
      <c r="K768" s="12" t="s">
        <v>108</v>
      </c>
      <c r="L768" s="11" t="s">
        <v>11688</v>
      </c>
      <c r="M768" s="11" t="s">
        <v>83</v>
      </c>
      <c r="N768" s="11">
        <v>0</v>
      </c>
      <c r="O768" s="11">
        <v>3</v>
      </c>
      <c r="P768" s="11"/>
      <c r="Q768" s="130">
        <v>3</v>
      </c>
      <c r="R768" s="130">
        <v>3</v>
      </c>
      <c r="S768" s="14"/>
      <c r="T768" s="16"/>
    </row>
    <row r="769" spans="1:20" ht="14.25" customHeight="1">
      <c r="A769" s="7">
        <v>86</v>
      </c>
      <c r="B769" s="19" t="s">
        <v>837</v>
      </c>
      <c r="C769" s="20" t="s">
        <v>816</v>
      </c>
      <c r="D769" s="28" t="s">
        <v>852</v>
      </c>
      <c r="E769" s="14"/>
      <c r="F769" s="14"/>
      <c r="G769" s="11" t="s">
        <v>856</v>
      </c>
      <c r="H769" s="11" t="s">
        <v>856</v>
      </c>
      <c r="I769" s="11" t="s">
        <v>857</v>
      </c>
      <c r="J769" s="12" t="s">
        <v>853</v>
      </c>
      <c r="K769" s="12" t="s">
        <v>854</v>
      </c>
      <c r="L769" s="11" t="s">
        <v>11666</v>
      </c>
      <c r="M769" s="11" t="s">
        <v>43</v>
      </c>
      <c r="N769" s="11">
        <v>1</v>
      </c>
      <c r="O769" s="11">
        <v>1</v>
      </c>
      <c r="P769" s="11" t="s">
        <v>12160</v>
      </c>
      <c r="Q769" s="130">
        <v>3</v>
      </c>
      <c r="R769" s="130">
        <v>4</v>
      </c>
      <c r="S769" s="14"/>
      <c r="T769" s="16"/>
    </row>
    <row r="770" spans="1:20" ht="14.25" customHeight="1">
      <c r="A770" s="7">
        <v>86</v>
      </c>
      <c r="B770" s="19" t="s">
        <v>837</v>
      </c>
      <c r="C770" s="20" t="s">
        <v>557</v>
      </c>
      <c r="D770" s="28" t="s">
        <v>557</v>
      </c>
      <c r="E770" s="14"/>
      <c r="F770" s="14"/>
      <c r="G770" s="32" t="s">
        <v>12161</v>
      </c>
      <c r="H770" s="32" t="s">
        <v>12161</v>
      </c>
      <c r="I770" s="11"/>
      <c r="J770" s="12" t="s">
        <v>858</v>
      </c>
      <c r="K770" s="12" t="s">
        <v>859</v>
      </c>
      <c r="L770" s="11" t="s">
        <v>11663</v>
      </c>
      <c r="M770" s="11" t="s">
        <v>43</v>
      </c>
      <c r="N770" s="11">
        <v>1</v>
      </c>
      <c r="O770" s="11">
        <v>1</v>
      </c>
      <c r="P770" s="11"/>
      <c r="Q770" s="130">
        <v>3</v>
      </c>
      <c r="R770" s="130">
        <v>4</v>
      </c>
      <c r="S770" s="14"/>
      <c r="T770" s="16"/>
    </row>
    <row r="771" spans="1:20" ht="14.25" customHeight="1">
      <c r="A771" s="7">
        <v>86</v>
      </c>
      <c r="B771" s="19" t="s">
        <v>837</v>
      </c>
      <c r="C771" s="20" t="s">
        <v>862</v>
      </c>
      <c r="D771" s="28" t="s">
        <v>863</v>
      </c>
      <c r="E771" s="33" t="s">
        <v>9020</v>
      </c>
      <c r="F771" s="14"/>
      <c r="G771" s="32" t="s">
        <v>867</v>
      </c>
      <c r="H771" s="32" t="s">
        <v>12162</v>
      </c>
      <c r="I771" s="11"/>
      <c r="J771" s="12" t="s">
        <v>864</v>
      </c>
      <c r="K771" s="12" t="s">
        <v>865</v>
      </c>
      <c r="L771" s="11" t="s">
        <v>11666</v>
      </c>
      <c r="M771" s="11" t="s">
        <v>28</v>
      </c>
      <c r="N771" s="11">
        <v>1</v>
      </c>
      <c r="O771" s="11">
        <v>1</v>
      </c>
      <c r="P771" s="11" t="s">
        <v>12163</v>
      </c>
      <c r="Q771" s="130">
        <v>3</v>
      </c>
      <c r="R771" s="130">
        <v>3</v>
      </c>
      <c r="S771" s="14"/>
      <c r="T771" s="16"/>
    </row>
    <row r="772" spans="1:20" ht="14.25" customHeight="1">
      <c r="A772" s="7">
        <v>87</v>
      </c>
      <c r="B772" s="19" t="s">
        <v>868</v>
      </c>
      <c r="C772" s="11" t="s">
        <v>11098</v>
      </c>
      <c r="D772" s="11" t="s">
        <v>869</v>
      </c>
      <c r="E772" s="14"/>
      <c r="F772" s="14"/>
      <c r="G772" s="11" t="s">
        <v>12164</v>
      </c>
      <c r="H772" s="11" t="s">
        <v>12165</v>
      </c>
      <c r="I772" s="14"/>
      <c r="J772" s="12" t="s">
        <v>870</v>
      </c>
      <c r="K772" s="12" t="s">
        <v>871</v>
      </c>
      <c r="L772" s="11" t="s">
        <v>11666</v>
      </c>
      <c r="M772" s="11" t="s">
        <v>28</v>
      </c>
      <c r="N772" s="11">
        <v>1</v>
      </c>
      <c r="O772" s="11">
        <v>1</v>
      </c>
      <c r="P772" s="11" t="s">
        <v>12166</v>
      </c>
      <c r="Q772" s="130">
        <v>4</v>
      </c>
      <c r="R772" s="130">
        <v>5</v>
      </c>
      <c r="S772" s="14"/>
      <c r="T772" s="16"/>
    </row>
    <row r="773" spans="1:20" ht="14.25" customHeight="1">
      <c r="A773" s="7">
        <v>88</v>
      </c>
      <c r="B773" s="19" t="s">
        <v>874</v>
      </c>
      <c r="C773" s="11"/>
      <c r="D773" s="11" t="s">
        <v>9106</v>
      </c>
      <c r="E773" s="14"/>
      <c r="F773" s="14"/>
      <c r="G773" s="14"/>
      <c r="H773" s="14"/>
      <c r="I773" s="14"/>
      <c r="J773" s="12" t="s">
        <v>301</v>
      </c>
      <c r="K773" s="415"/>
      <c r="L773" s="11" t="s">
        <v>11663</v>
      </c>
      <c r="M773" s="11" t="s">
        <v>43</v>
      </c>
      <c r="N773" s="11">
        <v>0</v>
      </c>
      <c r="O773" s="11">
        <v>0</v>
      </c>
      <c r="P773" s="11"/>
      <c r="Q773" s="11"/>
      <c r="R773" s="11"/>
      <c r="S773" s="14"/>
      <c r="T773" s="16"/>
    </row>
    <row r="774" spans="1:20" ht="14.25" customHeight="1">
      <c r="A774" s="7">
        <v>88</v>
      </c>
      <c r="B774" s="19" t="s">
        <v>874</v>
      </c>
      <c r="C774" s="421"/>
      <c r="D774" s="421" t="s">
        <v>12167</v>
      </c>
      <c r="E774" s="14"/>
      <c r="F774" s="14"/>
      <c r="G774" s="11" t="s">
        <v>12168</v>
      </c>
      <c r="H774" s="11" t="s">
        <v>12168</v>
      </c>
      <c r="I774" s="14"/>
      <c r="J774" s="12" t="s">
        <v>170</v>
      </c>
      <c r="K774" s="415"/>
      <c r="L774" s="11" t="s">
        <v>11663</v>
      </c>
      <c r="M774" s="11" t="s">
        <v>43</v>
      </c>
      <c r="N774" s="11">
        <v>0</v>
      </c>
      <c r="O774" s="11">
        <v>1</v>
      </c>
      <c r="P774" s="11"/>
      <c r="Q774" s="11"/>
      <c r="R774" s="11"/>
      <c r="S774" s="14"/>
      <c r="T774" s="16"/>
    </row>
    <row r="775" spans="1:20" ht="14.25" customHeight="1">
      <c r="A775" s="7">
        <v>88</v>
      </c>
      <c r="B775" s="19" t="s">
        <v>874</v>
      </c>
      <c r="C775" s="11" t="s">
        <v>823</v>
      </c>
      <c r="D775" s="11" t="s">
        <v>875</v>
      </c>
      <c r="E775" s="14"/>
      <c r="F775" s="14"/>
      <c r="G775" s="11"/>
      <c r="H775" s="11"/>
      <c r="I775" s="11" t="s">
        <v>877</v>
      </c>
      <c r="J775" s="12" t="s">
        <v>876</v>
      </c>
      <c r="K775" s="415"/>
      <c r="L775" s="11" t="s">
        <v>11663</v>
      </c>
      <c r="M775" s="11" t="s">
        <v>43</v>
      </c>
      <c r="N775" s="11">
        <v>0</v>
      </c>
      <c r="O775" s="11">
        <v>1</v>
      </c>
      <c r="P775" s="11"/>
      <c r="Q775" s="11"/>
      <c r="R775" s="11"/>
      <c r="S775" s="14"/>
      <c r="T775" s="16"/>
    </row>
    <row r="776" spans="1:20" ht="14.25" customHeight="1">
      <c r="A776" s="7">
        <v>88</v>
      </c>
      <c r="B776" s="19" t="s">
        <v>874</v>
      </c>
      <c r="C776" s="11" t="s">
        <v>75</v>
      </c>
      <c r="D776" s="11" t="s">
        <v>75</v>
      </c>
      <c r="E776" s="14"/>
      <c r="F776" s="14"/>
      <c r="G776" s="11" t="s">
        <v>12169</v>
      </c>
      <c r="H776" s="11" t="s">
        <v>12169</v>
      </c>
      <c r="I776" s="11"/>
      <c r="J776" s="12" t="s">
        <v>689</v>
      </c>
      <c r="K776" s="12" t="s">
        <v>775</v>
      </c>
      <c r="L776" s="11" t="s">
        <v>11666</v>
      </c>
      <c r="M776" s="11" t="s">
        <v>78</v>
      </c>
      <c r="N776" s="11">
        <v>1</v>
      </c>
      <c r="O776" s="11">
        <v>1</v>
      </c>
      <c r="P776" s="11" t="s">
        <v>12170</v>
      </c>
      <c r="Q776" s="130">
        <v>3</v>
      </c>
      <c r="R776" s="130">
        <v>4</v>
      </c>
      <c r="S776" s="14"/>
      <c r="T776" s="16"/>
    </row>
    <row r="777" spans="1:20" ht="14.25" customHeight="1">
      <c r="A777" s="7">
        <v>88</v>
      </c>
      <c r="B777" s="19" t="s">
        <v>874</v>
      </c>
      <c r="C777" s="11" t="s">
        <v>11100</v>
      </c>
      <c r="D777" s="11" t="s">
        <v>90</v>
      </c>
      <c r="E777" s="14"/>
      <c r="F777" s="11" t="s">
        <v>880</v>
      </c>
      <c r="G777" s="11"/>
      <c r="H777" s="11"/>
      <c r="I777" s="11"/>
      <c r="J777" s="12" t="s">
        <v>881</v>
      </c>
      <c r="K777" s="12" t="s">
        <v>175</v>
      </c>
      <c r="L777" s="11" t="s">
        <v>11663</v>
      </c>
      <c r="M777" s="11" t="s">
        <v>5797</v>
      </c>
      <c r="N777" s="11">
        <v>0</v>
      </c>
      <c r="O777" s="11">
        <v>0</v>
      </c>
      <c r="P777" s="11"/>
      <c r="Q777" s="130">
        <v>3</v>
      </c>
      <c r="R777" s="130">
        <v>3</v>
      </c>
      <c r="S777" s="14"/>
      <c r="T777" s="16"/>
    </row>
    <row r="778" spans="1:20" ht="14.25" customHeight="1">
      <c r="A778" s="7">
        <v>88</v>
      </c>
      <c r="B778" s="19" t="s">
        <v>874</v>
      </c>
      <c r="C778" s="11" t="s">
        <v>30</v>
      </c>
      <c r="D778" s="11" t="s">
        <v>90</v>
      </c>
      <c r="E778" s="14"/>
      <c r="F778" s="11" t="s">
        <v>31</v>
      </c>
      <c r="G778" s="11" t="s">
        <v>885</v>
      </c>
      <c r="H778" s="11" t="s">
        <v>885</v>
      </c>
      <c r="I778" s="11"/>
      <c r="J778" s="12" t="s">
        <v>882</v>
      </c>
      <c r="K778" s="12" t="s">
        <v>883</v>
      </c>
      <c r="L778" s="11" t="s">
        <v>11666</v>
      </c>
      <c r="M778" s="11" t="s">
        <v>43</v>
      </c>
      <c r="N778" s="11">
        <v>1</v>
      </c>
      <c r="O778" s="11">
        <v>1</v>
      </c>
      <c r="P778" s="11"/>
      <c r="Q778" s="130">
        <v>3</v>
      </c>
      <c r="R778" s="130">
        <v>4</v>
      </c>
      <c r="S778" s="14"/>
      <c r="T778" s="16"/>
    </row>
    <row r="779" spans="1:20" ht="14.25" customHeight="1">
      <c r="A779" s="7">
        <v>88</v>
      </c>
      <c r="B779" s="19" t="s">
        <v>874</v>
      </c>
      <c r="C779" s="11"/>
      <c r="D779" s="11" t="s">
        <v>12171</v>
      </c>
      <c r="E779" s="14"/>
      <c r="F779" s="11"/>
      <c r="G779" s="11"/>
      <c r="H779" s="11"/>
      <c r="I779" s="11"/>
      <c r="J779" s="12" t="s">
        <v>1766</v>
      </c>
      <c r="K779" s="46"/>
      <c r="L779" s="11" t="s">
        <v>11663</v>
      </c>
      <c r="M779" s="11" t="s">
        <v>83</v>
      </c>
      <c r="N779" s="11">
        <v>0</v>
      </c>
      <c r="O779" s="11">
        <v>1</v>
      </c>
      <c r="P779" s="11"/>
      <c r="Q779" s="11"/>
      <c r="R779" s="11"/>
      <c r="S779" s="14"/>
      <c r="T779" s="16"/>
    </row>
    <row r="780" spans="1:20" ht="14.25" customHeight="1">
      <c r="A780" s="7">
        <v>88</v>
      </c>
      <c r="B780" s="19" t="s">
        <v>874</v>
      </c>
      <c r="C780" s="11" t="s">
        <v>886</v>
      </c>
      <c r="D780" s="11" t="s">
        <v>90</v>
      </c>
      <c r="E780" s="14"/>
      <c r="F780" s="11" t="s">
        <v>11101</v>
      </c>
      <c r="G780" s="11" t="s">
        <v>888</v>
      </c>
      <c r="H780" s="11" t="s">
        <v>888</v>
      </c>
      <c r="I780" s="11"/>
      <c r="J780" s="12" t="s">
        <v>527</v>
      </c>
      <c r="K780" s="12" t="s">
        <v>268</v>
      </c>
      <c r="L780" s="11" t="s">
        <v>11663</v>
      </c>
      <c r="M780" s="11" t="s">
        <v>83</v>
      </c>
      <c r="N780" s="11">
        <v>1</v>
      </c>
      <c r="O780" s="11">
        <v>1</v>
      </c>
      <c r="P780" s="11"/>
      <c r="Q780" s="130">
        <v>4</v>
      </c>
      <c r="R780" s="130">
        <v>5</v>
      </c>
      <c r="S780" s="14"/>
      <c r="T780" s="16"/>
    </row>
    <row r="781" spans="1:20" ht="14.25" customHeight="1">
      <c r="A781" s="7">
        <v>89</v>
      </c>
      <c r="B781" s="19" t="s">
        <v>889</v>
      </c>
      <c r="C781" s="11"/>
      <c r="D781" s="11" t="s">
        <v>80</v>
      </c>
      <c r="E781" s="14"/>
      <c r="F781" s="14"/>
      <c r="G781" s="14"/>
      <c r="H781" s="14"/>
      <c r="I781" s="14"/>
      <c r="J781" s="12" t="s">
        <v>802</v>
      </c>
      <c r="K781" s="415"/>
      <c r="L781" s="11" t="s">
        <v>11688</v>
      </c>
      <c r="M781" s="11" t="s">
        <v>83</v>
      </c>
      <c r="N781" s="11">
        <v>0</v>
      </c>
      <c r="O781" s="11">
        <v>3</v>
      </c>
      <c r="P781" s="11"/>
      <c r="Q781" s="11"/>
      <c r="R781" s="11"/>
      <c r="S781" s="14"/>
      <c r="T781" s="16"/>
    </row>
    <row r="782" spans="1:20" ht="14.25" customHeight="1">
      <c r="A782" s="7">
        <v>89</v>
      </c>
      <c r="B782" s="19" t="s">
        <v>889</v>
      </c>
      <c r="C782" s="11" t="s">
        <v>68</v>
      </c>
      <c r="D782" s="11" t="s">
        <v>68</v>
      </c>
      <c r="E782" s="14"/>
      <c r="F782" s="14"/>
      <c r="G782" s="11" t="s">
        <v>892</v>
      </c>
      <c r="H782" s="11" t="s">
        <v>892</v>
      </c>
      <c r="I782" s="14"/>
      <c r="J782" s="12" t="s">
        <v>890</v>
      </c>
      <c r="K782" s="12" t="s">
        <v>137</v>
      </c>
      <c r="L782" s="11" t="s">
        <v>11666</v>
      </c>
      <c r="M782" s="11" t="s">
        <v>28</v>
      </c>
      <c r="N782" s="11">
        <v>1</v>
      </c>
      <c r="O782" s="11">
        <v>1</v>
      </c>
      <c r="P782" s="11" t="s">
        <v>12172</v>
      </c>
      <c r="Q782" s="130">
        <v>4</v>
      </c>
      <c r="R782" s="130">
        <v>3</v>
      </c>
      <c r="S782" s="14"/>
      <c r="T782" s="16"/>
    </row>
    <row r="783" spans="1:20" ht="14.25" customHeight="1">
      <c r="A783" s="7">
        <v>89</v>
      </c>
      <c r="B783" s="19" t="s">
        <v>889</v>
      </c>
      <c r="C783" s="16"/>
      <c r="D783" s="11" t="s">
        <v>674</v>
      </c>
      <c r="E783" s="14"/>
      <c r="F783" s="14"/>
      <c r="G783" s="11"/>
      <c r="H783" s="11"/>
      <c r="I783" s="14"/>
      <c r="J783" s="12" t="s">
        <v>618</v>
      </c>
      <c r="K783" s="46"/>
      <c r="L783" s="11" t="s">
        <v>11666</v>
      </c>
      <c r="M783" s="11" t="s">
        <v>28</v>
      </c>
      <c r="N783" s="11">
        <v>0</v>
      </c>
      <c r="O783" s="11">
        <v>0</v>
      </c>
      <c r="P783" s="11" t="s">
        <v>12173</v>
      </c>
      <c r="Q783" s="11"/>
      <c r="R783" s="11"/>
      <c r="S783" s="14"/>
      <c r="T783" s="16"/>
    </row>
    <row r="784" spans="1:20" ht="14.25" customHeight="1">
      <c r="A784" s="7">
        <v>89</v>
      </c>
      <c r="B784" s="19" t="s">
        <v>889</v>
      </c>
      <c r="C784" s="11"/>
      <c r="D784" s="11" t="s">
        <v>12174</v>
      </c>
      <c r="E784" s="14"/>
      <c r="F784" s="11"/>
      <c r="G784" s="11" t="s">
        <v>12175</v>
      </c>
      <c r="H784" s="11" t="s">
        <v>12175</v>
      </c>
      <c r="I784" s="14"/>
      <c r="J784" s="12" t="s">
        <v>1764</v>
      </c>
      <c r="K784" s="46"/>
      <c r="L784" s="11" t="s">
        <v>11666</v>
      </c>
      <c r="M784" s="11" t="s">
        <v>28</v>
      </c>
      <c r="N784" s="11">
        <v>0</v>
      </c>
      <c r="O784" s="11">
        <v>1</v>
      </c>
      <c r="P784" s="11" t="s">
        <v>12176</v>
      </c>
      <c r="Q784" s="11"/>
      <c r="R784" s="11"/>
      <c r="S784" s="14"/>
      <c r="T784" s="16"/>
    </row>
    <row r="785" spans="1:20" ht="14.25" customHeight="1">
      <c r="A785" s="7">
        <v>89</v>
      </c>
      <c r="B785" s="19" t="s">
        <v>889</v>
      </c>
      <c r="C785" s="11" t="s">
        <v>893</v>
      </c>
      <c r="D785" s="11" t="s">
        <v>674</v>
      </c>
      <c r="E785" s="14"/>
      <c r="F785" s="11"/>
      <c r="G785" s="11" t="s">
        <v>12177</v>
      </c>
      <c r="H785" s="11" t="s">
        <v>897</v>
      </c>
      <c r="I785" s="32" t="s">
        <v>464</v>
      </c>
      <c r="J785" s="12" t="s">
        <v>894</v>
      </c>
      <c r="K785" s="12" t="s">
        <v>895</v>
      </c>
      <c r="L785" s="11" t="s">
        <v>11666</v>
      </c>
      <c r="M785" s="11" t="s">
        <v>153</v>
      </c>
      <c r="N785" s="11">
        <v>1</v>
      </c>
      <c r="O785" s="11">
        <v>1</v>
      </c>
      <c r="P785" s="11" t="s">
        <v>12178</v>
      </c>
      <c r="Q785" s="130">
        <v>5</v>
      </c>
      <c r="R785" s="130">
        <v>5</v>
      </c>
      <c r="S785" s="14"/>
      <c r="T785" s="16"/>
    </row>
    <row r="786" spans="1:20" ht="14.25" customHeight="1">
      <c r="A786" s="7">
        <v>89</v>
      </c>
      <c r="B786" s="19" t="s">
        <v>889</v>
      </c>
      <c r="C786" s="11" t="s">
        <v>80</v>
      </c>
      <c r="D786" s="11" t="s">
        <v>80</v>
      </c>
      <c r="E786" s="14"/>
      <c r="F786" s="11"/>
      <c r="G786" s="11" t="s">
        <v>12179</v>
      </c>
      <c r="H786" s="11" t="s">
        <v>12179</v>
      </c>
      <c r="I786" s="32"/>
      <c r="J786" s="12" t="s">
        <v>12180</v>
      </c>
      <c r="K786" s="46"/>
      <c r="L786" s="11" t="s">
        <v>11688</v>
      </c>
      <c r="M786" s="11" t="s">
        <v>83</v>
      </c>
      <c r="N786" s="11">
        <v>0</v>
      </c>
      <c r="O786" s="11">
        <v>3</v>
      </c>
      <c r="P786" s="11"/>
      <c r="Q786" s="11"/>
      <c r="R786" s="11"/>
      <c r="S786" s="14"/>
      <c r="T786" s="16"/>
    </row>
    <row r="787" spans="1:20" ht="14.25" customHeight="1">
      <c r="A787" s="7">
        <v>89</v>
      </c>
      <c r="B787" s="19" t="s">
        <v>889</v>
      </c>
      <c r="C787" s="11" t="s">
        <v>79</v>
      </c>
      <c r="D787" s="11" t="s">
        <v>79</v>
      </c>
      <c r="E787" s="14"/>
      <c r="F787" s="11"/>
      <c r="G787" s="11" t="s">
        <v>899</v>
      </c>
      <c r="H787" s="11" t="s">
        <v>12181</v>
      </c>
      <c r="I787" s="32"/>
      <c r="J787" s="12" t="s">
        <v>898</v>
      </c>
      <c r="K787" s="12" t="s">
        <v>467</v>
      </c>
      <c r="L787" s="11" t="s">
        <v>11688</v>
      </c>
      <c r="M787" s="11" t="s">
        <v>83</v>
      </c>
      <c r="N787" s="11">
        <v>1</v>
      </c>
      <c r="O787" s="11">
        <v>3</v>
      </c>
      <c r="P787" s="11"/>
      <c r="Q787" s="130">
        <v>5</v>
      </c>
      <c r="R787" s="130">
        <v>5</v>
      </c>
      <c r="S787" s="14"/>
      <c r="T787" s="16"/>
    </row>
    <row r="788" spans="1:20" ht="14.25" customHeight="1">
      <c r="A788" s="7">
        <v>89</v>
      </c>
      <c r="B788" s="19" t="s">
        <v>889</v>
      </c>
      <c r="C788" s="11" t="s">
        <v>900</v>
      </c>
      <c r="D788" s="11" t="s">
        <v>900</v>
      </c>
      <c r="E788" s="14"/>
      <c r="F788" s="11"/>
      <c r="G788" s="11" t="s">
        <v>903</v>
      </c>
      <c r="H788" s="11" t="s">
        <v>12182</v>
      </c>
      <c r="I788" s="32"/>
      <c r="J788" s="12" t="s">
        <v>901</v>
      </c>
      <c r="K788" s="12" t="s">
        <v>902</v>
      </c>
      <c r="L788" s="11" t="s">
        <v>11666</v>
      </c>
      <c r="M788" s="11" t="s">
        <v>153</v>
      </c>
      <c r="N788" s="11">
        <v>1</v>
      </c>
      <c r="O788" s="11">
        <v>1</v>
      </c>
      <c r="P788" s="11"/>
      <c r="Q788" s="130">
        <v>5</v>
      </c>
      <c r="R788" s="130">
        <v>5</v>
      </c>
      <c r="S788" s="14"/>
      <c r="T788" s="16"/>
    </row>
    <row r="789" spans="1:20" ht="14.25" customHeight="1">
      <c r="A789" s="7">
        <v>89</v>
      </c>
      <c r="B789" s="19" t="s">
        <v>889</v>
      </c>
      <c r="C789" s="11" t="s">
        <v>905</v>
      </c>
      <c r="D789" s="11" t="s">
        <v>906</v>
      </c>
      <c r="E789" s="14"/>
      <c r="F789" s="11"/>
      <c r="G789" s="11" t="s">
        <v>910</v>
      </c>
      <c r="H789" s="11" t="s">
        <v>910</v>
      </c>
      <c r="I789" s="32"/>
      <c r="J789" s="12" t="s">
        <v>907</v>
      </c>
      <c r="K789" s="12" t="s">
        <v>908</v>
      </c>
      <c r="L789" s="11" t="s">
        <v>11738</v>
      </c>
      <c r="M789" s="11" t="s">
        <v>98</v>
      </c>
      <c r="N789" s="11">
        <v>0</v>
      </c>
      <c r="O789" s="11">
        <v>3</v>
      </c>
      <c r="P789" s="11"/>
      <c r="Q789" s="130">
        <v>5</v>
      </c>
      <c r="R789" s="130">
        <v>5</v>
      </c>
      <c r="S789" s="14"/>
      <c r="T789" s="16"/>
    </row>
    <row r="790" spans="1:20" ht="14.25" customHeight="1">
      <c r="A790" s="7">
        <v>90</v>
      </c>
      <c r="B790" s="19" t="s">
        <v>911</v>
      </c>
      <c r="C790" s="11" t="s">
        <v>68</v>
      </c>
      <c r="D790" s="11" t="s">
        <v>912</v>
      </c>
      <c r="E790" s="11" t="s">
        <v>801</v>
      </c>
      <c r="F790" s="14"/>
      <c r="G790" s="11" t="s">
        <v>12183</v>
      </c>
      <c r="H790" s="11" t="s">
        <v>12184</v>
      </c>
      <c r="I790" s="14"/>
      <c r="J790" s="12" t="s">
        <v>913</v>
      </c>
      <c r="K790" s="12" t="s">
        <v>914</v>
      </c>
      <c r="L790" s="11" t="s">
        <v>11666</v>
      </c>
      <c r="M790" s="11" t="s">
        <v>28</v>
      </c>
      <c r="N790" s="11">
        <v>1</v>
      </c>
      <c r="O790" s="11">
        <v>1</v>
      </c>
      <c r="P790" s="11"/>
      <c r="Q790" s="130">
        <v>2</v>
      </c>
      <c r="R790" s="130">
        <v>3</v>
      </c>
      <c r="S790" s="14"/>
      <c r="T790" s="16"/>
    </row>
    <row r="791" spans="1:20" ht="14.25" customHeight="1">
      <c r="A791" s="7">
        <v>90</v>
      </c>
      <c r="B791" s="19" t="s">
        <v>911</v>
      </c>
      <c r="C791" s="11" t="s">
        <v>84</v>
      </c>
      <c r="D791" s="11" t="s">
        <v>85</v>
      </c>
      <c r="E791" s="14"/>
      <c r="F791" s="14"/>
      <c r="G791" s="11" t="s">
        <v>919</v>
      </c>
      <c r="H791" s="11" t="s">
        <v>919</v>
      </c>
      <c r="I791" s="14"/>
      <c r="J791" s="12" t="s">
        <v>917</v>
      </c>
      <c r="K791" s="12" t="s">
        <v>918</v>
      </c>
      <c r="L791" s="11" t="s">
        <v>11666</v>
      </c>
      <c r="M791" s="11" t="s">
        <v>28</v>
      </c>
      <c r="N791" s="11">
        <v>1</v>
      </c>
      <c r="O791" s="11">
        <v>1</v>
      </c>
      <c r="P791" s="11" t="s">
        <v>12185</v>
      </c>
      <c r="Q791" s="130">
        <v>4</v>
      </c>
      <c r="R791" s="130">
        <v>5</v>
      </c>
      <c r="S791" s="14"/>
      <c r="T791" s="16"/>
    </row>
    <row r="792" spans="1:20" ht="14.25" customHeight="1">
      <c r="A792" s="7">
        <v>90</v>
      </c>
      <c r="B792" s="19" t="s">
        <v>911</v>
      </c>
      <c r="C792" s="28"/>
      <c r="D792" s="28" t="s">
        <v>1464</v>
      </c>
      <c r="E792" s="14"/>
      <c r="F792" s="14"/>
      <c r="G792" s="11"/>
      <c r="H792" s="11"/>
      <c r="I792" s="14"/>
      <c r="J792" s="12" t="s">
        <v>5085</v>
      </c>
      <c r="K792" s="415"/>
      <c r="L792" s="11" t="s">
        <v>11666</v>
      </c>
      <c r="M792" s="11" t="s">
        <v>28</v>
      </c>
      <c r="N792" s="11">
        <v>0</v>
      </c>
      <c r="O792" s="11">
        <v>1</v>
      </c>
      <c r="P792" s="11"/>
      <c r="Q792" s="11"/>
      <c r="R792" s="11"/>
      <c r="S792" s="14"/>
      <c r="T792" s="16"/>
    </row>
    <row r="793" spans="1:20" ht="14.25" customHeight="1">
      <c r="A793" s="7">
        <v>90</v>
      </c>
      <c r="B793" s="19" t="s">
        <v>911</v>
      </c>
      <c r="C793" s="28"/>
      <c r="D793" s="28" t="s">
        <v>12186</v>
      </c>
      <c r="E793" s="14"/>
      <c r="F793" s="14"/>
      <c r="G793" s="11"/>
      <c r="H793" s="11"/>
      <c r="I793" s="14"/>
      <c r="J793" s="12" t="s">
        <v>2256</v>
      </c>
      <c r="K793" s="415"/>
      <c r="L793" s="11" t="s">
        <v>11666</v>
      </c>
      <c r="M793" s="11" t="s">
        <v>28</v>
      </c>
      <c r="N793" s="11">
        <v>0</v>
      </c>
      <c r="O793" s="11">
        <v>1</v>
      </c>
      <c r="P793" s="11"/>
      <c r="Q793" s="11"/>
      <c r="R793" s="11"/>
      <c r="S793" s="14"/>
      <c r="T793" s="16"/>
    </row>
    <row r="794" spans="1:20" ht="14.25" customHeight="1">
      <c r="A794" s="7">
        <v>90</v>
      </c>
      <c r="B794" s="19" t="s">
        <v>911</v>
      </c>
      <c r="C794" s="28"/>
      <c r="D794" s="28" t="s">
        <v>753</v>
      </c>
      <c r="E794" s="14"/>
      <c r="F794" s="14"/>
      <c r="G794" s="11"/>
      <c r="H794" s="11"/>
      <c r="I794" s="14"/>
      <c r="J794" s="12" t="s">
        <v>12187</v>
      </c>
      <c r="K794" s="415"/>
      <c r="L794" s="11" t="s">
        <v>11666</v>
      </c>
      <c r="M794" s="11" t="s">
        <v>28</v>
      </c>
      <c r="N794" s="11">
        <v>0</v>
      </c>
      <c r="O794" s="11">
        <v>1</v>
      </c>
      <c r="P794" s="11"/>
      <c r="Q794" s="11"/>
      <c r="R794" s="11"/>
      <c r="S794" s="14"/>
      <c r="T794" s="16"/>
    </row>
    <row r="795" spans="1:20" ht="14.25" customHeight="1">
      <c r="A795" s="7">
        <v>90</v>
      </c>
      <c r="B795" s="19" t="s">
        <v>911</v>
      </c>
      <c r="C795" s="28" t="s">
        <v>68</v>
      </c>
      <c r="D795" s="28" t="s">
        <v>565</v>
      </c>
      <c r="E795" s="11" t="s">
        <v>280</v>
      </c>
      <c r="F795" s="14"/>
      <c r="G795" s="11" t="s">
        <v>12188</v>
      </c>
      <c r="H795" s="11" t="s">
        <v>12188</v>
      </c>
      <c r="I795" s="14"/>
      <c r="J795" s="12" t="s">
        <v>8680</v>
      </c>
      <c r="K795" s="415"/>
      <c r="L795" s="11" t="s">
        <v>11666</v>
      </c>
      <c r="M795" s="11" t="s">
        <v>28</v>
      </c>
      <c r="N795" s="11">
        <v>0</v>
      </c>
      <c r="O795" s="11">
        <v>1</v>
      </c>
      <c r="P795" s="11" t="s">
        <v>12189</v>
      </c>
      <c r="Q795" s="11"/>
      <c r="R795" s="11"/>
      <c r="S795" s="14"/>
      <c r="T795" s="16"/>
    </row>
    <row r="796" spans="1:20" ht="14.25" customHeight="1">
      <c r="A796" s="7">
        <v>90</v>
      </c>
      <c r="B796" s="19" t="s">
        <v>911</v>
      </c>
      <c r="C796" s="28"/>
      <c r="D796" s="28" t="s">
        <v>801</v>
      </c>
      <c r="E796" s="14"/>
      <c r="F796" s="14"/>
      <c r="G796" s="11"/>
      <c r="H796" s="11"/>
      <c r="I796" s="14"/>
      <c r="J796" s="12" t="s">
        <v>1349</v>
      </c>
      <c r="K796" s="415"/>
      <c r="L796" s="11" t="s">
        <v>11666</v>
      </c>
      <c r="M796" s="11" t="s">
        <v>28</v>
      </c>
      <c r="N796" s="11">
        <v>0</v>
      </c>
      <c r="O796" s="11">
        <v>1</v>
      </c>
      <c r="P796" s="11" t="s">
        <v>12190</v>
      </c>
      <c r="Q796" s="11"/>
      <c r="R796" s="11"/>
      <c r="S796" s="14"/>
      <c r="T796" s="16"/>
    </row>
    <row r="797" spans="1:20" ht="14.25" customHeight="1">
      <c r="A797" s="7">
        <v>90</v>
      </c>
      <c r="B797" s="19" t="s">
        <v>911</v>
      </c>
      <c r="C797" s="28"/>
      <c r="D797" s="28" t="s">
        <v>85</v>
      </c>
      <c r="E797" s="14"/>
      <c r="F797" s="14"/>
      <c r="G797" s="11"/>
      <c r="H797" s="11"/>
      <c r="I797" s="14"/>
      <c r="J797" s="12" t="s">
        <v>1349</v>
      </c>
      <c r="K797" s="415"/>
      <c r="L797" s="11" t="s">
        <v>11666</v>
      </c>
      <c r="M797" s="11" t="s">
        <v>28</v>
      </c>
      <c r="N797" s="11">
        <v>0</v>
      </c>
      <c r="O797" s="11">
        <v>1</v>
      </c>
      <c r="P797" s="11" t="s">
        <v>12191</v>
      </c>
      <c r="Q797" s="11"/>
      <c r="R797" s="11"/>
      <c r="S797" s="14"/>
      <c r="T797" s="16"/>
    </row>
    <row r="798" spans="1:20" ht="14.25" customHeight="1">
      <c r="A798" s="1">
        <v>91</v>
      </c>
      <c r="B798" s="10" t="s">
        <v>920</v>
      </c>
      <c r="C798" s="11" t="s">
        <v>118</v>
      </c>
      <c r="D798" s="11" t="s">
        <v>90</v>
      </c>
      <c r="E798" s="14"/>
      <c r="F798" s="11" t="s">
        <v>921</v>
      </c>
      <c r="G798" s="11" t="s">
        <v>924</v>
      </c>
      <c r="H798" s="14"/>
      <c r="I798" s="14"/>
      <c r="J798" s="12" t="s">
        <v>922</v>
      </c>
      <c r="K798" s="46" t="s">
        <v>923</v>
      </c>
      <c r="L798" s="11" t="s">
        <v>11666</v>
      </c>
      <c r="M798" s="11" t="s">
        <v>43</v>
      </c>
      <c r="N798" s="11">
        <v>0</v>
      </c>
      <c r="O798" s="11">
        <v>0</v>
      </c>
      <c r="P798" s="11"/>
      <c r="Q798" s="130">
        <v>3</v>
      </c>
      <c r="R798" s="130">
        <v>3</v>
      </c>
      <c r="S798" s="14"/>
      <c r="T798" s="16"/>
    </row>
    <row r="799" spans="1:20" ht="14.25" customHeight="1">
      <c r="A799" s="7">
        <v>92</v>
      </c>
      <c r="B799" s="19" t="s">
        <v>925</v>
      </c>
      <c r="C799" s="11"/>
      <c r="D799" s="11" t="s">
        <v>927</v>
      </c>
      <c r="E799" s="14"/>
      <c r="F799" s="14"/>
      <c r="G799" s="14"/>
      <c r="H799" s="14"/>
      <c r="I799" s="14"/>
      <c r="J799" s="12" t="s">
        <v>2077</v>
      </c>
      <c r="K799" s="415"/>
      <c r="L799" s="11" t="s">
        <v>11666</v>
      </c>
      <c r="M799" s="11" t="s">
        <v>28</v>
      </c>
      <c r="N799" s="11">
        <v>0</v>
      </c>
      <c r="O799" s="11">
        <v>4</v>
      </c>
      <c r="P799" s="11"/>
      <c r="Q799" s="11"/>
      <c r="R799" s="11"/>
      <c r="S799" s="14"/>
      <c r="T799" s="16"/>
    </row>
    <row r="800" spans="1:20" ht="14.25" customHeight="1">
      <c r="A800" s="7">
        <v>92</v>
      </c>
      <c r="B800" s="19" t="s">
        <v>925</v>
      </c>
      <c r="C800" s="11" t="s">
        <v>926</v>
      </c>
      <c r="D800" s="11" t="s">
        <v>927</v>
      </c>
      <c r="E800" s="14"/>
      <c r="F800" s="11" t="s">
        <v>928</v>
      </c>
      <c r="G800" s="11" t="s">
        <v>930</v>
      </c>
      <c r="H800" s="11" t="s">
        <v>930</v>
      </c>
      <c r="I800" s="14"/>
      <c r="J800" s="12" t="s">
        <v>769</v>
      </c>
      <c r="K800" s="12" t="s">
        <v>228</v>
      </c>
      <c r="L800" s="11" t="s">
        <v>11666</v>
      </c>
      <c r="M800" s="11" t="s">
        <v>153</v>
      </c>
      <c r="N800" s="11">
        <v>1</v>
      </c>
      <c r="O800" s="11">
        <v>4</v>
      </c>
      <c r="P800" s="11"/>
      <c r="Q800" s="130">
        <v>5</v>
      </c>
      <c r="R800" s="130">
        <v>4</v>
      </c>
      <c r="S800" s="14"/>
      <c r="T800" s="16"/>
    </row>
    <row r="801" spans="1:20" ht="14.25" customHeight="1">
      <c r="A801" s="7">
        <v>92</v>
      </c>
      <c r="B801" s="19" t="s">
        <v>925</v>
      </c>
      <c r="C801" s="11"/>
      <c r="D801" s="11" t="s">
        <v>1582</v>
      </c>
      <c r="E801" s="14"/>
      <c r="F801" s="11"/>
      <c r="G801" s="11"/>
      <c r="H801" s="11"/>
      <c r="I801" s="14"/>
      <c r="J801" s="12" t="s">
        <v>1335</v>
      </c>
      <c r="K801" s="46"/>
      <c r="L801" s="11" t="s">
        <v>11666</v>
      </c>
      <c r="M801" s="11" t="s">
        <v>43</v>
      </c>
      <c r="N801" s="11">
        <v>0</v>
      </c>
      <c r="O801" s="11">
        <v>4</v>
      </c>
      <c r="P801" s="11"/>
      <c r="Q801" s="11"/>
      <c r="R801" s="11"/>
      <c r="S801" s="14"/>
      <c r="T801" s="16"/>
    </row>
    <row r="802" spans="1:20" ht="14.25" customHeight="1">
      <c r="A802" s="7">
        <v>92</v>
      </c>
      <c r="B802" s="19" t="s">
        <v>925</v>
      </c>
      <c r="C802" s="11" t="s">
        <v>931</v>
      </c>
      <c r="D802" s="11" t="s">
        <v>932</v>
      </c>
      <c r="E802" s="14"/>
      <c r="F802" s="11" t="s">
        <v>933</v>
      </c>
      <c r="G802" s="11" t="s">
        <v>935</v>
      </c>
      <c r="H802" s="11" t="s">
        <v>935</v>
      </c>
      <c r="I802" s="14"/>
      <c r="J802" s="12" t="s">
        <v>934</v>
      </c>
      <c r="K802" s="12" t="s">
        <v>439</v>
      </c>
      <c r="L802" s="11" t="s">
        <v>11666</v>
      </c>
      <c r="M802" s="11" t="s">
        <v>43</v>
      </c>
      <c r="N802" s="11">
        <v>1</v>
      </c>
      <c r="O802" s="11">
        <v>4</v>
      </c>
      <c r="P802" s="11"/>
      <c r="Q802" s="130">
        <v>5</v>
      </c>
      <c r="R802" s="130">
        <v>4</v>
      </c>
      <c r="S802" s="14"/>
      <c r="T802" s="16"/>
    </row>
    <row r="803" spans="1:20" ht="14.25" customHeight="1">
      <c r="A803" s="7">
        <v>92</v>
      </c>
      <c r="B803" s="19" t="s">
        <v>925</v>
      </c>
      <c r="C803" s="11" t="s">
        <v>936</v>
      </c>
      <c r="D803" s="11" t="s">
        <v>927</v>
      </c>
      <c r="E803" s="14"/>
      <c r="F803" s="11"/>
      <c r="G803" s="11" t="s">
        <v>939</v>
      </c>
      <c r="H803" s="11" t="s">
        <v>12192</v>
      </c>
      <c r="I803" s="14"/>
      <c r="J803" s="12" t="s">
        <v>937</v>
      </c>
      <c r="K803" s="12" t="s">
        <v>938</v>
      </c>
      <c r="L803" s="11" t="s">
        <v>11666</v>
      </c>
      <c r="M803" s="11" t="s">
        <v>43</v>
      </c>
      <c r="N803" s="11">
        <v>1</v>
      </c>
      <c r="O803" s="11">
        <v>4</v>
      </c>
      <c r="P803" s="11"/>
      <c r="Q803" s="130">
        <v>5</v>
      </c>
      <c r="R803" s="130">
        <v>5</v>
      </c>
      <c r="S803" s="14"/>
      <c r="T803" s="16"/>
    </row>
    <row r="804" spans="1:20" ht="14.25" customHeight="1">
      <c r="A804" s="7">
        <v>92</v>
      </c>
      <c r="B804" s="19" t="s">
        <v>925</v>
      </c>
      <c r="C804" s="11" t="s">
        <v>11102</v>
      </c>
      <c r="D804" s="11"/>
      <c r="E804" s="14"/>
      <c r="F804" s="11"/>
      <c r="G804" s="11" t="s">
        <v>942</v>
      </c>
      <c r="H804" s="11"/>
      <c r="I804" s="14"/>
      <c r="J804" s="12" t="s">
        <v>941</v>
      </c>
      <c r="K804" s="12" t="s">
        <v>439</v>
      </c>
      <c r="L804" s="11" t="s">
        <v>11663</v>
      </c>
      <c r="M804" s="11" t="s">
        <v>43</v>
      </c>
      <c r="N804" s="11">
        <v>1</v>
      </c>
      <c r="O804" s="11">
        <v>4</v>
      </c>
      <c r="P804" s="11"/>
      <c r="Q804" s="130">
        <v>5</v>
      </c>
      <c r="R804" s="130">
        <v>4</v>
      </c>
      <c r="S804" s="14"/>
      <c r="T804" s="16"/>
    </row>
    <row r="805" spans="1:20" ht="14.25" customHeight="1">
      <c r="A805" s="7">
        <v>92</v>
      </c>
      <c r="B805" s="19" t="s">
        <v>925</v>
      </c>
      <c r="C805" s="11"/>
      <c r="D805" s="11" t="s">
        <v>12193</v>
      </c>
      <c r="E805" s="14"/>
      <c r="F805" s="11"/>
      <c r="G805" s="11"/>
      <c r="H805" s="11"/>
      <c r="I805" s="14"/>
      <c r="J805" s="12" t="s">
        <v>1140</v>
      </c>
      <c r="K805" s="46"/>
      <c r="L805" s="11" t="s">
        <v>11666</v>
      </c>
      <c r="M805" s="11" t="s">
        <v>43</v>
      </c>
      <c r="N805" s="11">
        <v>0</v>
      </c>
      <c r="O805" s="11">
        <v>4</v>
      </c>
      <c r="P805" s="11"/>
      <c r="Q805" s="11"/>
      <c r="R805" s="11"/>
      <c r="S805" s="14"/>
      <c r="T805" s="16"/>
    </row>
    <row r="806" spans="1:20" ht="14.25" customHeight="1">
      <c r="A806" s="7">
        <v>92</v>
      </c>
      <c r="B806" s="19" t="s">
        <v>925</v>
      </c>
      <c r="C806" s="11" t="s">
        <v>943</v>
      </c>
      <c r="D806" s="11" t="s">
        <v>944</v>
      </c>
      <c r="E806" s="14"/>
      <c r="F806" s="11"/>
      <c r="G806" s="11" t="s">
        <v>12194</v>
      </c>
      <c r="H806" s="11" t="s">
        <v>948</v>
      </c>
      <c r="I806" s="14"/>
      <c r="J806" s="12" t="s">
        <v>945</v>
      </c>
      <c r="K806" s="12" t="s">
        <v>946</v>
      </c>
      <c r="L806" s="11" t="s">
        <v>11666</v>
      </c>
      <c r="M806" s="11" t="s">
        <v>43</v>
      </c>
      <c r="N806" s="11">
        <v>1</v>
      </c>
      <c r="O806" s="11">
        <v>4</v>
      </c>
      <c r="P806" s="11"/>
      <c r="Q806" s="130">
        <v>5</v>
      </c>
      <c r="R806" s="130">
        <v>4</v>
      </c>
      <c r="S806" s="14"/>
      <c r="T806" s="16"/>
    </row>
    <row r="807" spans="1:20" ht="14.25" customHeight="1">
      <c r="A807" s="7">
        <v>92</v>
      </c>
      <c r="B807" s="19" t="s">
        <v>925</v>
      </c>
      <c r="C807" s="11"/>
      <c r="D807" s="11" t="s">
        <v>273</v>
      </c>
      <c r="E807" s="14"/>
      <c r="F807" s="11"/>
      <c r="G807" s="11"/>
      <c r="H807" s="11"/>
      <c r="I807" s="14"/>
      <c r="J807" s="12" t="s">
        <v>946</v>
      </c>
      <c r="K807" s="46"/>
      <c r="L807" s="11" t="s">
        <v>11666</v>
      </c>
      <c r="M807" s="11" t="s">
        <v>43</v>
      </c>
      <c r="N807" s="11">
        <v>0</v>
      </c>
      <c r="O807" s="11">
        <v>4</v>
      </c>
      <c r="P807" s="11"/>
      <c r="Q807" s="11"/>
      <c r="R807" s="11"/>
      <c r="S807" s="14"/>
      <c r="T807" s="16"/>
    </row>
    <row r="808" spans="1:20" ht="14.25" customHeight="1">
      <c r="A808" s="7">
        <v>92</v>
      </c>
      <c r="B808" s="19" t="s">
        <v>925</v>
      </c>
      <c r="C808" s="11" t="s">
        <v>94</v>
      </c>
      <c r="D808" s="11" t="s">
        <v>94</v>
      </c>
      <c r="E808" s="14"/>
      <c r="F808" s="11"/>
      <c r="G808" s="11"/>
      <c r="H808" s="11"/>
      <c r="I808" s="14"/>
      <c r="J808" s="12" t="s">
        <v>352</v>
      </c>
      <c r="K808" s="46"/>
      <c r="L808" s="11" t="s">
        <v>11738</v>
      </c>
      <c r="M808" s="11" t="s">
        <v>83</v>
      </c>
      <c r="N808" s="11">
        <v>0</v>
      </c>
      <c r="O808" s="11">
        <v>4</v>
      </c>
      <c r="P808" s="11"/>
      <c r="Q808" s="11"/>
      <c r="R808" s="11"/>
      <c r="S808" s="14"/>
      <c r="T808" s="16"/>
    </row>
    <row r="809" spans="1:20" ht="14.25" customHeight="1">
      <c r="A809" s="7">
        <v>92</v>
      </c>
      <c r="B809" s="19" t="s">
        <v>925</v>
      </c>
      <c r="C809" s="11"/>
      <c r="D809" s="11" t="s">
        <v>3714</v>
      </c>
      <c r="E809" s="14"/>
      <c r="F809" s="11" t="s">
        <v>12195</v>
      </c>
      <c r="G809" s="11"/>
      <c r="H809" s="11"/>
      <c r="I809" s="14"/>
      <c r="J809" s="12" t="s">
        <v>12196</v>
      </c>
      <c r="K809" s="46"/>
      <c r="L809" s="11" t="s">
        <v>11666</v>
      </c>
      <c r="M809" s="11" t="s">
        <v>43</v>
      </c>
      <c r="N809" s="11">
        <v>0</v>
      </c>
      <c r="O809" s="11">
        <v>4</v>
      </c>
      <c r="P809" s="11"/>
      <c r="Q809" s="11"/>
      <c r="R809" s="11"/>
      <c r="S809" s="14"/>
      <c r="T809" s="16"/>
    </row>
    <row r="810" spans="1:20" ht="14.25" customHeight="1">
      <c r="A810" s="7">
        <v>92</v>
      </c>
      <c r="B810" s="19" t="s">
        <v>925</v>
      </c>
      <c r="C810" s="11" t="s">
        <v>949</v>
      </c>
      <c r="D810" s="11" t="s">
        <v>950</v>
      </c>
      <c r="E810" s="14"/>
      <c r="F810" s="11"/>
      <c r="G810" s="11" t="s">
        <v>12197</v>
      </c>
      <c r="H810" s="11" t="s">
        <v>12198</v>
      </c>
      <c r="I810" s="11" t="s">
        <v>956</v>
      </c>
      <c r="J810" s="12" t="s">
        <v>951</v>
      </c>
      <c r="K810" s="12" t="s">
        <v>952</v>
      </c>
      <c r="L810" s="11" t="s">
        <v>11666</v>
      </c>
      <c r="M810" s="11" t="s">
        <v>153</v>
      </c>
      <c r="N810" s="11">
        <v>1</v>
      </c>
      <c r="O810" s="11">
        <v>4</v>
      </c>
      <c r="P810" s="11"/>
      <c r="Q810" s="130">
        <v>5</v>
      </c>
      <c r="R810" s="130">
        <v>4</v>
      </c>
      <c r="S810" s="14"/>
      <c r="T810" s="16"/>
    </row>
    <row r="811" spans="1:20" ht="14.25" customHeight="1">
      <c r="A811" s="7">
        <v>92</v>
      </c>
      <c r="B811" s="19" t="s">
        <v>925</v>
      </c>
      <c r="C811" s="11"/>
      <c r="D811" s="11" t="s">
        <v>927</v>
      </c>
      <c r="E811" s="14"/>
      <c r="F811" s="11"/>
      <c r="G811" s="11"/>
      <c r="H811" s="11"/>
      <c r="I811" s="11"/>
      <c r="J811" s="12" t="s">
        <v>1860</v>
      </c>
      <c r="K811" s="46"/>
      <c r="L811" s="11" t="s">
        <v>11666</v>
      </c>
      <c r="M811" s="11" t="s">
        <v>28</v>
      </c>
      <c r="N811" s="11">
        <v>0</v>
      </c>
      <c r="O811" s="11">
        <v>4</v>
      </c>
      <c r="P811" s="11"/>
      <c r="Q811" s="11"/>
      <c r="R811" s="11"/>
      <c r="S811" s="14"/>
      <c r="T811" s="16"/>
    </row>
    <row r="812" spans="1:20" ht="14.25" customHeight="1">
      <c r="A812" s="1">
        <v>93</v>
      </c>
      <c r="B812" s="19" t="s">
        <v>957</v>
      </c>
      <c r="C812" s="11" t="s">
        <v>318</v>
      </c>
      <c r="D812" s="11" t="s">
        <v>958</v>
      </c>
      <c r="E812" s="14"/>
      <c r="F812" s="11" t="s">
        <v>959</v>
      </c>
      <c r="G812" s="11" t="s">
        <v>12199</v>
      </c>
      <c r="H812" s="11" t="s">
        <v>961</v>
      </c>
      <c r="I812" s="14"/>
      <c r="J812" s="12" t="s">
        <v>721</v>
      </c>
      <c r="K812" s="12" t="s">
        <v>91</v>
      </c>
      <c r="L812" s="11" t="s">
        <v>11663</v>
      </c>
      <c r="M812" s="11" t="s">
        <v>28</v>
      </c>
      <c r="N812" s="11">
        <v>1</v>
      </c>
      <c r="O812" s="11">
        <v>1</v>
      </c>
      <c r="P812" s="11" t="s">
        <v>12200</v>
      </c>
      <c r="Q812" s="130">
        <v>4</v>
      </c>
      <c r="R812" s="130">
        <v>4</v>
      </c>
      <c r="S812" s="14"/>
      <c r="T812" s="16"/>
    </row>
    <row r="813" spans="1:20" ht="14.25" customHeight="1">
      <c r="A813" s="1">
        <v>93</v>
      </c>
      <c r="B813" s="19" t="s">
        <v>957</v>
      </c>
      <c r="C813" s="11" t="s">
        <v>84</v>
      </c>
      <c r="D813" s="11" t="s">
        <v>85</v>
      </c>
      <c r="E813" s="14"/>
      <c r="F813" s="11"/>
      <c r="G813" s="11" t="s">
        <v>964</v>
      </c>
      <c r="H813" s="11" t="s">
        <v>12201</v>
      </c>
      <c r="I813" s="14"/>
      <c r="J813" s="12" t="s">
        <v>962</v>
      </c>
      <c r="K813" s="12" t="s">
        <v>399</v>
      </c>
      <c r="L813" s="11" t="s">
        <v>11666</v>
      </c>
      <c r="M813" s="11" t="s">
        <v>28</v>
      </c>
      <c r="N813" s="11">
        <v>1</v>
      </c>
      <c r="O813" s="11">
        <v>1</v>
      </c>
      <c r="P813" s="11" t="s">
        <v>12202</v>
      </c>
      <c r="Q813" s="130">
        <v>4</v>
      </c>
      <c r="R813" s="130">
        <v>5</v>
      </c>
      <c r="S813" s="14"/>
      <c r="T813" s="16"/>
    </row>
    <row r="814" spans="1:20" ht="14.25" customHeight="1">
      <c r="A814" s="1">
        <v>93</v>
      </c>
      <c r="B814" s="19" t="s">
        <v>957</v>
      </c>
      <c r="C814" s="11" t="s">
        <v>49</v>
      </c>
      <c r="D814" s="11" t="s">
        <v>49</v>
      </c>
      <c r="E814" s="14"/>
      <c r="F814" s="11"/>
      <c r="G814" s="11" t="s">
        <v>417</v>
      </c>
      <c r="H814" s="11" t="s">
        <v>417</v>
      </c>
      <c r="I814" s="14"/>
      <c r="J814" s="12" t="s">
        <v>629</v>
      </c>
      <c r="K814" s="12" t="s">
        <v>965</v>
      </c>
      <c r="L814" s="11" t="s">
        <v>11663</v>
      </c>
      <c r="M814" s="11" t="s">
        <v>43</v>
      </c>
      <c r="N814" s="11">
        <v>0</v>
      </c>
      <c r="O814" s="11">
        <v>1</v>
      </c>
      <c r="P814" s="11"/>
      <c r="Q814" s="130">
        <v>3</v>
      </c>
      <c r="R814" s="130">
        <v>4</v>
      </c>
      <c r="S814" s="14"/>
      <c r="T814" s="16"/>
    </row>
    <row r="815" spans="1:20" ht="14.25" customHeight="1">
      <c r="A815" s="1">
        <v>93</v>
      </c>
      <c r="B815" s="19" t="s">
        <v>957</v>
      </c>
      <c r="C815" s="11" t="s">
        <v>966</v>
      </c>
      <c r="D815" s="11" t="s">
        <v>966</v>
      </c>
      <c r="E815" s="14"/>
      <c r="F815" s="11"/>
      <c r="G815" s="11" t="s">
        <v>970</v>
      </c>
      <c r="H815" s="11" t="s">
        <v>970</v>
      </c>
      <c r="I815" s="14"/>
      <c r="J815" s="12" t="s">
        <v>967</v>
      </c>
      <c r="K815" s="12" t="s">
        <v>968</v>
      </c>
      <c r="L815" s="11" t="s">
        <v>11663</v>
      </c>
      <c r="M815" s="11" t="s">
        <v>43</v>
      </c>
      <c r="N815" s="11">
        <v>0</v>
      </c>
      <c r="O815" s="11">
        <v>1</v>
      </c>
      <c r="P815" s="11"/>
      <c r="Q815" s="130">
        <v>3</v>
      </c>
      <c r="R815" s="130">
        <v>3</v>
      </c>
      <c r="S815" s="14"/>
      <c r="T815" s="16"/>
    </row>
    <row r="816" spans="1:20" ht="14.25" customHeight="1">
      <c r="A816" s="1">
        <v>93</v>
      </c>
      <c r="B816" s="19" t="s">
        <v>957</v>
      </c>
      <c r="C816" s="11" t="s">
        <v>11103</v>
      </c>
      <c r="D816" s="11" t="s">
        <v>11103</v>
      </c>
      <c r="E816" s="14"/>
      <c r="F816" s="11" t="s">
        <v>582</v>
      </c>
      <c r="G816" s="11"/>
      <c r="H816" s="11"/>
      <c r="I816" s="14"/>
      <c r="J816" s="12" t="s">
        <v>971</v>
      </c>
      <c r="K816" s="12" t="s">
        <v>972</v>
      </c>
      <c r="L816" s="11" t="s">
        <v>11663</v>
      </c>
      <c r="M816" s="11" t="s">
        <v>43</v>
      </c>
      <c r="N816" s="11">
        <v>0</v>
      </c>
      <c r="O816" s="11">
        <v>1</v>
      </c>
      <c r="P816" s="11"/>
      <c r="Q816" s="130">
        <v>3</v>
      </c>
      <c r="R816" s="130">
        <v>3</v>
      </c>
      <c r="S816" s="14"/>
      <c r="T816" s="16"/>
    </row>
    <row r="817" spans="1:20" ht="14.25" customHeight="1">
      <c r="A817" s="1">
        <v>93</v>
      </c>
      <c r="B817" s="19" t="s">
        <v>957</v>
      </c>
      <c r="C817" s="11" t="s">
        <v>63</v>
      </c>
      <c r="D817" s="11" t="s">
        <v>64</v>
      </c>
      <c r="E817" s="14"/>
      <c r="F817" s="11"/>
      <c r="G817" s="11" t="s">
        <v>973</v>
      </c>
      <c r="H817" s="11" t="s">
        <v>973</v>
      </c>
      <c r="I817" s="14"/>
      <c r="J817" s="12" t="s">
        <v>951</v>
      </c>
      <c r="K817" s="12" t="s">
        <v>968</v>
      </c>
      <c r="L817" s="11" t="s">
        <v>11663</v>
      </c>
      <c r="M817" s="11" t="s">
        <v>43</v>
      </c>
      <c r="N817" s="11">
        <v>0</v>
      </c>
      <c r="O817" s="11">
        <v>1</v>
      </c>
      <c r="P817" s="11"/>
      <c r="Q817" s="130">
        <v>3</v>
      </c>
      <c r="R817" s="130">
        <v>4</v>
      </c>
      <c r="S817" s="14"/>
      <c r="T817" s="16"/>
    </row>
    <row r="818" spans="1:20" ht="14.25" customHeight="1">
      <c r="A818" s="1">
        <v>93</v>
      </c>
      <c r="B818" s="19" t="s">
        <v>957</v>
      </c>
      <c r="C818" s="11" t="s">
        <v>44</v>
      </c>
      <c r="D818" s="11" t="s">
        <v>45</v>
      </c>
      <c r="E818" s="14"/>
      <c r="F818" s="11"/>
      <c r="G818" s="11" t="s">
        <v>976</v>
      </c>
      <c r="H818" s="11" t="s">
        <v>976</v>
      </c>
      <c r="I818" s="11" t="s">
        <v>978</v>
      </c>
      <c r="J818" s="12" t="s">
        <v>974</v>
      </c>
      <c r="K818" s="12" t="s">
        <v>975</v>
      </c>
      <c r="L818" s="11" t="s">
        <v>11666</v>
      </c>
      <c r="M818" s="11" t="s">
        <v>43</v>
      </c>
      <c r="N818" s="11">
        <v>0</v>
      </c>
      <c r="O818" s="11">
        <v>1</v>
      </c>
      <c r="P818" s="11"/>
      <c r="Q818" s="130">
        <v>3</v>
      </c>
      <c r="R818" s="130">
        <v>5</v>
      </c>
      <c r="S818" s="14"/>
      <c r="T818" s="16"/>
    </row>
    <row r="819" spans="1:20" ht="14.25" customHeight="1">
      <c r="A819" s="1">
        <v>93</v>
      </c>
      <c r="B819" s="19" t="s">
        <v>957</v>
      </c>
      <c r="C819" s="11" t="s">
        <v>421</v>
      </c>
      <c r="D819" s="11" t="s">
        <v>350</v>
      </c>
      <c r="E819" s="11" t="s">
        <v>2120</v>
      </c>
      <c r="F819" s="11"/>
      <c r="G819" s="11" t="s">
        <v>982</v>
      </c>
      <c r="H819" s="11" t="s">
        <v>982</v>
      </c>
      <c r="I819" s="11"/>
      <c r="J819" s="12" t="s">
        <v>979</v>
      </c>
      <c r="K819" s="12" t="s">
        <v>980</v>
      </c>
      <c r="L819" s="11" t="s">
        <v>11666</v>
      </c>
      <c r="M819" s="11" t="s">
        <v>28</v>
      </c>
      <c r="N819" s="11">
        <v>0</v>
      </c>
      <c r="O819" s="11">
        <v>1</v>
      </c>
      <c r="P819" s="11" t="s">
        <v>12203</v>
      </c>
      <c r="Q819" s="130">
        <v>4</v>
      </c>
      <c r="R819" s="130">
        <v>3</v>
      </c>
      <c r="S819" s="14"/>
      <c r="T819" s="16"/>
    </row>
    <row r="820" spans="1:20" ht="14.25" customHeight="1">
      <c r="A820" s="7">
        <v>94</v>
      </c>
      <c r="B820" s="19" t="s">
        <v>983</v>
      </c>
      <c r="C820" s="11" t="s">
        <v>75</v>
      </c>
      <c r="D820" s="11" t="s">
        <v>75</v>
      </c>
      <c r="E820" s="14"/>
      <c r="F820" s="11"/>
      <c r="G820" s="11" t="s">
        <v>985</v>
      </c>
      <c r="H820" s="11" t="s">
        <v>985</v>
      </c>
      <c r="I820" s="14"/>
      <c r="J820" s="12" t="s">
        <v>296</v>
      </c>
      <c r="K820" s="12" t="s">
        <v>984</v>
      </c>
      <c r="L820" s="11" t="s">
        <v>11666</v>
      </c>
      <c r="M820" s="11" t="s">
        <v>78</v>
      </c>
      <c r="N820" s="11">
        <v>0</v>
      </c>
      <c r="O820" s="11">
        <v>1</v>
      </c>
      <c r="P820" s="11" t="s">
        <v>11759</v>
      </c>
      <c r="Q820" s="130">
        <v>3</v>
      </c>
      <c r="R820" s="130">
        <v>5</v>
      </c>
      <c r="S820" s="14"/>
      <c r="T820" s="16"/>
    </row>
    <row r="821" spans="1:20" ht="14.25" customHeight="1">
      <c r="A821" s="7">
        <v>94</v>
      </c>
      <c r="B821" s="19" t="s">
        <v>983</v>
      </c>
      <c r="C821" s="11" t="s">
        <v>79</v>
      </c>
      <c r="D821" s="11" t="s">
        <v>80</v>
      </c>
      <c r="E821" s="14"/>
      <c r="F821" s="11"/>
      <c r="G821" s="11" t="s">
        <v>988</v>
      </c>
      <c r="H821" s="11" t="s">
        <v>988</v>
      </c>
      <c r="I821" s="14"/>
      <c r="J821" s="12" t="s">
        <v>986</v>
      </c>
      <c r="K821" s="12" t="s">
        <v>662</v>
      </c>
      <c r="L821" s="11" t="s">
        <v>11688</v>
      </c>
      <c r="M821" s="11" t="s">
        <v>83</v>
      </c>
      <c r="N821" s="11">
        <v>1</v>
      </c>
      <c r="O821" s="11">
        <v>3</v>
      </c>
      <c r="P821" s="11"/>
      <c r="Q821" s="130">
        <v>3</v>
      </c>
      <c r="R821" s="130">
        <v>5</v>
      </c>
      <c r="S821" s="14"/>
      <c r="T821" s="16"/>
    </row>
    <row r="822" spans="1:20" ht="14.25" customHeight="1">
      <c r="A822" s="7">
        <v>94</v>
      </c>
      <c r="B822" s="19" t="s">
        <v>983</v>
      </c>
      <c r="C822" s="11"/>
      <c r="D822" s="11" t="s">
        <v>68</v>
      </c>
      <c r="E822" s="14"/>
      <c r="F822" s="11"/>
      <c r="G822" s="11"/>
      <c r="H822" s="11"/>
      <c r="I822" s="14"/>
      <c r="J822" s="12" t="s">
        <v>696</v>
      </c>
      <c r="K822" s="46" t="s">
        <v>3902</v>
      </c>
      <c r="L822" s="11" t="s">
        <v>11666</v>
      </c>
      <c r="M822" s="11" t="s">
        <v>28</v>
      </c>
      <c r="N822" s="11">
        <v>0</v>
      </c>
      <c r="O822" s="11">
        <v>1</v>
      </c>
      <c r="P822" s="11"/>
      <c r="Q822" s="11"/>
      <c r="R822" s="11"/>
      <c r="S822" s="14"/>
      <c r="T822" s="16"/>
    </row>
    <row r="823" spans="1:20" ht="14.25" customHeight="1">
      <c r="A823" s="7">
        <v>94</v>
      </c>
      <c r="B823" s="19" t="s">
        <v>983</v>
      </c>
      <c r="C823" s="11" t="s">
        <v>44</v>
      </c>
      <c r="D823" s="11" t="s">
        <v>45</v>
      </c>
      <c r="E823" s="14"/>
      <c r="F823" s="11"/>
      <c r="G823" s="11" t="s">
        <v>12204</v>
      </c>
      <c r="H823" s="11" t="s">
        <v>12205</v>
      </c>
      <c r="I823" s="11" t="s">
        <v>992</v>
      </c>
      <c r="J823" s="12" t="s">
        <v>170</v>
      </c>
      <c r="K823" s="12" t="s">
        <v>730</v>
      </c>
      <c r="L823" s="11" t="s">
        <v>11666</v>
      </c>
      <c r="M823" s="11" t="s">
        <v>43</v>
      </c>
      <c r="N823" s="11">
        <v>1</v>
      </c>
      <c r="O823" s="11">
        <v>1</v>
      </c>
      <c r="P823" s="11" t="s">
        <v>12206</v>
      </c>
      <c r="Q823" s="130">
        <v>4</v>
      </c>
      <c r="R823" s="130">
        <v>4</v>
      </c>
      <c r="S823" s="14"/>
      <c r="T823" s="16"/>
    </row>
    <row r="824" spans="1:20" ht="14.25" customHeight="1">
      <c r="A824" s="7">
        <v>94</v>
      </c>
      <c r="B824" s="19" t="s">
        <v>983</v>
      </c>
      <c r="C824" s="11" t="s">
        <v>94</v>
      </c>
      <c r="D824" s="11" t="s">
        <v>94</v>
      </c>
      <c r="E824" s="14"/>
      <c r="F824" s="11"/>
      <c r="G824" s="11"/>
      <c r="H824" s="11"/>
      <c r="I824" s="11"/>
      <c r="J824" s="12" t="s">
        <v>1540</v>
      </c>
      <c r="K824" s="46"/>
      <c r="L824" s="11" t="s">
        <v>11738</v>
      </c>
      <c r="M824" s="11" t="s">
        <v>98</v>
      </c>
      <c r="N824" s="11">
        <v>0</v>
      </c>
      <c r="O824" s="11">
        <v>1</v>
      </c>
      <c r="P824" s="11"/>
      <c r="Q824" s="11"/>
      <c r="R824" s="11"/>
      <c r="S824" s="14"/>
      <c r="T824" s="16"/>
    </row>
    <row r="825" spans="1:20" ht="14.25" customHeight="1">
      <c r="A825" s="7">
        <v>94</v>
      </c>
      <c r="B825" s="19" t="s">
        <v>983</v>
      </c>
      <c r="C825" s="11" t="s">
        <v>816</v>
      </c>
      <c r="D825" s="11" t="s">
        <v>852</v>
      </c>
      <c r="E825" s="14"/>
      <c r="F825" s="11"/>
      <c r="G825" s="11"/>
      <c r="H825" s="11"/>
      <c r="I825" s="11"/>
      <c r="J825" s="12" t="s">
        <v>377</v>
      </c>
      <c r="K825" s="12" t="s">
        <v>254</v>
      </c>
      <c r="L825" s="11" t="s">
        <v>11666</v>
      </c>
      <c r="M825" s="11" t="s">
        <v>43</v>
      </c>
      <c r="N825" s="11">
        <v>0</v>
      </c>
      <c r="O825" s="11">
        <v>1</v>
      </c>
      <c r="P825" s="11" t="s">
        <v>12207</v>
      </c>
      <c r="Q825" s="130">
        <v>3</v>
      </c>
      <c r="R825" s="130">
        <v>3</v>
      </c>
      <c r="S825" s="14"/>
      <c r="T825" s="16"/>
    </row>
    <row r="826" spans="1:20" ht="14.25" customHeight="1">
      <c r="A826" s="7">
        <v>95</v>
      </c>
      <c r="B826" s="10" t="s">
        <v>993</v>
      </c>
      <c r="C826" s="11"/>
      <c r="D826" s="11" t="s">
        <v>273</v>
      </c>
      <c r="E826" s="14"/>
      <c r="F826" s="14"/>
      <c r="G826" s="14"/>
      <c r="H826" s="14"/>
      <c r="I826" s="14"/>
      <c r="J826" s="12" t="s">
        <v>3158</v>
      </c>
      <c r="K826" s="415"/>
      <c r="L826" s="14"/>
      <c r="M826" s="14"/>
      <c r="N826" s="14"/>
      <c r="O826" s="11"/>
      <c r="P826" s="11"/>
      <c r="Q826" s="11"/>
      <c r="R826" s="11"/>
      <c r="S826" s="14"/>
      <c r="T826" s="16"/>
    </row>
    <row r="827" spans="1:20" ht="14.25" customHeight="1">
      <c r="A827" s="7">
        <v>95</v>
      </c>
      <c r="B827" s="10" t="s">
        <v>993</v>
      </c>
      <c r="C827" s="11" t="s">
        <v>68</v>
      </c>
      <c r="D827" s="11" t="s">
        <v>68</v>
      </c>
      <c r="E827" s="14"/>
      <c r="F827" s="11" t="s">
        <v>994</v>
      </c>
      <c r="G827" s="11" t="s">
        <v>996</v>
      </c>
      <c r="H827" s="11" t="s">
        <v>996</v>
      </c>
      <c r="I827" s="14"/>
      <c r="J827" s="12" t="s">
        <v>709</v>
      </c>
      <c r="K827" s="12" t="s">
        <v>170</v>
      </c>
      <c r="L827" s="11" t="s">
        <v>11666</v>
      </c>
      <c r="M827" s="11" t="s">
        <v>28</v>
      </c>
      <c r="N827" s="11">
        <v>0</v>
      </c>
      <c r="O827" s="11">
        <v>0</v>
      </c>
      <c r="P827" s="11" t="s">
        <v>12208</v>
      </c>
      <c r="Q827" s="130">
        <v>4</v>
      </c>
      <c r="R827" s="130">
        <v>4</v>
      </c>
      <c r="S827" s="14"/>
      <c r="T827" s="16"/>
    </row>
    <row r="828" spans="1:20" ht="14.25" customHeight="1">
      <c r="A828" s="7">
        <v>95</v>
      </c>
      <c r="B828" s="10" t="s">
        <v>993</v>
      </c>
      <c r="C828" s="11" t="s">
        <v>284</v>
      </c>
      <c r="D828" s="11" t="s">
        <v>284</v>
      </c>
      <c r="E828" s="14"/>
      <c r="F828" s="14"/>
      <c r="G828" s="14"/>
      <c r="H828" s="14"/>
      <c r="I828" s="14"/>
      <c r="J828" s="12" t="s">
        <v>77</v>
      </c>
      <c r="K828" s="415"/>
      <c r="L828" s="11" t="s">
        <v>11688</v>
      </c>
      <c r="M828" s="11" t="s">
        <v>83</v>
      </c>
      <c r="N828" s="11">
        <v>0</v>
      </c>
      <c r="O828" s="11">
        <v>2</v>
      </c>
      <c r="P828" s="11"/>
      <c r="Q828" s="11"/>
      <c r="R828" s="11"/>
      <c r="S828" s="14"/>
      <c r="T828" s="16"/>
    </row>
    <row r="829" spans="1:20" ht="14.25" customHeight="1">
      <c r="A829" s="7">
        <v>95</v>
      </c>
      <c r="B829" s="10" t="s">
        <v>993</v>
      </c>
      <c r="C829" s="11" t="s">
        <v>753</v>
      </c>
      <c r="D829" s="11" t="s">
        <v>753</v>
      </c>
      <c r="E829" s="14"/>
      <c r="F829" s="14"/>
      <c r="G829" s="14"/>
      <c r="H829" s="14"/>
      <c r="I829" s="14"/>
      <c r="J829" s="12" t="s">
        <v>2082</v>
      </c>
      <c r="K829" s="415"/>
      <c r="L829" s="11" t="s">
        <v>11663</v>
      </c>
      <c r="M829" s="11" t="s">
        <v>28</v>
      </c>
      <c r="N829" s="11">
        <v>0</v>
      </c>
      <c r="O829" s="11">
        <v>0</v>
      </c>
      <c r="P829" s="11"/>
      <c r="Q829" s="11"/>
      <c r="R829" s="11"/>
      <c r="S829" s="14"/>
      <c r="T829" s="16"/>
    </row>
    <row r="830" spans="1:20" ht="14.25" customHeight="1">
      <c r="A830" s="7">
        <v>95</v>
      </c>
      <c r="B830" s="10" t="s">
        <v>993</v>
      </c>
      <c r="C830" s="11"/>
      <c r="D830" s="11" t="s">
        <v>12209</v>
      </c>
      <c r="E830" s="14"/>
      <c r="F830" s="14"/>
      <c r="G830" s="14"/>
      <c r="H830" s="14"/>
      <c r="I830" s="14"/>
      <c r="J830" s="12" t="s">
        <v>12001</v>
      </c>
      <c r="K830" s="415"/>
      <c r="L830" s="11" t="s">
        <v>11688</v>
      </c>
      <c r="M830" s="11" t="s">
        <v>83</v>
      </c>
      <c r="N830" s="11">
        <v>0</v>
      </c>
      <c r="O830" s="11">
        <v>3</v>
      </c>
      <c r="P830" s="11"/>
      <c r="Q830" s="11"/>
      <c r="R830" s="11"/>
      <c r="S830" s="14"/>
      <c r="T830" s="16"/>
    </row>
    <row r="831" spans="1:20" ht="14.25" customHeight="1">
      <c r="A831" s="7">
        <v>95</v>
      </c>
      <c r="B831" s="10" t="s">
        <v>993</v>
      </c>
      <c r="C831" s="11" t="s">
        <v>80</v>
      </c>
      <c r="D831" s="11" t="s">
        <v>717</v>
      </c>
      <c r="E831" s="14"/>
      <c r="F831" s="14"/>
      <c r="G831" s="14"/>
      <c r="H831" s="14"/>
      <c r="I831" s="14"/>
      <c r="J831" s="12" t="s">
        <v>12210</v>
      </c>
      <c r="K831" s="415"/>
      <c r="L831" s="11" t="s">
        <v>11688</v>
      </c>
      <c r="M831" s="11" t="s">
        <v>83</v>
      </c>
      <c r="N831" s="11">
        <v>0</v>
      </c>
      <c r="O831" s="11">
        <v>3</v>
      </c>
      <c r="P831" s="11"/>
      <c r="Q831" s="11"/>
      <c r="R831" s="11"/>
      <c r="S831" s="14"/>
      <c r="T831" s="16"/>
    </row>
    <row r="832" spans="1:20" ht="14.25" customHeight="1">
      <c r="A832" s="7">
        <v>95</v>
      </c>
      <c r="B832" s="10" t="s">
        <v>993</v>
      </c>
      <c r="C832" s="11"/>
      <c r="D832" s="11" t="s">
        <v>753</v>
      </c>
      <c r="E832" s="14"/>
      <c r="F832" s="14"/>
      <c r="G832" s="14"/>
      <c r="H832" s="14"/>
      <c r="I832" s="14"/>
      <c r="J832" s="12" t="s">
        <v>12211</v>
      </c>
      <c r="K832" s="415"/>
      <c r="L832" s="14"/>
      <c r="M832" s="14"/>
      <c r="N832" s="14"/>
      <c r="O832" s="11"/>
      <c r="P832" s="11"/>
      <c r="Q832" s="11"/>
      <c r="R832" s="11"/>
      <c r="S832" s="14"/>
      <c r="T832" s="16"/>
    </row>
    <row r="833" spans="1:20" ht="14.25" customHeight="1">
      <c r="A833" s="7">
        <v>96</v>
      </c>
      <c r="B833" s="19" t="s">
        <v>997</v>
      </c>
      <c r="C833" s="11"/>
      <c r="D833" s="11" t="s">
        <v>12212</v>
      </c>
      <c r="E833" s="14"/>
      <c r="F833" s="11"/>
      <c r="G833" s="14"/>
      <c r="H833" s="14"/>
      <c r="I833" s="14"/>
      <c r="J833" s="12" t="s">
        <v>2101</v>
      </c>
      <c r="K833" s="415"/>
      <c r="L833" s="11" t="s">
        <v>11663</v>
      </c>
      <c r="M833" s="11" t="s">
        <v>43</v>
      </c>
      <c r="N833" s="11">
        <v>0</v>
      </c>
      <c r="O833" s="11">
        <v>1</v>
      </c>
      <c r="P833" s="11"/>
      <c r="Q833" s="11"/>
      <c r="R833" s="11"/>
      <c r="S833" s="14"/>
      <c r="T833" s="16"/>
    </row>
    <row r="834" spans="1:20" ht="14.25" customHeight="1">
      <c r="A834" s="7">
        <v>96</v>
      </c>
      <c r="B834" s="19" t="s">
        <v>997</v>
      </c>
      <c r="C834" s="11" t="s">
        <v>84</v>
      </c>
      <c r="D834" s="11" t="s">
        <v>998</v>
      </c>
      <c r="E834" s="14"/>
      <c r="F834" s="11" t="s">
        <v>85</v>
      </c>
      <c r="G834" s="11" t="s">
        <v>1001</v>
      </c>
      <c r="H834" s="11" t="s">
        <v>1001</v>
      </c>
      <c r="I834" s="14"/>
      <c r="J834" s="12" t="s">
        <v>999</v>
      </c>
      <c r="K834" s="12" t="s">
        <v>682</v>
      </c>
      <c r="L834" s="11" t="s">
        <v>11666</v>
      </c>
      <c r="M834" s="11" t="s">
        <v>28</v>
      </c>
      <c r="N834" s="11">
        <v>0</v>
      </c>
      <c r="O834" s="11">
        <v>1</v>
      </c>
      <c r="P834" s="11"/>
      <c r="Q834" s="130">
        <v>3</v>
      </c>
      <c r="R834" s="130">
        <v>5</v>
      </c>
      <c r="S834" s="14"/>
      <c r="T834" s="16"/>
    </row>
    <row r="835" spans="1:20" ht="14.25" customHeight="1">
      <c r="A835" s="7">
        <v>96</v>
      </c>
      <c r="B835" s="19" t="s">
        <v>997</v>
      </c>
      <c r="C835" s="11" t="s">
        <v>80</v>
      </c>
      <c r="D835" s="11" t="s">
        <v>80</v>
      </c>
      <c r="E835" s="14"/>
      <c r="F835" s="14"/>
      <c r="G835" s="14"/>
      <c r="H835" s="14"/>
      <c r="I835" s="14"/>
      <c r="J835" s="12" t="s">
        <v>986</v>
      </c>
      <c r="K835" s="12" t="s">
        <v>223</v>
      </c>
      <c r="L835" s="11" t="s">
        <v>11688</v>
      </c>
      <c r="M835" s="11" t="s">
        <v>83</v>
      </c>
      <c r="N835" s="11">
        <v>0</v>
      </c>
      <c r="O835" s="11">
        <v>3</v>
      </c>
      <c r="P835" s="11"/>
      <c r="Q835" s="130">
        <v>3</v>
      </c>
      <c r="R835" s="130">
        <v>3</v>
      </c>
      <c r="S835" s="14"/>
      <c r="T835" s="16"/>
    </row>
    <row r="836" spans="1:20" ht="14.25" customHeight="1">
      <c r="A836" s="7">
        <v>96</v>
      </c>
      <c r="B836" s="19" t="s">
        <v>997</v>
      </c>
      <c r="C836" s="11" t="s">
        <v>557</v>
      </c>
      <c r="D836" s="11" t="s">
        <v>1003</v>
      </c>
      <c r="E836" s="11" t="s">
        <v>12213</v>
      </c>
      <c r="F836" s="14"/>
      <c r="G836" s="11" t="s">
        <v>1006</v>
      </c>
      <c r="H836" s="11" t="s">
        <v>1006</v>
      </c>
      <c r="I836" s="11" t="s">
        <v>1008</v>
      </c>
      <c r="J836" s="12" t="s">
        <v>1004</v>
      </c>
      <c r="K836" s="12" t="s">
        <v>1005</v>
      </c>
      <c r="L836" s="11" t="s">
        <v>11663</v>
      </c>
      <c r="M836" s="11" t="s">
        <v>43</v>
      </c>
      <c r="N836" s="11">
        <v>1</v>
      </c>
      <c r="O836" s="11">
        <v>1</v>
      </c>
      <c r="P836" s="11"/>
      <c r="Q836" s="130">
        <v>4</v>
      </c>
      <c r="R836" s="130">
        <v>2</v>
      </c>
      <c r="S836" s="14"/>
      <c r="T836" s="16"/>
    </row>
    <row r="837" spans="1:20" ht="14.25" customHeight="1">
      <c r="A837" s="7">
        <v>96</v>
      </c>
      <c r="B837" s="19" t="s">
        <v>997</v>
      </c>
      <c r="C837" s="11" t="s">
        <v>44</v>
      </c>
      <c r="D837" s="11" t="s">
        <v>1009</v>
      </c>
      <c r="E837" s="11"/>
      <c r="F837" s="11" t="s">
        <v>561</v>
      </c>
      <c r="G837" s="14"/>
      <c r="H837" s="14"/>
      <c r="I837" s="14"/>
      <c r="J837" s="12" t="s">
        <v>1010</v>
      </c>
      <c r="K837" s="12" t="s">
        <v>1011</v>
      </c>
      <c r="L837" s="11" t="s">
        <v>11666</v>
      </c>
      <c r="M837" s="11" t="s">
        <v>43</v>
      </c>
      <c r="N837" s="11">
        <v>0</v>
      </c>
      <c r="O837" s="11">
        <v>1</v>
      </c>
      <c r="P837" s="11"/>
      <c r="Q837" s="130">
        <v>3</v>
      </c>
      <c r="R837" s="130">
        <v>4</v>
      </c>
      <c r="S837" s="14"/>
      <c r="T837" s="16"/>
    </row>
    <row r="838" spans="1:20" ht="14.25" customHeight="1">
      <c r="A838" s="7">
        <v>96</v>
      </c>
      <c r="B838" s="19" t="s">
        <v>997</v>
      </c>
      <c r="C838" s="11" t="s">
        <v>94</v>
      </c>
      <c r="D838" s="11" t="s">
        <v>1012</v>
      </c>
      <c r="E838" s="11"/>
      <c r="F838" s="11"/>
      <c r="G838" s="14"/>
      <c r="H838" s="14"/>
      <c r="I838" s="14"/>
      <c r="J838" s="12" t="s">
        <v>1013</v>
      </c>
      <c r="K838" s="12" t="s">
        <v>1014</v>
      </c>
      <c r="L838" s="11" t="s">
        <v>11738</v>
      </c>
      <c r="M838" s="11" t="s">
        <v>98</v>
      </c>
      <c r="N838" s="11">
        <v>0</v>
      </c>
      <c r="O838" s="11"/>
      <c r="P838" s="11"/>
      <c r="Q838" s="130">
        <v>3</v>
      </c>
      <c r="R838" s="130">
        <v>2</v>
      </c>
      <c r="S838" s="14"/>
      <c r="T838" s="16"/>
    </row>
    <row r="839" spans="1:20" ht="14.25" customHeight="1">
      <c r="A839" s="7">
        <v>96</v>
      </c>
      <c r="B839" s="19" t="s">
        <v>997</v>
      </c>
      <c r="C839" s="11" t="s">
        <v>1015</v>
      </c>
      <c r="D839" s="11" t="s">
        <v>90</v>
      </c>
      <c r="E839" s="11"/>
      <c r="F839" s="11" t="s">
        <v>1016</v>
      </c>
      <c r="G839" s="11" t="s">
        <v>1020</v>
      </c>
      <c r="H839" s="11" t="s">
        <v>1020</v>
      </c>
      <c r="I839" s="14"/>
      <c r="J839" s="12" t="s">
        <v>1017</v>
      </c>
      <c r="K839" s="12" t="s">
        <v>1018</v>
      </c>
      <c r="L839" s="11" t="s">
        <v>11666</v>
      </c>
      <c r="M839" s="11" t="s">
        <v>43</v>
      </c>
      <c r="N839" s="11">
        <v>0</v>
      </c>
      <c r="O839" s="11">
        <v>1</v>
      </c>
      <c r="P839" s="11"/>
      <c r="Q839" s="130">
        <v>3</v>
      </c>
      <c r="R839" s="130">
        <v>3</v>
      </c>
      <c r="S839" s="14"/>
      <c r="T839" s="16"/>
    </row>
    <row r="840" spans="1:20" ht="14.25" customHeight="1">
      <c r="A840" s="7">
        <v>97</v>
      </c>
      <c r="B840" s="19" t="s">
        <v>1021</v>
      </c>
      <c r="C840" s="11" t="s">
        <v>1022</v>
      </c>
      <c r="D840" s="11" t="s">
        <v>12214</v>
      </c>
      <c r="E840" s="14"/>
      <c r="F840" s="14"/>
      <c r="G840" s="11" t="s">
        <v>12215</v>
      </c>
      <c r="H840" s="11" t="s">
        <v>12215</v>
      </c>
      <c r="I840" s="20" t="s">
        <v>1028</v>
      </c>
      <c r="J840" s="12" t="s">
        <v>1023</v>
      </c>
      <c r="K840" s="12" t="s">
        <v>937</v>
      </c>
      <c r="L840" s="11" t="s">
        <v>11666</v>
      </c>
      <c r="M840" s="11" t="s">
        <v>36</v>
      </c>
      <c r="N840" s="11">
        <v>1</v>
      </c>
      <c r="O840" s="11">
        <v>5</v>
      </c>
      <c r="P840" s="11"/>
      <c r="Q840" s="130">
        <v>5</v>
      </c>
      <c r="R840" s="130">
        <v>1</v>
      </c>
      <c r="S840" s="14"/>
      <c r="T840" s="16"/>
    </row>
    <row r="841" spans="1:20" ht="14.25" customHeight="1">
      <c r="A841" s="7">
        <v>98</v>
      </c>
      <c r="B841" s="19" t="s">
        <v>1029</v>
      </c>
      <c r="C841" s="11"/>
      <c r="D841" s="11" t="s">
        <v>68</v>
      </c>
      <c r="E841" s="14"/>
      <c r="F841" s="14"/>
      <c r="G841" s="14"/>
      <c r="H841" s="14"/>
      <c r="I841" s="14"/>
      <c r="J841" s="12" t="s">
        <v>281</v>
      </c>
      <c r="K841" s="415"/>
      <c r="L841" s="11" t="s">
        <v>11666</v>
      </c>
      <c r="M841" s="11" t="s">
        <v>28</v>
      </c>
      <c r="N841" s="11">
        <v>0</v>
      </c>
      <c r="O841" s="11">
        <v>1</v>
      </c>
      <c r="P841" s="11" t="s">
        <v>12216</v>
      </c>
      <c r="Q841" s="11"/>
      <c r="R841" s="11"/>
      <c r="S841" s="14"/>
      <c r="T841" s="16"/>
    </row>
    <row r="842" spans="1:20" ht="14.25" customHeight="1">
      <c r="A842" s="7">
        <v>98</v>
      </c>
      <c r="B842" s="19" t="s">
        <v>1029</v>
      </c>
      <c r="C842" s="11"/>
      <c r="D842" s="11" t="s">
        <v>12014</v>
      </c>
      <c r="E842" s="14"/>
      <c r="F842" s="14"/>
      <c r="G842" s="14"/>
      <c r="H842" s="14"/>
      <c r="I842" s="14"/>
      <c r="J842" s="12" t="s">
        <v>712</v>
      </c>
      <c r="K842" s="46" t="s">
        <v>341</v>
      </c>
      <c r="L842" s="11" t="s">
        <v>11663</v>
      </c>
      <c r="M842" s="11" t="s">
        <v>43</v>
      </c>
      <c r="N842" s="11">
        <v>0</v>
      </c>
      <c r="O842" s="11">
        <v>1</v>
      </c>
      <c r="P842" s="11" t="s">
        <v>12217</v>
      </c>
      <c r="Q842" s="11"/>
      <c r="R842" s="11"/>
      <c r="S842" s="14"/>
      <c r="T842" s="16"/>
    </row>
    <row r="843" spans="1:20" ht="14.25" customHeight="1">
      <c r="A843" s="7">
        <v>98</v>
      </c>
      <c r="B843" s="19" t="s">
        <v>1029</v>
      </c>
      <c r="C843" s="11" t="s">
        <v>68</v>
      </c>
      <c r="D843" s="11" t="s">
        <v>68</v>
      </c>
      <c r="E843" s="14"/>
      <c r="F843" s="14"/>
      <c r="G843" s="11" t="s">
        <v>12218</v>
      </c>
      <c r="H843" s="11" t="s">
        <v>1031</v>
      </c>
      <c r="I843" s="14"/>
      <c r="J843" s="12" t="s">
        <v>1030</v>
      </c>
      <c r="K843" s="12" t="s">
        <v>341</v>
      </c>
      <c r="L843" s="11" t="s">
        <v>11666</v>
      </c>
      <c r="M843" s="11" t="s">
        <v>28</v>
      </c>
      <c r="N843" s="11">
        <v>1</v>
      </c>
      <c r="O843" s="11">
        <v>1</v>
      </c>
      <c r="P843" s="11" t="s">
        <v>12219</v>
      </c>
      <c r="Q843" s="130">
        <v>5</v>
      </c>
      <c r="R843" s="130">
        <v>5</v>
      </c>
      <c r="S843" s="14"/>
      <c r="T843" s="16"/>
    </row>
    <row r="844" spans="1:20" ht="14.25" customHeight="1">
      <c r="A844" s="7">
        <v>98</v>
      </c>
      <c r="B844" s="19" t="s">
        <v>1029</v>
      </c>
      <c r="C844" s="11" t="s">
        <v>1062</v>
      </c>
      <c r="D844" s="11" t="s">
        <v>12014</v>
      </c>
      <c r="E844" s="11" t="s">
        <v>12220</v>
      </c>
      <c r="F844" s="14"/>
      <c r="G844" s="11"/>
      <c r="H844" s="11"/>
      <c r="I844" s="14"/>
      <c r="J844" s="12" t="s">
        <v>854</v>
      </c>
      <c r="K844" s="415"/>
      <c r="L844" s="11" t="s">
        <v>11663</v>
      </c>
      <c r="M844" s="11" t="s">
        <v>43</v>
      </c>
      <c r="N844" s="11">
        <v>0</v>
      </c>
      <c r="O844" s="11">
        <v>1</v>
      </c>
      <c r="P844" s="11" t="s">
        <v>12221</v>
      </c>
      <c r="Q844" s="11"/>
      <c r="R844" s="11"/>
      <c r="S844" s="14"/>
      <c r="T844" s="16"/>
    </row>
    <row r="845" spans="1:20" ht="14.25" customHeight="1">
      <c r="A845" s="7">
        <v>98</v>
      </c>
      <c r="B845" s="19" t="s">
        <v>1029</v>
      </c>
      <c r="C845" s="11" t="s">
        <v>84</v>
      </c>
      <c r="D845" s="11" t="s">
        <v>85</v>
      </c>
      <c r="E845" s="11"/>
      <c r="F845" s="14"/>
      <c r="G845" s="11" t="s">
        <v>12222</v>
      </c>
      <c r="H845" s="11" t="s">
        <v>1035</v>
      </c>
      <c r="I845" s="14"/>
      <c r="J845" s="12" t="s">
        <v>1032</v>
      </c>
      <c r="K845" s="12" t="s">
        <v>1033</v>
      </c>
      <c r="L845" s="11" t="s">
        <v>11666</v>
      </c>
      <c r="M845" s="11" t="s">
        <v>28</v>
      </c>
      <c r="N845" s="11">
        <v>1</v>
      </c>
      <c r="O845" s="11">
        <v>1</v>
      </c>
      <c r="P845" s="11" t="s">
        <v>12223</v>
      </c>
      <c r="Q845" s="130">
        <v>5</v>
      </c>
      <c r="R845" s="130">
        <v>5</v>
      </c>
      <c r="S845" s="14"/>
      <c r="T845" s="16"/>
    </row>
    <row r="846" spans="1:20" ht="14.25" customHeight="1">
      <c r="A846" s="7">
        <v>98</v>
      </c>
      <c r="B846" s="19" t="s">
        <v>1029</v>
      </c>
      <c r="C846" s="44"/>
      <c r="D846" s="11" t="s">
        <v>852</v>
      </c>
      <c r="E846" s="11" t="s">
        <v>12224</v>
      </c>
      <c r="F846" s="14"/>
      <c r="G846" s="11" t="s">
        <v>12225</v>
      </c>
      <c r="H846" s="11" t="s">
        <v>12225</v>
      </c>
      <c r="I846" s="14"/>
      <c r="J846" s="12" t="s">
        <v>1072</v>
      </c>
      <c r="K846" s="46"/>
      <c r="L846" s="11" t="s">
        <v>11666</v>
      </c>
      <c r="M846" s="11" t="s">
        <v>43</v>
      </c>
      <c r="N846" s="11">
        <v>1</v>
      </c>
      <c r="O846" s="11">
        <v>1</v>
      </c>
      <c r="P846" s="11" t="s">
        <v>12226</v>
      </c>
      <c r="Q846" s="11"/>
      <c r="R846" s="11"/>
      <c r="S846" s="14"/>
      <c r="T846" s="16"/>
    </row>
    <row r="847" spans="1:20" ht="14.25" customHeight="1">
      <c r="A847" s="7">
        <v>98</v>
      </c>
      <c r="B847" s="19" t="s">
        <v>1029</v>
      </c>
      <c r="C847" s="11" t="s">
        <v>38</v>
      </c>
      <c r="D847" s="11" t="s">
        <v>1036</v>
      </c>
      <c r="E847" s="11"/>
      <c r="F847" s="14"/>
      <c r="G847" s="11" t="s">
        <v>547</v>
      </c>
      <c r="H847" s="11" t="s">
        <v>547</v>
      </c>
      <c r="I847" s="14"/>
      <c r="J847" s="12" t="s">
        <v>321</v>
      </c>
      <c r="K847" s="12" t="s">
        <v>96</v>
      </c>
      <c r="L847" s="11" t="s">
        <v>11663</v>
      </c>
      <c r="M847" s="11" t="s">
        <v>43</v>
      </c>
      <c r="N847" s="11">
        <v>0</v>
      </c>
      <c r="O847" s="11">
        <v>1</v>
      </c>
      <c r="P847" s="11"/>
      <c r="Q847" s="130">
        <v>4</v>
      </c>
      <c r="R847" s="130">
        <v>3</v>
      </c>
      <c r="S847" s="14"/>
      <c r="T847" s="16"/>
    </row>
    <row r="848" spans="1:20" ht="14.25" customHeight="1">
      <c r="A848" s="7">
        <v>98</v>
      </c>
      <c r="B848" s="19" t="s">
        <v>1029</v>
      </c>
      <c r="C848" s="11" t="s">
        <v>816</v>
      </c>
      <c r="D848" s="11" t="s">
        <v>852</v>
      </c>
      <c r="E848" s="11" t="s">
        <v>12224</v>
      </c>
      <c r="F848" s="14"/>
      <c r="G848" s="11" t="s">
        <v>12227</v>
      </c>
      <c r="H848" s="11" t="s">
        <v>1039</v>
      </c>
      <c r="I848" s="11" t="s">
        <v>1041</v>
      </c>
      <c r="J848" s="12" t="s">
        <v>1037</v>
      </c>
      <c r="K848" s="12" t="s">
        <v>92</v>
      </c>
      <c r="L848" s="11" t="s">
        <v>11666</v>
      </c>
      <c r="M848" s="11" t="s">
        <v>43</v>
      </c>
      <c r="N848" s="11">
        <v>1</v>
      </c>
      <c r="O848" s="11">
        <v>1</v>
      </c>
      <c r="P848" s="11" t="s">
        <v>12228</v>
      </c>
      <c r="Q848" s="130">
        <v>4</v>
      </c>
      <c r="R848" s="130">
        <v>5</v>
      </c>
      <c r="S848" s="14"/>
      <c r="T848" s="16"/>
    </row>
    <row r="849" spans="1:20" ht="14.25" customHeight="1">
      <c r="A849" s="7">
        <v>98</v>
      </c>
      <c r="B849" s="19" t="s">
        <v>1029</v>
      </c>
      <c r="C849" s="11" t="s">
        <v>79</v>
      </c>
      <c r="D849" s="11" t="s">
        <v>79</v>
      </c>
      <c r="E849" s="11"/>
      <c r="F849" s="14"/>
      <c r="G849" s="11" t="s">
        <v>1044</v>
      </c>
      <c r="H849" s="11" t="s">
        <v>12229</v>
      </c>
      <c r="I849" s="11"/>
      <c r="J849" s="12" t="s">
        <v>1042</v>
      </c>
      <c r="K849" s="12" t="s">
        <v>187</v>
      </c>
      <c r="L849" s="11" t="s">
        <v>11688</v>
      </c>
      <c r="M849" s="11" t="s">
        <v>83</v>
      </c>
      <c r="N849" s="11">
        <v>1</v>
      </c>
      <c r="O849" s="11">
        <v>3</v>
      </c>
      <c r="P849" s="11"/>
      <c r="Q849" s="130">
        <v>4</v>
      </c>
      <c r="R849" s="130">
        <v>3</v>
      </c>
      <c r="S849" s="14"/>
      <c r="T849" s="16"/>
    </row>
    <row r="850" spans="1:20" ht="14.25" customHeight="1">
      <c r="A850" s="7">
        <v>98</v>
      </c>
      <c r="B850" s="19" t="s">
        <v>1029</v>
      </c>
      <c r="C850" s="11" t="s">
        <v>233</v>
      </c>
      <c r="D850" s="11" t="s">
        <v>1045</v>
      </c>
      <c r="E850" s="11" t="s">
        <v>12230</v>
      </c>
      <c r="F850" s="14"/>
      <c r="G850" s="11" t="s">
        <v>12231</v>
      </c>
      <c r="H850" s="11" t="s">
        <v>1048</v>
      </c>
      <c r="I850" s="11"/>
      <c r="J850" s="12" t="s">
        <v>1046</v>
      </c>
      <c r="K850" s="12" t="s">
        <v>195</v>
      </c>
      <c r="L850" s="11" t="s">
        <v>11666</v>
      </c>
      <c r="M850" s="11" t="s">
        <v>28</v>
      </c>
      <c r="N850" s="11">
        <v>1</v>
      </c>
      <c r="O850" s="11">
        <v>0</v>
      </c>
      <c r="P850" s="11" t="s">
        <v>12232</v>
      </c>
      <c r="Q850" s="130">
        <v>5</v>
      </c>
      <c r="R850" s="130">
        <v>3</v>
      </c>
      <c r="S850" s="14"/>
      <c r="T850" s="16"/>
    </row>
    <row r="851" spans="1:20" ht="14.25" customHeight="1">
      <c r="A851" s="7">
        <v>98</v>
      </c>
      <c r="B851" s="19" t="s">
        <v>1029</v>
      </c>
      <c r="C851" s="11" t="s">
        <v>318</v>
      </c>
      <c r="D851" s="11" t="s">
        <v>90</v>
      </c>
      <c r="E851" s="11" t="s">
        <v>12233</v>
      </c>
      <c r="F851" s="11" t="s">
        <v>1049</v>
      </c>
      <c r="G851" s="11" t="s">
        <v>1051</v>
      </c>
      <c r="H851" s="11" t="s">
        <v>1052</v>
      </c>
      <c r="I851" s="11"/>
      <c r="J851" s="12" t="s">
        <v>505</v>
      </c>
      <c r="K851" s="12" t="s">
        <v>1050</v>
      </c>
      <c r="L851" s="11" t="s">
        <v>11663</v>
      </c>
      <c r="M851" s="11" t="s">
        <v>83</v>
      </c>
      <c r="N851" s="11">
        <v>1</v>
      </c>
      <c r="O851" s="11">
        <v>1</v>
      </c>
      <c r="P851" s="11"/>
      <c r="Q851" s="130">
        <v>5</v>
      </c>
      <c r="R851" s="130">
        <v>5</v>
      </c>
      <c r="S851" s="14"/>
      <c r="T851" s="16"/>
    </row>
    <row r="852" spans="1:20" ht="14.25" customHeight="1">
      <c r="A852" s="7">
        <v>98</v>
      </c>
      <c r="B852" s="19" t="s">
        <v>1029</v>
      </c>
      <c r="C852" s="11" t="s">
        <v>30</v>
      </c>
      <c r="D852" s="11" t="s">
        <v>90</v>
      </c>
      <c r="E852" s="11" t="s">
        <v>12234</v>
      </c>
      <c r="F852" s="11" t="s">
        <v>31</v>
      </c>
      <c r="G852" s="11" t="s">
        <v>12235</v>
      </c>
      <c r="H852" s="11" t="s">
        <v>12236</v>
      </c>
      <c r="I852" s="11" t="s">
        <v>1057</v>
      </c>
      <c r="J852" s="12" t="s">
        <v>1053</v>
      </c>
      <c r="K852" s="12" t="s">
        <v>1054</v>
      </c>
      <c r="L852" s="11" t="s">
        <v>11666</v>
      </c>
      <c r="M852" s="11" t="s">
        <v>36</v>
      </c>
      <c r="N852" s="11">
        <v>1</v>
      </c>
      <c r="O852" s="11">
        <v>1</v>
      </c>
      <c r="P852" s="11" t="s">
        <v>12237</v>
      </c>
      <c r="Q852" s="130">
        <v>5</v>
      </c>
      <c r="R852" s="130">
        <v>4</v>
      </c>
      <c r="S852" s="14"/>
      <c r="T852" s="16"/>
    </row>
    <row r="853" spans="1:20" ht="14.25" customHeight="1">
      <c r="A853" s="7">
        <v>99</v>
      </c>
      <c r="B853" s="19" t="s">
        <v>1058</v>
      </c>
      <c r="C853" s="11"/>
      <c r="D853" s="11" t="s">
        <v>801</v>
      </c>
      <c r="E853" s="14"/>
      <c r="F853" s="14"/>
      <c r="G853" s="14"/>
      <c r="H853" s="14"/>
      <c r="I853" s="14"/>
      <c r="J853" s="12" t="s">
        <v>2337</v>
      </c>
      <c r="K853" s="415"/>
      <c r="L853" s="11" t="s">
        <v>11666</v>
      </c>
      <c r="M853" s="11" t="s">
        <v>28</v>
      </c>
      <c r="N853" s="11">
        <v>0</v>
      </c>
      <c r="O853" s="11">
        <v>1</v>
      </c>
      <c r="P853" s="11" t="s">
        <v>12238</v>
      </c>
      <c r="Q853" s="11"/>
      <c r="R853" s="11"/>
      <c r="S853" s="14"/>
      <c r="T853" s="16"/>
    </row>
    <row r="854" spans="1:20" ht="14.25" customHeight="1">
      <c r="A854" s="7">
        <v>99</v>
      </c>
      <c r="B854" s="19" t="s">
        <v>1058</v>
      </c>
      <c r="C854" s="11" t="s">
        <v>68</v>
      </c>
      <c r="D854" s="11" t="s">
        <v>801</v>
      </c>
      <c r="E854" s="14"/>
      <c r="F854" s="14"/>
      <c r="G854" s="11" t="s">
        <v>12239</v>
      </c>
      <c r="H854" s="11" t="s">
        <v>12240</v>
      </c>
      <c r="I854" s="1"/>
      <c r="J854" s="12" t="s">
        <v>1059</v>
      </c>
      <c r="K854" s="12" t="s">
        <v>1004</v>
      </c>
      <c r="L854" s="11" t="s">
        <v>11666</v>
      </c>
      <c r="M854" s="11" t="s">
        <v>28</v>
      </c>
      <c r="N854" s="11">
        <v>1</v>
      </c>
      <c r="O854" s="11">
        <v>1</v>
      </c>
      <c r="P854" s="11" t="s">
        <v>12241</v>
      </c>
      <c r="Q854" s="130">
        <v>5</v>
      </c>
      <c r="R854" s="130">
        <v>4</v>
      </c>
      <c r="S854" s="14"/>
      <c r="T854" s="16"/>
    </row>
    <row r="855" spans="1:20" ht="14.25" customHeight="1">
      <c r="A855" s="7">
        <v>99</v>
      </c>
      <c r="B855" s="19" t="s">
        <v>1058</v>
      </c>
      <c r="C855" s="39" t="s">
        <v>1062</v>
      </c>
      <c r="D855" s="11" t="s">
        <v>1063</v>
      </c>
      <c r="E855" s="14"/>
      <c r="F855" s="11" t="s">
        <v>1064</v>
      </c>
      <c r="G855" s="11" t="s">
        <v>1065</v>
      </c>
      <c r="H855" s="11" t="s">
        <v>1065</v>
      </c>
      <c r="I855" s="40"/>
      <c r="J855" s="12" t="s">
        <v>375</v>
      </c>
      <c r="K855" s="12" t="s">
        <v>1004</v>
      </c>
      <c r="L855" s="11" t="s">
        <v>11663</v>
      </c>
      <c r="M855" s="11" t="s">
        <v>28</v>
      </c>
      <c r="N855" s="11">
        <v>1</v>
      </c>
      <c r="O855" s="11">
        <v>1</v>
      </c>
      <c r="P855" s="11" t="s">
        <v>12242</v>
      </c>
      <c r="Q855" s="130">
        <v>4</v>
      </c>
      <c r="R855" s="130">
        <v>4</v>
      </c>
      <c r="S855" s="14"/>
      <c r="T855" s="16"/>
    </row>
    <row r="856" spans="1:20" ht="14.25" customHeight="1">
      <c r="A856" s="7">
        <v>100</v>
      </c>
      <c r="B856" s="19" t="s">
        <v>1066</v>
      </c>
      <c r="C856" s="11" t="s">
        <v>68</v>
      </c>
      <c r="D856" s="11" t="s">
        <v>68</v>
      </c>
      <c r="E856" s="14"/>
      <c r="F856" s="14"/>
      <c r="G856" s="11"/>
      <c r="H856" s="11"/>
      <c r="I856" s="11"/>
      <c r="J856" s="12" t="s">
        <v>1228</v>
      </c>
      <c r="K856" s="415"/>
      <c r="L856" s="11" t="s">
        <v>11666</v>
      </c>
      <c r="M856" s="11" t="s">
        <v>28</v>
      </c>
      <c r="N856" s="11">
        <v>0</v>
      </c>
      <c r="O856" s="11">
        <v>0</v>
      </c>
      <c r="P856" s="11" t="s">
        <v>12243</v>
      </c>
      <c r="Q856" s="11"/>
      <c r="R856" s="11"/>
      <c r="S856" s="14"/>
      <c r="T856" s="16"/>
    </row>
    <row r="857" spans="1:20" ht="14.25" customHeight="1">
      <c r="A857" s="7">
        <v>100</v>
      </c>
      <c r="B857" s="19" t="s">
        <v>1066</v>
      </c>
      <c r="C857" s="16"/>
      <c r="D857" s="11" t="s">
        <v>3824</v>
      </c>
      <c r="E857" s="11" t="s">
        <v>12244</v>
      </c>
      <c r="F857" s="14"/>
      <c r="G857" s="14"/>
      <c r="H857" s="14"/>
      <c r="I857" s="11"/>
      <c r="J857" s="12" t="s">
        <v>672</v>
      </c>
      <c r="K857" s="415"/>
      <c r="L857" s="11" t="s">
        <v>11666</v>
      </c>
      <c r="M857" s="11" t="s">
        <v>28</v>
      </c>
      <c r="N857" s="11">
        <v>0</v>
      </c>
      <c r="O857" s="11">
        <v>0</v>
      </c>
      <c r="P857" s="11"/>
      <c r="Q857" s="11"/>
      <c r="R857" s="11"/>
      <c r="S857" s="14"/>
      <c r="T857" s="16"/>
    </row>
    <row r="858" spans="1:20" ht="14.25" customHeight="1">
      <c r="A858" s="7">
        <v>100</v>
      </c>
      <c r="B858" s="19" t="s">
        <v>1066</v>
      </c>
      <c r="C858" s="11" t="s">
        <v>22</v>
      </c>
      <c r="D858" s="11" t="s">
        <v>23</v>
      </c>
      <c r="E858" s="14"/>
      <c r="F858" s="14"/>
      <c r="G858" s="11" t="s">
        <v>1068</v>
      </c>
      <c r="H858" s="11" t="s">
        <v>1068</v>
      </c>
      <c r="I858" s="11"/>
      <c r="J858" s="12" t="s">
        <v>798</v>
      </c>
      <c r="K858" s="12" t="s">
        <v>341</v>
      </c>
      <c r="L858" s="11" t="s">
        <v>11666</v>
      </c>
      <c r="M858" s="11" t="s">
        <v>28</v>
      </c>
      <c r="N858" s="11">
        <v>1</v>
      </c>
      <c r="O858" s="11">
        <v>0</v>
      </c>
      <c r="P858" s="11"/>
      <c r="Q858" s="130">
        <v>5</v>
      </c>
      <c r="R858" s="130">
        <v>4</v>
      </c>
      <c r="S858" s="14"/>
      <c r="T858" s="16"/>
    </row>
    <row r="859" spans="1:20" ht="14.25" customHeight="1">
      <c r="A859" s="7">
        <v>100</v>
      </c>
      <c r="B859" s="19" t="s">
        <v>1066</v>
      </c>
      <c r="C859" s="11" t="s">
        <v>84</v>
      </c>
      <c r="D859" s="11" t="s">
        <v>85</v>
      </c>
      <c r="E859" s="14"/>
      <c r="F859" s="14"/>
      <c r="G859" s="11" t="s">
        <v>12245</v>
      </c>
      <c r="H859" s="11" t="s">
        <v>12246</v>
      </c>
      <c r="I859" s="14"/>
      <c r="J859" s="12" t="s">
        <v>864</v>
      </c>
      <c r="K859" s="12" t="s">
        <v>1069</v>
      </c>
      <c r="L859" s="11" t="s">
        <v>11666</v>
      </c>
      <c r="M859" s="11" t="s">
        <v>28</v>
      </c>
      <c r="N859" s="11">
        <v>1</v>
      </c>
      <c r="O859" s="11">
        <v>0</v>
      </c>
      <c r="P859" s="11" t="s">
        <v>12247</v>
      </c>
      <c r="Q859" s="130">
        <v>5</v>
      </c>
      <c r="R859" s="130">
        <v>4</v>
      </c>
      <c r="S859" s="14"/>
      <c r="T859" s="16"/>
    </row>
    <row r="860" spans="1:20" ht="14.25" customHeight="1">
      <c r="A860" s="7">
        <v>100</v>
      </c>
      <c r="B860" s="19" t="s">
        <v>1066</v>
      </c>
      <c r="C860" s="11" t="s">
        <v>30</v>
      </c>
      <c r="D860" s="11" t="s">
        <v>31</v>
      </c>
      <c r="E860" s="14"/>
      <c r="F860" s="14"/>
      <c r="G860" s="11" t="s">
        <v>12248</v>
      </c>
      <c r="H860" s="11" t="s">
        <v>1075</v>
      </c>
      <c r="I860" s="11" t="s">
        <v>1077</v>
      </c>
      <c r="J860" s="12" t="s">
        <v>1072</v>
      </c>
      <c r="K860" s="12" t="s">
        <v>1073</v>
      </c>
      <c r="L860" s="11" t="s">
        <v>11666</v>
      </c>
      <c r="M860" s="11" t="s">
        <v>36</v>
      </c>
      <c r="N860" s="11">
        <v>1</v>
      </c>
      <c r="O860" s="11">
        <v>0</v>
      </c>
      <c r="P860" s="11" t="s">
        <v>12249</v>
      </c>
      <c r="Q860" s="130">
        <v>5</v>
      </c>
      <c r="R860" s="130">
        <v>5</v>
      </c>
      <c r="S860" s="14"/>
      <c r="T860" s="16"/>
    </row>
    <row r="861" spans="1:20" ht="14.25" customHeight="1">
      <c r="A861" s="7">
        <v>100</v>
      </c>
      <c r="B861" s="19" t="s">
        <v>1066</v>
      </c>
      <c r="C861" s="11" t="s">
        <v>1078</v>
      </c>
      <c r="D861" s="11" t="s">
        <v>1079</v>
      </c>
      <c r="E861" s="14"/>
      <c r="F861" s="14"/>
      <c r="G861" s="11" t="s">
        <v>1082</v>
      </c>
      <c r="H861" s="11" t="s">
        <v>1082</v>
      </c>
      <c r="I861" s="11" t="s">
        <v>1040</v>
      </c>
      <c r="J861" s="12" t="s">
        <v>1080</v>
      </c>
      <c r="K861" s="12" t="s">
        <v>329</v>
      </c>
      <c r="L861" s="11" t="s">
        <v>11666</v>
      </c>
      <c r="M861" s="11" t="s">
        <v>28</v>
      </c>
      <c r="N861" s="11">
        <v>1</v>
      </c>
      <c r="O861" s="11">
        <v>1</v>
      </c>
      <c r="P861" s="11"/>
      <c r="Q861" s="130">
        <v>5</v>
      </c>
      <c r="R861" s="130">
        <v>5</v>
      </c>
      <c r="S861" s="14"/>
      <c r="T861" s="16"/>
    </row>
    <row r="862" spans="1:20" ht="14.25" customHeight="1">
      <c r="A862" s="7">
        <v>100</v>
      </c>
      <c r="B862" s="19" t="s">
        <v>1066</v>
      </c>
      <c r="C862" s="11" t="s">
        <v>298</v>
      </c>
      <c r="D862" s="11" t="s">
        <v>299</v>
      </c>
      <c r="E862" s="14"/>
      <c r="F862" s="14"/>
      <c r="G862" s="11"/>
      <c r="H862" s="11"/>
      <c r="I862" s="11"/>
      <c r="J862" s="12" t="s">
        <v>6029</v>
      </c>
      <c r="K862" s="415"/>
      <c r="L862" s="11" t="s">
        <v>11666</v>
      </c>
      <c r="M862" s="11" t="s">
        <v>28</v>
      </c>
      <c r="N862" s="11">
        <v>0</v>
      </c>
      <c r="O862" s="11">
        <v>1</v>
      </c>
      <c r="P862" s="11" t="s">
        <v>12250</v>
      </c>
      <c r="Q862" s="11"/>
      <c r="R862" s="11"/>
      <c r="S862" s="14"/>
      <c r="T862" s="16"/>
    </row>
    <row r="863" spans="1:20" ht="14.25" customHeight="1">
      <c r="A863" s="7">
        <v>101</v>
      </c>
      <c r="B863" s="19" t="s">
        <v>1399</v>
      </c>
      <c r="C863" s="11" t="s">
        <v>80</v>
      </c>
      <c r="D863" s="11" t="s">
        <v>80</v>
      </c>
      <c r="E863" s="14"/>
      <c r="F863" s="14"/>
      <c r="G863" s="14"/>
      <c r="H863" s="14"/>
      <c r="I863" s="14"/>
      <c r="J863" s="12" t="s">
        <v>1401</v>
      </c>
      <c r="K863" s="46" t="s">
        <v>579</v>
      </c>
      <c r="L863" s="11" t="s">
        <v>11688</v>
      </c>
      <c r="M863" s="11" t="s">
        <v>83</v>
      </c>
      <c r="N863" s="11">
        <v>0</v>
      </c>
      <c r="O863" s="11">
        <v>3</v>
      </c>
      <c r="P863" s="11" t="s">
        <v>12251</v>
      </c>
      <c r="Q863" s="130">
        <v>3</v>
      </c>
      <c r="R863" s="130">
        <v>3</v>
      </c>
      <c r="S863" s="14"/>
      <c r="T863" s="16"/>
    </row>
    <row r="864" spans="1:20" ht="14.25" customHeight="1">
      <c r="A864" s="7">
        <v>102</v>
      </c>
      <c r="B864" s="19" t="s">
        <v>1404</v>
      </c>
      <c r="C864" s="11" t="s">
        <v>11073</v>
      </c>
      <c r="D864" s="11" t="s">
        <v>11073</v>
      </c>
      <c r="E864" s="14"/>
      <c r="F864" s="14"/>
      <c r="G864" s="11" t="s">
        <v>12252</v>
      </c>
      <c r="H864" s="11" t="s">
        <v>12252</v>
      </c>
      <c r="I864" s="14"/>
      <c r="J864" s="12" t="s">
        <v>1475</v>
      </c>
      <c r="K864" s="12" t="s">
        <v>574</v>
      </c>
      <c r="L864" s="11" t="s">
        <v>11666</v>
      </c>
      <c r="M864" s="11" t="s">
        <v>43</v>
      </c>
      <c r="N864" s="11">
        <v>0</v>
      </c>
      <c r="O864" s="11">
        <v>4</v>
      </c>
      <c r="P864" s="11"/>
      <c r="Q864" s="130">
        <v>3</v>
      </c>
      <c r="R864" s="130">
        <v>3</v>
      </c>
      <c r="S864" s="14"/>
      <c r="T864" s="16"/>
    </row>
    <row r="865" spans="1:20" ht="14.25" customHeight="1">
      <c r="A865" s="7">
        <v>102</v>
      </c>
      <c r="B865" s="19" t="s">
        <v>1404</v>
      </c>
      <c r="C865" s="11" t="s">
        <v>784</v>
      </c>
      <c r="D865" s="11" t="s">
        <v>784</v>
      </c>
      <c r="E865" s="14"/>
      <c r="F865" s="14"/>
      <c r="G865" s="11" t="s">
        <v>1407</v>
      </c>
      <c r="H865" s="11" t="s">
        <v>1407</v>
      </c>
      <c r="I865" s="14"/>
      <c r="J865" s="12" t="s">
        <v>1406</v>
      </c>
      <c r="K865" s="12" t="s">
        <v>810</v>
      </c>
      <c r="L865" s="11" t="s">
        <v>11666</v>
      </c>
      <c r="M865" s="11" t="s">
        <v>43</v>
      </c>
      <c r="N865" s="11">
        <v>0</v>
      </c>
      <c r="O865" s="11">
        <v>0</v>
      </c>
      <c r="P865" s="11"/>
      <c r="Q865" s="130">
        <v>4</v>
      </c>
      <c r="R865" s="130">
        <v>3</v>
      </c>
      <c r="S865" s="14"/>
      <c r="T865" s="16"/>
    </row>
    <row r="866" spans="1:20" ht="14.25" customHeight="1">
      <c r="A866" s="7">
        <v>102</v>
      </c>
      <c r="B866" s="19" t="s">
        <v>1404</v>
      </c>
      <c r="C866" s="11" t="s">
        <v>816</v>
      </c>
      <c r="D866" s="11" t="s">
        <v>852</v>
      </c>
      <c r="E866" s="11" t="s">
        <v>622</v>
      </c>
      <c r="F866" s="14"/>
      <c r="G866" s="14"/>
      <c r="H866" s="14"/>
      <c r="I866" s="14"/>
      <c r="J866" s="12" t="s">
        <v>213</v>
      </c>
      <c r="K866" s="12" t="s">
        <v>810</v>
      </c>
      <c r="L866" s="11" t="s">
        <v>11666</v>
      </c>
      <c r="M866" s="11" t="s">
        <v>43</v>
      </c>
      <c r="N866" s="11">
        <v>0</v>
      </c>
      <c r="O866" s="11">
        <v>0</v>
      </c>
      <c r="P866" s="11" t="s">
        <v>12253</v>
      </c>
      <c r="Q866" s="130">
        <v>3</v>
      </c>
      <c r="R866" s="130">
        <v>3</v>
      </c>
      <c r="S866" s="14"/>
      <c r="T866" s="16"/>
    </row>
    <row r="867" spans="1:20" ht="14.25" customHeight="1">
      <c r="A867" s="7">
        <v>102</v>
      </c>
      <c r="B867" s="19" t="s">
        <v>1404</v>
      </c>
      <c r="C867" s="11" t="s">
        <v>121</v>
      </c>
      <c r="D867" s="11" t="s">
        <v>1408</v>
      </c>
      <c r="E867" s="11" t="s">
        <v>12254</v>
      </c>
      <c r="F867" s="14"/>
      <c r="G867" s="11" t="s">
        <v>1411</v>
      </c>
      <c r="H867" s="11" t="s">
        <v>1369</v>
      </c>
      <c r="I867" s="14"/>
      <c r="J867" s="12" t="s">
        <v>1409</v>
      </c>
      <c r="K867" s="12" t="s">
        <v>1410</v>
      </c>
      <c r="L867" s="11" t="s">
        <v>11663</v>
      </c>
      <c r="M867" s="11" t="s">
        <v>5797</v>
      </c>
      <c r="N867" s="11">
        <v>0</v>
      </c>
      <c r="O867" s="11">
        <v>5</v>
      </c>
      <c r="P867" s="11" t="s">
        <v>12255</v>
      </c>
      <c r="Q867" s="130">
        <v>4</v>
      </c>
      <c r="R867" s="130">
        <v>5</v>
      </c>
      <c r="S867" s="14"/>
      <c r="T867" s="16"/>
    </row>
    <row r="868" spans="1:20" ht="14.25" customHeight="1">
      <c r="A868" s="7">
        <v>102</v>
      </c>
      <c r="B868" s="19" t="s">
        <v>1404</v>
      </c>
      <c r="C868" s="11" t="s">
        <v>89</v>
      </c>
      <c r="D868" s="11" t="s">
        <v>1412</v>
      </c>
      <c r="E868" s="11"/>
      <c r="F868" s="14"/>
      <c r="G868" s="11" t="s">
        <v>1413</v>
      </c>
      <c r="H868" s="11"/>
      <c r="I868" s="14"/>
      <c r="J868" s="12" t="s">
        <v>754</v>
      </c>
      <c r="K868" s="12" t="s">
        <v>1410</v>
      </c>
      <c r="L868" s="11" t="s">
        <v>11666</v>
      </c>
      <c r="M868" s="11" t="s">
        <v>43</v>
      </c>
      <c r="N868" s="11">
        <v>0</v>
      </c>
      <c r="O868" s="11">
        <v>1</v>
      </c>
      <c r="P868" s="11"/>
      <c r="Q868" s="130">
        <v>3</v>
      </c>
      <c r="R868" s="130">
        <v>3</v>
      </c>
      <c r="S868" s="14"/>
      <c r="T868" s="16"/>
    </row>
    <row r="869" spans="1:20" ht="14.25" customHeight="1">
      <c r="A869" s="7">
        <v>102</v>
      </c>
      <c r="B869" s="19" t="s">
        <v>1404</v>
      </c>
      <c r="C869" s="11" t="s">
        <v>1414</v>
      </c>
      <c r="D869" s="11" t="s">
        <v>1415</v>
      </c>
      <c r="E869" s="11" t="s">
        <v>12256</v>
      </c>
      <c r="F869" s="14"/>
      <c r="G869" s="11" t="s">
        <v>12257</v>
      </c>
      <c r="H869" s="11" t="s">
        <v>12257</v>
      </c>
      <c r="I869" s="14"/>
      <c r="J869" s="12" t="s">
        <v>1416</v>
      </c>
      <c r="K869" s="12" t="s">
        <v>1410</v>
      </c>
      <c r="L869" s="11" t="s">
        <v>11666</v>
      </c>
      <c r="M869" s="11" t="s">
        <v>28</v>
      </c>
      <c r="N869" s="11">
        <v>0</v>
      </c>
      <c r="O869" s="11">
        <v>1</v>
      </c>
      <c r="P869" s="11" t="s">
        <v>12258</v>
      </c>
      <c r="Q869" s="130">
        <v>3</v>
      </c>
      <c r="R869" s="130">
        <v>3</v>
      </c>
      <c r="S869" s="14"/>
      <c r="T869" s="16"/>
    </row>
    <row r="870" spans="1:20" ht="14.25" customHeight="1">
      <c r="A870" s="7">
        <v>102</v>
      </c>
      <c r="B870" s="19" t="s">
        <v>1404</v>
      </c>
      <c r="C870" s="11" t="s">
        <v>1419</v>
      </c>
      <c r="D870" s="11" t="s">
        <v>12259</v>
      </c>
      <c r="E870" s="11"/>
      <c r="F870" s="14"/>
      <c r="G870" s="11"/>
      <c r="H870" s="11"/>
      <c r="I870" s="14"/>
      <c r="J870" s="12" t="s">
        <v>894</v>
      </c>
      <c r="K870" s="12" t="s">
        <v>1410</v>
      </c>
      <c r="L870" s="11" t="s">
        <v>11663</v>
      </c>
      <c r="M870" s="11" t="s">
        <v>43</v>
      </c>
      <c r="N870" s="11">
        <v>0</v>
      </c>
      <c r="O870" s="11">
        <v>1</v>
      </c>
      <c r="P870" s="11"/>
      <c r="Q870" s="130">
        <v>3</v>
      </c>
      <c r="R870" s="130">
        <v>3</v>
      </c>
      <c r="S870" s="14"/>
      <c r="T870" s="16"/>
    </row>
    <row r="871" spans="1:20" ht="14.25" customHeight="1">
      <c r="A871" s="7">
        <v>102</v>
      </c>
      <c r="B871" s="19" t="s">
        <v>1404</v>
      </c>
      <c r="C871" s="11" t="s">
        <v>1422</v>
      </c>
      <c r="D871" s="11" t="s">
        <v>1423</v>
      </c>
      <c r="E871" s="11"/>
      <c r="F871" s="14"/>
      <c r="G871" s="11"/>
      <c r="H871" s="11"/>
      <c r="I871" s="14"/>
      <c r="J871" s="12" t="s">
        <v>179</v>
      </c>
      <c r="K871" s="12" t="s">
        <v>1410</v>
      </c>
      <c r="L871" s="11" t="s">
        <v>11663</v>
      </c>
      <c r="M871" s="11" t="s">
        <v>43</v>
      </c>
      <c r="N871" s="11">
        <v>0</v>
      </c>
      <c r="O871" s="11">
        <v>1</v>
      </c>
      <c r="P871" s="11"/>
      <c r="Q871" s="130">
        <v>3</v>
      </c>
      <c r="R871" s="130">
        <v>3</v>
      </c>
      <c r="S871" s="14"/>
      <c r="T871" s="16"/>
    </row>
    <row r="872" spans="1:20" ht="14.25" customHeight="1">
      <c r="A872" s="7">
        <v>102</v>
      </c>
      <c r="B872" s="19" t="s">
        <v>1404</v>
      </c>
      <c r="C872" s="11" t="s">
        <v>816</v>
      </c>
      <c r="D872" s="11" t="s">
        <v>852</v>
      </c>
      <c r="E872" s="11"/>
      <c r="F872" s="14"/>
      <c r="G872" s="11"/>
      <c r="H872" s="11"/>
      <c r="I872" s="14"/>
      <c r="J872" s="12" t="s">
        <v>1425</v>
      </c>
      <c r="K872" s="12" t="s">
        <v>1410</v>
      </c>
      <c r="L872" s="11" t="s">
        <v>11666</v>
      </c>
      <c r="M872" s="11" t="s">
        <v>43</v>
      </c>
      <c r="N872" s="11">
        <v>0</v>
      </c>
      <c r="O872" s="11">
        <v>1</v>
      </c>
      <c r="P872" s="11" t="s">
        <v>12260</v>
      </c>
      <c r="Q872" s="130">
        <v>3</v>
      </c>
      <c r="R872" s="130">
        <v>3</v>
      </c>
      <c r="S872" s="14"/>
      <c r="T872" s="16"/>
    </row>
    <row r="873" spans="1:20" ht="14.25" customHeight="1">
      <c r="A873" s="7">
        <v>103</v>
      </c>
      <c r="B873" s="19" t="s">
        <v>1426</v>
      </c>
      <c r="C873" s="11" t="s">
        <v>1084</v>
      </c>
      <c r="D873" s="11" t="s">
        <v>1427</v>
      </c>
      <c r="E873" s="11" t="s">
        <v>12261</v>
      </c>
      <c r="F873" s="11" t="s">
        <v>1428</v>
      </c>
      <c r="G873" s="11" t="s">
        <v>1429</v>
      </c>
      <c r="H873" s="11" t="s">
        <v>1429</v>
      </c>
      <c r="I873" s="11" t="s">
        <v>1431</v>
      </c>
      <c r="J873" s="12" t="s">
        <v>809</v>
      </c>
      <c r="K873" s="12" t="s">
        <v>388</v>
      </c>
      <c r="L873" s="11" t="s">
        <v>11663</v>
      </c>
      <c r="M873" s="11" t="s">
        <v>43</v>
      </c>
      <c r="N873" s="11">
        <v>1</v>
      </c>
      <c r="O873" s="11">
        <v>0</v>
      </c>
      <c r="P873" s="11"/>
      <c r="Q873" s="130">
        <v>5</v>
      </c>
      <c r="R873" s="130">
        <v>3</v>
      </c>
      <c r="S873" s="14"/>
      <c r="T873" s="16"/>
    </row>
    <row r="874" spans="1:20" ht="14.25" customHeight="1">
      <c r="A874" s="7">
        <v>104</v>
      </c>
      <c r="B874" s="19" t="s">
        <v>1432</v>
      </c>
      <c r="C874" s="11" t="s">
        <v>862</v>
      </c>
      <c r="D874" s="11" t="s">
        <v>1433</v>
      </c>
      <c r="E874" s="14"/>
      <c r="F874" s="14"/>
      <c r="G874" s="14"/>
      <c r="H874" s="14"/>
      <c r="I874" s="14"/>
      <c r="J874" s="12" t="s">
        <v>794</v>
      </c>
      <c r="K874" s="12" t="s">
        <v>1434</v>
      </c>
      <c r="L874" s="11" t="s">
        <v>11666</v>
      </c>
      <c r="M874" s="11" t="s">
        <v>28</v>
      </c>
      <c r="N874" s="11">
        <v>0</v>
      </c>
      <c r="O874" s="11">
        <v>0</v>
      </c>
      <c r="P874" s="11" t="s">
        <v>12262</v>
      </c>
      <c r="Q874" s="130">
        <v>3</v>
      </c>
      <c r="R874" s="130">
        <v>3</v>
      </c>
      <c r="S874" s="14"/>
      <c r="T874" s="16"/>
    </row>
    <row r="875" spans="1:20" ht="14.25" customHeight="1">
      <c r="A875" s="7">
        <v>104</v>
      </c>
      <c r="B875" s="19" t="s">
        <v>1432</v>
      </c>
      <c r="C875" s="11" t="s">
        <v>75</v>
      </c>
      <c r="D875" s="11" t="s">
        <v>75</v>
      </c>
      <c r="E875" s="14"/>
      <c r="F875" s="14"/>
      <c r="G875" s="11" t="s">
        <v>1437</v>
      </c>
      <c r="H875" s="11" t="s">
        <v>1437</v>
      </c>
      <c r="I875" s="14"/>
      <c r="J875" s="12" t="s">
        <v>1435</v>
      </c>
      <c r="K875" s="12" t="s">
        <v>1436</v>
      </c>
      <c r="L875" s="11" t="s">
        <v>11666</v>
      </c>
      <c r="M875" s="11" t="s">
        <v>78</v>
      </c>
      <c r="N875" s="11">
        <v>0</v>
      </c>
      <c r="O875" s="11">
        <v>6</v>
      </c>
      <c r="P875" s="11"/>
      <c r="Q875" s="130">
        <v>3</v>
      </c>
      <c r="R875" s="130">
        <v>4</v>
      </c>
      <c r="S875" s="14"/>
      <c r="T875" s="16"/>
    </row>
    <row r="876" spans="1:20" ht="14.25" customHeight="1">
      <c r="A876" s="7">
        <v>104</v>
      </c>
      <c r="B876" s="19" t="s">
        <v>1432</v>
      </c>
      <c r="C876" s="11" t="s">
        <v>38</v>
      </c>
      <c r="D876" s="11" t="s">
        <v>38</v>
      </c>
      <c r="E876" s="14"/>
      <c r="F876" s="14"/>
      <c r="G876" s="11" t="s">
        <v>1438</v>
      </c>
      <c r="H876" s="11" t="s">
        <v>1438</v>
      </c>
      <c r="I876" s="11" t="s">
        <v>1439</v>
      </c>
      <c r="J876" s="12" t="s">
        <v>223</v>
      </c>
      <c r="K876" s="12" t="s">
        <v>618</v>
      </c>
      <c r="L876" s="11" t="s">
        <v>11663</v>
      </c>
      <c r="M876" s="11" t="s">
        <v>43</v>
      </c>
      <c r="N876" s="11">
        <v>0</v>
      </c>
      <c r="O876" s="11">
        <v>1</v>
      </c>
      <c r="P876" s="11"/>
      <c r="Q876" s="130">
        <v>4</v>
      </c>
      <c r="R876" s="130">
        <v>5</v>
      </c>
      <c r="S876" s="14"/>
      <c r="T876" s="16"/>
    </row>
    <row r="877" spans="1:20" ht="14.25" customHeight="1">
      <c r="A877" s="7">
        <v>104</v>
      </c>
      <c r="B877" s="19" t="s">
        <v>1432</v>
      </c>
      <c r="C877" s="11" t="s">
        <v>1440</v>
      </c>
      <c r="D877" s="11" t="s">
        <v>1440</v>
      </c>
      <c r="E877" s="14"/>
      <c r="F877" s="14"/>
      <c r="G877" s="11" t="s">
        <v>1438</v>
      </c>
      <c r="H877" s="11" t="s">
        <v>1438</v>
      </c>
      <c r="I877" s="11" t="s">
        <v>1439</v>
      </c>
      <c r="J877" s="12" t="s">
        <v>1090</v>
      </c>
      <c r="K877" s="12" t="s">
        <v>618</v>
      </c>
      <c r="L877" s="11" t="s">
        <v>11663</v>
      </c>
      <c r="M877" s="11" t="s">
        <v>43</v>
      </c>
      <c r="N877" s="11">
        <v>0</v>
      </c>
      <c r="O877" s="11">
        <v>1</v>
      </c>
      <c r="P877" s="11"/>
      <c r="Q877" s="130">
        <v>4</v>
      </c>
      <c r="R877" s="130">
        <v>5</v>
      </c>
      <c r="S877" s="14"/>
      <c r="T877" s="16"/>
    </row>
    <row r="878" spans="1:20" ht="14.25" customHeight="1">
      <c r="A878" s="7">
        <v>105</v>
      </c>
      <c r="B878" s="19" t="s">
        <v>1441</v>
      </c>
      <c r="C878" s="11" t="s">
        <v>1442</v>
      </c>
      <c r="D878" s="11" t="s">
        <v>594</v>
      </c>
      <c r="E878" s="14"/>
      <c r="F878" s="14"/>
      <c r="G878" s="11" t="s">
        <v>1444</v>
      </c>
      <c r="H878" s="11" t="s">
        <v>1444</v>
      </c>
      <c r="I878" s="14"/>
      <c r="J878" s="12" t="s">
        <v>119</v>
      </c>
      <c r="K878" s="12" t="s">
        <v>1443</v>
      </c>
      <c r="L878" s="11" t="s">
        <v>11663</v>
      </c>
      <c r="M878" s="11" t="s">
        <v>28</v>
      </c>
      <c r="N878" s="11">
        <v>0</v>
      </c>
      <c r="O878" s="11">
        <v>0</v>
      </c>
      <c r="P878" s="11"/>
      <c r="Q878" s="130">
        <v>4</v>
      </c>
      <c r="R878" s="130">
        <v>3</v>
      </c>
      <c r="S878" s="14"/>
      <c r="T878" s="16"/>
    </row>
    <row r="879" spans="1:20" ht="14.25" customHeight="1">
      <c r="A879" s="7">
        <v>105</v>
      </c>
      <c r="B879" s="19" t="s">
        <v>1441</v>
      </c>
      <c r="C879" s="11" t="s">
        <v>38</v>
      </c>
      <c r="D879" s="11" t="s">
        <v>38</v>
      </c>
      <c r="E879" s="11" t="s">
        <v>12263</v>
      </c>
      <c r="F879" s="14"/>
      <c r="G879" s="11" t="s">
        <v>1447</v>
      </c>
      <c r="H879" s="11" t="s">
        <v>1447</v>
      </c>
      <c r="I879" s="11" t="s">
        <v>1449</v>
      </c>
      <c r="J879" s="12" t="s">
        <v>864</v>
      </c>
      <c r="K879" s="12" t="s">
        <v>1445</v>
      </c>
      <c r="L879" s="11" t="s">
        <v>11663</v>
      </c>
      <c r="M879" s="11" t="s">
        <v>43</v>
      </c>
      <c r="N879" s="11">
        <v>0</v>
      </c>
      <c r="O879" s="11">
        <v>0</v>
      </c>
      <c r="P879" s="11"/>
      <c r="Q879" s="130">
        <v>3</v>
      </c>
      <c r="R879" s="130">
        <v>4</v>
      </c>
      <c r="S879" s="14"/>
      <c r="T879" s="16"/>
    </row>
    <row r="880" spans="1:20" ht="14.25" customHeight="1">
      <c r="A880" s="7">
        <v>105</v>
      </c>
      <c r="B880" s="19" t="s">
        <v>1441</v>
      </c>
      <c r="C880" s="11" t="s">
        <v>1450</v>
      </c>
      <c r="D880" s="11" t="s">
        <v>12264</v>
      </c>
      <c r="E880" s="14"/>
      <c r="F880" s="14"/>
      <c r="G880" s="14"/>
      <c r="H880" s="14"/>
      <c r="I880" s="14"/>
      <c r="J880" s="12" t="s">
        <v>1451</v>
      </c>
      <c r="K880" s="12" t="s">
        <v>1452</v>
      </c>
      <c r="L880" s="11" t="s">
        <v>11663</v>
      </c>
      <c r="M880" s="11" t="s">
        <v>12265</v>
      </c>
      <c r="N880" s="11">
        <v>0</v>
      </c>
      <c r="O880" s="11">
        <v>0</v>
      </c>
      <c r="P880" s="11"/>
      <c r="Q880" s="130">
        <v>3</v>
      </c>
      <c r="R880" s="130">
        <v>4</v>
      </c>
      <c r="S880" s="14"/>
      <c r="T880" s="16"/>
    </row>
    <row r="881" spans="1:20" ht="14.25" customHeight="1">
      <c r="A881" s="7">
        <v>106</v>
      </c>
      <c r="B881" s="19" t="s">
        <v>1453</v>
      </c>
      <c r="C881" s="11"/>
      <c r="D881" s="11" t="s">
        <v>12266</v>
      </c>
      <c r="E881" s="14"/>
      <c r="F881" s="14"/>
      <c r="G881" s="14"/>
      <c r="H881" s="14"/>
      <c r="I881" s="14"/>
      <c r="J881" s="12" t="s">
        <v>1529</v>
      </c>
      <c r="K881" s="415"/>
      <c r="L881" s="11"/>
      <c r="M881" s="14"/>
      <c r="N881" s="14"/>
      <c r="O881" s="14"/>
      <c r="P881" s="11"/>
      <c r="Q881" s="11"/>
      <c r="R881" s="11"/>
      <c r="S881" s="14"/>
      <c r="T881" s="16"/>
    </row>
    <row r="882" spans="1:20" ht="14.25" customHeight="1">
      <c r="A882" s="7">
        <v>106</v>
      </c>
      <c r="B882" s="19" t="s">
        <v>1453</v>
      </c>
      <c r="C882" s="11"/>
      <c r="D882" s="11" t="s">
        <v>2441</v>
      </c>
      <c r="E882" s="14"/>
      <c r="F882" s="14"/>
      <c r="G882" s="14"/>
      <c r="H882" s="14"/>
      <c r="I882" s="14"/>
      <c r="J882" s="12" t="s">
        <v>281</v>
      </c>
      <c r="K882" s="415"/>
      <c r="L882" s="11"/>
      <c r="M882" s="14"/>
      <c r="N882" s="14"/>
      <c r="O882" s="14"/>
      <c r="P882" s="11"/>
      <c r="Q882" s="11"/>
      <c r="R882" s="11"/>
      <c r="S882" s="14"/>
      <c r="T882" s="16"/>
    </row>
    <row r="883" spans="1:20" ht="14.25" customHeight="1">
      <c r="A883" s="7">
        <v>106</v>
      </c>
      <c r="B883" s="19" t="s">
        <v>1453</v>
      </c>
      <c r="C883" s="11" t="s">
        <v>1817</v>
      </c>
      <c r="D883" s="11" t="s">
        <v>1455</v>
      </c>
      <c r="E883" s="11" t="s">
        <v>1817</v>
      </c>
      <c r="F883" s="14"/>
      <c r="G883" s="11" t="s">
        <v>1456</v>
      </c>
      <c r="H883" s="11" t="s">
        <v>1456</v>
      </c>
      <c r="I883" s="11" t="s">
        <v>1457</v>
      </c>
      <c r="J883" s="12" t="s">
        <v>797</v>
      </c>
      <c r="K883" s="12" t="s">
        <v>1204</v>
      </c>
      <c r="L883" s="11" t="s">
        <v>11666</v>
      </c>
      <c r="M883" s="11" t="s">
        <v>43</v>
      </c>
      <c r="N883" s="11">
        <v>0</v>
      </c>
      <c r="O883" s="11">
        <v>1</v>
      </c>
      <c r="P883" s="11" t="s">
        <v>12267</v>
      </c>
      <c r="Q883" s="130">
        <v>3</v>
      </c>
      <c r="R883" s="130">
        <v>4</v>
      </c>
      <c r="S883" s="14"/>
      <c r="T883" s="16"/>
    </row>
    <row r="884" spans="1:20" ht="14.25" customHeight="1">
      <c r="A884" s="7">
        <v>106</v>
      </c>
      <c r="B884" s="19" t="s">
        <v>1453</v>
      </c>
      <c r="C884" s="11" t="s">
        <v>1747</v>
      </c>
      <c r="D884" s="11" t="s">
        <v>1459</v>
      </c>
      <c r="E884" s="11" t="s">
        <v>1747</v>
      </c>
      <c r="F884" s="14"/>
      <c r="G884" s="11" t="s">
        <v>1460</v>
      </c>
      <c r="H884" s="11" t="s">
        <v>1460</v>
      </c>
      <c r="I884" s="14"/>
      <c r="J884" s="12" t="s">
        <v>515</v>
      </c>
      <c r="K884" s="12" t="s">
        <v>545</v>
      </c>
      <c r="L884" s="11" t="s">
        <v>11663</v>
      </c>
      <c r="M884" s="11" t="s">
        <v>43</v>
      </c>
      <c r="N884" s="11">
        <v>0</v>
      </c>
      <c r="O884" s="11">
        <v>1</v>
      </c>
      <c r="P884" s="11" t="s">
        <v>12268</v>
      </c>
      <c r="Q884" s="130">
        <v>3</v>
      </c>
      <c r="R884" s="130">
        <v>4</v>
      </c>
      <c r="S884" s="14"/>
      <c r="T884" s="16"/>
    </row>
    <row r="885" spans="1:20" ht="14.25" customHeight="1">
      <c r="A885" s="7">
        <v>106</v>
      </c>
      <c r="B885" s="19" t="s">
        <v>1453</v>
      </c>
      <c r="C885" s="11" t="s">
        <v>1461</v>
      </c>
      <c r="D885" s="11" t="s">
        <v>616</v>
      </c>
      <c r="E885" s="11" t="s">
        <v>1464</v>
      </c>
      <c r="F885" s="11" t="s">
        <v>1462</v>
      </c>
      <c r="G885" s="11" t="s">
        <v>1464</v>
      </c>
      <c r="H885" s="11" t="s">
        <v>1464</v>
      </c>
      <c r="I885" s="14"/>
      <c r="J885" s="12" t="s">
        <v>1249</v>
      </c>
      <c r="K885" s="12" t="s">
        <v>1072</v>
      </c>
      <c r="L885" s="11" t="s">
        <v>11666</v>
      </c>
      <c r="M885" s="11" t="s">
        <v>28</v>
      </c>
      <c r="N885" s="11">
        <v>0</v>
      </c>
      <c r="O885" s="11">
        <v>1</v>
      </c>
      <c r="P885" s="11"/>
      <c r="Q885" s="130">
        <v>5</v>
      </c>
      <c r="R885" s="130">
        <v>4</v>
      </c>
      <c r="S885" s="14"/>
      <c r="T885" s="16"/>
    </row>
    <row r="886" spans="1:20" ht="14.25" customHeight="1">
      <c r="A886" s="7">
        <v>106</v>
      </c>
      <c r="B886" s="19" t="s">
        <v>1453</v>
      </c>
      <c r="C886" s="11" t="s">
        <v>1414</v>
      </c>
      <c r="D886" s="11" t="s">
        <v>1415</v>
      </c>
      <c r="E886" s="14"/>
      <c r="F886" s="14"/>
      <c r="G886" s="11" t="s">
        <v>1467</v>
      </c>
      <c r="H886" s="11" t="s">
        <v>1467</v>
      </c>
      <c r="I886" s="14"/>
      <c r="J886" s="12" t="s">
        <v>1465</v>
      </c>
      <c r="K886" s="12" t="s">
        <v>781</v>
      </c>
      <c r="L886" s="11" t="s">
        <v>11666</v>
      </c>
      <c r="M886" s="11" t="s">
        <v>28</v>
      </c>
      <c r="N886" s="11">
        <v>0</v>
      </c>
      <c r="O886" s="11">
        <v>1</v>
      </c>
      <c r="P886" s="11" t="s">
        <v>12258</v>
      </c>
      <c r="Q886" s="130">
        <v>4</v>
      </c>
      <c r="R886" s="130">
        <v>4</v>
      </c>
      <c r="S886" s="14"/>
      <c r="T886" s="16"/>
    </row>
    <row r="887" spans="1:20" ht="14.25" customHeight="1">
      <c r="A887" s="7">
        <v>106</v>
      </c>
      <c r="B887" s="19" t="s">
        <v>1453</v>
      </c>
      <c r="C887" s="11" t="s">
        <v>1468</v>
      </c>
      <c r="D887" s="11" t="s">
        <v>1469</v>
      </c>
      <c r="E887" s="11" t="s">
        <v>12269</v>
      </c>
      <c r="F887" s="14"/>
      <c r="G887" s="11" t="s">
        <v>1471</v>
      </c>
      <c r="H887" s="11" t="s">
        <v>1471</v>
      </c>
      <c r="I887" s="14"/>
      <c r="J887" s="12" t="s">
        <v>1470</v>
      </c>
      <c r="K887" s="12" t="s">
        <v>629</v>
      </c>
      <c r="L887" s="11" t="s">
        <v>11663</v>
      </c>
      <c r="M887" s="11" t="s">
        <v>36</v>
      </c>
      <c r="N887" s="11">
        <v>0</v>
      </c>
      <c r="O887" s="11">
        <v>5</v>
      </c>
      <c r="P887" s="11"/>
      <c r="Q887" s="130">
        <v>4</v>
      </c>
      <c r="R887" s="130">
        <v>3</v>
      </c>
      <c r="S887" s="14"/>
      <c r="T887" s="16"/>
    </row>
    <row r="888" spans="1:20" ht="14.25" customHeight="1">
      <c r="A888" s="7">
        <v>106</v>
      </c>
      <c r="B888" s="19" t="s">
        <v>1453</v>
      </c>
      <c r="C888" s="11" t="s">
        <v>446</v>
      </c>
      <c r="D888" s="11" t="s">
        <v>447</v>
      </c>
      <c r="E888" s="14"/>
      <c r="F888" s="14"/>
      <c r="G888" s="11" t="s">
        <v>1473</v>
      </c>
      <c r="H888" s="11" t="s">
        <v>1473</v>
      </c>
      <c r="I888" s="14"/>
      <c r="J888" s="12" t="s">
        <v>967</v>
      </c>
      <c r="K888" s="12" t="s">
        <v>1472</v>
      </c>
      <c r="L888" s="11" t="s">
        <v>11663</v>
      </c>
      <c r="M888" s="11" t="s">
        <v>28</v>
      </c>
      <c r="N888" s="11">
        <v>0</v>
      </c>
      <c r="O888" s="11">
        <v>5</v>
      </c>
      <c r="P888" s="11" t="s">
        <v>12270</v>
      </c>
      <c r="Q888" s="130">
        <v>5</v>
      </c>
      <c r="R888" s="130">
        <v>5</v>
      </c>
      <c r="S888" s="14"/>
      <c r="T888" s="16"/>
    </row>
    <row r="889" spans="1:20" ht="14.25" customHeight="1">
      <c r="A889" s="7">
        <v>107</v>
      </c>
      <c r="B889" s="19" t="s">
        <v>1474</v>
      </c>
      <c r="C889" s="11" t="s">
        <v>68</v>
      </c>
      <c r="D889" s="11" t="s">
        <v>68</v>
      </c>
      <c r="E889" s="11" t="s">
        <v>801</v>
      </c>
      <c r="F889" s="14"/>
      <c r="G889" s="14"/>
      <c r="H889" s="14"/>
      <c r="I889" s="14"/>
      <c r="J889" s="12" t="s">
        <v>1475</v>
      </c>
      <c r="K889" s="12" t="s">
        <v>306</v>
      </c>
      <c r="L889" s="11" t="s">
        <v>11666</v>
      </c>
      <c r="M889" s="11" t="s">
        <v>28</v>
      </c>
      <c r="N889" s="11">
        <v>0</v>
      </c>
      <c r="O889" s="11">
        <v>1</v>
      </c>
      <c r="P889" s="11" t="s">
        <v>12271</v>
      </c>
      <c r="Q889" s="130">
        <v>3</v>
      </c>
      <c r="R889" s="130">
        <v>3</v>
      </c>
      <c r="S889" s="14"/>
      <c r="T889" s="16"/>
    </row>
    <row r="890" spans="1:20" ht="14.25" customHeight="1">
      <c r="A890" s="7">
        <v>108</v>
      </c>
      <c r="B890" s="19" t="s">
        <v>1476</v>
      </c>
      <c r="C890" s="11" t="s">
        <v>11797</v>
      </c>
      <c r="D890" s="11" t="s">
        <v>11797</v>
      </c>
      <c r="E890" s="14"/>
      <c r="F890" s="14"/>
      <c r="G890" s="14"/>
      <c r="H890" s="14"/>
      <c r="I890" s="14"/>
      <c r="J890" s="12" t="s">
        <v>2510</v>
      </c>
      <c r="K890" s="415"/>
      <c r="L890" s="11" t="s">
        <v>11663</v>
      </c>
      <c r="M890" s="11" t="s">
        <v>43</v>
      </c>
      <c r="N890" s="11">
        <v>0</v>
      </c>
      <c r="O890" s="11">
        <v>1</v>
      </c>
      <c r="P890" s="11" t="s">
        <v>12272</v>
      </c>
      <c r="Q890" s="11"/>
      <c r="R890" s="11"/>
      <c r="S890" s="14"/>
      <c r="T890" s="16"/>
    </row>
    <row r="891" spans="1:20" ht="14.25" customHeight="1">
      <c r="A891" s="7">
        <v>108</v>
      </c>
      <c r="B891" s="19" t="s">
        <v>1476</v>
      </c>
      <c r="C891" s="11" t="s">
        <v>12273</v>
      </c>
      <c r="D891" s="11" t="s">
        <v>12273</v>
      </c>
      <c r="E891" s="14"/>
      <c r="F891" s="14"/>
      <c r="G891" s="14"/>
      <c r="H891" s="14"/>
      <c r="I891" s="14"/>
      <c r="J891" s="12" t="s">
        <v>1646</v>
      </c>
      <c r="K891" s="415"/>
      <c r="L891" s="11" t="s">
        <v>11663</v>
      </c>
      <c r="M891" s="11" t="s">
        <v>43</v>
      </c>
      <c r="N891" s="11">
        <v>0</v>
      </c>
      <c r="O891" s="11">
        <v>1</v>
      </c>
      <c r="P891" s="11"/>
      <c r="Q891" s="11"/>
      <c r="R891" s="11"/>
      <c r="S891" s="14"/>
      <c r="T891" s="16"/>
    </row>
    <row r="892" spans="1:20" ht="14.25" customHeight="1">
      <c r="A892" s="7">
        <v>108</v>
      </c>
      <c r="B892" s="19" t="s">
        <v>1476</v>
      </c>
      <c r="C892" s="11" t="s">
        <v>12274</v>
      </c>
      <c r="D892" s="11" t="s">
        <v>12275</v>
      </c>
      <c r="E892" s="14"/>
      <c r="F892" s="14"/>
      <c r="G892" s="14"/>
      <c r="H892" s="14"/>
      <c r="I892" s="14"/>
      <c r="J892" s="12" t="s">
        <v>167</v>
      </c>
      <c r="K892" s="415"/>
      <c r="L892" s="11" t="s">
        <v>11663</v>
      </c>
      <c r="M892" s="11" t="s">
        <v>43</v>
      </c>
      <c r="N892" s="11">
        <v>0</v>
      </c>
      <c r="O892" s="11">
        <v>1</v>
      </c>
      <c r="P892" s="11"/>
      <c r="Q892" s="11"/>
      <c r="R892" s="11"/>
      <c r="S892" s="14"/>
      <c r="T892" s="16"/>
    </row>
    <row r="893" spans="1:20" ht="14.25" customHeight="1">
      <c r="A893" s="7">
        <v>108</v>
      </c>
      <c r="B893" s="19" t="s">
        <v>1476</v>
      </c>
      <c r="C893" s="11" t="s">
        <v>12276</v>
      </c>
      <c r="D893" s="11" t="s">
        <v>12277</v>
      </c>
      <c r="E893" s="14"/>
      <c r="F893" s="14"/>
      <c r="G893" s="14"/>
      <c r="H893" s="14"/>
      <c r="I893" s="14"/>
      <c r="J893" s="12" t="s">
        <v>813</v>
      </c>
      <c r="K893" s="415"/>
      <c r="L893" s="11" t="s">
        <v>11666</v>
      </c>
      <c r="M893" s="11" t="s">
        <v>43</v>
      </c>
      <c r="N893" s="11">
        <v>0</v>
      </c>
      <c r="O893" s="11">
        <v>1</v>
      </c>
      <c r="P893" s="11"/>
      <c r="Q893" s="11"/>
      <c r="R893" s="11"/>
      <c r="S893" s="14"/>
      <c r="T893" s="16"/>
    </row>
    <row r="894" spans="1:20" ht="14.25" customHeight="1">
      <c r="A894" s="7">
        <v>108</v>
      </c>
      <c r="B894" s="19" t="s">
        <v>1476</v>
      </c>
      <c r="C894" s="11" t="s">
        <v>284</v>
      </c>
      <c r="D894" s="11" t="s">
        <v>1477</v>
      </c>
      <c r="E894" s="14"/>
      <c r="F894" s="14"/>
      <c r="G894" s="11" t="s">
        <v>12278</v>
      </c>
      <c r="H894" s="14"/>
      <c r="I894" s="14"/>
      <c r="J894" s="12" t="s">
        <v>774</v>
      </c>
      <c r="K894" s="12" t="s">
        <v>1478</v>
      </c>
      <c r="L894" s="11" t="s">
        <v>11688</v>
      </c>
      <c r="M894" s="11" t="s">
        <v>83</v>
      </c>
      <c r="N894" s="11">
        <v>0</v>
      </c>
      <c r="O894" s="11">
        <v>3</v>
      </c>
      <c r="P894" s="11"/>
      <c r="Q894" s="130">
        <v>3</v>
      </c>
      <c r="R894" s="130">
        <v>4</v>
      </c>
      <c r="S894" s="14"/>
      <c r="T894" s="16"/>
    </row>
    <row r="895" spans="1:20" ht="14.25" customHeight="1">
      <c r="A895" s="7">
        <v>108</v>
      </c>
      <c r="B895" s="19" t="s">
        <v>1476</v>
      </c>
      <c r="C895" s="11" t="s">
        <v>886</v>
      </c>
      <c r="D895" s="11" t="s">
        <v>12279</v>
      </c>
      <c r="E895" s="14"/>
      <c r="F895" s="14"/>
      <c r="G895" s="14"/>
      <c r="H895" s="14"/>
      <c r="I895" s="14"/>
      <c r="J895" s="12" t="s">
        <v>1724</v>
      </c>
      <c r="K895" s="415"/>
      <c r="L895" s="11" t="s">
        <v>11663</v>
      </c>
      <c r="M895" s="11" t="s">
        <v>28</v>
      </c>
      <c r="N895" s="11">
        <v>0</v>
      </c>
      <c r="O895" s="11">
        <v>1</v>
      </c>
      <c r="P895" s="11"/>
      <c r="Q895" s="11"/>
      <c r="R895" s="11"/>
      <c r="S895" s="14"/>
      <c r="T895" s="16"/>
    </row>
    <row r="896" spans="1:20" ht="14.25" customHeight="1">
      <c r="A896" s="7">
        <v>108</v>
      </c>
      <c r="B896" s="19" t="s">
        <v>1476</v>
      </c>
      <c r="C896" s="11" t="s">
        <v>12280</v>
      </c>
      <c r="D896" s="11" t="s">
        <v>12281</v>
      </c>
      <c r="E896" s="14"/>
      <c r="F896" s="14"/>
      <c r="G896" s="14"/>
      <c r="H896" s="14"/>
      <c r="I896" s="14"/>
      <c r="J896" s="12" t="s">
        <v>290</v>
      </c>
      <c r="K896" s="415"/>
      <c r="L896" s="11" t="s">
        <v>11738</v>
      </c>
      <c r="M896" s="11" t="s">
        <v>83</v>
      </c>
      <c r="N896" s="11">
        <v>0</v>
      </c>
      <c r="O896" s="11">
        <v>3</v>
      </c>
      <c r="P896" s="11"/>
      <c r="Q896" s="11"/>
      <c r="R896" s="11"/>
      <c r="S896" s="14"/>
      <c r="T896" s="16"/>
    </row>
    <row r="897" spans="1:20" ht="14.25" customHeight="1">
      <c r="A897" s="7">
        <v>108</v>
      </c>
      <c r="B897" s="19" t="s">
        <v>1476</v>
      </c>
      <c r="C897" s="11" t="s">
        <v>1480</v>
      </c>
      <c r="D897" s="11" t="s">
        <v>1480</v>
      </c>
      <c r="E897" s="14"/>
      <c r="F897" s="14"/>
      <c r="G897" s="11" t="s">
        <v>1482</v>
      </c>
      <c r="H897" s="11" t="s">
        <v>1483</v>
      </c>
      <c r="I897" s="14"/>
      <c r="J897" s="12" t="s">
        <v>1481</v>
      </c>
      <c r="K897" s="12" t="s">
        <v>264</v>
      </c>
      <c r="L897" s="11" t="s">
        <v>11663</v>
      </c>
      <c r="M897" s="11" t="s">
        <v>43</v>
      </c>
      <c r="N897" s="11">
        <v>0</v>
      </c>
      <c r="O897" s="11">
        <v>1</v>
      </c>
      <c r="P897" s="11"/>
      <c r="Q897" s="130">
        <v>3</v>
      </c>
      <c r="R897" s="130">
        <v>5</v>
      </c>
      <c r="S897" s="14"/>
      <c r="T897" s="16"/>
    </row>
    <row r="898" spans="1:20" ht="14.25" customHeight="1">
      <c r="A898" s="7">
        <v>108</v>
      </c>
      <c r="B898" s="19" t="s">
        <v>1476</v>
      </c>
      <c r="C898" s="11" t="s">
        <v>1484</v>
      </c>
      <c r="D898" s="11" t="s">
        <v>1484</v>
      </c>
      <c r="E898" s="14"/>
      <c r="F898" s="14"/>
      <c r="G898" s="11" t="s">
        <v>1486</v>
      </c>
      <c r="H898" s="14"/>
      <c r="I898" s="14"/>
      <c r="J898" s="12" t="s">
        <v>1485</v>
      </c>
      <c r="K898" s="12" t="s">
        <v>102</v>
      </c>
      <c r="L898" s="11" t="s">
        <v>11666</v>
      </c>
      <c r="M898" s="11" t="s">
        <v>28</v>
      </c>
      <c r="N898" s="11">
        <v>0</v>
      </c>
      <c r="O898" s="11">
        <v>4</v>
      </c>
      <c r="P898" s="11"/>
      <c r="Q898" s="130">
        <v>3</v>
      </c>
      <c r="R898" s="130">
        <v>3</v>
      </c>
      <c r="S898" s="14"/>
      <c r="T898" s="16"/>
    </row>
    <row r="899" spans="1:20" ht="14.25" customHeight="1">
      <c r="A899" s="7">
        <v>108</v>
      </c>
      <c r="B899" s="19" t="s">
        <v>1476</v>
      </c>
      <c r="C899" s="11" t="s">
        <v>557</v>
      </c>
      <c r="D899" s="11" t="s">
        <v>557</v>
      </c>
      <c r="E899" s="14"/>
      <c r="F899" s="14"/>
      <c r="G899" s="11" t="s">
        <v>559</v>
      </c>
      <c r="H899" s="14"/>
      <c r="I899" s="14"/>
      <c r="J899" s="12" t="s">
        <v>323</v>
      </c>
      <c r="K899" s="12" t="s">
        <v>102</v>
      </c>
      <c r="L899" s="11" t="s">
        <v>11663</v>
      </c>
      <c r="M899" s="11" t="s">
        <v>43</v>
      </c>
      <c r="N899" s="11">
        <v>0</v>
      </c>
      <c r="O899" s="11">
        <v>4</v>
      </c>
      <c r="P899" s="11"/>
      <c r="Q899" s="130">
        <v>3</v>
      </c>
      <c r="R899" s="130">
        <v>5</v>
      </c>
      <c r="S899" s="14"/>
      <c r="T899" s="16"/>
    </row>
    <row r="900" spans="1:20" ht="14.25" customHeight="1">
      <c r="A900" s="7">
        <v>108</v>
      </c>
      <c r="B900" s="19" t="s">
        <v>1476</v>
      </c>
      <c r="C900" s="11" t="s">
        <v>287</v>
      </c>
      <c r="D900" s="11" t="s">
        <v>287</v>
      </c>
      <c r="E900" s="14"/>
      <c r="F900" s="14"/>
      <c r="G900" s="14"/>
      <c r="H900" s="14"/>
      <c r="I900" s="14"/>
      <c r="J900" s="12" t="s">
        <v>1410</v>
      </c>
      <c r="K900" s="415"/>
      <c r="L900" s="11" t="s">
        <v>11688</v>
      </c>
      <c r="M900" s="11" t="s">
        <v>83</v>
      </c>
      <c r="N900" s="11">
        <v>0</v>
      </c>
      <c r="O900" s="11">
        <v>4</v>
      </c>
      <c r="P900" s="11"/>
      <c r="Q900" s="11"/>
      <c r="R900" s="11"/>
      <c r="S900" s="14"/>
      <c r="T900" s="16"/>
    </row>
    <row r="901" spans="1:20" ht="14.25" customHeight="1">
      <c r="A901" s="7">
        <v>108</v>
      </c>
      <c r="B901" s="19" t="s">
        <v>1476</v>
      </c>
      <c r="C901" s="11" t="s">
        <v>816</v>
      </c>
      <c r="D901" s="11" t="s">
        <v>852</v>
      </c>
      <c r="E901" s="14"/>
      <c r="F901" s="14"/>
      <c r="G901" s="14"/>
      <c r="H901" s="14"/>
      <c r="I901" s="14"/>
      <c r="J901" s="12" t="s">
        <v>12282</v>
      </c>
      <c r="K901" s="415"/>
      <c r="L901" s="11" t="s">
        <v>11666</v>
      </c>
      <c r="M901" s="11" t="s">
        <v>43</v>
      </c>
      <c r="N901" s="11">
        <v>0</v>
      </c>
      <c r="O901" s="14"/>
      <c r="P901" s="11" t="s">
        <v>12283</v>
      </c>
      <c r="Q901" s="11"/>
      <c r="R901" s="11"/>
      <c r="S901" s="14"/>
      <c r="T901" s="16"/>
    </row>
    <row r="902" spans="1:20" ht="14.25" customHeight="1">
      <c r="A902" s="7">
        <v>108</v>
      </c>
      <c r="B902" s="19" t="s">
        <v>1476</v>
      </c>
      <c r="C902" s="11" t="s">
        <v>1667</v>
      </c>
      <c r="D902" s="11" t="s">
        <v>1667</v>
      </c>
      <c r="E902" s="14"/>
      <c r="F902" s="14"/>
      <c r="G902" s="14"/>
      <c r="H902" s="14"/>
      <c r="I902" s="14"/>
      <c r="J902" s="12" t="s">
        <v>2463</v>
      </c>
      <c r="K902" s="415"/>
      <c r="L902" s="11" t="s">
        <v>11688</v>
      </c>
      <c r="M902" s="11" t="s">
        <v>110</v>
      </c>
      <c r="N902" s="11">
        <v>0</v>
      </c>
      <c r="O902" s="11">
        <v>3</v>
      </c>
      <c r="P902" s="11"/>
      <c r="Q902" s="11"/>
      <c r="R902" s="11"/>
      <c r="S902" s="14"/>
      <c r="T902" s="16"/>
    </row>
    <row r="903" spans="1:20" ht="14.25" customHeight="1">
      <c r="A903" s="7">
        <v>108</v>
      </c>
      <c r="B903" s="19" t="s">
        <v>1476</v>
      </c>
      <c r="C903" s="11" t="s">
        <v>1487</v>
      </c>
      <c r="D903" s="11" t="s">
        <v>1487</v>
      </c>
      <c r="E903" s="14"/>
      <c r="F903" s="14"/>
      <c r="G903" s="11" t="s">
        <v>1489</v>
      </c>
      <c r="H903" s="11" t="s">
        <v>1490</v>
      </c>
      <c r="I903" s="14"/>
      <c r="J903" s="12" t="s">
        <v>1331</v>
      </c>
      <c r="K903" s="12" t="s">
        <v>1488</v>
      </c>
      <c r="L903" s="11" t="s">
        <v>11738</v>
      </c>
      <c r="M903" s="11" t="s">
        <v>83</v>
      </c>
      <c r="N903" s="11">
        <v>0</v>
      </c>
      <c r="O903" s="11">
        <v>3</v>
      </c>
      <c r="P903" s="11"/>
      <c r="Q903" s="130">
        <v>3</v>
      </c>
      <c r="R903" s="130">
        <v>4</v>
      </c>
      <c r="S903" s="14"/>
      <c r="T903" s="16"/>
    </row>
    <row r="904" spans="1:20" ht="14.25" customHeight="1">
      <c r="A904" s="7">
        <v>108</v>
      </c>
      <c r="B904" s="19" t="s">
        <v>1476</v>
      </c>
      <c r="C904" s="11"/>
      <c r="D904" s="11" t="s">
        <v>12284</v>
      </c>
      <c r="E904" s="14"/>
      <c r="F904" s="14"/>
      <c r="G904" s="14"/>
      <c r="H904" s="14"/>
      <c r="I904" s="14"/>
      <c r="J904" s="12" t="s">
        <v>12285</v>
      </c>
      <c r="K904" s="415"/>
      <c r="L904" s="14"/>
      <c r="M904" s="14"/>
      <c r="N904" s="14"/>
      <c r="O904" s="14"/>
      <c r="P904" s="11"/>
      <c r="Q904" s="11"/>
      <c r="R904" s="11"/>
      <c r="S904" s="14"/>
      <c r="T904" s="16"/>
    </row>
    <row r="905" spans="1:20" ht="14.25" customHeight="1">
      <c r="A905" s="7">
        <v>108</v>
      </c>
      <c r="B905" s="19" t="s">
        <v>1476</v>
      </c>
      <c r="C905" s="11"/>
      <c r="D905" s="11" t="s">
        <v>12286</v>
      </c>
      <c r="E905" s="14"/>
      <c r="F905" s="14"/>
      <c r="G905" s="11"/>
      <c r="H905" s="11"/>
      <c r="I905" s="14"/>
      <c r="J905" s="12" t="s">
        <v>8084</v>
      </c>
      <c r="K905" s="415"/>
      <c r="L905" s="14"/>
      <c r="M905" s="14"/>
      <c r="N905" s="14"/>
      <c r="O905" s="14"/>
      <c r="P905" s="11"/>
      <c r="Q905" s="11"/>
      <c r="R905" s="11"/>
      <c r="S905" s="14"/>
      <c r="T905" s="16"/>
    </row>
    <row r="906" spans="1:20" ht="14.25" customHeight="1">
      <c r="A906" s="7">
        <v>108</v>
      </c>
      <c r="B906" s="19" t="s">
        <v>1476</v>
      </c>
      <c r="C906" s="11"/>
      <c r="D906" s="11" t="s">
        <v>12287</v>
      </c>
      <c r="E906" s="14"/>
      <c r="F906" s="14"/>
      <c r="G906" s="14"/>
      <c r="H906" s="14"/>
      <c r="I906" s="14"/>
      <c r="J906" s="12" t="s">
        <v>10320</v>
      </c>
      <c r="K906" s="415"/>
      <c r="L906" s="14"/>
      <c r="M906" s="14"/>
      <c r="N906" s="14"/>
      <c r="O906" s="14"/>
      <c r="P906" s="11"/>
      <c r="Q906" s="11"/>
      <c r="R906" s="11"/>
      <c r="S906" s="14"/>
      <c r="T906" s="16"/>
    </row>
    <row r="907" spans="1:20" ht="14.25" customHeight="1">
      <c r="A907" s="7">
        <v>108</v>
      </c>
      <c r="B907" s="19" t="s">
        <v>1476</v>
      </c>
      <c r="C907" s="11" t="s">
        <v>333</v>
      </c>
      <c r="D907" s="11" t="s">
        <v>616</v>
      </c>
      <c r="E907" s="11" t="s">
        <v>12288</v>
      </c>
      <c r="F907" s="14"/>
      <c r="G907" s="14"/>
      <c r="H907" s="14"/>
      <c r="I907" s="14"/>
      <c r="J907" s="12" t="s">
        <v>12289</v>
      </c>
      <c r="K907" s="415"/>
      <c r="L907" s="11" t="s">
        <v>11666</v>
      </c>
      <c r="M907" s="11" t="s">
        <v>43</v>
      </c>
      <c r="N907" s="11">
        <v>0</v>
      </c>
      <c r="O907" s="11"/>
      <c r="P907" s="11"/>
      <c r="Q907" s="11"/>
      <c r="R907" s="11"/>
      <c r="S907" s="14"/>
      <c r="T907" s="16"/>
    </row>
    <row r="908" spans="1:20" ht="14.25" customHeight="1">
      <c r="A908" s="7">
        <v>109</v>
      </c>
      <c r="B908" s="19" t="s">
        <v>1491</v>
      </c>
      <c r="C908" s="11" t="s">
        <v>75</v>
      </c>
      <c r="D908" s="11" t="s">
        <v>75</v>
      </c>
      <c r="E908" s="14"/>
      <c r="F908" s="14"/>
      <c r="G908" s="11" t="s">
        <v>1492</v>
      </c>
      <c r="H908" s="11" t="s">
        <v>1492</v>
      </c>
      <c r="I908" s="14"/>
      <c r="J908" s="12" t="s">
        <v>922</v>
      </c>
      <c r="K908" s="12" t="s">
        <v>828</v>
      </c>
      <c r="L908" s="11" t="s">
        <v>11666</v>
      </c>
      <c r="M908" s="11" t="s">
        <v>78</v>
      </c>
      <c r="N908" s="11">
        <v>1</v>
      </c>
      <c r="O908" s="11">
        <v>6</v>
      </c>
      <c r="P908" s="11" t="s">
        <v>12290</v>
      </c>
      <c r="Q908" s="130">
        <v>4</v>
      </c>
      <c r="R908" s="130">
        <v>5</v>
      </c>
      <c r="S908" s="14"/>
      <c r="T908" s="16"/>
    </row>
    <row r="909" spans="1:20" ht="14.25" customHeight="1">
      <c r="A909" s="7">
        <v>109</v>
      </c>
      <c r="B909" s="19" t="s">
        <v>1491</v>
      </c>
      <c r="C909" s="11" t="s">
        <v>68</v>
      </c>
      <c r="D909" s="11" t="s">
        <v>68</v>
      </c>
      <c r="E909" s="14"/>
      <c r="F909" s="14"/>
      <c r="G909" s="14"/>
      <c r="H909" s="14"/>
      <c r="I909" s="14"/>
      <c r="J909" s="12" t="s">
        <v>2101</v>
      </c>
      <c r="K909" s="415"/>
      <c r="L909" s="11" t="s">
        <v>11666</v>
      </c>
      <c r="M909" s="11" t="s">
        <v>28</v>
      </c>
      <c r="N909" s="11">
        <v>0</v>
      </c>
      <c r="O909" s="14"/>
      <c r="P909" s="11" t="s">
        <v>12291</v>
      </c>
      <c r="Q909" s="11"/>
      <c r="R909" s="11"/>
      <c r="S909" s="14"/>
      <c r="T909" s="16"/>
    </row>
    <row r="910" spans="1:20" ht="14.25" customHeight="1">
      <c r="A910" s="7">
        <v>110</v>
      </c>
      <c r="B910" s="19" t="s">
        <v>1493</v>
      </c>
      <c r="C910" s="11" t="s">
        <v>692</v>
      </c>
      <c r="D910" s="11" t="s">
        <v>80</v>
      </c>
      <c r="E910" s="11" t="s">
        <v>12292</v>
      </c>
      <c r="F910" s="11" t="s">
        <v>1494</v>
      </c>
      <c r="G910" s="11" t="s">
        <v>1495</v>
      </c>
      <c r="H910" s="11" t="s">
        <v>1496</v>
      </c>
      <c r="I910" s="14"/>
      <c r="J910" s="12" t="s">
        <v>166</v>
      </c>
      <c r="K910" s="12" t="s">
        <v>109</v>
      </c>
      <c r="L910" s="11" t="s">
        <v>11688</v>
      </c>
      <c r="M910" s="11" t="s">
        <v>83</v>
      </c>
      <c r="N910" s="11">
        <v>1</v>
      </c>
      <c r="O910" s="11">
        <v>3</v>
      </c>
      <c r="P910" s="11"/>
      <c r="Q910" s="130">
        <v>4</v>
      </c>
      <c r="R910" s="130">
        <v>5</v>
      </c>
      <c r="S910" s="14"/>
      <c r="T910" s="16"/>
    </row>
    <row r="911" spans="1:20" ht="14.25" customHeight="1">
      <c r="A911" s="7">
        <v>110</v>
      </c>
      <c r="B911" s="19" t="s">
        <v>1493</v>
      </c>
      <c r="C911" s="11" t="s">
        <v>2163</v>
      </c>
      <c r="D911" s="11" t="s">
        <v>12293</v>
      </c>
      <c r="E911" s="14"/>
      <c r="F911" s="14"/>
      <c r="G911" s="14"/>
      <c r="H911" s="14"/>
      <c r="I911" s="14"/>
      <c r="J911" s="12" t="s">
        <v>1383</v>
      </c>
      <c r="K911" s="415"/>
      <c r="L911" s="11" t="s">
        <v>11663</v>
      </c>
      <c r="M911" s="11" t="s">
        <v>5797</v>
      </c>
      <c r="N911" s="11">
        <v>0</v>
      </c>
      <c r="O911" s="14"/>
      <c r="P911" s="11"/>
      <c r="Q911" s="11"/>
      <c r="R911" s="11"/>
      <c r="S911" s="14"/>
      <c r="T911" s="16"/>
    </row>
    <row r="912" spans="1:20" ht="14.25" customHeight="1">
      <c r="A912" s="7">
        <v>110</v>
      </c>
      <c r="B912" s="19" t="s">
        <v>1493</v>
      </c>
      <c r="C912" s="11" t="s">
        <v>94</v>
      </c>
      <c r="D912" s="11" t="s">
        <v>94</v>
      </c>
      <c r="E912" s="14"/>
      <c r="F912" s="14"/>
      <c r="G912" s="14"/>
      <c r="H912" s="14"/>
      <c r="I912" s="14"/>
      <c r="J912" s="12" t="s">
        <v>1383</v>
      </c>
      <c r="K912" s="415"/>
      <c r="L912" s="11" t="s">
        <v>11738</v>
      </c>
      <c r="M912" s="11" t="s">
        <v>83</v>
      </c>
      <c r="N912" s="11">
        <v>0</v>
      </c>
      <c r="O912" s="14"/>
      <c r="P912" s="11"/>
      <c r="Q912" s="11"/>
      <c r="R912" s="11"/>
      <c r="S912" s="14"/>
      <c r="T912" s="16"/>
    </row>
    <row r="913" spans="1:20" ht="14.25" customHeight="1">
      <c r="A913" s="7">
        <v>110</v>
      </c>
      <c r="B913" s="19" t="s">
        <v>1493</v>
      </c>
      <c r="C913" s="11" t="s">
        <v>197</v>
      </c>
      <c r="D913" s="11" t="s">
        <v>1497</v>
      </c>
      <c r="E913" s="14"/>
      <c r="F913" s="14"/>
      <c r="G913" s="11" t="s">
        <v>1500</v>
      </c>
      <c r="H913" s="11" t="s">
        <v>1500</v>
      </c>
      <c r="I913" s="14"/>
      <c r="J913" s="12" t="s">
        <v>1498</v>
      </c>
      <c r="K913" s="12" t="s">
        <v>1395</v>
      </c>
      <c r="L913" s="11" t="s">
        <v>11663</v>
      </c>
      <c r="M913" s="11" t="s">
        <v>83</v>
      </c>
      <c r="N913" s="11">
        <v>1</v>
      </c>
      <c r="O913" s="11">
        <v>3</v>
      </c>
      <c r="P913" s="11"/>
      <c r="Q913" s="130">
        <v>3</v>
      </c>
      <c r="R913" s="130">
        <v>4</v>
      </c>
      <c r="S913" s="14"/>
      <c r="T913" s="16"/>
    </row>
    <row r="914" spans="1:20" ht="14.25" customHeight="1">
      <c r="A914" s="7">
        <v>110</v>
      </c>
      <c r="B914" s="19" t="s">
        <v>1493</v>
      </c>
      <c r="C914" s="11"/>
      <c r="D914" s="11" t="s">
        <v>12294</v>
      </c>
      <c r="E914" s="14"/>
      <c r="F914" s="14"/>
      <c r="G914" s="14"/>
      <c r="H914" s="14"/>
      <c r="I914" s="14"/>
      <c r="J914" s="12" t="s">
        <v>4004</v>
      </c>
      <c r="K914" s="415"/>
      <c r="L914" s="11" t="s">
        <v>11663</v>
      </c>
      <c r="M914" s="14"/>
      <c r="N914" s="11">
        <v>0</v>
      </c>
      <c r="O914" s="14"/>
      <c r="P914" s="11"/>
      <c r="Q914" s="11"/>
      <c r="R914" s="11"/>
      <c r="S914" s="14"/>
      <c r="T914" s="16"/>
    </row>
    <row r="915" spans="1:20" ht="14.25" customHeight="1">
      <c r="A915" s="7">
        <v>110</v>
      </c>
      <c r="B915" s="19" t="s">
        <v>1493</v>
      </c>
      <c r="C915" s="11" t="s">
        <v>514</v>
      </c>
      <c r="D915" s="11" t="s">
        <v>514</v>
      </c>
      <c r="E915" s="14"/>
      <c r="F915" s="14"/>
      <c r="G915" s="14"/>
      <c r="H915" s="14"/>
      <c r="I915" s="14"/>
      <c r="J915" s="12" t="s">
        <v>4004</v>
      </c>
      <c r="K915" s="415"/>
      <c r="L915" s="11" t="s">
        <v>11688</v>
      </c>
      <c r="M915" s="14"/>
      <c r="N915" s="11">
        <v>0</v>
      </c>
      <c r="O915" s="14"/>
      <c r="P915" s="11"/>
      <c r="Q915" s="11"/>
      <c r="R915" s="11"/>
      <c r="S915" s="14"/>
      <c r="T915" s="16"/>
    </row>
    <row r="916" spans="1:20" ht="14.25" customHeight="1">
      <c r="A916" s="7">
        <v>110</v>
      </c>
      <c r="B916" s="19" t="s">
        <v>1493</v>
      </c>
      <c r="C916" s="11"/>
      <c r="D916" s="11" t="s">
        <v>1421</v>
      </c>
      <c r="E916" s="14"/>
      <c r="F916" s="14"/>
      <c r="G916" s="14"/>
      <c r="H916" s="14"/>
      <c r="I916" s="14"/>
      <c r="J916" s="12" t="s">
        <v>3175</v>
      </c>
      <c r="K916" s="415"/>
      <c r="L916" s="11" t="s">
        <v>11666</v>
      </c>
      <c r="M916" s="14"/>
      <c r="N916" s="11">
        <v>0</v>
      </c>
      <c r="O916" s="14"/>
      <c r="P916" s="11"/>
      <c r="Q916" s="11"/>
      <c r="R916" s="11"/>
      <c r="S916" s="14"/>
      <c r="T916" s="16"/>
    </row>
    <row r="917" spans="1:20" ht="14.25" customHeight="1">
      <c r="A917" s="7">
        <v>110</v>
      </c>
      <c r="B917" s="19" t="s">
        <v>1493</v>
      </c>
      <c r="C917" s="11"/>
      <c r="D917" s="11" t="s">
        <v>12295</v>
      </c>
      <c r="E917" s="14"/>
      <c r="F917" s="14"/>
      <c r="G917" s="14"/>
      <c r="H917" s="14"/>
      <c r="I917" s="14"/>
      <c r="J917" s="12" t="s">
        <v>562</v>
      </c>
      <c r="K917" s="415"/>
      <c r="L917" s="11" t="s">
        <v>11666</v>
      </c>
      <c r="M917" s="14"/>
      <c r="N917" s="11">
        <v>0</v>
      </c>
      <c r="O917" s="14"/>
      <c r="P917" s="11"/>
      <c r="Q917" s="11"/>
      <c r="R917" s="11"/>
      <c r="S917" s="14"/>
      <c r="T917" s="16"/>
    </row>
    <row r="918" spans="1:20" ht="14.25" customHeight="1">
      <c r="A918" s="7">
        <v>110</v>
      </c>
      <c r="B918" s="19" t="s">
        <v>1493</v>
      </c>
      <c r="C918" s="11"/>
      <c r="D918" s="11" t="s">
        <v>12296</v>
      </c>
      <c r="E918" s="14"/>
      <c r="F918" s="14"/>
      <c r="G918" s="14"/>
      <c r="H918" s="14"/>
      <c r="I918" s="14"/>
      <c r="J918" s="12" t="s">
        <v>562</v>
      </c>
      <c r="K918" s="415"/>
      <c r="L918" s="11" t="s">
        <v>11666</v>
      </c>
      <c r="M918" s="14"/>
      <c r="N918" s="11">
        <v>0</v>
      </c>
      <c r="O918" s="14"/>
      <c r="P918" s="11"/>
      <c r="Q918" s="11"/>
      <c r="R918" s="11"/>
      <c r="S918" s="14"/>
      <c r="T918" s="16"/>
    </row>
    <row r="919" spans="1:20" ht="14.25" customHeight="1">
      <c r="A919" s="7">
        <v>110</v>
      </c>
      <c r="B919" s="19" t="s">
        <v>1493</v>
      </c>
      <c r="C919" s="11"/>
      <c r="D919" s="11" t="s">
        <v>6606</v>
      </c>
      <c r="E919" s="14"/>
      <c r="F919" s="14"/>
      <c r="G919" s="14"/>
      <c r="H919" s="14"/>
      <c r="I919" s="14"/>
      <c r="J919" s="12" t="s">
        <v>562</v>
      </c>
      <c r="K919" s="415"/>
      <c r="L919" s="11" t="s">
        <v>11666</v>
      </c>
      <c r="M919" s="14"/>
      <c r="N919" s="11">
        <v>0</v>
      </c>
      <c r="O919" s="14"/>
      <c r="P919" s="11"/>
      <c r="Q919" s="11"/>
      <c r="R919" s="11"/>
      <c r="S919" s="14"/>
      <c r="T919" s="16"/>
    </row>
    <row r="920" spans="1:20" ht="14.25" customHeight="1">
      <c r="A920" s="7">
        <v>110</v>
      </c>
      <c r="B920" s="19" t="s">
        <v>1493</v>
      </c>
      <c r="C920" s="11"/>
      <c r="D920" s="11" t="s">
        <v>12297</v>
      </c>
      <c r="E920" s="14"/>
      <c r="F920" s="14"/>
      <c r="G920" s="14"/>
      <c r="H920" s="14"/>
      <c r="I920" s="14"/>
      <c r="J920" s="12" t="s">
        <v>562</v>
      </c>
      <c r="K920" s="415"/>
      <c r="L920" s="11" t="s">
        <v>11666</v>
      </c>
      <c r="M920" s="14"/>
      <c r="N920" s="11">
        <v>0</v>
      </c>
      <c r="O920" s="14"/>
      <c r="P920" s="11"/>
      <c r="Q920" s="11"/>
      <c r="R920" s="11"/>
      <c r="S920" s="14"/>
      <c r="T920" s="16"/>
    </row>
    <row r="921" spans="1:20" ht="14.25" customHeight="1">
      <c r="A921" s="7">
        <v>110</v>
      </c>
      <c r="B921" s="19" t="s">
        <v>1493</v>
      </c>
      <c r="C921" s="11"/>
      <c r="D921" s="11" t="s">
        <v>2359</v>
      </c>
      <c r="E921" s="14"/>
      <c r="F921" s="14"/>
      <c r="G921" s="14"/>
      <c r="H921" s="14"/>
      <c r="I921" s="14"/>
      <c r="J921" s="12" t="s">
        <v>1235</v>
      </c>
      <c r="K921" s="415"/>
      <c r="L921" s="11" t="s">
        <v>11663</v>
      </c>
      <c r="M921" s="14"/>
      <c r="N921" s="11">
        <v>0</v>
      </c>
      <c r="O921" s="14"/>
      <c r="P921" s="11"/>
      <c r="Q921" s="11"/>
      <c r="R921" s="11"/>
      <c r="S921" s="14"/>
      <c r="T921" s="16"/>
    </row>
    <row r="922" spans="1:20" ht="14.25" customHeight="1">
      <c r="A922" s="7">
        <v>111</v>
      </c>
      <c r="B922" s="19" t="s">
        <v>1501</v>
      </c>
      <c r="C922" s="11" t="s">
        <v>276</v>
      </c>
      <c r="D922" s="11" t="s">
        <v>276</v>
      </c>
      <c r="E922" s="14"/>
      <c r="F922" s="11"/>
      <c r="G922" s="14"/>
      <c r="H922" s="14"/>
      <c r="I922" s="14"/>
      <c r="J922" s="12" t="s">
        <v>1502</v>
      </c>
      <c r="K922" s="12" t="s">
        <v>1503</v>
      </c>
      <c r="L922" s="11" t="s">
        <v>11663</v>
      </c>
      <c r="M922" s="11" t="s">
        <v>98</v>
      </c>
      <c r="N922" s="11">
        <v>0</v>
      </c>
      <c r="O922" s="14"/>
      <c r="P922" s="11"/>
      <c r="Q922" s="130">
        <v>3</v>
      </c>
      <c r="R922" s="130">
        <v>4</v>
      </c>
      <c r="S922" s="14"/>
      <c r="T922" s="16"/>
    </row>
    <row r="923" spans="1:20" ht="14.25" customHeight="1">
      <c r="A923" s="7">
        <v>111</v>
      </c>
      <c r="B923" s="19" t="s">
        <v>1501</v>
      </c>
      <c r="C923" s="11"/>
      <c r="D923" s="11" t="s">
        <v>12298</v>
      </c>
      <c r="E923" s="14"/>
      <c r="F923" s="14"/>
      <c r="G923" s="14"/>
      <c r="H923" s="14"/>
      <c r="I923" s="14"/>
      <c r="J923" s="12" t="s">
        <v>1585</v>
      </c>
      <c r="K923" s="415"/>
      <c r="L923" s="11" t="s">
        <v>11663</v>
      </c>
      <c r="M923" s="11" t="s">
        <v>275</v>
      </c>
      <c r="N923" s="11">
        <v>0</v>
      </c>
      <c r="O923" s="14"/>
      <c r="P923" s="11"/>
      <c r="Q923" s="11"/>
      <c r="R923" s="11"/>
      <c r="S923" s="14"/>
      <c r="T923" s="16"/>
    </row>
    <row r="924" spans="1:20" ht="14.25" customHeight="1">
      <c r="A924" s="7">
        <v>111</v>
      </c>
      <c r="B924" s="19" t="s">
        <v>1501</v>
      </c>
      <c r="C924" s="11"/>
      <c r="D924" s="11" t="s">
        <v>12299</v>
      </c>
      <c r="E924" s="14"/>
      <c r="F924" s="14"/>
      <c r="G924" s="14"/>
      <c r="H924" s="14"/>
      <c r="I924" s="14"/>
      <c r="J924" s="12" t="s">
        <v>890</v>
      </c>
      <c r="K924" s="415"/>
      <c r="L924" s="11" t="s">
        <v>11663</v>
      </c>
      <c r="M924" s="11" t="s">
        <v>98</v>
      </c>
      <c r="N924" s="11">
        <v>0</v>
      </c>
      <c r="O924" s="14"/>
      <c r="P924" s="11"/>
      <c r="Q924" s="11"/>
      <c r="R924" s="11"/>
      <c r="S924" s="14"/>
      <c r="T924" s="16"/>
    </row>
    <row r="925" spans="1:20" ht="14.25" customHeight="1">
      <c r="A925" s="7">
        <v>111</v>
      </c>
      <c r="B925" s="19" t="s">
        <v>1501</v>
      </c>
      <c r="C925" s="11" t="s">
        <v>593</v>
      </c>
      <c r="D925" s="11" t="s">
        <v>593</v>
      </c>
      <c r="E925" s="14"/>
      <c r="F925" s="14"/>
      <c r="G925" s="14"/>
      <c r="H925" s="14"/>
      <c r="I925" s="14"/>
      <c r="J925" s="12" t="s">
        <v>645</v>
      </c>
      <c r="K925" s="415"/>
      <c r="L925" s="11" t="s">
        <v>11663</v>
      </c>
      <c r="M925" s="11" t="s">
        <v>43</v>
      </c>
      <c r="N925" s="11">
        <v>0</v>
      </c>
      <c r="O925" s="11">
        <v>4</v>
      </c>
      <c r="P925" s="11"/>
      <c r="Q925" s="11"/>
      <c r="R925" s="11"/>
      <c r="S925" s="14"/>
      <c r="T925" s="16"/>
    </row>
    <row r="926" spans="1:20" ht="14.25" customHeight="1">
      <c r="A926" s="7">
        <v>111</v>
      </c>
      <c r="B926" s="19" t="s">
        <v>1501</v>
      </c>
      <c r="C926" s="11"/>
      <c r="D926" s="11" t="s">
        <v>2213</v>
      </c>
      <c r="E926" s="14"/>
      <c r="F926" s="14"/>
      <c r="G926" s="14"/>
      <c r="H926" s="14"/>
      <c r="I926" s="14"/>
      <c r="J926" s="12" t="s">
        <v>645</v>
      </c>
      <c r="K926" s="415"/>
      <c r="L926" s="11" t="s">
        <v>11663</v>
      </c>
      <c r="M926" s="11" t="s">
        <v>28</v>
      </c>
      <c r="N926" s="11">
        <v>0</v>
      </c>
      <c r="O926" s="11">
        <v>4</v>
      </c>
      <c r="P926" s="11"/>
      <c r="Q926" s="11"/>
      <c r="R926" s="11"/>
      <c r="S926" s="14"/>
      <c r="T926" s="16"/>
    </row>
    <row r="927" spans="1:20" ht="14.25" customHeight="1">
      <c r="A927" s="7">
        <v>111</v>
      </c>
      <c r="B927" s="19" t="s">
        <v>1501</v>
      </c>
      <c r="C927" s="11" t="s">
        <v>692</v>
      </c>
      <c r="D927" s="11" t="s">
        <v>692</v>
      </c>
      <c r="E927" s="11" t="s">
        <v>12300</v>
      </c>
      <c r="F927" s="14"/>
      <c r="G927" s="14"/>
      <c r="H927" s="14"/>
      <c r="I927" s="14"/>
      <c r="J927" s="12" t="s">
        <v>145</v>
      </c>
      <c r="K927" s="46" t="s">
        <v>1504</v>
      </c>
      <c r="L927" s="11" t="s">
        <v>11688</v>
      </c>
      <c r="M927" s="11" t="s">
        <v>83</v>
      </c>
      <c r="N927" s="11">
        <v>0</v>
      </c>
      <c r="O927" s="11">
        <v>4</v>
      </c>
      <c r="P927" s="11"/>
      <c r="Q927" s="130">
        <v>4</v>
      </c>
      <c r="R927" s="130">
        <v>4</v>
      </c>
      <c r="S927" s="14"/>
      <c r="T927" s="16"/>
    </row>
    <row r="928" spans="1:20" ht="14.25" customHeight="1">
      <c r="A928" s="7">
        <v>112</v>
      </c>
      <c r="B928" s="10" t="s">
        <v>1505</v>
      </c>
      <c r="C928" s="11" t="s">
        <v>1400</v>
      </c>
      <c r="D928" s="11" t="s">
        <v>80</v>
      </c>
      <c r="E928" s="11" t="s">
        <v>1400</v>
      </c>
      <c r="F928" s="14"/>
      <c r="G928" s="11"/>
      <c r="H928" s="11"/>
      <c r="I928" s="14"/>
      <c r="J928" s="12" t="s">
        <v>1937</v>
      </c>
      <c r="K928" s="46"/>
      <c r="L928" s="11" t="s">
        <v>11688</v>
      </c>
      <c r="M928" s="11" t="s">
        <v>83</v>
      </c>
      <c r="N928" s="11">
        <v>0</v>
      </c>
      <c r="O928" s="11">
        <v>3</v>
      </c>
      <c r="P928" s="11"/>
      <c r="Q928" s="11"/>
      <c r="R928" s="11"/>
      <c r="S928" s="14"/>
      <c r="T928" s="16"/>
    </row>
    <row r="929" spans="1:20" ht="14.25" customHeight="1">
      <c r="A929" s="7">
        <v>112</v>
      </c>
      <c r="B929" s="10" t="s">
        <v>1505</v>
      </c>
      <c r="C929" s="11" t="s">
        <v>816</v>
      </c>
      <c r="D929" s="11" t="s">
        <v>852</v>
      </c>
      <c r="E929" s="11" t="s">
        <v>4081</v>
      </c>
      <c r="F929" s="14"/>
      <c r="G929" s="11" t="s">
        <v>1507</v>
      </c>
      <c r="H929" s="11" t="s">
        <v>1507</v>
      </c>
      <c r="I929" s="11" t="s">
        <v>1439</v>
      </c>
      <c r="J929" s="12" t="s">
        <v>1506</v>
      </c>
      <c r="K929" s="12" t="s">
        <v>339</v>
      </c>
      <c r="L929" s="11" t="s">
        <v>11666</v>
      </c>
      <c r="M929" s="11" t="s">
        <v>43</v>
      </c>
      <c r="N929" s="11">
        <v>0</v>
      </c>
      <c r="O929" s="11">
        <v>1</v>
      </c>
      <c r="P929" s="11" t="s">
        <v>12301</v>
      </c>
      <c r="Q929" s="130">
        <v>5</v>
      </c>
      <c r="R929" s="130">
        <v>4</v>
      </c>
      <c r="S929" s="14"/>
      <c r="T929" s="16"/>
    </row>
    <row r="930" spans="1:20" ht="14.25" customHeight="1">
      <c r="A930" s="7">
        <v>112</v>
      </c>
      <c r="B930" s="10" t="s">
        <v>1505</v>
      </c>
      <c r="C930" s="11" t="s">
        <v>552</v>
      </c>
      <c r="D930" s="11" t="s">
        <v>12302</v>
      </c>
      <c r="E930" s="14"/>
      <c r="F930" s="11" t="s">
        <v>2129</v>
      </c>
      <c r="G930" s="11"/>
      <c r="H930" s="11"/>
      <c r="I930" s="14"/>
      <c r="J930" s="12" t="s">
        <v>794</v>
      </c>
      <c r="K930" s="46"/>
      <c r="L930" s="11" t="s">
        <v>11663</v>
      </c>
      <c r="M930" s="11" t="s">
        <v>43</v>
      </c>
      <c r="N930" s="11">
        <v>0</v>
      </c>
      <c r="O930" s="11">
        <v>1</v>
      </c>
      <c r="P930" s="11"/>
      <c r="Q930" s="11"/>
      <c r="R930" s="11"/>
      <c r="S930" s="14"/>
      <c r="T930" s="16"/>
    </row>
    <row r="931" spans="1:20" ht="14.25" customHeight="1">
      <c r="A931" s="7">
        <v>112</v>
      </c>
      <c r="B931" s="10" t="s">
        <v>1505</v>
      </c>
      <c r="C931" s="11" t="s">
        <v>38</v>
      </c>
      <c r="D931" s="11" t="s">
        <v>38</v>
      </c>
      <c r="E931" s="14"/>
      <c r="F931" s="14"/>
      <c r="G931" s="11"/>
      <c r="H931" s="11"/>
      <c r="I931" s="14"/>
      <c r="J931" s="12" t="s">
        <v>3322</v>
      </c>
      <c r="K931" s="46"/>
      <c r="L931" s="11" t="s">
        <v>11663</v>
      </c>
      <c r="M931" s="11" t="s">
        <v>43</v>
      </c>
      <c r="N931" s="11">
        <v>0</v>
      </c>
      <c r="O931" s="11">
        <v>1</v>
      </c>
      <c r="P931" s="11"/>
      <c r="Q931" s="11"/>
      <c r="R931" s="11"/>
      <c r="S931" s="14"/>
      <c r="T931" s="16"/>
    </row>
    <row r="932" spans="1:20" ht="14.25" customHeight="1">
      <c r="A932" s="7">
        <v>112</v>
      </c>
      <c r="B932" s="10" t="s">
        <v>1505</v>
      </c>
      <c r="C932" s="11" t="s">
        <v>1400</v>
      </c>
      <c r="D932" s="11" t="s">
        <v>80</v>
      </c>
      <c r="E932" s="14"/>
      <c r="F932" s="14"/>
      <c r="G932" s="11" t="s">
        <v>1402</v>
      </c>
      <c r="H932" s="11" t="s">
        <v>1402</v>
      </c>
      <c r="I932" s="14"/>
      <c r="J932" s="12" t="s">
        <v>1508</v>
      </c>
      <c r="K932" s="12" t="s">
        <v>1386</v>
      </c>
      <c r="L932" s="11" t="s">
        <v>11688</v>
      </c>
      <c r="M932" s="11" t="s">
        <v>83</v>
      </c>
      <c r="N932" s="11">
        <v>0</v>
      </c>
      <c r="O932" s="11">
        <v>3</v>
      </c>
      <c r="P932" s="11"/>
      <c r="Q932" s="130">
        <v>3</v>
      </c>
      <c r="R932" s="130">
        <v>3</v>
      </c>
      <c r="S932" s="14"/>
      <c r="T932" s="16"/>
    </row>
    <row r="933" spans="1:20" ht="14.25" customHeight="1">
      <c r="A933" s="7">
        <v>112</v>
      </c>
      <c r="B933" s="10" t="s">
        <v>1505</v>
      </c>
      <c r="C933" s="11" t="s">
        <v>284</v>
      </c>
      <c r="D933" s="11" t="s">
        <v>284</v>
      </c>
      <c r="E933" s="16"/>
      <c r="F933" s="14"/>
      <c r="G933" s="11"/>
      <c r="H933" s="11"/>
      <c r="I933" s="14"/>
      <c r="J933" s="46" t="s">
        <v>223</v>
      </c>
      <c r="K933" s="46"/>
      <c r="L933" s="11" t="s">
        <v>11688</v>
      </c>
      <c r="M933" s="11" t="s">
        <v>83</v>
      </c>
      <c r="N933" s="11">
        <v>0</v>
      </c>
      <c r="O933" s="11">
        <v>3</v>
      </c>
      <c r="P933" s="11"/>
      <c r="Q933" s="11"/>
      <c r="R933" s="11"/>
      <c r="S933" s="14"/>
      <c r="T933" s="16"/>
    </row>
    <row r="934" spans="1:20" ht="14.25" customHeight="1">
      <c r="A934" s="7">
        <v>112</v>
      </c>
      <c r="B934" s="10" t="s">
        <v>1505</v>
      </c>
      <c r="C934" s="11" t="s">
        <v>75</v>
      </c>
      <c r="D934" s="11" t="s">
        <v>75</v>
      </c>
      <c r="E934" s="14"/>
      <c r="F934" s="11" t="s">
        <v>11104</v>
      </c>
      <c r="G934" s="11" t="s">
        <v>1511</v>
      </c>
      <c r="H934" s="11" t="s">
        <v>1511</v>
      </c>
      <c r="I934" s="14"/>
      <c r="J934" s="12" t="s">
        <v>1510</v>
      </c>
      <c r="K934" s="12" t="s">
        <v>1235</v>
      </c>
      <c r="L934" s="11" t="s">
        <v>11666</v>
      </c>
      <c r="M934" s="11" t="s">
        <v>78</v>
      </c>
      <c r="N934" s="11">
        <v>1</v>
      </c>
      <c r="O934" s="11">
        <v>5</v>
      </c>
      <c r="P934" s="11" t="s">
        <v>12303</v>
      </c>
      <c r="Q934" s="130">
        <v>4</v>
      </c>
      <c r="R934" s="130">
        <v>4</v>
      </c>
      <c r="S934" s="14"/>
      <c r="T934" s="16"/>
    </row>
    <row r="935" spans="1:20" ht="14.25" customHeight="1">
      <c r="A935" s="7">
        <v>112</v>
      </c>
      <c r="B935" s="10" t="s">
        <v>1505</v>
      </c>
      <c r="C935" s="11" t="s">
        <v>1461</v>
      </c>
      <c r="D935" s="11" t="s">
        <v>1512</v>
      </c>
      <c r="E935" s="11" t="s">
        <v>1535</v>
      </c>
      <c r="F935" s="14"/>
      <c r="G935" s="11" t="s">
        <v>1514</v>
      </c>
      <c r="H935" s="11" t="s">
        <v>1514</v>
      </c>
      <c r="I935" s="14"/>
      <c r="J935" s="12" t="s">
        <v>1139</v>
      </c>
      <c r="K935" s="12" t="s">
        <v>323</v>
      </c>
      <c r="L935" s="11" t="s">
        <v>11666</v>
      </c>
      <c r="M935" s="11" t="s">
        <v>28</v>
      </c>
      <c r="N935" s="11">
        <v>0</v>
      </c>
      <c r="O935" s="11">
        <v>1</v>
      </c>
      <c r="P935" s="11" t="s">
        <v>12304</v>
      </c>
      <c r="Q935" s="130">
        <v>4</v>
      </c>
      <c r="R935" s="130">
        <v>4</v>
      </c>
      <c r="S935" s="14"/>
      <c r="T935" s="16"/>
    </row>
    <row r="936" spans="1:20" ht="14.25" customHeight="1">
      <c r="A936" s="7">
        <v>112</v>
      </c>
      <c r="B936" s="10" t="s">
        <v>1505</v>
      </c>
      <c r="C936" s="11" t="s">
        <v>84</v>
      </c>
      <c r="D936" s="11" t="s">
        <v>85</v>
      </c>
      <c r="E936" s="14"/>
      <c r="F936" s="14"/>
      <c r="G936" s="11" t="s">
        <v>1517</v>
      </c>
      <c r="H936" s="11" t="s">
        <v>1517</v>
      </c>
      <c r="I936" s="14"/>
      <c r="J936" s="12" t="s">
        <v>499</v>
      </c>
      <c r="K936" s="12" t="s">
        <v>1515</v>
      </c>
      <c r="L936" s="11" t="s">
        <v>11666</v>
      </c>
      <c r="M936" s="11" t="s">
        <v>28</v>
      </c>
      <c r="N936" s="11">
        <v>0</v>
      </c>
      <c r="O936" s="11">
        <v>1</v>
      </c>
      <c r="P936" s="11" t="s">
        <v>12305</v>
      </c>
      <c r="Q936" s="130">
        <v>3</v>
      </c>
      <c r="R936" s="130">
        <v>4</v>
      </c>
      <c r="S936" s="14"/>
      <c r="T936" s="16"/>
    </row>
    <row r="937" spans="1:20" ht="14.25" customHeight="1">
      <c r="A937" s="7">
        <v>112</v>
      </c>
      <c r="B937" s="10" t="s">
        <v>1505</v>
      </c>
      <c r="C937" s="11"/>
      <c r="D937" s="11" t="s">
        <v>1568</v>
      </c>
      <c r="E937" s="14"/>
      <c r="F937" s="14"/>
      <c r="G937" s="11"/>
      <c r="H937" s="11"/>
      <c r="I937" s="14"/>
      <c r="J937" s="12" t="s">
        <v>243</v>
      </c>
      <c r="K937" s="46"/>
      <c r="L937" s="11" t="s">
        <v>11663</v>
      </c>
      <c r="M937" s="11" t="s">
        <v>43</v>
      </c>
      <c r="N937" s="11">
        <v>0</v>
      </c>
      <c r="O937" s="11">
        <v>1</v>
      </c>
      <c r="P937" s="11"/>
      <c r="Q937" s="11"/>
      <c r="R937" s="11"/>
      <c r="S937" s="14"/>
      <c r="T937" s="16"/>
    </row>
    <row r="938" spans="1:20" ht="14.25" customHeight="1">
      <c r="A938" s="7">
        <v>112</v>
      </c>
      <c r="B938" s="10" t="s">
        <v>1505</v>
      </c>
      <c r="C938" s="11" t="s">
        <v>1518</v>
      </c>
      <c r="D938" s="11" t="s">
        <v>1518</v>
      </c>
      <c r="E938" s="14"/>
      <c r="F938" s="14"/>
      <c r="G938" s="11"/>
      <c r="H938" s="11"/>
      <c r="I938" s="14"/>
      <c r="J938" s="12" t="s">
        <v>1519</v>
      </c>
      <c r="K938" s="46" t="s">
        <v>1515</v>
      </c>
      <c r="L938" s="11" t="s">
        <v>11688</v>
      </c>
      <c r="M938" s="11" t="s">
        <v>83</v>
      </c>
      <c r="N938" s="11">
        <v>0</v>
      </c>
      <c r="O938" s="11">
        <v>3</v>
      </c>
      <c r="P938" s="11"/>
      <c r="Q938" s="130">
        <v>3</v>
      </c>
      <c r="R938" s="130">
        <v>4</v>
      </c>
      <c r="S938" s="14"/>
      <c r="T938" s="16"/>
    </row>
    <row r="939" spans="1:20" ht="14.25" customHeight="1">
      <c r="A939" s="7">
        <v>113</v>
      </c>
      <c r="B939" s="19" t="s">
        <v>1520</v>
      </c>
      <c r="C939" s="11" t="s">
        <v>446</v>
      </c>
      <c r="D939" s="11" t="s">
        <v>447</v>
      </c>
      <c r="E939" s="11" t="s">
        <v>12306</v>
      </c>
      <c r="F939" s="14"/>
      <c r="G939" s="11" t="s">
        <v>1524</v>
      </c>
      <c r="H939" s="11" t="s">
        <v>1524</v>
      </c>
      <c r="I939" s="14"/>
      <c r="J939" s="12" t="s">
        <v>1521</v>
      </c>
      <c r="K939" s="12" t="s">
        <v>1522</v>
      </c>
      <c r="L939" s="11" t="s">
        <v>11663</v>
      </c>
      <c r="M939" s="11" t="s">
        <v>28</v>
      </c>
      <c r="N939" s="11">
        <v>1</v>
      </c>
      <c r="O939" s="11">
        <v>1</v>
      </c>
      <c r="P939" s="11"/>
      <c r="Q939" s="130">
        <v>4</v>
      </c>
      <c r="R939" s="130">
        <v>3</v>
      </c>
      <c r="S939" s="14"/>
      <c r="T939" s="16"/>
    </row>
    <row r="940" spans="1:20" ht="14.25" customHeight="1">
      <c r="A940" s="7">
        <v>113</v>
      </c>
      <c r="B940" s="19" t="s">
        <v>1520</v>
      </c>
      <c r="C940" s="11" t="s">
        <v>1525</v>
      </c>
      <c r="D940" s="11" t="s">
        <v>1526</v>
      </c>
      <c r="E940" s="14"/>
      <c r="F940" s="14"/>
      <c r="G940" s="11" t="s">
        <v>1528</v>
      </c>
      <c r="H940" s="11" t="s">
        <v>1528</v>
      </c>
      <c r="I940" s="14"/>
      <c r="J940" s="12" t="s">
        <v>1527</v>
      </c>
      <c r="K940" s="12" t="s">
        <v>1506</v>
      </c>
      <c r="L940" s="11" t="s">
        <v>11666</v>
      </c>
      <c r="M940" s="11" t="s">
        <v>28</v>
      </c>
      <c r="N940" s="11">
        <v>1</v>
      </c>
      <c r="O940" s="11">
        <v>1</v>
      </c>
      <c r="P940" s="11"/>
      <c r="Q940" s="130">
        <v>4</v>
      </c>
      <c r="R940" s="130">
        <v>3</v>
      </c>
      <c r="S940" s="14"/>
      <c r="T940" s="16"/>
    </row>
    <row r="941" spans="1:20" ht="14.25" customHeight="1">
      <c r="A941" s="7">
        <v>113</v>
      </c>
      <c r="B941" s="19" t="s">
        <v>1520</v>
      </c>
      <c r="C941" s="11" t="s">
        <v>816</v>
      </c>
      <c r="D941" s="11" t="s">
        <v>816</v>
      </c>
      <c r="E941" s="11" t="s">
        <v>622</v>
      </c>
      <c r="F941" s="14"/>
      <c r="G941" s="11" t="s">
        <v>1531</v>
      </c>
      <c r="H941" s="11" t="s">
        <v>12307</v>
      </c>
      <c r="I941" s="11" t="s">
        <v>1439</v>
      </c>
      <c r="J941" s="12" t="s">
        <v>1529</v>
      </c>
      <c r="K941" s="12" t="s">
        <v>1102</v>
      </c>
      <c r="L941" s="11" t="s">
        <v>11666</v>
      </c>
      <c r="M941" s="11" t="s">
        <v>43</v>
      </c>
      <c r="N941" s="11">
        <v>1</v>
      </c>
      <c r="O941" s="11">
        <v>1</v>
      </c>
      <c r="P941" s="11"/>
      <c r="Q941" s="130">
        <v>4</v>
      </c>
      <c r="R941" s="130">
        <v>4</v>
      </c>
      <c r="S941" s="14"/>
      <c r="T941" s="16"/>
    </row>
    <row r="942" spans="1:20" ht="14.25" customHeight="1">
      <c r="A942" s="7">
        <v>113</v>
      </c>
      <c r="B942" s="19" t="s">
        <v>1520</v>
      </c>
      <c r="C942" s="11" t="s">
        <v>75</v>
      </c>
      <c r="D942" s="11" t="s">
        <v>75</v>
      </c>
      <c r="E942" s="14"/>
      <c r="F942" s="14"/>
      <c r="G942" s="11" t="s">
        <v>1532</v>
      </c>
      <c r="H942" s="11" t="s">
        <v>1532</v>
      </c>
      <c r="I942" s="14"/>
      <c r="J942" s="12" t="s">
        <v>76</v>
      </c>
      <c r="K942" s="12" t="s">
        <v>81</v>
      </c>
      <c r="L942" s="11" t="s">
        <v>11666</v>
      </c>
      <c r="M942" s="11" t="s">
        <v>78</v>
      </c>
      <c r="N942" s="11">
        <v>1</v>
      </c>
      <c r="O942" s="11">
        <v>6</v>
      </c>
      <c r="P942" s="11"/>
      <c r="Q942" s="130">
        <v>3</v>
      </c>
      <c r="R942" s="130">
        <v>3</v>
      </c>
      <c r="S942" s="14"/>
      <c r="T942" s="16"/>
    </row>
    <row r="943" spans="1:20" ht="14.25" customHeight="1">
      <c r="A943" s="7">
        <v>114</v>
      </c>
      <c r="B943" s="19" t="s">
        <v>1533</v>
      </c>
      <c r="C943" s="11" t="s">
        <v>75</v>
      </c>
      <c r="D943" s="11" t="s">
        <v>75</v>
      </c>
      <c r="E943" s="14"/>
      <c r="F943" s="14"/>
      <c r="G943" s="14"/>
      <c r="H943" s="14"/>
      <c r="I943" s="14"/>
      <c r="J943" s="12" t="s">
        <v>1534</v>
      </c>
      <c r="K943" s="12" t="s">
        <v>510</v>
      </c>
      <c r="L943" s="11" t="s">
        <v>11666</v>
      </c>
      <c r="M943" s="11" t="s">
        <v>78</v>
      </c>
      <c r="N943" s="11">
        <v>0</v>
      </c>
      <c r="O943" s="11">
        <v>6</v>
      </c>
      <c r="P943" s="11"/>
      <c r="Q943" s="130">
        <v>3</v>
      </c>
      <c r="R943" s="130">
        <v>3</v>
      </c>
      <c r="S943" s="14"/>
      <c r="T943" s="16"/>
    </row>
    <row r="944" spans="1:20" ht="14.25" customHeight="1">
      <c r="A944" s="7">
        <v>114</v>
      </c>
      <c r="B944" s="19" t="s">
        <v>1533</v>
      </c>
      <c r="C944" s="11" t="s">
        <v>80</v>
      </c>
      <c r="D944" s="11" t="s">
        <v>80</v>
      </c>
      <c r="E944" s="14"/>
      <c r="F944" s="14"/>
      <c r="G944" s="11"/>
      <c r="H944" s="11"/>
      <c r="I944" s="14"/>
      <c r="J944" s="12" t="s">
        <v>3628</v>
      </c>
      <c r="K944" s="415"/>
      <c r="L944" s="11" t="s">
        <v>11688</v>
      </c>
      <c r="M944" s="11" t="s">
        <v>83</v>
      </c>
      <c r="N944" s="11">
        <v>0</v>
      </c>
      <c r="O944" s="11">
        <v>3</v>
      </c>
      <c r="P944" s="11"/>
      <c r="Q944" s="11"/>
      <c r="R944" s="11"/>
      <c r="S944" s="14"/>
      <c r="T944" s="16"/>
    </row>
    <row r="945" spans="1:20" ht="14.25" customHeight="1">
      <c r="A945" s="7">
        <v>114</v>
      </c>
      <c r="B945" s="19" t="s">
        <v>1533</v>
      </c>
      <c r="C945" s="11" t="s">
        <v>1461</v>
      </c>
      <c r="D945" s="11" t="s">
        <v>1535</v>
      </c>
      <c r="E945" s="14"/>
      <c r="F945" s="14"/>
      <c r="G945" s="14"/>
      <c r="H945" s="14"/>
      <c r="I945" s="14"/>
      <c r="J945" s="12" t="s">
        <v>1536</v>
      </c>
      <c r="K945" s="12" t="s">
        <v>1537</v>
      </c>
      <c r="L945" s="11" t="s">
        <v>11666</v>
      </c>
      <c r="M945" s="11" t="s">
        <v>28</v>
      </c>
      <c r="N945" s="11">
        <v>0</v>
      </c>
      <c r="O945" s="11">
        <v>1</v>
      </c>
      <c r="P945" s="11"/>
      <c r="Q945" s="130">
        <v>3</v>
      </c>
      <c r="R945" s="130">
        <v>3</v>
      </c>
      <c r="S945" s="14"/>
      <c r="T945" s="16"/>
    </row>
    <row r="946" spans="1:20" ht="14.25" customHeight="1">
      <c r="A946" s="7">
        <v>114</v>
      </c>
      <c r="B946" s="19" t="s">
        <v>1533</v>
      </c>
      <c r="C946" s="11" t="s">
        <v>1414</v>
      </c>
      <c r="D946" s="11" t="s">
        <v>1415</v>
      </c>
      <c r="E946" s="14"/>
      <c r="F946" s="14"/>
      <c r="G946" s="14"/>
      <c r="H946" s="14"/>
      <c r="I946" s="14"/>
      <c r="J946" s="406">
        <v>0.1673611111111111</v>
      </c>
      <c r="K946" s="12" t="s">
        <v>388</v>
      </c>
      <c r="L946" s="11" t="s">
        <v>11666</v>
      </c>
      <c r="M946" s="11" t="s">
        <v>28</v>
      </c>
      <c r="N946" s="11">
        <v>0</v>
      </c>
      <c r="O946" s="11">
        <v>1</v>
      </c>
      <c r="P946" s="11"/>
      <c r="Q946" s="130">
        <v>3</v>
      </c>
      <c r="R946" s="130">
        <v>3</v>
      </c>
      <c r="S946" s="14"/>
      <c r="T946" s="16"/>
    </row>
    <row r="947" spans="1:20" ht="14.25" customHeight="1">
      <c r="A947" s="7">
        <v>114</v>
      </c>
      <c r="B947" s="19" t="s">
        <v>1533</v>
      </c>
      <c r="C947" s="11" t="s">
        <v>1538</v>
      </c>
      <c r="D947" s="11" t="s">
        <v>1538</v>
      </c>
      <c r="E947" s="14"/>
      <c r="F947" s="11" t="s">
        <v>1539</v>
      </c>
      <c r="G947" s="11" t="s">
        <v>1541</v>
      </c>
      <c r="H947" s="11" t="s">
        <v>1541</v>
      </c>
      <c r="I947" s="14"/>
      <c r="J947" s="12" t="s">
        <v>1004</v>
      </c>
      <c r="K947" s="12" t="s">
        <v>1540</v>
      </c>
      <c r="L947" s="11" t="s">
        <v>11663</v>
      </c>
      <c r="M947" s="11" t="s">
        <v>5797</v>
      </c>
      <c r="N947" s="11">
        <v>1</v>
      </c>
      <c r="O947" s="11">
        <v>5</v>
      </c>
      <c r="P947" s="11"/>
      <c r="Q947" s="130">
        <v>3</v>
      </c>
      <c r="R947" s="130">
        <v>4</v>
      </c>
      <c r="S947" s="14"/>
      <c r="T947" s="16"/>
    </row>
    <row r="948" spans="1:20" ht="14.25" customHeight="1">
      <c r="A948" s="7">
        <v>114</v>
      </c>
      <c r="B948" s="19" t="s">
        <v>1533</v>
      </c>
      <c r="C948" s="11" t="s">
        <v>1542</v>
      </c>
      <c r="D948" s="11" t="s">
        <v>1543</v>
      </c>
      <c r="E948" s="11" t="s">
        <v>1542</v>
      </c>
      <c r="F948" s="14"/>
      <c r="G948" s="14"/>
      <c r="H948" s="14"/>
      <c r="I948" s="14"/>
      <c r="J948" s="12" t="s">
        <v>1544</v>
      </c>
      <c r="K948" s="12" t="s">
        <v>1540</v>
      </c>
      <c r="L948" s="11" t="s">
        <v>11663</v>
      </c>
      <c r="M948" s="11" t="s">
        <v>5797</v>
      </c>
      <c r="N948" s="11">
        <v>1</v>
      </c>
      <c r="O948" s="11">
        <v>5</v>
      </c>
      <c r="P948" s="11"/>
      <c r="Q948" s="130">
        <v>4</v>
      </c>
      <c r="R948" s="130">
        <v>4</v>
      </c>
      <c r="S948" s="14"/>
      <c r="T948" s="16"/>
    </row>
    <row r="949" spans="1:20" ht="14.25" customHeight="1">
      <c r="A949" s="7">
        <v>114</v>
      </c>
      <c r="B949" s="19" t="s">
        <v>1533</v>
      </c>
      <c r="C949" s="11" t="s">
        <v>1458</v>
      </c>
      <c r="D949" s="11" t="s">
        <v>1545</v>
      </c>
      <c r="E949" s="11"/>
      <c r="F949" s="11" t="s">
        <v>1546</v>
      </c>
      <c r="G949" s="11" t="s">
        <v>1549</v>
      </c>
      <c r="H949" s="11" t="s">
        <v>1549</v>
      </c>
      <c r="I949" s="14"/>
      <c r="J949" s="12" t="s">
        <v>1547</v>
      </c>
      <c r="K949" s="12" t="s">
        <v>1548</v>
      </c>
      <c r="L949" s="11" t="s">
        <v>11663</v>
      </c>
      <c r="M949" s="11" t="s">
        <v>43</v>
      </c>
      <c r="N949" s="11">
        <v>1</v>
      </c>
      <c r="O949" s="11">
        <v>1</v>
      </c>
      <c r="P949" s="11"/>
      <c r="Q949" s="130">
        <v>3</v>
      </c>
      <c r="R949" s="130">
        <v>4</v>
      </c>
      <c r="S949" s="14"/>
      <c r="T949" s="16"/>
    </row>
    <row r="950" spans="1:20" ht="14.25" customHeight="1">
      <c r="A950" s="7">
        <v>114</v>
      </c>
      <c r="B950" s="19" t="s">
        <v>1533</v>
      </c>
      <c r="C950" s="11" t="s">
        <v>862</v>
      </c>
      <c r="D950" s="11" t="s">
        <v>1550</v>
      </c>
      <c r="E950" s="11"/>
      <c r="F950" s="11"/>
      <c r="G950" s="11"/>
      <c r="H950" s="11"/>
      <c r="I950" s="14"/>
      <c r="J950" s="12" t="s">
        <v>1551</v>
      </c>
      <c r="K950" s="12" t="s">
        <v>1046</v>
      </c>
      <c r="L950" s="11" t="s">
        <v>11666</v>
      </c>
      <c r="M950" s="11" t="s">
        <v>28</v>
      </c>
      <c r="N950" s="11">
        <v>0</v>
      </c>
      <c r="O950" s="11">
        <v>1</v>
      </c>
      <c r="P950" s="11"/>
      <c r="Q950" s="130">
        <v>3</v>
      </c>
      <c r="R950" s="130">
        <v>4</v>
      </c>
      <c r="S950" s="14"/>
      <c r="T950" s="16"/>
    </row>
    <row r="951" spans="1:20" ht="14.25" customHeight="1">
      <c r="A951" s="7">
        <v>114</v>
      </c>
      <c r="B951" s="19" t="s">
        <v>1533</v>
      </c>
      <c r="C951" s="11" t="s">
        <v>1552</v>
      </c>
      <c r="D951" s="11" t="s">
        <v>1553</v>
      </c>
      <c r="E951" s="11"/>
      <c r="F951" s="11"/>
      <c r="G951" s="11"/>
      <c r="H951" s="11"/>
      <c r="I951" s="14"/>
      <c r="J951" s="12" t="s">
        <v>188</v>
      </c>
      <c r="K951" s="12" t="s">
        <v>156</v>
      </c>
      <c r="L951" s="11" t="s">
        <v>11666</v>
      </c>
      <c r="M951" s="11" t="s">
        <v>28</v>
      </c>
      <c r="N951" s="11">
        <v>0</v>
      </c>
      <c r="O951" s="11">
        <v>1</v>
      </c>
      <c r="P951" s="11" t="s">
        <v>12308</v>
      </c>
      <c r="Q951" s="130">
        <v>3</v>
      </c>
      <c r="R951" s="130">
        <v>5</v>
      </c>
      <c r="S951" s="14"/>
      <c r="T951" s="16"/>
    </row>
    <row r="952" spans="1:20" ht="14.25" customHeight="1">
      <c r="A952" s="7">
        <v>115</v>
      </c>
      <c r="B952" s="10" t="s">
        <v>1554</v>
      </c>
      <c r="C952" s="23"/>
      <c r="D952" s="11" t="s">
        <v>4621</v>
      </c>
      <c r="E952" s="14"/>
      <c r="F952" s="14"/>
      <c r="G952" s="14"/>
      <c r="H952" s="14"/>
      <c r="I952" s="14"/>
      <c r="J952" s="12" t="s">
        <v>1445</v>
      </c>
      <c r="K952" s="415"/>
      <c r="L952" s="11" t="s">
        <v>11688</v>
      </c>
      <c r="M952" s="11" t="s">
        <v>83</v>
      </c>
      <c r="N952" s="11">
        <v>0</v>
      </c>
      <c r="O952" s="11">
        <v>3</v>
      </c>
      <c r="P952" s="11"/>
      <c r="Q952" s="11"/>
      <c r="R952" s="11"/>
      <c r="S952" s="14"/>
      <c r="T952" s="16"/>
    </row>
    <row r="953" spans="1:20" ht="14.25" customHeight="1">
      <c r="A953" s="7">
        <v>115</v>
      </c>
      <c r="B953" s="10" t="s">
        <v>1554</v>
      </c>
      <c r="C953" s="11" t="s">
        <v>80</v>
      </c>
      <c r="D953" s="11" t="s">
        <v>717</v>
      </c>
      <c r="E953" s="14"/>
      <c r="F953" s="14"/>
      <c r="G953" s="11" t="s">
        <v>1556</v>
      </c>
      <c r="H953" s="11" t="s">
        <v>1557</v>
      </c>
      <c r="I953" s="14"/>
      <c r="J953" s="12" t="s">
        <v>1555</v>
      </c>
      <c r="K953" s="12" t="s">
        <v>623</v>
      </c>
      <c r="L953" s="11" t="s">
        <v>11688</v>
      </c>
      <c r="M953" s="11" t="s">
        <v>83</v>
      </c>
      <c r="N953" s="11">
        <v>0</v>
      </c>
      <c r="O953" s="11">
        <v>3</v>
      </c>
      <c r="P953" s="11"/>
      <c r="Q953" s="130">
        <v>5</v>
      </c>
      <c r="R953" s="130">
        <v>3</v>
      </c>
      <c r="S953" s="14"/>
      <c r="T953" s="16"/>
    </row>
    <row r="954" spans="1:20" ht="14.25" customHeight="1">
      <c r="A954" s="7">
        <v>115</v>
      </c>
      <c r="B954" s="10" t="s">
        <v>1554</v>
      </c>
      <c r="C954" s="11" t="s">
        <v>1400</v>
      </c>
      <c r="D954" s="11" t="s">
        <v>1558</v>
      </c>
      <c r="E954" s="14"/>
      <c r="F954" s="14"/>
      <c r="G954" s="11" t="s">
        <v>12309</v>
      </c>
      <c r="H954" s="11" t="s">
        <v>1561</v>
      </c>
      <c r="I954" s="14"/>
      <c r="J954" s="12" t="s">
        <v>1559</v>
      </c>
      <c r="K954" s="12" t="s">
        <v>623</v>
      </c>
      <c r="L954" s="11" t="s">
        <v>11688</v>
      </c>
      <c r="M954" s="11" t="s">
        <v>83</v>
      </c>
      <c r="N954" s="11">
        <v>0</v>
      </c>
      <c r="O954" s="11">
        <v>3</v>
      </c>
      <c r="P954" s="11"/>
      <c r="Q954" s="130">
        <v>5</v>
      </c>
      <c r="R954" s="130">
        <v>3</v>
      </c>
      <c r="S954" s="14"/>
      <c r="T954" s="16"/>
    </row>
    <row r="955" spans="1:20" ht="14.25" customHeight="1">
      <c r="A955" s="7">
        <v>115</v>
      </c>
      <c r="B955" s="10" t="s">
        <v>1554</v>
      </c>
      <c r="C955" s="11"/>
      <c r="D955" s="11" t="s">
        <v>2213</v>
      </c>
      <c r="E955" s="14"/>
      <c r="F955" s="14"/>
      <c r="G955" s="14"/>
      <c r="H955" s="14"/>
      <c r="I955" s="14"/>
      <c r="J955" s="12" t="s">
        <v>456</v>
      </c>
      <c r="K955" s="415"/>
      <c r="L955" s="11" t="s">
        <v>11663</v>
      </c>
      <c r="M955" s="11" t="s">
        <v>28</v>
      </c>
      <c r="N955" s="11">
        <v>0</v>
      </c>
      <c r="O955" s="14"/>
      <c r="P955" s="11"/>
      <c r="Q955" s="11"/>
      <c r="R955" s="11"/>
      <c r="S955" s="11" t="s">
        <v>12310</v>
      </c>
      <c r="T955" s="16"/>
    </row>
    <row r="956" spans="1:20" ht="14.25" customHeight="1">
      <c r="A956" s="7">
        <v>115</v>
      </c>
      <c r="B956" s="10" t="s">
        <v>1554</v>
      </c>
      <c r="C956" s="11"/>
      <c r="D956" s="11" t="s">
        <v>9126</v>
      </c>
      <c r="E956" s="14"/>
      <c r="F956" s="11"/>
      <c r="G956" s="14"/>
      <c r="H956" s="14"/>
      <c r="I956" s="14"/>
      <c r="J956" s="12" t="s">
        <v>274</v>
      </c>
      <c r="K956" s="415"/>
      <c r="L956" s="11" t="s">
        <v>11663</v>
      </c>
      <c r="M956" s="11" t="s">
        <v>28</v>
      </c>
      <c r="N956" s="11">
        <v>0</v>
      </c>
      <c r="O956" s="14"/>
      <c r="P956" s="11"/>
      <c r="Q956" s="11"/>
      <c r="R956" s="11"/>
      <c r="S956" s="11" t="s">
        <v>12310</v>
      </c>
      <c r="T956" s="16"/>
    </row>
    <row r="957" spans="1:20" ht="14.25" customHeight="1">
      <c r="A957" s="7">
        <v>115</v>
      </c>
      <c r="B957" s="10" t="s">
        <v>1554</v>
      </c>
      <c r="C957" s="11"/>
      <c r="D957" s="11" t="s">
        <v>10652</v>
      </c>
      <c r="E957" s="14"/>
      <c r="F957" s="14"/>
      <c r="G957" s="14"/>
      <c r="H957" s="14"/>
      <c r="I957" s="14"/>
      <c r="J957" s="12" t="s">
        <v>2506</v>
      </c>
      <c r="K957" s="415"/>
      <c r="L957" s="11" t="s">
        <v>11663</v>
      </c>
      <c r="M957" s="11" t="s">
        <v>28</v>
      </c>
      <c r="N957" s="11">
        <v>0</v>
      </c>
      <c r="O957" s="14"/>
      <c r="P957" s="11"/>
      <c r="Q957" s="11"/>
      <c r="R957" s="11"/>
      <c r="S957" s="11" t="s">
        <v>12310</v>
      </c>
      <c r="T957" s="16"/>
    </row>
    <row r="958" spans="1:20" ht="14.25" customHeight="1">
      <c r="A958" s="7">
        <v>115</v>
      </c>
      <c r="B958" s="10" t="s">
        <v>1554</v>
      </c>
      <c r="C958" s="11"/>
      <c r="D958" s="11" t="s">
        <v>12311</v>
      </c>
      <c r="E958" s="14"/>
      <c r="F958" s="14"/>
      <c r="G958" s="14"/>
      <c r="H958" s="14"/>
      <c r="I958" s="14"/>
      <c r="J958" s="12" t="s">
        <v>1278</v>
      </c>
      <c r="K958" s="415"/>
      <c r="L958" s="11" t="s">
        <v>11663</v>
      </c>
      <c r="M958" s="11" t="s">
        <v>28</v>
      </c>
      <c r="N958" s="11">
        <v>0</v>
      </c>
      <c r="O958" s="14"/>
      <c r="P958" s="11"/>
      <c r="Q958" s="11"/>
      <c r="R958" s="11"/>
      <c r="S958" s="11" t="s">
        <v>12310</v>
      </c>
      <c r="T958" s="16"/>
    </row>
    <row r="959" spans="1:20" ht="14.25" customHeight="1">
      <c r="A959" s="7">
        <v>115</v>
      </c>
      <c r="B959" s="10" t="s">
        <v>1554</v>
      </c>
      <c r="C959" s="11"/>
      <c r="D959" s="11" t="s">
        <v>12312</v>
      </c>
      <c r="E959" s="14"/>
      <c r="F959" s="14"/>
      <c r="G959" s="14"/>
      <c r="H959" s="14"/>
      <c r="I959" s="14"/>
      <c r="J959" s="12" t="s">
        <v>735</v>
      </c>
      <c r="K959" s="415"/>
      <c r="L959" s="11" t="s">
        <v>11663</v>
      </c>
      <c r="M959" s="14"/>
      <c r="N959" s="11">
        <v>0</v>
      </c>
      <c r="O959" s="14"/>
      <c r="P959" s="11"/>
      <c r="Q959" s="11"/>
      <c r="R959" s="11"/>
      <c r="S959" s="11" t="s">
        <v>12310</v>
      </c>
      <c r="T959" s="16"/>
    </row>
    <row r="960" spans="1:20" ht="14.25" customHeight="1">
      <c r="A960" s="7">
        <v>115</v>
      </c>
      <c r="B960" s="10" t="s">
        <v>1554</v>
      </c>
      <c r="C960" s="11"/>
      <c r="D960" s="11" t="s">
        <v>12313</v>
      </c>
      <c r="E960" s="14"/>
      <c r="F960" s="14"/>
      <c r="G960" s="14"/>
      <c r="H960" s="14"/>
      <c r="I960" s="14"/>
      <c r="J960" s="12" t="s">
        <v>6647</v>
      </c>
      <c r="K960" s="415"/>
      <c r="L960" s="11" t="s">
        <v>11663</v>
      </c>
      <c r="M960" s="14"/>
      <c r="N960" s="11">
        <v>0</v>
      </c>
      <c r="O960" s="14"/>
      <c r="P960" s="11"/>
      <c r="Q960" s="11"/>
      <c r="R960" s="11"/>
      <c r="S960" s="11" t="s">
        <v>12310</v>
      </c>
      <c r="T960" s="16"/>
    </row>
    <row r="961" spans="1:20" ht="14.25" customHeight="1">
      <c r="A961" s="7">
        <v>115</v>
      </c>
      <c r="B961" s="10" t="s">
        <v>1554</v>
      </c>
      <c r="C961" s="11" t="s">
        <v>557</v>
      </c>
      <c r="D961" s="11" t="s">
        <v>12314</v>
      </c>
      <c r="E961" s="11" t="s">
        <v>8447</v>
      </c>
      <c r="F961" s="11" t="s">
        <v>1562</v>
      </c>
      <c r="G961" s="11" t="s">
        <v>1565</v>
      </c>
      <c r="H961" s="11" t="s">
        <v>1566</v>
      </c>
      <c r="I961" s="14"/>
      <c r="J961" s="12" t="s">
        <v>1563</v>
      </c>
      <c r="K961" s="12" t="s">
        <v>1564</v>
      </c>
      <c r="L961" s="11" t="s">
        <v>11663</v>
      </c>
      <c r="M961" s="11" t="s">
        <v>28</v>
      </c>
      <c r="N961" s="11">
        <v>1</v>
      </c>
      <c r="O961" s="11">
        <v>7</v>
      </c>
      <c r="P961" s="11"/>
      <c r="Q961" s="130">
        <v>5</v>
      </c>
      <c r="R961" s="130">
        <v>3</v>
      </c>
      <c r="S961" s="11"/>
      <c r="T961" s="16"/>
    </row>
    <row r="962" spans="1:20" ht="14.25" customHeight="1">
      <c r="A962" s="7">
        <v>115</v>
      </c>
      <c r="B962" s="10" t="s">
        <v>1554</v>
      </c>
      <c r="C962" s="11" t="s">
        <v>38</v>
      </c>
      <c r="D962" s="11" t="s">
        <v>1568</v>
      </c>
      <c r="E962" s="14"/>
      <c r="F962" s="14"/>
      <c r="G962" s="11" t="s">
        <v>1572</v>
      </c>
      <c r="H962" s="11" t="s">
        <v>1572</v>
      </c>
      <c r="I962" s="14"/>
      <c r="J962" s="46" t="s">
        <v>1569</v>
      </c>
      <c r="K962" s="38" t="s">
        <v>1570</v>
      </c>
      <c r="L962" s="11" t="s">
        <v>11663</v>
      </c>
      <c r="M962" s="11" t="s">
        <v>43</v>
      </c>
      <c r="N962" s="11">
        <v>1</v>
      </c>
      <c r="O962" s="11">
        <v>7</v>
      </c>
      <c r="P962" s="11"/>
      <c r="Q962" s="130">
        <v>5</v>
      </c>
      <c r="R962" s="130">
        <v>3</v>
      </c>
      <c r="S962" s="11"/>
      <c r="T962" s="16"/>
    </row>
    <row r="963" spans="1:20" ht="14.25" customHeight="1">
      <c r="A963" s="7">
        <v>115</v>
      </c>
      <c r="B963" s="10" t="s">
        <v>1554</v>
      </c>
      <c r="C963" s="11" t="s">
        <v>1217</v>
      </c>
      <c r="D963" s="11" t="s">
        <v>1573</v>
      </c>
      <c r="E963" s="14"/>
      <c r="F963" s="11" t="s">
        <v>1574</v>
      </c>
      <c r="G963" s="11" t="s">
        <v>1578</v>
      </c>
      <c r="H963" s="11" t="s">
        <v>1578</v>
      </c>
      <c r="I963" s="14"/>
      <c r="J963" s="12" t="s">
        <v>1575</v>
      </c>
      <c r="K963" s="12" t="s">
        <v>1576</v>
      </c>
      <c r="L963" s="11" t="s">
        <v>11663</v>
      </c>
      <c r="M963" s="11" t="s">
        <v>43</v>
      </c>
      <c r="N963" s="11">
        <v>1</v>
      </c>
      <c r="O963" s="11">
        <v>7</v>
      </c>
      <c r="P963" s="11"/>
      <c r="Q963" s="130">
        <v>5</v>
      </c>
      <c r="R963" s="130">
        <v>3</v>
      </c>
      <c r="S963" s="11"/>
      <c r="T963" s="16"/>
    </row>
    <row r="964" spans="1:20" ht="14.25" customHeight="1">
      <c r="A964" s="7">
        <v>115</v>
      </c>
      <c r="B964" s="10" t="s">
        <v>1554</v>
      </c>
      <c r="C964" s="11" t="s">
        <v>753</v>
      </c>
      <c r="D964" s="11" t="s">
        <v>753</v>
      </c>
      <c r="E964" s="11" t="s">
        <v>6967</v>
      </c>
      <c r="F964" s="11" t="s">
        <v>1579</v>
      </c>
      <c r="G964" s="14"/>
      <c r="H964" s="14"/>
      <c r="I964" s="14"/>
      <c r="J964" s="12" t="s">
        <v>1580</v>
      </c>
      <c r="K964" s="12" t="s">
        <v>1581</v>
      </c>
      <c r="L964" s="11" t="s">
        <v>11663</v>
      </c>
      <c r="M964" s="11" t="s">
        <v>28</v>
      </c>
      <c r="N964" s="11">
        <v>0</v>
      </c>
      <c r="O964" s="11">
        <v>7</v>
      </c>
      <c r="P964" s="11"/>
      <c r="Q964" s="130">
        <v>3</v>
      </c>
      <c r="R964" s="130">
        <v>3</v>
      </c>
      <c r="S964" s="11"/>
      <c r="T964" s="16"/>
    </row>
    <row r="965" spans="1:20" ht="14.25" customHeight="1">
      <c r="A965" s="7">
        <v>116</v>
      </c>
      <c r="B965" s="19" t="s">
        <v>1583</v>
      </c>
      <c r="C965" s="11" t="s">
        <v>75</v>
      </c>
      <c r="D965" s="11" t="s">
        <v>75</v>
      </c>
      <c r="E965" s="11" t="s">
        <v>294</v>
      </c>
      <c r="F965" s="11" t="s">
        <v>1584</v>
      </c>
      <c r="G965" s="11" t="s">
        <v>12315</v>
      </c>
      <c r="H965" s="11" t="s">
        <v>12315</v>
      </c>
      <c r="I965" s="11" t="s">
        <v>586</v>
      </c>
      <c r="J965" s="12" t="s">
        <v>743</v>
      </c>
      <c r="K965" s="12" t="s">
        <v>1585</v>
      </c>
      <c r="L965" s="11" t="s">
        <v>11666</v>
      </c>
      <c r="M965" s="11" t="s">
        <v>78</v>
      </c>
      <c r="N965" s="11">
        <v>1</v>
      </c>
      <c r="O965" s="11">
        <v>6</v>
      </c>
      <c r="P965" s="11" t="s">
        <v>12316</v>
      </c>
      <c r="Q965" s="130">
        <v>3</v>
      </c>
      <c r="R965" s="130">
        <v>5</v>
      </c>
      <c r="S965" s="14"/>
      <c r="T965" s="16"/>
    </row>
    <row r="966" spans="1:20" ht="14.25" customHeight="1">
      <c r="A966" s="7">
        <v>116</v>
      </c>
      <c r="B966" s="19" t="s">
        <v>1583</v>
      </c>
      <c r="C966" s="11" t="s">
        <v>37</v>
      </c>
      <c r="D966" s="11" t="s">
        <v>1587</v>
      </c>
      <c r="E966" s="14"/>
      <c r="F966" s="14"/>
      <c r="G966" s="14"/>
      <c r="H966" s="14"/>
      <c r="I966" s="14"/>
      <c r="J966" s="12" t="s">
        <v>1588</v>
      </c>
      <c r="K966" s="12" t="s">
        <v>1589</v>
      </c>
      <c r="L966" s="11" t="s">
        <v>11663</v>
      </c>
      <c r="M966" s="11" t="s">
        <v>43</v>
      </c>
      <c r="N966" s="11">
        <v>0</v>
      </c>
      <c r="O966" s="11">
        <v>1</v>
      </c>
      <c r="P966" s="11"/>
      <c r="Q966" s="130">
        <v>3</v>
      </c>
      <c r="R966" s="130">
        <v>5</v>
      </c>
      <c r="S966" s="14"/>
      <c r="T966" s="16"/>
    </row>
    <row r="967" spans="1:20" ht="14.25" customHeight="1">
      <c r="A967" s="7">
        <v>116</v>
      </c>
      <c r="B967" s="19" t="s">
        <v>1583</v>
      </c>
      <c r="C967" s="11" t="s">
        <v>886</v>
      </c>
      <c r="D967" s="11" t="s">
        <v>1590</v>
      </c>
      <c r="E967" s="14"/>
      <c r="F967" s="14"/>
      <c r="G967" s="11" t="s">
        <v>1592</v>
      </c>
      <c r="H967" s="14"/>
      <c r="I967" s="14"/>
      <c r="J967" s="12" t="s">
        <v>1171</v>
      </c>
      <c r="K967" s="12" t="s">
        <v>1591</v>
      </c>
      <c r="L967" s="11" t="s">
        <v>11688</v>
      </c>
      <c r="M967" s="11" t="s">
        <v>110</v>
      </c>
      <c r="N967" s="11">
        <v>0</v>
      </c>
      <c r="O967" s="11">
        <v>3</v>
      </c>
      <c r="P967" s="11"/>
      <c r="Q967" s="130">
        <v>3</v>
      </c>
      <c r="R967" s="130">
        <v>5</v>
      </c>
      <c r="S967" s="14"/>
      <c r="T967" s="16"/>
    </row>
    <row r="968" spans="1:20" ht="14.25" customHeight="1">
      <c r="A968" s="7">
        <v>116</v>
      </c>
      <c r="B968" s="19" t="s">
        <v>1583</v>
      </c>
      <c r="C968" s="11" t="s">
        <v>94</v>
      </c>
      <c r="D968" s="11" t="s">
        <v>94</v>
      </c>
      <c r="E968" s="14"/>
      <c r="F968" s="14"/>
      <c r="G968" s="14"/>
      <c r="H968" s="14"/>
      <c r="I968" s="14"/>
      <c r="J968" s="12" t="s">
        <v>1593</v>
      </c>
      <c r="K968" s="12" t="s">
        <v>1594</v>
      </c>
      <c r="L968" s="11" t="s">
        <v>11738</v>
      </c>
      <c r="M968" s="11" t="s">
        <v>83</v>
      </c>
      <c r="N968" s="11">
        <v>0</v>
      </c>
      <c r="O968" s="11">
        <v>3</v>
      </c>
      <c r="P968" s="11"/>
      <c r="Q968" s="130">
        <v>3</v>
      </c>
      <c r="R968" s="130">
        <v>4</v>
      </c>
      <c r="S968" s="14"/>
      <c r="T968" s="16"/>
    </row>
    <row r="969" spans="1:20" ht="14.25" customHeight="1">
      <c r="A969" s="7">
        <v>117</v>
      </c>
      <c r="B969" s="19" t="s">
        <v>1595</v>
      </c>
      <c r="C969" s="11" t="s">
        <v>816</v>
      </c>
      <c r="D969" s="11" t="s">
        <v>852</v>
      </c>
      <c r="E969" s="14"/>
      <c r="F969" s="14"/>
      <c r="G969" s="11" t="s">
        <v>1596</v>
      </c>
      <c r="H969" s="11" t="s">
        <v>1596</v>
      </c>
      <c r="I969" s="11" t="s">
        <v>1597</v>
      </c>
      <c r="J969" s="407" t="s">
        <v>672</v>
      </c>
      <c r="K969" s="12" t="s">
        <v>174</v>
      </c>
      <c r="L969" s="11" t="s">
        <v>11666</v>
      </c>
      <c r="M969" s="11" t="s">
        <v>43</v>
      </c>
      <c r="N969" s="11">
        <v>1</v>
      </c>
      <c r="O969" s="11">
        <v>1</v>
      </c>
      <c r="P969" s="11" t="s">
        <v>12317</v>
      </c>
      <c r="Q969" s="130">
        <v>5</v>
      </c>
      <c r="R969" s="130">
        <v>5</v>
      </c>
      <c r="S969" s="14"/>
      <c r="T969" s="16"/>
    </row>
    <row r="970" spans="1:20" ht="14.25" customHeight="1">
      <c r="A970" s="7">
        <v>118</v>
      </c>
      <c r="B970" s="19" t="s">
        <v>1598</v>
      </c>
      <c r="C970" s="11"/>
      <c r="D970" s="11" t="s">
        <v>9430</v>
      </c>
      <c r="E970" s="14"/>
      <c r="F970" s="14"/>
      <c r="G970" s="11"/>
      <c r="H970" s="11"/>
      <c r="I970" s="14"/>
      <c r="J970" s="12" t="s">
        <v>1259</v>
      </c>
      <c r="K970" s="415"/>
      <c r="L970" s="11" t="s">
        <v>11666</v>
      </c>
      <c r="M970" s="11" t="s">
        <v>43</v>
      </c>
      <c r="N970" s="11">
        <v>0</v>
      </c>
      <c r="O970" s="14"/>
      <c r="P970" s="11"/>
      <c r="Q970" s="11"/>
      <c r="R970" s="11"/>
      <c r="S970" s="14"/>
      <c r="T970" s="16"/>
    </row>
    <row r="971" spans="1:20" ht="14.25" customHeight="1">
      <c r="A971" s="7">
        <v>118</v>
      </c>
      <c r="B971" s="19" t="s">
        <v>1598</v>
      </c>
      <c r="C971" s="11" t="s">
        <v>12318</v>
      </c>
      <c r="D971" s="11" t="s">
        <v>4274</v>
      </c>
      <c r="E971" s="14"/>
      <c r="F971" s="14"/>
      <c r="G971" s="14"/>
      <c r="H971" s="14"/>
      <c r="I971" s="14"/>
      <c r="J971" s="12" t="s">
        <v>3741</v>
      </c>
      <c r="K971" s="415"/>
      <c r="L971" s="11" t="s">
        <v>11663</v>
      </c>
      <c r="M971" s="11" t="s">
        <v>28</v>
      </c>
      <c r="N971" s="11">
        <v>0</v>
      </c>
      <c r="O971" s="14"/>
      <c r="P971" s="11"/>
      <c r="Q971" s="11"/>
      <c r="R971" s="11"/>
      <c r="S971" s="14"/>
      <c r="T971" s="16"/>
    </row>
    <row r="972" spans="1:20" ht="14.25" customHeight="1">
      <c r="A972" s="7">
        <v>118</v>
      </c>
      <c r="B972" s="19" t="s">
        <v>1598</v>
      </c>
      <c r="C972" s="11" t="s">
        <v>816</v>
      </c>
      <c r="D972" s="11" t="s">
        <v>852</v>
      </c>
      <c r="E972" s="14"/>
      <c r="F972" s="14"/>
      <c r="G972" s="11" t="s">
        <v>1600</v>
      </c>
      <c r="H972" s="11" t="s">
        <v>1600</v>
      </c>
      <c r="I972" s="11" t="s">
        <v>1439</v>
      </c>
      <c r="J972" s="12" t="s">
        <v>505</v>
      </c>
      <c r="K972" s="12" t="s">
        <v>1599</v>
      </c>
      <c r="L972" s="11" t="s">
        <v>11666</v>
      </c>
      <c r="M972" s="11" t="s">
        <v>43</v>
      </c>
      <c r="N972" s="11">
        <v>0</v>
      </c>
      <c r="O972" s="11">
        <v>1</v>
      </c>
      <c r="P972" s="11" t="s">
        <v>12319</v>
      </c>
      <c r="Q972" s="130">
        <v>4</v>
      </c>
      <c r="R972" s="130">
        <v>3</v>
      </c>
      <c r="S972" s="14"/>
      <c r="T972" s="16"/>
    </row>
    <row r="973" spans="1:20" ht="14.25" customHeight="1">
      <c r="A973" s="7">
        <v>118</v>
      </c>
      <c r="B973" s="19" t="s">
        <v>1598</v>
      </c>
      <c r="C973" s="11" t="s">
        <v>12320</v>
      </c>
      <c r="D973" s="11" t="s">
        <v>4416</v>
      </c>
      <c r="E973" s="14"/>
      <c r="F973" s="14"/>
      <c r="G973" s="14"/>
      <c r="H973" s="14"/>
      <c r="I973" s="14"/>
      <c r="J973" s="12" t="s">
        <v>12321</v>
      </c>
      <c r="K973" s="415"/>
      <c r="L973" s="11" t="s">
        <v>11663</v>
      </c>
      <c r="M973" s="11" t="s">
        <v>43</v>
      </c>
      <c r="N973" s="11">
        <v>0</v>
      </c>
      <c r="O973" s="14"/>
      <c r="P973" s="11"/>
      <c r="Q973" s="11"/>
      <c r="R973" s="11"/>
      <c r="S973" s="14"/>
      <c r="T973" s="16"/>
    </row>
    <row r="974" spans="1:20" ht="14.25" customHeight="1">
      <c r="A974" s="7">
        <v>118</v>
      </c>
      <c r="B974" s="19" t="s">
        <v>1598</v>
      </c>
      <c r="C974" s="11" t="s">
        <v>1601</v>
      </c>
      <c r="D974" s="11" t="s">
        <v>12322</v>
      </c>
      <c r="E974" s="14"/>
      <c r="F974" s="11" t="s">
        <v>1602</v>
      </c>
      <c r="G974" s="14"/>
      <c r="H974" s="14"/>
      <c r="I974" s="14"/>
      <c r="J974" s="12" t="s">
        <v>1603</v>
      </c>
      <c r="K974" s="12" t="s">
        <v>1604</v>
      </c>
      <c r="L974" s="11" t="s">
        <v>11663</v>
      </c>
      <c r="M974" s="11" t="s">
        <v>43</v>
      </c>
      <c r="N974" s="11">
        <v>0</v>
      </c>
      <c r="O974" s="11">
        <v>3</v>
      </c>
      <c r="P974" s="11"/>
      <c r="Q974" s="130">
        <v>4</v>
      </c>
      <c r="R974" s="130">
        <v>5</v>
      </c>
      <c r="S974" s="14"/>
      <c r="T974" s="16"/>
    </row>
    <row r="975" spans="1:20" ht="14.25" customHeight="1">
      <c r="A975" s="7">
        <v>119</v>
      </c>
      <c r="B975" s="19" t="s">
        <v>1605</v>
      </c>
      <c r="C975" s="11" t="s">
        <v>1468</v>
      </c>
      <c r="D975" s="11" t="s">
        <v>1468</v>
      </c>
      <c r="E975" s="14"/>
      <c r="F975" s="14"/>
      <c r="G975" s="11" t="s">
        <v>12323</v>
      </c>
      <c r="H975" s="11" t="s">
        <v>1606</v>
      </c>
      <c r="I975" s="14"/>
      <c r="J975" s="12" t="s">
        <v>1588</v>
      </c>
      <c r="K975" s="12" t="s">
        <v>228</v>
      </c>
      <c r="L975" s="11" t="s">
        <v>11663</v>
      </c>
      <c r="M975" s="11" t="s">
        <v>5797</v>
      </c>
      <c r="N975" s="11">
        <v>1</v>
      </c>
      <c r="O975" s="11">
        <v>5</v>
      </c>
      <c r="P975" s="11"/>
      <c r="Q975" s="130">
        <v>5</v>
      </c>
      <c r="R975" s="130">
        <v>5</v>
      </c>
      <c r="S975" s="14"/>
      <c r="T975" s="16"/>
    </row>
    <row r="976" spans="1:20" ht="14.25" customHeight="1">
      <c r="A976" s="7">
        <v>119</v>
      </c>
      <c r="B976" s="19" t="s">
        <v>1605</v>
      </c>
      <c r="C976" s="11" t="s">
        <v>692</v>
      </c>
      <c r="D976" s="11" t="s">
        <v>692</v>
      </c>
      <c r="E976" s="14"/>
      <c r="F976" s="14"/>
      <c r="G976" s="14"/>
      <c r="H976" s="14"/>
      <c r="I976" s="14"/>
      <c r="J976" s="12" t="s">
        <v>2082</v>
      </c>
      <c r="K976" s="415"/>
      <c r="L976" s="11" t="s">
        <v>11688</v>
      </c>
      <c r="M976" s="11" t="s">
        <v>83</v>
      </c>
      <c r="N976" s="11">
        <v>0</v>
      </c>
      <c r="O976" s="11">
        <v>3</v>
      </c>
      <c r="P976" s="11"/>
      <c r="Q976" s="11"/>
      <c r="R976" s="11"/>
      <c r="S976" s="14"/>
      <c r="T976" s="16"/>
    </row>
    <row r="977" spans="1:20" ht="14.25" customHeight="1">
      <c r="A977" s="7">
        <v>119</v>
      </c>
      <c r="B977" s="19" t="s">
        <v>1605</v>
      </c>
      <c r="C977" s="11" t="s">
        <v>2163</v>
      </c>
      <c r="D977" s="11" t="s">
        <v>2163</v>
      </c>
      <c r="E977" s="14"/>
      <c r="F977" s="14"/>
      <c r="G977" s="14"/>
      <c r="H977" s="14"/>
      <c r="I977" s="14"/>
      <c r="J977" s="12" t="s">
        <v>1014</v>
      </c>
      <c r="K977" s="415"/>
      <c r="L977" s="11" t="s">
        <v>11663</v>
      </c>
      <c r="M977" s="11" t="s">
        <v>5797</v>
      </c>
      <c r="N977" s="11">
        <v>0</v>
      </c>
      <c r="O977" s="11">
        <v>5</v>
      </c>
      <c r="P977" s="11"/>
      <c r="Q977" s="11"/>
      <c r="R977" s="11"/>
      <c r="S977" s="14"/>
      <c r="T977" s="16"/>
    </row>
    <row r="978" spans="1:20" ht="14.25" customHeight="1">
      <c r="A978" s="7">
        <v>119</v>
      </c>
      <c r="B978" s="19" t="s">
        <v>1605</v>
      </c>
      <c r="C978" s="11" t="s">
        <v>647</v>
      </c>
      <c r="D978" s="11" t="s">
        <v>1607</v>
      </c>
      <c r="E978" s="14"/>
      <c r="F978" s="14"/>
      <c r="G978" s="11" t="s">
        <v>1609</v>
      </c>
      <c r="H978" s="11" t="s">
        <v>1609</v>
      </c>
      <c r="I978" s="11" t="s">
        <v>1610</v>
      </c>
      <c r="J978" s="12" t="s">
        <v>457</v>
      </c>
      <c r="K978" s="12" t="s">
        <v>1608</v>
      </c>
      <c r="L978" s="11" t="s">
        <v>11666</v>
      </c>
      <c r="M978" s="11" t="s">
        <v>43</v>
      </c>
      <c r="N978" s="11">
        <v>0</v>
      </c>
      <c r="O978" s="11">
        <v>4</v>
      </c>
      <c r="P978" s="11"/>
      <c r="Q978" s="130">
        <v>5</v>
      </c>
      <c r="R978" s="130">
        <v>5</v>
      </c>
      <c r="S978" s="14"/>
      <c r="T978" s="16"/>
    </row>
    <row r="979" spans="1:20" ht="14.25" customHeight="1">
      <c r="A979" s="7">
        <v>119</v>
      </c>
      <c r="B979" s="19" t="s">
        <v>1605</v>
      </c>
      <c r="C979" s="11" t="s">
        <v>816</v>
      </c>
      <c r="D979" s="11" t="s">
        <v>852</v>
      </c>
      <c r="E979" s="11" t="s">
        <v>12324</v>
      </c>
      <c r="F979" s="14"/>
      <c r="G979" s="11" t="s">
        <v>1612</v>
      </c>
      <c r="H979" s="11" t="s">
        <v>1612</v>
      </c>
      <c r="I979" s="11" t="s">
        <v>1610</v>
      </c>
      <c r="J979" s="12" t="s">
        <v>383</v>
      </c>
      <c r="K979" s="12" t="s">
        <v>1608</v>
      </c>
      <c r="L979" s="11" t="s">
        <v>11666</v>
      </c>
      <c r="M979" s="11" t="s">
        <v>43</v>
      </c>
      <c r="N979" s="11">
        <v>1</v>
      </c>
      <c r="O979" s="11">
        <v>4</v>
      </c>
      <c r="P979" s="11" t="s">
        <v>12325</v>
      </c>
      <c r="Q979" s="130">
        <v>5</v>
      </c>
      <c r="R979" s="130">
        <v>4</v>
      </c>
      <c r="S979" s="14"/>
      <c r="T979" s="16"/>
    </row>
    <row r="980" spans="1:20" ht="14.25" customHeight="1">
      <c r="A980" s="7">
        <v>119</v>
      </c>
      <c r="B980" s="19" t="s">
        <v>1605</v>
      </c>
      <c r="C980" s="11" t="s">
        <v>38</v>
      </c>
      <c r="D980" s="11" t="s">
        <v>38</v>
      </c>
      <c r="E980" s="11"/>
      <c r="F980" s="14"/>
      <c r="G980" s="14"/>
      <c r="H980" s="14"/>
      <c r="I980" s="14"/>
      <c r="J980" s="12" t="s">
        <v>600</v>
      </c>
      <c r="K980" s="12" t="s">
        <v>1608</v>
      </c>
      <c r="L980" s="11" t="s">
        <v>11663</v>
      </c>
      <c r="M980" s="11" t="s">
        <v>43</v>
      </c>
      <c r="N980" s="11">
        <v>0</v>
      </c>
      <c r="O980" s="11">
        <v>4</v>
      </c>
      <c r="P980" s="11"/>
      <c r="Q980" s="130">
        <v>3</v>
      </c>
      <c r="R980" s="130">
        <v>4</v>
      </c>
      <c r="S980" s="14"/>
      <c r="T980" s="16"/>
    </row>
    <row r="981" spans="1:20" ht="14.25" customHeight="1">
      <c r="A981" s="7">
        <v>119</v>
      </c>
      <c r="B981" s="19" t="s">
        <v>1605</v>
      </c>
      <c r="C981" s="11" t="s">
        <v>886</v>
      </c>
      <c r="D981" s="11" t="s">
        <v>1613</v>
      </c>
      <c r="E981" s="11"/>
      <c r="F981" s="14"/>
      <c r="G981" s="11" t="s">
        <v>1613</v>
      </c>
      <c r="H981" s="14"/>
      <c r="I981" s="14"/>
      <c r="J981" s="12" t="s">
        <v>1614</v>
      </c>
      <c r="K981" s="12" t="s">
        <v>1615</v>
      </c>
      <c r="L981" s="11" t="s">
        <v>11663</v>
      </c>
      <c r="M981" s="11" t="s">
        <v>83</v>
      </c>
      <c r="N981" s="11">
        <v>0</v>
      </c>
      <c r="O981" s="11">
        <v>4</v>
      </c>
      <c r="P981" s="11"/>
      <c r="Q981" s="130">
        <v>3</v>
      </c>
      <c r="R981" s="130">
        <v>4</v>
      </c>
      <c r="S981" s="14"/>
      <c r="T981" s="16"/>
    </row>
    <row r="982" spans="1:20" ht="14.25" customHeight="1">
      <c r="A982" s="7">
        <v>119</v>
      </c>
      <c r="B982" s="19" t="s">
        <v>1605</v>
      </c>
      <c r="C982" s="11" t="s">
        <v>886</v>
      </c>
      <c r="D982" s="11" t="s">
        <v>1616</v>
      </c>
      <c r="E982" s="11"/>
      <c r="F982" s="14"/>
      <c r="G982" s="11" t="s">
        <v>1616</v>
      </c>
      <c r="H982" s="14"/>
      <c r="I982" s="14"/>
      <c r="J982" s="12" t="s">
        <v>1617</v>
      </c>
      <c r="K982" s="12" t="s">
        <v>1615</v>
      </c>
      <c r="L982" s="11" t="s">
        <v>11663</v>
      </c>
      <c r="M982" s="11" t="s">
        <v>83</v>
      </c>
      <c r="N982" s="11">
        <v>0</v>
      </c>
      <c r="O982" s="11">
        <v>4</v>
      </c>
      <c r="P982" s="11"/>
      <c r="Q982" s="130">
        <v>3</v>
      </c>
      <c r="R982" s="130">
        <v>4</v>
      </c>
      <c r="S982" s="14"/>
      <c r="T982" s="16"/>
    </row>
    <row r="983" spans="1:20" ht="14.25" customHeight="1">
      <c r="A983" s="1">
        <v>120</v>
      </c>
      <c r="B983" s="19" t="s">
        <v>1618</v>
      </c>
      <c r="C983" s="11" t="s">
        <v>79</v>
      </c>
      <c r="D983" s="11" t="s">
        <v>79</v>
      </c>
      <c r="E983" s="14"/>
      <c r="F983" s="14"/>
      <c r="G983" s="11" t="s">
        <v>245</v>
      </c>
      <c r="H983" s="11" t="s">
        <v>245</v>
      </c>
      <c r="I983" s="14"/>
      <c r="J983" s="12" t="s">
        <v>1619</v>
      </c>
      <c r="K983" s="12" t="s">
        <v>1305</v>
      </c>
      <c r="L983" s="11" t="s">
        <v>11688</v>
      </c>
      <c r="M983" s="11" t="s">
        <v>83</v>
      </c>
      <c r="N983" s="11">
        <v>1</v>
      </c>
      <c r="O983" s="11">
        <v>3</v>
      </c>
      <c r="P983" s="11"/>
      <c r="Q983" s="130">
        <v>4</v>
      </c>
      <c r="R983" s="130">
        <v>5</v>
      </c>
      <c r="S983" s="14"/>
      <c r="T983" s="16"/>
    </row>
    <row r="984" spans="1:20" ht="14.25" customHeight="1">
      <c r="A984" s="1">
        <v>120</v>
      </c>
      <c r="B984" s="19" t="s">
        <v>1618</v>
      </c>
      <c r="C984" s="11" t="s">
        <v>1620</v>
      </c>
      <c r="D984" s="11" t="s">
        <v>1621</v>
      </c>
      <c r="E984" s="14"/>
      <c r="F984" s="14"/>
      <c r="G984" s="11" t="s">
        <v>12326</v>
      </c>
      <c r="H984" s="11" t="s">
        <v>12326</v>
      </c>
      <c r="I984" s="11" t="s">
        <v>1625</v>
      </c>
      <c r="J984" s="12" t="s">
        <v>297</v>
      </c>
      <c r="K984" s="12" t="s">
        <v>1622</v>
      </c>
      <c r="L984" s="11" t="s">
        <v>11666</v>
      </c>
      <c r="M984" s="11" t="s">
        <v>43</v>
      </c>
      <c r="N984" s="11">
        <v>0</v>
      </c>
      <c r="O984" s="11">
        <v>1</v>
      </c>
      <c r="P984" s="11" t="s">
        <v>12327</v>
      </c>
      <c r="Q984" s="130">
        <v>4</v>
      </c>
      <c r="R984" s="130">
        <v>5</v>
      </c>
      <c r="S984" s="14"/>
      <c r="T984" s="16"/>
    </row>
    <row r="985" spans="1:20" ht="14.25" customHeight="1">
      <c r="A985" s="1">
        <v>120</v>
      </c>
      <c r="B985" s="19" t="s">
        <v>1618</v>
      </c>
      <c r="C985" s="11" t="s">
        <v>446</v>
      </c>
      <c r="D985" s="11" t="s">
        <v>447</v>
      </c>
      <c r="E985" s="11" t="s">
        <v>10374</v>
      </c>
      <c r="F985" s="14"/>
      <c r="G985" s="11" t="s">
        <v>12328</v>
      </c>
      <c r="H985" s="11" t="s">
        <v>12328</v>
      </c>
      <c r="I985" s="11" t="s">
        <v>1625</v>
      </c>
      <c r="J985" s="12" t="s">
        <v>428</v>
      </c>
      <c r="K985" s="12" t="s">
        <v>1627</v>
      </c>
      <c r="L985" s="11" t="s">
        <v>11666</v>
      </c>
      <c r="M985" s="11" t="s">
        <v>43</v>
      </c>
      <c r="N985" s="11">
        <v>0</v>
      </c>
      <c r="O985" s="11">
        <v>1</v>
      </c>
      <c r="P985" s="11" t="s">
        <v>12329</v>
      </c>
      <c r="Q985" s="130">
        <v>4</v>
      </c>
      <c r="R985" s="130">
        <v>5</v>
      </c>
      <c r="S985" s="14"/>
      <c r="T985" s="16"/>
    </row>
    <row r="986" spans="1:20" ht="14.25" customHeight="1">
      <c r="A986" s="1">
        <v>121</v>
      </c>
      <c r="B986" s="19" t="s">
        <v>1630</v>
      </c>
      <c r="C986" s="11" t="s">
        <v>1631</v>
      </c>
      <c r="D986" s="11" t="s">
        <v>351</v>
      </c>
      <c r="E986" s="14"/>
      <c r="F986" s="14"/>
      <c r="G986" s="11" t="s">
        <v>351</v>
      </c>
      <c r="H986" s="14"/>
      <c r="I986" s="14"/>
      <c r="J986" s="12" t="s">
        <v>1632</v>
      </c>
      <c r="K986" s="12" t="s">
        <v>92</v>
      </c>
      <c r="L986" s="11" t="s">
        <v>11663</v>
      </c>
      <c r="M986" s="11" t="s">
        <v>43</v>
      </c>
      <c r="N986" s="11">
        <v>0</v>
      </c>
      <c r="O986" s="11">
        <v>1</v>
      </c>
      <c r="P986" s="11"/>
      <c r="Q986" s="130">
        <v>3</v>
      </c>
      <c r="R986" s="130">
        <v>5</v>
      </c>
      <c r="S986" s="14"/>
      <c r="T986" s="16"/>
    </row>
    <row r="987" spans="1:20" ht="14.25" customHeight="1">
      <c r="A987" s="1">
        <v>121</v>
      </c>
      <c r="B987" s="19" t="s">
        <v>1630</v>
      </c>
      <c r="C987" s="11" t="s">
        <v>1633</v>
      </c>
      <c r="D987" s="11" t="s">
        <v>1634</v>
      </c>
      <c r="E987" s="14"/>
      <c r="F987" s="14"/>
      <c r="G987" s="11" t="s">
        <v>1634</v>
      </c>
      <c r="H987" s="14"/>
      <c r="I987" s="14"/>
      <c r="J987" s="12" t="s">
        <v>433</v>
      </c>
      <c r="K987" s="12" t="s">
        <v>92</v>
      </c>
      <c r="L987" s="11" t="s">
        <v>11663</v>
      </c>
      <c r="M987" s="11" t="s">
        <v>43</v>
      </c>
      <c r="N987" s="11">
        <v>0</v>
      </c>
      <c r="O987" s="11">
        <v>1</v>
      </c>
      <c r="P987" s="11"/>
      <c r="Q987" s="130">
        <v>3</v>
      </c>
      <c r="R987" s="130">
        <v>4</v>
      </c>
      <c r="S987" s="14"/>
      <c r="T987" s="16"/>
    </row>
    <row r="988" spans="1:20" ht="14.25" customHeight="1">
      <c r="A988" s="1">
        <v>121</v>
      </c>
      <c r="B988" s="19" t="s">
        <v>1630</v>
      </c>
      <c r="C988" s="11" t="s">
        <v>1219</v>
      </c>
      <c r="D988" s="11" t="s">
        <v>1219</v>
      </c>
      <c r="E988" s="14"/>
      <c r="F988" s="14"/>
      <c r="G988" s="11" t="s">
        <v>1637</v>
      </c>
      <c r="H988" s="11" t="s">
        <v>1637</v>
      </c>
      <c r="I988" s="11" t="s">
        <v>1638</v>
      </c>
      <c r="J988" s="12" t="s">
        <v>1635</v>
      </c>
      <c r="K988" s="12" t="s">
        <v>1636</v>
      </c>
      <c r="L988" s="11" t="s">
        <v>11666</v>
      </c>
      <c r="M988" s="11" t="s">
        <v>43</v>
      </c>
      <c r="N988" s="11">
        <v>0</v>
      </c>
      <c r="O988" s="11">
        <v>4</v>
      </c>
      <c r="P988" s="11"/>
      <c r="Q988" s="130">
        <v>2</v>
      </c>
      <c r="R988" s="130">
        <v>4</v>
      </c>
      <c r="S988" s="14"/>
      <c r="T988" s="16"/>
    </row>
    <row r="989" spans="1:20" ht="14.25" customHeight="1">
      <c r="A989" s="1">
        <v>121</v>
      </c>
      <c r="B989" s="19" t="s">
        <v>1630</v>
      </c>
      <c r="C989" s="11" t="s">
        <v>80</v>
      </c>
      <c r="D989" s="11" t="s">
        <v>4621</v>
      </c>
      <c r="E989" s="11" t="s">
        <v>2754</v>
      </c>
      <c r="F989" s="14"/>
      <c r="G989" s="11" t="s">
        <v>1556</v>
      </c>
      <c r="H989" s="11" t="s">
        <v>1557</v>
      </c>
      <c r="I989" s="14"/>
      <c r="J989" s="12" t="s">
        <v>1356</v>
      </c>
      <c r="K989" s="12" t="s">
        <v>58</v>
      </c>
      <c r="L989" s="11" t="s">
        <v>11688</v>
      </c>
      <c r="M989" s="11" t="s">
        <v>83</v>
      </c>
      <c r="N989" s="11">
        <v>0</v>
      </c>
      <c r="O989" s="11">
        <v>3</v>
      </c>
      <c r="P989" s="11"/>
      <c r="Q989" s="130">
        <v>3</v>
      </c>
      <c r="R989" s="130">
        <v>5</v>
      </c>
      <c r="S989" s="14"/>
      <c r="T989" s="16"/>
    </row>
    <row r="990" spans="1:20" ht="14.25" customHeight="1">
      <c r="A990" s="1">
        <v>121</v>
      </c>
      <c r="B990" s="19" t="s">
        <v>1630</v>
      </c>
      <c r="C990" s="11" t="s">
        <v>886</v>
      </c>
      <c r="D990" s="11" t="s">
        <v>886</v>
      </c>
      <c r="E990" s="14"/>
      <c r="F990" s="14"/>
      <c r="G990" s="11" t="s">
        <v>1641</v>
      </c>
      <c r="H990" s="11" t="s">
        <v>1641</v>
      </c>
      <c r="I990" s="14"/>
      <c r="J990" s="12" t="s">
        <v>1640</v>
      </c>
      <c r="K990" s="12" t="s">
        <v>58</v>
      </c>
      <c r="L990" s="11" t="s">
        <v>11663</v>
      </c>
      <c r="M990" s="11" t="s">
        <v>83</v>
      </c>
      <c r="N990" s="11">
        <v>0</v>
      </c>
      <c r="O990" s="11">
        <v>3</v>
      </c>
      <c r="P990" s="11"/>
      <c r="Q990" s="130">
        <v>3</v>
      </c>
      <c r="R990" s="130">
        <v>4</v>
      </c>
      <c r="S990" s="14"/>
      <c r="T990" s="16"/>
    </row>
    <row r="991" spans="1:20" ht="14.25" customHeight="1">
      <c r="A991" s="1">
        <v>121</v>
      </c>
      <c r="B991" s="19" t="s">
        <v>1630</v>
      </c>
      <c r="C991" s="11"/>
      <c r="D991" s="11" t="s">
        <v>7447</v>
      </c>
      <c r="E991" s="14"/>
      <c r="F991" s="14"/>
      <c r="G991" s="14"/>
      <c r="H991" s="14"/>
      <c r="I991" s="14"/>
      <c r="J991" s="12" t="s">
        <v>1615</v>
      </c>
      <c r="K991" s="415"/>
      <c r="L991" s="11" t="s">
        <v>11663</v>
      </c>
      <c r="M991" s="14"/>
      <c r="N991" s="11">
        <v>0</v>
      </c>
      <c r="O991" s="14"/>
      <c r="P991" s="11"/>
      <c r="Q991" s="11"/>
      <c r="R991" s="11"/>
      <c r="S991" s="14"/>
      <c r="T991" s="16"/>
    </row>
    <row r="992" spans="1:20" ht="14.25" customHeight="1">
      <c r="A992" s="7">
        <v>122</v>
      </c>
      <c r="B992" s="19" t="s">
        <v>1642</v>
      </c>
      <c r="C992" s="11" t="s">
        <v>1643</v>
      </c>
      <c r="D992" s="11" t="s">
        <v>90</v>
      </c>
      <c r="E992" s="14"/>
      <c r="F992" s="11" t="s">
        <v>1644</v>
      </c>
      <c r="G992" s="14"/>
      <c r="H992" s="14"/>
      <c r="I992" s="14"/>
      <c r="J992" s="12" t="s">
        <v>1645</v>
      </c>
      <c r="K992" s="12" t="s">
        <v>574</v>
      </c>
      <c r="L992" s="11" t="s">
        <v>11666</v>
      </c>
      <c r="M992" s="11" t="s">
        <v>28</v>
      </c>
      <c r="N992" s="11">
        <v>0</v>
      </c>
      <c r="O992" s="11">
        <v>1</v>
      </c>
      <c r="P992" s="11" t="s">
        <v>12330</v>
      </c>
      <c r="Q992" s="130">
        <v>4</v>
      </c>
      <c r="R992" s="130">
        <v>5</v>
      </c>
      <c r="S992" s="14"/>
      <c r="T992" s="16"/>
    </row>
    <row r="993" spans="1:20" ht="14.25" customHeight="1">
      <c r="A993" s="7">
        <v>122</v>
      </c>
      <c r="B993" s="19" t="s">
        <v>1642</v>
      </c>
      <c r="C993" s="11" t="s">
        <v>75</v>
      </c>
      <c r="D993" s="11" t="s">
        <v>75</v>
      </c>
      <c r="E993" s="14"/>
      <c r="F993" s="14"/>
      <c r="G993" s="11" t="s">
        <v>12331</v>
      </c>
      <c r="H993" s="11" t="s">
        <v>12331</v>
      </c>
      <c r="I993" s="14"/>
      <c r="J993" s="12" t="s">
        <v>1646</v>
      </c>
      <c r="K993" s="12" t="s">
        <v>1647</v>
      </c>
      <c r="L993" s="11" t="s">
        <v>11666</v>
      </c>
      <c r="M993" s="11" t="s">
        <v>78</v>
      </c>
      <c r="N993" s="11">
        <v>1</v>
      </c>
      <c r="O993" s="11">
        <v>5</v>
      </c>
      <c r="P993" s="11" t="s">
        <v>12332</v>
      </c>
      <c r="Q993" s="130">
        <v>3</v>
      </c>
      <c r="R993" s="130">
        <v>5</v>
      </c>
      <c r="S993" s="14"/>
      <c r="T993" s="16"/>
    </row>
    <row r="994" spans="1:20" ht="14.25" customHeight="1">
      <c r="A994" s="7">
        <v>122</v>
      </c>
      <c r="B994" s="19" t="s">
        <v>1642</v>
      </c>
      <c r="C994" s="11" t="s">
        <v>12333</v>
      </c>
      <c r="D994" s="11" t="s">
        <v>12334</v>
      </c>
      <c r="E994" s="14"/>
      <c r="F994" s="14"/>
      <c r="G994" s="14"/>
      <c r="H994" s="14"/>
      <c r="I994" s="14"/>
      <c r="J994" s="12" t="s">
        <v>865</v>
      </c>
      <c r="K994" s="415"/>
      <c r="L994" s="11" t="s">
        <v>11688</v>
      </c>
      <c r="M994" s="11" t="s">
        <v>83</v>
      </c>
      <c r="N994" s="11">
        <v>0</v>
      </c>
      <c r="O994" s="14"/>
      <c r="P994" s="11"/>
      <c r="Q994" s="11"/>
      <c r="R994" s="11"/>
      <c r="S994" s="14"/>
      <c r="T994" s="16"/>
    </row>
    <row r="995" spans="1:20" ht="14.25" customHeight="1">
      <c r="A995" s="7">
        <v>122</v>
      </c>
      <c r="B995" s="19" t="s">
        <v>1642</v>
      </c>
      <c r="C995" s="11" t="s">
        <v>1419</v>
      </c>
      <c r="D995" s="11" t="s">
        <v>1421</v>
      </c>
      <c r="E995" s="14"/>
      <c r="F995" s="14"/>
      <c r="G995" s="11" t="s">
        <v>1649</v>
      </c>
      <c r="H995" s="11" t="s">
        <v>1650</v>
      </c>
      <c r="I995" s="11" t="s">
        <v>1651</v>
      </c>
      <c r="J995" s="12" t="s">
        <v>775</v>
      </c>
      <c r="K995" s="12" t="s">
        <v>152</v>
      </c>
      <c r="L995" s="11" t="s">
        <v>11663</v>
      </c>
      <c r="M995" s="11" t="s">
        <v>43</v>
      </c>
      <c r="N995" s="11">
        <v>0</v>
      </c>
      <c r="O995" s="11">
        <v>1</v>
      </c>
      <c r="P995" s="11"/>
      <c r="Q995" s="130">
        <v>4</v>
      </c>
      <c r="R995" s="130">
        <v>4</v>
      </c>
      <c r="S995" s="14"/>
      <c r="T995" s="16"/>
    </row>
    <row r="996" spans="1:20" ht="14.25" customHeight="1">
      <c r="A996" s="7">
        <v>122</v>
      </c>
      <c r="B996" s="19" t="s">
        <v>1642</v>
      </c>
      <c r="C996" s="11" t="s">
        <v>12335</v>
      </c>
      <c r="D996" s="11" t="s">
        <v>12335</v>
      </c>
      <c r="E996" s="14"/>
      <c r="F996" s="14"/>
      <c r="G996" s="14"/>
      <c r="H996" s="14"/>
      <c r="I996" s="14"/>
      <c r="J996" s="12" t="s">
        <v>4132</v>
      </c>
      <c r="K996" s="415"/>
      <c r="L996" s="11" t="s">
        <v>11688</v>
      </c>
      <c r="M996" s="11" t="s">
        <v>83</v>
      </c>
      <c r="N996" s="11">
        <v>1</v>
      </c>
      <c r="O996" s="14"/>
      <c r="P996" s="11"/>
      <c r="Q996" s="11"/>
      <c r="R996" s="11"/>
      <c r="S996" s="14"/>
      <c r="T996" s="16"/>
    </row>
    <row r="997" spans="1:20" ht="14.25" customHeight="1">
      <c r="A997" s="7">
        <v>122</v>
      </c>
      <c r="B997" s="19" t="s">
        <v>1642</v>
      </c>
      <c r="C997" s="11" t="s">
        <v>1652</v>
      </c>
      <c r="D997" s="11" t="s">
        <v>1652</v>
      </c>
      <c r="E997" s="14"/>
      <c r="F997" s="14"/>
      <c r="G997" s="14"/>
      <c r="H997" s="14"/>
      <c r="I997" s="14"/>
      <c r="J997" s="12" t="s">
        <v>1653</v>
      </c>
      <c r="K997" s="12" t="s">
        <v>1654</v>
      </c>
      <c r="L997" s="11" t="s">
        <v>11663</v>
      </c>
      <c r="M997" s="11" t="s">
        <v>83</v>
      </c>
      <c r="N997" s="11">
        <v>1</v>
      </c>
      <c r="O997" s="11">
        <v>2</v>
      </c>
      <c r="P997" s="11"/>
      <c r="Q997" s="130">
        <v>4</v>
      </c>
      <c r="R997" s="130">
        <v>5</v>
      </c>
      <c r="S997" s="14"/>
      <c r="T997" s="16"/>
    </row>
    <row r="998" spans="1:20" ht="14.25" customHeight="1">
      <c r="A998" s="7">
        <v>122</v>
      </c>
      <c r="B998" s="19" t="s">
        <v>1642</v>
      </c>
      <c r="C998" s="11" t="s">
        <v>1655</v>
      </c>
      <c r="D998" s="11" t="s">
        <v>1655</v>
      </c>
      <c r="E998" s="14"/>
      <c r="F998" s="14"/>
      <c r="G998" s="14"/>
      <c r="H998" s="14"/>
      <c r="I998" s="14"/>
      <c r="J998" s="12" t="s">
        <v>1656</v>
      </c>
      <c r="K998" s="12" t="s">
        <v>1654</v>
      </c>
      <c r="L998" s="11" t="s">
        <v>11688</v>
      </c>
      <c r="M998" s="11" t="s">
        <v>83</v>
      </c>
      <c r="N998" s="11">
        <v>1</v>
      </c>
      <c r="O998" s="11">
        <v>2</v>
      </c>
      <c r="P998" s="11"/>
      <c r="Q998" s="130">
        <v>4</v>
      </c>
      <c r="R998" s="130">
        <v>4</v>
      </c>
      <c r="S998" s="14"/>
      <c r="T998" s="16"/>
    </row>
    <row r="999" spans="1:20" ht="14.25" customHeight="1">
      <c r="A999" s="7">
        <v>123</v>
      </c>
      <c r="B999" s="19" t="s">
        <v>1657</v>
      </c>
      <c r="C999" s="11" t="s">
        <v>1667</v>
      </c>
      <c r="D999" s="11" t="s">
        <v>90</v>
      </c>
      <c r="E999" s="14"/>
      <c r="F999" s="11" t="s">
        <v>12336</v>
      </c>
      <c r="G999" s="14"/>
      <c r="H999" s="14"/>
      <c r="I999" s="14"/>
      <c r="J999" s="12" t="s">
        <v>433</v>
      </c>
      <c r="K999" s="415"/>
      <c r="L999" s="11" t="s">
        <v>11688</v>
      </c>
      <c r="M999" s="11" t="s">
        <v>43</v>
      </c>
      <c r="N999" s="11">
        <v>0</v>
      </c>
      <c r="O999" s="11">
        <v>3</v>
      </c>
      <c r="P999" s="11"/>
      <c r="Q999" s="11"/>
      <c r="R999" s="11"/>
      <c r="S999" s="11" t="s">
        <v>12337</v>
      </c>
      <c r="T999" s="16"/>
    </row>
    <row r="1000" spans="1:20" ht="14.25" customHeight="1">
      <c r="A1000" s="7">
        <v>123</v>
      </c>
      <c r="B1000" s="19" t="s">
        <v>1657</v>
      </c>
      <c r="C1000" s="11" t="s">
        <v>12338</v>
      </c>
      <c r="D1000" s="11" t="s">
        <v>90</v>
      </c>
      <c r="E1000" s="14"/>
      <c r="F1000" s="11" t="s">
        <v>4964</v>
      </c>
      <c r="G1000" s="14"/>
      <c r="H1000" s="14"/>
      <c r="I1000" s="14"/>
      <c r="J1000" s="12" t="s">
        <v>433</v>
      </c>
      <c r="K1000" s="415"/>
      <c r="L1000" s="11" t="s">
        <v>11663</v>
      </c>
      <c r="M1000" s="11" t="s">
        <v>43</v>
      </c>
      <c r="N1000" s="11">
        <v>0</v>
      </c>
      <c r="O1000" s="11">
        <v>3</v>
      </c>
      <c r="P1000" s="11"/>
      <c r="Q1000" s="11"/>
      <c r="R1000" s="11"/>
      <c r="S1000" s="11"/>
      <c r="T1000" s="16"/>
    </row>
    <row r="1001" spans="1:20" ht="14.25" customHeight="1">
      <c r="A1001" s="7">
        <v>123</v>
      </c>
      <c r="B1001" s="19" t="s">
        <v>1657</v>
      </c>
      <c r="C1001" s="11" t="s">
        <v>197</v>
      </c>
      <c r="D1001" s="11" t="s">
        <v>197</v>
      </c>
      <c r="E1001" s="14"/>
      <c r="F1001" s="14"/>
      <c r="G1001" s="11" t="s">
        <v>1659</v>
      </c>
      <c r="H1001" s="11" t="s">
        <v>1659</v>
      </c>
      <c r="I1001" s="14"/>
      <c r="J1001" s="12" t="s">
        <v>530</v>
      </c>
      <c r="K1001" s="12" t="s">
        <v>1658</v>
      </c>
      <c r="L1001" s="11" t="s">
        <v>11663</v>
      </c>
      <c r="M1001" s="11" t="s">
        <v>83</v>
      </c>
      <c r="N1001" s="11">
        <v>0</v>
      </c>
      <c r="O1001" s="11">
        <v>3</v>
      </c>
      <c r="P1001" s="11"/>
      <c r="Q1001" s="130">
        <v>3</v>
      </c>
      <c r="R1001" s="130">
        <v>3</v>
      </c>
      <c r="S1001" s="14"/>
      <c r="T1001" s="16"/>
    </row>
    <row r="1002" spans="1:20" ht="14.25" customHeight="1">
      <c r="A1002" s="1">
        <v>124</v>
      </c>
      <c r="B1002" s="10" t="s">
        <v>1660</v>
      </c>
      <c r="C1002" s="11" t="s">
        <v>75</v>
      </c>
      <c r="D1002" s="11" t="s">
        <v>75</v>
      </c>
      <c r="E1002" s="14"/>
      <c r="F1002" s="11"/>
      <c r="G1002" s="14"/>
      <c r="H1002" s="14"/>
      <c r="I1002" s="14"/>
      <c r="J1002" s="12" t="s">
        <v>338</v>
      </c>
      <c r="K1002" s="415"/>
      <c r="L1002" s="11" t="s">
        <v>11666</v>
      </c>
      <c r="M1002" s="11" t="s">
        <v>78</v>
      </c>
      <c r="N1002" s="11">
        <v>0</v>
      </c>
      <c r="O1002" s="11">
        <v>6</v>
      </c>
      <c r="P1002" s="21" t="s">
        <v>12339</v>
      </c>
      <c r="Q1002" s="21"/>
      <c r="R1002" s="21"/>
      <c r="S1002" s="11"/>
      <c r="T1002" s="16"/>
    </row>
    <row r="1003" spans="1:20" ht="14.25" customHeight="1">
      <c r="A1003" s="1">
        <v>124</v>
      </c>
      <c r="B1003" s="10" t="s">
        <v>1660</v>
      </c>
      <c r="C1003" s="11" t="s">
        <v>44</v>
      </c>
      <c r="D1003" s="11" t="s">
        <v>587</v>
      </c>
      <c r="E1003" s="11" t="s">
        <v>12340</v>
      </c>
      <c r="F1003" s="11"/>
      <c r="G1003" s="11" t="s">
        <v>1661</v>
      </c>
      <c r="H1003" s="11" t="s">
        <v>1661</v>
      </c>
      <c r="I1003" s="11" t="s">
        <v>1662</v>
      </c>
      <c r="J1003" s="12" t="s">
        <v>864</v>
      </c>
      <c r="K1003" s="12" t="s">
        <v>1250</v>
      </c>
      <c r="L1003" s="11" t="s">
        <v>11666</v>
      </c>
      <c r="M1003" s="11" t="s">
        <v>43</v>
      </c>
      <c r="N1003" s="11">
        <v>1</v>
      </c>
      <c r="O1003" s="11">
        <v>0</v>
      </c>
      <c r="P1003" s="16"/>
      <c r="Q1003" s="402">
        <v>5</v>
      </c>
      <c r="R1003" s="402">
        <v>4</v>
      </c>
      <c r="S1003" s="11"/>
      <c r="T1003" s="16"/>
    </row>
    <row r="1004" spans="1:20" ht="14.25" customHeight="1">
      <c r="A1004" s="1">
        <v>124</v>
      </c>
      <c r="B1004" s="10" t="s">
        <v>1660</v>
      </c>
      <c r="C1004" s="11" t="s">
        <v>1518</v>
      </c>
      <c r="D1004" s="11" t="s">
        <v>1518</v>
      </c>
      <c r="E1004" s="14"/>
      <c r="F1004" s="11"/>
      <c r="G1004" s="14"/>
      <c r="H1004" s="14"/>
      <c r="I1004" s="14"/>
      <c r="J1004" s="12" t="s">
        <v>1368</v>
      </c>
      <c r="K1004" s="46" t="s">
        <v>1250</v>
      </c>
      <c r="L1004" s="11" t="s">
        <v>11688</v>
      </c>
      <c r="M1004" s="11" t="s">
        <v>83</v>
      </c>
      <c r="N1004" s="11">
        <v>0</v>
      </c>
      <c r="O1004" s="11">
        <v>2</v>
      </c>
      <c r="P1004" s="16"/>
      <c r="Q1004" s="130">
        <v>3</v>
      </c>
      <c r="R1004" s="130">
        <v>3</v>
      </c>
      <c r="S1004" s="11"/>
      <c r="T1004" s="16"/>
    </row>
    <row r="1005" spans="1:20" ht="14.25" customHeight="1">
      <c r="A1005" s="7">
        <v>125</v>
      </c>
      <c r="B1005" s="19" t="s">
        <v>1663</v>
      </c>
      <c r="C1005" s="11" t="s">
        <v>1664</v>
      </c>
      <c r="D1005" s="11" t="s">
        <v>1665</v>
      </c>
      <c r="E1005" s="11" t="s">
        <v>1666</v>
      </c>
      <c r="F1005" s="14"/>
      <c r="G1005" s="11" t="s">
        <v>1666</v>
      </c>
      <c r="H1005" s="11" t="s">
        <v>1666</v>
      </c>
      <c r="I1005" s="14"/>
      <c r="J1005" s="12" t="s">
        <v>480</v>
      </c>
      <c r="K1005" s="12" t="s">
        <v>235</v>
      </c>
      <c r="L1005" s="11" t="s">
        <v>11663</v>
      </c>
      <c r="M1005" s="11" t="s">
        <v>275</v>
      </c>
      <c r="N1005" s="11">
        <v>0</v>
      </c>
      <c r="O1005" s="11">
        <v>5</v>
      </c>
      <c r="P1005" s="11"/>
      <c r="Q1005" s="130">
        <v>4</v>
      </c>
      <c r="R1005" s="130">
        <v>4</v>
      </c>
      <c r="S1005" s="14"/>
      <c r="T1005" s="16"/>
    </row>
    <row r="1006" spans="1:20" ht="14.25" customHeight="1">
      <c r="A1006" s="7">
        <v>125</v>
      </c>
      <c r="B1006" s="19" t="s">
        <v>1663</v>
      </c>
      <c r="C1006" s="11" t="s">
        <v>1667</v>
      </c>
      <c r="D1006" s="11" t="s">
        <v>1280</v>
      </c>
      <c r="E1006" s="14"/>
      <c r="F1006" s="14"/>
      <c r="G1006" s="14"/>
      <c r="H1006" s="14"/>
      <c r="I1006" s="14"/>
      <c r="J1006" s="12" t="s">
        <v>1668</v>
      </c>
      <c r="K1006" s="12" t="s">
        <v>566</v>
      </c>
      <c r="L1006" s="11" t="s">
        <v>11688</v>
      </c>
      <c r="M1006" s="11" t="s">
        <v>110</v>
      </c>
      <c r="N1006" s="11">
        <v>0</v>
      </c>
      <c r="O1006" s="11">
        <v>5</v>
      </c>
      <c r="P1006" s="11"/>
      <c r="Q1006" s="130">
        <v>4</v>
      </c>
      <c r="R1006" s="130">
        <v>4</v>
      </c>
      <c r="S1006" s="14"/>
      <c r="T1006" s="16"/>
    </row>
    <row r="1007" spans="1:20" ht="14.25" customHeight="1">
      <c r="A1007" s="7">
        <v>126</v>
      </c>
      <c r="B1007" s="10" t="s">
        <v>1669</v>
      </c>
      <c r="C1007" s="11" t="s">
        <v>1667</v>
      </c>
      <c r="D1007" s="11" t="s">
        <v>4436</v>
      </c>
      <c r="E1007" s="14"/>
      <c r="F1007" s="14"/>
      <c r="G1007" s="14"/>
      <c r="H1007" s="14"/>
      <c r="I1007" s="14"/>
      <c r="J1007" s="12" t="s">
        <v>1435</v>
      </c>
      <c r="K1007" s="415"/>
      <c r="L1007" s="11" t="s">
        <v>11688</v>
      </c>
      <c r="M1007" s="11" t="s">
        <v>110</v>
      </c>
      <c r="N1007" s="11">
        <v>0</v>
      </c>
      <c r="O1007" s="11">
        <v>0</v>
      </c>
      <c r="P1007" s="11"/>
      <c r="Q1007" s="11"/>
      <c r="R1007" s="11"/>
      <c r="S1007" s="14"/>
      <c r="T1007" s="16"/>
    </row>
    <row r="1008" spans="1:20" ht="14.25" customHeight="1">
      <c r="A1008" s="7">
        <v>126</v>
      </c>
      <c r="B1008" s="10" t="s">
        <v>1669</v>
      </c>
      <c r="C1008" s="11" t="s">
        <v>816</v>
      </c>
      <c r="D1008" s="11" t="s">
        <v>852</v>
      </c>
      <c r="E1008" s="11" t="s">
        <v>6924</v>
      </c>
      <c r="F1008" s="14"/>
      <c r="G1008" s="11" t="s">
        <v>1670</v>
      </c>
      <c r="H1008" s="11" t="s">
        <v>1670</v>
      </c>
      <c r="I1008" s="11" t="s">
        <v>1439</v>
      </c>
      <c r="J1008" s="12" t="s">
        <v>583</v>
      </c>
      <c r="K1008" s="12" t="s">
        <v>475</v>
      </c>
      <c r="L1008" s="11" t="s">
        <v>11666</v>
      </c>
      <c r="M1008" s="11" t="s">
        <v>43</v>
      </c>
      <c r="N1008" s="11">
        <v>0</v>
      </c>
      <c r="O1008" s="11">
        <v>1</v>
      </c>
      <c r="P1008" s="11" t="s">
        <v>12341</v>
      </c>
      <c r="Q1008" s="130">
        <v>4</v>
      </c>
      <c r="R1008" s="130">
        <v>5</v>
      </c>
      <c r="S1008" s="14"/>
      <c r="T1008" s="16"/>
    </row>
    <row r="1009" spans="1:20" ht="14.25" customHeight="1">
      <c r="A1009" s="7">
        <v>126</v>
      </c>
      <c r="B1009" s="10" t="s">
        <v>1669</v>
      </c>
      <c r="C1009" s="11" t="s">
        <v>1414</v>
      </c>
      <c r="D1009" s="11" t="s">
        <v>1415</v>
      </c>
      <c r="E1009" s="11" t="s">
        <v>12342</v>
      </c>
      <c r="F1009" s="14"/>
      <c r="G1009" s="11" t="s">
        <v>1674</v>
      </c>
      <c r="H1009" s="11" t="s">
        <v>1674</v>
      </c>
      <c r="I1009" s="11" t="s">
        <v>1198</v>
      </c>
      <c r="J1009" s="12" t="s">
        <v>1671</v>
      </c>
      <c r="K1009" s="12" t="s">
        <v>1672</v>
      </c>
      <c r="L1009" s="11" t="s">
        <v>11666</v>
      </c>
      <c r="M1009" s="11" t="s">
        <v>28</v>
      </c>
      <c r="N1009" s="11">
        <v>0</v>
      </c>
      <c r="O1009" s="11">
        <v>1</v>
      </c>
      <c r="P1009" s="16"/>
      <c r="Q1009" s="402">
        <v>4</v>
      </c>
      <c r="R1009" s="402">
        <v>4</v>
      </c>
      <c r="S1009" s="14"/>
      <c r="T1009" s="16"/>
    </row>
    <row r="1010" spans="1:20" ht="14.25" customHeight="1">
      <c r="A1010" s="7">
        <v>126</v>
      </c>
      <c r="B1010" s="10" t="s">
        <v>1669</v>
      </c>
      <c r="C1010" s="11" t="s">
        <v>12343</v>
      </c>
      <c r="D1010" s="11" t="s">
        <v>12343</v>
      </c>
      <c r="E1010" s="14"/>
      <c r="F1010" s="14"/>
      <c r="G1010" s="14"/>
      <c r="H1010" s="14"/>
      <c r="I1010" s="14"/>
      <c r="J1010" s="12" t="s">
        <v>2057</v>
      </c>
      <c r="K1010" s="415"/>
      <c r="L1010" s="11" t="s">
        <v>11688</v>
      </c>
      <c r="M1010" s="11" t="s">
        <v>98</v>
      </c>
      <c r="N1010" s="11">
        <v>0</v>
      </c>
      <c r="O1010" s="11">
        <v>3</v>
      </c>
      <c r="P1010" s="11"/>
      <c r="Q1010" s="11"/>
      <c r="R1010" s="11"/>
      <c r="S1010" s="14"/>
      <c r="T1010" s="16"/>
    </row>
    <row r="1011" spans="1:20" ht="14.25" customHeight="1">
      <c r="A1011" s="7">
        <v>126</v>
      </c>
      <c r="B1011" s="10" t="s">
        <v>1669</v>
      </c>
      <c r="C1011" s="11" t="s">
        <v>1675</v>
      </c>
      <c r="D1011" s="11" t="s">
        <v>1676</v>
      </c>
      <c r="E1011" s="14"/>
      <c r="F1011" s="11" t="s">
        <v>1677</v>
      </c>
      <c r="G1011" s="11" t="s">
        <v>12344</v>
      </c>
      <c r="H1011" s="11" t="s">
        <v>12344</v>
      </c>
      <c r="I1011" s="14"/>
      <c r="J1011" s="12" t="s">
        <v>1279</v>
      </c>
      <c r="K1011" s="12" t="s">
        <v>630</v>
      </c>
      <c r="L1011" s="11" t="s">
        <v>11663</v>
      </c>
      <c r="M1011" s="11" t="s">
        <v>5797</v>
      </c>
      <c r="N1011" s="11">
        <v>1</v>
      </c>
      <c r="O1011" s="11">
        <v>5</v>
      </c>
      <c r="P1011" s="11" t="s">
        <v>12345</v>
      </c>
      <c r="Q1011" s="130">
        <v>5</v>
      </c>
      <c r="R1011" s="130">
        <v>3</v>
      </c>
      <c r="S1011" s="14"/>
      <c r="T1011" s="16"/>
    </row>
    <row r="1012" spans="1:20" ht="14.25" customHeight="1">
      <c r="A1012" s="7">
        <v>127</v>
      </c>
      <c r="B1012" s="19" t="s">
        <v>1680</v>
      </c>
      <c r="C1012" s="11"/>
      <c r="D1012" s="11" t="s">
        <v>547</v>
      </c>
      <c r="E1012" s="14"/>
      <c r="F1012" s="14"/>
      <c r="G1012" s="14"/>
      <c r="H1012" s="14"/>
      <c r="I1012" s="14"/>
      <c r="J1012" s="12" t="s">
        <v>335</v>
      </c>
      <c r="K1012" s="415"/>
      <c r="L1012" s="11" t="s">
        <v>11663</v>
      </c>
      <c r="M1012" s="14"/>
      <c r="N1012" s="14"/>
      <c r="O1012" s="14"/>
      <c r="P1012" s="11"/>
      <c r="Q1012" s="11"/>
      <c r="R1012" s="11"/>
      <c r="S1012" s="14"/>
      <c r="T1012" s="16"/>
    </row>
    <row r="1013" spans="1:20" ht="14.25" customHeight="1">
      <c r="A1013" s="7">
        <v>127</v>
      </c>
      <c r="B1013" s="19" t="s">
        <v>1680</v>
      </c>
      <c r="C1013" s="11" t="s">
        <v>1989</v>
      </c>
      <c r="D1013" s="11" t="s">
        <v>12346</v>
      </c>
      <c r="E1013" s="14"/>
      <c r="F1013" s="11" t="s">
        <v>7007</v>
      </c>
      <c r="G1013" s="11"/>
      <c r="H1013" s="11"/>
      <c r="I1013" s="14"/>
      <c r="J1013" s="12" t="s">
        <v>3357</v>
      </c>
      <c r="K1013" s="415"/>
      <c r="L1013" s="11" t="s">
        <v>11663</v>
      </c>
      <c r="M1013" s="11" t="s">
        <v>43</v>
      </c>
      <c r="N1013" s="11">
        <v>0</v>
      </c>
      <c r="O1013" s="11">
        <v>1</v>
      </c>
      <c r="P1013" s="11"/>
      <c r="Q1013" s="11"/>
      <c r="R1013" s="11"/>
      <c r="S1013" s="14"/>
      <c r="T1013" s="16"/>
    </row>
    <row r="1014" spans="1:20" ht="14.25" customHeight="1">
      <c r="A1014" s="7">
        <v>127</v>
      </c>
      <c r="B1014" s="19" t="s">
        <v>1680</v>
      </c>
      <c r="C1014" s="11" t="s">
        <v>126</v>
      </c>
      <c r="D1014" s="11" t="s">
        <v>806</v>
      </c>
      <c r="E1014" s="14"/>
      <c r="F1014" s="14"/>
      <c r="G1014" s="11"/>
      <c r="H1014" s="11"/>
      <c r="I1014" s="14"/>
      <c r="J1014" s="12" t="s">
        <v>1646</v>
      </c>
      <c r="K1014" s="415"/>
      <c r="L1014" s="11" t="s">
        <v>11663</v>
      </c>
      <c r="M1014" s="11" t="s">
        <v>43</v>
      </c>
      <c r="N1014" s="11">
        <v>0</v>
      </c>
      <c r="O1014" s="11">
        <v>1</v>
      </c>
      <c r="P1014" s="11"/>
      <c r="Q1014" s="11"/>
      <c r="R1014" s="11"/>
      <c r="S1014" s="14"/>
      <c r="T1014" s="16"/>
    </row>
    <row r="1015" spans="1:20" ht="14.25" customHeight="1">
      <c r="A1015" s="7">
        <v>127</v>
      </c>
      <c r="B1015" s="19" t="s">
        <v>1680</v>
      </c>
      <c r="C1015" s="11" t="s">
        <v>44</v>
      </c>
      <c r="D1015" s="11" t="s">
        <v>1266</v>
      </c>
      <c r="E1015" s="14"/>
      <c r="F1015" s="11" t="s">
        <v>561</v>
      </c>
      <c r="G1015" s="11" t="s">
        <v>1682</v>
      </c>
      <c r="H1015" s="11" t="s">
        <v>1682</v>
      </c>
      <c r="I1015" s="11" t="s">
        <v>1685</v>
      </c>
      <c r="J1015" s="12" t="s">
        <v>1681</v>
      </c>
      <c r="K1015" s="12" t="s">
        <v>109</v>
      </c>
      <c r="L1015" s="11" t="s">
        <v>11666</v>
      </c>
      <c r="M1015" s="11" t="s">
        <v>43</v>
      </c>
      <c r="N1015" s="11">
        <v>1</v>
      </c>
      <c r="O1015" s="11">
        <v>1</v>
      </c>
      <c r="P1015" s="11"/>
      <c r="Q1015" s="130">
        <v>5</v>
      </c>
      <c r="R1015" s="130">
        <v>3</v>
      </c>
      <c r="S1015" s="14"/>
      <c r="T1015" s="16"/>
    </row>
    <row r="1016" spans="1:20" ht="14.25" customHeight="1">
      <c r="A1016" s="7">
        <v>127</v>
      </c>
      <c r="B1016" s="19" t="s">
        <v>1680</v>
      </c>
      <c r="C1016" s="11" t="s">
        <v>350</v>
      </c>
      <c r="D1016" s="11" t="s">
        <v>350</v>
      </c>
      <c r="E1016" s="11" t="s">
        <v>12347</v>
      </c>
      <c r="F1016" s="14"/>
      <c r="G1016" s="11" t="s">
        <v>12348</v>
      </c>
      <c r="H1016" s="11" t="s">
        <v>12348</v>
      </c>
      <c r="I1016" s="14"/>
      <c r="J1016" s="12" t="s">
        <v>694</v>
      </c>
      <c r="K1016" s="12" t="s">
        <v>114</v>
      </c>
      <c r="L1016" s="11" t="s">
        <v>11666</v>
      </c>
      <c r="M1016" s="11" t="s">
        <v>275</v>
      </c>
      <c r="N1016" s="11">
        <v>1</v>
      </c>
      <c r="O1016" s="11">
        <v>5</v>
      </c>
      <c r="P1016" s="11"/>
      <c r="Q1016" s="130">
        <v>4</v>
      </c>
      <c r="R1016" s="130">
        <v>3</v>
      </c>
      <c r="S1016" s="14"/>
      <c r="T1016" s="16"/>
    </row>
    <row r="1017" spans="1:20" ht="14.25" customHeight="1">
      <c r="A1017" s="7">
        <v>127</v>
      </c>
      <c r="B1017" s="19" t="s">
        <v>1680</v>
      </c>
      <c r="C1017" s="11" t="s">
        <v>1675</v>
      </c>
      <c r="D1017" s="11" t="s">
        <v>1688</v>
      </c>
      <c r="E1017" s="11" t="s">
        <v>12349</v>
      </c>
      <c r="F1017" s="11" t="s">
        <v>11105</v>
      </c>
      <c r="G1017" s="11" t="s">
        <v>1692</v>
      </c>
      <c r="H1017" s="11" t="s">
        <v>1692</v>
      </c>
      <c r="I1017" s="14"/>
      <c r="J1017" s="12" t="s">
        <v>1690</v>
      </c>
      <c r="K1017" s="12" t="s">
        <v>1032</v>
      </c>
      <c r="L1017" s="11" t="s">
        <v>11663</v>
      </c>
      <c r="M1017" s="11" t="s">
        <v>43</v>
      </c>
      <c r="N1017" s="11">
        <v>1</v>
      </c>
      <c r="O1017" s="11">
        <v>5</v>
      </c>
      <c r="P1017" s="11" t="s">
        <v>12350</v>
      </c>
      <c r="Q1017" s="130">
        <v>4</v>
      </c>
      <c r="R1017" s="130">
        <v>3</v>
      </c>
      <c r="S1017" s="14"/>
      <c r="T1017" s="16"/>
    </row>
    <row r="1018" spans="1:20" ht="14.25" customHeight="1">
      <c r="A1018" s="7">
        <v>128</v>
      </c>
      <c r="B1018" s="19" t="s">
        <v>1693</v>
      </c>
      <c r="C1018" s="21" t="s">
        <v>267</v>
      </c>
      <c r="D1018" s="21" t="s">
        <v>12351</v>
      </c>
      <c r="E1018" s="14"/>
      <c r="F1018" s="14"/>
      <c r="G1018" s="14"/>
      <c r="H1018" s="14"/>
      <c r="I1018" s="14"/>
      <c r="J1018" s="12" t="s">
        <v>2845</v>
      </c>
      <c r="K1018" s="415"/>
      <c r="L1018" s="11" t="s">
        <v>11666</v>
      </c>
      <c r="M1018" s="11" t="s">
        <v>43</v>
      </c>
      <c r="N1018" s="11">
        <v>0</v>
      </c>
      <c r="O1018" s="11">
        <v>1</v>
      </c>
      <c r="P1018" s="11"/>
      <c r="Q1018" s="11"/>
      <c r="R1018" s="11"/>
      <c r="S1018" s="14"/>
      <c r="T1018" s="16"/>
    </row>
    <row r="1019" spans="1:20" ht="14.25" customHeight="1">
      <c r="A1019" s="7">
        <v>128</v>
      </c>
      <c r="B1019" s="19" t="s">
        <v>1693</v>
      </c>
      <c r="C1019" s="21" t="s">
        <v>75</v>
      </c>
      <c r="D1019" s="21" t="s">
        <v>90</v>
      </c>
      <c r="E1019" s="11" t="s">
        <v>294</v>
      </c>
      <c r="F1019" s="11" t="s">
        <v>295</v>
      </c>
      <c r="G1019" s="14"/>
      <c r="H1019" s="14"/>
      <c r="I1019" s="14"/>
      <c r="J1019" s="12" t="s">
        <v>661</v>
      </c>
      <c r="K1019" s="46" t="s">
        <v>1694</v>
      </c>
      <c r="L1019" s="11" t="s">
        <v>11666</v>
      </c>
      <c r="M1019" s="11" t="s">
        <v>78</v>
      </c>
      <c r="N1019" s="11">
        <v>0</v>
      </c>
      <c r="O1019" s="11">
        <v>5</v>
      </c>
      <c r="P1019" s="11"/>
      <c r="Q1019" s="130">
        <v>1</v>
      </c>
      <c r="R1019" s="130">
        <v>4</v>
      </c>
      <c r="S1019" s="14"/>
      <c r="T1019" s="16"/>
    </row>
    <row r="1020" spans="1:20" ht="14.25" customHeight="1">
      <c r="A1020" s="7">
        <v>128</v>
      </c>
      <c r="B1020" s="19" t="s">
        <v>1693</v>
      </c>
      <c r="C1020" s="21" t="s">
        <v>94</v>
      </c>
      <c r="D1020" s="21" t="s">
        <v>1695</v>
      </c>
      <c r="E1020" s="14"/>
      <c r="F1020" s="14"/>
      <c r="G1020" s="14"/>
      <c r="H1020" s="14"/>
      <c r="I1020" s="14"/>
      <c r="J1020" s="12" t="s">
        <v>769</v>
      </c>
      <c r="K1020" s="12" t="s">
        <v>336</v>
      </c>
      <c r="L1020" s="11" t="s">
        <v>11738</v>
      </c>
      <c r="M1020" s="11" t="s">
        <v>83</v>
      </c>
      <c r="N1020" s="11">
        <v>0</v>
      </c>
      <c r="O1020" s="11">
        <v>3</v>
      </c>
      <c r="P1020" s="11"/>
      <c r="Q1020" s="130">
        <v>1</v>
      </c>
      <c r="R1020" s="130">
        <v>3</v>
      </c>
      <c r="S1020" s="14"/>
      <c r="T1020" s="16"/>
    </row>
    <row r="1021" spans="1:20" ht="14.25" customHeight="1">
      <c r="A1021" s="7">
        <v>128</v>
      </c>
      <c r="B1021" s="19" t="s">
        <v>1693</v>
      </c>
      <c r="C1021" s="21" t="s">
        <v>1696</v>
      </c>
      <c r="D1021" s="21" t="s">
        <v>1697</v>
      </c>
      <c r="E1021" s="14"/>
      <c r="F1021" s="11" t="s">
        <v>1698</v>
      </c>
      <c r="G1021" s="14"/>
      <c r="H1021" s="14"/>
      <c r="I1021" s="14"/>
      <c r="J1021" s="12" t="s">
        <v>336</v>
      </c>
      <c r="K1021" s="46" t="s">
        <v>678</v>
      </c>
      <c r="L1021" s="11" t="s">
        <v>11663</v>
      </c>
      <c r="M1021" s="11" t="s">
        <v>43</v>
      </c>
      <c r="N1021" s="11">
        <v>0</v>
      </c>
      <c r="O1021" s="11">
        <v>5</v>
      </c>
      <c r="P1021" s="11" t="s">
        <v>12352</v>
      </c>
      <c r="Q1021" s="130">
        <v>3</v>
      </c>
      <c r="R1021" s="130">
        <v>3</v>
      </c>
      <c r="S1021" s="14"/>
      <c r="T1021" s="16"/>
    </row>
    <row r="1022" spans="1:20" ht="14.25" customHeight="1">
      <c r="A1022" s="7">
        <v>128</v>
      </c>
      <c r="B1022" s="19" t="s">
        <v>1693</v>
      </c>
      <c r="C1022" s="21" t="s">
        <v>2068</v>
      </c>
      <c r="D1022" s="21" t="s">
        <v>12353</v>
      </c>
      <c r="E1022" s="14"/>
      <c r="F1022" s="14"/>
      <c r="G1022" s="14"/>
      <c r="H1022" s="14"/>
      <c r="I1022" s="14"/>
      <c r="J1022" s="12" t="s">
        <v>1182</v>
      </c>
      <c r="K1022" s="415"/>
      <c r="L1022" s="11" t="s">
        <v>11663</v>
      </c>
      <c r="M1022" s="11" t="s">
        <v>43</v>
      </c>
      <c r="N1022" s="11">
        <v>0</v>
      </c>
      <c r="O1022" s="11">
        <v>5</v>
      </c>
      <c r="P1022" s="11"/>
      <c r="Q1022" s="11"/>
      <c r="R1022" s="11"/>
      <c r="S1022" s="14"/>
      <c r="T1022" s="16"/>
    </row>
    <row r="1023" spans="1:20" ht="14.25" customHeight="1">
      <c r="A1023" s="7">
        <v>128</v>
      </c>
      <c r="B1023" s="19" t="s">
        <v>1693</v>
      </c>
      <c r="C1023" s="21" t="s">
        <v>2369</v>
      </c>
      <c r="D1023" s="21" t="s">
        <v>2369</v>
      </c>
      <c r="E1023" s="14"/>
      <c r="F1023" s="14"/>
      <c r="G1023" s="14"/>
      <c r="H1023" s="14"/>
      <c r="I1023" s="14"/>
      <c r="J1023" s="12" t="s">
        <v>5753</v>
      </c>
      <c r="K1023" s="415"/>
      <c r="L1023" s="11" t="s">
        <v>11663</v>
      </c>
      <c r="M1023" s="11" t="s">
        <v>5797</v>
      </c>
      <c r="N1023" s="11">
        <v>0</v>
      </c>
      <c r="O1023" s="11">
        <v>5</v>
      </c>
      <c r="P1023" s="11"/>
      <c r="Q1023" s="11"/>
      <c r="R1023" s="11"/>
      <c r="S1023" s="14"/>
      <c r="T1023" s="16"/>
    </row>
    <row r="1024" spans="1:20" ht="14.25" customHeight="1">
      <c r="A1024" s="7">
        <v>128</v>
      </c>
      <c r="B1024" s="19" t="s">
        <v>1693</v>
      </c>
      <c r="C1024" s="21" t="s">
        <v>183</v>
      </c>
      <c r="D1024" s="21" t="s">
        <v>183</v>
      </c>
      <c r="E1024" s="14"/>
      <c r="F1024" s="14"/>
      <c r="G1024" s="14"/>
      <c r="H1024" s="14"/>
      <c r="I1024" s="14"/>
      <c r="J1024" s="12" t="s">
        <v>1699</v>
      </c>
      <c r="K1024" s="46" t="s">
        <v>419</v>
      </c>
      <c r="L1024" s="11" t="s">
        <v>11663</v>
      </c>
      <c r="M1024" s="11" t="s">
        <v>5797</v>
      </c>
      <c r="N1024" s="11">
        <v>0</v>
      </c>
      <c r="O1024" s="11">
        <v>5</v>
      </c>
      <c r="P1024" s="11"/>
      <c r="Q1024" s="130">
        <v>4</v>
      </c>
      <c r="R1024" s="130">
        <v>3</v>
      </c>
      <c r="S1024" s="14"/>
      <c r="T1024" s="16"/>
    </row>
    <row r="1025" spans="1:20" ht="14.25" customHeight="1">
      <c r="A1025" s="7">
        <v>128</v>
      </c>
      <c r="B1025" s="19" t="s">
        <v>1693</v>
      </c>
      <c r="C1025" s="21" t="s">
        <v>197</v>
      </c>
      <c r="D1025" s="21" t="s">
        <v>90</v>
      </c>
      <c r="E1025" s="14"/>
      <c r="F1025" s="11" t="s">
        <v>2653</v>
      </c>
      <c r="G1025" s="14"/>
      <c r="H1025" s="14"/>
      <c r="I1025" s="14"/>
      <c r="J1025" s="12" t="s">
        <v>545</v>
      </c>
      <c r="K1025" s="415"/>
      <c r="L1025" s="11" t="s">
        <v>11663</v>
      </c>
      <c r="M1025" s="11" t="s">
        <v>28</v>
      </c>
      <c r="N1025" s="11">
        <v>0</v>
      </c>
      <c r="O1025" s="11">
        <v>5</v>
      </c>
      <c r="P1025" s="11"/>
      <c r="Q1025" s="11"/>
      <c r="R1025" s="11"/>
      <c r="S1025" s="14"/>
      <c r="T1025" s="16"/>
    </row>
    <row r="1026" spans="1:20" ht="14.25" customHeight="1">
      <c r="A1026" s="7">
        <v>129</v>
      </c>
      <c r="B1026" s="19" t="s">
        <v>1700</v>
      </c>
      <c r="C1026" s="21"/>
      <c r="D1026" s="21" t="s">
        <v>6208</v>
      </c>
      <c r="E1026" s="14"/>
      <c r="F1026" s="14"/>
      <c r="G1026" s="14"/>
      <c r="H1026" s="14"/>
      <c r="I1026" s="14"/>
      <c r="J1026" s="407" t="s">
        <v>3033</v>
      </c>
      <c r="K1026" s="415"/>
      <c r="L1026" s="14"/>
      <c r="M1026" s="14"/>
      <c r="N1026" s="11">
        <v>0</v>
      </c>
      <c r="O1026" s="14"/>
      <c r="P1026" s="11"/>
      <c r="Q1026" s="11"/>
      <c r="R1026" s="11"/>
      <c r="S1026" s="14"/>
      <c r="T1026" s="16"/>
    </row>
    <row r="1027" spans="1:20" ht="14.25" customHeight="1">
      <c r="A1027" s="7">
        <v>129</v>
      </c>
      <c r="B1027" s="19" t="s">
        <v>1700</v>
      </c>
      <c r="C1027" s="11" t="s">
        <v>44</v>
      </c>
      <c r="D1027" s="11" t="s">
        <v>1701</v>
      </c>
      <c r="E1027" s="14"/>
      <c r="F1027" s="14"/>
      <c r="G1027" s="11" t="s">
        <v>1703</v>
      </c>
      <c r="H1027" s="11" t="s">
        <v>1703</v>
      </c>
      <c r="I1027" s="14"/>
      <c r="J1027" s="12" t="s">
        <v>1702</v>
      </c>
      <c r="K1027" s="12" t="s">
        <v>870</v>
      </c>
      <c r="L1027" s="11" t="s">
        <v>11663</v>
      </c>
      <c r="M1027" s="11" t="s">
        <v>28</v>
      </c>
      <c r="N1027" s="11">
        <v>0</v>
      </c>
      <c r="O1027" s="11">
        <v>0</v>
      </c>
      <c r="P1027" s="11"/>
      <c r="Q1027" s="130">
        <v>4</v>
      </c>
      <c r="R1027" s="130">
        <v>3</v>
      </c>
      <c r="S1027" s="14"/>
      <c r="T1027" s="16"/>
    </row>
    <row r="1028" spans="1:20" ht="14.25" customHeight="1">
      <c r="A1028" s="7">
        <v>129</v>
      </c>
      <c r="B1028" s="19" t="s">
        <v>1700</v>
      </c>
      <c r="C1028" s="11"/>
      <c r="D1028" s="11" t="s">
        <v>6208</v>
      </c>
      <c r="E1028" s="14"/>
      <c r="F1028" s="14"/>
      <c r="G1028" s="14"/>
      <c r="H1028" s="14"/>
      <c r="I1028" s="14"/>
      <c r="J1028" s="12" t="s">
        <v>1322</v>
      </c>
      <c r="K1028" s="415"/>
      <c r="L1028" s="11"/>
      <c r="M1028" s="14"/>
      <c r="N1028" s="14"/>
      <c r="O1028" s="14"/>
      <c r="P1028" s="11"/>
      <c r="Q1028" s="11"/>
      <c r="R1028" s="11"/>
      <c r="S1028" s="14"/>
      <c r="T1028" s="16"/>
    </row>
    <row r="1029" spans="1:20" ht="14.25" customHeight="1">
      <c r="A1029" s="7">
        <v>129</v>
      </c>
      <c r="B1029" s="19" t="s">
        <v>1700</v>
      </c>
      <c r="C1029" s="11" t="s">
        <v>1704</v>
      </c>
      <c r="D1029" s="11" t="s">
        <v>1705</v>
      </c>
      <c r="E1029" s="14"/>
      <c r="F1029" s="14"/>
      <c r="G1029" s="11" t="s">
        <v>12354</v>
      </c>
      <c r="H1029" s="11" t="s">
        <v>12354</v>
      </c>
      <c r="I1029" s="11" t="s">
        <v>12355</v>
      </c>
      <c r="J1029" s="12" t="s">
        <v>1706</v>
      </c>
      <c r="K1029" s="12" t="s">
        <v>1707</v>
      </c>
      <c r="L1029" s="11" t="s">
        <v>11663</v>
      </c>
      <c r="M1029" s="11" t="s">
        <v>43</v>
      </c>
      <c r="N1029" s="11">
        <v>0</v>
      </c>
      <c r="O1029" s="11">
        <v>0</v>
      </c>
      <c r="P1029" s="11"/>
      <c r="Q1029" s="130">
        <v>5</v>
      </c>
      <c r="R1029" s="130">
        <v>3</v>
      </c>
      <c r="S1029" s="14"/>
      <c r="T1029" s="16"/>
    </row>
    <row r="1030" spans="1:20" ht="14.25" customHeight="1">
      <c r="A1030" s="7">
        <v>130</v>
      </c>
      <c r="B1030" s="19" t="s">
        <v>1712</v>
      </c>
      <c r="C1030" s="11" t="s">
        <v>68</v>
      </c>
      <c r="D1030" s="11" t="s">
        <v>68</v>
      </c>
      <c r="E1030" s="14"/>
      <c r="F1030" s="14"/>
      <c r="G1030" s="14"/>
      <c r="H1030" s="14"/>
      <c r="I1030" s="14"/>
      <c r="J1030" s="12" t="s">
        <v>136</v>
      </c>
      <c r="K1030" s="415"/>
      <c r="L1030" s="11" t="s">
        <v>11666</v>
      </c>
      <c r="M1030" s="11" t="s">
        <v>28</v>
      </c>
      <c r="N1030" s="11">
        <v>0</v>
      </c>
      <c r="O1030" s="11">
        <v>1</v>
      </c>
      <c r="P1030" s="11"/>
      <c r="Q1030" s="11"/>
      <c r="R1030" s="11"/>
      <c r="S1030" s="14"/>
      <c r="T1030" s="16"/>
    </row>
    <row r="1031" spans="1:20" ht="14.25" customHeight="1">
      <c r="A1031" s="7">
        <v>130</v>
      </c>
      <c r="B1031" s="19" t="s">
        <v>1712</v>
      </c>
      <c r="C1031" s="11" t="s">
        <v>1461</v>
      </c>
      <c r="D1031" s="11" t="s">
        <v>1890</v>
      </c>
      <c r="E1031" s="14"/>
      <c r="F1031" s="14"/>
      <c r="G1031" s="14"/>
      <c r="H1031" s="14"/>
      <c r="I1031" s="14"/>
      <c r="J1031" s="12" t="s">
        <v>1742</v>
      </c>
      <c r="K1031" s="415"/>
      <c r="L1031" s="11" t="s">
        <v>11666</v>
      </c>
      <c r="M1031" s="11" t="s">
        <v>28</v>
      </c>
      <c r="N1031" s="11">
        <v>0</v>
      </c>
      <c r="O1031" s="11">
        <v>1</v>
      </c>
      <c r="P1031" s="11"/>
      <c r="Q1031" s="11"/>
      <c r="R1031" s="11"/>
      <c r="S1031" s="14"/>
      <c r="T1031" s="16"/>
    </row>
    <row r="1032" spans="1:20" ht="14.25" customHeight="1">
      <c r="A1032" s="7">
        <v>130</v>
      </c>
      <c r="B1032" s="19" t="s">
        <v>1712</v>
      </c>
      <c r="C1032" s="11"/>
      <c r="D1032" s="11" t="s">
        <v>90</v>
      </c>
      <c r="E1032" s="14"/>
      <c r="F1032" s="11" t="s">
        <v>12356</v>
      </c>
      <c r="G1032" s="11"/>
      <c r="H1032" s="14"/>
      <c r="I1032" s="14"/>
      <c r="J1032" s="12" t="s">
        <v>288</v>
      </c>
      <c r="K1032" s="415"/>
      <c r="L1032" s="11" t="s">
        <v>11666</v>
      </c>
      <c r="M1032" s="11" t="s">
        <v>43</v>
      </c>
      <c r="N1032" s="11">
        <v>0</v>
      </c>
      <c r="O1032" s="11">
        <v>4</v>
      </c>
      <c r="P1032" s="11"/>
      <c r="Q1032" s="11"/>
      <c r="R1032" s="11"/>
      <c r="S1032" s="14"/>
      <c r="T1032" s="16"/>
    </row>
    <row r="1033" spans="1:20" ht="14.25" customHeight="1">
      <c r="A1033" s="7">
        <v>130</v>
      </c>
      <c r="B1033" s="19" t="s">
        <v>1712</v>
      </c>
      <c r="C1033" s="11" t="s">
        <v>1713</v>
      </c>
      <c r="D1033" s="11" t="s">
        <v>1714</v>
      </c>
      <c r="E1033" s="11" t="s">
        <v>12357</v>
      </c>
      <c r="F1033" s="14"/>
      <c r="G1033" s="11" t="s">
        <v>1715</v>
      </c>
      <c r="H1033" s="11" t="s">
        <v>1716</v>
      </c>
      <c r="I1033" s="14"/>
      <c r="J1033" s="12" t="s">
        <v>371</v>
      </c>
      <c r="K1033" s="12" t="s">
        <v>986</v>
      </c>
      <c r="L1033" s="11" t="s">
        <v>11666</v>
      </c>
      <c r="M1033" s="11" t="s">
        <v>43</v>
      </c>
      <c r="N1033" s="11">
        <v>0</v>
      </c>
      <c r="O1033" s="11">
        <v>4</v>
      </c>
      <c r="P1033" s="11"/>
      <c r="Q1033" s="130">
        <v>3</v>
      </c>
      <c r="R1033" s="130">
        <v>3</v>
      </c>
      <c r="S1033" s="14"/>
      <c r="T1033" s="16"/>
    </row>
    <row r="1034" spans="1:20" ht="14.25" customHeight="1">
      <c r="A1034" s="7">
        <v>130</v>
      </c>
      <c r="B1034" s="19" t="s">
        <v>1712</v>
      </c>
      <c r="C1034" s="11"/>
      <c r="D1034" s="11" t="s">
        <v>90</v>
      </c>
      <c r="E1034" s="16"/>
      <c r="F1034" s="11" t="s">
        <v>37</v>
      </c>
      <c r="G1034" s="14"/>
      <c r="H1034" s="14"/>
      <c r="I1034" s="14"/>
      <c r="J1034" s="12" t="s">
        <v>289</v>
      </c>
      <c r="K1034" s="415"/>
      <c r="L1034" s="11" t="s">
        <v>11663</v>
      </c>
      <c r="M1034" s="11" t="s">
        <v>43</v>
      </c>
      <c r="N1034" s="11">
        <v>0</v>
      </c>
      <c r="O1034" s="11">
        <v>4</v>
      </c>
      <c r="P1034" s="11"/>
      <c r="Q1034" s="11"/>
      <c r="R1034" s="11"/>
      <c r="S1034" s="14"/>
      <c r="T1034" s="16"/>
    </row>
    <row r="1035" spans="1:20" ht="14.25" customHeight="1">
      <c r="A1035" s="7">
        <v>130</v>
      </c>
      <c r="B1035" s="19" t="s">
        <v>1712</v>
      </c>
      <c r="C1035" s="11"/>
      <c r="D1035" s="11" t="s">
        <v>90</v>
      </c>
      <c r="E1035" s="16"/>
      <c r="F1035" s="11" t="s">
        <v>12358</v>
      </c>
      <c r="G1035" s="14"/>
      <c r="H1035" s="14"/>
      <c r="I1035" s="14"/>
      <c r="J1035" s="12" t="s">
        <v>614</v>
      </c>
      <c r="K1035" s="415"/>
      <c r="L1035" s="11" t="s">
        <v>11663</v>
      </c>
      <c r="M1035" s="11" t="s">
        <v>43</v>
      </c>
      <c r="N1035" s="11">
        <v>0</v>
      </c>
      <c r="O1035" s="11">
        <v>4</v>
      </c>
      <c r="P1035" s="11"/>
      <c r="Q1035" s="11"/>
      <c r="R1035" s="11"/>
      <c r="S1035" s="14"/>
      <c r="T1035" s="16"/>
    </row>
    <row r="1036" spans="1:20" ht="14.25" customHeight="1">
      <c r="A1036" s="7">
        <v>130</v>
      </c>
      <c r="B1036" s="19" t="s">
        <v>1712</v>
      </c>
      <c r="C1036" s="11" t="s">
        <v>1084</v>
      </c>
      <c r="D1036" s="11" t="s">
        <v>90</v>
      </c>
      <c r="E1036" s="14"/>
      <c r="F1036" s="11" t="s">
        <v>1717</v>
      </c>
      <c r="G1036" s="11" t="s">
        <v>12359</v>
      </c>
      <c r="H1036" s="14"/>
      <c r="I1036" s="14"/>
      <c r="J1036" s="12" t="s">
        <v>32</v>
      </c>
      <c r="K1036" s="12" t="s">
        <v>813</v>
      </c>
      <c r="L1036" s="11" t="s">
        <v>11663</v>
      </c>
      <c r="M1036" s="11" t="s">
        <v>28</v>
      </c>
      <c r="N1036" s="11">
        <v>0</v>
      </c>
      <c r="O1036" s="11">
        <v>4</v>
      </c>
      <c r="P1036" s="11"/>
      <c r="Q1036" s="130">
        <v>3</v>
      </c>
      <c r="R1036" s="130">
        <v>3</v>
      </c>
      <c r="S1036" s="14"/>
      <c r="T1036" s="16"/>
    </row>
    <row r="1037" spans="1:20" ht="14.25" customHeight="1">
      <c r="A1037" s="7">
        <v>130</v>
      </c>
      <c r="B1037" s="19" t="s">
        <v>1712</v>
      </c>
      <c r="C1037" s="11" t="s">
        <v>12360</v>
      </c>
      <c r="D1037" s="11" t="s">
        <v>12360</v>
      </c>
      <c r="E1037" s="14"/>
      <c r="F1037" s="11"/>
      <c r="G1037" s="14"/>
      <c r="H1037" s="14"/>
      <c r="I1037" s="14"/>
      <c r="J1037" s="12" t="s">
        <v>223</v>
      </c>
      <c r="K1037" s="415"/>
      <c r="L1037" s="11" t="s">
        <v>11666</v>
      </c>
      <c r="M1037" s="11" t="s">
        <v>43</v>
      </c>
      <c r="N1037" s="11">
        <v>0</v>
      </c>
      <c r="O1037" s="11">
        <v>4</v>
      </c>
      <c r="P1037" s="11"/>
      <c r="Q1037" s="11"/>
      <c r="R1037" s="11"/>
      <c r="S1037" s="14"/>
      <c r="T1037" s="16"/>
    </row>
    <row r="1038" spans="1:20" ht="14.25" customHeight="1">
      <c r="A1038" s="7">
        <v>130</v>
      </c>
      <c r="B1038" s="19" t="s">
        <v>1712</v>
      </c>
      <c r="C1038" s="11" t="s">
        <v>12361</v>
      </c>
      <c r="D1038" s="11" t="s">
        <v>12361</v>
      </c>
      <c r="E1038" s="14"/>
      <c r="F1038" s="11"/>
      <c r="G1038" s="14"/>
      <c r="H1038" s="14"/>
      <c r="I1038" s="14"/>
      <c r="J1038" s="12" t="s">
        <v>2154</v>
      </c>
      <c r="K1038" s="415"/>
      <c r="L1038" s="11" t="s">
        <v>11663</v>
      </c>
      <c r="M1038" s="11" t="s">
        <v>28</v>
      </c>
      <c r="N1038" s="11">
        <v>0</v>
      </c>
      <c r="O1038" s="11">
        <v>4</v>
      </c>
      <c r="P1038" s="11"/>
      <c r="Q1038" s="11"/>
      <c r="R1038" s="11"/>
      <c r="S1038" s="14"/>
      <c r="T1038" s="16"/>
    </row>
    <row r="1039" spans="1:20" ht="14.25" customHeight="1">
      <c r="A1039" s="7">
        <v>130</v>
      </c>
      <c r="B1039" s="19" t="s">
        <v>1712</v>
      </c>
      <c r="C1039" s="11" t="s">
        <v>1719</v>
      </c>
      <c r="D1039" s="11" t="s">
        <v>1719</v>
      </c>
      <c r="E1039" s="14"/>
      <c r="F1039" s="14"/>
      <c r="G1039" s="11" t="s">
        <v>1722</v>
      </c>
      <c r="H1039" s="11" t="s">
        <v>1722</v>
      </c>
      <c r="I1039" s="14"/>
      <c r="J1039" s="12" t="s">
        <v>1589</v>
      </c>
      <c r="K1039" s="12" t="s">
        <v>1720</v>
      </c>
      <c r="L1039" s="11" t="s">
        <v>11666</v>
      </c>
      <c r="M1039" s="11" t="s">
        <v>28</v>
      </c>
      <c r="N1039" s="11">
        <v>0</v>
      </c>
      <c r="O1039" s="11">
        <v>4</v>
      </c>
      <c r="P1039" s="11"/>
      <c r="Q1039" s="130">
        <v>3</v>
      </c>
      <c r="R1039" s="130">
        <v>3</v>
      </c>
      <c r="S1039" s="14"/>
      <c r="T1039" s="16"/>
    </row>
    <row r="1040" spans="1:20" ht="14.25" customHeight="1">
      <c r="A1040" s="7">
        <v>130</v>
      </c>
      <c r="B1040" s="19" t="s">
        <v>1712</v>
      </c>
      <c r="C1040" s="11" t="s">
        <v>1723</v>
      </c>
      <c r="D1040" s="11" t="s">
        <v>1723</v>
      </c>
      <c r="E1040" s="14"/>
      <c r="F1040" s="14"/>
      <c r="G1040" s="11" t="s">
        <v>365</v>
      </c>
      <c r="H1040" s="11" t="s">
        <v>365</v>
      </c>
      <c r="I1040" s="14"/>
      <c r="J1040" s="12" t="s">
        <v>1724</v>
      </c>
      <c r="K1040" s="12" t="s">
        <v>475</v>
      </c>
      <c r="L1040" s="11" t="s">
        <v>11666</v>
      </c>
      <c r="M1040" s="11" t="s">
        <v>43</v>
      </c>
      <c r="N1040" s="11">
        <v>0</v>
      </c>
      <c r="O1040" s="11">
        <v>4</v>
      </c>
      <c r="P1040" s="11"/>
      <c r="Q1040" s="130">
        <v>4</v>
      </c>
      <c r="R1040" s="130">
        <v>3</v>
      </c>
      <c r="S1040" s="14"/>
      <c r="T1040" s="16"/>
    </row>
    <row r="1041" spans="1:20" ht="14.25" customHeight="1">
      <c r="A1041" s="7">
        <v>130</v>
      </c>
      <c r="B1041" s="19" t="s">
        <v>1712</v>
      </c>
      <c r="C1041" s="11" t="s">
        <v>12362</v>
      </c>
      <c r="D1041" s="11" t="s">
        <v>90</v>
      </c>
      <c r="E1041" s="14"/>
      <c r="F1041" s="11" t="s">
        <v>12362</v>
      </c>
      <c r="G1041" s="14"/>
      <c r="H1041" s="14"/>
      <c r="I1041" s="14"/>
      <c r="J1041" s="12" t="s">
        <v>3646</v>
      </c>
      <c r="K1041" s="415"/>
      <c r="L1041" s="11" t="s">
        <v>11666</v>
      </c>
      <c r="M1041" s="11" t="s">
        <v>43</v>
      </c>
      <c r="N1041" s="11">
        <v>0</v>
      </c>
      <c r="O1041" s="11">
        <v>4</v>
      </c>
      <c r="P1041" s="11"/>
      <c r="Q1041" s="11"/>
      <c r="R1041" s="11"/>
      <c r="S1041" s="14"/>
      <c r="T1041" s="16"/>
    </row>
    <row r="1042" spans="1:20" ht="14.25" customHeight="1">
      <c r="A1042" s="7">
        <v>130</v>
      </c>
      <c r="B1042" s="19" t="s">
        <v>1712</v>
      </c>
      <c r="C1042" s="11"/>
      <c r="D1042" s="11" t="s">
        <v>12363</v>
      </c>
      <c r="E1042" s="14"/>
      <c r="F1042" s="14"/>
      <c r="G1042" s="14"/>
      <c r="H1042" s="14"/>
      <c r="I1042" s="14"/>
      <c r="J1042" s="12" t="s">
        <v>4200</v>
      </c>
      <c r="K1042" s="415"/>
      <c r="L1042" s="11" t="s">
        <v>11688</v>
      </c>
      <c r="M1042" s="14"/>
      <c r="N1042" s="11">
        <v>0</v>
      </c>
      <c r="O1042" s="11"/>
      <c r="P1042" s="11"/>
      <c r="Q1042" s="11"/>
      <c r="R1042" s="11"/>
      <c r="S1042" s="14"/>
      <c r="T1042" s="16"/>
    </row>
    <row r="1043" spans="1:20" ht="14.25" customHeight="1">
      <c r="A1043" s="7">
        <v>130</v>
      </c>
      <c r="B1043" s="19" t="s">
        <v>1712</v>
      </c>
      <c r="C1043" s="11"/>
      <c r="D1043" s="11" t="s">
        <v>12364</v>
      </c>
      <c r="E1043" s="14"/>
      <c r="F1043" s="14"/>
      <c r="G1043" s="14"/>
      <c r="H1043" s="14"/>
      <c r="I1043" s="14"/>
      <c r="J1043" s="12" t="s">
        <v>4200</v>
      </c>
      <c r="K1043" s="415"/>
      <c r="L1043" s="11" t="s">
        <v>11663</v>
      </c>
      <c r="M1043" s="14"/>
      <c r="N1043" s="11">
        <v>0</v>
      </c>
      <c r="O1043" s="14"/>
      <c r="P1043" s="11"/>
      <c r="Q1043" s="11"/>
      <c r="R1043" s="11"/>
      <c r="S1043" s="14"/>
      <c r="T1043" s="16"/>
    </row>
    <row r="1044" spans="1:20" ht="14.25" customHeight="1">
      <c r="A1044" s="7">
        <v>130</v>
      </c>
      <c r="B1044" s="19" t="s">
        <v>1712</v>
      </c>
      <c r="C1044" s="11" t="s">
        <v>1400</v>
      </c>
      <c r="D1044" s="11" t="s">
        <v>80</v>
      </c>
      <c r="E1044" s="14"/>
      <c r="F1044" s="11" t="s">
        <v>1725</v>
      </c>
      <c r="G1044" s="11" t="s">
        <v>12365</v>
      </c>
      <c r="H1044" s="14"/>
      <c r="I1044" s="14"/>
      <c r="J1044" s="12" t="s">
        <v>562</v>
      </c>
      <c r="K1044" s="12" t="s">
        <v>1451</v>
      </c>
      <c r="L1044" s="11" t="s">
        <v>11688</v>
      </c>
      <c r="M1044" s="11" t="s">
        <v>83</v>
      </c>
      <c r="N1044" s="11">
        <v>0</v>
      </c>
      <c r="O1044" s="11">
        <v>0</v>
      </c>
      <c r="P1044" s="11"/>
      <c r="Q1044" s="130">
        <v>3</v>
      </c>
      <c r="R1044" s="130">
        <v>3</v>
      </c>
      <c r="S1044" s="14"/>
      <c r="T1044" s="16"/>
    </row>
    <row r="1045" spans="1:20" ht="14.25" customHeight="1">
      <c r="A1045" s="7">
        <v>130</v>
      </c>
      <c r="B1045" s="19" t="s">
        <v>1712</v>
      </c>
      <c r="C1045" s="11" t="s">
        <v>12366</v>
      </c>
      <c r="D1045" s="11" t="s">
        <v>12367</v>
      </c>
      <c r="E1045" s="14"/>
      <c r="F1045" s="14"/>
      <c r="G1045" s="14"/>
      <c r="H1045" s="14"/>
      <c r="I1045" s="14"/>
      <c r="J1045" s="12" t="s">
        <v>448</v>
      </c>
      <c r="K1045" s="415"/>
      <c r="L1045" s="11" t="s">
        <v>11663</v>
      </c>
      <c r="M1045" s="11" t="s">
        <v>43</v>
      </c>
      <c r="N1045" s="11">
        <v>0</v>
      </c>
      <c r="O1045" s="11">
        <v>4</v>
      </c>
      <c r="P1045" s="11"/>
      <c r="Q1045" s="11"/>
      <c r="R1045" s="11"/>
      <c r="S1045" s="14"/>
      <c r="T1045" s="16"/>
    </row>
    <row r="1046" spans="1:20" ht="14.25" customHeight="1">
      <c r="A1046" s="7">
        <v>130</v>
      </c>
      <c r="B1046" s="19" t="s">
        <v>1712</v>
      </c>
      <c r="C1046" s="11" t="s">
        <v>2059</v>
      </c>
      <c r="D1046" s="11" t="s">
        <v>2059</v>
      </c>
      <c r="E1046" s="14"/>
      <c r="F1046" s="14"/>
      <c r="G1046" s="14"/>
      <c r="H1046" s="14"/>
      <c r="I1046" s="14"/>
      <c r="J1046" s="12" t="s">
        <v>2917</v>
      </c>
      <c r="K1046" s="415"/>
      <c r="L1046" s="11" t="s">
        <v>11666</v>
      </c>
      <c r="M1046" s="11" t="s">
        <v>43</v>
      </c>
      <c r="N1046" s="11">
        <v>0</v>
      </c>
      <c r="O1046" s="11">
        <v>4</v>
      </c>
      <c r="P1046" s="11"/>
      <c r="Q1046" s="11"/>
      <c r="R1046" s="11"/>
      <c r="S1046" s="14"/>
      <c r="T1046" s="16"/>
    </row>
    <row r="1047" spans="1:20" ht="14.25" customHeight="1">
      <c r="A1047" s="7">
        <v>130</v>
      </c>
      <c r="B1047" s="19" t="s">
        <v>1712</v>
      </c>
      <c r="C1047" s="11" t="s">
        <v>12368</v>
      </c>
      <c r="D1047" s="11" t="s">
        <v>12369</v>
      </c>
      <c r="E1047" s="14"/>
      <c r="F1047" s="14"/>
      <c r="G1047" s="14"/>
      <c r="H1047" s="14"/>
      <c r="I1047" s="14"/>
      <c r="J1047" s="12" t="s">
        <v>321</v>
      </c>
      <c r="K1047" s="415"/>
      <c r="L1047" s="11" t="s">
        <v>11663</v>
      </c>
      <c r="M1047" s="11" t="s">
        <v>36</v>
      </c>
      <c r="N1047" s="11">
        <v>0</v>
      </c>
      <c r="O1047" s="11">
        <v>4</v>
      </c>
      <c r="P1047" s="11"/>
      <c r="Q1047" s="11"/>
      <c r="R1047" s="11"/>
      <c r="S1047" s="14"/>
      <c r="T1047" s="16"/>
    </row>
    <row r="1048" spans="1:20" ht="14.25" customHeight="1">
      <c r="A1048" s="7">
        <v>130</v>
      </c>
      <c r="B1048" s="19" t="s">
        <v>1712</v>
      </c>
      <c r="C1048" s="11" t="s">
        <v>12370</v>
      </c>
      <c r="D1048" s="11" t="s">
        <v>12370</v>
      </c>
      <c r="E1048" s="14"/>
      <c r="F1048" s="14"/>
      <c r="G1048" s="14"/>
      <c r="H1048" s="14"/>
      <c r="I1048" s="14"/>
      <c r="J1048" s="12" t="s">
        <v>254</v>
      </c>
      <c r="K1048" s="415"/>
      <c r="L1048" s="11" t="s">
        <v>11663</v>
      </c>
      <c r="M1048" s="11" t="s">
        <v>36</v>
      </c>
      <c r="N1048" s="11">
        <v>0</v>
      </c>
      <c r="O1048" s="11">
        <v>4</v>
      </c>
      <c r="P1048" s="11"/>
      <c r="Q1048" s="11"/>
      <c r="R1048" s="11"/>
      <c r="S1048" s="14"/>
      <c r="T1048" s="16"/>
    </row>
    <row r="1049" spans="1:20" ht="14.25" customHeight="1">
      <c r="A1049" s="7">
        <v>130</v>
      </c>
      <c r="B1049" s="19" t="s">
        <v>1712</v>
      </c>
      <c r="C1049" s="11" t="s">
        <v>1136</v>
      </c>
      <c r="D1049" s="11" t="s">
        <v>1727</v>
      </c>
      <c r="E1049" s="14"/>
      <c r="F1049" s="11" t="s">
        <v>1138</v>
      </c>
      <c r="G1049" s="11" t="s">
        <v>1729</v>
      </c>
      <c r="H1049" s="14"/>
      <c r="I1049" s="14"/>
      <c r="J1049" s="12" t="s">
        <v>786</v>
      </c>
      <c r="K1049" s="12" t="s">
        <v>1728</v>
      </c>
      <c r="L1049" s="11" t="s">
        <v>11663</v>
      </c>
      <c r="M1049" s="11" t="s">
        <v>43</v>
      </c>
      <c r="N1049" s="11">
        <v>1</v>
      </c>
      <c r="O1049" s="11">
        <v>4</v>
      </c>
      <c r="P1049" s="11"/>
      <c r="Q1049" s="130">
        <v>5</v>
      </c>
      <c r="R1049" s="130">
        <v>4</v>
      </c>
      <c r="S1049" s="14"/>
      <c r="T1049" s="16"/>
    </row>
    <row r="1050" spans="1:20" ht="14.25" customHeight="1">
      <c r="A1050" s="7">
        <v>130</v>
      </c>
      <c r="B1050" s="19" t="s">
        <v>1712</v>
      </c>
      <c r="C1050" s="11"/>
      <c r="D1050" s="11" t="s">
        <v>12371</v>
      </c>
      <c r="E1050" s="14"/>
      <c r="F1050" s="14"/>
      <c r="G1050" s="14"/>
      <c r="H1050" s="14"/>
      <c r="I1050" s="14"/>
      <c r="J1050" s="12" t="s">
        <v>324</v>
      </c>
      <c r="K1050" s="415"/>
      <c r="L1050" s="11" t="s">
        <v>11663</v>
      </c>
      <c r="M1050" s="11" t="s">
        <v>12265</v>
      </c>
      <c r="N1050" s="11">
        <v>0</v>
      </c>
      <c r="O1050" s="14"/>
      <c r="P1050" s="11"/>
      <c r="Q1050" s="11"/>
      <c r="R1050" s="11"/>
      <c r="S1050" s="14"/>
      <c r="T1050" s="16"/>
    </row>
    <row r="1051" spans="1:20" ht="14.25" customHeight="1">
      <c r="A1051" s="7">
        <v>130</v>
      </c>
      <c r="B1051" s="19" t="s">
        <v>1712</v>
      </c>
      <c r="C1051" s="11"/>
      <c r="D1051" s="11" t="s">
        <v>12372</v>
      </c>
      <c r="E1051" s="14"/>
      <c r="F1051" s="14"/>
      <c r="G1051" s="14"/>
      <c r="H1051" s="14"/>
      <c r="I1051" s="14"/>
      <c r="J1051" s="12" t="s">
        <v>1707</v>
      </c>
      <c r="K1051" s="415"/>
      <c r="L1051" s="11" t="s">
        <v>11663</v>
      </c>
      <c r="M1051" s="11" t="s">
        <v>12265</v>
      </c>
      <c r="N1051" s="11">
        <v>0</v>
      </c>
      <c r="O1051" s="14"/>
      <c r="P1051" s="11"/>
      <c r="Q1051" s="11"/>
      <c r="R1051" s="11"/>
      <c r="S1051" s="14"/>
      <c r="T1051" s="16"/>
    </row>
    <row r="1052" spans="1:20" ht="14.25" customHeight="1">
      <c r="A1052" s="7">
        <v>131</v>
      </c>
      <c r="B1052" s="19" t="s">
        <v>1730</v>
      </c>
      <c r="C1052" s="11" t="s">
        <v>94</v>
      </c>
      <c r="D1052" s="11" t="s">
        <v>94</v>
      </c>
      <c r="E1052" s="14"/>
      <c r="F1052" s="14"/>
      <c r="G1052" s="14"/>
      <c r="H1052" s="14"/>
      <c r="I1052" s="14"/>
      <c r="J1052" s="12" t="s">
        <v>2510</v>
      </c>
      <c r="K1052" s="415"/>
      <c r="L1052" s="11" t="s">
        <v>11738</v>
      </c>
      <c r="M1052" s="11" t="s">
        <v>83</v>
      </c>
      <c r="N1052" s="11">
        <v>0</v>
      </c>
      <c r="O1052" s="11">
        <v>0</v>
      </c>
      <c r="P1052" s="11"/>
      <c r="Q1052" s="11"/>
      <c r="R1052" s="11"/>
      <c r="S1052" s="14"/>
      <c r="T1052" s="16"/>
    </row>
    <row r="1053" spans="1:20" ht="14.25" customHeight="1">
      <c r="A1053" s="7">
        <v>131</v>
      </c>
      <c r="B1053" s="19" t="s">
        <v>1730</v>
      </c>
      <c r="C1053" s="11" t="s">
        <v>333</v>
      </c>
      <c r="D1053" s="11" t="s">
        <v>1731</v>
      </c>
      <c r="E1053" s="11" t="s">
        <v>8857</v>
      </c>
      <c r="F1053" s="11" t="s">
        <v>1732</v>
      </c>
      <c r="G1053" s="11" t="s">
        <v>7498</v>
      </c>
      <c r="H1053" s="14"/>
      <c r="I1053" s="14"/>
      <c r="J1053" s="12" t="s">
        <v>798</v>
      </c>
      <c r="K1053" s="12" t="s">
        <v>716</v>
      </c>
      <c r="L1053" s="11" t="s">
        <v>11663</v>
      </c>
      <c r="M1053" s="11" t="s">
        <v>43</v>
      </c>
      <c r="N1053" s="11">
        <v>0</v>
      </c>
      <c r="O1053" s="11">
        <v>0</v>
      </c>
      <c r="P1053" s="11" t="s">
        <v>12373</v>
      </c>
      <c r="Q1053" s="130">
        <v>3</v>
      </c>
      <c r="R1053" s="130">
        <v>3</v>
      </c>
      <c r="S1053" s="14"/>
      <c r="T1053" s="16"/>
    </row>
    <row r="1054" spans="1:20" ht="14.25" customHeight="1">
      <c r="A1054" s="7">
        <v>131</v>
      </c>
      <c r="B1054" s="19" t="s">
        <v>1730</v>
      </c>
      <c r="C1054" s="11" t="s">
        <v>1217</v>
      </c>
      <c r="D1054" s="11" t="s">
        <v>1734</v>
      </c>
      <c r="E1054" s="14"/>
      <c r="F1054" s="11" t="s">
        <v>1574</v>
      </c>
      <c r="G1054" s="11" t="s">
        <v>1735</v>
      </c>
      <c r="H1054" s="11" t="s">
        <v>1736</v>
      </c>
      <c r="I1054" s="14"/>
      <c r="J1054" s="12" t="s">
        <v>716</v>
      </c>
      <c r="K1054" s="12" t="s">
        <v>1108</v>
      </c>
      <c r="L1054" s="11" t="s">
        <v>11663</v>
      </c>
      <c r="M1054" s="11" t="s">
        <v>43</v>
      </c>
      <c r="N1054" s="11">
        <v>0</v>
      </c>
      <c r="O1054" s="11">
        <v>0</v>
      </c>
      <c r="P1054" s="11"/>
      <c r="Q1054" s="130">
        <v>3</v>
      </c>
      <c r="R1054" s="130">
        <v>4</v>
      </c>
      <c r="S1054" s="14"/>
      <c r="T1054" s="16"/>
    </row>
    <row r="1055" spans="1:20" ht="14.4">
      <c r="A1055" s="7">
        <v>131</v>
      </c>
      <c r="B1055" s="19" t="s">
        <v>1730</v>
      </c>
      <c r="C1055" s="21" t="s">
        <v>1328</v>
      </c>
      <c r="D1055" s="21" t="s">
        <v>12374</v>
      </c>
      <c r="E1055" s="16"/>
      <c r="F1055" s="16"/>
      <c r="G1055" s="14"/>
      <c r="H1055" s="14"/>
      <c r="I1055" s="14"/>
      <c r="J1055" s="407" t="s">
        <v>4230</v>
      </c>
      <c r="K1055" s="422"/>
      <c r="L1055" s="11" t="s">
        <v>11663</v>
      </c>
      <c r="M1055" s="11" t="s">
        <v>43</v>
      </c>
      <c r="N1055" s="11">
        <v>0</v>
      </c>
      <c r="O1055" s="11">
        <v>0</v>
      </c>
      <c r="P1055" s="16"/>
      <c r="Q1055" s="16"/>
      <c r="R1055" s="16"/>
      <c r="S1055" s="16"/>
      <c r="T1055" s="16"/>
    </row>
    <row r="1056" spans="1:20" ht="14.25" customHeight="1">
      <c r="A1056" s="7">
        <v>131</v>
      </c>
      <c r="B1056" s="19" t="s">
        <v>1730</v>
      </c>
      <c r="C1056" s="11" t="s">
        <v>1217</v>
      </c>
      <c r="D1056" s="11" t="s">
        <v>12375</v>
      </c>
      <c r="E1056" s="14"/>
      <c r="F1056" s="11" t="s">
        <v>1738</v>
      </c>
      <c r="G1056" s="11" t="s">
        <v>1737</v>
      </c>
      <c r="H1056" s="14"/>
      <c r="I1056" s="14"/>
      <c r="J1056" s="12" t="s">
        <v>1739</v>
      </c>
      <c r="K1056" s="12" t="s">
        <v>393</v>
      </c>
      <c r="L1056" s="11" t="s">
        <v>11663</v>
      </c>
      <c r="M1056" s="11" t="s">
        <v>43</v>
      </c>
      <c r="N1056" s="11">
        <v>0</v>
      </c>
      <c r="O1056" s="11">
        <v>0</v>
      </c>
      <c r="P1056" s="11"/>
      <c r="Q1056" s="130">
        <v>3</v>
      </c>
      <c r="R1056" s="130">
        <v>4</v>
      </c>
      <c r="S1056" s="14"/>
      <c r="T1056" s="16"/>
    </row>
    <row r="1057" spans="1:20" ht="14.25" customHeight="1">
      <c r="A1057" s="7">
        <v>132</v>
      </c>
      <c r="B1057" s="10" t="s">
        <v>1740</v>
      </c>
      <c r="C1057" s="11" t="s">
        <v>75</v>
      </c>
      <c r="D1057" s="11" t="s">
        <v>75</v>
      </c>
      <c r="E1057" s="11" t="s">
        <v>12376</v>
      </c>
      <c r="F1057" s="14"/>
      <c r="G1057" s="11" t="s">
        <v>1744</v>
      </c>
      <c r="H1057" s="11" t="s">
        <v>1744</v>
      </c>
      <c r="I1057" s="14"/>
      <c r="J1057" s="12" t="s">
        <v>1741</v>
      </c>
      <c r="K1057" s="12" t="s">
        <v>1742</v>
      </c>
      <c r="L1057" s="11" t="s">
        <v>11666</v>
      </c>
      <c r="M1057" s="11" t="s">
        <v>78</v>
      </c>
      <c r="N1057" s="11">
        <v>1</v>
      </c>
      <c r="O1057" s="11">
        <v>5</v>
      </c>
      <c r="P1057" s="11" t="s">
        <v>12377</v>
      </c>
      <c r="Q1057" s="130">
        <v>4</v>
      </c>
      <c r="R1057" s="130">
        <v>5</v>
      </c>
      <c r="S1057" s="14"/>
      <c r="T1057" s="16"/>
    </row>
    <row r="1058" spans="1:20" ht="14.25" customHeight="1">
      <c r="A1058" s="7">
        <v>132</v>
      </c>
      <c r="B1058" s="10" t="s">
        <v>1740</v>
      </c>
      <c r="C1058" s="11" t="s">
        <v>816</v>
      </c>
      <c r="D1058" s="11" t="s">
        <v>852</v>
      </c>
      <c r="E1058" s="11" t="s">
        <v>622</v>
      </c>
      <c r="F1058" s="14"/>
      <c r="G1058" s="11" t="s">
        <v>1746</v>
      </c>
      <c r="H1058" s="11" t="s">
        <v>1746</v>
      </c>
      <c r="I1058" s="11" t="s">
        <v>1439</v>
      </c>
      <c r="J1058" s="12" t="s">
        <v>1105</v>
      </c>
      <c r="K1058" s="12" t="s">
        <v>1451</v>
      </c>
      <c r="L1058" s="11" t="s">
        <v>11666</v>
      </c>
      <c r="M1058" s="11" t="s">
        <v>43</v>
      </c>
      <c r="N1058" s="11">
        <v>1</v>
      </c>
      <c r="O1058" s="11">
        <v>1</v>
      </c>
      <c r="P1058" s="11" t="s">
        <v>12378</v>
      </c>
      <c r="Q1058" s="130">
        <v>4</v>
      </c>
      <c r="R1058" s="130">
        <v>3</v>
      </c>
      <c r="S1058" s="14"/>
      <c r="T1058" s="16"/>
    </row>
    <row r="1059" spans="1:20" ht="14.25" customHeight="1">
      <c r="A1059" s="7">
        <v>132</v>
      </c>
      <c r="B1059" s="10" t="s">
        <v>1740</v>
      </c>
      <c r="C1059" s="11" t="s">
        <v>1747</v>
      </c>
      <c r="D1059" s="11" t="s">
        <v>1747</v>
      </c>
      <c r="E1059" s="14"/>
      <c r="F1059" s="14"/>
      <c r="G1059" s="11" t="s">
        <v>1749</v>
      </c>
      <c r="H1059" s="11" t="s">
        <v>1749</v>
      </c>
      <c r="I1059" s="11" t="s">
        <v>1750</v>
      </c>
      <c r="J1059" s="12" t="s">
        <v>1504</v>
      </c>
      <c r="K1059" s="12" t="s">
        <v>1748</v>
      </c>
      <c r="L1059" s="11" t="s">
        <v>11663</v>
      </c>
      <c r="M1059" s="11" t="s">
        <v>43</v>
      </c>
      <c r="N1059" s="11">
        <v>1</v>
      </c>
      <c r="O1059" s="11">
        <v>4</v>
      </c>
      <c r="P1059" s="11" t="s">
        <v>12379</v>
      </c>
      <c r="Q1059" s="130">
        <v>4</v>
      </c>
      <c r="R1059" s="130">
        <v>4</v>
      </c>
      <c r="S1059" s="14"/>
      <c r="T1059" s="16"/>
    </row>
    <row r="1060" spans="1:20" ht="14.25" customHeight="1">
      <c r="A1060" s="7">
        <v>133</v>
      </c>
      <c r="B1060" s="19" t="s">
        <v>1751</v>
      </c>
      <c r="C1060" s="11"/>
      <c r="D1060" s="11" t="s">
        <v>7435</v>
      </c>
      <c r="E1060" s="14"/>
      <c r="F1060" s="14"/>
      <c r="G1060" s="14"/>
      <c r="H1060" s="14"/>
      <c r="I1060" s="14"/>
      <c r="J1060" s="12" t="s">
        <v>296</v>
      </c>
      <c r="K1060" s="415"/>
      <c r="L1060" s="11"/>
      <c r="M1060" s="14"/>
      <c r="N1060" s="14"/>
      <c r="O1060" s="14"/>
      <c r="P1060" s="11"/>
      <c r="Q1060" s="11"/>
      <c r="R1060" s="11"/>
      <c r="S1060" s="14"/>
      <c r="T1060" s="16"/>
    </row>
    <row r="1061" spans="1:20" ht="14.25" customHeight="1">
      <c r="A1061" s="7">
        <v>133</v>
      </c>
      <c r="B1061" s="19" t="s">
        <v>1751</v>
      </c>
      <c r="C1061" s="11"/>
      <c r="D1061" s="11" t="s">
        <v>12380</v>
      </c>
      <c r="E1061" s="14"/>
      <c r="F1061" s="14"/>
      <c r="G1061" s="14"/>
      <c r="H1061" s="14"/>
      <c r="I1061" s="14"/>
      <c r="J1061" s="12" t="s">
        <v>846</v>
      </c>
      <c r="K1061" s="415"/>
      <c r="L1061" s="11"/>
      <c r="M1061" s="14"/>
      <c r="N1061" s="14"/>
      <c r="O1061" s="14"/>
      <c r="P1061" s="11"/>
      <c r="Q1061" s="11"/>
      <c r="R1061" s="11"/>
      <c r="S1061" s="14"/>
      <c r="T1061" s="16"/>
    </row>
    <row r="1062" spans="1:20" ht="14.25" customHeight="1">
      <c r="A1062" s="7">
        <v>133</v>
      </c>
      <c r="B1062" s="19" t="s">
        <v>1751</v>
      </c>
      <c r="C1062" s="11"/>
      <c r="D1062" s="11" t="s">
        <v>12039</v>
      </c>
      <c r="E1062" s="14"/>
      <c r="F1062" s="14"/>
      <c r="G1062" s="14"/>
      <c r="H1062" s="14"/>
      <c r="I1062" s="14"/>
      <c r="J1062" s="12" t="s">
        <v>612</v>
      </c>
      <c r="K1062" s="415"/>
      <c r="L1062" s="11"/>
      <c r="M1062" s="14"/>
      <c r="N1062" s="14"/>
      <c r="O1062" s="14"/>
      <c r="P1062" s="11"/>
      <c r="Q1062" s="11"/>
      <c r="R1062" s="11"/>
      <c r="S1062" s="14"/>
      <c r="T1062" s="16"/>
    </row>
    <row r="1063" spans="1:20" ht="14.25" customHeight="1">
      <c r="A1063" s="7">
        <v>133</v>
      </c>
      <c r="B1063" s="19" t="s">
        <v>1751</v>
      </c>
      <c r="C1063" s="11"/>
      <c r="D1063" s="11" t="s">
        <v>8360</v>
      </c>
      <c r="E1063" s="14"/>
      <c r="F1063" s="14"/>
      <c r="G1063" s="14"/>
      <c r="H1063" s="14"/>
      <c r="I1063" s="14"/>
      <c r="J1063" s="12" t="s">
        <v>638</v>
      </c>
      <c r="K1063" s="415"/>
      <c r="L1063" s="11"/>
      <c r="M1063" s="14"/>
      <c r="N1063" s="14"/>
      <c r="O1063" s="14"/>
      <c r="P1063" s="11"/>
      <c r="Q1063" s="11"/>
      <c r="R1063" s="11"/>
      <c r="S1063" s="14"/>
      <c r="T1063" s="16"/>
    </row>
    <row r="1064" spans="1:20" ht="14.25" customHeight="1">
      <c r="A1064" s="7">
        <v>133</v>
      </c>
      <c r="B1064" s="19" t="s">
        <v>1751</v>
      </c>
      <c r="C1064" s="11"/>
      <c r="D1064" s="11" t="s">
        <v>12381</v>
      </c>
      <c r="E1064" s="14"/>
      <c r="F1064" s="14"/>
      <c r="G1064" s="14"/>
      <c r="H1064" s="14"/>
      <c r="I1064" s="14"/>
      <c r="J1064" s="12" t="s">
        <v>617</v>
      </c>
      <c r="K1064" s="415"/>
      <c r="L1064" s="14"/>
      <c r="M1064" s="14"/>
      <c r="N1064" s="14"/>
      <c r="O1064" s="14"/>
      <c r="P1064" s="11"/>
      <c r="Q1064" s="11"/>
      <c r="R1064" s="11"/>
      <c r="S1064" s="14"/>
      <c r="T1064" s="16"/>
    </row>
    <row r="1065" spans="1:20" ht="14.25" customHeight="1">
      <c r="A1065" s="7">
        <v>133</v>
      </c>
      <c r="B1065" s="19" t="s">
        <v>1751</v>
      </c>
      <c r="C1065" s="11"/>
      <c r="D1065" s="11" t="s">
        <v>593</v>
      </c>
      <c r="E1065" s="14"/>
      <c r="F1065" s="14"/>
      <c r="G1065" s="14"/>
      <c r="H1065" s="14"/>
      <c r="I1065" s="14"/>
      <c r="J1065" s="12" t="s">
        <v>2801</v>
      </c>
      <c r="K1065" s="415"/>
      <c r="L1065" s="14"/>
      <c r="M1065" s="14"/>
      <c r="N1065" s="14"/>
      <c r="O1065" s="14"/>
      <c r="P1065" s="11"/>
      <c r="Q1065" s="11"/>
      <c r="R1065" s="11"/>
      <c r="S1065" s="14"/>
      <c r="T1065" s="16"/>
    </row>
    <row r="1066" spans="1:20" ht="14.25" customHeight="1">
      <c r="A1066" s="7">
        <v>133</v>
      </c>
      <c r="B1066" s="19" t="s">
        <v>1751</v>
      </c>
      <c r="C1066" s="11"/>
      <c r="D1066" s="11" t="s">
        <v>492</v>
      </c>
      <c r="E1066" s="14"/>
      <c r="F1066" s="14"/>
      <c r="G1066" s="14"/>
      <c r="H1066" s="14"/>
      <c r="I1066" s="14"/>
      <c r="J1066" s="12" t="s">
        <v>1481</v>
      </c>
      <c r="K1066" s="415"/>
      <c r="L1066" s="14"/>
      <c r="M1066" s="14"/>
      <c r="N1066" s="14"/>
      <c r="O1066" s="14"/>
      <c r="P1066" s="11"/>
      <c r="Q1066" s="11"/>
      <c r="R1066" s="11"/>
      <c r="S1066" s="14"/>
      <c r="T1066" s="16"/>
    </row>
    <row r="1067" spans="1:20" ht="14.25" customHeight="1">
      <c r="A1067" s="7">
        <v>133</v>
      </c>
      <c r="B1067" s="19" t="s">
        <v>1751</v>
      </c>
      <c r="C1067" s="11" t="s">
        <v>1752</v>
      </c>
      <c r="D1067" s="11" t="s">
        <v>12380</v>
      </c>
      <c r="E1067" s="14"/>
      <c r="F1067" s="14"/>
      <c r="G1067" s="11" t="s">
        <v>1755</v>
      </c>
      <c r="H1067" s="11" t="s">
        <v>1755</v>
      </c>
      <c r="I1067" s="14"/>
      <c r="J1067" s="12" t="s">
        <v>1451</v>
      </c>
      <c r="K1067" s="12" t="s">
        <v>1416</v>
      </c>
      <c r="L1067" s="11" t="s">
        <v>11663</v>
      </c>
      <c r="M1067" s="11" t="s">
        <v>43</v>
      </c>
      <c r="N1067" s="11">
        <v>1</v>
      </c>
      <c r="O1067" s="11">
        <v>7</v>
      </c>
      <c r="P1067" s="11"/>
      <c r="Q1067" s="130">
        <v>5</v>
      </c>
      <c r="R1067" s="130">
        <v>4</v>
      </c>
      <c r="S1067" s="11"/>
      <c r="T1067" s="16"/>
    </row>
    <row r="1068" spans="1:20" ht="14.25" customHeight="1">
      <c r="A1068" s="7">
        <v>133</v>
      </c>
      <c r="B1068" s="19" t="s">
        <v>1751</v>
      </c>
      <c r="C1068" s="11" t="s">
        <v>148</v>
      </c>
      <c r="D1068" s="11" t="s">
        <v>148</v>
      </c>
      <c r="E1068" s="14"/>
      <c r="F1068" s="14"/>
      <c r="G1068" s="11" t="s">
        <v>1759</v>
      </c>
      <c r="H1068" s="11" t="s">
        <v>1759</v>
      </c>
      <c r="I1068" s="11" t="s">
        <v>991</v>
      </c>
      <c r="J1068" s="12" t="s">
        <v>1757</v>
      </c>
      <c r="K1068" s="12" t="s">
        <v>500</v>
      </c>
      <c r="L1068" s="11" t="s">
        <v>12382</v>
      </c>
      <c r="M1068" s="11" t="s">
        <v>153</v>
      </c>
      <c r="N1068" s="11">
        <v>1</v>
      </c>
      <c r="O1068" s="11">
        <v>7</v>
      </c>
      <c r="P1068" s="11"/>
      <c r="Q1068" s="130">
        <v>5</v>
      </c>
      <c r="R1068" s="130">
        <v>4</v>
      </c>
      <c r="S1068" s="11"/>
      <c r="T1068" s="16"/>
    </row>
    <row r="1069" spans="1:20" ht="14.25" customHeight="1">
      <c r="A1069" s="7">
        <v>133</v>
      </c>
      <c r="B1069" s="19" t="s">
        <v>1751</v>
      </c>
      <c r="C1069" s="11" t="s">
        <v>931</v>
      </c>
      <c r="D1069" s="11" t="s">
        <v>1760</v>
      </c>
      <c r="E1069" s="14"/>
      <c r="F1069" s="14"/>
      <c r="G1069" s="11" t="s">
        <v>1760</v>
      </c>
      <c r="H1069" s="14"/>
      <c r="I1069" s="14"/>
      <c r="J1069" s="12" t="s">
        <v>781</v>
      </c>
      <c r="K1069" s="12" t="s">
        <v>101</v>
      </c>
      <c r="L1069" s="11" t="s">
        <v>11663</v>
      </c>
      <c r="M1069" s="14"/>
      <c r="N1069" s="11">
        <v>1</v>
      </c>
      <c r="O1069" s="11">
        <v>7</v>
      </c>
      <c r="P1069" s="11"/>
      <c r="Q1069" s="130">
        <v>4</v>
      </c>
      <c r="R1069" s="130">
        <v>4</v>
      </c>
      <c r="S1069" s="14"/>
      <c r="T1069" s="16"/>
    </row>
    <row r="1070" spans="1:20" ht="14.25" customHeight="1">
      <c r="A1070" s="7">
        <v>134</v>
      </c>
      <c r="B1070" s="19" t="s">
        <v>1761</v>
      </c>
      <c r="C1070" s="11" t="s">
        <v>11073</v>
      </c>
      <c r="D1070" s="11" t="s">
        <v>11073</v>
      </c>
      <c r="E1070" s="14"/>
      <c r="F1070" s="14"/>
      <c r="G1070" s="14"/>
      <c r="H1070" s="14"/>
      <c r="I1070" s="14"/>
      <c r="J1070" s="12" t="s">
        <v>1527</v>
      </c>
      <c r="K1070" s="415"/>
      <c r="L1070" s="11" t="s">
        <v>11666</v>
      </c>
      <c r="M1070" s="11" t="s">
        <v>43</v>
      </c>
      <c r="N1070" s="11">
        <v>0</v>
      </c>
      <c r="O1070" s="11">
        <v>4</v>
      </c>
      <c r="P1070" s="16"/>
      <c r="Q1070" s="16"/>
      <c r="R1070" s="16"/>
      <c r="S1070" s="11" t="s">
        <v>12383</v>
      </c>
      <c r="T1070" s="16"/>
    </row>
    <row r="1071" spans="1:20" ht="14.25" customHeight="1">
      <c r="A1071" s="7">
        <v>134</v>
      </c>
      <c r="B1071" s="19" t="s">
        <v>1761</v>
      </c>
      <c r="C1071" s="11" t="s">
        <v>1667</v>
      </c>
      <c r="D1071" s="11" t="s">
        <v>1280</v>
      </c>
      <c r="E1071" s="14"/>
      <c r="F1071" s="14"/>
      <c r="G1071" s="14"/>
      <c r="H1071" s="14"/>
      <c r="I1071" s="14"/>
      <c r="J1071" s="12" t="s">
        <v>3473</v>
      </c>
      <c r="K1071" s="415"/>
      <c r="L1071" s="11" t="s">
        <v>11688</v>
      </c>
      <c r="M1071" s="11" t="s">
        <v>110</v>
      </c>
      <c r="N1071" s="11">
        <v>0</v>
      </c>
      <c r="O1071" s="11">
        <v>5</v>
      </c>
      <c r="P1071" s="11"/>
      <c r="Q1071" s="11"/>
      <c r="R1071" s="11"/>
      <c r="S1071" s="14"/>
      <c r="T1071" s="16"/>
    </row>
    <row r="1072" spans="1:20" ht="14.25" customHeight="1">
      <c r="A1072" s="7">
        <v>134</v>
      </c>
      <c r="B1072" s="19" t="s">
        <v>1761</v>
      </c>
      <c r="C1072" s="11"/>
      <c r="D1072" s="11" t="s">
        <v>12266</v>
      </c>
      <c r="E1072" s="14"/>
      <c r="F1072" s="14"/>
      <c r="G1072" s="14"/>
      <c r="H1072" s="14"/>
      <c r="I1072" s="14"/>
      <c r="J1072" s="12" t="s">
        <v>672</v>
      </c>
      <c r="K1072" s="415"/>
      <c r="L1072" s="11" t="s">
        <v>11663</v>
      </c>
      <c r="M1072" s="14"/>
      <c r="N1072" s="14"/>
      <c r="O1072" s="14"/>
      <c r="P1072" s="11"/>
      <c r="Q1072" s="11"/>
      <c r="R1072" s="11"/>
      <c r="S1072" s="14"/>
      <c r="T1072" s="16"/>
    </row>
    <row r="1073" spans="1:20" ht="14.25" customHeight="1">
      <c r="A1073" s="7">
        <v>134</v>
      </c>
      <c r="B1073" s="19" t="s">
        <v>1761</v>
      </c>
      <c r="C1073" s="11"/>
      <c r="D1073" s="11" t="s">
        <v>12374</v>
      </c>
      <c r="E1073" s="14"/>
      <c r="F1073" s="14"/>
      <c r="G1073" s="14"/>
      <c r="H1073" s="14"/>
      <c r="I1073" s="14"/>
      <c r="J1073" s="12" t="s">
        <v>574</v>
      </c>
      <c r="K1073" s="415"/>
      <c r="L1073" s="11" t="s">
        <v>11663</v>
      </c>
      <c r="M1073" s="14"/>
      <c r="N1073" s="14"/>
      <c r="O1073" s="14"/>
      <c r="P1073" s="11"/>
      <c r="Q1073" s="11"/>
      <c r="R1073" s="11"/>
      <c r="S1073" s="14"/>
      <c r="T1073" s="16"/>
    </row>
    <row r="1074" spans="1:20" ht="14.25" customHeight="1">
      <c r="A1074" s="7">
        <v>134</v>
      </c>
      <c r="B1074" s="19" t="s">
        <v>1761</v>
      </c>
      <c r="C1074" s="11"/>
      <c r="D1074" s="11" t="s">
        <v>4920</v>
      </c>
      <c r="E1074" s="14"/>
      <c r="F1074" s="14"/>
      <c r="G1074" s="14"/>
      <c r="H1074" s="14"/>
      <c r="I1074" s="14"/>
      <c r="J1074" s="12" t="s">
        <v>675</v>
      </c>
      <c r="K1074" s="415"/>
      <c r="L1074" s="11" t="s">
        <v>11663</v>
      </c>
      <c r="M1074" s="14"/>
      <c r="N1074" s="14"/>
      <c r="O1074" s="14"/>
      <c r="P1074" s="11" t="s">
        <v>12379</v>
      </c>
      <c r="Q1074" s="11"/>
      <c r="R1074" s="11"/>
      <c r="S1074" s="14"/>
      <c r="T1074" s="16"/>
    </row>
    <row r="1075" spans="1:20" ht="14.25" customHeight="1">
      <c r="A1075" s="7">
        <v>134</v>
      </c>
      <c r="B1075" s="19" t="s">
        <v>1761</v>
      </c>
      <c r="C1075" s="11" t="s">
        <v>284</v>
      </c>
      <c r="D1075" s="11" t="s">
        <v>1762</v>
      </c>
      <c r="E1075" s="14"/>
      <c r="F1075" s="14"/>
      <c r="G1075" s="14"/>
      <c r="H1075" s="14"/>
      <c r="I1075" s="14"/>
      <c r="J1075" s="12" t="s">
        <v>544</v>
      </c>
      <c r="K1075" s="46" t="s">
        <v>1244</v>
      </c>
      <c r="L1075" s="11" t="s">
        <v>11688</v>
      </c>
      <c r="M1075" s="11" t="s">
        <v>83</v>
      </c>
      <c r="N1075" s="11">
        <v>0</v>
      </c>
      <c r="O1075" s="11">
        <v>4</v>
      </c>
      <c r="P1075" s="11"/>
      <c r="Q1075" s="130">
        <v>3</v>
      </c>
      <c r="R1075" s="130">
        <v>5</v>
      </c>
      <c r="S1075" s="14"/>
      <c r="T1075" s="16"/>
    </row>
    <row r="1076" spans="1:20" ht="14.25" customHeight="1">
      <c r="A1076" s="7">
        <v>134</v>
      </c>
      <c r="B1076" s="19" t="s">
        <v>1761</v>
      </c>
      <c r="C1076" s="11" t="s">
        <v>12384</v>
      </c>
      <c r="D1076" s="11" t="s">
        <v>12384</v>
      </c>
      <c r="E1076" s="14"/>
      <c r="F1076" s="14"/>
      <c r="G1076" s="14"/>
      <c r="H1076" s="14"/>
      <c r="I1076" s="14"/>
      <c r="J1076" s="12" t="s">
        <v>2170</v>
      </c>
      <c r="K1076" s="415"/>
      <c r="L1076" s="11" t="s">
        <v>11666</v>
      </c>
      <c r="M1076" s="11" t="s">
        <v>43</v>
      </c>
      <c r="N1076" s="11">
        <v>0</v>
      </c>
      <c r="O1076" s="11">
        <v>4</v>
      </c>
      <c r="P1076" s="11"/>
      <c r="Q1076" s="11"/>
      <c r="R1076" s="11"/>
      <c r="S1076" s="14"/>
      <c r="T1076" s="16"/>
    </row>
    <row r="1077" spans="1:20" ht="14.25" customHeight="1">
      <c r="A1077" s="7">
        <v>134</v>
      </c>
      <c r="B1077" s="19" t="s">
        <v>1761</v>
      </c>
      <c r="C1077" s="11" t="s">
        <v>622</v>
      </c>
      <c r="D1077" s="11" t="s">
        <v>622</v>
      </c>
      <c r="E1077" s="14"/>
      <c r="F1077" s="14"/>
      <c r="G1077" s="14"/>
      <c r="H1077" s="14"/>
      <c r="I1077" s="14"/>
      <c r="J1077" s="12" t="s">
        <v>1764</v>
      </c>
      <c r="K1077" s="46" t="s">
        <v>1765</v>
      </c>
      <c r="L1077" s="11" t="s">
        <v>11666</v>
      </c>
      <c r="M1077" s="11" t="s">
        <v>43</v>
      </c>
      <c r="N1077" s="11">
        <v>0</v>
      </c>
      <c r="O1077" s="11">
        <v>4</v>
      </c>
      <c r="P1077" s="11"/>
      <c r="Q1077" s="130">
        <v>4</v>
      </c>
      <c r="R1077" s="130">
        <v>3</v>
      </c>
      <c r="S1077" s="14"/>
      <c r="T1077" s="16"/>
    </row>
    <row r="1078" spans="1:20" ht="14.25" customHeight="1">
      <c r="A1078" s="7">
        <v>134</v>
      </c>
      <c r="B1078" s="19" t="s">
        <v>1761</v>
      </c>
      <c r="C1078" s="11" t="s">
        <v>557</v>
      </c>
      <c r="D1078" s="11" t="s">
        <v>557</v>
      </c>
      <c r="E1078" s="14"/>
      <c r="F1078" s="14"/>
      <c r="G1078" s="14"/>
      <c r="H1078" s="14"/>
      <c r="I1078" s="14"/>
      <c r="J1078" s="12" t="s">
        <v>1766</v>
      </c>
      <c r="K1078" s="46" t="s">
        <v>1765</v>
      </c>
      <c r="L1078" s="11" t="s">
        <v>11663</v>
      </c>
      <c r="M1078" s="11" t="s">
        <v>43</v>
      </c>
      <c r="N1078" s="11">
        <v>0</v>
      </c>
      <c r="O1078" s="11">
        <v>4</v>
      </c>
      <c r="P1078" s="11"/>
      <c r="Q1078" s="130">
        <v>3</v>
      </c>
      <c r="R1078" s="130">
        <v>3</v>
      </c>
      <c r="S1078" s="14"/>
      <c r="T1078" s="16"/>
    </row>
    <row r="1079" spans="1:20" ht="14.25" customHeight="1">
      <c r="A1079" s="7">
        <v>134</v>
      </c>
      <c r="B1079" s="19" t="s">
        <v>1761</v>
      </c>
      <c r="C1079" s="11" t="s">
        <v>38</v>
      </c>
      <c r="D1079" s="11" t="s">
        <v>38</v>
      </c>
      <c r="E1079" s="14"/>
      <c r="F1079" s="14"/>
      <c r="G1079" s="14"/>
      <c r="H1079" s="14"/>
      <c r="I1079" s="14"/>
      <c r="J1079" s="12" t="s">
        <v>623</v>
      </c>
      <c r="K1079" s="46" t="s">
        <v>1765</v>
      </c>
      <c r="L1079" s="11" t="s">
        <v>11663</v>
      </c>
      <c r="M1079" s="11" t="s">
        <v>43</v>
      </c>
      <c r="N1079" s="11">
        <v>0</v>
      </c>
      <c r="O1079" s="11">
        <v>4</v>
      </c>
      <c r="P1079" s="11"/>
      <c r="Q1079" s="130">
        <v>4</v>
      </c>
      <c r="R1079" s="130">
        <v>3</v>
      </c>
      <c r="S1079" s="14"/>
      <c r="T1079" s="16"/>
    </row>
    <row r="1080" spans="1:20" ht="14.25" customHeight="1">
      <c r="A1080" s="7">
        <v>134</v>
      </c>
      <c r="B1080" s="19" t="s">
        <v>1761</v>
      </c>
      <c r="C1080" s="11"/>
      <c r="D1080" s="11" t="s">
        <v>12385</v>
      </c>
      <c r="E1080" s="14"/>
      <c r="F1080" s="14"/>
      <c r="G1080" s="14"/>
      <c r="H1080" s="14"/>
      <c r="I1080" s="14"/>
      <c r="J1080" s="12" t="s">
        <v>240</v>
      </c>
      <c r="K1080" s="415"/>
      <c r="L1080" s="11" t="s">
        <v>11663</v>
      </c>
      <c r="M1080" s="14"/>
      <c r="N1080" s="14"/>
      <c r="O1080" s="14"/>
      <c r="P1080" s="11"/>
      <c r="Q1080" s="11"/>
      <c r="R1080" s="11"/>
      <c r="S1080" s="14"/>
      <c r="T1080" s="16"/>
    </row>
    <row r="1081" spans="1:20" ht="14.25" customHeight="1">
      <c r="A1081" s="7">
        <v>134</v>
      </c>
      <c r="B1081" s="19" t="s">
        <v>1761</v>
      </c>
      <c r="C1081" s="11" t="s">
        <v>12386</v>
      </c>
      <c r="D1081" s="11" t="s">
        <v>12386</v>
      </c>
      <c r="E1081" s="11"/>
      <c r="F1081" s="14"/>
      <c r="G1081" s="14"/>
      <c r="H1081" s="14"/>
      <c r="I1081" s="14"/>
      <c r="J1081" s="12" t="s">
        <v>4188</v>
      </c>
      <c r="K1081" s="415"/>
      <c r="L1081" s="11" t="s">
        <v>11663</v>
      </c>
      <c r="M1081" s="14"/>
      <c r="N1081" s="11">
        <v>0</v>
      </c>
      <c r="O1081" s="11">
        <v>7</v>
      </c>
      <c r="P1081" s="11"/>
      <c r="Q1081" s="11"/>
      <c r="R1081" s="11"/>
      <c r="S1081" s="14"/>
      <c r="T1081" s="16"/>
    </row>
    <row r="1082" spans="1:20" ht="14.25" customHeight="1">
      <c r="A1082" s="1">
        <v>135</v>
      </c>
      <c r="B1082" s="10" t="s">
        <v>1767</v>
      </c>
      <c r="C1082" s="11" t="s">
        <v>89</v>
      </c>
      <c r="D1082" s="11" t="s">
        <v>89</v>
      </c>
      <c r="E1082" s="14"/>
      <c r="F1082" s="11" t="s">
        <v>1768</v>
      </c>
      <c r="G1082" s="11" t="s">
        <v>12387</v>
      </c>
      <c r="H1082" s="14"/>
      <c r="I1082" s="14"/>
      <c r="J1082" s="12" t="s">
        <v>1769</v>
      </c>
      <c r="K1082" s="12" t="s">
        <v>1436</v>
      </c>
      <c r="L1082" s="11" t="s">
        <v>11666</v>
      </c>
      <c r="M1082" s="11" t="s">
        <v>43</v>
      </c>
      <c r="N1082" s="11">
        <v>0</v>
      </c>
      <c r="O1082" s="11">
        <v>1</v>
      </c>
      <c r="P1082" s="11"/>
      <c r="Q1082" s="130">
        <v>3</v>
      </c>
      <c r="R1082" s="130">
        <v>4</v>
      </c>
      <c r="S1082" s="14"/>
      <c r="T1082" s="16"/>
    </row>
    <row r="1083" spans="1:20" ht="14.25" customHeight="1">
      <c r="A1083" s="1">
        <v>135</v>
      </c>
      <c r="B1083" s="10" t="s">
        <v>1767</v>
      </c>
      <c r="C1083" s="42" t="s">
        <v>267</v>
      </c>
      <c r="D1083" s="43" t="s">
        <v>267</v>
      </c>
      <c r="E1083" s="14"/>
      <c r="F1083" s="14"/>
      <c r="G1083" s="11" t="s">
        <v>12388</v>
      </c>
      <c r="H1083" s="14"/>
      <c r="I1083" s="14"/>
      <c r="J1083" s="12" t="s">
        <v>1401</v>
      </c>
      <c r="K1083" s="12" t="s">
        <v>617</v>
      </c>
      <c r="L1083" s="11" t="s">
        <v>11666</v>
      </c>
      <c r="M1083" s="11" t="s">
        <v>43</v>
      </c>
      <c r="N1083" s="11">
        <v>0</v>
      </c>
      <c r="O1083" s="11">
        <v>1</v>
      </c>
      <c r="P1083" s="11"/>
      <c r="Q1083" s="130">
        <v>3</v>
      </c>
      <c r="R1083" s="130">
        <v>4</v>
      </c>
      <c r="S1083" s="14"/>
      <c r="T1083" s="16"/>
    </row>
    <row r="1084" spans="1:20" ht="14.25" customHeight="1">
      <c r="A1084" s="1">
        <v>135</v>
      </c>
      <c r="B1084" s="10" t="s">
        <v>1767</v>
      </c>
      <c r="C1084" s="11" t="s">
        <v>2365</v>
      </c>
      <c r="D1084" s="11" t="s">
        <v>2365</v>
      </c>
      <c r="E1084" s="14"/>
      <c r="F1084" s="14"/>
      <c r="G1084" s="14"/>
      <c r="H1084" s="14"/>
      <c r="I1084" s="14"/>
      <c r="J1084" s="12" t="s">
        <v>428</v>
      </c>
      <c r="K1084" s="415"/>
      <c r="L1084" s="11" t="s">
        <v>11688</v>
      </c>
      <c r="M1084" s="11" t="s">
        <v>83</v>
      </c>
      <c r="N1084" s="11">
        <v>0</v>
      </c>
      <c r="O1084" s="11">
        <v>3</v>
      </c>
      <c r="P1084" s="11"/>
      <c r="Q1084" s="11"/>
      <c r="R1084" s="11"/>
      <c r="S1084" s="14"/>
      <c r="T1084" s="16"/>
    </row>
    <row r="1085" spans="1:20" ht="14.25" customHeight="1">
      <c r="A1085" s="1">
        <v>135</v>
      </c>
      <c r="B1085" s="10" t="s">
        <v>1767</v>
      </c>
      <c r="C1085" s="11" t="s">
        <v>12389</v>
      </c>
      <c r="D1085" s="11" t="s">
        <v>12389</v>
      </c>
      <c r="E1085" s="14"/>
      <c r="F1085" s="14"/>
      <c r="G1085" s="14"/>
      <c r="H1085" s="14"/>
      <c r="I1085" s="14"/>
      <c r="J1085" s="12" t="s">
        <v>428</v>
      </c>
      <c r="K1085" s="415"/>
      <c r="L1085" s="11" t="s">
        <v>11688</v>
      </c>
      <c r="M1085" s="11" t="s">
        <v>83</v>
      </c>
      <c r="N1085" s="11">
        <v>0</v>
      </c>
      <c r="O1085" s="11">
        <v>3</v>
      </c>
      <c r="P1085" s="11"/>
      <c r="Q1085" s="11"/>
      <c r="R1085" s="11"/>
      <c r="S1085" s="14"/>
      <c r="T1085" s="16"/>
    </row>
    <row r="1086" spans="1:20" ht="14.25" customHeight="1">
      <c r="A1086" s="1">
        <v>135</v>
      </c>
      <c r="B1086" s="10" t="s">
        <v>1767</v>
      </c>
      <c r="C1086" s="11" t="s">
        <v>80</v>
      </c>
      <c r="D1086" s="11" t="s">
        <v>80</v>
      </c>
      <c r="E1086" s="14"/>
      <c r="F1086" s="14"/>
      <c r="G1086" s="14"/>
      <c r="H1086" s="14"/>
      <c r="I1086" s="14"/>
      <c r="J1086" s="12" t="s">
        <v>300</v>
      </c>
      <c r="K1086" s="415"/>
      <c r="L1086" s="11" t="s">
        <v>11688</v>
      </c>
      <c r="M1086" s="11" t="s">
        <v>83</v>
      </c>
      <c r="N1086" s="11">
        <v>0</v>
      </c>
      <c r="O1086" s="11">
        <v>3</v>
      </c>
      <c r="P1086" s="11"/>
      <c r="Q1086" s="11"/>
      <c r="R1086" s="11"/>
      <c r="S1086" s="14"/>
      <c r="T1086" s="16"/>
    </row>
    <row r="1087" spans="1:20" ht="14.25" customHeight="1">
      <c r="A1087" s="1">
        <v>135</v>
      </c>
      <c r="B1087" s="10" t="s">
        <v>1767</v>
      </c>
      <c r="C1087" s="11" t="s">
        <v>1772</v>
      </c>
      <c r="D1087" s="11" t="s">
        <v>1773</v>
      </c>
      <c r="E1087" s="14"/>
      <c r="F1087" s="14"/>
      <c r="G1087" s="11" t="s">
        <v>1774</v>
      </c>
      <c r="H1087" s="11"/>
      <c r="I1087" s="14"/>
      <c r="J1087" s="12" t="s">
        <v>1004</v>
      </c>
      <c r="K1087" s="12" t="s">
        <v>645</v>
      </c>
      <c r="L1087" s="11" t="s">
        <v>11666</v>
      </c>
      <c r="M1087" s="11" t="s">
        <v>5797</v>
      </c>
      <c r="N1087" s="11">
        <v>0</v>
      </c>
      <c r="O1087" s="11">
        <v>6</v>
      </c>
      <c r="P1087" s="11"/>
      <c r="Q1087" s="130">
        <v>3</v>
      </c>
      <c r="R1087" s="130">
        <v>4</v>
      </c>
      <c r="S1087" s="14"/>
      <c r="T1087" s="16"/>
    </row>
    <row r="1088" spans="1:20" ht="14.25" customHeight="1">
      <c r="A1088" s="1">
        <v>135</v>
      </c>
      <c r="B1088" s="10" t="s">
        <v>1767</v>
      </c>
      <c r="C1088" s="11" t="s">
        <v>89</v>
      </c>
      <c r="D1088" s="11" t="s">
        <v>1775</v>
      </c>
      <c r="E1088" s="14"/>
      <c r="F1088" s="14"/>
      <c r="G1088" s="11" t="s">
        <v>593</v>
      </c>
      <c r="H1088" s="14"/>
      <c r="I1088" s="14"/>
      <c r="J1088" s="12" t="s">
        <v>651</v>
      </c>
      <c r="K1088" s="12" t="s">
        <v>145</v>
      </c>
      <c r="L1088" s="11" t="s">
        <v>11666</v>
      </c>
      <c r="M1088" s="11" t="s">
        <v>43</v>
      </c>
      <c r="N1088" s="11">
        <v>0</v>
      </c>
      <c r="O1088" s="11">
        <v>4</v>
      </c>
      <c r="P1088" s="11"/>
      <c r="Q1088" s="130">
        <v>3</v>
      </c>
      <c r="R1088" s="130">
        <v>4</v>
      </c>
      <c r="S1088" s="14"/>
      <c r="T1088" s="16"/>
    </row>
    <row r="1089" spans="1:20" ht="14.25" customHeight="1">
      <c r="A1089" s="1">
        <v>135</v>
      </c>
      <c r="B1089" s="10" t="s">
        <v>1767</v>
      </c>
      <c r="C1089" s="11" t="s">
        <v>5762</v>
      </c>
      <c r="D1089" s="11" t="s">
        <v>5762</v>
      </c>
      <c r="E1089" s="14"/>
      <c r="F1089" s="11"/>
      <c r="G1089" s="11"/>
      <c r="H1089" s="11"/>
      <c r="I1089" s="14"/>
      <c r="J1089" s="12" t="s">
        <v>4004</v>
      </c>
      <c r="K1089" s="46"/>
      <c r="L1089" s="11" t="s">
        <v>11738</v>
      </c>
      <c r="M1089" s="11" t="s">
        <v>83</v>
      </c>
      <c r="N1089" s="11">
        <v>0</v>
      </c>
      <c r="O1089" s="11">
        <v>4</v>
      </c>
      <c r="P1089" s="11"/>
      <c r="Q1089" s="11"/>
      <c r="R1089" s="11"/>
      <c r="S1089" s="14"/>
      <c r="T1089" s="16"/>
    </row>
    <row r="1090" spans="1:20" ht="14.25" customHeight="1">
      <c r="A1090" s="1">
        <v>135</v>
      </c>
      <c r="B1090" s="10" t="s">
        <v>1767</v>
      </c>
      <c r="C1090" s="11" t="s">
        <v>75</v>
      </c>
      <c r="D1090" s="11" t="s">
        <v>1777</v>
      </c>
      <c r="E1090" s="14"/>
      <c r="F1090" s="14"/>
      <c r="G1090" s="11" t="s">
        <v>1779</v>
      </c>
      <c r="H1090" s="11"/>
      <c r="I1090" s="14"/>
      <c r="J1090" s="12" t="s">
        <v>1778</v>
      </c>
      <c r="K1090" s="12" t="s">
        <v>1319</v>
      </c>
      <c r="L1090" s="11" t="s">
        <v>11666</v>
      </c>
      <c r="M1090" s="11" t="s">
        <v>78</v>
      </c>
      <c r="N1090" s="11">
        <v>0</v>
      </c>
      <c r="O1090" s="11">
        <v>1</v>
      </c>
      <c r="P1090" s="11" t="s">
        <v>11767</v>
      </c>
      <c r="Q1090" s="130">
        <v>3</v>
      </c>
      <c r="R1090" s="130">
        <v>4</v>
      </c>
      <c r="S1090" s="14"/>
      <c r="T1090" s="16"/>
    </row>
    <row r="1091" spans="1:20" ht="14.25" customHeight="1">
      <c r="A1091" s="1">
        <v>135</v>
      </c>
      <c r="B1091" s="10" t="s">
        <v>1767</v>
      </c>
      <c r="C1091" s="11" t="s">
        <v>12390</v>
      </c>
      <c r="D1091" s="11" t="s">
        <v>12390</v>
      </c>
      <c r="E1091" s="14"/>
      <c r="F1091" s="14"/>
      <c r="G1091" s="11"/>
      <c r="H1091" s="11"/>
      <c r="I1091" s="14"/>
      <c r="J1091" s="12" t="s">
        <v>1452</v>
      </c>
      <c r="K1091" s="46"/>
      <c r="L1091" s="11" t="s">
        <v>11688</v>
      </c>
      <c r="M1091" s="11" t="s">
        <v>83</v>
      </c>
      <c r="N1091" s="11">
        <v>0</v>
      </c>
      <c r="O1091" s="11">
        <v>3</v>
      </c>
      <c r="P1091" s="11"/>
      <c r="Q1091" s="11"/>
      <c r="R1091" s="11"/>
      <c r="S1091" s="14"/>
      <c r="T1091" s="16"/>
    </row>
    <row r="1092" spans="1:20" ht="14.25" customHeight="1">
      <c r="A1092" s="1">
        <v>135</v>
      </c>
      <c r="B1092" s="10" t="s">
        <v>1767</v>
      </c>
      <c r="C1092" s="11" t="s">
        <v>692</v>
      </c>
      <c r="D1092" s="11" t="s">
        <v>692</v>
      </c>
      <c r="E1092" s="14"/>
      <c r="F1092" s="14"/>
      <c r="G1092" s="11"/>
      <c r="H1092" s="11"/>
      <c r="I1092" s="14"/>
      <c r="J1092" s="12" t="s">
        <v>321</v>
      </c>
      <c r="K1092" s="46"/>
      <c r="L1092" s="11" t="s">
        <v>11688</v>
      </c>
      <c r="M1092" s="11" t="s">
        <v>83</v>
      </c>
      <c r="N1092" s="11">
        <v>0</v>
      </c>
      <c r="O1092" s="11">
        <v>3</v>
      </c>
      <c r="P1092" s="11"/>
      <c r="Q1092" s="11"/>
      <c r="R1092" s="11"/>
      <c r="S1092" s="14"/>
      <c r="T1092" s="16"/>
    </row>
    <row r="1093" spans="1:20" ht="14.25" customHeight="1">
      <c r="A1093" s="1">
        <v>135</v>
      </c>
      <c r="B1093" s="10" t="s">
        <v>1767</v>
      </c>
      <c r="C1093" s="11" t="s">
        <v>11106</v>
      </c>
      <c r="D1093" s="11" t="s">
        <v>11106</v>
      </c>
      <c r="E1093" s="14"/>
      <c r="F1093" s="14"/>
      <c r="G1093" s="11" t="s">
        <v>12391</v>
      </c>
      <c r="H1093" s="11"/>
      <c r="I1093" s="14"/>
      <c r="J1093" s="12" t="s">
        <v>1781</v>
      </c>
      <c r="K1093" s="12" t="s">
        <v>523</v>
      </c>
      <c r="L1093" s="11" t="s">
        <v>11666</v>
      </c>
      <c r="M1093" s="11" t="s">
        <v>43</v>
      </c>
      <c r="N1093" s="11">
        <v>0</v>
      </c>
      <c r="O1093" s="11">
        <v>6</v>
      </c>
      <c r="P1093" s="11"/>
      <c r="Q1093" s="130">
        <v>3</v>
      </c>
      <c r="R1093" s="130">
        <v>3</v>
      </c>
      <c r="S1093" s="14"/>
      <c r="T1093" s="16"/>
    </row>
    <row r="1094" spans="1:20" ht="14.25" customHeight="1">
      <c r="A1094" s="1">
        <v>135</v>
      </c>
      <c r="B1094" s="10" t="s">
        <v>1767</v>
      </c>
      <c r="C1094" s="11" t="s">
        <v>5468</v>
      </c>
      <c r="D1094" s="11" t="s">
        <v>5468</v>
      </c>
      <c r="E1094" s="14"/>
      <c r="F1094" s="14"/>
      <c r="G1094" s="11"/>
      <c r="H1094" s="11"/>
      <c r="I1094" s="14"/>
      <c r="J1094" s="12" t="s">
        <v>962</v>
      </c>
      <c r="K1094" s="46"/>
      <c r="L1094" s="11" t="s">
        <v>11663</v>
      </c>
      <c r="M1094" s="11" t="s">
        <v>43</v>
      </c>
      <c r="N1094" s="11">
        <v>0</v>
      </c>
      <c r="O1094" s="11">
        <v>6</v>
      </c>
      <c r="P1094" s="11"/>
      <c r="Q1094" s="11"/>
      <c r="R1094" s="11"/>
      <c r="S1094" s="14"/>
      <c r="T1094" s="16"/>
    </row>
    <row r="1095" spans="1:20" ht="14.25" customHeight="1">
      <c r="A1095" s="1">
        <v>135</v>
      </c>
      <c r="B1095" s="10" t="s">
        <v>1767</v>
      </c>
      <c r="C1095" s="11" t="s">
        <v>1713</v>
      </c>
      <c r="D1095" s="11" t="s">
        <v>1713</v>
      </c>
      <c r="E1095" s="14"/>
      <c r="F1095" s="14"/>
      <c r="G1095" s="11"/>
      <c r="H1095" s="11"/>
      <c r="I1095" s="14"/>
      <c r="J1095" s="12" t="s">
        <v>3039</v>
      </c>
      <c r="K1095" s="46"/>
      <c r="L1095" s="11" t="s">
        <v>11666</v>
      </c>
      <c r="M1095" s="11" t="s">
        <v>28</v>
      </c>
      <c r="N1095" s="11">
        <v>0</v>
      </c>
      <c r="O1095" s="11">
        <v>6</v>
      </c>
      <c r="P1095" s="11"/>
      <c r="Q1095" s="11"/>
      <c r="R1095" s="11"/>
      <c r="S1095" s="14"/>
      <c r="T1095" s="16"/>
    </row>
    <row r="1096" spans="1:20" ht="14.25" customHeight="1">
      <c r="A1096" s="1">
        <v>135</v>
      </c>
      <c r="B1096" s="10" t="s">
        <v>1767</v>
      </c>
      <c r="C1096" s="11" t="s">
        <v>12392</v>
      </c>
      <c r="D1096" s="11" t="s">
        <v>12392</v>
      </c>
      <c r="E1096" s="14"/>
      <c r="F1096" s="14"/>
      <c r="G1096" s="11"/>
      <c r="H1096" s="11"/>
      <c r="I1096" s="14"/>
      <c r="J1096" s="12" t="s">
        <v>1278</v>
      </c>
      <c r="K1096" s="46"/>
      <c r="L1096" s="11" t="s">
        <v>11666</v>
      </c>
      <c r="M1096" s="11" t="s">
        <v>28</v>
      </c>
      <c r="N1096" s="11">
        <v>0</v>
      </c>
      <c r="O1096" s="11">
        <v>6</v>
      </c>
      <c r="P1096" s="11"/>
      <c r="Q1096" s="11"/>
      <c r="R1096" s="11"/>
      <c r="S1096" s="14"/>
      <c r="T1096" s="16"/>
    </row>
    <row r="1097" spans="1:20" ht="14.25" customHeight="1">
      <c r="A1097" s="1">
        <v>135</v>
      </c>
      <c r="B1097" s="10" t="s">
        <v>1767</v>
      </c>
      <c r="C1097" s="11" t="s">
        <v>1713</v>
      </c>
      <c r="D1097" s="11" t="s">
        <v>1783</v>
      </c>
      <c r="E1097" s="14"/>
      <c r="F1097" s="14"/>
      <c r="G1097" s="11" t="s">
        <v>12393</v>
      </c>
      <c r="H1097" s="11"/>
      <c r="I1097" s="14"/>
      <c r="J1097" s="12" t="s">
        <v>1672</v>
      </c>
      <c r="K1097" s="12" t="s">
        <v>1784</v>
      </c>
      <c r="L1097" s="11" t="s">
        <v>11666</v>
      </c>
      <c r="M1097" s="11" t="s">
        <v>28</v>
      </c>
      <c r="N1097" s="11">
        <v>0</v>
      </c>
      <c r="O1097" s="11">
        <v>6</v>
      </c>
      <c r="P1097" s="11"/>
      <c r="Q1097" s="130">
        <v>3</v>
      </c>
      <c r="R1097" s="130">
        <v>4</v>
      </c>
      <c r="S1097" s="14"/>
      <c r="T1097" s="16"/>
    </row>
    <row r="1098" spans="1:20" ht="14.25" customHeight="1">
      <c r="A1098" s="1">
        <v>135</v>
      </c>
      <c r="B1098" s="10" t="s">
        <v>1767</v>
      </c>
      <c r="C1098" s="11" t="s">
        <v>8917</v>
      </c>
      <c r="D1098" s="11" t="s">
        <v>12394</v>
      </c>
      <c r="E1098" s="14"/>
      <c r="F1098" s="14"/>
      <c r="G1098" s="11"/>
      <c r="H1098" s="11"/>
      <c r="I1098" s="14"/>
      <c r="J1098" s="12" t="s">
        <v>2921</v>
      </c>
      <c r="K1098" s="46"/>
      <c r="L1098" s="11" t="s">
        <v>11666</v>
      </c>
      <c r="M1098" s="11" t="s">
        <v>43</v>
      </c>
      <c r="N1098" s="11">
        <v>0</v>
      </c>
      <c r="O1098" s="11">
        <v>6</v>
      </c>
      <c r="P1098" s="11"/>
      <c r="Q1098" s="11"/>
      <c r="R1098" s="11"/>
      <c r="S1098" s="14"/>
      <c r="T1098" s="16"/>
    </row>
    <row r="1099" spans="1:20" ht="14.25" customHeight="1">
      <c r="A1099" s="1">
        <v>136</v>
      </c>
      <c r="B1099" s="10" t="s">
        <v>1786</v>
      </c>
      <c r="C1099" s="11" t="s">
        <v>1620</v>
      </c>
      <c r="D1099" s="11" t="s">
        <v>1787</v>
      </c>
      <c r="E1099" s="14"/>
      <c r="F1099" s="11" t="s">
        <v>1621</v>
      </c>
      <c r="G1099" s="14"/>
      <c r="H1099" s="14"/>
      <c r="I1099" s="14"/>
      <c r="J1099" s="12" t="s">
        <v>1788</v>
      </c>
      <c r="K1099" s="12" t="s">
        <v>1220</v>
      </c>
      <c r="L1099" s="11" t="s">
        <v>11663</v>
      </c>
      <c r="M1099" s="11" t="s">
        <v>43</v>
      </c>
      <c r="N1099" s="11">
        <v>0</v>
      </c>
      <c r="O1099" s="11">
        <v>0</v>
      </c>
      <c r="P1099" s="11" t="s">
        <v>12395</v>
      </c>
      <c r="Q1099" s="130">
        <v>3</v>
      </c>
      <c r="R1099" s="130">
        <v>5</v>
      </c>
      <c r="S1099" s="11"/>
      <c r="T1099" s="16"/>
    </row>
    <row r="1100" spans="1:20" ht="14.25" customHeight="1">
      <c r="A1100" s="1">
        <v>136</v>
      </c>
      <c r="B1100" s="10" t="s">
        <v>1786</v>
      </c>
      <c r="C1100" s="11" t="s">
        <v>1136</v>
      </c>
      <c r="D1100" s="11" t="s">
        <v>1790</v>
      </c>
      <c r="E1100" s="14"/>
      <c r="F1100" s="11" t="s">
        <v>1138</v>
      </c>
      <c r="G1100" s="11" t="s">
        <v>1793</v>
      </c>
      <c r="H1100" s="11" t="s">
        <v>1793</v>
      </c>
      <c r="I1100" s="11" t="s">
        <v>181</v>
      </c>
      <c r="J1100" s="12" t="s">
        <v>1791</v>
      </c>
      <c r="K1100" s="12" t="s">
        <v>1220</v>
      </c>
      <c r="L1100" s="11" t="s">
        <v>11663</v>
      </c>
      <c r="M1100" s="11" t="s">
        <v>43</v>
      </c>
      <c r="N1100" s="11">
        <v>0</v>
      </c>
      <c r="O1100" s="11">
        <v>0</v>
      </c>
      <c r="P1100" s="11" t="s">
        <v>12396</v>
      </c>
      <c r="Q1100" s="130">
        <v>3</v>
      </c>
      <c r="R1100" s="130">
        <v>5</v>
      </c>
      <c r="S1100" s="11"/>
      <c r="T1100" s="16"/>
    </row>
    <row r="1101" spans="1:20" ht="14.25" customHeight="1">
      <c r="A1101" s="1">
        <v>136</v>
      </c>
      <c r="B1101" s="10" t="s">
        <v>1786</v>
      </c>
      <c r="C1101" s="11" t="s">
        <v>12397</v>
      </c>
      <c r="D1101" s="11" t="s">
        <v>12397</v>
      </c>
      <c r="E1101" s="14"/>
      <c r="F1101" s="14"/>
      <c r="G1101" s="14"/>
      <c r="H1101" s="14"/>
      <c r="I1101" s="14"/>
      <c r="J1101" s="12" t="s">
        <v>214</v>
      </c>
      <c r="K1101" s="415"/>
      <c r="L1101" s="11" t="s">
        <v>11688</v>
      </c>
      <c r="M1101" s="11" t="s">
        <v>98</v>
      </c>
      <c r="N1101" s="11">
        <v>0</v>
      </c>
      <c r="O1101" s="11">
        <v>2</v>
      </c>
      <c r="P1101" s="11"/>
      <c r="Q1101" s="11"/>
      <c r="R1101" s="11"/>
      <c r="S1101" s="11"/>
      <c r="T1101" s="16"/>
    </row>
    <row r="1102" spans="1:20" ht="14.25" customHeight="1">
      <c r="A1102" s="1">
        <v>136</v>
      </c>
      <c r="B1102" s="10" t="s">
        <v>1786</v>
      </c>
      <c r="C1102" s="11" t="s">
        <v>75</v>
      </c>
      <c r="D1102" s="11" t="s">
        <v>75</v>
      </c>
      <c r="E1102" s="14"/>
      <c r="F1102" s="14"/>
      <c r="G1102" s="14"/>
      <c r="H1102" s="14"/>
      <c r="I1102" s="14"/>
      <c r="J1102" s="12" t="s">
        <v>2012</v>
      </c>
      <c r="K1102" s="415"/>
      <c r="L1102" s="11" t="s">
        <v>11666</v>
      </c>
      <c r="M1102" s="11" t="s">
        <v>78</v>
      </c>
      <c r="N1102" s="11">
        <v>0</v>
      </c>
      <c r="O1102" s="14"/>
      <c r="P1102" s="11" t="s">
        <v>12398</v>
      </c>
      <c r="Q1102" s="11"/>
      <c r="R1102" s="11"/>
      <c r="S1102" s="11"/>
      <c r="T1102" s="16"/>
    </row>
    <row r="1103" spans="1:20" ht="14.25" customHeight="1">
      <c r="A1103" s="1">
        <v>136</v>
      </c>
      <c r="B1103" s="10" t="s">
        <v>1786</v>
      </c>
      <c r="C1103" s="11" t="s">
        <v>593</v>
      </c>
      <c r="D1103" s="11" t="s">
        <v>593</v>
      </c>
      <c r="E1103" s="14"/>
      <c r="F1103" s="14"/>
      <c r="G1103" s="11" t="s">
        <v>1794</v>
      </c>
      <c r="H1103" s="11" t="s">
        <v>1794</v>
      </c>
      <c r="I1103" s="14"/>
      <c r="J1103" s="12" t="s">
        <v>1409</v>
      </c>
      <c r="K1103" s="12" t="s">
        <v>870</v>
      </c>
      <c r="L1103" s="11" t="s">
        <v>11663</v>
      </c>
      <c r="M1103" s="11" t="s">
        <v>43</v>
      </c>
      <c r="N1103" s="11">
        <v>0</v>
      </c>
      <c r="O1103" s="11">
        <v>1</v>
      </c>
      <c r="P1103" s="11"/>
      <c r="Q1103" s="130">
        <v>4</v>
      </c>
      <c r="R1103" s="130">
        <v>3</v>
      </c>
      <c r="S1103" s="11"/>
      <c r="T1103" s="16"/>
    </row>
    <row r="1104" spans="1:20" ht="14.25" customHeight="1">
      <c r="A1104" s="1">
        <v>136</v>
      </c>
      <c r="B1104" s="10" t="s">
        <v>1786</v>
      </c>
      <c r="C1104" s="11" t="s">
        <v>1525</v>
      </c>
      <c r="D1104" s="11" t="s">
        <v>1795</v>
      </c>
      <c r="E1104" s="14"/>
      <c r="F1104" s="11" t="s">
        <v>1796</v>
      </c>
      <c r="G1104" s="14"/>
      <c r="H1104" s="14"/>
      <c r="I1104" s="11" t="s">
        <v>1798</v>
      </c>
      <c r="J1104" s="12" t="s">
        <v>102</v>
      </c>
      <c r="K1104" s="12" t="s">
        <v>1797</v>
      </c>
      <c r="L1104" s="11" t="s">
        <v>11666</v>
      </c>
      <c r="M1104" s="11" t="s">
        <v>28</v>
      </c>
      <c r="N1104" s="11">
        <v>0</v>
      </c>
      <c r="O1104" s="11">
        <v>1</v>
      </c>
      <c r="P1104" s="11"/>
      <c r="Q1104" s="130">
        <v>4</v>
      </c>
      <c r="R1104" s="130">
        <v>3</v>
      </c>
      <c r="S1104" s="11"/>
      <c r="T1104" s="16"/>
    </row>
    <row r="1105" spans="1:20" ht="14.25" customHeight="1">
      <c r="A1105" s="1">
        <v>136</v>
      </c>
      <c r="B1105" s="10" t="s">
        <v>1786</v>
      </c>
      <c r="C1105" s="11" t="s">
        <v>12399</v>
      </c>
      <c r="D1105" s="11" t="s">
        <v>12400</v>
      </c>
      <c r="E1105" s="14"/>
      <c r="F1105" s="11"/>
      <c r="G1105" s="14"/>
      <c r="H1105" s="14"/>
      <c r="I1105" s="11"/>
      <c r="J1105" s="12" t="s">
        <v>2253</v>
      </c>
      <c r="K1105" s="46"/>
      <c r="L1105" s="11" t="s">
        <v>11666</v>
      </c>
      <c r="M1105" s="11" t="s">
        <v>43</v>
      </c>
      <c r="N1105" s="11">
        <v>0</v>
      </c>
      <c r="O1105" s="11">
        <v>0</v>
      </c>
      <c r="P1105" s="11" t="s">
        <v>12401</v>
      </c>
      <c r="Q1105" s="11"/>
      <c r="R1105" s="11"/>
      <c r="S1105" s="11"/>
      <c r="T1105" s="16"/>
    </row>
    <row r="1106" spans="1:20" ht="14.25" customHeight="1">
      <c r="A1106" s="1">
        <v>136</v>
      </c>
      <c r="B1106" s="10" t="s">
        <v>1786</v>
      </c>
      <c r="C1106" s="11" t="s">
        <v>497</v>
      </c>
      <c r="D1106" s="11" t="s">
        <v>497</v>
      </c>
      <c r="E1106" s="14"/>
      <c r="F1106" s="14"/>
      <c r="G1106" s="14"/>
      <c r="H1106" s="14"/>
      <c r="I1106" s="14"/>
      <c r="J1106" s="423" t="s">
        <v>791</v>
      </c>
      <c r="K1106" s="415"/>
      <c r="L1106" s="11" t="s">
        <v>11663</v>
      </c>
      <c r="M1106" s="11" t="s">
        <v>43</v>
      </c>
      <c r="N1106" s="11">
        <v>0</v>
      </c>
      <c r="O1106" s="11">
        <v>1</v>
      </c>
      <c r="P1106" s="11"/>
      <c r="Q1106" s="11"/>
      <c r="R1106" s="11"/>
      <c r="S1106" s="11"/>
      <c r="T1106" s="16"/>
    </row>
    <row r="1107" spans="1:20" ht="14.25" customHeight="1">
      <c r="A1107" s="1">
        <v>136</v>
      </c>
      <c r="B1107" s="10" t="s">
        <v>1786</v>
      </c>
      <c r="C1107" s="11" t="s">
        <v>318</v>
      </c>
      <c r="D1107" s="11" t="s">
        <v>318</v>
      </c>
      <c r="E1107" s="14"/>
      <c r="F1107" s="14"/>
      <c r="G1107" s="11" t="s">
        <v>1801</v>
      </c>
      <c r="H1107" s="11" t="s">
        <v>1801</v>
      </c>
      <c r="I1107" s="14"/>
      <c r="J1107" s="12" t="s">
        <v>1799</v>
      </c>
      <c r="K1107" s="12" t="s">
        <v>601</v>
      </c>
      <c r="L1107" s="11" t="s">
        <v>11663</v>
      </c>
      <c r="M1107" s="11" t="s">
        <v>83</v>
      </c>
      <c r="N1107" s="11">
        <v>0</v>
      </c>
      <c r="O1107" s="11">
        <v>1</v>
      </c>
      <c r="P1107" s="11"/>
      <c r="Q1107" s="130">
        <v>3</v>
      </c>
      <c r="R1107" s="130">
        <v>3</v>
      </c>
      <c r="S1107" s="11"/>
      <c r="T1107" s="16"/>
    </row>
    <row r="1108" spans="1:20" ht="14.25" customHeight="1">
      <c r="A1108" s="7">
        <v>137</v>
      </c>
      <c r="B1108" s="19" t="s">
        <v>1802</v>
      </c>
      <c r="C1108" s="11" t="s">
        <v>287</v>
      </c>
      <c r="D1108" s="11" t="s">
        <v>1803</v>
      </c>
      <c r="E1108" s="14"/>
      <c r="F1108" s="14"/>
      <c r="G1108" s="11" t="s">
        <v>1805</v>
      </c>
      <c r="H1108" s="11" t="s">
        <v>1805</v>
      </c>
      <c r="I1108" s="14"/>
      <c r="J1108" s="12" t="s">
        <v>809</v>
      </c>
      <c r="K1108" s="12" t="s">
        <v>1804</v>
      </c>
      <c r="L1108" s="11" t="s">
        <v>11688</v>
      </c>
      <c r="M1108" s="11" t="s">
        <v>83</v>
      </c>
      <c r="N1108" s="11">
        <v>1</v>
      </c>
      <c r="O1108" s="11">
        <v>3</v>
      </c>
      <c r="P1108" s="11"/>
      <c r="Q1108" s="130">
        <v>5</v>
      </c>
      <c r="R1108" s="130">
        <v>4</v>
      </c>
      <c r="S1108" s="14"/>
      <c r="T1108" s="16"/>
    </row>
    <row r="1109" spans="1:20" ht="14.25" customHeight="1">
      <c r="A1109" s="7">
        <v>137</v>
      </c>
      <c r="B1109" s="19" t="s">
        <v>1802</v>
      </c>
      <c r="C1109" s="11" t="s">
        <v>1747</v>
      </c>
      <c r="D1109" s="11" t="s">
        <v>1806</v>
      </c>
      <c r="E1109" s="14"/>
      <c r="F1109" s="14"/>
      <c r="G1109" s="20"/>
      <c r="H1109" s="20"/>
      <c r="I1109" s="11" t="s">
        <v>181</v>
      </c>
      <c r="J1109" s="12" t="s">
        <v>1171</v>
      </c>
      <c r="K1109" s="12" t="s">
        <v>1807</v>
      </c>
      <c r="L1109" s="11" t="s">
        <v>11663</v>
      </c>
      <c r="M1109" s="11" t="s">
        <v>43</v>
      </c>
      <c r="N1109" s="11">
        <v>0</v>
      </c>
      <c r="O1109" s="11">
        <v>4</v>
      </c>
      <c r="P1109" s="11" t="s">
        <v>12402</v>
      </c>
      <c r="Q1109" s="130">
        <v>5</v>
      </c>
      <c r="R1109" s="130">
        <v>5</v>
      </c>
      <c r="S1109" s="14"/>
      <c r="T1109" s="16"/>
    </row>
    <row r="1110" spans="1:20" ht="14.25" customHeight="1">
      <c r="A1110" s="7">
        <v>137</v>
      </c>
      <c r="B1110" s="19" t="s">
        <v>1802</v>
      </c>
      <c r="C1110" s="11" t="s">
        <v>816</v>
      </c>
      <c r="D1110" s="11" t="s">
        <v>852</v>
      </c>
      <c r="E1110" s="14"/>
      <c r="F1110" s="14"/>
      <c r="G1110" s="11" t="s">
        <v>1809</v>
      </c>
      <c r="H1110" s="11" t="s">
        <v>1809</v>
      </c>
      <c r="I1110" s="14"/>
      <c r="J1110" s="12" t="s">
        <v>371</v>
      </c>
      <c r="K1110" s="12" t="s">
        <v>1808</v>
      </c>
      <c r="L1110" s="11" t="s">
        <v>11666</v>
      </c>
      <c r="M1110" s="11" t="s">
        <v>43</v>
      </c>
      <c r="N1110" s="11">
        <v>0</v>
      </c>
      <c r="O1110" s="11">
        <v>4</v>
      </c>
      <c r="P1110" s="11" t="s">
        <v>12403</v>
      </c>
      <c r="Q1110" s="130">
        <v>5</v>
      </c>
      <c r="R1110" s="130">
        <v>4</v>
      </c>
      <c r="S1110" s="14"/>
      <c r="T1110" s="16"/>
    </row>
    <row r="1111" spans="1:20" ht="14.25" customHeight="1">
      <c r="A1111" s="7">
        <v>137</v>
      </c>
      <c r="B1111" s="19" t="s">
        <v>1802</v>
      </c>
      <c r="C1111" s="11" t="s">
        <v>1753</v>
      </c>
      <c r="D1111" s="11" t="s">
        <v>1753</v>
      </c>
      <c r="E1111" s="14"/>
      <c r="F1111" s="14"/>
      <c r="G1111" s="11" t="s">
        <v>1810</v>
      </c>
      <c r="H1111" s="11" t="s">
        <v>1810</v>
      </c>
      <c r="I1111" s="14"/>
      <c r="J1111" s="12" t="s">
        <v>1544</v>
      </c>
      <c r="K1111" s="12" t="s">
        <v>1451</v>
      </c>
      <c r="L1111" s="11" t="s">
        <v>11663</v>
      </c>
      <c r="M1111" s="11" t="s">
        <v>43</v>
      </c>
      <c r="N1111" s="11">
        <v>0</v>
      </c>
      <c r="O1111" s="11">
        <v>4</v>
      </c>
      <c r="P1111" s="11"/>
      <c r="Q1111" s="130">
        <v>5</v>
      </c>
      <c r="R1111" s="130">
        <v>5</v>
      </c>
      <c r="S1111" s="14"/>
      <c r="T1111" s="16"/>
    </row>
    <row r="1112" spans="1:20" ht="14.25" customHeight="1">
      <c r="A1112" s="7">
        <v>137</v>
      </c>
      <c r="B1112" s="19" t="s">
        <v>1802</v>
      </c>
      <c r="C1112" s="11" t="s">
        <v>38</v>
      </c>
      <c r="D1112" s="11" t="s">
        <v>38</v>
      </c>
      <c r="E1112" s="14"/>
      <c r="F1112" s="14"/>
      <c r="G1112" s="11" t="s">
        <v>1812</v>
      </c>
      <c r="H1112" s="11" t="s">
        <v>1812</v>
      </c>
      <c r="I1112" s="14"/>
      <c r="J1112" s="12" t="s">
        <v>1559</v>
      </c>
      <c r="K1112" s="12" t="s">
        <v>527</v>
      </c>
      <c r="L1112" s="11" t="s">
        <v>11663</v>
      </c>
      <c r="M1112" s="11" t="s">
        <v>43</v>
      </c>
      <c r="N1112" s="11">
        <v>0</v>
      </c>
      <c r="O1112" s="11">
        <v>4</v>
      </c>
      <c r="P1112" s="11"/>
      <c r="Q1112" s="130">
        <v>5</v>
      </c>
      <c r="R1112" s="130">
        <v>4</v>
      </c>
      <c r="S1112" s="11"/>
      <c r="T1112" s="16"/>
    </row>
    <row r="1113" spans="1:20" ht="14.25" customHeight="1">
      <c r="A1113" s="7">
        <v>137</v>
      </c>
      <c r="B1113" s="19" t="s">
        <v>1802</v>
      </c>
      <c r="C1113" s="11" t="s">
        <v>1084</v>
      </c>
      <c r="D1113" s="11" t="s">
        <v>1084</v>
      </c>
      <c r="E1113" s="14"/>
      <c r="F1113" s="14"/>
      <c r="G1113" s="11" t="s">
        <v>1815</v>
      </c>
      <c r="H1113" s="11" t="s">
        <v>12404</v>
      </c>
      <c r="I1113" s="14"/>
      <c r="J1113" s="12" t="s">
        <v>1765</v>
      </c>
      <c r="K1113" s="12" t="s">
        <v>1814</v>
      </c>
      <c r="L1113" s="11" t="s">
        <v>11663</v>
      </c>
      <c r="M1113" s="11" t="s">
        <v>28</v>
      </c>
      <c r="N1113" s="11">
        <v>0</v>
      </c>
      <c r="O1113" s="11">
        <v>4</v>
      </c>
      <c r="P1113" s="11"/>
      <c r="Q1113" s="130">
        <v>5</v>
      </c>
      <c r="R1113" s="130">
        <v>4</v>
      </c>
      <c r="S1113" s="14"/>
      <c r="T1113" s="16"/>
    </row>
    <row r="1114" spans="1:20" ht="14.25" customHeight="1">
      <c r="A1114" s="7">
        <v>137</v>
      </c>
      <c r="B1114" s="19" t="s">
        <v>1802</v>
      </c>
      <c r="C1114" s="39" t="s">
        <v>1454</v>
      </c>
      <c r="D1114" s="11" t="s">
        <v>1817</v>
      </c>
      <c r="E1114" s="14"/>
      <c r="F1114" s="14"/>
      <c r="G1114" s="11" t="s">
        <v>12405</v>
      </c>
      <c r="H1114" s="11"/>
      <c r="I1114" s="14"/>
      <c r="J1114" s="12" t="s">
        <v>1818</v>
      </c>
      <c r="K1114" s="12" t="s">
        <v>1814</v>
      </c>
      <c r="L1114" s="11" t="s">
        <v>11666</v>
      </c>
      <c r="M1114" s="11" t="s">
        <v>28</v>
      </c>
      <c r="N1114" s="11">
        <v>0</v>
      </c>
      <c r="O1114" s="11">
        <v>4</v>
      </c>
      <c r="P1114" s="11"/>
      <c r="Q1114" s="130">
        <v>5</v>
      </c>
      <c r="R1114" s="130">
        <v>5</v>
      </c>
      <c r="S1114" s="14"/>
      <c r="T1114" s="16"/>
    </row>
    <row r="1115" spans="1:20" ht="14.25" customHeight="1">
      <c r="A1115" s="7">
        <v>138</v>
      </c>
      <c r="B1115" s="19" t="s">
        <v>1820</v>
      </c>
      <c r="C1115" s="11" t="s">
        <v>759</v>
      </c>
      <c r="D1115" s="11" t="s">
        <v>1821</v>
      </c>
      <c r="E1115" s="14"/>
      <c r="F1115" s="14"/>
      <c r="G1115" s="11" t="s">
        <v>1822</v>
      </c>
      <c r="H1115" s="11" t="s">
        <v>1822</v>
      </c>
      <c r="I1115" s="14"/>
      <c r="J1115" s="12" t="s">
        <v>635</v>
      </c>
      <c r="K1115" s="12" t="s">
        <v>535</v>
      </c>
      <c r="L1115" s="11" t="s">
        <v>11666</v>
      </c>
      <c r="M1115" s="11" t="s">
        <v>28</v>
      </c>
      <c r="N1115" s="11">
        <v>1</v>
      </c>
      <c r="O1115" s="11">
        <v>0</v>
      </c>
      <c r="P1115" s="11"/>
      <c r="Q1115" s="130">
        <v>4</v>
      </c>
      <c r="R1115" s="130">
        <v>3</v>
      </c>
      <c r="S1115" s="14"/>
      <c r="T1115" s="16"/>
    </row>
    <row r="1116" spans="1:20" ht="14.25" customHeight="1">
      <c r="A1116" s="7">
        <v>139</v>
      </c>
      <c r="B1116" s="19" t="s">
        <v>1823</v>
      </c>
      <c r="C1116" s="11" t="s">
        <v>1824</v>
      </c>
      <c r="D1116" s="11" t="s">
        <v>1825</v>
      </c>
      <c r="E1116" s="11" t="s">
        <v>12406</v>
      </c>
      <c r="F1116" s="14"/>
      <c r="G1116" s="11" t="s">
        <v>1827</v>
      </c>
      <c r="H1116" s="11" t="s">
        <v>1827</v>
      </c>
      <c r="I1116" s="11" t="s">
        <v>1829</v>
      </c>
      <c r="J1116" s="12" t="s">
        <v>1741</v>
      </c>
      <c r="K1116" s="12" t="s">
        <v>269</v>
      </c>
      <c r="L1116" s="11" t="s">
        <v>11666</v>
      </c>
      <c r="M1116" s="11" t="s">
        <v>36</v>
      </c>
      <c r="N1116" s="11">
        <v>0</v>
      </c>
      <c r="O1116" s="11">
        <v>1</v>
      </c>
      <c r="P1116" s="11" t="s">
        <v>12407</v>
      </c>
      <c r="Q1116" s="130">
        <v>4</v>
      </c>
      <c r="R1116" s="130">
        <v>5</v>
      </c>
      <c r="S1116" s="14"/>
      <c r="T1116" s="16"/>
    </row>
    <row r="1117" spans="1:20" ht="14.25" customHeight="1">
      <c r="A1117" s="7">
        <v>139</v>
      </c>
      <c r="B1117" s="19" t="s">
        <v>1823</v>
      </c>
      <c r="C1117" s="10" t="s">
        <v>38</v>
      </c>
      <c r="D1117" s="10" t="s">
        <v>38</v>
      </c>
      <c r="E1117" s="14"/>
      <c r="F1117" s="14"/>
      <c r="G1117" s="14"/>
      <c r="H1117" s="14"/>
      <c r="I1117" s="14"/>
      <c r="J1117" s="12" t="s">
        <v>672</v>
      </c>
      <c r="K1117" s="415"/>
      <c r="L1117" s="11" t="s">
        <v>11663</v>
      </c>
      <c r="M1117" s="11" t="s">
        <v>43</v>
      </c>
      <c r="N1117" s="11">
        <v>0</v>
      </c>
      <c r="O1117" s="11">
        <v>1</v>
      </c>
      <c r="P1117" s="11"/>
      <c r="Q1117" s="11"/>
      <c r="R1117" s="11"/>
      <c r="S1117" s="14"/>
      <c r="T1117" s="16"/>
    </row>
    <row r="1118" spans="1:20" ht="14.25" customHeight="1">
      <c r="A1118" s="7">
        <v>139</v>
      </c>
      <c r="B1118" s="19" t="s">
        <v>1823</v>
      </c>
      <c r="C1118" s="11" t="s">
        <v>12263</v>
      </c>
      <c r="D1118" s="11" t="s">
        <v>12263</v>
      </c>
      <c r="E1118" s="14"/>
      <c r="F1118" s="14"/>
      <c r="G1118" s="14"/>
      <c r="H1118" s="14"/>
      <c r="I1118" s="14"/>
      <c r="J1118" s="12" t="s">
        <v>672</v>
      </c>
      <c r="K1118" s="415"/>
      <c r="L1118" s="11" t="s">
        <v>11663</v>
      </c>
      <c r="M1118" s="11" t="s">
        <v>43</v>
      </c>
      <c r="N1118" s="11">
        <v>0</v>
      </c>
      <c r="O1118" s="11">
        <v>1</v>
      </c>
      <c r="P1118" s="11"/>
      <c r="Q1118" s="11"/>
      <c r="R1118" s="11"/>
      <c r="S1118" s="14"/>
      <c r="T1118" s="16"/>
    </row>
    <row r="1119" spans="1:20" ht="14.25" customHeight="1">
      <c r="A1119" s="7">
        <v>140</v>
      </c>
      <c r="B1119" s="19" t="s">
        <v>1830</v>
      </c>
      <c r="C1119" s="11" t="s">
        <v>1552</v>
      </c>
      <c r="D1119" s="11" t="s">
        <v>1553</v>
      </c>
      <c r="E1119" s="14"/>
      <c r="F1119" s="14"/>
      <c r="G1119" s="11" t="s">
        <v>1831</v>
      </c>
      <c r="H1119" s="11" t="s">
        <v>1831</v>
      </c>
      <c r="I1119" s="11" t="s">
        <v>464</v>
      </c>
      <c r="J1119" s="12" t="s">
        <v>1694</v>
      </c>
      <c r="K1119" s="12" t="s">
        <v>1519</v>
      </c>
      <c r="L1119" s="11" t="s">
        <v>11666</v>
      </c>
      <c r="M1119" s="11" t="s">
        <v>28</v>
      </c>
      <c r="N1119" s="11">
        <v>1</v>
      </c>
      <c r="O1119" s="11">
        <v>0</v>
      </c>
      <c r="P1119" s="11" t="s">
        <v>12408</v>
      </c>
      <c r="Q1119" s="130">
        <v>4</v>
      </c>
      <c r="R1119" s="130">
        <v>5</v>
      </c>
      <c r="S1119" s="11"/>
      <c r="T1119" s="16"/>
    </row>
    <row r="1120" spans="1:20" ht="14.25" customHeight="1">
      <c r="A1120" s="7">
        <v>141</v>
      </c>
      <c r="B1120" s="19" t="s">
        <v>1833</v>
      </c>
      <c r="C1120" s="11" t="s">
        <v>75</v>
      </c>
      <c r="D1120" s="11" t="s">
        <v>75</v>
      </c>
      <c r="E1120" s="14"/>
      <c r="F1120" s="14"/>
      <c r="G1120" s="11" t="s">
        <v>12409</v>
      </c>
      <c r="H1120" s="11" t="s">
        <v>12409</v>
      </c>
      <c r="I1120" s="14"/>
      <c r="J1120" s="12" t="s">
        <v>338</v>
      </c>
      <c r="K1120" s="12" t="s">
        <v>1791</v>
      </c>
      <c r="L1120" s="11" t="s">
        <v>11666</v>
      </c>
      <c r="M1120" s="11" t="s">
        <v>78</v>
      </c>
      <c r="N1120" s="11">
        <v>0</v>
      </c>
      <c r="O1120" s="11">
        <v>5</v>
      </c>
      <c r="P1120" s="11" t="s">
        <v>12410</v>
      </c>
      <c r="Q1120" s="130">
        <v>4</v>
      </c>
      <c r="R1120" s="130">
        <v>4</v>
      </c>
      <c r="S1120" s="14"/>
      <c r="T1120" s="16"/>
    </row>
    <row r="1121" spans="1:20" ht="14.25" customHeight="1">
      <c r="A1121" s="7">
        <v>141</v>
      </c>
      <c r="B1121" s="19" t="s">
        <v>1833</v>
      </c>
      <c r="C1121" s="11" t="s">
        <v>37</v>
      </c>
      <c r="D1121" s="11" t="s">
        <v>560</v>
      </c>
      <c r="E1121" s="11" t="s">
        <v>12411</v>
      </c>
      <c r="F1121" s="11" t="s">
        <v>177</v>
      </c>
      <c r="G1121" s="14"/>
      <c r="H1121" s="14"/>
      <c r="I1121" s="11" t="s">
        <v>1439</v>
      </c>
      <c r="J1121" s="12" t="s">
        <v>1835</v>
      </c>
      <c r="K1121" s="12" t="s">
        <v>1836</v>
      </c>
      <c r="L1121" s="11" t="s">
        <v>11663</v>
      </c>
      <c r="M1121" s="11" t="s">
        <v>43</v>
      </c>
      <c r="N1121" s="11">
        <v>0</v>
      </c>
      <c r="O1121" s="11">
        <v>1</v>
      </c>
      <c r="P1121" s="11"/>
      <c r="Q1121" s="130">
        <v>4</v>
      </c>
      <c r="R1121" s="130">
        <v>4</v>
      </c>
      <c r="S1121" s="14"/>
      <c r="T1121" s="16"/>
    </row>
    <row r="1122" spans="1:20" ht="14.25" customHeight="1">
      <c r="A1122" s="7">
        <v>141</v>
      </c>
      <c r="B1122" s="19" t="s">
        <v>1833</v>
      </c>
      <c r="C1122" s="11" t="s">
        <v>1747</v>
      </c>
      <c r="D1122" s="11" t="s">
        <v>1806</v>
      </c>
      <c r="E1122" s="14"/>
      <c r="F1122" s="11" t="s">
        <v>11107</v>
      </c>
      <c r="G1122" s="11" t="s">
        <v>1838</v>
      </c>
      <c r="H1122" s="11" t="s">
        <v>1838</v>
      </c>
      <c r="I1122" s="11" t="s">
        <v>1839</v>
      </c>
      <c r="J1122" s="12" t="s">
        <v>583</v>
      </c>
      <c r="K1122" s="12" t="s">
        <v>228</v>
      </c>
      <c r="L1122" s="11" t="s">
        <v>11663</v>
      </c>
      <c r="M1122" s="11" t="s">
        <v>43</v>
      </c>
      <c r="N1122" s="11">
        <v>1</v>
      </c>
      <c r="O1122" s="11">
        <v>1</v>
      </c>
      <c r="P1122" s="11"/>
      <c r="Q1122" s="130">
        <v>4</v>
      </c>
      <c r="R1122" s="130">
        <v>5</v>
      </c>
      <c r="S1122" s="14"/>
      <c r="T1122" s="16"/>
    </row>
    <row r="1123" spans="1:20" ht="14.25" customHeight="1">
      <c r="A1123" s="7">
        <v>141</v>
      </c>
      <c r="B1123" s="19" t="s">
        <v>1833</v>
      </c>
      <c r="C1123" s="11" t="s">
        <v>148</v>
      </c>
      <c r="D1123" s="11" t="s">
        <v>90</v>
      </c>
      <c r="E1123" s="14"/>
      <c r="F1123" s="11" t="s">
        <v>148</v>
      </c>
      <c r="G1123" s="11" t="s">
        <v>1841</v>
      </c>
      <c r="H1123" s="11" t="s">
        <v>1841</v>
      </c>
      <c r="I1123" s="14"/>
      <c r="J1123" s="12" t="s">
        <v>342</v>
      </c>
      <c r="K1123" s="12" t="s">
        <v>1840</v>
      </c>
      <c r="L1123" s="11" t="s">
        <v>11666</v>
      </c>
      <c r="M1123" s="11" t="s">
        <v>153</v>
      </c>
      <c r="N1123" s="11">
        <v>0</v>
      </c>
      <c r="O1123" s="11">
        <v>1</v>
      </c>
      <c r="P1123" s="11"/>
      <c r="Q1123" s="130">
        <v>4</v>
      </c>
      <c r="R1123" s="130">
        <v>4</v>
      </c>
      <c r="S1123" s="14"/>
      <c r="T1123" s="16"/>
    </row>
    <row r="1124" spans="1:20" ht="14.25" customHeight="1">
      <c r="A1124" s="7">
        <v>142</v>
      </c>
      <c r="B1124" s="19" t="s">
        <v>1842</v>
      </c>
      <c r="C1124" s="11" t="s">
        <v>823</v>
      </c>
      <c r="D1124" s="11" t="s">
        <v>648</v>
      </c>
      <c r="E1124" s="14"/>
      <c r="F1124" s="11" t="s">
        <v>1843</v>
      </c>
      <c r="G1124" s="11" t="s">
        <v>1845</v>
      </c>
      <c r="H1124" s="11" t="s">
        <v>1845</v>
      </c>
      <c r="I1124" s="11" t="s">
        <v>1439</v>
      </c>
      <c r="J1124" s="12" t="s">
        <v>709</v>
      </c>
      <c r="K1124" s="12" t="s">
        <v>1844</v>
      </c>
      <c r="L1124" s="11" t="s">
        <v>11666</v>
      </c>
      <c r="M1124" s="11" t="s">
        <v>43</v>
      </c>
      <c r="N1124" s="11">
        <v>0</v>
      </c>
      <c r="O1124" s="11">
        <v>1</v>
      </c>
      <c r="P1124" s="11"/>
      <c r="Q1124" s="130">
        <v>4</v>
      </c>
      <c r="R1124" s="130">
        <v>4</v>
      </c>
      <c r="S1124" s="11"/>
      <c r="T1124" s="16"/>
    </row>
    <row r="1125" spans="1:20" ht="14.25" customHeight="1">
      <c r="A1125" s="7">
        <v>142</v>
      </c>
      <c r="B1125" s="19" t="s">
        <v>1842</v>
      </c>
      <c r="C1125" s="11" t="s">
        <v>1847</v>
      </c>
      <c r="D1125" s="11" t="s">
        <v>1848</v>
      </c>
      <c r="E1125" s="14"/>
      <c r="F1125" s="14"/>
      <c r="G1125" s="11" t="s">
        <v>1850</v>
      </c>
      <c r="H1125" s="11" t="s">
        <v>1850</v>
      </c>
      <c r="I1125" s="14"/>
      <c r="J1125" s="12" t="s">
        <v>1105</v>
      </c>
      <c r="K1125" s="12" t="s">
        <v>419</v>
      </c>
      <c r="L1125" s="11" t="s">
        <v>11666</v>
      </c>
      <c r="M1125" s="11" t="s">
        <v>28</v>
      </c>
      <c r="N1125" s="11">
        <v>0</v>
      </c>
      <c r="O1125" s="11">
        <v>1</v>
      </c>
      <c r="P1125" s="11" t="s">
        <v>12412</v>
      </c>
      <c r="Q1125" s="130">
        <v>4</v>
      </c>
      <c r="R1125" s="130">
        <v>4</v>
      </c>
      <c r="S1125" s="14"/>
      <c r="T1125" s="16"/>
    </row>
    <row r="1126" spans="1:20" ht="14.25" customHeight="1">
      <c r="A1126" s="7">
        <v>142</v>
      </c>
      <c r="B1126" s="19" t="s">
        <v>1842</v>
      </c>
      <c r="C1126" s="11" t="s">
        <v>284</v>
      </c>
      <c r="D1126" s="11" t="s">
        <v>284</v>
      </c>
      <c r="E1126" s="11" t="s">
        <v>1762</v>
      </c>
      <c r="F1126" s="14"/>
      <c r="G1126" s="14"/>
      <c r="H1126" s="14"/>
      <c r="I1126" s="14"/>
      <c r="J1126" s="12" t="s">
        <v>934</v>
      </c>
      <c r="K1126" s="415"/>
      <c r="L1126" s="11" t="s">
        <v>11688</v>
      </c>
      <c r="M1126" s="11" t="s">
        <v>83</v>
      </c>
      <c r="N1126" s="11">
        <v>0</v>
      </c>
      <c r="O1126" s="11">
        <v>3</v>
      </c>
      <c r="P1126" s="11"/>
      <c r="Q1126" s="11"/>
      <c r="R1126" s="11"/>
      <c r="S1126" s="14"/>
      <c r="T1126" s="16"/>
    </row>
    <row r="1127" spans="1:20" ht="14.25" customHeight="1">
      <c r="A1127" s="7">
        <v>142</v>
      </c>
      <c r="B1127" s="19" t="s">
        <v>1842</v>
      </c>
      <c r="C1127" s="11" t="s">
        <v>1136</v>
      </c>
      <c r="D1127" s="11" t="s">
        <v>1851</v>
      </c>
      <c r="E1127" s="14"/>
      <c r="F1127" s="11" t="s">
        <v>11108</v>
      </c>
      <c r="G1127" s="11" t="s">
        <v>1853</v>
      </c>
      <c r="H1127" s="11" t="s">
        <v>1853</v>
      </c>
      <c r="I1127" s="11" t="s">
        <v>586</v>
      </c>
      <c r="J1127" s="12" t="s">
        <v>1765</v>
      </c>
      <c r="K1127" s="12" t="s">
        <v>1852</v>
      </c>
      <c r="L1127" s="11" t="s">
        <v>11663</v>
      </c>
      <c r="M1127" s="11" t="s">
        <v>43</v>
      </c>
      <c r="N1127" s="11">
        <v>0</v>
      </c>
      <c r="O1127" s="11">
        <v>1</v>
      </c>
      <c r="P1127" s="11" t="s">
        <v>12413</v>
      </c>
      <c r="Q1127" s="130">
        <v>4</v>
      </c>
      <c r="R1127" s="130">
        <v>4</v>
      </c>
      <c r="S1127" s="14"/>
      <c r="T1127" s="16"/>
    </row>
    <row r="1128" spans="1:20" ht="14.25" customHeight="1">
      <c r="A1128" s="7">
        <v>142</v>
      </c>
      <c r="B1128" s="19" t="s">
        <v>1842</v>
      </c>
      <c r="C1128" s="11" t="s">
        <v>1136</v>
      </c>
      <c r="D1128" s="11" t="s">
        <v>1790</v>
      </c>
      <c r="E1128" s="14"/>
      <c r="F1128" s="11" t="s">
        <v>1138</v>
      </c>
      <c r="G1128" s="11" t="s">
        <v>1854</v>
      </c>
      <c r="H1128" s="11" t="s">
        <v>1854</v>
      </c>
      <c r="I1128" s="14"/>
      <c r="J1128" s="12" t="s">
        <v>1279</v>
      </c>
      <c r="K1128" s="12" t="s">
        <v>524</v>
      </c>
      <c r="L1128" s="11" t="s">
        <v>11663</v>
      </c>
      <c r="M1128" s="11" t="s">
        <v>43</v>
      </c>
      <c r="N1128" s="11">
        <v>0</v>
      </c>
      <c r="O1128" s="11">
        <v>1</v>
      </c>
      <c r="P1128" s="11" t="s">
        <v>12414</v>
      </c>
      <c r="Q1128" s="130">
        <v>4</v>
      </c>
      <c r="R1128" s="130">
        <v>3</v>
      </c>
      <c r="S1128" s="14"/>
      <c r="T1128" s="16"/>
    </row>
    <row r="1129" spans="1:20" ht="14.25" customHeight="1">
      <c r="A1129" s="7">
        <v>142</v>
      </c>
      <c r="B1129" s="19" t="s">
        <v>1842</v>
      </c>
      <c r="C1129" s="11" t="s">
        <v>148</v>
      </c>
      <c r="D1129" s="11" t="s">
        <v>148</v>
      </c>
      <c r="E1129" s="14"/>
      <c r="F1129" s="14"/>
      <c r="G1129" s="11" t="s">
        <v>1858</v>
      </c>
      <c r="H1129" s="11" t="s">
        <v>1858</v>
      </c>
      <c r="I1129" s="14"/>
      <c r="J1129" s="12" t="s">
        <v>1855</v>
      </c>
      <c r="K1129" s="12" t="s">
        <v>1856</v>
      </c>
      <c r="L1129" s="11" t="s">
        <v>11666</v>
      </c>
      <c r="M1129" s="11" t="s">
        <v>153</v>
      </c>
      <c r="N1129" s="11">
        <v>0</v>
      </c>
      <c r="O1129" s="11">
        <v>1</v>
      </c>
      <c r="P1129" s="11"/>
      <c r="Q1129" s="130">
        <v>5</v>
      </c>
      <c r="R1129" s="130">
        <v>4</v>
      </c>
      <c r="S1129" s="14"/>
      <c r="T1129" s="16"/>
    </row>
    <row r="1130" spans="1:20" ht="14.25" customHeight="1">
      <c r="A1130" s="7">
        <v>142</v>
      </c>
      <c r="B1130" s="19" t="s">
        <v>1842</v>
      </c>
      <c r="C1130" s="11" t="s">
        <v>1601</v>
      </c>
      <c r="D1130" s="11" t="s">
        <v>1859</v>
      </c>
      <c r="E1130" s="14"/>
      <c r="F1130" s="14"/>
      <c r="G1130" s="11" t="s">
        <v>1861</v>
      </c>
      <c r="H1130" s="11" t="s">
        <v>12415</v>
      </c>
      <c r="I1130" s="14"/>
      <c r="J1130" s="12" t="s">
        <v>1356</v>
      </c>
      <c r="K1130" s="12" t="s">
        <v>1860</v>
      </c>
      <c r="L1130" s="11" t="s">
        <v>11663</v>
      </c>
      <c r="M1130" s="11" t="s">
        <v>43</v>
      </c>
      <c r="N1130" s="11">
        <v>0</v>
      </c>
      <c r="O1130" s="11">
        <v>1</v>
      </c>
      <c r="P1130" s="11" t="s">
        <v>12416</v>
      </c>
      <c r="Q1130" s="130">
        <v>5</v>
      </c>
      <c r="R1130" s="130">
        <v>5</v>
      </c>
      <c r="S1130" s="14"/>
      <c r="T1130" s="16"/>
    </row>
    <row r="1131" spans="1:20" ht="14.25" customHeight="1">
      <c r="A1131" s="7">
        <v>143</v>
      </c>
      <c r="B1131" s="19" t="s">
        <v>1863</v>
      </c>
      <c r="C1131" s="11" t="s">
        <v>12417</v>
      </c>
      <c r="D1131" s="11" t="s">
        <v>12417</v>
      </c>
      <c r="E1131" s="14"/>
      <c r="F1131" s="14"/>
      <c r="G1131" s="14"/>
      <c r="H1131" s="14"/>
      <c r="I1131" s="14"/>
      <c r="J1131" s="12" t="s">
        <v>375</v>
      </c>
      <c r="K1131" s="415"/>
      <c r="L1131" s="11" t="s">
        <v>11688</v>
      </c>
      <c r="M1131" s="11" t="s">
        <v>83</v>
      </c>
      <c r="N1131" s="11">
        <v>0</v>
      </c>
      <c r="O1131" s="11">
        <v>3</v>
      </c>
      <c r="P1131" s="11" t="s">
        <v>12402</v>
      </c>
      <c r="Q1131" s="11"/>
      <c r="R1131" s="11"/>
      <c r="S1131" s="11" t="s">
        <v>12418</v>
      </c>
      <c r="T1131" s="16"/>
    </row>
    <row r="1132" spans="1:20" ht="14.25" customHeight="1">
      <c r="A1132" s="7">
        <v>143</v>
      </c>
      <c r="B1132" s="19" t="s">
        <v>1863</v>
      </c>
      <c r="C1132" s="11" t="s">
        <v>80</v>
      </c>
      <c r="D1132" s="11" t="s">
        <v>80</v>
      </c>
      <c r="E1132" s="11" t="s">
        <v>718</v>
      </c>
      <c r="F1132" s="11"/>
      <c r="G1132" s="11" t="s">
        <v>1866</v>
      </c>
      <c r="H1132" s="11" t="s">
        <v>1866</v>
      </c>
      <c r="I1132" s="14"/>
      <c r="J1132" s="12" t="s">
        <v>1032</v>
      </c>
      <c r="K1132" s="12" t="s">
        <v>1864</v>
      </c>
      <c r="L1132" s="11" t="s">
        <v>11688</v>
      </c>
      <c r="M1132" s="11" t="s">
        <v>83</v>
      </c>
      <c r="N1132" s="11">
        <v>0</v>
      </c>
      <c r="O1132" s="11">
        <v>3</v>
      </c>
      <c r="P1132" s="11"/>
      <c r="Q1132" s="130">
        <v>5</v>
      </c>
      <c r="R1132" s="130">
        <v>5</v>
      </c>
      <c r="S1132" s="11"/>
      <c r="T1132" s="16"/>
    </row>
    <row r="1133" spans="1:20" ht="14.25" customHeight="1">
      <c r="A1133" s="7">
        <v>143</v>
      </c>
      <c r="B1133" s="19" t="s">
        <v>1863</v>
      </c>
      <c r="C1133" s="11" t="s">
        <v>294</v>
      </c>
      <c r="D1133" s="11" t="s">
        <v>294</v>
      </c>
      <c r="E1133" s="14"/>
      <c r="F1133" s="14"/>
      <c r="G1133" s="14"/>
      <c r="H1133" s="14"/>
      <c r="I1133" s="14"/>
      <c r="J1133" s="12" t="s">
        <v>945</v>
      </c>
      <c r="K1133" s="415"/>
      <c r="L1133" s="11" t="s">
        <v>11666</v>
      </c>
      <c r="M1133" s="11" t="s">
        <v>5797</v>
      </c>
      <c r="N1133" s="11">
        <v>0</v>
      </c>
      <c r="O1133" s="11">
        <v>1</v>
      </c>
      <c r="P1133" s="11"/>
      <c r="Q1133" s="11"/>
      <c r="R1133" s="11"/>
      <c r="S1133" s="11" t="s">
        <v>12419</v>
      </c>
      <c r="T1133" s="16"/>
    </row>
    <row r="1134" spans="1:20" ht="14.25" customHeight="1">
      <c r="A1134" s="7">
        <v>143</v>
      </c>
      <c r="B1134" s="19" t="s">
        <v>1863</v>
      </c>
      <c r="C1134" s="11" t="s">
        <v>75</v>
      </c>
      <c r="D1134" s="11" t="s">
        <v>75</v>
      </c>
      <c r="E1134" s="14"/>
      <c r="F1134" s="14"/>
      <c r="G1134" s="14"/>
      <c r="H1134" s="14"/>
      <c r="I1134" s="14"/>
      <c r="J1134" s="12" t="s">
        <v>523</v>
      </c>
      <c r="K1134" s="415"/>
      <c r="L1134" s="11" t="s">
        <v>11666</v>
      </c>
      <c r="M1134" s="11" t="s">
        <v>78</v>
      </c>
      <c r="N1134" s="11">
        <v>0</v>
      </c>
      <c r="O1134" s="11">
        <v>1</v>
      </c>
      <c r="P1134" s="11" t="s">
        <v>12420</v>
      </c>
      <c r="Q1134" s="11"/>
      <c r="R1134" s="11"/>
      <c r="S1134" s="14"/>
      <c r="T1134" s="16"/>
    </row>
    <row r="1135" spans="1:20" ht="14.25" customHeight="1">
      <c r="A1135" s="7">
        <v>143</v>
      </c>
      <c r="B1135" s="19" t="s">
        <v>1863</v>
      </c>
      <c r="C1135" s="11" t="s">
        <v>1868</v>
      </c>
      <c r="D1135" s="11" t="s">
        <v>1868</v>
      </c>
      <c r="E1135" s="14"/>
      <c r="F1135" s="11" t="s">
        <v>1869</v>
      </c>
      <c r="G1135" s="14"/>
      <c r="H1135" s="14"/>
      <c r="I1135" s="14"/>
      <c r="J1135" s="12" t="s">
        <v>1011</v>
      </c>
      <c r="K1135" s="12" t="s">
        <v>1870</v>
      </c>
      <c r="L1135" s="11" t="s">
        <v>11738</v>
      </c>
      <c r="M1135" s="11" t="s">
        <v>83</v>
      </c>
      <c r="N1135" s="11">
        <v>0</v>
      </c>
      <c r="O1135" s="11">
        <v>3</v>
      </c>
      <c r="P1135" s="11"/>
      <c r="Q1135" s="130">
        <v>5</v>
      </c>
      <c r="R1135" s="130">
        <v>5</v>
      </c>
      <c r="S1135" s="14"/>
      <c r="T1135" s="16"/>
    </row>
    <row r="1136" spans="1:20" ht="14.25" customHeight="1">
      <c r="A1136" s="7">
        <v>144</v>
      </c>
      <c r="B1136" s="19" t="s">
        <v>1872</v>
      </c>
      <c r="C1136" s="11" t="s">
        <v>1873</v>
      </c>
      <c r="D1136" s="11" t="s">
        <v>1873</v>
      </c>
      <c r="E1136" s="14"/>
      <c r="F1136" s="11" t="s">
        <v>1874</v>
      </c>
      <c r="G1136" s="11" t="s">
        <v>1876</v>
      </c>
      <c r="H1136" s="11" t="s">
        <v>1876</v>
      </c>
      <c r="I1136" s="14"/>
      <c r="J1136" s="12" t="s">
        <v>422</v>
      </c>
      <c r="K1136" s="12" t="s">
        <v>1875</v>
      </c>
      <c r="L1136" s="11" t="s">
        <v>11663</v>
      </c>
      <c r="M1136" s="11" t="s">
        <v>5797</v>
      </c>
      <c r="N1136" s="11">
        <v>1</v>
      </c>
      <c r="O1136" s="11">
        <v>5</v>
      </c>
      <c r="P1136" s="11"/>
      <c r="Q1136" s="130">
        <v>4</v>
      </c>
      <c r="R1136" s="130">
        <v>5</v>
      </c>
      <c r="S1136" s="14"/>
      <c r="T1136" s="16"/>
    </row>
    <row r="1137" spans="1:20" ht="14.25" customHeight="1">
      <c r="A1137" s="7">
        <v>144</v>
      </c>
      <c r="B1137" s="19" t="s">
        <v>1872</v>
      </c>
      <c r="C1137" s="11" t="s">
        <v>118</v>
      </c>
      <c r="D1137" s="11" t="s">
        <v>1877</v>
      </c>
      <c r="E1137" s="14"/>
      <c r="F1137" s="14"/>
      <c r="G1137" s="11" t="s">
        <v>1878</v>
      </c>
      <c r="H1137" s="11" t="s">
        <v>1878</v>
      </c>
      <c r="I1137" s="11" t="s">
        <v>1879</v>
      </c>
      <c r="J1137" s="12" t="s">
        <v>744</v>
      </c>
      <c r="K1137" s="12" t="s">
        <v>131</v>
      </c>
      <c r="L1137" s="11" t="s">
        <v>11666</v>
      </c>
      <c r="M1137" s="11" t="s">
        <v>5797</v>
      </c>
      <c r="N1137" s="11">
        <v>0</v>
      </c>
      <c r="O1137" s="11">
        <v>5</v>
      </c>
      <c r="P1137" s="11"/>
      <c r="Q1137" s="130">
        <v>4</v>
      </c>
      <c r="R1137" s="130">
        <v>5</v>
      </c>
      <c r="S1137" s="14"/>
      <c r="T1137" s="16"/>
    </row>
    <row r="1138" spans="1:20" ht="14.25" customHeight="1">
      <c r="A1138" s="7">
        <v>144</v>
      </c>
      <c r="B1138" s="19" t="s">
        <v>1872</v>
      </c>
      <c r="C1138" s="11" t="s">
        <v>784</v>
      </c>
      <c r="D1138" s="11" t="s">
        <v>784</v>
      </c>
      <c r="E1138" s="14"/>
      <c r="F1138" s="14"/>
      <c r="G1138" s="11" t="s">
        <v>12421</v>
      </c>
      <c r="H1138" s="11" t="s">
        <v>1881</v>
      </c>
      <c r="I1138" s="14"/>
      <c r="J1138" s="12" t="s">
        <v>854</v>
      </c>
      <c r="K1138" s="12" t="s">
        <v>1699</v>
      </c>
      <c r="L1138" s="11" t="s">
        <v>11663</v>
      </c>
      <c r="M1138" s="11" t="s">
        <v>5797</v>
      </c>
      <c r="N1138" s="11">
        <v>0</v>
      </c>
      <c r="O1138" s="11">
        <v>0</v>
      </c>
      <c r="P1138" s="11" t="s">
        <v>12422</v>
      </c>
      <c r="Q1138" s="130">
        <v>5</v>
      </c>
      <c r="R1138" s="130">
        <v>4</v>
      </c>
      <c r="S1138" s="14"/>
      <c r="T1138" s="16"/>
    </row>
    <row r="1139" spans="1:20" ht="14.25" customHeight="1">
      <c r="A1139" s="7">
        <v>144</v>
      </c>
      <c r="B1139" s="19" t="s">
        <v>1872</v>
      </c>
      <c r="C1139" s="11" t="s">
        <v>1882</v>
      </c>
      <c r="D1139" s="11" t="s">
        <v>1882</v>
      </c>
      <c r="E1139" s="14"/>
      <c r="F1139" s="14"/>
      <c r="G1139" s="11" t="s">
        <v>1885</v>
      </c>
      <c r="H1139" s="11" t="s">
        <v>1885</v>
      </c>
      <c r="I1139" s="14"/>
      <c r="J1139" s="12" t="s">
        <v>1883</v>
      </c>
      <c r="K1139" s="12" t="s">
        <v>1504</v>
      </c>
      <c r="L1139" s="11" t="s">
        <v>11663</v>
      </c>
      <c r="M1139" s="11" t="s">
        <v>43</v>
      </c>
      <c r="N1139" s="11">
        <v>0</v>
      </c>
      <c r="O1139" s="11">
        <v>0</v>
      </c>
      <c r="P1139" s="11"/>
      <c r="Q1139" s="130">
        <v>5</v>
      </c>
      <c r="R1139" s="130">
        <v>4</v>
      </c>
      <c r="S1139" s="14"/>
      <c r="T1139" s="16"/>
    </row>
    <row r="1140" spans="1:20" ht="14.25" customHeight="1">
      <c r="A1140" s="7">
        <v>145</v>
      </c>
      <c r="B1140" s="19" t="s">
        <v>1886</v>
      </c>
      <c r="C1140" s="11" t="s">
        <v>886</v>
      </c>
      <c r="D1140" s="11" t="s">
        <v>886</v>
      </c>
      <c r="E1140" s="11" t="s">
        <v>12423</v>
      </c>
      <c r="F1140" s="11" t="s">
        <v>1887</v>
      </c>
      <c r="G1140" s="11" t="s">
        <v>1888</v>
      </c>
      <c r="H1140" s="11" t="s">
        <v>1888</v>
      </c>
      <c r="I1140" s="14"/>
      <c r="J1140" s="407" t="s">
        <v>217</v>
      </c>
      <c r="K1140" s="12" t="s">
        <v>686</v>
      </c>
      <c r="L1140" s="11" t="s">
        <v>11663</v>
      </c>
      <c r="M1140" s="11" t="s">
        <v>28</v>
      </c>
      <c r="N1140" s="11">
        <v>0</v>
      </c>
      <c r="O1140" s="11">
        <v>3</v>
      </c>
      <c r="P1140" s="11"/>
      <c r="Q1140" s="130">
        <v>4</v>
      </c>
      <c r="R1140" s="130">
        <v>5</v>
      </c>
      <c r="S1140" s="14"/>
      <c r="T1140" s="16"/>
    </row>
    <row r="1141" spans="1:20" ht="14.25" customHeight="1">
      <c r="A1141" s="7">
        <v>146</v>
      </c>
      <c r="B1141" s="19" t="s">
        <v>1889</v>
      </c>
      <c r="C1141" s="11" t="s">
        <v>1461</v>
      </c>
      <c r="D1141" s="11" t="s">
        <v>1890</v>
      </c>
      <c r="E1141" s="14"/>
      <c r="F1141" s="14"/>
      <c r="G1141" s="11" t="s">
        <v>1893</v>
      </c>
      <c r="H1141" s="11" t="s">
        <v>12424</v>
      </c>
      <c r="I1141" s="14"/>
      <c r="J1141" s="12" t="s">
        <v>1891</v>
      </c>
      <c r="K1141" s="12" t="s">
        <v>675</v>
      </c>
      <c r="L1141" s="11" t="s">
        <v>11666</v>
      </c>
      <c r="M1141" s="11" t="s">
        <v>28</v>
      </c>
      <c r="N1141" s="11">
        <v>0</v>
      </c>
      <c r="O1141" s="11">
        <v>1</v>
      </c>
      <c r="P1141" s="11"/>
      <c r="Q1141" s="130">
        <v>4</v>
      </c>
      <c r="R1141" s="130">
        <v>3</v>
      </c>
      <c r="S1141" s="14"/>
      <c r="T1141" s="16"/>
    </row>
    <row r="1142" spans="1:20" ht="14.25" customHeight="1">
      <c r="A1142" s="7">
        <v>146</v>
      </c>
      <c r="B1142" s="19" t="s">
        <v>1889</v>
      </c>
      <c r="C1142" s="11" t="s">
        <v>593</v>
      </c>
      <c r="D1142" s="11" t="s">
        <v>593</v>
      </c>
      <c r="E1142" s="14"/>
      <c r="F1142" s="14"/>
      <c r="G1142" s="11" t="s">
        <v>1894</v>
      </c>
      <c r="H1142" s="11" t="s">
        <v>1894</v>
      </c>
      <c r="I1142" s="14"/>
      <c r="J1142" s="12" t="s">
        <v>1434</v>
      </c>
      <c r="K1142" s="12" t="s">
        <v>129</v>
      </c>
      <c r="L1142" s="11" t="s">
        <v>11663</v>
      </c>
      <c r="M1142" s="11" t="s">
        <v>43</v>
      </c>
      <c r="N1142" s="11">
        <v>0</v>
      </c>
      <c r="O1142" s="11">
        <v>1</v>
      </c>
      <c r="P1142" s="11"/>
      <c r="Q1142" s="130">
        <v>5</v>
      </c>
      <c r="R1142" s="130">
        <v>3</v>
      </c>
      <c r="S1142" s="14"/>
      <c r="T1142" s="16"/>
    </row>
    <row r="1143" spans="1:20" ht="14.25" customHeight="1">
      <c r="A1143" s="7">
        <v>146</v>
      </c>
      <c r="B1143" s="19" t="s">
        <v>1889</v>
      </c>
      <c r="C1143" s="11" t="s">
        <v>816</v>
      </c>
      <c r="D1143" s="11" t="s">
        <v>852</v>
      </c>
      <c r="E1143" s="11" t="s">
        <v>6924</v>
      </c>
      <c r="F1143" s="14"/>
      <c r="G1143" s="11" t="s">
        <v>12425</v>
      </c>
      <c r="H1143" s="11" t="s">
        <v>12425</v>
      </c>
      <c r="I1143" s="11" t="s">
        <v>12426</v>
      </c>
      <c r="J1143" s="12" t="s">
        <v>1588</v>
      </c>
      <c r="K1143" s="12" t="s">
        <v>774</v>
      </c>
      <c r="L1143" s="11" t="s">
        <v>11666</v>
      </c>
      <c r="M1143" s="11" t="s">
        <v>36</v>
      </c>
      <c r="N1143" s="11">
        <v>0</v>
      </c>
      <c r="O1143" s="11">
        <v>1</v>
      </c>
      <c r="P1143" s="11" t="s">
        <v>12427</v>
      </c>
      <c r="Q1143" s="130">
        <v>4</v>
      </c>
      <c r="R1143" s="130">
        <v>3</v>
      </c>
      <c r="S1143" s="14"/>
      <c r="T1143" s="16"/>
    </row>
    <row r="1144" spans="1:20" ht="14.25" customHeight="1">
      <c r="A1144" s="7">
        <v>146</v>
      </c>
      <c r="B1144" s="19" t="s">
        <v>1889</v>
      </c>
      <c r="C1144" s="11" t="s">
        <v>1552</v>
      </c>
      <c r="D1144" s="11" t="s">
        <v>1553</v>
      </c>
      <c r="E1144" s="11" t="s">
        <v>12428</v>
      </c>
      <c r="F1144" s="14"/>
      <c r="G1144" s="11" t="s">
        <v>1900</v>
      </c>
      <c r="H1144" s="11" t="s">
        <v>1900</v>
      </c>
      <c r="I1144" s="11" t="s">
        <v>12429</v>
      </c>
      <c r="J1144" s="12" t="s">
        <v>583</v>
      </c>
      <c r="K1144" s="12" t="s">
        <v>511</v>
      </c>
      <c r="L1144" s="11" t="s">
        <v>11666</v>
      </c>
      <c r="M1144" s="11" t="s">
        <v>28</v>
      </c>
      <c r="N1144" s="11">
        <v>0</v>
      </c>
      <c r="O1144" s="11">
        <v>1</v>
      </c>
      <c r="P1144" s="11" t="s">
        <v>12430</v>
      </c>
      <c r="Q1144" s="130">
        <v>4</v>
      </c>
      <c r="R1144" s="130">
        <v>3</v>
      </c>
      <c r="S1144" s="14"/>
      <c r="T1144" s="16"/>
    </row>
    <row r="1145" spans="1:20" ht="14.25" customHeight="1">
      <c r="A1145" s="7">
        <v>146</v>
      </c>
      <c r="B1145" s="19" t="s">
        <v>1889</v>
      </c>
      <c r="C1145" s="11" t="s">
        <v>1136</v>
      </c>
      <c r="D1145" s="23"/>
      <c r="E1145" s="14"/>
      <c r="F1145" s="11" t="s">
        <v>1901</v>
      </c>
      <c r="G1145" s="11" t="s">
        <v>1904</v>
      </c>
      <c r="H1145" s="11" t="s">
        <v>1904</v>
      </c>
      <c r="I1145" s="11" t="s">
        <v>12429</v>
      </c>
      <c r="J1145" s="12" t="s">
        <v>1902</v>
      </c>
      <c r="K1145" s="12" t="s">
        <v>170</v>
      </c>
      <c r="L1145" s="11" t="s">
        <v>11663</v>
      </c>
      <c r="M1145" s="11" t="s">
        <v>43</v>
      </c>
      <c r="N1145" s="11">
        <v>0</v>
      </c>
      <c r="O1145" s="11">
        <v>1</v>
      </c>
      <c r="P1145" s="11"/>
      <c r="Q1145" s="130">
        <v>5</v>
      </c>
      <c r="R1145" s="130">
        <v>3</v>
      </c>
      <c r="S1145" s="14"/>
      <c r="T1145" s="16"/>
    </row>
    <row r="1146" spans="1:20" ht="14.25" customHeight="1">
      <c r="A1146" s="7">
        <v>146</v>
      </c>
      <c r="B1146" s="19" t="s">
        <v>1889</v>
      </c>
      <c r="C1146" s="11" t="s">
        <v>862</v>
      </c>
      <c r="D1146" s="44" t="s">
        <v>1550</v>
      </c>
      <c r="E1146" s="11" t="s">
        <v>4884</v>
      </c>
      <c r="F1146" s="14"/>
      <c r="G1146" s="11" t="s">
        <v>1906</v>
      </c>
      <c r="H1146" s="11" t="s">
        <v>1906</v>
      </c>
      <c r="I1146" s="14"/>
      <c r="J1146" s="12" t="s">
        <v>1394</v>
      </c>
      <c r="K1146" s="12" t="s">
        <v>730</v>
      </c>
      <c r="L1146" s="11" t="s">
        <v>11666</v>
      </c>
      <c r="M1146" s="11" t="s">
        <v>28</v>
      </c>
      <c r="N1146" s="11">
        <v>0</v>
      </c>
      <c r="O1146" s="11">
        <v>1</v>
      </c>
      <c r="P1146" s="11" t="s">
        <v>12431</v>
      </c>
      <c r="Q1146" s="130">
        <v>3</v>
      </c>
      <c r="R1146" s="130">
        <v>3</v>
      </c>
      <c r="S1146" s="14"/>
      <c r="T1146" s="16"/>
    </row>
    <row r="1147" spans="1:20" ht="14.25" customHeight="1">
      <c r="A1147" s="7">
        <v>146</v>
      </c>
      <c r="B1147" s="19" t="s">
        <v>1889</v>
      </c>
      <c r="C1147" s="11" t="s">
        <v>1824</v>
      </c>
      <c r="D1147" s="11" t="s">
        <v>1907</v>
      </c>
      <c r="E1147" s="11" t="s">
        <v>12432</v>
      </c>
      <c r="F1147" s="14"/>
      <c r="G1147" s="11" t="s">
        <v>1908</v>
      </c>
      <c r="H1147" s="11" t="s">
        <v>1908</v>
      </c>
      <c r="I1147" s="11" t="s">
        <v>1909</v>
      </c>
      <c r="J1147" s="12" t="s">
        <v>1724</v>
      </c>
      <c r="K1147" s="12" t="s">
        <v>1033</v>
      </c>
      <c r="L1147" s="11" t="s">
        <v>11666</v>
      </c>
      <c r="M1147" s="11" t="s">
        <v>36</v>
      </c>
      <c r="N1147" s="11">
        <v>0</v>
      </c>
      <c r="O1147" s="11">
        <v>1</v>
      </c>
      <c r="P1147" s="11"/>
      <c r="Q1147" s="130">
        <v>3</v>
      </c>
      <c r="R1147" s="130">
        <v>3</v>
      </c>
      <c r="S1147" s="14"/>
      <c r="T1147" s="16"/>
    </row>
    <row r="1148" spans="1:20" ht="14.25" customHeight="1">
      <c r="A1148" s="7">
        <v>146</v>
      </c>
      <c r="B1148" s="19" t="s">
        <v>1889</v>
      </c>
      <c r="C1148" s="11" t="s">
        <v>1847</v>
      </c>
      <c r="D1148" s="11" t="s">
        <v>1848</v>
      </c>
      <c r="E1148" s="11" t="s">
        <v>12433</v>
      </c>
      <c r="F1148" s="14"/>
      <c r="G1148" s="11" t="s">
        <v>12434</v>
      </c>
      <c r="H1148" s="11" t="s">
        <v>12434</v>
      </c>
      <c r="I1148" s="11" t="s">
        <v>1913</v>
      </c>
      <c r="J1148" s="12" t="s">
        <v>1910</v>
      </c>
      <c r="K1148" s="12" t="s">
        <v>726</v>
      </c>
      <c r="L1148" s="11" t="s">
        <v>11666</v>
      </c>
      <c r="M1148" s="11" t="s">
        <v>28</v>
      </c>
      <c r="N1148" s="11">
        <v>0</v>
      </c>
      <c r="O1148" s="11">
        <v>1</v>
      </c>
      <c r="P1148" s="11"/>
      <c r="Q1148" s="130">
        <v>4</v>
      </c>
      <c r="R1148" s="130">
        <v>4</v>
      </c>
      <c r="S1148" s="14"/>
      <c r="T1148" s="16"/>
    </row>
    <row r="1149" spans="1:20" ht="14.25" customHeight="1">
      <c r="A1149" s="7">
        <v>146</v>
      </c>
      <c r="B1149" s="19" t="s">
        <v>1889</v>
      </c>
      <c r="C1149" s="11" t="s">
        <v>1643</v>
      </c>
      <c r="D1149" s="11" t="s">
        <v>1914</v>
      </c>
      <c r="E1149" s="11" t="s">
        <v>233</v>
      </c>
      <c r="F1149" s="14"/>
      <c r="G1149" s="11" t="s">
        <v>1916</v>
      </c>
      <c r="H1149" s="11" t="s">
        <v>1916</v>
      </c>
      <c r="I1149" s="14"/>
      <c r="J1149" s="12" t="s">
        <v>1548</v>
      </c>
      <c r="K1149" s="12" t="s">
        <v>1011</v>
      </c>
      <c r="L1149" s="11" t="s">
        <v>11666</v>
      </c>
      <c r="M1149" s="11" t="s">
        <v>28</v>
      </c>
      <c r="N1149" s="11">
        <v>0</v>
      </c>
      <c r="O1149" s="11">
        <v>1</v>
      </c>
      <c r="P1149" s="11"/>
      <c r="Q1149" s="130">
        <v>4</v>
      </c>
      <c r="R1149" s="130">
        <v>3</v>
      </c>
      <c r="S1149" s="14"/>
      <c r="T1149" s="16"/>
    </row>
    <row r="1150" spans="1:20" ht="14.25" customHeight="1">
      <c r="A1150" s="7">
        <v>146</v>
      </c>
      <c r="B1150" s="19" t="s">
        <v>1889</v>
      </c>
      <c r="C1150" s="11" t="s">
        <v>1525</v>
      </c>
      <c r="D1150" s="11" t="s">
        <v>1526</v>
      </c>
      <c r="E1150" s="11" t="s">
        <v>12435</v>
      </c>
      <c r="F1150" s="14"/>
      <c r="G1150" s="11" t="s">
        <v>12436</v>
      </c>
      <c r="H1150" s="11" t="s">
        <v>12436</v>
      </c>
      <c r="I1150" s="14"/>
      <c r="J1150" s="12" t="s">
        <v>1470</v>
      </c>
      <c r="K1150" s="12" t="s">
        <v>826</v>
      </c>
      <c r="L1150" s="11" t="s">
        <v>11666</v>
      </c>
      <c r="M1150" s="11" t="s">
        <v>28</v>
      </c>
      <c r="N1150" s="11">
        <v>0</v>
      </c>
      <c r="O1150" s="11">
        <v>1</v>
      </c>
      <c r="P1150" s="11" t="s">
        <v>12437</v>
      </c>
      <c r="Q1150" s="130">
        <v>4</v>
      </c>
      <c r="R1150" s="130">
        <v>3</v>
      </c>
      <c r="S1150" s="14"/>
      <c r="T1150" s="16"/>
    </row>
    <row r="1151" spans="1:20" ht="14.25" customHeight="1">
      <c r="A1151" s="7">
        <v>147</v>
      </c>
      <c r="B1151" s="19" t="s">
        <v>1919</v>
      </c>
      <c r="C1151" s="11" t="s">
        <v>350</v>
      </c>
      <c r="D1151" s="11" t="s">
        <v>503</v>
      </c>
      <c r="E1151" s="11" t="s">
        <v>350</v>
      </c>
      <c r="F1151" s="11" t="s">
        <v>1920</v>
      </c>
      <c r="G1151" s="11" t="s">
        <v>1922</v>
      </c>
      <c r="H1151" s="11" t="s">
        <v>1922</v>
      </c>
      <c r="I1151" s="14"/>
      <c r="J1151" s="12" t="s">
        <v>669</v>
      </c>
      <c r="K1151" s="12" t="s">
        <v>770</v>
      </c>
      <c r="L1151" s="11" t="s">
        <v>11666</v>
      </c>
      <c r="M1151" s="11" t="s">
        <v>275</v>
      </c>
      <c r="N1151" s="11">
        <v>0</v>
      </c>
      <c r="O1151" s="11">
        <v>5</v>
      </c>
      <c r="P1151" s="11" t="s">
        <v>12438</v>
      </c>
      <c r="Q1151" s="130">
        <v>4</v>
      </c>
      <c r="R1151" s="130">
        <v>5</v>
      </c>
      <c r="S1151" s="11"/>
      <c r="T1151" s="16"/>
    </row>
    <row r="1152" spans="1:20" ht="14.25" customHeight="1">
      <c r="A1152" s="7">
        <v>147</v>
      </c>
      <c r="B1152" s="19" t="s">
        <v>1919</v>
      </c>
      <c r="C1152" s="11" t="s">
        <v>360</v>
      </c>
      <c r="D1152" s="11" t="s">
        <v>3898</v>
      </c>
      <c r="E1152" s="14"/>
      <c r="F1152" s="11" t="s">
        <v>2153</v>
      </c>
      <c r="G1152" s="14"/>
      <c r="H1152" s="14"/>
      <c r="I1152" s="14"/>
      <c r="J1152" s="12" t="s">
        <v>1804</v>
      </c>
      <c r="K1152" s="415"/>
      <c r="L1152" s="11" t="s">
        <v>11688</v>
      </c>
      <c r="M1152" s="11" t="s">
        <v>83</v>
      </c>
      <c r="N1152" s="11">
        <v>0</v>
      </c>
      <c r="O1152" s="11">
        <v>0</v>
      </c>
      <c r="P1152" s="11"/>
      <c r="Q1152" s="11"/>
      <c r="R1152" s="11"/>
      <c r="S1152" s="14"/>
      <c r="T1152" s="16"/>
    </row>
    <row r="1153" spans="1:20" ht="14.25" customHeight="1">
      <c r="A1153" s="7">
        <v>148</v>
      </c>
      <c r="B1153" s="19" t="s">
        <v>1924</v>
      </c>
      <c r="C1153" s="11" t="s">
        <v>75</v>
      </c>
      <c r="D1153" s="11" t="s">
        <v>75</v>
      </c>
      <c r="E1153" s="11" t="s">
        <v>1509</v>
      </c>
      <c r="F1153" s="14"/>
      <c r="G1153" s="11" t="s">
        <v>257</v>
      </c>
      <c r="H1153" s="11" t="s">
        <v>257</v>
      </c>
      <c r="I1153" s="14"/>
      <c r="J1153" s="12" t="s">
        <v>661</v>
      </c>
      <c r="K1153" s="12" t="s">
        <v>1304</v>
      </c>
      <c r="L1153" s="11" t="s">
        <v>11666</v>
      </c>
      <c r="M1153" s="11" t="s">
        <v>78</v>
      </c>
      <c r="N1153" s="11">
        <v>0</v>
      </c>
      <c r="O1153" s="11">
        <v>5</v>
      </c>
      <c r="P1153" s="11" t="s">
        <v>12439</v>
      </c>
      <c r="Q1153" s="130">
        <v>4</v>
      </c>
      <c r="R1153" s="130">
        <v>5</v>
      </c>
      <c r="S1153" s="14"/>
      <c r="T1153" s="16"/>
    </row>
    <row r="1154" spans="1:20" ht="14.25" customHeight="1">
      <c r="A1154" s="7">
        <v>148</v>
      </c>
      <c r="B1154" s="19" t="s">
        <v>1924</v>
      </c>
      <c r="C1154" s="11" t="s">
        <v>272</v>
      </c>
      <c r="D1154" s="11" t="s">
        <v>273</v>
      </c>
      <c r="E1154" s="14"/>
      <c r="F1154" s="14"/>
      <c r="G1154" s="14"/>
      <c r="H1154" s="14"/>
      <c r="I1154" s="14"/>
      <c r="J1154" s="12" t="s">
        <v>1925</v>
      </c>
      <c r="K1154" s="12" t="s">
        <v>1926</v>
      </c>
      <c r="L1154" s="11" t="s">
        <v>11663</v>
      </c>
      <c r="M1154" s="11" t="s">
        <v>5797</v>
      </c>
      <c r="N1154" s="11">
        <v>0</v>
      </c>
      <c r="O1154" s="11">
        <v>5</v>
      </c>
      <c r="P1154" s="11"/>
      <c r="Q1154" s="130">
        <v>4</v>
      </c>
      <c r="R1154" s="130">
        <v>4</v>
      </c>
      <c r="S1154" s="11"/>
      <c r="T1154" s="16"/>
    </row>
    <row r="1155" spans="1:20" ht="28.8">
      <c r="A1155" s="7">
        <v>148</v>
      </c>
      <c r="B1155" s="19" t="s">
        <v>1924</v>
      </c>
      <c r="C1155" s="11" t="s">
        <v>1928</v>
      </c>
      <c r="D1155" s="11" t="s">
        <v>267</v>
      </c>
      <c r="E1155" s="11" t="s">
        <v>5004</v>
      </c>
      <c r="F1155" s="11" t="s">
        <v>1929</v>
      </c>
      <c r="G1155" s="11" t="s">
        <v>1930</v>
      </c>
      <c r="H1155" s="11" t="s">
        <v>1930</v>
      </c>
      <c r="I1155" s="14"/>
      <c r="J1155" s="12" t="s">
        <v>1171</v>
      </c>
      <c r="K1155" s="12" t="s">
        <v>865</v>
      </c>
      <c r="L1155" s="11" t="s">
        <v>11663</v>
      </c>
      <c r="M1155" s="11" t="s">
        <v>5797</v>
      </c>
      <c r="N1155" s="11">
        <v>0</v>
      </c>
      <c r="O1155" s="11">
        <v>5</v>
      </c>
      <c r="P1155" s="11" t="s">
        <v>12440</v>
      </c>
      <c r="Q1155" s="130">
        <v>5</v>
      </c>
      <c r="R1155" s="130">
        <v>5</v>
      </c>
      <c r="S1155" s="14"/>
      <c r="T1155" s="16"/>
    </row>
    <row r="1156" spans="1:20" ht="28.8">
      <c r="A1156" s="1">
        <v>149</v>
      </c>
      <c r="B1156" s="10" t="s">
        <v>1931</v>
      </c>
      <c r="C1156" s="11" t="s">
        <v>1454</v>
      </c>
      <c r="D1156" s="11" t="s">
        <v>1455</v>
      </c>
      <c r="E1156" s="14"/>
      <c r="F1156" s="14"/>
      <c r="G1156" s="11" t="s">
        <v>1932</v>
      </c>
      <c r="H1156" s="11" t="s">
        <v>1932</v>
      </c>
      <c r="I1156" s="14"/>
      <c r="J1156" s="12" t="s">
        <v>1297</v>
      </c>
      <c r="K1156" s="12" t="s">
        <v>1304</v>
      </c>
      <c r="L1156" s="11" t="s">
        <v>11666</v>
      </c>
      <c r="M1156" s="11" t="s">
        <v>43</v>
      </c>
      <c r="N1156" s="11">
        <v>0</v>
      </c>
      <c r="O1156" s="11">
        <v>1</v>
      </c>
      <c r="P1156" s="11" t="s">
        <v>12441</v>
      </c>
      <c r="Q1156" s="130">
        <v>4</v>
      </c>
      <c r="R1156" s="130">
        <v>4</v>
      </c>
      <c r="S1156" s="11"/>
      <c r="T1156" s="21"/>
    </row>
    <row r="1157" spans="1:20" ht="14.25" customHeight="1">
      <c r="A1157" s="7">
        <v>150</v>
      </c>
      <c r="B1157" s="19" t="s">
        <v>1933</v>
      </c>
      <c r="C1157" s="11" t="s">
        <v>1934</v>
      </c>
      <c r="D1157" s="11" t="s">
        <v>1935</v>
      </c>
      <c r="E1157" s="11" t="s">
        <v>8594</v>
      </c>
      <c r="F1157" s="11" t="s">
        <v>1936</v>
      </c>
      <c r="G1157" s="11" t="s">
        <v>1940</v>
      </c>
      <c r="H1157" s="11" t="s">
        <v>1940</v>
      </c>
      <c r="I1157" s="14"/>
      <c r="J1157" s="12" t="s">
        <v>1937</v>
      </c>
      <c r="K1157" s="12" t="s">
        <v>1938</v>
      </c>
      <c r="L1157" s="11" t="s">
        <v>11666</v>
      </c>
      <c r="M1157" s="11" t="s">
        <v>36</v>
      </c>
      <c r="N1157" s="11">
        <v>1</v>
      </c>
      <c r="O1157" s="11">
        <v>1</v>
      </c>
      <c r="P1157" s="11" t="s">
        <v>12442</v>
      </c>
      <c r="Q1157" s="130">
        <v>5</v>
      </c>
      <c r="R1157" s="130">
        <v>4</v>
      </c>
      <c r="S1157" s="14"/>
      <c r="T1157" s="16"/>
    </row>
    <row r="1158" spans="1:20" ht="14.25" customHeight="1">
      <c r="A1158" s="7">
        <v>150</v>
      </c>
      <c r="B1158" s="19" t="s">
        <v>1933</v>
      </c>
      <c r="C1158" s="11" t="s">
        <v>80</v>
      </c>
      <c r="D1158" s="11" t="s">
        <v>80</v>
      </c>
      <c r="E1158" s="14"/>
      <c r="F1158" s="14"/>
      <c r="G1158" s="14"/>
      <c r="H1158" s="14"/>
      <c r="I1158" s="14"/>
      <c r="J1158" s="12" t="s">
        <v>770</v>
      </c>
      <c r="K1158" s="415"/>
      <c r="L1158" s="11" t="s">
        <v>11688</v>
      </c>
      <c r="M1158" s="11" t="s">
        <v>83</v>
      </c>
      <c r="N1158" s="11">
        <v>0</v>
      </c>
      <c r="O1158" s="11">
        <v>3</v>
      </c>
      <c r="P1158" s="14"/>
      <c r="Q1158" s="14"/>
      <c r="R1158" s="14"/>
      <c r="S1158" s="14"/>
      <c r="T1158" s="16"/>
    </row>
    <row r="1159" spans="1:20" ht="14.25" customHeight="1">
      <c r="A1159" s="7">
        <v>150</v>
      </c>
      <c r="B1159" s="19" t="s">
        <v>1933</v>
      </c>
      <c r="C1159" s="11"/>
      <c r="D1159" s="11" t="s">
        <v>973</v>
      </c>
      <c r="E1159" s="14"/>
      <c r="F1159" s="14"/>
      <c r="G1159" s="14"/>
      <c r="H1159" s="14"/>
      <c r="I1159" s="14"/>
      <c r="J1159" s="12" t="s">
        <v>408</v>
      </c>
      <c r="K1159" s="415"/>
      <c r="L1159" s="14"/>
      <c r="M1159" s="14"/>
      <c r="N1159" s="11">
        <v>0</v>
      </c>
      <c r="O1159" s="11">
        <v>1</v>
      </c>
      <c r="P1159" s="14"/>
      <c r="Q1159" s="14"/>
      <c r="R1159" s="14"/>
      <c r="S1159" s="14"/>
      <c r="T1159" s="16"/>
    </row>
    <row r="1160" spans="1:20" ht="14.25" customHeight="1">
      <c r="A1160" s="408"/>
      <c r="B1160" s="409"/>
      <c r="C1160" s="24"/>
      <c r="D1160" s="24"/>
      <c r="E1160" s="24"/>
      <c r="F1160" s="24"/>
      <c r="G1160" s="24"/>
      <c r="H1160" s="24"/>
      <c r="I1160" s="24"/>
      <c r="J1160" s="410"/>
      <c r="K1160" s="411"/>
      <c r="L1160" s="24"/>
      <c r="M1160" s="24"/>
      <c r="N1160" s="24"/>
      <c r="O1160" s="24"/>
      <c r="P1160" s="24"/>
      <c r="Q1160" s="24"/>
      <c r="R1160" s="24"/>
      <c r="S1160" s="24"/>
      <c r="T1160" s="23"/>
    </row>
  </sheetData>
  <autoFilter ref="A1:S1160"/>
  <conditionalFormatting sqref="K2:K132 J19 K135:K291 J175:J176 J292 K293:K714 K716:K754 N723:O728 J755:J761 K762:K961 N798:O798 J962 K963:K1054 K1056:K1160">
    <cfRule type="containsBlanks" dxfId="14" priority="1">
      <formula>LEN(TRIM(K2))=0</formula>
    </cfRule>
  </conditionalFormatting>
  <conditionalFormatting sqref="G2:H129 I130 G131:G193 H131:H706 G195:G243 I226 G245:G341 G343:G411 G413:G482 G484:G558 G562:G600 G602:G649 I650 G651:G706 G708:H760 G762:H844 G853:G980 H853:H984 G983:G984 H986:H1054 G988:G1054 G1056:H1160">
    <cfRule type="containsBlanks" dxfId="13" priority="2">
      <formula>LEN(TRIM(G2))=0</formula>
    </cfRule>
  </conditionalFormatting>
  <conditionalFormatting sqref="N1:O1160">
    <cfRule type="containsBlanks" dxfId="12" priority="3">
      <formula>LEN(TRIM(N1))=0</formula>
    </cfRule>
  </conditionalFormatting>
  <conditionalFormatting sqref="Q2:R275 Q277:R1160">
    <cfRule type="colorScale" priority="4">
      <colorScale>
        <cfvo type="formula" val="1"/>
        <cfvo type="formula" val="3"/>
        <cfvo type="formula" val="5"/>
        <color rgb="FFF4CCCC"/>
        <color rgb="FFFFFFFF"/>
        <color rgb="FF9EDDBE"/>
      </colorScale>
    </cfRule>
  </conditionalFormatting>
  <conditionalFormatting sqref="A2:B1160 C2:C275 D2:P1160 Q2:R275 S2:S422 C277:C1160 Q277:R1160 S424:S1160">
    <cfRule type="expression" dxfId="11" priority="5">
      <formula>IF(ISEVEN($A$2:$A$1160),1,0)</formula>
    </cfRule>
  </conditionalFormatting>
  <dataValidations count="5">
    <dataValidation type="list" allowBlank="1" sqref="M2:M1160">
      <formula1>"plate,bowl,hand,glass,bottle,box,pot,tray,bag,jar,other"</formula1>
    </dataValidation>
    <dataValidation type="list" allowBlank="1" showErrorMessage="1" sqref="Q8:R9 Q11:R16 Q19:R28 Q30:R34 Q36:R41 Q47:R47 Q49:R49 Q52:R54 Q56:R58 Q60:R60 Q64:R69 Q74:R74 Q81:R81 Q83:R88 Q99:R112 Q116:R118 Q120:R137 Q139:R140 Q143:R143 Q145:R151 Q153:R153 Q156:R157 Q159:R159 Q162:R162 Q165:R176 Q179:R186 Q202:R202 Q215:R215 Q217:R217 Q219:R223 Q225:R227 Q230:R232 Q238:R254 Q256:R257 Q259:R261 Q264:R266 Q268:R275 Q277:R287 Q289:R289 Q291:R292 Q294:R294 Q301:R306 Q308:R308 Q312:R312 Q315:R316 Q320:R320 Q322:R322 Q327:R327 Q335:R335 Q337:R337 Q340:R340 Q343:R343 Q362:R363 Q366:R369 Q372:R373 Q378:R379 Q381:R382 Q384:R385 Q387:R387 Q398:R398 Q405:R409 Q419:R432 Q434:R436 Q438:R438 Q440:R443 Q446:R446 Q448:R448 Q453:R455 Q458:R460 Q463:R465 Q471:R474 Q476:R476 Q480:R480 Q485:R485 Q488:R488 Q490:R491 Q493:R497 Q502:R502 Q512:R512 Q529:R529 Q534:R538 Q540:R540 Q543:R543 Q545:R547 Q555:R558 Q562:R568 Q572:R572 Q574:R574 Q576:R577 Q579:R581 Q584:R584 Q586:R589 Q591:R592 Q596:R612 Q614:R614 Q618:R619 Q621:R630 Q633:R633 Q635:R643 Q647:R650 Q655:R662 Q666:R672 Q674:R674 Q676:R681 Q683:R683 Q685:R689 Q691:R691 Q694:R694 Q696:R696 Q700:R700 Q704:R704 Q707:R707 Q713:R718 Q720:R728 Q731:R733 Q736:R739 Q741:R743 Q746:R746 Q748:R749 Q752:R756 Q758:R761 Q765:R772 Q776:R778 Q780:R780 Q782:R782 Q785:R785 Q787:R791 Q798:R798 Q800:R800 Q802:R804 Q806:R806 Q810:R810 Q812:R821 Q823:R823 Q825:R825 Q827:R827 Q834:R840 Q843:R843 Q845:R845 Q847:R852 Q854:R855 Q858:R861 Q863:R880 Q883:R889 Q894:R894 Q897:R899 Q903:R903 Q908:R908 Q910:R910 Q913:R913 Q922:R922 Q927:R927 Q929:R929 Q932:R932 Q934:R936 Q938:R943 Q945:R951 Q953:R954 Q961:R969 Q972:R972 Q974:R975 Q978:R990 Q992:R993 Q995:R995 Q997:R998 Q1001:R1001 Q1003:R1006 Q1008:R1009 Q1011:R1011 Q1015:R1017 Q1019:R1021 Q1024:R1024 Q1027:R1027 Q1029:R1029 Q1033:R1033 Q1036:R1036 Q1039:R1040 Q1044:R1044 Q1049:R1049 Q1053:R1054 Q1056:R1059 Q1067:R1069 Q1075:R1075 Q1077:R1079 Q1082:R1083 Q1087:R1088 Q1090:R1090 Q1093:R1093 Q1097:R1097 Q1099:R1100 Q1103:R1104 Q1107:R1116 Q1119:R1125 Q1127:R1130 Q1132:R1132 Q1135:R1151 Q1153:R1157">
      <formula1>"1,2,3,4,5"</formula1>
    </dataValidation>
    <dataValidation type="list" allowBlank="1" showErrorMessage="1" sqref="L2:L1160">
      <formula1>"snacks,meal,alcoholic,non-alcoholic"</formula1>
    </dataValidation>
    <dataValidation type="list" allowBlank="1" showErrorMessage="1" sqref="O2:O1160">
      <formula1>"0,1,2,3,4,5,6,7"</formula1>
    </dataValidation>
    <dataValidation type="list" allowBlank="1" showErrorMessage="1" sqref="N2:N1160">
      <formula1>"0,1"</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60"/>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4.44140625" defaultRowHeight="15" customHeight="1"/>
  <cols>
    <col min="1" max="1" width="6.33203125" customWidth="1"/>
    <col min="2" max="2" width="7.44140625" customWidth="1"/>
    <col min="3" max="3" width="24.88671875" customWidth="1"/>
    <col min="4" max="4" width="22.33203125" hidden="1" customWidth="1"/>
    <col min="5" max="5" width="22.88671875" hidden="1" customWidth="1"/>
    <col min="6" max="6" width="17.33203125" customWidth="1"/>
    <col min="7" max="7" width="32.109375" hidden="1" customWidth="1"/>
    <col min="8" max="8" width="46.109375" hidden="1" customWidth="1"/>
    <col min="9" max="9" width="15.88671875" hidden="1" customWidth="1"/>
    <col min="10" max="11" width="8" customWidth="1"/>
    <col min="12" max="12" width="15.44140625" hidden="1" customWidth="1"/>
    <col min="13" max="14" width="12.33203125" hidden="1" customWidth="1"/>
    <col min="15" max="15" width="8.5546875" hidden="1" customWidth="1"/>
    <col min="16" max="16" width="32.5546875" hidden="1" customWidth="1"/>
    <col min="17" max="17" width="9.88671875" customWidth="1"/>
    <col min="18" max="18" width="12.109375" customWidth="1"/>
    <col min="19" max="19" width="25.6640625" customWidth="1"/>
    <col min="20" max="20" width="8.6640625" customWidth="1"/>
  </cols>
  <sheetData>
    <row r="1" spans="1:20" ht="14.25" customHeight="1">
      <c r="A1" s="7" t="s">
        <v>5794</v>
      </c>
      <c r="B1" s="3" t="s">
        <v>3</v>
      </c>
      <c r="C1" s="1" t="s">
        <v>11063</v>
      </c>
      <c r="D1" s="7" t="s">
        <v>11652</v>
      </c>
      <c r="E1" s="1" t="s">
        <v>11653</v>
      </c>
      <c r="F1" s="1" t="s">
        <v>11064</v>
      </c>
      <c r="G1" s="1" t="s">
        <v>11654</v>
      </c>
      <c r="H1" s="7" t="s">
        <v>11655</v>
      </c>
      <c r="I1" s="1" t="s">
        <v>2127</v>
      </c>
      <c r="J1" s="5" t="s">
        <v>7</v>
      </c>
      <c r="K1" s="6" t="s">
        <v>8</v>
      </c>
      <c r="L1" s="1" t="s">
        <v>11656</v>
      </c>
      <c r="M1" s="1" t="s">
        <v>15</v>
      </c>
      <c r="N1" s="7" t="s">
        <v>16</v>
      </c>
      <c r="O1" s="7" t="s">
        <v>11657</v>
      </c>
      <c r="P1" s="1" t="s">
        <v>11658</v>
      </c>
      <c r="Q1" s="125" t="s">
        <v>11659</v>
      </c>
      <c r="R1" s="125" t="s">
        <v>18</v>
      </c>
      <c r="S1" s="1" t="s">
        <v>11660</v>
      </c>
      <c r="T1" s="9"/>
    </row>
    <row r="2" spans="1:20" ht="14.25" customHeight="1">
      <c r="A2" s="1">
        <v>1</v>
      </c>
      <c r="B2" s="19" t="s">
        <v>2106</v>
      </c>
      <c r="C2" s="11" t="s">
        <v>11661</v>
      </c>
      <c r="D2" s="14" t="s">
        <v>11662</v>
      </c>
      <c r="E2" s="14"/>
      <c r="F2" s="14"/>
      <c r="G2" s="14"/>
      <c r="H2" s="14"/>
      <c r="I2" s="14"/>
      <c r="J2" s="45" t="s">
        <v>1529</v>
      </c>
      <c r="K2" s="415"/>
      <c r="L2" s="11" t="s">
        <v>11663</v>
      </c>
      <c r="M2" s="11" t="s">
        <v>110</v>
      </c>
      <c r="N2" s="11">
        <v>0</v>
      </c>
      <c r="O2" s="14">
        <v>1</v>
      </c>
      <c r="P2" s="14"/>
      <c r="Q2" s="14"/>
      <c r="R2" s="14"/>
      <c r="S2" s="14"/>
      <c r="T2" s="16"/>
    </row>
    <row r="3" spans="1:20" ht="14.25" customHeight="1">
      <c r="A3" s="1">
        <v>1</v>
      </c>
      <c r="B3" s="19" t="s">
        <v>2106</v>
      </c>
      <c r="C3" s="11"/>
      <c r="D3" s="11" t="s">
        <v>11664</v>
      </c>
      <c r="E3" s="14"/>
      <c r="F3" s="14" t="s">
        <v>11665</v>
      </c>
      <c r="G3" s="14"/>
      <c r="H3" s="14"/>
      <c r="I3" s="14"/>
      <c r="J3" s="45" t="s">
        <v>3375</v>
      </c>
      <c r="K3" s="415"/>
      <c r="L3" s="11" t="s">
        <v>11663</v>
      </c>
      <c r="M3" s="11" t="s">
        <v>43</v>
      </c>
      <c r="N3" s="11">
        <v>0</v>
      </c>
      <c r="O3" s="14">
        <v>1</v>
      </c>
      <c r="P3" s="14"/>
      <c r="Q3" s="14"/>
      <c r="R3" s="14"/>
      <c r="S3" s="14"/>
      <c r="T3" s="16"/>
    </row>
    <row r="4" spans="1:20" ht="14.25" customHeight="1">
      <c r="A4" s="1">
        <v>1</v>
      </c>
      <c r="B4" s="19" t="s">
        <v>2106</v>
      </c>
      <c r="C4" s="11"/>
      <c r="D4" s="11" t="s">
        <v>616</v>
      </c>
      <c r="E4" s="14"/>
      <c r="F4" s="14"/>
      <c r="G4" s="14"/>
      <c r="H4" s="14"/>
      <c r="I4" s="14"/>
      <c r="J4" s="12" t="s">
        <v>3063</v>
      </c>
      <c r="K4" s="415"/>
      <c r="L4" s="11" t="s">
        <v>11666</v>
      </c>
      <c r="M4" s="11" t="s">
        <v>28</v>
      </c>
      <c r="N4" s="11">
        <v>0</v>
      </c>
      <c r="O4" s="11">
        <v>1</v>
      </c>
      <c r="P4" s="14"/>
      <c r="Q4" s="14"/>
      <c r="R4" s="14"/>
      <c r="S4" s="14"/>
      <c r="T4" s="16"/>
    </row>
    <row r="5" spans="1:20" ht="14.25" customHeight="1">
      <c r="A5" s="1">
        <v>1</v>
      </c>
      <c r="B5" s="19" t="s">
        <v>2106</v>
      </c>
      <c r="C5" s="11" t="s">
        <v>182</v>
      </c>
      <c r="D5" s="14" t="s">
        <v>10374</v>
      </c>
      <c r="E5" s="14"/>
      <c r="F5" s="14" t="s">
        <v>2173</v>
      </c>
      <c r="G5" s="14"/>
      <c r="H5" s="14"/>
      <c r="I5" s="14"/>
      <c r="J5" s="45" t="s">
        <v>673</v>
      </c>
      <c r="K5" s="415"/>
      <c r="L5" s="11" t="s">
        <v>11663</v>
      </c>
      <c r="M5" s="11" t="s">
        <v>43</v>
      </c>
      <c r="N5" s="11">
        <v>0</v>
      </c>
      <c r="O5" s="14">
        <v>1</v>
      </c>
      <c r="P5" s="14"/>
      <c r="Q5" s="14"/>
      <c r="R5" s="14"/>
      <c r="S5" s="14"/>
      <c r="T5" s="16"/>
    </row>
    <row r="6" spans="1:20" ht="14.25" customHeight="1">
      <c r="A6" s="1">
        <v>1</v>
      </c>
      <c r="B6" s="19" t="s">
        <v>2106</v>
      </c>
      <c r="C6" s="11" t="s">
        <v>350</v>
      </c>
      <c r="D6" s="14" t="s">
        <v>2120</v>
      </c>
      <c r="E6" s="11" t="s">
        <v>11667</v>
      </c>
      <c r="F6" s="16"/>
      <c r="G6" s="14"/>
      <c r="H6" s="14"/>
      <c r="I6" s="14"/>
      <c r="J6" s="45" t="s">
        <v>2373</v>
      </c>
      <c r="K6" s="415"/>
      <c r="L6" s="11" t="s">
        <v>11663</v>
      </c>
      <c r="M6" s="11" t="s">
        <v>43</v>
      </c>
      <c r="N6" s="11">
        <v>0</v>
      </c>
      <c r="O6" s="14">
        <v>1</v>
      </c>
      <c r="P6" s="11" t="s">
        <v>11668</v>
      </c>
      <c r="Q6" s="11"/>
      <c r="R6" s="11"/>
      <c r="S6" s="14"/>
      <c r="T6" s="16"/>
    </row>
    <row r="7" spans="1:20" ht="14.25" customHeight="1">
      <c r="A7" s="1">
        <v>1</v>
      </c>
      <c r="B7" s="19" t="s">
        <v>2106</v>
      </c>
      <c r="C7" s="11" t="s">
        <v>753</v>
      </c>
      <c r="D7" s="11" t="s">
        <v>11669</v>
      </c>
      <c r="E7" s="14"/>
      <c r="F7" s="14"/>
      <c r="G7" s="416" t="s">
        <v>2209</v>
      </c>
      <c r="H7" s="416" t="s">
        <v>2209</v>
      </c>
      <c r="I7" s="14"/>
      <c r="J7" s="45" t="s">
        <v>1097</v>
      </c>
      <c r="K7" s="415"/>
      <c r="L7" s="11" t="s">
        <v>11666</v>
      </c>
      <c r="M7" s="11" t="s">
        <v>28</v>
      </c>
      <c r="N7" s="11">
        <v>0</v>
      </c>
      <c r="O7" s="14">
        <v>1</v>
      </c>
      <c r="P7" s="14"/>
      <c r="Q7" s="14"/>
      <c r="R7" s="14"/>
      <c r="S7" s="14"/>
      <c r="T7" s="16"/>
    </row>
    <row r="8" spans="1:20" ht="14.25" customHeight="1">
      <c r="A8" s="1">
        <v>1</v>
      </c>
      <c r="B8" s="19" t="s">
        <v>2106</v>
      </c>
      <c r="C8" s="11" t="s">
        <v>2107</v>
      </c>
      <c r="D8" s="14" t="s">
        <v>2108</v>
      </c>
      <c r="E8" s="14"/>
      <c r="F8" s="14"/>
      <c r="G8" s="11" t="s">
        <v>11670</v>
      </c>
      <c r="H8" s="11" t="s">
        <v>11670</v>
      </c>
      <c r="I8" s="20" t="s">
        <v>11671</v>
      </c>
      <c r="J8" s="45" t="s">
        <v>638</v>
      </c>
      <c r="K8" s="415" t="s">
        <v>428</v>
      </c>
      <c r="L8" s="11" t="s">
        <v>11663</v>
      </c>
      <c r="M8" s="11" t="s">
        <v>43</v>
      </c>
      <c r="N8" s="11">
        <v>0</v>
      </c>
      <c r="O8" s="14">
        <v>1</v>
      </c>
      <c r="P8" s="11" t="s">
        <v>11672</v>
      </c>
      <c r="Q8" s="130">
        <v>3</v>
      </c>
      <c r="R8" s="130">
        <v>4</v>
      </c>
      <c r="S8" s="14"/>
      <c r="T8" s="16"/>
    </row>
    <row r="9" spans="1:20" ht="14.25" customHeight="1">
      <c r="A9" s="1">
        <v>1</v>
      </c>
      <c r="B9" s="19" t="s">
        <v>2106</v>
      </c>
      <c r="C9" s="11" t="s">
        <v>1136</v>
      </c>
      <c r="D9" s="14" t="s">
        <v>2112</v>
      </c>
      <c r="E9" s="14"/>
      <c r="F9" s="14"/>
      <c r="G9" s="11" t="s">
        <v>2116</v>
      </c>
      <c r="H9" s="11" t="s">
        <v>2116</v>
      </c>
      <c r="I9" s="11" t="s">
        <v>181</v>
      </c>
      <c r="J9" s="45" t="s">
        <v>2113</v>
      </c>
      <c r="K9" s="415" t="s">
        <v>2114</v>
      </c>
      <c r="L9" s="11" t="s">
        <v>11663</v>
      </c>
      <c r="M9" s="11" t="s">
        <v>43</v>
      </c>
      <c r="N9" s="14">
        <v>1</v>
      </c>
      <c r="O9" s="14">
        <v>1</v>
      </c>
      <c r="P9" s="11" t="s">
        <v>11673</v>
      </c>
      <c r="Q9" s="130">
        <v>5</v>
      </c>
      <c r="R9" s="130">
        <v>5</v>
      </c>
      <c r="S9" s="14"/>
      <c r="T9" s="16"/>
    </row>
    <row r="10" spans="1:20" ht="14.25" customHeight="1">
      <c r="A10" s="1">
        <v>1</v>
      </c>
      <c r="B10" s="19" t="s">
        <v>2106</v>
      </c>
      <c r="C10" s="11" t="s">
        <v>11674</v>
      </c>
      <c r="D10" s="14" t="s">
        <v>11675</v>
      </c>
      <c r="E10" s="14"/>
      <c r="F10" s="14"/>
      <c r="G10" s="11"/>
      <c r="H10" s="11"/>
      <c r="I10" s="11"/>
      <c r="J10" s="45" t="s">
        <v>1478</v>
      </c>
      <c r="K10" s="415"/>
      <c r="L10" s="11" t="s">
        <v>11663</v>
      </c>
      <c r="M10" s="11" t="s">
        <v>43</v>
      </c>
      <c r="N10" s="11">
        <v>1</v>
      </c>
      <c r="O10" s="14">
        <v>1</v>
      </c>
      <c r="P10" s="11" t="s">
        <v>11676</v>
      </c>
      <c r="Q10" s="11"/>
      <c r="R10" s="11"/>
      <c r="S10" s="14"/>
      <c r="T10" s="16"/>
    </row>
    <row r="11" spans="1:20" ht="14.25" customHeight="1">
      <c r="A11" s="1">
        <v>1</v>
      </c>
      <c r="B11" s="19" t="s">
        <v>2106</v>
      </c>
      <c r="C11" s="11" t="s">
        <v>333</v>
      </c>
      <c r="D11" s="11" t="s">
        <v>615</v>
      </c>
      <c r="E11" s="14"/>
      <c r="F11" s="14" t="s">
        <v>2117</v>
      </c>
      <c r="G11" s="11" t="s">
        <v>2119</v>
      </c>
      <c r="H11" s="11" t="s">
        <v>11677</v>
      </c>
      <c r="I11" s="14"/>
      <c r="J11" s="45" t="s">
        <v>170</v>
      </c>
      <c r="K11" s="415" t="s">
        <v>1961</v>
      </c>
      <c r="L11" s="11" t="s">
        <v>11663</v>
      </c>
      <c r="M11" s="11" t="s">
        <v>43</v>
      </c>
      <c r="N11" s="14">
        <v>1</v>
      </c>
      <c r="O11" s="14">
        <v>1</v>
      </c>
      <c r="P11" s="11"/>
      <c r="Q11" s="130">
        <v>3</v>
      </c>
      <c r="R11" s="130">
        <v>3</v>
      </c>
      <c r="S11" s="14"/>
      <c r="T11" s="16"/>
    </row>
    <row r="12" spans="1:20" ht="14.25" customHeight="1">
      <c r="A12" s="1">
        <v>1</v>
      </c>
      <c r="B12" s="19" t="s">
        <v>2106</v>
      </c>
      <c r="C12" s="11" t="s">
        <v>350</v>
      </c>
      <c r="D12" s="14" t="s">
        <v>2120</v>
      </c>
      <c r="E12" s="14"/>
      <c r="F12" s="14"/>
      <c r="G12" s="14" t="s">
        <v>2122</v>
      </c>
      <c r="H12" s="14" t="s">
        <v>2122</v>
      </c>
      <c r="I12" s="14"/>
      <c r="J12" s="45" t="s">
        <v>308</v>
      </c>
      <c r="K12" s="415" t="s">
        <v>1313</v>
      </c>
      <c r="L12" s="11" t="s">
        <v>11663</v>
      </c>
      <c r="M12" s="11" t="s">
        <v>43</v>
      </c>
      <c r="N12" s="11">
        <v>1</v>
      </c>
      <c r="O12" s="14">
        <v>1</v>
      </c>
      <c r="P12" s="11"/>
      <c r="Q12" s="130">
        <v>4</v>
      </c>
      <c r="R12" s="130">
        <v>3</v>
      </c>
      <c r="S12" s="14"/>
      <c r="T12" s="16"/>
    </row>
    <row r="13" spans="1:20" ht="14.25" customHeight="1">
      <c r="A13" s="1">
        <v>1</v>
      </c>
      <c r="B13" s="19" t="s">
        <v>2106</v>
      </c>
      <c r="C13" s="11" t="s">
        <v>1713</v>
      </c>
      <c r="D13" s="14" t="s">
        <v>2123</v>
      </c>
      <c r="E13" s="14"/>
      <c r="F13" s="14"/>
      <c r="G13" s="11" t="s">
        <v>11678</v>
      </c>
      <c r="H13" s="11" t="s">
        <v>11678</v>
      </c>
      <c r="I13" s="11" t="s">
        <v>2127</v>
      </c>
      <c r="J13" s="45" t="s">
        <v>1465</v>
      </c>
      <c r="K13" s="415" t="s">
        <v>2124</v>
      </c>
      <c r="L13" s="11" t="s">
        <v>11666</v>
      </c>
      <c r="M13" s="11" t="s">
        <v>11679</v>
      </c>
      <c r="N13" s="14">
        <v>1</v>
      </c>
      <c r="O13" s="14">
        <v>1</v>
      </c>
      <c r="P13" s="417" t="s">
        <v>11680</v>
      </c>
      <c r="Q13" s="401">
        <v>5</v>
      </c>
      <c r="R13" s="401">
        <v>5</v>
      </c>
      <c r="S13" s="14"/>
      <c r="T13" s="16"/>
    </row>
    <row r="14" spans="1:20" ht="14.25" customHeight="1">
      <c r="A14" s="1">
        <v>1</v>
      </c>
      <c r="B14" s="19" t="s">
        <v>2106</v>
      </c>
      <c r="C14" s="46" t="s">
        <v>552</v>
      </c>
      <c r="D14" s="14" t="s">
        <v>2128</v>
      </c>
      <c r="E14" s="14"/>
      <c r="F14" s="14" t="s">
        <v>2129</v>
      </c>
      <c r="G14" s="11" t="s">
        <v>11681</v>
      </c>
      <c r="H14" s="11" t="s">
        <v>11682</v>
      </c>
      <c r="I14" s="11" t="s">
        <v>11683</v>
      </c>
      <c r="J14" s="45" t="s">
        <v>2130</v>
      </c>
      <c r="K14" s="415" t="s">
        <v>2131</v>
      </c>
      <c r="L14" s="11" t="s">
        <v>11663</v>
      </c>
      <c r="M14" s="11" t="s">
        <v>43</v>
      </c>
      <c r="N14" s="11">
        <v>0</v>
      </c>
      <c r="O14" s="11">
        <v>0</v>
      </c>
      <c r="P14" s="11" t="s">
        <v>11684</v>
      </c>
      <c r="Q14" s="130">
        <v>5</v>
      </c>
      <c r="R14" s="130">
        <v>5</v>
      </c>
      <c r="S14" s="14"/>
      <c r="T14" s="16"/>
    </row>
    <row r="15" spans="1:20" ht="14.25" customHeight="1">
      <c r="A15" s="1">
        <v>1</v>
      </c>
      <c r="B15" s="19" t="s">
        <v>2106</v>
      </c>
      <c r="C15" s="11" t="s">
        <v>197</v>
      </c>
      <c r="D15" s="14" t="s">
        <v>197</v>
      </c>
      <c r="E15" s="14"/>
      <c r="F15" s="14"/>
      <c r="G15" s="11" t="s">
        <v>11685</v>
      </c>
      <c r="H15" s="11" t="s">
        <v>11685</v>
      </c>
      <c r="I15" s="14"/>
      <c r="J15" s="45" t="s">
        <v>2134</v>
      </c>
      <c r="K15" s="415" t="s">
        <v>2135</v>
      </c>
      <c r="L15" s="11" t="s">
        <v>11663</v>
      </c>
      <c r="M15" s="11" t="s">
        <v>5797</v>
      </c>
      <c r="N15" s="11">
        <v>0</v>
      </c>
      <c r="O15" s="11">
        <v>0</v>
      </c>
      <c r="P15" s="14"/>
      <c r="Q15" s="130">
        <v>4</v>
      </c>
      <c r="R15" s="130">
        <v>5</v>
      </c>
      <c r="S15" s="14"/>
      <c r="T15" s="16"/>
    </row>
    <row r="16" spans="1:20" ht="14.25" customHeight="1">
      <c r="A16" s="1">
        <v>1</v>
      </c>
      <c r="B16" s="19" t="s">
        <v>2106</v>
      </c>
      <c r="C16" s="11" t="s">
        <v>10840</v>
      </c>
      <c r="D16" s="14" t="s">
        <v>2137</v>
      </c>
      <c r="E16" s="11" t="s">
        <v>10840</v>
      </c>
      <c r="F16" s="11" t="s">
        <v>2138</v>
      </c>
      <c r="G16" s="11" t="s">
        <v>2141</v>
      </c>
      <c r="H16" s="11" t="s">
        <v>2141</v>
      </c>
      <c r="I16" s="14"/>
      <c r="J16" s="45" t="s">
        <v>2139</v>
      </c>
      <c r="K16" s="46" t="s">
        <v>2140</v>
      </c>
      <c r="L16" s="11" t="s">
        <v>11663</v>
      </c>
      <c r="M16" s="11" t="s">
        <v>275</v>
      </c>
      <c r="N16" s="11">
        <v>0</v>
      </c>
      <c r="O16" s="11">
        <v>0</v>
      </c>
      <c r="P16" s="14"/>
      <c r="Q16" s="130">
        <v>3</v>
      </c>
      <c r="R16" s="130">
        <v>3</v>
      </c>
      <c r="S16" s="14"/>
      <c r="T16" s="16"/>
    </row>
    <row r="17" spans="1:20" ht="14.25" customHeight="1">
      <c r="A17" s="7">
        <v>2</v>
      </c>
      <c r="B17" s="19" t="s">
        <v>2142</v>
      </c>
      <c r="C17" s="11"/>
      <c r="D17" s="14" t="s">
        <v>7447</v>
      </c>
      <c r="E17" s="14"/>
      <c r="F17" s="14"/>
      <c r="G17" s="14"/>
      <c r="H17" s="14"/>
      <c r="I17" s="14"/>
      <c r="J17" s="45" t="s">
        <v>3584</v>
      </c>
      <c r="K17" s="415"/>
      <c r="L17" s="11" t="s">
        <v>11663</v>
      </c>
      <c r="M17" s="14"/>
      <c r="N17" s="11">
        <v>0</v>
      </c>
      <c r="O17" s="11">
        <v>5</v>
      </c>
      <c r="P17" s="14"/>
      <c r="Q17" s="14"/>
      <c r="R17" s="14"/>
      <c r="S17" s="14"/>
      <c r="T17" s="16"/>
    </row>
    <row r="18" spans="1:20" ht="14.25" customHeight="1">
      <c r="A18" s="7">
        <v>2</v>
      </c>
      <c r="B18" s="19" t="s">
        <v>2142</v>
      </c>
      <c r="C18" s="14"/>
      <c r="D18" s="14" t="s">
        <v>2066</v>
      </c>
      <c r="E18" s="14"/>
      <c r="F18" s="14"/>
      <c r="G18" s="14"/>
      <c r="H18" s="14"/>
      <c r="I18" s="14"/>
      <c r="J18" s="45" t="s">
        <v>2020</v>
      </c>
      <c r="K18" s="415"/>
      <c r="L18" s="11" t="s">
        <v>11663</v>
      </c>
      <c r="M18" s="14"/>
      <c r="N18" s="11">
        <v>0</v>
      </c>
      <c r="O18" s="11">
        <v>5</v>
      </c>
      <c r="P18" s="14"/>
      <c r="Q18" s="14"/>
      <c r="R18" s="14"/>
      <c r="S18" s="14"/>
      <c r="T18" s="16"/>
    </row>
    <row r="19" spans="1:20" ht="14.25" customHeight="1">
      <c r="A19" s="7">
        <v>2</v>
      </c>
      <c r="B19" s="19" t="s">
        <v>2142</v>
      </c>
      <c r="C19" s="11" t="s">
        <v>1463</v>
      </c>
      <c r="D19" s="11" t="s">
        <v>2143</v>
      </c>
      <c r="E19" s="14"/>
      <c r="F19" s="11" t="s">
        <v>2144</v>
      </c>
      <c r="G19" s="11" t="s">
        <v>1483</v>
      </c>
      <c r="H19" s="14"/>
      <c r="I19" s="14"/>
      <c r="J19" s="46" t="s">
        <v>672</v>
      </c>
      <c r="K19" s="415" t="s">
        <v>534</v>
      </c>
      <c r="L19" s="11" t="s">
        <v>11666</v>
      </c>
      <c r="M19" s="11" t="s">
        <v>28</v>
      </c>
      <c r="N19" s="11">
        <v>0</v>
      </c>
      <c r="O19" s="11">
        <v>0</v>
      </c>
      <c r="P19" s="14"/>
      <c r="Q19" s="130">
        <v>3</v>
      </c>
      <c r="R19" s="130">
        <v>4</v>
      </c>
      <c r="S19" s="14"/>
      <c r="T19" s="16"/>
    </row>
    <row r="20" spans="1:20" ht="14.25" customHeight="1">
      <c r="A20" s="7">
        <v>2</v>
      </c>
      <c r="B20" s="19" t="s">
        <v>2142</v>
      </c>
      <c r="C20" s="11" t="s">
        <v>350</v>
      </c>
      <c r="D20" s="14" t="s">
        <v>2145</v>
      </c>
      <c r="E20" s="14"/>
      <c r="F20" s="14" t="s">
        <v>2146</v>
      </c>
      <c r="G20" s="14" t="s">
        <v>2147</v>
      </c>
      <c r="H20" s="14" t="s">
        <v>2147</v>
      </c>
      <c r="I20" s="14"/>
      <c r="J20" s="45" t="s">
        <v>387</v>
      </c>
      <c r="K20" s="415" t="s">
        <v>1383</v>
      </c>
      <c r="L20" s="11" t="s">
        <v>11663</v>
      </c>
      <c r="M20" s="11" t="s">
        <v>5797</v>
      </c>
      <c r="N20" s="11">
        <v>0</v>
      </c>
      <c r="O20" s="11">
        <v>5</v>
      </c>
      <c r="P20" s="14"/>
      <c r="Q20" s="130">
        <v>3</v>
      </c>
      <c r="R20" s="130">
        <v>4</v>
      </c>
      <c r="S20" s="14"/>
      <c r="T20" s="16"/>
    </row>
    <row r="21" spans="1:20" ht="14.25" customHeight="1">
      <c r="A21" s="7">
        <v>2</v>
      </c>
      <c r="B21" s="19" t="s">
        <v>2142</v>
      </c>
      <c r="C21" s="11" t="s">
        <v>350</v>
      </c>
      <c r="D21" s="14" t="s">
        <v>2148</v>
      </c>
      <c r="E21" s="14"/>
      <c r="F21" s="14" t="s">
        <v>2149</v>
      </c>
      <c r="G21" s="11" t="s">
        <v>11686</v>
      </c>
      <c r="H21" s="14" t="s">
        <v>11687</v>
      </c>
      <c r="I21" s="14"/>
      <c r="J21" s="45" t="s">
        <v>1508</v>
      </c>
      <c r="K21" s="415" t="s">
        <v>32</v>
      </c>
      <c r="L21" s="11" t="s">
        <v>11663</v>
      </c>
      <c r="M21" s="11" t="s">
        <v>275</v>
      </c>
      <c r="N21" s="11">
        <v>0</v>
      </c>
      <c r="O21" s="11">
        <v>5</v>
      </c>
      <c r="P21" s="14"/>
      <c r="Q21" s="130">
        <v>4</v>
      </c>
      <c r="R21" s="130">
        <v>3</v>
      </c>
      <c r="S21" s="14"/>
      <c r="T21" s="16"/>
    </row>
    <row r="22" spans="1:20" ht="14.25" customHeight="1">
      <c r="A22" s="7">
        <v>2</v>
      </c>
      <c r="B22" s="19" t="s">
        <v>2142</v>
      </c>
      <c r="C22" s="11" t="s">
        <v>360</v>
      </c>
      <c r="D22" s="14" t="s">
        <v>2152</v>
      </c>
      <c r="E22" s="14"/>
      <c r="F22" s="14" t="s">
        <v>2153</v>
      </c>
      <c r="G22" s="14"/>
      <c r="H22" s="14"/>
      <c r="I22" s="14"/>
      <c r="J22" s="45" t="s">
        <v>1536</v>
      </c>
      <c r="K22" s="415" t="s">
        <v>2154</v>
      </c>
      <c r="L22" s="11" t="s">
        <v>11688</v>
      </c>
      <c r="M22" s="11" t="s">
        <v>83</v>
      </c>
      <c r="N22" s="14">
        <v>1</v>
      </c>
      <c r="O22" s="11">
        <v>5</v>
      </c>
      <c r="P22" s="14"/>
      <c r="Q22" s="130">
        <v>3</v>
      </c>
      <c r="R22" s="130">
        <v>5</v>
      </c>
      <c r="S22" s="14"/>
      <c r="T22" s="16"/>
    </row>
    <row r="23" spans="1:20" ht="14.25" customHeight="1">
      <c r="A23" s="7">
        <v>2</v>
      </c>
      <c r="B23" s="19" t="s">
        <v>2142</v>
      </c>
      <c r="C23" s="14" t="s">
        <v>2155</v>
      </c>
      <c r="D23" s="14" t="s">
        <v>2155</v>
      </c>
      <c r="E23" s="14"/>
      <c r="F23" s="14"/>
      <c r="G23" s="14"/>
      <c r="H23" s="14"/>
      <c r="I23" s="14"/>
      <c r="J23" s="45" t="s">
        <v>641</v>
      </c>
      <c r="K23" s="415" t="s">
        <v>864</v>
      </c>
      <c r="L23" s="11" t="s">
        <v>11663</v>
      </c>
      <c r="M23" s="14"/>
      <c r="N23" s="11">
        <v>0</v>
      </c>
      <c r="O23" s="11">
        <v>5</v>
      </c>
      <c r="P23" s="14"/>
      <c r="Q23" s="130">
        <v>3</v>
      </c>
      <c r="R23" s="130">
        <v>5</v>
      </c>
      <c r="S23" s="14"/>
      <c r="T23" s="16"/>
    </row>
    <row r="24" spans="1:20" ht="14.25" customHeight="1">
      <c r="A24" s="7">
        <v>2</v>
      </c>
      <c r="B24" s="19" t="s">
        <v>2142</v>
      </c>
      <c r="C24" s="14" t="s">
        <v>2156</v>
      </c>
      <c r="D24" s="14" t="s">
        <v>2156</v>
      </c>
      <c r="E24" s="14"/>
      <c r="F24" s="14"/>
      <c r="G24" s="14"/>
      <c r="H24" s="14"/>
      <c r="I24" s="14"/>
      <c r="J24" s="45" t="s">
        <v>217</v>
      </c>
      <c r="K24" s="415" t="s">
        <v>1902</v>
      </c>
      <c r="L24" s="11" t="s">
        <v>11663</v>
      </c>
      <c r="M24" s="14"/>
      <c r="N24" s="11">
        <v>0</v>
      </c>
      <c r="O24" s="11">
        <v>5</v>
      </c>
      <c r="P24" s="14"/>
      <c r="Q24" s="130">
        <v>3</v>
      </c>
      <c r="R24" s="130">
        <v>5</v>
      </c>
      <c r="S24" s="14"/>
      <c r="T24" s="16"/>
    </row>
    <row r="25" spans="1:20" ht="14.25" customHeight="1">
      <c r="A25" s="7">
        <v>2</v>
      </c>
      <c r="B25" s="19" t="s">
        <v>2142</v>
      </c>
      <c r="C25" s="11" t="s">
        <v>2157</v>
      </c>
      <c r="D25" s="14" t="s">
        <v>2157</v>
      </c>
      <c r="E25" s="14"/>
      <c r="F25" s="14"/>
      <c r="G25" s="14"/>
      <c r="H25" s="14"/>
      <c r="I25" s="14"/>
      <c r="J25" s="45" t="s">
        <v>1883</v>
      </c>
      <c r="K25" s="415" t="s">
        <v>342</v>
      </c>
      <c r="L25" s="11" t="s">
        <v>11688</v>
      </c>
      <c r="M25" s="11" t="s">
        <v>98</v>
      </c>
      <c r="N25" s="11">
        <v>0</v>
      </c>
      <c r="O25" s="11">
        <v>5</v>
      </c>
      <c r="P25" s="14"/>
      <c r="Q25" s="130">
        <v>3</v>
      </c>
      <c r="R25" s="130">
        <v>5</v>
      </c>
      <c r="S25" s="14"/>
      <c r="T25" s="16"/>
    </row>
    <row r="26" spans="1:20" ht="14.25" customHeight="1">
      <c r="A26" s="7">
        <v>2</v>
      </c>
      <c r="B26" s="19" t="s">
        <v>2142</v>
      </c>
      <c r="C26" s="11" t="s">
        <v>354</v>
      </c>
      <c r="D26" s="14" t="s">
        <v>2158</v>
      </c>
      <c r="E26" s="11"/>
      <c r="F26" s="11" t="s">
        <v>356</v>
      </c>
      <c r="G26" s="14" t="s">
        <v>2160</v>
      </c>
      <c r="H26" s="14" t="s">
        <v>2160</v>
      </c>
      <c r="I26" s="14"/>
      <c r="J26" s="45" t="s">
        <v>1244</v>
      </c>
      <c r="K26" s="415" t="s">
        <v>1594</v>
      </c>
      <c r="L26" s="11" t="s">
        <v>11663</v>
      </c>
      <c r="M26" s="11" t="s">
        <v>275</v>
      </c>
      <c r="N26" s="14">
        <v>1</v>
      </c>
      <c r="O26" s="11">
        <v>0</v>
      </c>
      <c r="P26" s="14"/>
      <c r="Q26" s="130">
        <v>4</v>
      </c>
      <c r="R26" s="130">
        <v>5</v>
      </c>
      <c r="S26" s="14"/>
      <c r="T26" s="16"/>
    </row>
    <row r="27" spans="1:20" ht="14.25" customHeight="1">
      <c r="A27" s="7">
        <v>2</v>
      </c>
      <c r="B27" s="19" t="s">
        <v>2142</v>
      </c>
      <c r="C27" s="11" t="s">
        <v>2161</v>
      </c>
      <c r="D27" s="11" t="s">
        <v>2161</v>
      </c>
      <c r="E27" s="14"/>
      <c r="F27" s="14"/>
      <c r="G27" s="14"/>
      <c r="H27" s="14"/>
      <c r="I27" s="14"/>
      <c r="J27" s="45" t="s">
        <v>2162</v>
      </c>
      <c r="K27" s="415" t="s">
        <v>1134</v>
      </c>
      <c r="L27" s="11" t="s">
        <v>11663</v>
      </c>
      <c r="M27" s="11" t="s">
        <v>5797</v>
      </c>
      <c r="N27" s="11">
        <v>0</v>
      </c>
      <c r="O27" s="11">
        <v>5</v>
      </c>
      <c r="P27" s="14"/>
      <c r="Q27" s="130">
        <v>3</v>
      </c>
      <c r="R27" s="130">
        <v>3</v>
      </c>
      <c r="S27" s="14"/>
      <c r="T27" s="16"/>
    </row>
    <row r="28" spans="1:20" ht="14.25" customHeight="1">
      <c r="A28" s="7">
        <v>2</v>
      </c>
      <c r="B28" s="19" t="s">
        <v>2142</v>
      </c>
      <c r="C28" s="11" t="s">
        <v>1325</v>
      </c>
      <c r="D28" s="11" t="s">
        <v>2164</v>
      </c>
      <c r="E28" s="14"/>
      <c r="F28" s="14"/>
      <c r="G28" s="14"/>
      <c r="H28" s="14"/>
      <c r="I28" s="14"/>
      <c r="J28" s="45" t="s">
        <v>2162</v>
      </c>
      <c r="K28" s="415" t="s">
        <v>1134</v>
      </c>
      <c r="L28" s="11" t="s">
        <v>11663</v>
      </c>
      <c r="M28" s="11" t="s">
        <v>5797</v>
      </c>
      <c r="N28" s="11">
        <v>0</v>
      </c>
      <c r="O28" s="11">
        <v>5</v>
      </c>
      <c r="P28" s="14"/>
      <c r="Q28" s="130">
        <v>3</v>
      </c>
      <c r="R28" s="130">
        <v>3</v>
      </c>
      <c r="S28" s="14"/>
      <c r="T28" s="16"/>
    </row>
    <row r="29" spans="1:20" ht="14.25" customHeight="1">
      <c r="A29" s="7">
        <v>2</v>
      </c>
      <c r="B29" s="19" t="s">
        <v>2142</v>
      </c>
      <c r="C29" s="14"/>
      <c r="D29" s="14" t="s">
        <v>2168</v>
      </c>
      <c r="E29" s="14"/>
      <c r="F29" s="14"/>
      <c r="G29" s="14"/>
      <c r="H29" s="14"/>
      <c r="I29" s="14"/>
      <c r="J29" s="45" t="s">
        <v>1220</v>
      </c>
      <c r="K29" s="415"/>
      <c r="L29" s="11" t="s">
        <v>11663</v>
      </c>
      <c r="M29" s="14"/>
      <c r="N29" s="11">
        <v>0</v>
      </c>
      <c r="O29" s="14">
        <v>1</v>
      </c>
      <c r="P29" s="14"/>
      <c r="Q29" s="14"/>
      <c r="R29" s="14"/>
      <c r="S29" s="14"/>
      <c r="T29" s="16"/>
    </row>
    <row r="30" spans="1:20" ht="14.25" customHeight="1">
      <c r="A30" s="7">
        <v>2</v>
      </c>
      <c r="B30" s="19" t="s">
        <v>2142</v>
      </c>
      <c r="C30" s="11" t="s">
        <v>2165</v>
      </c>
      <c r="D30" s="14" t="s">
        <v>11689</v>
      </c>
      <c r="E30" s="14"/>
      <c r="F30" s="14"/>
      <c r="G30" s="14" t="s">
        <v>2168</v>
      </c>
      <c r="H30" s="14" t="s">
        <v>2168</v>
      </c>
      <c r="I30" s="14"/>
      <c r="J30" s="45" t="s">
        <v>775</v>
      </c>
      <c r="K30" s="415" t="s">
        <v>493</v>
      </c>
      <c r="L30" s="11" t="s">
        <v>11663</v>
      </c>
      <c r="M30" s="11" t="s">
        <v>43</v>
      </c>
      <c r="N30" s="11">
        <v>0</v>
      </c>
      <c r="O30" s="14">
        <v>1</v>
      </c>
      <c r="P30" s="14"/>
      <c r="Q30" s="130">
        <v>3</v>
      </c>
      <c r="R30" s="130">
        <v>3</v>
      </c>
      <c r="S30" s="14"/>
      <c r="T30" s="16"/>
    </row>
    <row r="31" spans="1:20" ht="14.25" customHeight="1">
      <c r="A31" s="7">
        <v>2</v>
      </c>
      <c r="B31" s="19" t="s">
        <v>2142</v>
      </c>
      <c r="C31" s="11" t="s">
        <v>2169</v>
      </c>
      <c r="D31" s="14" t="s">
        <v>1483</v>
      </c>
      <c r="E31" s="14"/>
      <c r="F31" s="14"/>
      <c r="G31" s="14" t="s">
        <v>2171</v>
      </c>
      <c r="H31" s="14" t="s">
        <v>2171</v>
      </c>
      <c r="I31" s="14"/>
      <c r="J31" s="45" t="s">
        <v>151</v>
      </c>
      <c r="K31" s="415" t="s">
        <v>2170</v>
      </c>
      <c r="L31" s="11" t="s">
        <v>11663</v>
      </c>
      <c r="M31" s="11" t="s">
        <v>28</v>
      </c>
      <c r="N31" s="14">
        <v>1</v>
      </c>
      <c r="O31" s="11">
        <v>5</v>
      </c>
      <c r="P31" s="14"/>
      <c r="Q31" s="130">
        <v>4</v>
      </c>
      <c r="R31" s="130">
        <v>4</v>
      </c>
      <c r="S31" s="14"/>
      <c r="T31" s="16"/>
    </row>
    <row r="32" spans="1:20" ht="14.25" customHeight="1">
      <c r="A32" s="7">
        <v>2</v>
      </c>
      <c r="B32" s="19" t="s">
        <v>2142</v>
      </c>
      <c r="C32" s="11" t="s">
        <v>182</v>
      </c>
      <c r="D32" s="14" t="s">
        <v>2172</v>
      </c>
      <c r="E32" s="14"/>
      <c r="F32" s="14" t="s">
        <v>2173</v>
      </c>
      <c r="G32" s="14"/>
      <c r="H32" s="14"/>
      <c r="I32" s="14"/>
      <c r="J32" s="45" t="s">
        <v>1766</v>
      </c>
      <c r="K32" s="415" t="s">
        <v>1844</v>
      </c>
      <c r="L32" s="11" t="s">
        <v>11663</v>
      </c>
      <c r="M32" s="11" t="s">
        <v>5797</v>
      </c>
      <c r="N32" s="11">
        <v>0</v>
      </c>
      <c r="O32" s="11">
        <v>5</v>
      </c>
      <c r="P32" s="14"/>
      <c r="Q32" s="130">
        <v>3</v>
      </c>
      <c r="R32" s="130">
        <v>3</v>
      </c>
      <c r="S32" s="14"/>
      <c r="T32" s="16"/>
    </row>
    <row r="33" spans="1:20" ht="14.25" customHeight="1">
      <c r="A33" s="1">
        <v>3</v>
      </c>
      <c r="B33" s="10" t="s">
        <v>2174</v>
      </c>
      <c r="C33" s="11" t="s">
        <v>593</v>
      </c>
      <c r="D33" s="11" t="s">
        <v>11690</v>
      </c>
      <c r="E33" s="14"/>
      <c r="F33" s="14"/>
      <c r="G33" s="11" t="s">
        <v>2177</v>
      </c>
      <c r="H33" s="11" t="s">
        <v>2177</v>
      </c>
      <c r="I33" s="11" t="s">
        <v>220</v>
      </c>
      <c r="J33" s="12" t="s">
        <v>922</v>
      </c>
      <c r="K33" s="46" t="s">
        <v>2175</v>
      </c>
      <c r="L33" s="11" t="s">
        <v>11663</v>
      </c>
      <c r="M33" s="11" t="s">
        <v>43</v>
      </c>
      <c r="N33" s="11">
        <v>1</v>
      </c>
      <c r="O33" s="11">
        <v>1</v>
      </c>
      <c r="P33" s="14"/>
      <c r="Q33" s="130">
        <v>2</v>
      </c>
      <c r="R33" s="130">
        <v>5</v>
      </c>
      <c r="S33" s="11"/>
      <c r="T33" s="21"/>
    </row>
    <row r="34" spans="1:20" ht="14.25" customHeight="1">
      <c r="A34" s="7">
        <v>4</v>
      </c>
      <c r="B34" s="10" t="s">
        <v>2178</v>
      </c>
      <c r="C34" s="11" t="s">
        <v>75</v>
      </c>
      <c r="D34" s="11" t="s">
        <v>75</v>
      </c>
      <c r="E34" s="14"/>
      <c r="F34" s="14"/>
      <c r="G34" s="11" t="s">
        <v>2181</v>
      </c>
      <c r="H34" s="11" t="s">
        <v>2181</v>
      </c>
      <c r="I34" s="14"/>
      <c r="J34" s="12" t="s">
        <v>2179</v>
      </c>
      <c r="K34" s="46" t="s">
        <v>1105</v>
      </c>
      <c r="L34" s="11" t="s">
        <v>11666</v>
      </c>
      <c r="M34" s="11" t="s">
        <v>78</v>
      </c>
      <c r="N34" s="11">
        <v>0</v>
      </c>
      <c r="O34" s="11">
        <v>5</v>
      </c>
      <c r="P34" s="11" t="s">
        <v>11691</v>
      </c>
      <c r="Q34" s="130">
        <v>5</v>
      </c>
      <c r="R34" s="130">
        <v>5</v>
      </c>
      <c r="S34" s="14"/>
      <c r="T34" s="16"/>
    </row>
    <row r="35" spans="1:20" ht="14.25" customHeight="1">
      <c r="A35" s="7">
        <v>4</v>
      </c>
      <c r="B35" s="10" t="s">
        <v>2178</v>
      </c>
      <c r="C35" s="11"/>
      <c r="D35" s="11" t="s">
        <v>11692</v>
      </c>
      <c r="E35" s="14"/>
      <c r="F35" s="14"/>
      <c r="G35" s="14"/>
      <c r="H35" s="14"/>
      <c r="I35" s="14"/>
      <c r="J35" s="12" t="s">
        <v>3357</v>
      </c>
      <c r="K35" s="415"/>
      <c r="L35" s="11" t="s">
        <v>11666</v>
      </c>
      <c r="M35" s="14"/>
      <c r="N35" s="11">
        <v>0</v>
      </c>
      <c r="O35" s="11">
        <v>5</v>
      </c>
      <c r="P35" s="11"/>
      <c r="Q35" s="11"/>
      <c r="R35" s="11"/>
      <c r="S35" s="14"/>
      <c r="T35" s="16"/>
    </row>
    <row r="36" spans="1:20" ht="14.25" customHeight="1">
      <c r="A36" s="7">
        <v>4</v>
      </c>
      <c r="B36" s="10" t="s">
        <v>2178</v>
      </c>
      <c r="C36" s="11" t="s">
        <v>2182</v>
      </c>
      <c r="D36" s="11" t="s">
        <v>90</v>
      </c>
      <c r="E36" s="11"/>
      <c r="F36" s="11" t="s">
        <v>2183</v>
      </c>
      <c r="G36" s="14"/>
      <c r="H36" s="14"/>
      <c r="I36" s="14"/>
      <c r="J36" s="12" t="s">
        <v>289</v>
      </c>
      <c r="K36" s="46" t="s">
        <v>1593</v>
      </c>
      <c r="L36" s="11" t="s">
        <v>11688</v>
      </c>
      <c r="M36" s="11" t="s">
        <v>83</v>
      </c>
      <c r="N36" s="11">
        <v>0</v>
      </c>
      <c r="O36" s="11">
        <v>5</v>
      </c>
      <c r="P36" s="11"/>
      <c r="Q36" s="130">
        <v>3</v>
      </c>
      <c r="R36" s="130">
        <v>3</v>
      </c>
      <c r="S36" s="14"/>
      <c r="T36" s="16"/>
    </row>
    <row r="37" spans="1:20" ht="14.25" customHeight="1">
      <c r="A37" s="7">
        <v>4</v>
      </c>
      <c r="B37" s="10" t="s">
        <v>2178</v>
      </c>
      <c r="C37" s="11" t="s">
        <v>256</v>
      </c>
      <c r="D37" s="11" t="s">
        <v>2184</v>
      </c>
      <c r="E37" s="11"/>
      <c r="F37" s="11" t="s">
        <v>2185</v>
      </c>
      <c r="G37" s="11" t="s">
        <v>11693</v>
      </c>
      <c r="H37" s="11" t="s">
        <v>2187</v>
      </c>
      <c r="I37" s="11" t="s">
        <v>2188</v>
      </c>
      <c r="J37" s="12" t="s">
        <v>934</v>
      </c>
      <c r="K37" s="46" t="s">
        <v>971</v>
      </c>
      <c r="L37" s="11" t="s">
        <v>11666</v>
      </c>
      <c r="M37" s="11" t="s">
        <v>28</v>
      </c>
      <c r="N37" s="11">
        <v>0</v>
      </c>
      <c r="O37" s="11">
        <v>0</v>
      </c>
      <c r="P37" s="11"/>
      <c r="Q37" s="130">
        <v>4</v>
      </c>
      <c r="R37" s="130">
        <v>5</v>
      </c>
      <c r="S37" s="14"/>
      <c r="T37" s="16"/>
    </row>
    <row r="38" spans="1:20" ht="14.25" customHeight="1">
      <c r="A38" s="7">
        <v>4</v>
      </c>
      <c r="B38" s="10" t="s">
        <v>2178</v>
      </c>
      <c r="C38" s="11" t="s">
        <v>2190</v>
      </c>
      <c r="D38" s="11" t="s">
        <v>2191</v>
      </c>
      <c r="E38" s="11"/>
      <c r="F38" s="11" t="s">
        <v>2192</v>
      </c>
      <c r="G38" s="11" t="s">
        <v>2193</v>
      </c>
      <c r="H38" s="11" t="s">
        <v>11694</v>
      </c>
      <c r="I38" s="11" t="s">
        <v>2195</v>
      </c>
      <c r="J38" s="12" t="s">
        <v>934</v>
      </c>
      <c r="K38" s="46" t="s">
        <v>971</v>
      </c>
      <c r="L38" s="11" t="s">
        <v>11666</v>
      </c>
      <c r="M38" s="11" t="s">
        <v>43</v>
      </c>
      <c r="N38" s="11">
        <v>0</v>
      </c>
      <c r="O38" s="11">
        <v>0</v>
      </c>
      <c r="P38" s="11" t="s">
        <v>11695</v>
      </c>
      <c r="Q38" s="130">
        <v>3</v>
      </c>
      <c r="R38" s="130">
        <v>4</v>
      </c>
      <c r="S38" s="14"/>
      <c r="T38" s="16"/>
    </row>
    <row r="39" spans="1:20" ht="14.25" customHeight="1">
      <c r="A39" s="7">
        <v>4</v>
      </c>
      <c r="B39" s="10" t="s">
        <v>2178</v>
      </c>
      <c r="C39" s="11" t="s">
        <v>287</v>
      </c>
      <c r="D39" s="11" t="s">
        <v>2196</v>
      </c>
      <c r="E39" s="14"/>
      <c r="F39" s="14"/>
      <c r="G39" s="14"/>
      <c r="H39" s="14"/>
      <c r="I39" s="14"/>
      <c r="J39" s="12" t="s">
        <v>2197</v>
      </c>
      <c r="K39" s="46" t="s">
        <v>2198</v>
      </c>
      <c r="L39" s="11" t="s">
        <v>11688</v>
      </c>
      <c r="M39" s="11" t="s">
        <v>83</v>
      </c>
      <c r="N39" s="11">
        <v>0</v>
      </c>
      <c r="O39" s="11">
        <v>0</v>
      </c>
      <c r="P39" s="11"/>
      <c r="Q39" s="130">
        <v>4</v>
      </c>
      <c r="R39" s="130">
        <v>5</v>
      </c>
      <c r="S39" s="14"/>
      <c r="T39" s="16"/>
    </row>
    <row r="40" spans="1:20" ht="14.25" customHeight="1">
      <c r="A40" s="7">
        <v>4</v>
      </c>
      <c r="B40" s="10" t="s">
        <v>2178</v>
      </c>
      <c r="C40" s="11" t="s">
        <v>2161</v>
      </c>
      <c r="D40" s="11" t="s">
        <v>2161</v>
      </c>
      <c r="E40" s="14"/>
      <c r="F40" s="14"/>
      <c r="G40" s="11" t="s">
        <v>2200</v>
      </c>
      <c r="H40" s="11" t="s">
        <v>2200</v>
      </c>
      <c r="I40" s="14"/>
      <c r="J40" s="12" t="s">
        <v>1636</v>
      </c>
      <c r="K40" s="46" t="s">
        <v>2199</v>
      </c>
      <c r="L40" s="11" t="s">
        <v>11663</v>
      </c>
      <c r="M40" s="11" t="s">
        <v>5797</v>
      </c>
      <c r="N40" s="11">
        <v>1</v>
      </c>
      <c r="O40" s="11">
        <v>5</v>
      </c>
      <c r="P40" s="11"/>
      <c r="Q40" s="130">
        <v>4</v>
      </c>
      <c r="R40" s="130">
        <v>5</v>
      </c>
      <c r="S40" s="14"/>
      <c r="T40" s="16"/>
    </row>
    <row r="41" spans="1:20" ht="14.25" customHeight="1">
      <c r="A41" s="7">
        <v>4</v>
      </c>
      <c r="B41" s="10" t="s">
        <v>2178</v>
      </c>
      <c r="C41" s="11" t="s">
        <v>2190</v>
      </c>
      <c r="D41" s="11" t="s">
        <v>2201</v>
      </c>
      <c r="E41" s="11"/>
      <c r="F41" s="11" t="s">
        <v>2192</v>
      </c>
      <c r="G41" s="11" t="s">
        <v>11696</v>
      </c>
      <c r="H41" s="11" t="s">
        <v>11697</v>
      </c>
      <c r="I41" s="20" t="s">
        <v>1198</v>
      </c>
      <c r="J41" s="12" t="s">
        <v>2202</v>
      </c>
      <c r="K41" s="46" t="s">
        <v>2203</v>
      </c>
      <c r="L41" s="11" t="s">
        <v>11666</v>
      </c>
      <c r="M41" s="11" t="s">
        <v>43</v>
      </c>
      <c r="N41" s="11">
        <v>0</v>
      </c>
      <c r="O41" s="11">
        <v>1</v>
      </c>
      <c r="P41" s="11" t="s">
        <v>11698</v>
      </c>
      <c r="Q41" s="130">
        <v>3</v>
      </c>
      <c r="R41" s="130">
        <v>5</v>
      </c>
      <c r="S41" s="14"/>
      <c r="T41" s="16"/>
    </row>
    <row r="42" spans="1:20" ht="14.25" customHeight="1">
      <c r="A42" s="7">
        <v>5</v>
      </c>
      <c r="B42" s="19" t="s">
        <v>2206</v>
      </c>
      <c r="C42" s="11"/>
      <c r="D42" s="11" t="s">
        <v>2027</v>
      </c>
      <c r="E42" s="14"/>
      <c r="F42" s="14"/>
      <c r="G42" s="14"/>
      <c r="H42" s="14"/>
      <c r="I42" s="14"/>
      <c r="J42" s="12" t="s">
        <v>635</v>
      </c>
      <c r="K42" s="415"/>
      <c r="L42" s="11" t="s">
        <v>11666</v>
      </c>
      <c r="M42" s="11" t="s">
        <v>43</v>
      </c>
      <c r="N42" s="11">
        <v>0</v>
      </c>
      <c r="O42" s="11">
        <v>0</v>
      </c>
      <c r="P42" s="11"/>
      <c r="Q42" s="11"/>
      <c r="R42" s="11"/>
      <c r="S42" s="14"/>
      <c r="T42" s="16"/>
    </row>
    <row r="43" spans="1:20" ht="14.25" customHeight="1">
      <c r="A43" s="7">
        <v>5</v>
      </c>
      <c r="B43" s="19" t="s">
        <v>2206</v>
      </c>
      <c r="C43" s="11"/>
      <c r="D43" s="11" t="s">
        <v>2213</v>
      </c>
      <c r="E43" s="14"/>
      <c r="F43" s="14"/>
      <c r="G43" s="14"/>
      <c r="H43" s="14"/>
      <c r="I43" s="14"/>
      <c r="J43" s="12" t="s">
        <v>1096</v>
      </c>
      <c r="K43" s="415"/>
      <c r="L43" s="11" t="s">
        <v>11666</v>
      </c>
      <c r="M43" s="11" t="s">
        <v>43</v>
      </c>
      <c r="N43" s="11">
        <v>0</v>
      </c>
      <c r="O43" s="11">
        <v>0</v>
      </c>
      <c r="P43" s="11"/>
      <c r="Q43" s="11"/>
      <c r="R43" s="11"/>
      <c r="S43" s="14"/>
      <c r="T43" s="16"/>
    </row>
    <row r="44" spans="1:20" ht="14.25" customHeight="1">
      <c r="A44" s="7">
        <v>5</v>
      </c>
      <c r="B44" s="19" t="s">
        <v>2206</v>
      </c>
      <c r="C44" s="11" t="s">
        <v>11699</v>
      </c>
      <c r="D44" s="11" t="s">
        <v>11699</v>
      </c>
      <c r="E44" s="14"/>
      <c r="F44" s="14"/>
      <c r="G44" s="14"/>
      <c r="H44" s="14"/>
      <c r="I44" s="14"/>
      <c r="J44" s="12" t="s">
        <v>3584</v>
      </c>
      <c r="K44" s="415"/>
      <c r="L44" s="11" t="s">
        <v>11666</v>
      </c>
      <c r="M44" s="11" t="s">
        <v>43</v>
      </c>
      <c r="N44" s="11">
        <v>0</v>
      </c>
      <c r="O44" s="11">
        <v>0</v>
      </c>
      <c r="P44" s="11"/>
      <c r="Q44" s="11"/>
      <c r="R44" s="11"/>
      <c r="S44" s="14"/>
      <c r="T44" s="16"/>
    </row>
    <row r="45" spans="1:20" ht="14.25" customHeight="1">
      <c r="A45" s="7">
        <v>5</v>
      </c>
      <c r="B45" s="19" t="s">
        <v>2206</v>
      </c>
      <c r="C45" s="11"/>
      <c r="D45" s="11" t="s">
        <v>273</v>
      </c>
      <c r="E45" s="14"/>
      <c r="F45" s="14"/>
      <c r="G45" s="14"/>
      <c r="H45" s="14"/>
      <c r="I45" s="14"/>
      <c r="J45" s="12" t="s">
        <v>3584</v>
      </c>
      <c r="K45" s="415"/>
      <c r="L45" s="11" t="s">
        <v>11666</v>
      </c>
      <c r="M45" s="11" t="s">
        <v>28</v>
      </c>
      <c r="N45" s="11">
        <v>0</v>
      </c>
      <c r="O45" s="11">
        <v>0</v>
      </c>
      <c r="P45" s="11"/>
      <c r="Q45" s="11"/>
      <c r="R45" s="11"/>
      <c r="S45" s="14"/>
      <c r="T45" s="16"/>
    </row>
    <row r="46" spans="1:20" ht="14.25" customHeight="1">
      <c r="A46" s="7">
        <v>5</v>
      </c>
      <c r="B46" s="19" t="s">
        <v>2206</v>
      </c>
      <c r="C46" s="11"/>
      <c r="D46" s="11" t="s">
        <v>2213</v>
      </c>
      <c r="E46" s="14"/>
      <c r="F46" s="14"/>
      <c r="G46" s="14"/>
      <c r="H46" s="14"/>
      <c r="I46" s="14"/>
      <c r="J46" s="12" t="s">
        <v>2065</v>
      </c>
      <c r="K46" s="415"/>
      <c r="L46" s="11" t="s">
        <v>11666</v>
      </c>
      <c r="M46" s="11" t="s">
        <v>43</v>
      </c>
      <c r="N46" s="11">
        <v>0</v>
      </c>
      <c r="O46" s="11">
        <v>0</v>
      </c>
      <c r="P46" s="11"/>
      <c r="Q46" s="11"/>
      <c r="R46" s="11"/>
      <c r="S46" s="14"/>
      <c r="T46" s="16"/>
    </row>
    <row r="47" spans="1:20" ht="14.25" customHeight="1">
      <c r="A47" s="7">
        <v>5</v>
      </c>
      <c r="B47" s="19" t="s">
        <v>2206</v>
      </c>
      <c r="C47" s="11" t="s">
        <v>2207</v>
      </c>
      <c r="D47" s="11" t="s">
        <v>1665</v>
      </c>
      <c r="E47" s="14"/>
      <c r="F47" s="14"/>
      <c r="G47" s="14"/>
      <c r="H47" s="14"/>
      <c r="I47" s="14"/>
      <c r="J47" s="12" t="s">
        <v>1059</v>
      </c>
      <c r="K47" s="46" t="s">
        <v>923</v>
      </c>
      <c r="L47" s="11" t="s">
        <v>11666</v>
      </c>
      <c r="M47" s="11" t="s">
        <v>43</v>
      </c>
      <c r="N47" s="11">
        <v>0</v>
      </c>
      <c r="O47" s="11">
        <v>0</v>
      </c>
      <c r="P47" s="11"/>
      <c r="Q47" s="130">
        <v>4</v>
      </c>
      <c r="R47" s="130">
        <v>3</v>
      </c>
      <c r="S47" s="14"/>
      <c r="T47" s="16"/>
    </row>
    <row r="48" spans="1:20" ht="14.25" customHeight="1">
      <c r="A48" s="7">
        <v>5</v>
      </c>
      <c r="B48" s="19" t="s">
        <v>2206</v>
      </c>
      <c r="C48" s="11"/>
      <c r="D48" s="11" t="s">
        <v>11700</v>
      </c>
      <c r="E48" s="14"/>
      <c r="F48" s="14"/>
      <c r="G48" s="14"/>
      <c r="H48" s="14"/>
      <c r="I48" s="14"/>
      <c r="J48" s="12" t="s">
        <v>2101</v>
      </c>
      <c r="K48" s="415"/>
      <c r="L48" s="11" t="s">
        <v>11666</v>
      </c>
      <c r="M48" s="11" t="s">
        <v>28</v>
      </c>
      <c r="N48" s="11">
        <v>0</v>
      </c>
      <c r="O48" s="11">
        <v>0</v>
      </c>
      <c r="P48" s="11"/>
      <c r="Q48" s="11"/>
      <c r="R48" s="11"/>
      <c r="S48" s="14"/>
      <c r="T48" s="16"/>
    </row>
    <row r="49" spans="1:20" ht="14.25" customHeight="1">
      <c r="A49" s="7">
        <v>5</v>
      </c>
      <c r="B49" s="19" t="s">
        <v>2206</v>
      </c>
      <c r="C49" s="11" t="s">
        <v>2208</v>
      </c>
      <c r="D49" s="11" t="s">
        <v>2209</v>
      </c>
      <c r="E49" s="11"/>
      <c r="F49" s="11" t="s">
        <v>2210</v>
      </c>
      <c r="G49" s="11" t="s">
        <v>2211</v>
      </c>
      <c r="H49" s="11" t="s">
        <v>2211</v>
      </c>
      <c r="I49" s="11"/>
      <c r="J49" s="12" t="s">
        <v>1646</v>
      </c>
      <c r="K49" s="46" t="s">
        <v>1030</v>
      </c>
      <c r="L49" s="11" t="s">
        <v>11666</v>
      </c>
      <c r="M49" s="11" t="s">
        <v>43</v>
      </c>
      <c r="N49" s="11">
        <v>0</v>
      </c>
      <c r="O49" s="11">
        <v>0</v>
      </c>
      <c r="P49" s="11"/>
      <c r="Q49" s="130">
        <v>3</v>
      </c>
      <c r="R49" s="130">
        <v>3</v>
      </c>
      <c r="S49" s="14"/>
      <c r="T49" s="16"/>
    </row>
    <row r="50" spans="1:20" ht="14.25" customHeight="1">
      <c r="A50" s="7">
        <v>5</v>
      </c>
      <c r="B50" s="19" t="s">
        <v>2206</v>
      </c>
      <c r="C50" s="11"/>
      <c r="D50" s="11" t="s">
        <v>273</v>
      </c>
      <c r="E50" s="14"/>
      <c r="F50" s="14"/>
      <c r="G50" s="14"/>
      <c r="H50" s="14"/>
      <c r="I50" s="14"/>
      <c r="J50" s="12" t="s">
        <v>716</v>
      </c>
      <c r="K50" s="415"/>
      <c r="L50" s="11" t="s">
        <v>11666</v>
      </c>
      <c r="M50" s="14"/>
      <c r="N50" s="11">
        <v>0</v>
      </c>
      <c r="O50" s="11">
        <v>0</v>
      </c>
      <c r="P50" s="11"/>
      <c r="Q50" s="11"/>
      <c r="R50" s="11"/>
      <c r="S50" s="14"/>
      <c r="T50" s="16"/>
    </row>
    <row r="51" spans="1:20" ht="14.25" customHeight="1">
      <c r="A51" s="7">
        <v>5</v>
      </c>
      <c r="B51" s="19" t="s">
        <v>2206</v>
      </c>
      <c r="C51" s="11" t="s">
        <v>1713</v>
      </c>
      <c r="D51" s="11" t="s">
        <v>3508</v>
      </c>
      <c r="E51" s="14"/>
      <c r="F51" s="14"/>
      <c r="G51" s="14"/>
      <c r="H51" s="14"/>
      <c r="I51" s="14"/>
      <c r="J51" s="12" t="s">
        <v>923</v>
      </c>
      <c r="K51" s="415"/>
      <c r="L51" s="11" t="s">
        <v>11666</v>
      </c>
      <c r="M51" s="11" t="s">
        <v>28</v>
      </c>
      <c r="N51" s="11">
        <v>0</v>
      </c>
      <c r="O51" s="11">
        <v>0</v>
      </c>
      <c r="P51" s="11"/>
      <c r="Q51" s="11"/>
      <c r="R51" s="11"/>
      <c r="S51" s="14"/>
      <c r="T51" s="16"/>
    </row>
    <row r="52" spans="1:20" ht="14.25" customHeight="1">
      <c r="A52" s="7">
        <v>5</v>
      </c>
      <c r="B52" s="19" t="s">
        <v>2206</v>
      </c>
      <c r="C52" s="11" t="s">
        <v>1217</v>
      </c>
      <c r="D52" s="11" t="s">
        <v>273</v>
      </c>
      <c r="E52" s="14"/>
      <c r="F52" s="14"/>
      <c r="G52" s="14"/>
      <c r="H52" s="14"/>
      <c r="I52" s="14"/>
      <c r="J52" s="12" t="s">
        <v>1088</v>
      </c>
      <c r="K52" s="46" t="s">
        <v>1588</v>
      </c>
      <c r="L52" s="11" t="s">
        <v>11666</v>
      </c>
      <c r="M52" s="11" t="s">
        <v>43</v>
      </c>
      <c r="N52" s="11">
        <v>0</v>
      </c>
      <c r="O52" s="11">
        <v>0</v>
      </c>
      <c r="P52" s="11"/>
      <c r="Q52" s="130">
        <v>3</v>
      </c>
      <c r="R52" s="130">
        <v>5</v>
      </c>
      <c r="S52" s="14"/>
      <c r="T52" s="16"/>
    </row>
    <row r="53" spans="1:20" ht="14.25" customHeight="1">
      <c r="A53" s="7">
        <v>5</v>
      </c>
      <c r="B53" s="19" t="s">
        <v>2206</v>
      </c>
      <c r="C53" s="11" t="s">
        <v>2212</v>
      </c>
      <c r="D53" s="11" t="s">
        <v>2213</v>
      </c>
      <c r="E53" s="14"/>
      <c r="F53" s="14"/>
      <c r="G53" s="11" t="s">
        <v>2214</v>
      </c>
      <c r="H53" s="11" t="s">
        <v>2214</v>
      </c>
      <c r="I53" s="14"/>
      <c r="J53" s="12" t="s">
        <v>682</v>
      </c>
      <c r="K53" s="46" t="s">
        <v>289</v>
      </c>
      <c r="L53" s="11" t="s">
        <v>11666</v>
      </c>
      <c r="M53" s="11" t="s">
        <v>43</v>
      </c>
      <c r="N53" s="11">
        <v>0</v>
      </c>
      <c r="O53" s="11">
        <v>0</v>
      </c>
      <c r="P53" s="11"/>
      <c r="Q53" s="130">
        <v>3</v>
      </c>
      <c r="R53" s="130">
        <v>4</v>
      </c>
      <c r="S53" s="14"/>
      <c r="T53" s="16"/>
    </row>
    <row r="54" spans="1:20" ht="14.25" customHeight="1">
      <c r="A54" s="7">
        <v>5</v>
      </c>
      <c r="B54" s="19" t="s">
        <v>2206</v>
      </c>
      <c r="C54" s="11" t="s">
        <v>9951</v>
      </c>
      <c r="D54" s="11" t="s">
        <v>2215</v>
      </c>
      <c r="E54" s="14"/>
      <c r="F54" s="14"/>
      <c r="G54" s="11"/>
      <c r="H54" s="11"/>
      <c r="I54" s="14"/>
      <c r="J54" s="12" t="s">
        <v>770</v>
      </c>
      <c r="K54" s="46" t="s">
        <v>580</v>
      </c>
      <c r="L54" s="11" t="s">
        <v>11688</v>
      </c>
      <c r="M54" s="11" t="s">
        <v>83</v>
      </c>
      <c r="N54" s="11">
        <v>0</v>
      </c>
      <c r="O54" s="11">
        <v>0</v>
      </c>
      <c r="P54" s="11"/>
      <c r="Q54" s="130">
        <v>4</v>
      </c>
      <c r="R54" s="130">
        <v>5</v>
      </c>
      <c r="S54" s="14"/>
      <c r="T54" s="16"/>
    </row>
    <row r="55" spans="1:20" ht="14.25" customHeight="1">
      <c r="A55" s="7">
        <v>5</v>
      </c>
      <c r="B55" s="19" t="s">
        <v>2206</v>
      </c>
      <c r="C55" s="11" t="s">
        <v>80</v>
      </c>
      <c r="D55" s="11" t="s">
        <v>80</v>
      </c>
      <c r="E55" s="14"/>
      <c r="F55" s="14"/>
      <c r="G55" s="14"/>
      <c r="H55" s="14"/>
      <c r="I55" s="14"/>
      <c r="J55" s="12" t="s">
        <v>2154</v>
      </c>
      <c r="K55" s="415"/>
      <c r="L55" s="11" t="s">
        <v>11688</v>
      </c>
      <c r="M55" s="11" t="s">
        <v>83</v>
      </c>
      <c r="N55" s="11">
        <v>0</v>
      </c>
      <c r="O55" s="11">
        <v>0</v>
      </c>
      <c r="P55" s="11"/>
      <c r="Q55" s="11"/>
      <c r="R55" s="11"/>
      <c r="S55" s="14"/>
      <c r="T55" s="16"/>
    </row>
    <row r="56" spans="1:20" ht="14.25" customHeight="1">
      <c r="A56" s="7">
        <v>5</v>
      </c>
      <c r="B56" s="19" t="s">
        <v>2206</v>
      </c>
      <c r="C56" s="11" t="s">
        <v>446</v>
      </c>
      <c r="D56" s="11" t="s">
        <v>90</v>
      </c>
      <c r="E56" s="11"/>
      <c r="F56" s="11" t="s">
        <v>2216</v>
      </c>
      <c r="G56" s="11"/>
      <c r="H56" s="11"/>
      <c r="I56" s="14"/>
      <c r="J56" s="12" t="s">
        <v>438</v>
      </c>
      <c r="K56" s="46" t="s">
        <v>2217</v>
      </c>
      <c r="L56" s="11" t="s">
        <v>11663</v>
      </c>
      <c r="M56" s="11" t="s">
        <v>43</v>
      </c>
      <c r="N56" s="11">
        <v>0</v>
      </c>
      <c r="O56" s="11">
        <v>0</v>
      </c>
      <c r="P56" s="14"/>
      <c r="Q56" s="130">
        <v>3</v>
      </c>
      <c r="R56" s="130">
        <v>3</v>
      </c>
      <c r="S56" s="14"/>
      <c r="T56" s="16"/>
    </row>
    <row r="57" spans="1:20" ht="14.25" customHeight="1">
      <c r="A57" s="7">
        <v>5</v>
      </c>
      <c r="B57" s="19" t="s">
        <v>2206</v>
      </c>
      <c r="C57" s="11" t="s">
        <v>1136</v>
      </c>
      <c r="D57" s="11" t="s">
        <v>90</v>
      </c>
      <c r="E57" s="11"/>
      <c r="F57" s="11" t="s">
        <v>1138</v>
      </c>
      <c r="G57" s="11"/>
      <c r="H57" s="11"/>
      <c r="I57" s="14"/>
      <c r="J57" s="12" t="s">
        <v>438</v>
      </c>
      <c r="K57" s="46" t="s">
        <v>2217</v>
      </c>
      <c r="L57" s="11" t="s">
        <v>11663</v>
      </c>
      <c r="M57" s="11" t="s">
        <v>43</v>
      </c>
      <c r="N57" s="11">
        <v>0</v>
      </c>
      <c r="O57" s="11">
        <v>0</v>
      </c>
      <c r="P57" s="11" t="s">
        <v>11701</v>
      </c>
      <c r="Q57" s="130">
        <v>3</v>
      </c>
      <c r="R57" s="130">
        <v>4</v>
      </c>
      <c r="S57" s="14"/>
      <c r="T57" s="16"/>
    </row>
    <row r="58" spans="1:20" ht="14.25" customHeight="1">
      <c r="A58" s="7">
        <v>5</v>
      </c>
      <c r="B58" s="19" t="s">
        <v>2206</v>
      </c>
      <c r="C58" s="11" t="s">
        <v>886</v>
      </c>
      <c r="D58" s="11" t="s">
        <v>2218</v>
      </c>
      <c r="E58" s="11"/>
      <c r="F58" s="11"/>
      <c r="G58" s="11" t="s">
        <v>11702</v>
      </c>
      <c r="H58" s="11"/>
      <c r="I58" s="14"/>
      <c r="J58" s="12" t="s">
        <v>1235</v>
      </c>
      <c r="K58" s="46" t="s">
        <v>1313</v>
      </c>
      <c r="L58" s="11" t="s">
        <v>11663</v>
      </c>
      <c r="M58" s="11" t="s">
        <v>83</v>
      </c>
      <c r="N58" s="11">
        <v>0</v>
      </c>
      <c r="O58" s="11">
        <v>0</v>
      </c>
      <c r="P58" s="11"/>
      <c r="Q58" s="130">
        <v>4</v>
      </c>
      <c r="R58" s="130">
        <v>5</v>
      </c>
      <c r="S58" s="14"/>
      <c r="T58" s="16"/>
    </row>
    <row r="59" spans="1:20" ht="14.25" customHeight="1">
      <c r="A59" s="7">
        <v>5</v>
      </c>
      <c r="B59" s="19" t="s">
        <v>2206</v>
      </c>
      <c r="C59" s="11" t="s">
        <v>1659</v>
      </c>
      <c r="D59" s="11" t="s">
        <v>1659</v>
      </c>
      <c r="E59" s="11"/>
      <c r="F59" s="11"/>
      <c r="G59" s="11"/>
      <c r="H59" s="11"/>
      <c r="I59" s="14"/>
      <c r="J59" s="12" t="s">
        <v>6120</v>
      </c>
      <c r="K59" s="46"/>
      <c r="L59" s="11" t="s">
        <v>11688</v>
      </c>
      <c r="M59" s="11" t="s">
        <v>83</v>
      </c>
      <c r="N59" s="11">
        <v>0</v>
      </c>
      <c r="O59" s="11">
        <v>0</v>
      </c>
      <c r="P59" s="11"/>
      <c r="Q59" s="11"/>
      <c r="R59" s="11"/>
      <c r="S59" s="14"/>
      <c r="T59" s="16"/>
    </row>
    <row r="60" spans="1:20" ht="14.25" customHeight="1">
      <c r="A60" s="7">
        <v>5</v>
      </c>
      <c r="B60" s="19" t="s">
        <v>2206</v>
      </c>
      <c r="C60" s="11" t="s">
        <v>318</v>
      </c>
      <c r="D60" s="11" t="s">
        <v>2220</v>
      </c>
      <c r="E60" s="11"/>
      <c r="F60" s="11" t="s">
        <v>2221</v>
      </c>
      <c r="G60" s="11" t="s">
        <v>2224</v>
      </c>
      <c r="H60" s="11" t="s">
        <v>2224</v>
      </c>
      <c r="I60" s="14"/>
      <c r="J60" s="12" t="s">
        <v>2222</v>
      </c>
      <c r="K60" s="46" t="s">
        <v>2223</v>
      </c>
      <c r="L60" s="11" t="s">
        <v>11663</v>
      </c>
      <c r="M60" s="11" t="s">
        <v>28</v>
      </c>
      <c r="N60" s="11">
        <v>1</v>
      </c>
      <c r="O60" s="11">
        <v>0</v>
      </c>
      <c r="P60" s="11"/>
      <c r="Q60" s="130">
        <v>4</v>
      </c>
      <c r="R60" s="130">
        <v>5</v>
      </c>
      <c r="S60" s="14"/>
      <c r="T60" s="16"/>
    </row>
    <row r="61" spans="1:20" ht="14.25" customHeight="1">
      <c r="A61" s="7">
        <v>5</v>
      </c>
      <c r="B61" s="19" t="s">
        <v>2206</v>
      </c>
      <c r="C61" s="11"/>
      <c r="D61" s="11" t="s">
        <v>1659</v>
      </c>
      <c r="E61" s="11"/>
      <c r="F61" s="11"/>
      <c r="G61" s="11"/>
      <c r="H61" s="11"/>
      <c r="I61" s="14"/>
      <c r="J61" s="12" t="s">
        <v>175</v>
      </c>
      <c r="K61" s="46"/>
      <c r="L61" s="11" t="s">
        <v>11688</v>
      </c>
      <c r="M61" s="11" t="s">
        <v>28</v>
      </c>
      <c r="N61" s="11">
        <v>0</v>
      </c>
      <c r="O61" s="11">
        <v>0</v>
      </c>
      <c r="P61" s="11"/>
      <c r="Q61" s="11"/>
      <c r="R61" s="11"/>
      <c r="S61" s="14"/>
      <c r="T61" s="16"/>
    </row>
    <row r="62" spans="1:20" ht="14.25" customHeight="1">
      <c r="A62" s="7">
        <v>6</v>
      </c>
      <c r="B62" s="19" t="s">
        <v>2225</v>
      </c>
      <c r="C62" s="11"/>
      <c r="D62" s="11" t="s">
        <v>648</v>
      </c>
      <c r="E62" s="14"/>
      <c r="F62" s="14"/>
      <c r="G62" s="14"/>
      <c r="H62" s="14"/>
      <c r="I62" s="14"/>
      <c r="J62" s="12" t="s">
        <v>1059</v>
      </c>
      <c r="K62" s="415"/>
      <c r="L62" s="11" t="s">
        <v>11666</v>
      </c>
      <c r="M62" s="14"/>
      <c r="N62" s="11">
        <v>0</v>
      </c>
      <c r="O62" s="11">
        <v>1</v>
      </c>
      <c r="P62" s="11"/>
      <c r="Q62" s="11"/>
      <c r="R62" s="11"/>
      <c r="S62" s="14"/>
      <c r="T62" s="16"/>
    </row>
    <row r="63" spans="1:20" ht="14.25" customHeight="1">
      <c r="A63" s="7">
        <v>6</v>
      </c>
      <c r="B63" s="19" t="s">
        <v>2225</v>
      </c>
      <c r="C63" s="11"/>
      <c r="D63" s="11" t="s">
        <v>4540</v>
      </c>
      <c r="E63" s="14"/>
      <c r="F63" s="14"/>
      <c r="G63" s="14"/>
      <c r="H63" s="14"/>
      <c r="I63" s="14"/>
      <c r="J63" s="12" t="s">
        <v>672</v>
      </c>
      <c r="K63" s="415"/>
      <c r="L63" s="11" t="s">
        <v>11666</v>
      </c>
      <c r="M63" s="14"/>
      <c r="N63" s="11">
        <v>0</v>
      </c>
      <c r="O63" s="11">
        <v>1</v>
      </c>
      <c r="P63" s="11"/>
      <c r="Q63" s="11"/>
      <c r="R63" s="11"/>
      <c r="S63" s="14"/>
      <c r="T63" s="16"/>
    </row>
    <row r="64" spans="1:20" ht="14.25" customHeight="1">
      <c r="A64" s="7">
        <v>6</v>
      </c>
      <c r="B64" s="19" t="s">
        <v>2225</v>
      </c>
      <c r="C64" s="11" t="s">
        <v>1928</v>
      </c>
      <c r="D64" s="11" t="s">
        <v>2226</v>
      </c>
      <c r="E64" s="11"/>
      <c r="F64" s="11" t="s">
        <v>1929</v>
      </c>
      <c r="G64" s="14"/>
      <c r="H64" s="14"/>
      <c r="I64" s="14"/>
      <c r="J64" s="12" t="s">
        <v>1434</v>
      </c>
      <c r="K64" s="46" t="s">
        <v>745</v>
      </c>
      <c r="L64" s="11" t="s">
        <v>11663</v>
      </c>
      <c r="M64" s="11" t="s">
        <v>5797</v>
      </c>
      <c r="N64" s="11">
        <v>0</v>
      </c>
      <c r="O64" s="11">
        <v>5</v>
      </c>
      <c r="P64" s="11"/>
      <c r="Q64" s="130">
        <v>3</v>
      </c>
      <c r="R64" s="130">
        <v>5</v>
      </c>
      <c r="S64" s="14"/>
      <c r="T64" s="16"/>
    </row>
    <row r="65" spans="1:20" ht="14.25" customHeight="1">
      <c r="A65" s="7">
        <v>6</v>
      </c>
      <c r="B65" s="19" t="s">
        <v>2225</v>
      </c>
      <c r="C65" s="11" t="s">
        <v>287</v>
      </c>
      <c r="D65" s="11" t="s">
        <v>90</v>
      </c>
      <c r="E65" s="11"/>
      <c r="F65" s="11" t="s">
        <v>2227</v>
      </c>
      <c r="G65" s="14"/>
      <c r="H65" s="14"/>
      <c r="I65" s="14"/>
      <c r="J65" s="12" t="s">
        <v>769</v>
      </c>
      <c r="K65" s="46" t="s">
        <v>1926</v>
      </c>
      <c r="L65" s="11" t="s">
        <v>11688</v>
      </c>
      <c r="M65" s="11" t="s">
        <v>98</v>
      </c>
      <c r="N65" s="11">
        <v>0</v>
      </c>
      <c r="O65" s="11">
        <v>5</v>
      </c>
      <c r="P65" s="11"/>
      <c r="Q65" s="130">
        <v>3</v>
      </c>
      <c r="R65" s="130">
        <v>3</v>
      </c>
      <c r="S65" s="14"/>
      <c r="T65" s="16"/>
    </row>
    <row r="66" spans="1:20" ht="14.25" customHeight="1">
      <c r="A66" s="7">
        <v>6</v>
      </c>
      <c r="B66" s="19" t="s">
        <v>2225</v>
      </c>
      <c r="C66" s="11" t="s">
        <v>148</v>
      </c>
      <c r="D66" s="11" t="s">
        <v>90</v>
      </c>
      <c r="E66" s="11"/>
      <c r="F66" s="11" t="s">
        <v>2228</v>
      </c>
      <c r="G66" s="14"/>
      <c r="H66" s="14"/>
      <c r="I66" s="14"/>
      <c r="J66" s="12" t="s">
        <v>169</v>
      </c>
      <c r="K66" s="46" t="s">
        <v>2229</v>
      </c>
      <c r="L66" s="11" t="s">
        <v>11666</v>
      </c>
      <c r="M66" s="11" t="s">
        <v>153</v>
      </c>
      <c r="N66" s="11">
        <v>0</v>
      </c>
      <c r="O66" s="11">
        <v>1</v>
      </c>
      <c r="P66" s="11"/>
      <c r="Q66" s="130">
        <v>3</v>
      </c>
      <c r="R66" s="130">
        <v>3</v>
      </c>
      <c r="S66" s="14"/>
      <c r="T66" s="16"/>
    </row>
    <row r="67" spans="1:20" ht="14.25" customHeight="1">
      <c r="A67" s="7">
        <v>6</v>
      </c>
      <c r="B67" s="19" t="s">
        <v>2225</v>
      </c>
      <c r="C67" s="11" t="s">
        <v>1400</v>
      </c>
      <c r="D67" s="11" t="s">
        <v>80</v>
      </c>
      <c r="E67" s="11"/>
      <c r="F67" s="11" t="s">
        <v>2230</v>
      </c>
      <c r="G67" s="11" t="s">
        <v>2008</v>
      </c>
      <c r="H67" s="11" t="s">
        <v>2008</v>
      </c>
      <c r="I67" s="14"/>
      <c r="J67" s="12" t="s">
        <v>2231</v>
      </c>
      <c r="K67" s="46" t="s">
        <v>580</v>
      </c>
      <c r="L67" s="11" t="s">
        <v>11688</v>
      </c>
      <c r="M67" s="11" t="s">
        <v>83</v>
      </c>
      <c r="N67" s="11">
        <v>0</v>
      </c>
      <c r="O67" s="11">
        <v>5</v>
      </c>
      <c r="P67" s="11"/>
      <c r="Q67" s="130">
        <v>3</v>
      </c>
      <c r="R67" s="130">
        <v>4</v>
      </c>
      <c r="S67" s="14"/>
      <c r="T67" s="16"/>
    </row>
    <row r="68" spans="1:20" ht="14.25" customHeight="1">
      <c r="A68" s="7">
        <v>6</v>
      </c>
      <c r="B68" s="19" t="s">
        <v>2225</v>
      </c>
      <c r="C68" s="11" t="s">
        <v>105</v>
      </c>
      <c r="D68" s="11" t="s">
        <v>90</v>
      </c>
      <c r="E68" s="11"/>
      <c r="F68" s="11" t="s">
        <v>90</v>
      </c>
      <c r="G68" s="11" t="s">
        <v>2232</v>
      </c>
      <c r="H68" s="11" t="s">
        <v>11703</v>
      </c>
      <c r="I68" s="14"/>
      <c r="J68" s="12" t="s">
        <v>1724</v>
      </c>
      <c r="K68" s="46" t="s">
        <v>1465</v>
      </c>
      <c r="L68" s="11" t="s">
        <v>11663</v>
      </c>
      <c r="M68" s="11" t="s">
        <v>275</v>
      </c>
      <c r="N68" s="11">
        <v>0</v>
      </c>
      <c r="O68" s="11">
        <v>5</v>
      </c>
      <c r="P68" s="11"/>
      <c r="Q68" s="130">
        <v>4</v>
      </c>
      <c r="R68" s="130">
        <v>5</v>
      </c>
      <c r="S68" s="14"/>
      <c r="T68" s="16"/>
    </row>
    <row r="69" spans="1:20" ht="14.25" customHeight="1">
      <c r="A69" s="7">
        <v>6</v>
      </c>
      <c r="B69" s="19" t="s">
        <v>2225</v>
      </c>
      <c r="C69" s="11" t="s">
        <v>2235</v>
      </c>
      <c r="D69" s="11" t="s">
        <v>2235</v>
      </c>
      <c r="E69" s="14"/>
      <c r="F69" s="14"/>
      <c r="G69" s="14"/>
      <c r="H69" s="14"/>
      <c r="I69" s="14"/>
      <c r="J69" s="12" t="s">
        <v>2236</v>
      </c>
      <c r="K69" s="46" t="s">
        <v>1010</v>
      </c>
      <c r="L69" s="11" t="s">
        <v>11666</v>
      </c>
      <c r="M69" s="11" t="s">
        <v>43</v>
      </c>
      <c r="N69" s="11">
        <v>0</v>
      </c>
      <c r="O69" s="11">
        <v>1</v>
      </c>
      <c r="P69" s="11"/>
      <c r="Q69" s="130">
        <v>3</v>
      </c>
      <c r="R69" s="130">
        <v>5</v>
      </c>
      <c r="S69" s="14"/>
      <c r="T69" s="16"/>
    </row>
    <row r="70" spans="1:20" ht="14.25" customHeight="1">
      <c r="A70" s="7">
        <v>7</v>
      </c>
      <c r="B70" s="19" t="s">
        <v>2237</v>
      </c>
      <c r="C70" s="11"/>
      <c r="D70" s="11" t="s">
        <v>2239</v>
      </c>
      <c r="E70" s="14"/>
      <c r="F70" s="14"/>
      <c r="G70" s="14"/>
      <c r="H70" s="14"/>
      <c r="I70" s="14"/>
      <c r="J70" s="12" t="s">
        <v>3158</v>
      </c>
      <c r="K70" s="415"/>
      <c r="L70" s="14"/>
      <c r="M70" s="14"/>
      <c r="N70" s="11">
        <v>0</v>
      </c>
      <c r="O70" s="11">
        <v>4</v>
      </c>
      <c r="P70" s="11"/>
      <c r="Q70" s="11"/>
      <c r="R70" s="11"/>
      <c r="S70" s="11" t="s">
        <v>11704</v>
      </c>
      <c r="T70" s="16"/>
    </row>
    <row r="71" spans="1:20" ht="14.25" customHeight="1">
      <c r="A71" s="7">
        <v>7</v>
      </c>
      <c r="B71" s="19" t="s">
        <v>2237</v>
      </c>
      <c r="C71" s="11"/>
      <c r="D71" s="11" t="s">
        <v>593</v>
      </c>
      <c r="E71" s="14"/>
      <c r="F71" s="14"/>
      <c r="G71" s="14"/>
      <c r="H71" s="14"/>
      <c r="I71" s="14"/>
      <c r="J71" s="12" t="s">
        <v>119</v>
      </c>
      <c r="K71" s="415"/>
      <c r="L71" s="11" t="s">
        <v>11663</v>
      </c>
      <c r="M71" s="14"/>
      <c r="N71" s="11">
        <v>0</v>
      </c>
      <c r="O71" s="11">
        <v>4</v>
      </c>
      <c r="P71" s="11"/>
      <c r="Q71" s="11"/>
      <c r="R71" s="11"/>
      <c r="S71" s="11"/>
      <c r="T71" s="16"/>
    </row>
    <row r="72" spans="1:20" ht="14.25" customHeight="1">
      <c r="A72" s="7">
        <v>7</v>
      </c>
      <c r="B72" s="19" t="s">
        <v>2237</v>
      </c>
      <c r="C72" s="11"/>
      <c r="D72" s="11" t="s">
        <v>6553</v>
      </c>
      <c r="E72" s="14"/>
      <c r="F72" s="14"/>
      <c r="G72" s="14"/>
      <c r="H72" s="14"/>
      <c r="I72" s="14"/>
      <c r="J72" s="12" t="s">
        <v>3033</v>
      </c>
      <c r="K72" s="415"/>
      <c r="L72" s="14"/>
      <c r="M72" s="14"/>
      <c r="N72" s="11">
        <v>0</v>
      </c>
      <c r="O72" s="11">
        <v>4</v>
      </c>
      <c r="P72" s="11"/>
      <c r="Q72" s="11"/>
      <c r="R72" s="11"/>
      <c r="S72" s="11"/>
      <c r="T72" s="16"/>
    </row>
    <row r="73" spans="1:20" ht="14.25" customHeight="1">
      <c r="A73" s="7">
        <v>7</v>
      </c>
      <c r="B73" s="19" t="s">
        <v>2237</v>
      </c>
      <c r="C73" s="11"/>
      <c r="D73" s="11" t="s">
        <v>4540</v>
      </c>
      <c r="E73" s="14"/>
      <c r="F73" s="14"/>
      <c r="G73" s="14"/>
      <c r="H73" s="14"/>
      <c r="I73" s="14"/>
      <c r="J73" s="12" t="s">
        <v>2360</v>
      </c>
      <c r="K73" s="415"/>
      <c r="L73" s="14"/>
      <c r="M73" s="14"/>
      <c r="N73" s="11">
        <v>0</v>
      </c>
      <c r="O73" s="11">
        <v>7</v>
      </c>
      <c r="P73" s="11"/>
      <c r="Q73" s="11"/>
      <c r="R73" s="11"/>
      <c r="S73" s="11"/>
      <c r="T73" s="16"/>
    </row>
    <row r="74" spans="1:20" ht="14.25" customHeight="1">
      <c r="A74" s="7">
        <v>7</v>
      </c>
      <c r="B74" s="19" t="s">
        <v>2237</v>
      </c>
      <c r="C74" s="11" t="s">
        <v>4854</v>
      </c>
      <c r="D74" s="11" t="s">
        <v>11705</v>
      </c>
      <c r="E74" s="11"/>
      <c r="F74" s="11" t="s">
        <v>2240</v>
      </c>
      <c r="G74" s="11" t="s">
        <v>2242</v>
      </c>
      <c r="H74" s="11" t="s">
        <v>2242</v>
      </c>
      <c r="I74" s="14"/>
      <c r="J74" s="12" t="s">
        <v>1383</v>
      </c>
      <c r="K74" s="46" t="s">
        <v>342</v>
      </c>
      <c r="L74" s="11" t="s">
        <v>11663</v>
      </c>
      <c r="M74" s="11" t="s">
        <v>275</v>
      </c>
      <c r="N74" s="11">
        <v>1</v>
      </c>
      <c r="O74" s="11">
        <v>5</v>
      </c>
      <c r="P74" s="11"/>
      <c r="Q74" s="130">
        <v>5</v>
      </c>
      <c r="R74" s="130">
        <v>5</v>
      </c>
      <c r="S74" s="11"/>
      <c r="T74" s="16"/>
    </row>
    <row r="75" spans="1:20" ht="14.25" customHeight="1">
      <c r="A75" s="7">
        <v>7</v>
      </c>
      <c r="B75" s="19" t="s">
        <v>2237</v>
      </c>
      <c r="C75" s="11"/>
      <c r="D75" s="11" t="s">
        <v>11706</v>
      </c>
      <c r="E75" s="14"/>
      <c r="F75" s="14"/>
      <c r="G75" s="14"/>
      <c r="H75" s="14"/>
      <c r="I75" s="14"/>
      <c r="J75" s="12" t="s">
        <v>25</v>
      </c>
      <c r="K75" s="415"/>
      <c r="L75" s="14"/>
      <c r="M75" s="14"/>
      <c r="N75" s="11">
        <v>0</v>
      </c>
      <c r="O75" s="11">
        <v>7</v>
      </c>
      <c r="P75" s="11"/>
      <c r="Q75" s="11"/>
      <c r="R75" s="11"/>
      <c r="S75" s="11"/>
      <c r="T75" s="16"/>
    </row>
    <row r="76" spans="1:20" ht="14.25" customHeight="1">
      <c r="A76" s="7">
        <v>7</v>
      </c>
      <c r="B76" s="19" t="s">
        <v>2237</v>
      </c>
      <c r="C76" s="11"/>
      <c r="D76" s="11" t="s">
        <v>11707</v>
      </c>
      <c r="E76" s="14"/>
      <c r="F76" s="14"/>
      <c r="G76" s="14"/>
      <c r="H76" s="14"/>
      <c r="I76" s="14"/>
      <c r="J76" s="12" t="s">
        <v>539</v>
      </c>
      <c r="K76" s="415"/>
      <c r="L76" s="14"/>
      <c r="M76" s="14"/>
      <c r="N76" s="11">
        <v>0</v>
      </c>
      <c r="O76" s="11">
        <v>7</v>
      </c>
      <c r="P76" s="11"/>
      <c r="Q76" s="11"/>
      <c r="R76" s="11"/>
      <c r="S76" s="11"/>
      <c r="T76" s="16"/>
    </row>
    <row r="77" spans="1:20" ht="14.25" customHeight="1">
      <c r="A77" s="7">
        <v>7</v>
      </c>
      <c r="B77" s="19" t="s">
        <v>2237</v>
      </c>
      <c r="C77" s="11"/>
      <c r="D77" s="11" t="s">
        <v>2441</v>
      </c>
      <c r="E77" s="14"/>
      <c r="F77" s="14"/>
      <c r="G77" s="14"/>
      <c r="H77" s="14"/>
      <c r="I77" s="14"/>
      <c r="J77" s="12" t="s">
        <v>1589</v>
      </c>
      <c r="K77" s="415"/>
      <c r="L77" s="14"/>
      <c r="M77" s="14"/>
      <c r="N77" s="11">
        <v>0</v>
      </c>
      <c r="O77" s="11">
        <v>7</v>
      </c>
      <c r="P77" s="11"/>
      <c r="Q77" s="11"/>
      <c r="R77" s="11"/>
      <c r="S77" s="11"/>
      <c r="T77" s="16"/>
    </row>
    <row r="78" spans="1:20" ht="14.25" customHeight="1">
      <c r="A78" s="7">
        <v>7</v>
      </c>
      <c r="B78" s="19" t="s">
        <v>2237</v>
      </c>
      <c r="C78" s="11"/>
      <c r="D78" s="11" t="s">
        <v>11708</v>
      </c>
      <c r="E78" s="14"/>
      <c r="F78" s="14"/>
      <c r="G78" s="14"/>
      <c r="H78" s="14"/>
      <c r="I78" s="14"/>
      <c r="J78" s="12" t="s">
        <v>685</v>
      </c>
      <c r="K78" s="415"/>
      <c r="L78" s="14"/>
      <c r="M78" s="14"/>
      <c r="N78" s="11">
        <v>0</v>
      </c>
      <c r="O78" s="11">
        <v>7</v>
      </c>
      <c r="P78" s="11"/>
      <c r="Q78" s="11"/>
      <c r="R78" s="11"/>
      <c r="S78" s="11"/>
      <c r="T78" s="16"/>
    </row>
    <row r="79" spans="1:20" ht="14.25" customHeight="1">
      <c r="A79" s="7">
        <v>7</v>
      </c>
      <c r="B79" s="19" t="s">
        <v>2237</v>
      </c>
      <c r="C79" s="11"/>
      <c r="D79" s="11" t="s">
        <v>8925</v>
      </c>
      <c r="E79" s="14"/>
      <c r="F79" s="14"/>
      <c r="G79" s="14"/>
      <c r="H79" s="14"/>
      <c r="I79" s="14"/>
      <c r="J79" s="12" t="s">
        <v>2801</v>
      </c>
      <c r="K79" s="415"/>
      <c r="L79" s="14"/>
      <c r="M79" s="14"/>
      <c r="N79" s="11">
        <v>0</v>
      </c>
      <c r="O79" s="11">
        <v>7</v>
      </c>
      <c r="P79" s="11"/>
      <c r="Q79" s="11"/>
      <c r="R79" s="11"/>
      <c r="S79" s="11"/>
      <c r="T79" s="16"/>
    </row>
    <row r="80" spans="1:20" ht="14.25" customHeight="1">
      <c r="A80" s="7">
        <v>7</v>
      </c>
      <c r="B80" s="19" t="s">
        <v>2237</v>
      </c>
      <c r="C80" s="11"/>
      <c r="D80" s="11" t="s">
        <v>648</v>
      </c>
      <c r="E80" s="14"/>
      <c r="F80" s="14"/>
      <c r="G80" s="14"/>
      <c r="H80" s="14"/>
      <c r="I80" s="14"/>
      <c r="J80" s="12" t="s">
        <v>2801</v>
      </c>
      <c r="K80" s="415"/>
      <c r="L80" s="14"/>
      <c r="M80" s="14"/>
      <c r="N80" s="11">
        <v>0</v>
      </c>
      <c r="O80" s="11">
        <v>7</v>
      </c>
      <c r="P80" s="11"/>
      <c r="Q80" s="11"/>
      <c r="R80" s="11"/>
      <c r="S80" s="11"/>
      <c r="T80" s="16"/>
    </row>
    <row r="81" spans="1:20" ht="14.25" customHeight="1">
      <c r="A81" s="7">
        <v>7</v>
      </c>
      <c r="B81" s="19" t="s">
        <v>2237</v>
      </c>
      <c r="C81" s="11" t="s">
        <v>2243</v>
      </c>
      <c r="D81" s="11" t="s">
        <v>2244</v>
      </c>
      <c r="E81" s="11"/>
      <c r="F81" s="11"/>
      <c r="G81" s="11" t="s">
        <v>11709</v>
      </c>
      <c r="H81" s="11" t="s">
        <v>11709</v>
      </c>
      <c r="I81" s="14"/>
      <c r="J81" s="12" t="s">
        <v>2245</v>
      </c>
      <c r="K81" s="46" t="s">
        <v>2246</v>
      </c>
      <c r="L81" s="11" t="s">
        <v>11663</v>
      </c>
      <c r="M81" s="11" t="s">
        <v>275</v>
      </c>
      <c r="N81" s="11">
        <v>1</v>
      </c>
      <c r="O81" s="11">
        <v>0</v>
      </c>
      <c r="P81" s="11" t="s">
        <v>11710</v>
      </c>
      <c r="Q81" s="130">
        <v>5</v>
      </c>
      <c r="R81" s="130">
        <v>5</v>
      </c>
      <c r="S81" s="11"/>
      <c r="T81" s="16"/>
    </row>
    <row r="82" spans="1:20" ht="14.25" customHeight="1">
      <c r="A82" s="7">
        <v>7</v>
      </c>
      <c r="B82" s="19" t="s">
        <v>2237</v>
      </c>
      <c r="C82" s="11"/>
      <c r="D82" s="11" t="s">
        <v>11705</v>
      </c>
      <c r="E82" s="14"/>
      <c r="F82" s="14"/>
      <c r="G82" s="14"/>
      <c r="H82" s="14"/>
      <c r="I82" s="14"/>
      <c r="J82" s="12" t="s">
        <v>2085</v>
      </c>
      <c r="K82" s="415"/>
      <c r="L82" s="14"/>
      <c r="M82" s="14"/>
      <c r="N82" s="11">
        <v>0</v>
      </c>
      <c r="O82" s="11">
        <v>4</v>
      </c>
      <c r="P82" s="21"/>
      <c r="Q82" s="21"/>
      <c r="R82" s="21"/>
      <c r="S82" s="11"/>
      <c r="T82" s="16"/>
    </row>
    <row r="83" spans="1:20" ht="14.25" customHeight="1">
      <c r="A83" s="7">
        <v>7</v>
      </c>
      <c r="B83" s="19" t="s">
        <v>2237</v>
      </c>
      <c r="C83" s="11" t="s">
        <v>2249</v>
      </c>
      <c r="D83" s="11" t="s">
        <v>2249</v>
      </c>
      <c r="E83" s="14"/>
      <c r="F83" s="14"/>
      <c r="G83" s="14"/>
      <c r="H83" s="14"/>
      <c r="I83" s="14"/>
      <c r="J83" s="12" t="s">
        <v>2250</v>
      </c>
      <c r="K83" s="46" t="s">
        <v>2251</v>
      </c>
      <c r="L83" s="11" t="s">
        <v>11663</v>
      </c>
      <c r="M83" s="11" t="s">
        <v>28</v>
      </c>
      <c r="N83" s="11">
        <v>1</v>
      </c>
      <c r="O83" s="11">
        <v>4</v>
      </c>
      <c r="P83" s="21"/>
      <c r="Q83" s="402">
        <v>5</v>
      </c>
      <c r="R83" s="402">
        <v>5</v>
      </c>
      <c r="S83" s="11"/>
      <c r="T83" s="16"/>
    </row>
    <row r="84" spans="1:20" ht="14.25" customHeight="1">
      <c r="A84" s="7">
        <v>7</v>
      </c>
      <c r="B84" s="19" t="s">
        <v>2237</v>
      </c>
      <c r="C84" s="11" t="s">
        <v>2252</v>
      </c>
      <c r="D84" s="11" t="s">
        <v>2252</v>
      </c>
      <c r="E84" s="14"/>
      <c r="F84" s="14"/>
      <c r="G84" s="11" t="s">
        <v>2254</v>
      </c>
      <c r="H84" s="11" t="s">
        <v>2254</v>
      </c>
      <c r="I84" s="14"/>
      <c r="J84" s="12" t="s">
        <v>2253</v>
      </c>
      <c r="K84" s="46" t="s">
        <v>383</v>
      </c>
      <c r="L84" s="11" t="s">
        <v>11663</v>
      </c>
      <c r="M84" s="11" t="s">
        <v>43</v>
      </c>
      <c r="N84" s="11">
        <v>1</v>
      </c>
      <c r="O84" s="11">
        <v>4</v>
      </c>
      <c r="P84" s="21"/>
      <c r="Q84" s="402">
        <v>5</v>
      </c>
      <c r="R84" s="402">
        <v>3</v>
      </c>
      <c r="S84" s="11"/>
      <c r="T84" s="16"/>
    </row>
    <row r="85" spans="1:20" ht="14.25" customHeight="1">
      <c r="A85" s="7">
        <v>7</v>
      </c>
      <c r="B85" s="19" t="s">
        <v>2237</v>
      </c>
      <c r="C85" s="11" t="s">
        <v>2255</v>
      </c>
      <c r="D85" s="11" t="s">
        <v>2255</v>
      </c>
      <c r="E85" s="14"/>
      <c r="F85" s="14"/>
      <c r="G85" s="11" t="s">
        <v>2257</v>
      </c>
      <c r="H85" s="11" t="s">
        <v>2257</v>
      </c>
      <c r="I85" s="11" t="s">
        <v>2259</v>
      </c>
      <c r="J85" s="12" t="s">
        <v>2256</v>
      </c>
      <c r="K85" s="46" t="s">
        <v>1856</v>
      </c>
      <c r="L85" s="11" t="s">
        <v>11663</v>
      </c>
      <c r="M85" s="11" t="s">
        <v>43</v>
      </c>
      <c r="N85" s="11">
        <v>1</v>
      </c>
      <c r="O85" s="11">
        <v>4</v>
      </c>
      <c r="P85" s="21"/>
      <c r="Q85" s="402">
        <v>5</v>
      </c>
      <c r="R85" s="402">
        <v>5</v>
      </c>
      <c r="S85" s="11"/>
      <c r="T85" s="16"/>
    </row>
    <row r="86" spans="1:20" ht="14.25" customHeight="1">
      <c r="A86" s="7">
        <v>7</v>
      </c>
      <c r="B86" s="19" t="s">
        <v>2237</v>
      </c>
      <c r="C86" s="11" t="s">
        <v>2260</v>
      </c>
      <c r="D86" s="11" t="s">
        <v>2260</v>
      </c>
      <c r="E86" s="14"/>
      <c r="F86" s="14"/>
      <c r="G86" s="11" t="s">
        <v>2262</v>
      </c>
      <c r="H86" s="11" t="s">
        <v>2262</v>
      </c>
      <c r="I86" s="11" t="s">
        <v>2264</v>
      </c>
      <c r="J86" s="12" t="s">
        <v>1856</v>
      </c>
      <c r="K86" s="46" t="s">
        <v>362</v>
      </c>
      <c r="L86" s="11" t="s">
        <v>11663</v>
      </c>
      <c r="M86" s="11" t="s">
        <v>43</v>
      </c>
      <c r="N86" s="11">
        <v>1</v>
      </c>
      <c r="O86" s="11">
        <v>4</v>
      </c>
      <c r="P86" s="21"/>
      <c r="Q86" s="402">
        <v>5</v>
      </c>
      <c r="R86" s="402">
        <v>5</v>
      </c>
      <c r="S86" s="11"/>
      <c r="T86" s="16"/>
    </row>
    <row r="87" spans="1:20" ht="14.25" customHeight="1">
      <c r="A87" s="7">
        <v>7</v>
      </c>
      <c r="B87" s="19" t="s">
        <v>2237</v>
      </c>
      <c r="C87" s="11" t="s">
        <v>2238</v>
      </c>
      <c r="D87" s="11" t="s">
        <v>2265</v>
      </c>
      <c r="E87" s="14"/>
      <c r="F87" s="14"/>
      <c r="G87" s="11" t="s">
        <v>11711</v>
      </c>
      <c r="H87" s="11" t="s">
        <v>11712</v>
      </c>
      <c r="I87" s="11" t="s">
        <v>2271</v>
      </c>
      <c r="J87" s="12" t="s">
        <v>2266</v>
      </c>
      <c r="K87" s="46" t="s">
        <v>706</v>
      </c>
      <c r="L87" s="11" t="s">
        <v>11663</v>
      </c>
      <c r="M87" s="11" t="s">
        <v>43</v>
      </c>
      <c r="N87" s="11">
        <v>1</v>
      </c>
      <c r="O87" s="11">
        <v>4</v>
      </c>
      <c r="P87" s="11"/>
      <c r="Q87" s="130">
        <v>5</v>
      </c>
      <c r="R87" s="130">
        <v>5</v>
      </c>
      <c r="S87" s="11"/>
      <c r="T87" s="16"/>
    </row>
    <row r="88" spans="1:20" ht="14.25" customHeight="1">
      <c r="A88" s="7">
        <v>8</v>
      </c>
      <c r="B88" s="19" t="s">
        <v>2272</v>
      </c>
      <c r="C88" s="11" t="s">
        <v>1928</v>
      </c>
      <c r="D88" s="11" t="s">
        <v>547</v>
      </c>
      <c r="E88" s="11"/>
      <c r="F88" s="11" t="s">
        <v>1929</v>
      </c>
      <c r="G88" s="11" t="s">
        <v>2274</v>
      </c>
      <c r="H88" s="11" t="s">
        <v>2274</v>
      </c>
      <c r="I88" s="14"/>
      <c r="J88" s="12" t="s">
        <v>407</v>
      </c>
      <c r="K88" s="46" t="s">
        <v>798</v>
      </c>
      <c r="L88" s="11" t="s">
        <v>11663</v>
      </c>
      <c r="M88" s="11" t="s">
        <v>5797</v>
      </c>
      <c r="N88" s="11">
        <v>1</v>
      </c>
      <c r="O88" s="11">
        <v>5</v>
      </c>
      <c r="P88" s="11"/>
      <c r="Q88" s="130">
        <v>4</v>
      </c>
      <c r="R88" s="130">
        <v>3</v>
      </c>
      <c r="S88" s="14"/>
      <c r="T88" s="16"/>
    </row>
    <row r="89" spans="1:20" ht="14.25" customHeight="1">
      <c r="A89" s="7">
        <v>9</v>
      </c>
      <c r="B89" s="10" t="s">
        <v>2275</v>
      </c>
      <c r="C89" s="11"/>
      <c r="D89" s="11" t="s">
        <v>11713</v>
      </c>
      <c r="E89" s="14"/>
      <c r="F89" s="14"/>
      <c r="G89" s="11"/>
      <c r="H89" s="11"/>
      <c r="I89" s="14"/>
      <c r="J89" s="12" t="s">
        <v>209</v>
      </c>
      <c r="K89" s="46"/>
      <c r="L89" s="11"/>
      <c r="M89" s="11"/>
      <c r="N89" s="11">
        <v>0</v>
      </c>
      <c r="O89" s="11">
        <v>7</v>
      </c>
      <c r="P89" s="11"/>
      <c r="Q89" s="11"/>
      <c r="R89" s="11"/>
      <c r="S89" s="11"/>
      <c r="T89" s="16"/>
    </row>
    <row r="90" spans="1:20" ht="14.25" customHeight="1">
      <c r="A90" s="7">
        <v>9</v>
      </c>
      <c r="B90" s="10" t="s">
        <v>2275</v>
      </c>
      <c r="C90" s="11"/>
      <c r="D90" s="11" t="s">
        <v>2027</v>
      </c>
      <c r="E90" s="14"/>
      <c r="F90" s="14"/>
      <c r="G90" s="11"/>
      <c r="H90" s="11"/>
      <c r="I90" s="14"/>
      <c r="J90" s="12" t="s">
        <v>209</v>
      </c>
      <c r="K90" s="46"/>
      <c r="L90" s="11"/>
      <c r="M90" s="11"/>
      <c r="N90" s="11">
        <v>0</v>
      </c>
      <c r="O90" s="11">
        <v>7</v>
      </c>
      <c r="P90" s="11"/>
      <c r="Q90" s="11"/>
      <c r="R90" s="11"/>
      <c r="S90" s="11"/>
      <c r="T90" s="16"/>
    </row>
    <row r="91" spans="1:20" ht="14.25" customHeight="1">
      <c r="A91" s="7">
        <v>9</v>
      </c>
      <c r="B91" s="10" t="s">
        <v>2275</v>
      </c>
      <c r="C91" s="11"/>
      <c r="D91" s="11" t="s">
        <v>9167</v>
      </c>
      <c r="E91" s="14"/>
      <c r="F91" s="14"/>
      <c r="G91" s="11"/>
      <c r="H91" s="11"/>
      <c r="I91" s="14"/>
      <c r="J91" s="12" t="s">
        <v>1030</v>
      </c>
      <c r="K91" s="46"/>
      <c r="L91" s="11"/>
      <c r="M91" s="11"/>
      <c r="N91" s="11">
        <v>0</v>
      </c>
      <c r="O91" s="11">
        <v>7</v>
      </c>
      <c r="P91" s="11"/>
      <c r="Q91" s="11"/>
      <c r="R91" s="11"/>
      <c r="S91" s="11"/>
      <c r="T91" s="16"/>
    </row>
    <row r="92" spans="1:20" ht="14.25" customHeight="1">
      <c r="A92" s="7">
        <v>9</v>
      </c>
      <c r="B92" s="10" t="s">
        <v>2275</v>
      </c>
      <c r="C92" s="11" t="s">
        <v>1667</v>
      </c>
      <c r="D92" s="11" t="s">
        <v>1280</v>
      </c>
      <c r="E92" s="14"/>
      <c r="F92" s="14"/>
      <c r="G92" s="11"/>
      <c r="H92" s="11"/>
      <c r="I92" s="14"/>
      <c r="J92" s="12" t="s">
        <v>306</v>
      </c>
      <c r="K92" s="46"/>
      <c r="L92" s="11" t="s">
        <v>11688</v>
      </c>
      <c r="M92" s="11" t="s">
        <v>110</v>
      </c>
      <c r="N92" s="11">
        <v>1</v>
      </c>
      <c r="O92" s="11">
        <v>7</v>
      </c>
      <c r="P92" s="11"/>
      <c r="Q92" s="11"/>
      <c r="R92" s="11"/>
      <c r="S92" s="11"/>
      <c r="T92" s="16"/>
    </row>
    <row r="93" spans="1:20" ht="14.25" customHeight="1">
      <c r="A93" s="7">
        <v>9</v>
      </c>
      <c r="B93" s="10" t="s">
        <v>2275</v>
      </c>
      <c r="C93" s="11"/>
      <c r="D93" s="11" t="s">
        <v>3930</v>
      </c>
      <c r="E93" s="14"/>
      <c r="F93" s="14"/>
      <c r="G93" s="11"/>
      <c r="H93" s="11"/>
      <c r="I93" s="14"/>
      <c r="J93" s="12" t="s">
        <v>770</v>
      </c>
      <c r="K93" s="46"/>
      <c r="L93" s="11"/>
      <c r="M93" s="11"/>
      <c r="N93" s="11">
        <v>0</v>
      </c>
      <c r="O93" s="11">
        <v>7</v>
      </c>
      <c r="P93" s="11"/>
      <c r="Q93" s="11"/>
      <c r="R93" s="11"/>
      <c r="S93" s="11"/>
      <c r="T93" s="16"/>
    </row>
    <row r="94" spans="1:20" ht="14.25" customHeight="1">
      <c r="A94" s="7">
        <v>9</v>
      </c>
      <c r="B94" s="10" t="s">
        <v>2275</v>
      </c>
      <c r="C94" s="11"/>
      <c r="D94" s="11" t="s">
        <v>8351</v>
      </c>
      <c r="E94" s="14"/>
      <c r="F94" s="14"/>
      <c r="G94" s="11"/>
      <c r="H94" s="11"/>
      <c r="I94" s="14"/>
      <c r="J94" s="12" t="s">
        <v>1536</v>
      </c>
      <c r="K94" s="46"/>
      <c r="L94" s="11"/>
      <c r="M94" s="11"/>
      <c r="N94" s="11">
        <v>0</v>
      </c>
      <c r="O94" s="11">
        <v>7</v>
      </c>
      <c r="P94" s="11"/>
      <c r="Q94" s="11"/>
      <c r="R94" s="11"/>
      <c r="S94" s="11"/>
      <c r="T94" s="16"/>
    </row>
    <row r="95" spans="1:20" ht="14.25" customHeight="1">
      <c r="A95" s="7">
        <v>9</v>
      </c>
      <c r="B95" s="10" t="s">
        <v>2275</v>
      </c>
      <c r="C95" s="11"/>
      <c r="D95" s="11" t="s">
        <v>75</v>
      </c>
      <c r="E95" s="14"/>
      <c r="F95" s="14"/>
      <c r="G95" s="11"/>
      <c r="H95" s="11"/>
      <c r="I95" s="14"/>
      <c r="J95" s="12" t="s">
        <v>300</v>
      </c>
      <c r="K95" s="46"/>
      <c r="L95" s="11"/>
      <c r="M95" s="11"/>
      <c r="N95" s="11">
        <v>0</v>
      </c>
      <c r="O95" s="11">
        <v>7</v>
      </c>
      <c r="P95" s="11"/>
      <c r="Q95" s="11"/>
      <c r="R95" s="11"/>
      <c r="S95" s="11"/>
      <c r="T95" s="16"/>
    </row>
    <row r="96" spans="1:20" ht="14.25" customHeight="1">
      <c r="A96" s="7">
        <v>9</v>
      </c>
      <c r="B96" s="10" t="s">
        <v>2275</v>
      </c>
      <c r="C96" s="11" t="s">
        <v>318</v>
      </c>
      <c r="D96" s="11" t="s">
        <v>318</v>
      </c>
      <c r="E96" s="14"/>
      <c r="F96" s="14"/>
      <c r="G96" s="11"/>
      <c r="H96" s="11"/>
      <c r="I96" s="14"/>
      <c r="J96" s="12" t="s">
        <v>1478</v>
      </c>
      <c r="K96" s="46"/>
      <c r="L96" s="11" t="s">
        <v>11663</v>
      </c>
      <c r="M96" s="11" t="s">
        <v>28</v>
      </c>
      <c r="N96" s="11">
        <v>0</v>
      </c>
      <c r="O96" s="11">
        <v>7</v>
      </c>
      <c r="P96" s="11"/>
      <c r="Q96" s="11"/>
      <c r="R96" s="11"/>
      <c r="S96" s="11"/>
      <c r="T96" s="16"/>
    </row>
    <row r="97" spans="1:20" ht="14.25" customHeight="1">
      <c r="A97" s="7">
        <v>9</v>
      </c>
      <c r="B97" s="10" t="s">
        <v>2275</v>
      </c>
      <c r="C97" s="11"/>
      <c r="D97" s="11" t="s">
        <v>4540</v>
      </c>
      <c r="E97" s="14"/>
      <c r="F97" s="14"/>
      <c r="G97" s="11"/>
      <c r="H97" s="11"/>
      <c r="I97" s="14"/>
      <c r="J97" s="12" t="s">
        <v>2376</v>
      </c>
      <c r="K97" s="46"/>
      <c r="L97" s="11"/>
      <c r="M97" s="11"/>
      <c r="N97" s="11">
        <v>0</v>
      </c>
      <c r="O97" s="11">
        <v>7</v>
      </c>
      <c r="P97" s="11"/>
      <c r="Q97" s="11"/>
      <c r="R97" s="11"/>
      <c r="S97" s="11"/>
      <c r="T97" s="16"/>
    </row>
    <row r="98" spans="1:20" ht="14.25" customHeight="1">
      <c r="A98" s="7">
        <v>9</v>
      </c>
      <c r="B98" s="10" t="s">
        <v>2275</v>
      </c>
      <c r="C98" s="11"/>
      <c r="D98" s="11" t="s">
        <v>351</v>
      </c>
      <c r="E98" s="14"/>
      <c r="F98" s="14"/>
      <c r="G98" s="11"/>
      <c r="H98" s="11"/>
      <c r="I98" s="14"/>
      <c r="J98" s="12" t="s">
        <v>511</v>
      </c>
      <c r="K98" s="46"/>
      <c r="L98" s="11"/>
      <c r="M98" s="11"/>
      <c r="N98" s="11">
        <v>0</v>
      </c>
      <c r="O98" s="11">
        <v>7</v>
      </c>
      <c r="P98" s="11"/>
      <c r="Q98" s="11"/>
      <c r="R98" s="11"/>
      <c r="S98" s="11"/>
      <c r="T98" s="16"/>
    </row>
    <row r="99" spans="1:20" ht="14.25" customHeight="1">
      <c r="A99" s="7">
        <v>9</v>
      </c>
      <c r="B99" s="10" t="s">
        <v>2275</v>
      </c>
      <c r="C99" s="11" t="s">
        <v>2276</v>
      </c>
      <c r="D99" s="11" t="s">
        <v>2276</v>
      </c>
      <c r="E99" s="14"/>
      <c r="F99" s="14"/>
      <c r="G99" s="11" t="s">
        <v>11714</v>
      </c>
      <c r="H99" s="11" t="s">
        <v>2278</v>
      </c>
      <c r="I99" s="14"/>
      <c r="J99" s="12" t="s">
        <v>1961</v>
      </c>
      <c r="K99" s="46" t="s">
        <v>1195</v>
      </c>
      <c r="L99" s="11" t="s">
        <v>11666</v>
      </c>
      <c r="M99" s="11" t="s">
        <v>28</v>
      </c>
      <c r="N99" s="11">
        <v>1</v>
      </c>
      <c r="O99" s="11">
        <v>7</v>
      </c>
      <c r="P99" s="11"/>
      <c r="Q99" s="130">
        <v>4</v>
      </c>
      <c r="R99" s="130">
        <v>5</v>
      </c>
      <c r="S99" s="11"/>
      <c r="T99" s="16"/>
    </row>
    <row r="100" spans="1:20" ht="14.25" customHeight="1">
      <c r="A100" s="7">
        <v>9</v>
      </c>
      <c r="B100" s="10" t="s">
        <v>2275</v>
      </c>
      <c r="C100" s="11" t="s">
        <v>2279</v>
      </c>
      <c r="D100" s="11" t="s">
        <v>2279</v>
      </c>
      <c r="E100" s="14"/>
      <c r="F100" s="11" t="s">
        <v>2280</v>
      </c>
      <c r="G100" s="11" t="s">
        <v>2281</v>
      </c>
      <c r="H100" s="11" t="s">
        <v>2282</v>
      </c>
      <c r="I100" s="14"/>
      <c r="J100" s="12" t="s">
        <v>731</v>
      </c>
      <c r="K100" s="46" t="s">
        <v>1195</v>
      </c>
      <c r="L100" s="11" t="s">
        <v>11666</v>
      </c>
      <c r="M100" s="11" t="s">
        <v>153</v>
      </c>
      <c r="N100" s="11">
        <v>1</v>
      </c>
      <c r="O100" s="11">
        <v>7</v>
      </c>
      <c r="P100" s="11"/>
      <c r="Q100" s="130">
        <v>4</v>
      </c>
      <c r="R100" s="130">
        <v>5</v>
      </c>
      <c r="S100" s="11"/>
      <c r="T100" s="16"/>
    </row>
    <row r="101" spans="1:20" ht="14.25" customHeight="1">
      <c r="A101" s="7">
        <v>9</v>
      </c>
      <c r="B101" s="10" t="s">
        <v>2275</v>
      </c>
      <c r="C101" s="11" t="s">
        <v>11072</v>
      </c>
      <c r="D101" s="11" t="s">
        <v>2284</v>
      </c>
      <c r="E101" s="14"/>
      <c r="F101" s="11" t="s">
        <v>2285</v>
      </c>
      <c r="G101" s="11" t="s">
        <v>2284</v>
      </c>
      <c r="H101" s="11"/>
      <c r="I101" s="14"/>
      <c r="J101" s="12" t="s">
        <v>348</v>
      </c>
      <c r="K101" s="46" t="s">
        <v>1195</v>
      </c>
      <c r="L101" s="11" t="s">
        <v>11663</v>
      </c>
      <c r="M101" s="11" t="s">
        <v>28</v>
      </c>
      <c r="N101" s="11">
        <v>0</v>
      </c>
      <c r="O101" s="11">
        <v>7</v>
      </c>
      <c r="P101" s="11"/>
      <c r="Q101" s="130">
        <v>4</v>
      </c>
      <c r="R101" s="130">
        <v>5</v>
      </c>
      <c r="S101" s="11"/>
      <c r="T101" s="16"/>
    </row>
    <row r="102" spans="1:20" ht="14.25" customHeight="1">
      <c r="A102" s="7">
        <v>9</v>
      </c>
      <c r="B102" s="10" t="s">
        <v>2275</v>
      </c>
      <c r="C102" s="11" t="s">
        <v>2286</v>
      </c>
      <c r="D102" s="11" t="s">
        <v>2287</v>
      </c>
      <c r="E102" s="14"/>
      <c r="F102" s="11" t="s">
        <v>2288</v>
      </c>
      <c r="G102" s="11" t="s">
        <v>11715</v>
      </c>
      <c r="H102" s="11" t="s">
        <v>2290</v>
      </c>
      <c r="I102" s="14"/>
      <c r="J102" s="12" t="s">
        <v>50</v>
      </c>
      <c r="K102" s="46" t="s">
        <v>1195</v>
      </c>
      <c r="L102" s="11" t="s">
        <v>11666</v>
      </c>
      <c r="M102" s="11" t="s">
        <v>28</v>
      </c>
      <c r="N102" s="11">
        <v>1</v>
      </c>
      <c r="O102" s="11">
        <v>7</v>
      </c>
      <c r="P102" s="11"/>
      <c r="Q102" s="130">
        <v>5</v>
      </c>
      <c r="R102" s="130">
        <v>5</v>
      </c>
      <c r="S102" s="11"/>
      <c r="T102" s="16"/>
    </row>
    <row r="103" spans="1:20" ht="14.25" customHeight="1">
      <c r="A103" s="7">
        <v>9</v>
      </c>
      <c r="B103" s="10" t="s">
        <v>2275</v>
      </c>
      <c r="C103" s="11" t="s">
        <v>2291</v>
      </c>
      <c r="D103" s="11" t="s">
        <v>753</v>
      </c>
      <c r="E103" s="14"/>
      <c r="F103" s="11" t="s">
        <v>2292</v>
      </c>
      <c r="G103" s="11" t="s">
        <v>11716</v>
      </c>
      <c r="H103" s="11" t="s">
        <v>2294</v>
      </c>
      <c r="I103" s="14"/>
      <c r="J103" s="12" t="s">
        <v>1852</v>
      </c>
      <c r="K103" s="46" t="s">
        <v>1195</v>
      </c>
      <c r="L103" s="11" t="s">
        <v>11666</v>
      </c>
      <c r="M103" s="11" t="s">
        <v>28</v>
      </c>
      <c r="N103" s="11">
        <v>1</v>
      </c>
      <c r="O103" s="11">
        <v>7</v>
      </c>
      <c r="P103" s="11"/>
      <c r="Q103" s="130">
        <v>3</v>
      </c>
      <c r="R103" s="130">
        <v>3</v>
      </c>
      <c r="S103" s="11"/>
      <c r="T103" s="16"/>
    </row>
    <row r="104" spans="1:20" ht="14.25" customHeight="1">
      <c r="A104" s="7">
        <v>9</v>
      </c>
      <c r="B104" s="10" t="s">
        <v>2275</v>
      </c>
      <c r="C104" s="11" t="s">
        <v>350</v>
      </c>
      <c r="D104" s="11" t="s">
        <v>350</v>
      </c>
      <c r="E104" s="14"/>
      <c r="F104" s="14"/>
      <c r="G104" s="11"/>
      <c r="H104" s="11"/>
      <c r="I104" s="14"/>
      <c r="J104" s="12" t="s">
        <v>1797</v>
      </c>
      <c r="K104" s="46" t="s">
        <v>1195</v>
      </c>
      <c r="L104" s="11" t="s">
        <v>11663</v>
      </c>
      <c r="M104" s="11" t="s">
        <v>43</v>
      </c>
      <c r="N104" s="11">
        <v>0</v>
      </c>
      <c r="O104" s="11">
        <v>7</v>
      </c>
      <c r="P104" s="11"/>
      <c r="Q104" s="130">
        <v>3</v>
      </c>
      <c r="R104" s="130">
        <v>3</v>
      </c>
      <c r="S104" s="11"/>
      <c r="T104" s="16"/>
    </row>
    <row r="105" spans="1:20" ht="14.25" customHeight="1">
      <c r="A105" s="7">
        <v>9</v>
      </c>
      <c r="B105" s="10" t="s">
        <v>2275</v>
      </c>
      <c r="C105" s="11" t="s">
        <v>272</v>
      </c>
      <c r="D105" s="11" t="s">
        <v>272</v>
      </c>
      <c r="E105" s="14"/>
      <c r="F105" s="14"/>
      <c r="G105" s="11"/>
      <c r="H105" s="11"/>
      <c r="I105" s="14"/>
      <c r="J105" s="12" t="s">
        <v>2295</v>
      </c>
      <c r="K105" s="46" t="s">
        <v>1195</v>
      </c>
      <c r="L105" s="11" t="s">
        <v>11663</v>
      </c>
      <c r="M105" s="11" t="s">
        <v>43</v>
      </c>
      <c r="N105" s="11">
        <v>0</v>
      </c>
      <c r="O105" s="11">
        <v>7</v>
      </c>
      <c r="P105" s="11"/>
      <c r="Q105" s="130">
        <v>3</v>
      </c>
      <c r="R105" s="130">
        <v>3</v>
      </c>
      <c r="S105" s="11"/>
      <c r="T105" s="16"/>
    </row>
    <row r="106" spans="1:20" ht="14.25" customHeight="1">
      <c r="A106" s="7">
        <v>10</v>
      </c>
      <c r="B106" s="19" t="s">
        <v>2296</v>
      </c>
      <c r="C106" s="11" t="s">
        <v>472</v>
      </c>
      <c r="D106" s="11" t="s">
        <v>760</v>
      </c>
      <c r="E106" s="11"/>
      <c r="F106" s="11" t="s">
        <v>2297</v>
      </c>
      <c r="G106" s="11" t="s">
        <v>2300</v>
      </c>
      <c r="H106" s="11" t="s">
        <v>2300</v>
      </c>
      <c r="I106" s="14"/>
      <c r="J106" s="12" t="s">
        <v>2298</v>
      </c>
      <c r="K106" s="46" t="s">
        <v>289</v>
      </c>
      <c r="L106" s="11" t="s">
        <v>11663</v>
      </c>
      <c r="M106" s="11" t="s">
        <v>28</v>
      </c>
      <c r="N106" s="11">
        <v>0</v>
      </c>
      <c r="O106" s="11">
        <v>0</v>
      </c>
      <c r="P106" s="11" t="s">
        <v>11717</v>
      </c>
      <c r="Q106" s="130">
        <v>5</v>
      </c>
      <c r="R106" s="130">
        <v>5</v>
      </c>
      <c r="S106" s="14"/>
      <c r="T106" s="16"/>
    </row>
    <row r="107" spans="1:20" ht="14.25" customHeight="1">
      <c r="A107" s="7">
        <v>11</v>
      </c>
      <c r="B107" s="19" t="s">
        <v>2301</v>
      </c>
      <c r="C107" s="11" t="s">
        <v>1400</v>
      </c>
      <c r="D107" s="11" t="s">
        <v>80</v>
      </c>
      <c r="E107" s="11"/>
      <c r="F107" s="11" t="s">
        <v>2302</v>
      </c>
      <c r="G107" s="11" t="s">
        <v>1561</v>
      </c>
      <c r="H107" s="11" t="s">
        <v>1561</v>
      </c>
      <c r="I107" s="14"/>
      <c r="J107" s="12" t="s">
        <v>2303</v>
      </c>
      <c r="K107" s="46" t="s">
        <v>2304</v>
      </c>
      <c r="L107" s="11" t="s">
        <v>11688</v>
      </c>
      <c r="M107" s="11" t="s">
        <v>83</v>
      </c>
      <c r="N107" s="11">
        <v>1</v>
      </c>
      <c r="O107" s="11">
        <v>5</v>
      </c>
      <c r="P107" s="11"/>
      <c r="Q107" s="130">
        <v>4</v>
      </c>
      <c r="R107" s="130">
        <v>4</v>
      </c>
      <c r="S107" s="14"/>
      <c r="T107" s="16"/>
    </row>
    <row r="108" spans="1:20" ht="14.25" customHeight="1">
      <c r="A108" s="7">
        <v>11</v>
      </c>
      <c r="B108" s="19" t="s">
        <v>2301</v>
      </c>
      <c r="C108" s="11" t="s">
        <v>38</v>
      </c>
      <c r="D108" s="11" t="s">
        <v>38</v>
      </c>
      <c r="E108" s="11"/>
      <c r="F108" s="11" t="s">
        <v>2305</v>
      </c>
      <c r="G108" s="11" t="s">
        <v>2307</v>
      </c>
      <c r="H108" s="11" t="s">
        <v>2307</v>
      </c>
      <c r="I108" s="11" t="s">
        <v>1439</v>
      </c>
      <c r="J108" s="12" t="s">
        <v>2306</v>
      </c>
      <c r="K108" s="46" t="s">
        <v>2015</v>
      </c>
      <c r="L108" s="11" t="s">
        <v>11663</v>
      </c>
      <c r="M108" s="11" t="s">
        <v>43</v>
      </c>
      <c r="N108" s="11">
        <v>0</v>
      </c>
      <c r="O108" s="11">
        <v>0</v>
      </c>
      <c r="P108" s="11"/>
      <c r="Q108" s="130">
        <v>3</v>
      </c>
      <c r="R108" s="130">
        <v>5</v>
      </c>
      <c r="S108" s="14"/>
      <c r="T108" s="16"/>
    </row>
    <row r="109" spans="1:20" ht="14.25" customHeight="1">
      <c r="A109" s="7">
        <v>11</v>
      </c>
      <c r="B109" s="19" t="s">
        <v>2301</v>
      </c>
      <c r="C109" s="11" t="s">
        <v>2308</v>
      </c>
      <c r="D109" s="11" t="s">
        <v>2309</v>
      </c>
      <c r="E109" s="14"/>
      <c r="F109" s="14"/>
      <c r="G109" s="11" t="s">
        <v>2310</v>
      </c>
      <c r="H109" s="11" t="s">
        <v>2310</v>
      </c>
      <c r="I109" s="14"/>
      <c r="J109" s="12" t="s">
        <v>712</v>
      </c>
      <c r="K109" s="46" t="s">
        <v>1380</v>
      </c>
      <c r="L109" s="11" t="s">
        <v>11666</v>
      </c>
      <c r="M109" s="11" t="s">
        <v>43</v>
      </c>
      <c r="N109" s="11">
        <v>0</v>
      </c>
      <c r="O109" s="11">
        <v>0</v>
      </c>
      <c r="P109" s="11"/>
      <c r="Q109" s="130">
        <v>4</v>
      </c>
      <c r="R109" s="130">
        <v>5</v>
      </c>
      <c r="S109" s="14"/>
      <c r="T109" s="16"/>
    </row>
    <row r="110" spans="1:20" ht="14.25" customHeight="1">
      <c r="A110" s="7">
        <v>11</v>
      </c>
      <c r="B110" s="19" t="s">
        <v>2301</v>
      </c>
      <c r="C110" s="11" t="s">
        <v>75</v>
      </c>
      <c r="D110" s="11" t="s">
        <v>75</v>
      </c>
      <c r="E110" s="14"/>
      <c r="F110" s="14"/>
      <c r="G110" s="11" t="s">
        <v>2311</v>
      </c>
      <c r="H110" s="11" t="s">
        <v>2311</v>
      </c>
      <c r="I110" s="14"/>
      <c r="J110" s="12" t="s">
        <v>716</v>
      </c>
      <c r="K110" s="46" t="s">
        <v>1791</v>
      </c>
      <c r="L110" s="11" t="s">
        <v>11666</v>
      </c>
      <c r="M110" s="11" t="s">
        <v>78</v>
      </c>
      <c r="N110" s="11">
        <v>0</v>
      </c>
      <c r="O110" s="11">
        <v>5</v>
      </c>
      <c r="P110" s="11" t="s">
        <v>11718</v>
      </c>
      <c r="Q110" s="130">
        <v>4</v>
      </c>
      <c r="R110" s="130">
        <v>5</v>
      </c>
      <c r="S110" s="14"/>
      <c r="T110" s="16"/>
    </row>
    <row r="111" spans="1:20" ht="14.25" customHeight="1">
      <c r="A111" s="7">
        <v>11</v>
      </c>
      <c r="B111" s="19" t="s">
        <v>2301</v>
      </c>
      <c r="C111" s="11" t="s">
        <v>68</v>
      </c>
      <c r="D111" s="11" t="s">
        <v>68</v>
      </c>
      <c r="E111" s="14"/>
      <c r="F111" s="14"/>
      <c r="G111" s="14"/>
      <c r="H111" s="14"/>
      <c r="I111" s="14"/>
      <c r="J111" s="12" t="s">
        <v>131</v>
      </c>
      <c r="K111" s="46" t="s">
        <v>858</v>
      </c>
      <c r="L111" s="11" t="s">
        <v>11666</v>
      </c>
      <c r="M111" s="11" t="s">
        <v>28</v>
      </c>
      <c r="N111" s="11">
        <v>0</v>
      </c>
      <c r="O111" s="11">
        <v>1</v>
      </c>
      <c r="P111" s="11" t="s">
        <v>11719</v>
      </c>
      <c r="Q111" s="130">
        <v>4</v>
      </c>
      <c r="R111" s="130">
        <v>5</v>
      </c>
      <c r="S111" s="14"/>
      <c r="T111" s="16"/>
    </row>
    <row r="112" spans="1:20" ht="14.25" customHeight="1">
      <c r="A112" s="7">
        <v>11</v>
      </c>
      <c r="B112" s="19" t="s">
        <v>2301</v>
      </c>
      <c r="C112" s="11" t="s">
        <v>816</v>
      </c>
      <c r="D112" s="11" t="s">
        <v>852</v>
      </c>
      <c r="E112" s="14"/>
      <c r="F112" s="14"/>
      <c r="G112" s="11" t="s">
        <v>547</v>
      </c>
      <c r="H112" s="11" t="s">
        <v>547</v>
      </c>
      <c r="I112" s="11" t="s">
        <v>181</v>
      </c>
      <c r="J112" s="12" t="s">
        <v>579</v>
      </c>
      <c r="K112" s="46" t="s">
        <v>1445</v>
      </c>
      <c r="L112" s="11" t="s">
        <v>11666</v>
      </c>
      <c r="M112" s="11" t="s">
        <v>43</v>
      </c>
      <c r="N112" s="11">
        <v>0</v>
      </c>
      <c r="O112" s="11">
        <v>1</v>
      </c>
      <c r="P112" s="11" t="s">
        <v>11720</v>
      </c>
      <c r="Q112" s="130">
        <v>4</v>
      </c>
      <c r="R112" s="130">
        <v>5</v>
      </c>
      <c r="S112" s="14"/>
      <c r="T112" s="16"/>
    </row>
    <row r="113" spans="1:20" ht="14.25" customHeight="1">
      <c r="A113" s="7">
        <v>12</v>
      </c>
      <c r="B113" s="19" t="s">
        <v>2312</v>
      </c>
      <c r="C113" s="11"/>
      <c r="D113" s="11" t="s">
        <v>2027</v>
      </c>
      <c r="E113" s="14"/>
      <c r="F113" s="14"/>
      <c r="G113" s="14"/>
      <c r="H113" s="14"/>
      <c r="I113" s="14"/>
      <c r="J113" s="12" t="s">
        <v>1951</v>
      </c>
      <c r="K113" s="415"/>
      <c r="L113" s="14"/>
      <c r="M113" s="14"/>
      <c r="N113" s="11">
        <v>0</v>
      </c>
      <c r="O113" s="14"/>
      <c r="P113" s="11"/>
      <c r="Q113" s="11"/>
      <c r="R113" s="11"/>
      <c r="S113" s="14"/>
      <c r="T113" s="16"/>
    </row>
    <row r="114" spans="1:20" ht="14.25" customHeight="1">
      <c r="A114" s="7">
        <v>12</v>
      </c>
      <c r="B114" s="19" t="s">
        <v>2312</v>
      </c>
      <c r="C114" s="11"/>
      <c r="D114" s="11" t="s">
        <v>464</v>
      </c>
      <c r="E114" s="14"/>
      <c r="F114" s="14"/>
      <c r="G114" s="14"/>
      <c r="H114" s="14"/>
      <c r="I114" s="14"/>
      <c r="J114" s="12" t="s">
        <v>2845</v>
      </c>
      <c r="K114" s="415"/>
      <c r="L114" s="14"/>
      <c r="M114" s="11" t="s">
        <v>28</v>
      </c>
      <c r="N114" s="11">
        <v>0</v>
      </c>
      <c r="O114" s="14"/>
      <c r="P114" s="11"/>
      <c r="Q114" s="11"/>
      <c r="R114" s="11"/>
      <c r="S114" s="14"/>
      <c r="T114" s="16"/>
    </row>
    <row r="115" spans="1:20" ht="14.25" customHeight="1">
      <c r="A115" s="7">
        <v>12</v>
      </c>
      <c r="B115" s="19" t="s">
        <v>2312</v>
      </c>
      <c r="C115" s="11"/>
      <c r="D115" s="11" t="s">
        <v>85</v>
      </c>
      <c r="E115" s="14"/>
      <c r="F115" s="14"/>
      <c r="G115" s="14"/>
      <c r="H115" s="14"/>
      <c r="I115" s="14"/>
      <c r="J115" s="12" t="s">
        <v>1681</v>
      </c>
      <c r="K115" s="415"/>
      <c r="L115" s="14"/>
      <c r="M115" s="11" t="s">
        <v>28</v>
      </c>
      <c r="N115" s="11">
        <v>0</v>
      </c>
      <c r="O115" s="14"/>
      <c r="P115" s="11" t="s">
        <v>11721</v>
      </c>
      <c r="Q115" s="11"/>
      <c r="R115" s="11"/>
      <c r="S115" s="14"/>
      <c r="T115" s="16"/>
    </row>
    <row r="116" spans="1:20" ht="14.25" customHeight="1">
      <c r="A116" s="7">
        <v>12</v>
      </c>
      <c r="B116" s="19" t="s">
        <v>2312</v>
      </c>
      <c r="C116" s="11" t="s">
        <v>37</v>
      </c>
      <c r="D116" s="11" t="s">
        <v>2313</v>
      </c>
      <c r="E116" s="11"/>
      <c r="F116" s="11" t="s">
        <v>1107</v>
      </c>
      <c r="G116" s="11" t="s">
        <v>2315</v>
      </c>
      <c r="H116" s="11" t="s">
        <v>2315</v>
      </c>
      <c r="I116" s="11" t="s">
        <v>2316</v>
      </c>
      <c r="J116" s="12" t="s">
        <v>1086</v>
      </c>
      <c r="K116" s="46" t="s">
        <v>2314</v>
      </c>
      <c r="L116" s="11" t="s">
        <v>11663</v>
      </c>
      <c r="M116" s="11" t="s">
        <v>43</v>
      </c>
      <c r="N116" s="11">
        <v>1</v>
      </c>
      <c r="O116" s="11">
        <v>1</v>
      </c>
      <c r="P116" s="11"/>
      <c r="Q116" s="130">
        <v>5</v>
      </c>
      <c r="R116" s="130">
        <v>5</v>
      </c>
      <c r="S116" s="14"/>
      <c r="T116" s="16"/>
    </row>
    <row r="117" spans="1:20" ht="14.25" customHeight="1">
      <c r="A117" s="7">
        <v>12</v>
      </c>
      <c r="B117" s="19" t="s">
        <v>2312</v>
      </c>
      <c r="C117" s="11" t="s">
        <v>84</v>
      </c>
      <c r="D117" s="11" t="s">
        <v>85</v>
      </c>
      <c r="E117" s="11"/>
      <c r="F117" s="11"/>
      <c r="G117" s="20" t="s">
        <v>2317</v>
      </c>
      <c r="H117" s="20" t="s">
        <v>2317</v>
      </c>
      <c r="I117" s="11" t="s">
        <v>2316</v>
      </c>
      <c r="J117" s="12" t="s">
        <v>999</v>
      </c>
      <c r="K117" s="46" t="s">
        <v>1724</v>
      </c>
      <c r="L117" s="11" t="s">
        <v>11666</v>
      </c>
      <c r="M117" s="11" t="s">
        <v>28</v>
      </c>
      <c r="N117" s="11">
        <v>0</v>
      </c>
      <c r="O117" s="11">
        <v>1</v>
      </c>
      <c r="P117" s="11"/>
      <c r="Q117" s="130">
        <v>5</v>
      </c>
      <c r="R117" s="130">
        <v>5</v>
      </c>
      <c r="S117" s="14"/>
      <c r="T117" s="16"/>
    </row>
    <row r="118" spans="1:20" ht="14.25" customHeight="1">
      <c r="A118" s="7">
        <v>13</v>
      </c>
      <c r="B118" s="19" t="s">
        <v>2318</v>
      </c>
      <c r="C118" s="11" t="s">
        <v>30</v>
      </c>
      <c r="D118" s="11" t="s">
        <v>2319</v>
      </c>
      <c r="E118" s="11"/>
      <c r="F118" s="11" t="s">
        <v>2320</v>
      </c>
      <c r="G118" s="11" t="s">
        <v>11722</v>
      </c>
      <c r="H118" s="11" t="s">
        <v>11722</v>
      </c>
      <c r="I118" s="11" t="s">
        <v>181</v>
      </c>
      <c r="J118" s="12" t="s">
        <v>1005</v>
      </c>
      <c r="K118" s="46" t="s">
        <v>1870</v>
      </c>
      <c r="L118" s="11" t="s">
        <v>11666</v>
      </c>
      <c r="M118" s="11" t="s">
        <v>36</v>
      </c>
      <c r="N118" s="11">
        <v>1</v>
      </c>
      <c r="O118" s="11">
        <v>0</v>
      </c>
      <c r="P118" s="11" t="s">
        <v>11723</v>
      </c>
      <c r="Q118" s="130">
        <v>5</v>
      </c>
      <c r="R118" s="130">
        <v>5</v>
      </c>
      <c r="S118" s="14"/>
      <c r="T118" s="16"/>
    </row>
    <row r="119" spans="1:20" ht="14.25" customHeight="1">
      <c r="A119" s="7">
        <v>14</v>
      </c>
      <c r="B119" s="10" t="s">
        <v>2322</v>
      </c>
      <c r="C119" s="11" t="s">
        <v>8110</v>
      </c>
      <c r="D119" s="11" t="s">
        <v>3985</v>
      </c>
      <c r="E119" s="14"/>
      <c r="F119" s="11" t="s">
        <v>3454</v>
      </c>
      <c r="G119" s="11"/>
      <c r="H119" s="11"/>
      <c r="I119" s="14"/>
      <c r="J119" s="12" t="s">
        <v>670</v>
      </c>
      <c r="K119" s="46"/>
      <c r="L119" s="11" t="s">
        <v>11663</v>
      </c>
      <c r="M119" s="11" t="s">
        <v>275</v>
      </c>
      <c r="N119" s="11">
        <v>0</v>
      </c>
      <c r="O119" s="11">
        <v>7</v>
      </c>
      <c r="P119" s="11" t="s">
        <v>11724</v>
      </c>
      <c r="Q119" s="11"/>
      <c r="R119" s="11"/>
      <c r="S119" s="11"/>
      <c r="T119" s="16"/>
    </row>
    <row r="120" spans="1:20" ht="14.25" customHeight="1">
      <c r="A120" s="7">
        <v>14</v>
      </c>
      <c r="B120" s="10" t="s">
        <v>2322</v>
      </c>
      <c r="C120" s="11" t="s">
        <v>2323</v>
      </c>
      <c r="D120" s="11" t="s">
        <v>2323</v>
      </c>
      <c r="E120" s="14"/>
      <c r="F120" s="14"/>
      <c r="G120" s="11" t="s">
        <v>2325</v>
      </c>
      <c r="H120" s="11" t="s">
        <v>2325</v>
      </c>
      <c r="I120" s="14"/>
      <c r="J120" s="12" t="s">
        <v>296</v>
      </c>
      <c r="K120" s="46" t="s">
        <v>2324</v>
      </c>
      <c r="L120" s="11" t="s">
        <v>11663</v>
      </c>
      <c r="M120" s="11" t="s">
        <v>5797</v>
      </c>
      <c r="N120" s="11">
        <v>1</v>
      </c>
      <c r="O120" s="11">
        <v>6</v>
      </c>
      <c r="P120" s="11"/>
      <c r="Q120" s="130">
        <v>4</v>
      </c>
      <c r="R120" s="130">
        <v>5</v>
      </c>
      <c r="S120" s="11"/>
      <c r="T120" s="16"/>
    </row>
    <row r="121" spans="1:20" ht="14.25" customHeight="1">
      <c r="A121" s="7">
        <v>14</v>
      </c>
      <c r="B121" s="10" t="s">
        <v>2322</v>
      </c>
      <c r="C121" s="11" t="s">
        <v>2326</v>
      </c>
      <c r="D121" s="11" t="s">
        <v>2326</v>
      </c>
      <c r="E121" s="11"/>
      <c r="F121" s="11"/>
      <c r="G121" s="11"/>
      <c r="H121" s="11"/>
      <c r="I121" s="14"/>
      <c r="J121" s="12" t="s">
        <v>116</v>
      </c>
      <c r="K121" s="46" t="s">
        <v>859</v>
      </c>
      <c r="L121" s="11" t="s">
        <v>11688</v>
      </c>
      <c r="M121" s="11" t="s">
        <v>98</v>
      </c>
      <c r="N121" s="11">
        <v>1</v>
      </c>
      <c r="O121" s="11">
        <v>6</v>
      </c>
      <c r="P121" s="11"/>
      <c r="Q121" s="130">
        <v>5</v>
      </c>
      <c r="R121" s="130">
        <v>5</v>
      </c>
      <c r="S121" s="11"/>
      <c r="T121" s="16"/>
    </row>
    <row r="122" spans="1:20" ht="14.25" customHeight="1">
      <c r="A122" s="7">
        <v>14</v>
      </c>
      <c r="B122" s="10" t="s">
        <v>2322</v>
      </c>
      <c r="C122" s="11" t="s">
        <v>2327</v>
      </c>
      <c r="D122" s="11" t="s">
        <v>2328</v>
      </c>
      <c r="E122" s="14"/>
      <c r="F122" s="14"/>
      <c r="G122" s="11" t="s">
        <v>11725</v>
      </c>
      <c r="H122" s="11" t="s">
        <v>11725</v>
      </c>
      <c r="I122" s="14"/>
      <c r="J122" s="12" t="s">
        <v>2329</v>
      </c>
      <c r="K122" s="46" t="s">
        <v>290</v>
      </c>
      <c r="L122" s="11" t="s">
        <v>11666</v>
      </c>
      <c r="M122" s="11" t="s">
        <v>43</v>
      </c>
      <c r="N122" s="11">
        <v>1</v>
      </c>
      <c r="O122" s="11">
        <v>1</v>
      </c>
      <c r="P122" s="11" t="s">
        <v>11726</v>
      </c>
      <c r="Q122" s="130">
        <v>4</v>
      </c>
      <c r="R122" s="130">
        <v>4</v>
      </c>
      <c r="S122" s="11"/>
      <c r="T122" s="16"/>
    </row>
    <row r="123" spans="1:20" ht="14.25" customHeight="1">
      <c r="A123" s="7">
        <v>14</v>
      </c>
      <c r="B123" s="10" t="s">
        <v>2322</v>
      </c>
      <c r="C123" s="11" t="s">
        <v>197</v>
      </c>
      <c r="D123" s="11" t="s">
        <v>2332</v>
      </c>
      <c r="E123" s="14"/>
      <c r="F123" s="14"/>
      <c r="G123" s="11" t="s">
        <v>2334</v>
      </c>
      <c r="H123" s="11" t="s">
        <v>2334</v>
      </c>
      <c r="I123" s="14"/>
      <c r="J123" s="12" t="s">
        <v>775</v>
      </c>
      <c r="K123" s="46" t="s">
        <v>2085</v>
      </c>
      <c r="L123" s="11" t="s">
        <v>11663</v>
      </c>
      <c r="M123" s="11" t="s">
        <v>5797</v>
      </c>
      <c r="N123" s="11">
        <v>1</v>
      </c>
      <c r="O123" s="11">
        <v>5</v>
      </c>
      <c r="P123" s="11"/>
      <c r="Q123" s="130">
        <v>5</v>
      </c>
      <c r="R123" s="130">
        <v>5</v>
      </c>
      <c r="S123" s="11"/>
      <c r="T123" s="16"/>
    </row>
    <row r="124" spans="1:20" ht="14.25" customHeight="1">
      <c r="A124" s="7">
        <v>15</v>
      </c>
      <c r="B124" s="19" t="s">
        <v>2335</v>
      </c>
      <c r="C124" s="11" t="s">
        <v>1168</v>
      </c>
      <c r="D124" s="11" t="s">
        <v>2336</v>
      </c>
      <c r="E124" s="14"/>
      <c r="F124" s="14"/>
      <c r="G124" s="11" t="s">
        <v>11727</v>
      </c>
      <c r="H124" s="11" t="s">
        <v>11727</v>
      </c>
      <c r="I124" s="14"/>
      <c r="J124" s="12" t="s">
        <v>2337</v>
      </c>
      <c r="K124" s="46" t="s">
        <v>2338</v>
      </c>
      <c r="L124" s="11" t="s">
        <v>11663</v>
      </c>
      <c r="M124" s="11" t="s">
        <v>43</v>
      </c>
      <c r="N124" s="11">
        <v>1</v>
      </c>
      <c r="O124" s="11">
        <v>1</v>
      </c>
      <c r="P124" s="11"/>
      <c r="Q124" s="130">
        <v>3</v>
      </c>
      <c r="R124" s="130">
        <v>5</v>
      </c>
      <c r="S124" s="14"/>
      <c r="T124" s="16"/>
    </row>
    <row r="125" spans="1:20" ht="14.25" customHeight="1">
      <c r="A125" s="7">
        <v>16</v>
      </c>
      <c r="B125" s="10" t="s">
        <v>2341</v>
      </c>
      <c r="C125" s="11" t="s">
        <v>11073</v>
      </c>
      <c r="D125" s="11" t="s">
        <v>90</v>
      </c>
      <c r="E125" s="11"/>
      <c r="F125" s="11" t="s">
        <v>11073</v>
      </c>
      <c r="G125" s="14"/>
      <c r="H125" s="14"/>
      <c r="I125" s="14"/>
      <c r="J125" s="12" t="s">
        <v>2020</v>
      </c>
      <c r="K125" s="46" t="s">
        <v>794</v>
      </c>
      <c r="L125" s="11" t="s">
        <v>11666</v>
      </c>
      <c r="M125" s="11" t="s">
        <v>43</v>
      </c>
      <c r="N125" s="11">
        <v>0</v>
      </c>
      <c r="O125" s="11">
        <v>4</v>
      </c>
      <c r="P125" s="11"/>
      <c r="Q125" s="130">
        <v>3</v>
      </c>
      <c r="R125" s="130">
        <v>3</v>
      </c>
      <c r="S125" s="11"/>
      <c r="T125" s="16"/>
    </row>
    <row r="126" spans="1:20" ht="14.25" customHeight="1">
      <c r="A126" s="7">
        <v>16</v>
      </c>
      <c r="B126" s="10" t="s">
        <v>2341</v>
      </c>
      <c r="C126" s="11" t="s">
        <v>1400</v>
      </c>
      <c r="D126" s="11" t="s">
        <v>11728</v>
      </c>
      <c r="E126" s="11"/>
      <c r="F126" s="11" t="s">
        <v>2302</v>
      </c>
      <c r="G126" s="11" t="s">
        <v>2344</v>
      </c>
      <c r="H126" s="11" t="s">
        <v>2344</v>
      </c>
      <c r="I126" s="14"/>
      <c r="J126" s="12" t="s">
        <v>2343</v>
      </c>
      <c r="K126" s="46" t="s">
        <v>1646</v>
      </c>
      <c r="L126" s="11" t="s">
        <v>11688</v>
      </c>
      <c r="M126" s="11" t="s">
        <v>83</v>
      </c>
      <c r="N126" s="11">
        <v>0</v>
      </c>
      <c r="O126" s="11">
        <v>4</v>
      </c>
      <c r="P126" s="11"/>
      <c r="Q126" s="130">
        <v>3</v>
      </c>
      <c r="R126" s="130">
        <v>3</v>
      </c>
      <c r="S126" s="11"/>
      <c r="T126" s="16"/>
    </row>
    <row r="127" spans="1:20" ht="14.25" customHeight="1">
      <c r="A127" s="7">
        <v>16</v>
      </c>
      <c r="B127" s="10" t="s">
        <v>2341</v>
      </c>
      <c r="C127" s="11" t="s">
        <v>816</v>
      </c>
      <c r="D127" s="11" t="s">
        <v>852</v>
      </c>
      <c r="E127" s="11" t="s">
        <v>11729</v>
      </c>
      <c r="F127" s="16"/>
      <c r="G127" s="11" t="s">
        <v>11730</v>
      </c>
      <c r="H127" s="11" t="s">
        <v>11730</v>
      </c>
      <c r="I127" s="11" t="s">
        <v>181</v>
      </c>
      <c r="J127" s="12" t="s">
        <v>689</v>
      </c>
      <c r="K127" s="46" t="s">
        <v>1368</v>
      </c>
      <c r="L127" s="11" t="s">
        <v>11666</v>
      </c>
      <c r="M127" s="11" t="s">
        <v>43</v>
      </c>
      <c r="N127" s="11">
        <v>1</v>
      </c>
      <c r="O127" s="11">
        <v>1</v>
      </c>
      <c r="P127" s="11" t="s">
        <v>11731</v>
      </c>
      <c r="Q127" s="130">
        <v>4</v>
      </c>
      <c r="R127" s="130">
        <v>5</v>
      </c>
      <c r="S127" s="11"/>
      <c r="T127" s="16"/>
    </row>
    <row r="128" spans="1:20" ht="14.25" customHeight="1">
      <c r="A128" s="7">
        <v>16</v>
      </c>
      <c r="B128" s="10" t="s">
        <v>2341</v>
      </c>
      <c r="C128" s="11" t="s">
        <v>37</v>
      </c>
      <c r="D128" s="11" t="s">
        <v>90</v>
      </c>
      <c r="E128" s="11"/>
      <c r="F128" s="11" t="s">
        <v>2348</v>
      </c>
      <c r="G128" s="11" t="s">
        <v>2350</v>
      </c>
      <c r="H128" s="11" t="s">
        <v>2350</v>
      </c>
      <c r="I128" s="14"/>
      <c r="J128" s="12" t="s">
        <v>348</v>
      </c>
      <c r="K128" s="46" t="s">
        <v>726</v>
      </c>
      <c r="L128" s="11" t="s">
        <v>11663</v>
      </c>
      <c r="M128" s="11" t="s">
        <v>43</v>
      </c>
      <c r="N128" s="11">
        <v>0</v>
      </c>
      <c r="O128" s="11">
        <v>1</v>
      </c>
      <c r="P128" s="11"/>
      <c r="Q128" s="130">
        <v>3</v>
      </c>
      <c r="R128" s="130">
        <v>5</v>
      </c>
      <c r="S128" s="11"/>
      <c r="T128" s="16"/>
    </row>
    <row r="129" spans="1:20" ht="14.25" customHeight="1">
      <c r="A129" s="7">
        <v>16</v>
      </c>
      <c r="B129" s="10" t="s">
        <v>2341</v>
      </c>
      <c r="C129" s="11" t="s">
        <v>1217</v>
      </c>
      <c r="D129" s="11" t="s">
        <v>2351</v>
      </c>
      <c r="E129" s="11"/>
      <c r="F129" s="11" t="s">
        <v>1574</v>
      </c>
      <c r="G129" s="11"/>
      <c r="H129" s="11"/>
      <c r="I129" s="11" t="s">
        <v>586</v>
      </c>
      <c r="J129" s="12" t="s">
        <v>2352</v>
      </c>
      <c r="K129" s="46" t="s">
        <v>2353</v>
      </c>
      <c r="L129" s="11" t="s">
        <v>11663</v>
      </c>
      <c r="M129" s="11" t="s">
        <v>43</v>
      </c>
      <c r="N129" s="11">
        <v>1</v>
      </c>
      <c r="O129" s="11">
        <v>1</v>
      </c>
      <c r="P129" s="11"/>
      <c r="Q129" s="130">
        <v>4</v>
      </c>
      <c r="R129" s="130">
        <v>5</v>
      </c>
      <c r="S129" s="11"/>
      <c r="T129" s="16"/>
    </row>
    <row r="130" spans="1:20" ht="14.25" customHeight="1">
      <c r="A130" s="7">
        <v>16</v>
      </c>
      <c r="B130" s="10" t="s">
        <v>2341</v>
      </c>
      <c r="C130" s="11" t="s">
        <v>54</v>
      </c>
      <c r="D130" s="11" t="s">
        <v>594</v>
      </c>
      <c r="E130" s="14"/>
      <c r="F130" s="14"/>
      <c r="G130" s="14"/>
      <c r="H130" s="14"/>
      <c r="I130" s="11" t="s">
        <v>11732</v>
      </c>
      <c r="J130" s="12" t="s">
        <v>500</v>
      </c>
      <c r="K130" s="46" t="s">
        <v>1147</v>
      </c>
      <c r="L130" s="11" t="s">
        <v>11663</v>
      </c>
      <c r="M130" s="11" t="s">
        <v>28</v>
      </c>
      <c r="N130" s="11">
        <v>0</v>
      </c>
      <c r="O130" s="11">
        <v>4</v>
      </c>
      <c r="P130" s="11"/>
      <c r="Q130" s="130">
        <v>3</v>
      </c>
      <c r="R130" s="130">
        <v>4</v>
      </c>
      <c r="S130" s="11"/>
      <c r="T130" s="16"/>
    </row>
    <row r="131" spans="1:20" ht="14.25" customHeight="1">
      <c r="A131" s="7">
        <v>17</v>
      </c>
      <c r="B131" s="19" t="s">
        <v>2354</v>
      </c>
      <c r="C131" s="11" t="s">
        <v>80</v>
      </c>
      <c r="D131" s="11" t="s">
        <v>80</v>
      </c>
      <c r="E131" s="14"/>
      <c r="F131" s="14"/>
      <c r="G131" s="14"/>
      <c r="H131" s="14"/>
      <c r="I131" s="14"/>
      <c r="J131" s="12" t="s">
        <v>1200</v>
      </c>
      <c r="K131" s="46" t="s">
        <v>672</v>
      </c>
      <c r="L131" s="11" t="s">
        <v>11688</v>
      </c>
      <c r="M131" s="11" t="s">
        <v>83</v>
      </c>
      <c r="N131" s="11">
        <v>0</v>
      </c>
      <c r="O131" s="11">
        <v>3</v>
      </c>
      <c r="P131" s="11"/>
      <c r="Q131" s="130">
        <v>3</v>
      </c>
      <c r="R131" s="130">
        <v>3</v>
      </c>
      <c r="S131" s="11"/>
      <c r="T131" s="16"/>
    </row>
    <row r="132" spans="1:20" ht="14.25" customHeight="1">
      <c r="A132" s="7">
        <v>17</v>
      </c>
      <c r="B132" s="19" t="s">
        <v>2354</v>
      </c>
      <c r="C132" s="11" t="s">
        <v>886</v>
      </c>
      <c r="D132" s="11" t="s">
        <v>2358</v>
      </c>
      <c r="E132" s="14"/>
      <c r="F132" s="14"/>
      <c r="G132" s="11" t="s">
        <v>2359</v>
      </c>
      <c r="H132" s="11" t="s">
        <v>2359</v>
      </c>
      <c r="I132" s="14"/>
      <c r="J132" s="12" t="s">
        <v>1200</v>
      </c>
      <c r="K132" s="46" t="s">
        <v>672</v>
      </c>
      <c r="L132" s="11" t="s">
        <v>11688</v>
      </c>
      <c r="M132" s="11" t="s">
        <v>83</v>
      </c>
      <c r="N132" s="11">
        <v>0</v>
      </c>
      <c r="O132" s="11">
        <v>3</v>
      </c>
      <c r="P132" s="11"/>
      <c r="Q132" s="130">
        <v>3</v>
      </c>
      <c r="R132" s="130">
        <v>5</v>
      </c>
      <c r="S132" s="11"/>
      <c r="T132" s="16"/>
    </row>
    <row r="133" spans="1:20" ht="14.25" customHeight="1">
      <c r="A133" s="7">
        <v>17</v>
      </c>
      <c r="B133" s="19" t="s">
        <v>2354</v>
      </c>
      <c r="C133" s="11" t="s">
        <v>1217</v>
      </c>
      <c r="D133" s="11" t="s">
        <v>1217</v>
      </c>
      <c r="E133" s="14"/>
      <c r="F133" s="14"/>
      <c r="G133" s="14"/>
      <c r="H133" s="14"/>
      <c r="I133" s="14"/>
      <c r="J133" s="12" t="s">
        <v>209</v>
      </c>
      <c r="K133" s="12" t="s">
        <v>2360</v>
      </c>
      <c r="L133" s="11" t="s">
        <v>11663</v>
      </c>
      <c r="M133" s="11" t="s">
        <v>43</v>
      </c>
      <c r="N133" s="11">
        <v>0</v>
      </c>
      <c r="O133" s="11">
        <v>1</v>
      </c>
      <c r="P133" s="11"/>
      <c r="Q133" s="130">
        <v>3</v>
      </c>
      <c r="R133" s="130">
        <v>3</v>
      </c>
      <c r="S133" s="11"/>
      <c r="T133" s="16"/>
    </row>
    <row r="134" spans="1:20" ht="14.25" customHeight="1">
      <c r="A134" s="7">
        <v>17</v>
      </c>
      <c r="B134" s="19" t="s">
        <v>2354</v>
      </c>
      <c r="C134" s="11" t="s">
        <v>2234</v>
      </c>
      <c r="D134" s="11" t="s">
        <v>2361</v>
      </c>
      <c r="E134" s="14"/>
      <c r="F134" s="14"/>
      <c r="G134" s="14"/>
      <c r="H134" s="14"/>
      <c r="I134" s="14"/>
      <c r="J134" s="12" t="s">
        <v>2360</v>
      </c>
      <c r="K134" s="12" t="s">
        <v>2360</v>
      </c>
      <c r="L134" s="11" t="s">
        <v>11663</v>
      </c>
      <c r="M134" s="11" t="s">
        <v>43</v>
      </c>
      <c r="N134" s="11">
        <v>0</v>
      </c>
      <c r="O134" s="11">
        <v>1</v>
      </c>
      <c r="P134" s="11"/>
      <c r="Q134" s="130">
        <v>3</v>
      </c>
      <c r="R134" s="130">
        <v>3</v>
      </c>
      <c r="S134" s="11"/>
      <c r="T134" s="16"/>
    </row>
    <row r="135" spans="1:20" ht="14.25" customHeight="1">
      <c r="A135" s="7">
        <v>17</v>
      </c>
      <c r="B135" s="19" t="s">
        <v>2354</v>
      </c>
      <c r="C135" s="11" t="s">
        <v>1400</v>
      </c>
      <c r="D135" s="11" t="s">
        <v>80</v>
      </c>
      <c r="E135" s="11"/>
      <c r="F135" s="11" t="s">
        <v>2230</v>
      </c>
      <c r="G135" s="11" t="s">
        <v>11733</v>
      </c>
      <c r="H135" s="11" t="s">
        <v>2363</v>
      </c>
      <c r="I135" s="14"/>
      <c r="J135" s="12" t="s">
        <v>923</v>
      </c>
      <c r="K135" s="46" t="s">
        <v>1769</v>
      </c>
      <c r="L135" s="11" t="s">
        <v>11688</v>
      </c>
      <c r="M135" s="11" t="s">
        <v>83</v>
      </c>
      <c r="N135" s="11">
        <v>1</v>
      </c>
      <c r="O135" s="11">
        <v>3</v>
      </c>
      <c r="P135" s="11"/>
      <c r="Q135" s="130">
        <v>4</v>
      </c>
      <c r="R135" s="130">
        <v>3</v>
      </c>
      <c r="S135" s="11"/>
      <c r="T135" s="16"/>
    </row>
    <row r="136" spans="1:20" ht="14.25" customHeight="1">
      <c r="A136" s="7">
        <v>17</v>
      </c>
      <c r="B136" s="19" t="s">
        <v>2354</v>
      </c>
      <c r="C136" s="11" t="s">
        <v>75</v>
      </c>
      <c r="D136" s="11" t="s">
        <v>75</v>
      </c>
      <c r="E136" s="14"/>
      <c r="F136" s="14"/>
      <c r="G136" s="11" t="s">
        <v>2364</v>
      </c>
      <c r="H136" s="11" t="s">
        <v>2364</v>
      </c>
      <c r="I136" s="14"/>
      <c r="J136" s="12" t="s">
        <v>297</v>
      </c>
      <c r="K136" s="46" t="s">
        <v>641</v>
      </c>
      <c r="L136" s="11" t="s">
        <v>11666</v>
      </c>
      <c r="M136" s="11" t="s">
        <v>78</v>
      </c>
      <c r="N136" s="11">
        <v>1</v>
      </c>
      <c r="O136" s="11">
        <v>6</v>
      </c>
      <c r="P136" s="11" t="s">
        <v>11734</v>
      </c>
      <c r="Q136" s="130">
        <v>3</v>
      </c>
      <c r="R136" s="130">
        <v>4</v>
      </c>
      <c r="S136" s="11"/>
      <c r="T136" s="16"/>
    </row>
    <row r="137" spans="1:20" ht="14.25" customHeight="1">
      <c r="A137" s="7">
        <v>17</v>
      </c>
      <c r="B137" s="19" t="s">
        <v>2354</v>
      </c>
      <c r="C137" s="11" t="s">
        <v>2365</v>
      </c>
      <c r="D137" s="11" t="s">
        <v>2366</v>
      </c>
      <c r="E137" s="14"/>
      <c r="F137" s="14"/>
      <c r="G137" s="11" t="s">
        <v>2367</v>
      </c>
      <c r="H137" s="11" t="s">
        <v>80</v>
      </c>
      <c r="I137" s="14"/>
      <c r="J137" s="12" t="s">
        <v>864</v>
      </c>
      <c r="K137" s="46" t="s">
        <v>1763</v>
      </c>
      <c r="L137" s="11" t="s">
        <v>11688</v>
      </c>
      <c r="M137" s="11" t="s">
        <v>98</v>
      </c>
      <c r="N137" s="11">
        <v>0</v>
      </c>
      <c r="O137" s="11"/>
      <c r="P137" s="11" t="s">
        <v>11735</v>
      </c>
      <c r="Q137" s="130">
        <v>3</v>
      </c>
      <c r="R137" s="130">
        <v>2</v>
      </c>
      <c r="S137" s="11"/>
      <c r="T137" s="16"/>
    </row>
    <row r="138" spans="1:20" ht="14.25" customHeight="1">
      <c r="A138" s="7">
        <v>18</v>
      </c>
      <c r="B138" s="19" t="s">
        <v>2368</v>
      </c>
      <c r="C138" s="11"/>
      <c r="D138" s="11" t="s">
        <v>11663</v>
      </c>
      <c r="E138" s="14"/>
      <c r="F138" s="14"/>
      <c r="G138" s="14"/>
      <c r="H138" s="14"/>
      <c r="I138" s="14"/>
      <c r="J138" s="12" t="s">
        <v>1951</v>
      </c>
      <c r="K138" s="415"/>
      <c r="L138" s="11" t="s">
        <v>11663</v>
      </c>
      <c r="M138" s="11" t="s">
        <v>5797</v>
      </c>
      <c r="N138" s="11">
        <v>0</v>
      </c>
      <c r="O138" s="11">
        <v>5</v>
      </c>
      <c r="P138" s="11"/>
      <c r="Q138" s="11"/>
      <c r="R138" s="11"/>
      <c r="S138" s="14"/>
      <c r="T138" s="16"/>
    </row>
    <row r="139" spans="1:20" ht="14.25" customHeight="1">
      <c r="A139" s="7">
        <v>18</v>
      </c>
      <c r="B139" s="19" t="s">
        <v>2368</v>
      </c>
      <c r="C139" s="11" t="s">
        <v>2369</v>
      </c>
      <c r="D139" s="11" t="s">
        <v>2370</v>
      </c>
      <c r="E139" s="14"/>
      <c r="F139" s="14"/>
      <c r="G139" s="11" t="s">
        <v>11736</v>
      </c>
      <c r="H139" s="11" t="s">
        <v>11736</v>
      </c>
      <c r="I139" s="14"/>
      <c r="J139" s="12" t="s">
        <v>1297</v>
      </c>
      <c r="K139" s="46" t="s">
        <v>749</v>
      </c>
      <c r="L139" s="11" t="s">
        <v>11663</v>
      </c>
      <c r="M139" s="11" t="s">
        <v>5797</v>
      </c>
      <c r="N139" s="11">
        <v>1</v>
      </c>
      <c r="O139" s="11">
        <v>5</v>
      </c>
      <c r="P139" s="11"/>
      <c r="Q139" s="130">
        <v>4</v>
      </c>
      <c r="R139" s="130">
        <v>4</v>
      </c>
      <c r="S139" s="14"/>
      <c r="T139" s="16"/>
    </row>
    <row r="140" spans="1:20" ht="14.25" customHeight="1">
      <c r="A140" s="7">
        <v>19</v>
      </c>
      <c r="B140" s="19" t="s">
        <v>2372</v>
      </c>
      <c r="C140" s="11" t="s">
        <v>68</v>
      </c>
      <c r="D140" s="11" t="s">
        <v>68</v>
      </c>
      <c r="E140" s="14"/>
      <c r="F140" s="14"/>
      <c r="G140" s="14"/>
      <c r="H140" s="14"/>
      <c r="I140" s="14"/>
      <c r="J140" s="12" t="s">
        <v>2373</v>
      </c>
      <c r="K140" s="46" t="s">
        <v>81</v>
      </c>
      <c r="L140" s="11" t="s">
        <v>11666</v>
      </c>
      <c r="M140" s="11" t="s">
        <v>28</v>
      </c>
      <c r="N140" s="11">
        <v>0</v>
      </c>
      <c r="O140" s="11">
        <v>1</v>
      </c>
      <c r="P140" s="11" t="s">
        <v>11737</v>
      </c>
      <c r="Q140" s="130">
        <v>3</v>
      </c>
      <c r="R140" s="130">
        <v>5</v>
      </c>
      <c r="S140" s="11"/>
      <c r="T140" s="16"/>
    </row>
    <row r="141" spans="1:20" ht="14.25" customHeight="1">
      <c r="A141" s="7">
        <v>19</v>
      </c>
      <c r="B141" s="10" t="s">
        <v>2372</v>
      </c>
      <c r="C141" s="11"/>
      <c r="D141" s="11" t="s">
        <v>80</v>
      </c>
      <c r="E141" s="14"/>
      <c r="F141" s="14"/>
      <c r="G141" s="14"/>
      <c r="H141" s="14"/>
      <c r="I141" s="14"/>
      <c r="J141" s="12" t="s">
        <v>681</v>
      </c>
      <c r="K141" s="415"/>
      <c r="L141" s="11" t="s">
        <v>11688</v>
      </c>
      <c r="M141" s="11" t="s">
        <v>83</v>
      </c>
      <c r="N141" s="11">
        <v>0</v>
      </c>
      <c r="O141" s="11">
        <v>3</v>
      </c>
      <c r="P141" s="11"/>
      <c r="Q141" s="11"/>
      <c r="R141" s="11"/>
      <c r="S141" s="14"/>
      <c r="T141" s="16"/>
    </row>
    <row r="142" spans="1:20" ht="14.25" customHeight="1">
      <c r="A142" s="7">
        <v>19</v>
      </c>
      <c r="B142" s="10" t="s">
        <v>2372</v>
      </c>
      <c r="C142" s="11" t="s">
        <v>284</v>
      </c>
      <c r="D142" s="11" t="s">
        <v>284</v>
      </c>
      <c r="E142" s="14"/>
      <c r="F142" s="14"/>
      <c r="G142" s="14"/>
      <c r="H142" s="14"/>
      <c r="I142" s="14"/>
      <c r="J142" s="12" t="s">
        <v>681</v>
      </c>
      <c r="K142" s="415"/>
      <c r="L142" s="11" t="s">
        <v>11688</v>
      </c>
      <c r="M142" s="11" t="s">
        <v>83</v>
      </c>
      <c r="N142" s="11">
        <v>0</v>
      </c>
      <c r="O142" s="11">
        <v>3</v>
      </c>
      <c r="P142" s="11"/>
      <c r="Q142" s="11"/>
      <c r="R142" s="11"/>
      <c r="S142" s="14"/>
      <c r="T142" s="16"/>
    </row>
    <row r="143" spans="1:20" ht="14.25" customHeight="1">
      <c r="A143" s="7">
        <v>19</v>
      </c>
      <c r="B143" s="10" t="s">
        <v>2372</v>
      </c>
      <c r="C143" s="11" t="s">
        <v>94</v>
      </c>
      <c r="D143" s="11" t="s">
        <v>94</v>
      </c>
      <c r="E143" s="11"/>
      <c r="F143" s="11" t="s">
        <v>2375</v>
      </c>
      <c r="G143" s="14"/>
      <c r="H143" s="14"/>
      <c r="I143" s="14"/>
      <c r="J143" s="12" t="s">
        <v>116</v>
      </c>
      <c r="K143" s="46" t="s">
        <v>25</v>
      </c>
      <c r="L143" s="11" t="s">
        <v>11738</v>
      </c>
      <c r="M143" s="11" t="s">
        <v>83</v>
      </c>
      <c r="N143" s="11">
        <v>0</v>
      </c>
      <c r="O143" s="11">
        <v>3</v>
      </c>
      <c r="P143" s="11"/>
      <c r="Q143" s="130">
        <v>3</v>
      </c>
      <c r="R143" s="130">
        <v>3</v>
      </c>
      <c r="S143" s="14"/>
      <c r="T143" s="16"/>
    </row>
    <row r="144" spans="1:20" ht="14.25" customHeight="1">
      <c r="A144" s="7">
        <v>19</v>
      </c>
      <c r="B144" s="10" t="s">
        <v>2372</v>
      </c>
      <c r="C144" s="11"/>
      <c r="D144" s="11" t="s">
        <v>90</v>
      </c>
      <c r="E144" s="11"/>
      <c r="F144" s="11" t="s">
        <v>2423</v>
      </c>
      <c r="G144" s="14"/>
      <c r="H144" s="14"/>
      <c r="I144" s="14"/>
      <c r="J144" s="12" t="s">
        <v>810</v>
      </c>
      <c r="K144" s="46" t="s">
        <v>986</v>
      </c>
      <c r="L144" s="11" t="s">
        <v>11663</v>
      </c>
      <c r="M144" s="11" t="s">
        <v>43</v>
      </c>
      <c r="N144" s="11">
        <v>0</v>
      </c>
      <c r="O144" s="11">
        <v>1</v>
      </c>
      <c r="P144" s="11"/>
      <c r="Q144" s="11"/>
      <c r="R144" s="11"/>
      <c r="S144" s="14"/>
      <c r="T144" s="16"/>
    </row>
    <row r="145" spans="1:20" ht="14.25" customHeight="1">
      <c r="A145" s="7">
        <v>19</v>
      </c>
      <c r="B145" s="10" t="s">
        <v>2372</v>
      </c>
      <c r="C145" s="11" t="s">
        <v>38</v>
      </c>
      <c r="D145" s="11" t="s">
        <v>38</v>
      </c>
      <c r="E145" s="11"/>
      <c r="F145" s="11"/>
      <c r="G145" s="14"/>
      <c r="H145" s="14"/>
      <c r="I145" s="14"/>
      <c r="J145" s="12" t="s">
        <v>2376</v>
      </c>
      <c r="K145" s="46" t="s">
        <v>1498</v>
      </c>
      <c r="L145" s="11" t="s">
        <v>11663</v>
      </c>
      <c r="M145" s="11" t="s">
        <v>43</v>
      </c>
      <c r="N145" s="11">
        <v>0</v>
      </c>
      <c r="O145" s="11">
        <v>1</v>
      </c>
      <c r="P145" s="11"/>
      <c r="Q145" s="130">
        <v>3</v>
      </c>
      <c r="R145" s="130">
        <v>4</v>
      </c>
      <c r="S145" s="14"/>
      <c r="T145" s="16"/>
    </row>
    <row r="146" spans="1:20" ht="14.25" customHeight="1">
      <c r="A146" s="7">
        <v>19</v>
      </c>
      <c r="B146" s="10" t="s">
        <v>2372</v>
      </c>
      <c r="C146" s="11" t="s">
        <v>318</v>
      </c>
      <c r="D146" s="11" t="s">
        <v>90</v>
      </c>
      <c r="E146" s="11"/>
      <c r="F146" s="11" t="s">
        <v>2377</v>
      </c>
      <c r="G146" s="11" t="s">
        <v>2379</v>
      </c>
      <c r="H146" s="11" t="s">
        <v>2380</v>
      </c>
      <c r="I146" s="14"/>
      <c r="J146" s="12" t="s">
        <v>2378</v>
      </c>
      <c r="K146" s="46" t="s">
        <v>650</v>
      </c>
      <c r="L146" s="11" t="s">
        <v>11663</v>
      </c>
      <c r="M146" s="11" t="s">
        <v>83</v>
      </c>
      <c r="N146" s="11">
        <v>0</v>
      </c>
      <c r="O146" s="11">
        <v>3</v>
      </c>
      <c r="P146" s="11"/>
      <c r="Q146" s="130">
        <v>3</v>
      </c>
      <c r="R146" s="130">
        <v>4</v>
      </c>
      <c r="S146" s="14"/>
      <c r="T146" s="16"/>
    </row>
    <row r="147" spans="1:20" ht="14.25" customHeight="1">
      <c r="A147" s="7">
        <v>19</v>
      </c>
      <c r="B147" s="10" t="s">
        <v>2372</v>
      </c>
      <c r="C147" s="11" t="s">
        <v>75</v>
      </c>
      <c r="D147" s="11" t="s">
        <v>75</v>
      </c>
      <c r="E147" s="11"/>
      <c r="F147" s="11"/>
      <c r="G147" s="11" t="s">
        <v>2381</v>
      </c>
      <c r="H147" s="11" t="s">
        <v>2381</v>
      </c>
      <c r="I147" s="14"/>
      <c r="J147" s="12" t="s">
        <v>312</v>
      </c>
      <c r="K147" s="46" t="s">
        <v>1910</v>
      </c>
      <c r="L147" s="11" t="s">
        <v>11666</v>
      </c>
      <c r="M147" s="11" t="s">
        <v>78</v>
      </c>
      <c r="N147" s="11">
        <v>0</v>
      </c>
      <c r="O147" s="11">
        <v>6</v>
      </c>
      <c r="P147" s="11" t="s">
        <v>11739</v>
      </c>
      <c r="Q147" s="130">
        <v>2</v>
      </c>
      <c r="R147" s="130">
        <v>5</v>
      </c>
      <c r="S147" s="14"/>
      <c r="T147" s="16"/>
    </row>
    <row r="148" spans="1:20" ht="14.25" customHeight="1">
      <c r="A148" s="7">
        <v>19</v>
      </c>
      <c r="B148" s="10" t="s">
        <v>2372</v>
      </c>
      <c r="C148" s="11" t="s">
        <v>816</v>
      </c>
      <c r="D148" s="11" t="s">
        <v>852</v>
      </c>
      <c r="E148" s="11" t="s">
        <v>622</v>
      </c>
      <c r="F148" s="16"/>
      <c r="G148" s="11" t="s">
        <v>2384</v>
      </c>
      <c r="H148" s="11" t="s">
        <v>2384</v>
      </c>
      <c r="I148" s="14"/>
      <c r="J148" s="12" t="s">
        <v>2382</v>
      </c>
      <c r="K148" s="46" t="s">
        <v>1671</v>
      </c>
      <c r="L148" s="11" t="s">
        <v>11666</v>
      </c>
      <c r="M148" s="11" t="s">
        <v>43</v>
      </c>
      <c r="N148" s="11">
        <v>0</v>
      </c>
      <c r="O148" s="11">
        <v>1</v>
      </c>
      <c r="P148" s="11" t="s">
        <v>11740</v>
      </c>
      <c r="Q148" s="130">
        <v>2</v>
      </c>
      <c r="R148" s="130">
        <v>5</v>
      </c>
      <c r="S148" s="14"/>
      <c r="T148" s="16"/>
    </row>
    <row r="149" spans="1:20" ht="14.25" customHeight="1">
      <c r="A149" s="7">
        <v>19</v>
      </c>
      <c r="B149" s="10" t="s">
        <v>2372</v>
      </c>
      <c r="C149" s="11" t="s">
        <v>692</v>
      </c>
      <c r="D149" s="11" t="s">
        <v>80</v>
      </c>
      <c r="E149" s="11"/>
      <c r="F149" s="11" t="s">
        <v>2385</v>
      </c>
      <c r="G149" s="11" t="s">
        <v>2387</v>
      </c>
      <c r="H149" s="11" t="s">
        <v>2387</v>
      </c>
      <c r="I149" s="14"/>
      <c r="J149" s="12" t="s">
        <v>2386</v>
      </c>
      <c r="K149" s="46" t="s">
        <v>754</v>
      </c>
      <c r="L149" s="11" t="s">
        <v>11688</v>
      </c>
      <c r="M149" s="11" t="s">
        <v>83</v>
      </c>
      <c r="N149" s="11">
        <v>0</v>
      </c>
      <c r="O149" s="11">
        <v>3</v>
      </c>
      <c r="P149" s="11"/>
      <c r="Q149" s="130">
        <v>3</v>
      </c>
      <c r="R149" s="130">
        <v>5</v>
      </c>
      <c r="S149" s="11"/>
      <c r="T149" s="16"/>
    </row>
    <row r="150" spans="1:20" ht="14.25" customHeight="1">
      <c r="A150" s="7">
        <v>19</v>
      </c>
      <c r="B150" s="10" t="s">
        <v>2372</v>
      </c>
      <c r="C150" s="11" t="s">
        <v>11074</v>
      </c>
      <c r="D150" s="11" t="s">
        <v>2390</v>
      </c>
      <c r="E150" s="11"/>
      <c r="F150" s="11" t="s">
        <v>2391</v>
      </c>
      <c r="G150" s="11" t="s">
        <v>2393</v>
      </c>
      <c r="H150" s="11" t="s">
        <v>2393</v>
      </c>
      <c r="I150" s="14"/>
      <c r="J150" s="12" t="s">
        <v>750</v>
      </c>
      <c r="K150" s="46" t="s">
        <v>735</v>
      </c>
      <c r="L150" s="11" t="s">
        <v>11663</v>
      </c>
      <c r="M150" s="11" t="s">
        <v>275</v>
      </c>
      <c r="N150" s="11">
        <v>0</v>
      </c>
      <c r="O150" s="11">
        <v>5</v>
      </c>
      <c r="P150" s="11"/>
      <c r="Q150" s="130">
        <v>3</v>
      </c>
      <c r="R150" s="130">
        <v>5</v>
      </c>
      <c r="S150" s="14"/>
      <c r="T150" s="16"/>
    </row>
    <row r="151" spans="1:20" ht="14.25" customHeight="1">
      <c r="A151" s="7">
        <v>19</v>
      </c>
      <c r="B151" s="10" t="s">
        <v>2372</v>
      </c>
      <c r="C151" s="11" t="s">
        <v>2394</v>
      </c>
      <c r="D151" s="11" t="s">
        <v>2394</v>
      </c>
      <c r="E151" s="11"/>
      <c r="F151" s="11"/>
      <c r="G151" s="11"/>
      <c r="H151" s="11"/>
      <c r="I151" s="14"/>
      <c r="J151" s="12" t="s">
        <v>2395</v>
      </c>
      <c r="K151" s="46" t="s">
        <v>2396</v>
      </c>
      <c r="L151" s="11" t="s">
        <v>11663</v>
      </c>
      <c r="M151" s="11" t="s">
        <v>83</v>
      </c>
      <c r="N151" s="11">
        <v>0</v>
      </c>
      <c r="O151" s="11">
        <v>4</v>
      </c>
      <c r="P151" s="11"/>
      <c r="Q151" s="130">
        <v>3</v>
      </c>
      <c r="R151" s="130">
        <v>3</v>
      </c>
      <c r="S151" s="14"/>
      <c r="T151" s="16"/>
    </row>
    <row r="152" spans="1:20" ht="14.25" customHeight="1">
      <c r="A152" s="7">
        <v>19</v>
      </c>
      <c r="B152" s="10" t="s">
        <v>2372</v>
      </c>
      <c r="C152" s="11" t="s">
        <v>1667</v>
      </c>
      <c r="D152" s="11" t="s">
        <v>11741</v>
      </c>
      <c r="E152" s="11"/>
      <c r="F152" s="11"/>
      <c r="G152" s="11"/>
      <c r="H152" s="11"/>
      <c r="I152" s="14"/>
      <c r="J152" s="12" t="s">
        <v>2396</v>
      </c>
      <c r="K152" s="46"/>
      <c r="L152" s="11" t="s">
        <v>11688</v>
      </c>
      <c r="M152" s="11" t="s">
        <v>83</v>
      </c>
      <c r="N152" s="11">
        <v>0</v>
      </c>
      <c r="O152" s="11">
        <v>1</v>
      </c>
      <c r="P152" s="11"/>
      <c r="Q152" s="11"/>
      <c r="R152" s="11"/>
      <c r="S152" s="14"/>
      <c r="T152" s="16"/>
    </row>
    <row r="153" spans="1:20" ht="14.25" customHeight="1">
      <c r="A153" s="7">
        <v>19</v>
      </c>
      <c r="B153" s="10" t="s">
        <v>2372</v>
      </c>
      <c r="C153" s="11" t="s">
        <v>931</v>
      </c>
      <c r="D153" s="11" t="s">
        <v>2397</v>
      </c>
      <c r="E153" s="11"/>
      <c r="F153" s="11"/>
      <c r="G153" s="11"/>
      <c r="H153" s="11"/>
      <c r="I153" s="14"/>
      <c r="J153" s="12" t="s">
        <v>1564</v>
      </c>
      <c r="K153" s="46" t="s">
        <v>2398</v>
      </c>
      <c r="L153" s="11" t="s">
        <v>11666</v>
      </c>
      <c r="M153" s="11" t="s">
        <v>43</v>
      </c>
      <c r="N153" s="11">
        <v>0</v>
      </c>
      <c r="O153" s="11">
        <v>4</v>
      </c>
      <c r="P153" s="11"/>
      <c r="Q153" s="130">
        <v>2</v>
      </c>
      <c r="R153" s="130">
        <v>3</v>
      </c>
      <c r="S153" s="14"/>
      <c r="T153" s="16"/>
    </row>
    <row r="154" spans="1:20" ht="14.25" customHeight="1">
      <c r="A154" s="7">
        <v>19</v>
      </c>
      <c r="B154" s="10" t="s">
        <v>2372</v>
      </c>
      <c r="C154" s="11"/>
      <c r="D154" s="11" t="s">
        <v>38</v>
      </c>
      <c r="E154" s="11"/>
      <c r="F154" s="11"/>
      <c r="G154" s="11"/>
      <c r="H154" s="11"/>
      <c r="I154" s="14"/>
      <c r="J154" s="12" t="s">
        <v>6029</v>
      </c>
      <c r="K154" s="46"/>
      <c r="L154" s="11" t="s">
        <v>11663</v>
      </c>
      <c r="M154" s="11" t="s">
        <v>43</v>
      </c>
      <c r="N154" s="11">
        <v>0</v>
      </c>
      <c r="O154" s="11">
        <v>4</v>
      </c>
      <c r="P154" s="11"/>
      <c r="Q154" s="11"/>
      <c r="R154" s="11"/>
      <c r="S154" s="14"/>
      <c r="T154" s="16"/>
    </row>
    <row r="155" spans="1:20" ht="14.25" customHeight="1">
      <c r="A155" s="7">
        <v>19</v>
      </c>
      <c r="B155" s="10" t="s">
        <v>2372</v>
      </c>
      <c r="C155" s="11"/>
      <c r="D155" s="11" t="s">
        <v>68</v>
      </c>
      <c r="E155" s="11"/>
      <c r="F155" s="11"/>
      <c r="G155" s="11"/>
      <c r="H155" s="11"/>
      <c r="I155" s="14"/>
      <c r="J155" s="12" t="s">
        <v>2688</v>
      </c>
      <c r="K155" s="46"/>
      <c r="L155" s="11" t="s">
        <v>11666</v>
      </c>
      <c r="M155" s="11" t="s">
        <v>28</v>
      </c>
      <c r="N155" s="11">
        <v>0</v>
      </c>
      <c r="O155" s="11">
        <v>1</v>
      </c>
      <c r="P155" s="11"/>
      <c r="Q155" s="11"/>
      <c r="R155" s="11"/>
      <c r="S155" s="14"/>
      <c r="T155" s="16"/>
    </row>
    <row r="156" spans="1:20" ht="14.25" customHeight="1">
      <c r="A156" s="7">
        <v>19</v>
      </c>
      <c r="B156" s="10" t="s">
        <v>2372</v>
      </c>
      <c r="C156" s="11" t="s">
        <v>421</v>
      </c>
      <c r="D156" s="11" t="s">
        <v>350</v>
      </c>
      <c r="E156" s="11"/>
      <c r="F156" s="11" t="s">
        <v>538</v>
      </c>
      <c r="G156" s="11"/>
      <c r="H156" s="11"/>
      <c r="I156" s="14"/>
      <c r="J156" s="12" t="s">
        <v>2399</v>
      </c>
      <c r="K156" s="46" t="s">
        <v>4120</v>
      </c>
      <c r="L156" s="11" t="s">
        <v>11663</v>
      </c>
      <c r="M156" s="11" t="s">
        <v>43</v>
      </c>
      <c r="N156" s="11">
        <v>0</v>
      </c>
      <c r="O156" s="11">
        <v>0</v>
      </c>
      <c r="P156" s="11"/>
      <c r="Q156" s="130">
        <v>2</v>
      </c>
      <c r="R156" s="130">
        <v>3</v>
      </c>
      <c r="S156" s="14"/>
      <c r="T156" s="16"/>
    </row>
    <row r="157" spans="1:20" ht="14.25" customHeight="1">
      <c r="A157" s="7">
        <v>19</v>
      </c>
      <c r="B157" s="10" t="s">
        <v>2372</v>
      </c>
      <c r="C157" s="11" t="s">
        <v>2190</v>
      </c>
      <c r="D157" s="11" t="s">
        <v>2400</v>
      </c>
      <c r="E157" s="28" t="s">
        <v>2190</v>
      </c>
      <c r="F157" s="11"/>
      <c r="G157" s="11" t="s">
        <v>2403</v>
      </c>
      <c r="H157" s="11" t="s">
        <v>2403</v>
      </c>
      <c r="I157" s="11" t="s">
        <v>181</v>
      </c>
      <c r="J157" s="12" t="s">
        <v>2401</v>
      </c>
      <c r="K157" s="46" t="s">
        <v>2402</v>
      </c>
      <c r="L157" s="11" t="s">
        <v>11666</v>
      </c>
      <c r="M157" s="11" t="s">
        <v>43</v>
      </c>
      <c r="N157" s="11">
        <v>0</v>
      </c>
      <c r="O157" s="11">
        <v>0</v>
      </c>
      <c r="P157" s="11" t="s">
        <v>11742</v>
      </c>
      <c r="Q157" s="130">
        <v>2</v>
      </c>
      <c r="R157" s="130">
        <v>5</v>
      </c>
      <c r="S157" s="14"/>
      <c r="T157" s="16"/>
    </row>
    <row r="158" spans="1:20" ht="14.25" customHeight="1">
      <c r="A158" s="7">
        <v>20</v>
      </c>
      <c r="B158" s="19" t="s">
        <v>2404</v>
      </c>
      <c r="C158" s="11"/>
      <c r="D158" s="11" t="s">
        <v>11073</v>
      </c>
      <c r="E158" s="14"/>
      <c r="F158" s="14"/>
      <c r="G158" s="14"/>
      <c r="H158" s="14"/>
      <c r="I158" s="14"/>
      <c r="J158" s="12" t="s">
        <v>1741</v>
      </c>
      <c r="K158" s="415"/>
      <c r="L158" s="11" t="s">
        <v>11666</v>
      </c>
      <c r="M158" s="11" t="s">
        <v>43</v>
      </c>
      <c r="N158" s="11">
        <v>0</v>
      </c>
      <c r="O158" s="11">
        <v>4</v>
      </c>
      <c r="P158" s="11"/>
      <c r="Q158" s="11"/>
      <c r="R158" s="11"/>
      <c r="S158" s="14"/>
      <c r="T158" s="16"/>
    </row>
    <row r="159" spans="1:20" ht="14.25" customHeight="1">
      <c r="A159" s="7">
        <v>20</v>
      </c>
      <c r="B159" s="10" t="s">
        <v>2404</v>
      </c>
      <c r="C159" s="11" t="s">
        <v>11073</v>
      </c>
      <c r="D159" s="11" t="s">
        <v>11073</v>
      </c>
      <c r="E159" s="14"/>
      <c r="F159" s="14"/>
      <c r="G159" s="11" t="s">
        <v>11743</v>
      </c>
      <c r="H159" s="11" t="s">
        <v>11743</v>
      </c>
      <c r="I159" s="14"/>
      <c r="J159" s="12" t="s">
        <v>712</v>
      </c>
      <c r="K159" s="46" t="s">
        <v>2094</v>
      </c>
      <c r="L159" s="11" t="s">
        <v>11666</v>
      </c>
      <c r="M159" s="11" t="s">
        <v>43</v>
      </c>
      <c r="N159" s="11">
        <v>0</v>
      </c>
      <c r="O159" s="11">
        <v>4</v>
      </c>
      <c r="P159" s="11"/>
      <c r="Q159" s="130">
        <v>4</v>
      </c>
      <c r="R159" s="130">
        <v>4</v>
      </c>
      <c r="S159" s="14"/>
      <c r="T159" s="16"/>
    </row>
    <row r="160" spans="1:20" ht="14.25" customHeight="1">
      <c r="A160" s="7">
        <v>20</v>
      </c>
      <c r="B160" s="19" t="s">
        <v>2404</v>
      </c>
      <c r="C160" s="11"/>
      <c r="D160" s="11" t="s">
        <v>11744</v>
      </c>
      <c r="E160" s="14"/>
      <c r="F160" s="14"/>
      <c r="G160" s="14"/>
      <c r="H160" s="14"/>
      <c r="I160" s="14"/>
      <c r="J160" s="12" t="s">
        <v>798</v>
      </c>
      <c r="K160" s="415"/>
      <c r="L160" s="11" t="s">
        <v>11663</v>
      </c>
      <c r="M160" s="11" t="s">
        <v>43</v>
      </c>
      <c r="N160" s="11">
        <v>0</v>
      </c>
      <c r="O160" s="11">
        <v>4</v>
      </c>
      <c r="P160" s="11"/>
      <c r="Q160" s="11"/>
      <c r="R160" s="11"/>
      <c r="S160" s="14"/>
      <c r="T160" s="16"/>
    </row>
    <row r="161" spans="1:20" ht="14.25" customHeight="1">
      <c r="A161" s="7">
        <v>20</v>
      </c>
      <c r="B161" s="19" t="s">
        <v>2404</v>
      </c>
      <c r="C161" s="21"/>
      <c r="D161" s="21" t="s">
        <v>2239</v>
      </c>
      <c r="E161" s="16"/>
      <c r="F161" s="16"/>
      <c r="G161" s="11"/>
      <c r="H161" s="11"/>
      <c r="I161" s="14"/>
      <c r="J161" s="38" t="s">
        <v>289</v>
      </c>
      <c r="K161" s="415"/>
      <c r="L161" s="11" t="s">
        <v>11666</v>
      </c>
      <c r="M161" s="11" t="s">
        <v>43</v>
      </c>
      <c r="N161" s="11">
        <v>0</v>
      </c>
      <c r="O161" s="11">
        <v>4</v>
      </c>
      <c r="P161" s="11"/>
      <c r="Q161" s="11"/>
      <c r="R161" s="11"/>
      <c r="S161" s="14"/>
      <c r="T161" s="16"/>
    </row>
    <row r="162" spans="1:20" ht="14.25" customHeight="1">
      <c r="A162" s="7">
        <v>20</v>
      </c>
      <c r="B162" s="19" t="s">
        <v>2404</v>
      </c>
      <c r="C162" s="11" t="s">
        <v>394</v>
      </c>
      <c r="D162" s="11" t="s">
        <v>11745</v>
      </c>
      <c r="E162" s="14"/>
      <c r="F162" s="14"/>
      <c r="G162" s="14"/>
      <c r="H162" s="14"/>
      <c r="I162" s="14"/>
      <c r="J162" s="12" t="s">
        <v>300</v>
      </c>
      <c r="K162" s="46" t="s">
        <v>515</v>
      </c>
      <c r="L162" s="11" t="s">
        <v>11663</v>
      </c>
      <c r="M162" s="11" t="s">
        <v>43</v>
      </c>
      <c r="N162" s="11">
        <v>0</v>
      </c>
      <c r="O162" s="11">
        <v>4</v>
      </c>
      <c r="P162" s="11"/>
      <c r="Q162" s="130">
        <v>4</v>
      </c>
      <c r="R162" s="130">
        <v>3</v>
      </c>
      <c r="S162" s="14"/>
      <c r="T162" s="16"/>
    </row>
    <row r="163" spans="1:20" ht="14.25" customHeight="1">
      <c r="A163" s="7">
        <v>20</v>
      </c>
      <c r="B163" s="19" t="s">
        <v>2404</v>
      </c>
      <c r="C163" s="11"/>
      <c r="D163" s="11" t="s">
        <v>38</v>
      </c>
      <c r="E163" s="14"/>
      <c r="F163" s="14"/>
      <c r="G163" s="14"/>
      <c r="H163" s="14"/>
      <c r="I163" s="14"/>
      <c r="J163" s="12" t="s">
        <v>1503</v>
      </c>
      <c r="K163" s="415"/>
      <c r="L163" s="11" t="s">
        <v>11663</v>
      </c>
      <c r="M163" s="11" t="s">
        <v>43</v>
      </c>
      <c r="N163" s="11">
        <v>0</v>
      </c>
      <c r="O163" s="11">
        <v>4</v>
      </c>
      <c r="P163" s="11"/>
      <c r="Q163" s="11"/>
      <c r="R163" s="11"/>
      <c r="S163" s="14"/>
      <c r="T163" s="16"/>
    </row>
    <row r="164" spans="1:20" ht="14.25" customHeight="1">
      <c r="A164" s="7">
        <v>20</v>
      </c>
      <c r="B164" s="19" t="s">
        <v>2404</v>
      </c>
      <c r="C164" s="11"/>
      <c r="D164" s="11" t="s">
        <v>417</v>
      </c>
      <c r="E164" s="14"/>
      <c r="F164" s="14"/>
      <c r="G164" s="14"/>
      <c r="H164" s="14"/>
      <c r="I164" s="14"/>
      <c r="J164" s="12" t="s">
        <v>515</v>
      </c>
      <c r="K164" s="415"/>
      <c r="L164" s="11" t="s">
        <v>11666</v>
      </c>
      <c r="M164" s="11" t="s">
        <v>43</v>
      </c>
      <c r="N164" s="11">
        <v>0</v>
      </c>
      <c r="O164" s="11">
        <v>4</v>
      </c>
      <c r="P164" s="11"/>
      <c r="Q164" s="11"/>
      <c r="R164" s="11"/>
      <c r="S164" s="14"/>
      <c r="T164" s="16"/>
    </row>
    <row r="165" spans="1:20" ht="14.25" customHeight="1">
      <c r="A165" s="7">
        <v>20</v>
      </c>
      <c r="B165" s="19" t="s">
        <v>2404</v>
      </c>
      <c r="C165" s="11" t="s">
        <v>44</v>
      </c>
      <c r="D165" s="11" t="s">
        <v>11746</v>
      </c>
      <c r="E165" s="14"/>
      <c r="F165" s="14"/>
      <c r="G165" s="14"/>
      <c r="H165" s="14"/>
      <c r="I165" s="14"/>
      <c r="J165" s="12" t="s">
        <v>408</v>
      </c>
      <c r="K165" s="46" t="s">
        <v>5825</v>
      </c>
      <c r="L165" s="11" t="s">
        <v>11663</v>
      </c>
      <c r="M165" s="11" t="s">
        <v>43</v>
      </c>
      <c r="N165" s="11">
        <v>0</v>
      </c>
      <c r="O165" s="11">
        <v>4</v>
      </c>
      <c r="P165" s="11"/>
      <c r="Q165" s="130">
        <v>3</v>
      </c>
      <c r="R165" s="130">
        <v>3</v>
      </c>
      <c r="S165" s="14"/>
      <c r="T165" s="16"/>
    </row>
    <row r="166" spans="1:20" ht="14.25" customHeight="1">
      <c r="A166" s="7">
        <v>20</v>
      </c>
      <c r="B166" s="19" t="s">
        <v>2404</v>
      </c>
      <c r="C166" s="11" t="s">
        <v>11075</v>
      </c>
      <c r="D166" s="11" t="s">
        <v>2239</v>
      </c>
      <c r="E166" s="14"/>
      <c r="F166" s="14"/>
      <c r="G166" s="11" t="s">
        <v>11747</v>
      </c>
      <c r="H166" s="11" t="s">
        <v>11747</v>
      </c>
      <c r="I166" s="11" t="s">
        <v>2408</v>
      </c>
      <c r="J166" s="12" t="s">
        <v>2376</v>
      </c>
      <c r="K166" s="46" t="s">
        <v>1244</v>
      </c>
      <c r="L166" s="11" t="s">
        <v>11666</v>
      </c>
      <c r="M166" s="11" t="s">
        <v>43</v>
      </c>
      <c r="N166" s="11">
        <v>0</v>
      </c>
      <c r="O166" s="11">
        <v>4</v>
      </c>
      <c r="P166" s="11"/>
      <c r="Q166" s="130">
        <v>3</v>
      </c>
      <c r="R166" s="130">
        <v>5</v>
      </c>
      <c r="S166" s="14"/>
      <c r="T166" s="16"/>
    </row>
    <row r="167" spans="1:20" ht="14.25" customHeight="1">
      <c r="A167" s="7">
        <v>20</v>
      </c>
      <c r="B167" s="19" t="s">
        <v>2404</v>
      </c>
      <c r="C167" s="11" t="s">
        <v>2409</v>
      </c>
      <c r="D167" s="11" t="s">
        <v>2069</v>
      </c>
      <c r="E167" s="14"/>
      <c r="F167" s="14"/>
      <c r="G167" s="11" t="s">
        <v>2411</v>
      </c>
      <c r="H167" s="11" t="s">
        <v>2411</v>
      </c>
      <c r="I167" s="11" t="s">
        <v>2412</v>
      </c>
      <c r="J167" s="12" t="s">
        <v>301</v>
      </c>
      <c r="K167" s="46" t="s">
        <v>1249</v>
      </c>
      <c r="L167" s="11" t="s">
        <v>11666</v>
      </c>
      <c r="M167" s="11" t="s">
        <v>43</v>
      </c>
      <c r="N167" s="11">
        <v>0</v>
      </c>
      <c r="O167" s="11">
        <v>4</v>
      </c>
      <c r="P167" s="11"/>
      <c r="Q167" s="130">
        <v>4</v>
      </c>
      <c r="R167" s="130">
        <v>5</v>
      </c>
      <c r="S167" s="14"/>
      <c r="T167" s="16"/>
    </row>
    <row r="168" spans="1:20" ht="14.25" customHeight="1">
      <c r="A168" s="7">
        <v>20</v>
      </c>
      <c r="B168" s="19" t="s">
        <v>2404</v>
      </c>
      <c r="C168" s="11" t="s">
        <v>11076</v>
      </c>
      <c r="D168" s="11" t="s">
        <v>2239</v>
      </c>
      <c r="E168" s="14"/>
      <c r="F168" s="14"/>
      <c r="G168" s="11" t="s">
        <v>2416</v>
      </c>
      <c r="H168" s="11" t="s">
        <v>2416</v>
      </c>
      <c r="I168" s="11" t="s">
        <v>2412</v>
      </c>
      <c r="J168" s="12" t="s">
        <v>2011</v>
      </c>
      <c r="K168" s="46" t="s">
        <v>2414</v>
      </c>
      <c r="L168" s="11" t="s">
        <v>11666</v>
      </c>
      <c r="M168" s="11" t="s">
        <v>43</v>
      </c>
      <c r="N168" s="11">
        <v>0</v>
      </c>
      <c r="O168" s="11">
        <v>4</v>
      </c>
      <c r="P168" s="11"/>
      <c r="Q168" s="130">
        <v>5</v>
      </c>
      <c r="R168" s="130">
        <v>5</v>
      </c>
      <c r="S168" s="14"/>
      <c r="T168" s="16"/>
    </row>
    <row r="169" spans="1:20" ht="14.25" customHeight="1">
      <c r="A169" s="7">
        <v>20</v>
      </c>
      <c r="B169" s="19" t="s">
        <v>2404</v>
      </c>
      <c r="C169" s="11" t="s">
        <v>2417</v>
      </c>
      <c r="D169" s="11" t="s">
        <v>2417</v>
      </c>
      <c r="E169" s="14"/>
      <c r="F169" s="14"/>
      <c r="G169" s="11" t="s">
        <v>2418</v>
      </c>
      <c r="H169" s="11" t="s">
        <v>2418</v>
      </c>
      <c r="I169" s="14"/>
      <c r="J169" s="12" t="s">
        <v>1409</v>
      </c>
      <c r="K169" s="46" t="s">
        <v>1764</v>
      </c>
      <c r="L169" s="11" t="s">
        <v>11663</v>
      </c>
      <c r="M169" s="11" t="s">
        <v>83</v>
      </c>
      <c r="N169" s="11">
        <v>0</v>
      </c>
      <c r="O169" s="11">
        <v>4</v>
      </c>
      <c r="P169" s="11"/>
      <c r="Q169" s="130">
        <v>3</v>
      </c>
      <c r="R169" s="130">
        <v>5</v>
      </c>
      <c r="S169" s="14"/>
      <c r="T169" s="16"/>
    </row>
    <row r="170" spans="1:20" ht="14.25" customHeight="1">
      <c r="A170" s="7">
        <v>20</v>
      </c>
      <c r="B170" s="19" t="s">
        <v>2404</v>
      </c>
      <c r="C170" s="11" t="s">
        <v>294</v>
      </c>
      <c r="D170" s="11" t="s">
        <v>2419</v>
      </c>
      <c r="E170" s="14"/>
      <c r="F170" s="14"/>
      <c r="G170" s="11" t="s">
        <v>2422</v>
      </c>
      <c r="H170" s="11" t="s">
        <v>2422</v>
      </c>
      <c r="I170" s="14"/>
      <c r="J170" s="12" t="s">
        <v>2420</v>
      </c>
      <c r="K170" s="46" t="s">
        <v>1208</v>
      </c>
      <c r="L170" s="11" t="s">
        <v>11666</v>
      </c>
      <c r="M170" s="11" t="s">
        <v>43</v>
      </c>
      <c r="N170" s="11">
        <v>0</v>
      </c>
      <c r="O170" s="11">
        <v>4</v>
      </c>
      <c r="P170" s="11"/>
      <c r="Q170" s="130">
        <v>4</v>
      </c>
      <c r="R170" s="130">
        <v>5</v>
      </c>
      <c r="S170" s="14"/>
      <c r="T170" s="16"/>
    </row>
    <row r="171" spans="1:20" ht="14.25" customHeight="1">
      <c r="A171" s="7">
        <v>20</v>
      </c>
      <c r="B171" s="19" t="s">
        <v>2404</v>
      </c>
      <c r="C171" s="11" t="s">
        <v>38</v>
      </c>
      <c r="D171" s="11" t="s">
        <v>90</v>
      </c>
      <c r="E171" s="14"/>
      <c r="F171" s="11" t="s">
        <v>2423</v>
      </c>
      <c r="G171" s="11" t="s">
        <v>2426</v>
      </c>
      <c r="H171" s="11" t="s">
        <v>2426</v>
      </c>
      <c r="I171" s="14"/>
      <c r="J171" s="12" t="s">
        <v>2236</v>
      </c>
      <c r="K171" s="46" t="s">
        <v>2424</v>
      </c>
      <c r="L171" s="11" t="s">
        <v>11663</v>
      </c>
      <c r="M171" s="11" t="s">
        <v>43</v>
      </c>
      <c r="N171" s="11">
        <v>0</v>
      </c>
      <c r="O171" s="11">
        <v>4</v>
      </c>
      <c r="P171" s="11"/>
      <c r="Q171" s="130">
        <v>3</v>
      </c>
      <c r="R171" s="130">
        <v>5</v>
      </c>
      <c r="S171" s="14"/>
      <c r="T171" s="16"/>
    </row>
    <row r="172" spans="1:20" ht="14.25" customHeight="1">
      <c r="A172" s="7">
        <v>20</v>
      </c>
      <c r="B172" s="19" t="s">
        <v>2404</v>
      </c>
      <c r="C172" s="11" t="s">
        <v>233</v>
      </c>
      <c r="D172" s="11" t="s">
        <v>1795</v>
      </c>
      <c r="E172" s="14"/>
      <c r="F172" s="11"/>
      <c r="G172" s="11" t="s">
        <v>2429</v>
      </c>
      <c r="H172" s="11" t="s">
        <v>2429</v>
      </c>
      <c r="I172" s="14"/>
      <c r="J172" s="12" t="s">
        <v>399</v>
      </c>
      <c r="K172" s="46" t="s">
        <v>2427</v>
      </c>
      <c r="L172" s="11" t="s">
        <v>11666</v>
      </c>
      <c r="M172" s="11" t="s">
        <v>28</v>
      </c>
      <c r="N172" s="11">
        <v>0</v>
      </c>
      <c r="O172" s="11">
        <v>4</v>
      </c>
      <c r="P172" s="11"/>
      <c r="Q172" s="130">
        <v>4</v>
      </c>
      <c r="R172" s="130">
        <v>5</v>
      </c>
      <c r="S172" s="14"/>
      <c r="T172" s="16"/>
    </row>
    <row r="173" spans="1:20" ht="14.25" customHeight="1">
      <c r="A173" s="7">
        <v>20</v>
      </c>
      <c r="B173" s="19" t="s">
        <v>2404</v>
      </c>
      <c r="C173" s="11" t="s">
        <v>333</v>
      </c>
      <c r="D173" s="11" t="s">
        <v>90</v>
      </c>
      <c r="E173" s="14"/>
      <c r="F173" s="11" t="s">
        <v>2430</v>
      </c>
      <c r="G173" s="11" t="s">
        <v>2432</v>
      </c>
      <c r="H173" s="11" t="s">
        <v>11748</v>
      </c>
      <c r="I173" s="11" t="s">
        <v>2433</v>
      </c>
      <c r="J173" s="12" t="s">
        <v>761</v>
      </c>
      <c r="K173" s="46" t="s">
        <v>2431</v>
      </c>
      <c r="L173" s="11" t="s">
        <v>11666</v>
      </c>
      <c r="M173" s="11" t="s">
        <v>43</v>
      </c>
      <c r="N173" s="11">
        <v>0</v>
      </c>
      <c r="O173" s="11">
        <v>4</v>
      </c>
      <c r="P173" s="11"/>
      <c r="Q173" s="130">
        <v>4</v>
      </c>
      <c r="R173" s="130">
        <v>5</v>
      </c>
      <c r="S173" s="14"/>
      <c r="T173" s="16"/>
    </row>
    <row r="174" spans="1:20" ht="14.25" customHeight="1">
      <c r="A174" s="7">
        <v>20</v>
      </c>
      <c r="B174" s="19" t="s">
        <v>2404</v>
      </c>
      <c r="C174" s="11" t="s">
        <v>1344</v>
      </c>
      <c r="D174" s="11" t="s">
        <v>2434</v>
      </c>
      <c r="E174" s="11" t="s">
        <v>11749</v>
      </c>
      <c r="F174" s="11"/>
      <c r="G174" s="11" t="s">
        <v>2437</v>
      </c>
      <c r="H174" s="11" t="s">
        <v>2438</v>
      </c>
      <c r="I174" s="11"/>
      <c r="J174" s="12" t="s">
        <v>5443</v>
      </c>
      <c r="K174" s="46" t="s">
        <v>601</v>
      </c>
      <c r="L174" s="11" t="s">
        <v>11666</v>
      </c>
      <c r="M174" s="11" t="s">
        <v>43</v>
      </c>
      <c r="N174" s="11">
        <v>0</v>
      </c>
      <c r="O174" s="11">
        <v>4</v>
      </c>
      <c r="P174" s="11"/>
      <c r="Q174" s="130">
        <v>3</v>
      </c>
      <c r="R174" s="130">
        <v>3</v>
      </c>
      <c r="S174" s="14"/>
      <c r="T174" s="16"/>
    </row>
    <row r="175" spans="1:20" ht="14.25" customHeight="1">
      <c r="A175" s="7">
        <v>20</v>
      </c>
      <c r="B175" s="19" t="s">
        <v>2404</v>
      </c>
      <c r="C175" s="11" t="s">
        <v>593</v>
      </c>
      <c r="D175" s="11" t="s">
        <v>593</v>
      </c>
      <c r="E175" s="14"/>
      <c r="F175" s="11"/>
      <c r="G175" s="11"/>
      <c r="H175" s="11"/>
      <c r="I175" s="11"/>
      <c r="J175" s="12" t="s">
        <v>2439</v>
      </c>
      <c r="K175" s="46" t="s">
        <v>2440</v>
      </c>
      <c r="L175" s="11" t="s">
        <v>11666</v>
      </c>
      <c r="M175" s="11" t="s">
        <v>43</v>
      </c>
      <c r="N175" s="11">
        <v>0</v>
      </c>
      <c r="O175" s="11">
        <v>4</v>
      </c>
      <c r="P175" s="11"/>
      <c r="Q175" s="130">
        <v>3</v>
      </c>
      <c r="R175" s="130">
        <v>3</v>
      </c>
      <c r="S175" s="14"/>
      <c r="T175" s="16"/>
    </row>
    <row r="176" spans="1:20" ht="14.25" customHeight="1">
      <c r="A176" s="7">
        <v>20</v>
      </c>
      <c r="B176" s="19" t="s">
        <v>2404</v>
      </c>
      <c r="C176" s="11" t="s">
        <v>89</v>
      </c>
      <c r="D176" s="11" t="s">
        <v>89</v>
      </c>
      <c r="E176" s="14"/>
      <c r="F176" s="11"/>
      <c r="G176" s="11"/>
      <c r="H176" s="11"/>
      <c r="I176" s="11"/>
      <c r="J176" s="12" t="s">
        <v>2439</v>
      </c>
      <c r="K176" s="46" t="s">
        <v>2440</v>
      </c>
      <c r="L176" s="11" t="s">
        <v>11666</v>
      </c>
      <c r="M176" s="11" t="s">
        <v>28</v>
      </c>
      <c r="N176" s="11">
        <v>0</v>
      </c>
      <c r="O176" s="11">
        <v>4</v>
      </c>
      <c r="P176" s="11"/>
      <c r="Q176" s="130">
        <v>3</v>
      </c>
      <c r="R176" s="130">
        <v>3</v>
      </c>
      <c r="S176" s="14"/>
      <c r="T176" s="16"/>
    </row>
    <row r="177" spans="1:20" ht="14.25" customHeight="1">
      <c r="A177" s="7">
        <v>20</v>
      </c>
      <c r="B177" s="19" t="s">
        <v>2404</v>
      </c>
      <c r="C177" s="11"/>
      <c r="D177" s="11" t="s">
        <v>973</v>
      </c>
      <c r="E177" s="14"/>
      <c r="F177" s="11"/>
      <c r="G177" s="11"/>
      <c r="H177" s="11"/>
      <c r="I177" s="11"/>
      <c r="J177" s="12" t="s">
        <v>7668</v>
      </c>
      <c r="K177" s="46"/>
      <c r="L177" s="11" t="s">
        <v>11666</v>
      </c>
      <c r="M177" s="11" t="s">
        <v>43</v>
      </c>
      <c r="N177" s="11">
        <v>0</v>
      </c>
      <c r="O177" s="11">
        <v>4</v>
      </c>
      <c r="P177" s="11"/>
      <c r="Q177" s="11"/>
      <c r="R177" s="11"/>
      <c r="S177" s="14"/>
      <c r="T177" s="16"/>
    </row>
    <row r="178" spans="1:20" ht="14.25" customHeight="1">
      <c r="A178" s="7">
        <v>20</v>
      </c>
      <c r="B178" s="19" t="s">
        <v>2404</v>
      </c>
      <c r="C178" s="11"/>
      <c r="D178" s="11" t="s">
        <v>2213</v>
      </c>
      <c r="E178" s="14"/>
      <c r="F178" s="11"/>
      <c r="G178" s="11"/>
      <c r="H178" s="11"/>
      <c r="I178" s="11"/>
      <c r="J178" s="12" t="s">
        <v>7668</v>
      </c>
      <c r="K178" s="46"/>
      <c r="L178" s="11" t="s">
        <v>11666</v>
      </c>
      <c r="M178" s="11" t="s">
        <v>28</v>
      </c>
      <c r="N178" s="11">
        <v>0</v>
      </c>
      <c r="O178" s="11">
        <v>4</v>
      </c>
      <c r="P178" s="11"/>
      <c r="Q178" s="11"/>
      <c r="R178" s="11"/>
      <c r="S178" s="14"/>
      <c r="T178" s="16"/>
    </row>
    <row r="179" spans="1:20" ht="14.25" customHeight="1">
      <c r="A179" s="7">
        <v>20</v>
      </c>
      <c r="B179" s="19" t="s">
        <v>2404</v>
      </c>
      <c r="C179" s="11" t="s">
        <v>2442</v>
      </c>
      <c r="D179" s="11" t="s">
        <v>2443</v>
      </c>
      <c r="E179" s="14"/>
      <c r="F179" s="11"/>
      <c r="G179" s="11"/>
      <c r="H179" s="11"/>
      <c r="I179" s="11" t="s">
        <v>11750</v>
      </c>
      <c r="J179" s="12" t="s">
        <v>2444</v>
      </c>
      <c r="K179" s="46" t="s">
        <v>329</v>
      </c>
      <c r="L179" s="11" t="s">
        <v>11666</v>
      </c>
      <c r="M179" s="11" t="s">
        <v>43</v>
      </c>
      <c r="N179" s="11">
        <v>0</v>
      </c>
      <c r="O179" s="11">
        <v>4</v>
      </c>
      <c r="P179" s="11"/>
      <c r="Q179" s="130">
        <v>3</v>
      </c>
      <c r="R179" s="130">
        <v>5</v>
      </c>
      <c r="S179" s="14"/>
      <c r="T179" s="16"/>
    </row>
    <row r="180" spans="1:20" ht="14.25" customHeight="1">
      <c r="A180" s="7">
        <v>20</v>
      </c>
      <c r="B180" s="19" t="s">
        <v>2404</v>
      </c>
      <c r="C180" s="11" t="s">
        <v>2446</v>
      </c>
      <c r="D180" s="11" t="s">
        <v>11751</v>
      </c>
      <c r="E180" s="14"/>
      <c r="F180" s="11"/>
      <c r="G180" s="11"/>
      <c r="H180" s="11"/>
      <c r="I180" s="14"/>
      <c r="J180" s="12" t="s">
        <v>972</v>
      </c>
      <c r="K180" s="46" t="s">
        <v>1569</v>
      </c>
      <c r="L180" s="11" t="s">
        <v>11666</v>
      </c>
      <c r="M180" s="11" t="s">
        <v>43</v>
      </c>
      <c r="N180" s="11">
        <v>0</v>
      </c>
      <c r="O180" s="11">
        <v>4</v>
      </c>
      <c r="P180" s="11"/>
      <c r="Q180" s="130">
        <v>3</v>
      </c>
      <c r="R180" s="130">
        <v>5</v>
      </c>
      <c r="S180" s="14"/>
      <c r="T180" s="16"/>
    </row>
    <row r="181" spans="1:20" ht="14.25" customHeight="1">
      <c r="A181" s="7">
        <v>20</v>
      </c>
      <c r="B181" s="19" t="s">
        <v>11077</v>
      </c>
      <c r="C181" s="11" t="s">
        <v>2448</v>
      </c>
      <c r="D181" s="11" t="s">
        <v>2448</v>
      </c>
      <c r="E181" s="14"/>
      <c r="F181" s="11"/>
      <c r="G181" s="11" t="s">
        <v>2027</v>
      </c>
      <c r="H181" s="11"/>
      <c r="I181" s="14"/>
      <c r="J181" s="12" t="s">
        <v>2449</v>
      </c>
      <c r="K181" s="46" t="s">
        <v>2450</v>
      </c>
      <c r="L181" s="11" t="s">
        <v>11666</v>
      </c>
      <c r="M181" s="11" t="s">
        <v>28</v>
      </c>
      <c r="N181" s="11">
        <v>0</v>
      </c>
      <c r="O181" s="11">
        <v>4</v>
      </c>
      <c r="P181" s="11"/>
      <c r="Q181" s="130">
        <v>4</v>
      </c>
      <c r="R181" s="130">
        <v>4</v>
      </c>
      <c r="S181" s="14"/>
      <c r="T181" s="16"/>
    </row>
    <row r="182" spans="1:20" ht="14.25" customHeight="1">
      <c r="A182" s="7">
        <v>20</v>
      </c>
      <c r="B182" s="19" t="s">
        <v>2404</v>
      </c>
      <c r="C182" s="11" t="s">
        <v>10842</v>
      </c>
      <c r="D182" s="11" t="s">
        <v>11752</v>
      </c>
      <c r="E182" s="14"/>
      <c r="F182" s="11"/>
      <c r="G182" s="11"/>
      <c r="H182" s="11"/>
      <c r="I182" s="14"/>
      <c r="J182" s="12" t="s">
        <v>1157</v>
      </c>
      <c r="K182" s="46" t="s">
        <v>952</v>
      </c>
      <c r="L182" s="11" t="s">
        <v>11663</v>
      </c>
      <c r="M182" s="11" t="s">
        <v>43</v>
      </c>
      <c r="N182" s="11">
        <v>0</v>
      </c>
      <c r="O182" s="11">
        <v>4</v>
      </c>
      <c r="P182" s="11"/>
      <c r="Q182" s="130">
        <v>3</v>
      </c>
      <c r="R182" s="130">
        <v>3</v>
      </c>
      <c r="S182" s="14"/>
      <c r="T182" s="16"/>
    </row>
    <row r="183" spans="1:20" ht="14.25" customHeight="1">
      <c r="A183" s="7">
        <v>20</v>
      </c>
      <c r="B183" s="19" t="s">
        <v>2404</v>
      </c>
      <c r="C183" s="11" t="s">
        <v>80</v>
      </c>
      <c r="D183" s="11" t="s">
        <v>2451</v>
      </c>
      <c r="E183" s="14"/>
      <c r="F183" s="11"/>
      <c r="G183" s="11" t="s">
        <v>2451</v>
      </c>
      <c r="H183" s="11"/>
      <c r="I183" s="14"/>
      <c r="J183" s="12" t="s">
        <v>952</v>
      </c>
      <c r="K183" s="46" t="s">
        <v>505</v>
      </c>
      <c r="L183" s="11" t="s">
        <v>11688</v>
      </c>
      <c r="M183" s="11" t="s">
        <v>83</v>
      </c>
      <c r="N183" s="11">
        <v>0</v>
      </c>
      <c r="O183" s="11">
        <v>4</v>
      </c>
      <c r="P183" s="11"/>
      <c r="Q183" s="130">
        <v>3</v>
      </c>
      <c r="R183" s="130">
        <v>3</v>
      </c>
      <c r="S183" s="14"/>
      <c r="T183" s="16"/>
    </row>
    <row r="184" spans="1:20" ht="14.25" customHeight="1">
      <c r="A184" s="7">
        <v>20</v>
      </c>
      <c r="B184" s="19" t="s">
        <v>2404</v>
      </c>
      <c r="C184" s="11" t="s">
        <v>753</v>
      </c>
      <c r="D184" s="11" t="s">
        <v>2452</v>
      </c>
      <c r="E184" s="14"/>
      <c r="F184" s="11"/>
      <c r="G184" s="11" t="s">
        <v>2454</v>
      </c>
      <c r="H184" s="11" t="s">
        <v>2454</v>
      </c>
      <c r="I184" s="14"/>
      <c r="J184" s="12" t="s">
        <v>2453</v>
      </c>
      <c r="K184" s="46" t="s">
        <v>2199</v>
      </c>
      <c r="L184" s="11" t="s">
        <v>11663</v>
      </c>
      <c r="M184" s="11" t="s">
        <v>83</v>
      </c>
      <c r="N184" s="11">
        <v>0</v>
      </c>
      <c r="O184" s="11">
        <v>4</v>
      </c>
      <c r="P184" s="11"/>
      <c r="Q184" s="130">
        <v>4</v>
      </c>
      <c r="R184" s="130">
        <v>5</v>
      </c>
      <c r="S184" s="14"/>
      <c r="T184" s="16"/>
    </row>
    <row r="185" spans="1:20" ht="14.25" customHeight="1">
      <c r="A185" s="7">
        <v>20</v>
      </c>
      <c r="B185" s="19" t="s">
        <v>2404</v>
      </c>
      <c r="C185" s="11" t="s">
        <v>1450</v>
      </c>
      <c r="D185" s="11" t="s">
        <v>1450</v>
      </c>
      <c r="E185" s="14"/>
      <c r="F185" s="11"/>
      <c r="G185" s="11" t="s">
        <v>1450</v>
      </c>
      <c r="H185" s="11" t="s">
        <v>1450</v>
      </c>
      <c r="I185" s="14"/>
      <c r="J185" s="12" t="s">
        <v>2455</v>
      </c>
      <c r="K185" s="46" t="s">
        <v>2456</v>
      </c>
      <c r="L185" s="11" t="s">
        <v>11663</v>
      </c>
      <c r="M185" s="11" t="s">
        <v>83</v>
      </c>
      <c r="N185" s="11">
        <v>0</v>
      </c>
      <c r="O185" s="11">
        <v>4</v>
      </c>
      <c r="P185" s="11"/>
      <c r="Q185" s="130">
        <v>3</v>
      </c>
      <c r="R185" s="130">
        <v>5</v>
      </c>
      <c r="S185" s="14"/>
      <c r="T185" s="16"/>
    </row>
    <row r="186" spans="1:20" ht="14.25" customHeight="1">
      <c r="A186" s="7">
        <v>20</v>
      </c>
      <c r="B186" s="19" t="s">
        <v>2404</v>
      </c>
      <c r="C186" s="11" t="s">
        <v>105</v>
      </c>
      <c r="D186" s="11" t="s">
        <v>90</v>
      </c>
      <c r="E186" s="14"/>
      <c r="F186" s="11" t="s">
        <v>2457</v>
      </c>
      <c r="G186" s="11" t="s">
        <v>2460</v>
      </c>
      <c r="H186" s="11" t="s">
        <v>2460</v>
      </c>
      <c r="I186" s="14"/>
      <c r="J186" s="12" t="s">
        <v>2458</v>
      </c>
      <c r="K186" s="46" t="s">
        <v>2459</v>
      </c>
      <c r="L186" s="11" t="s">
        <v>11663</v>
      </c>
      <c r="M186" s="11" t="s">
        <v>43</v>
      </c>
      <c r="N186" s="11">
        <v>0</v>
      </c>
      <c r="O186" s="11">
        <v>4</v>
      </c>
      <c r="P186" s="11"/>
      <c r="Q186" s="130">
        <v>5</v>
      </c>
      <c r="R186" s="130">
        <v>5</v>
      </c>
      <c r="S186" s="14"/>
      <c r="T186" s="16"/>
    </row>
    <row r="187" spans="1:20" ht="14.25" customHeight="1">
      <c r="A187" s="7">
        <v>21</v>
      </c>
      <c r="B187" s="19" t="s">
        <v>2461</v>
      </c>
      <c r="C187" s="11" t="s">
        <v>2465</v>
      </c>
      <c r="D187" s="11" t="s">
        <v>11753</v>
      </c>
      <c r="E187" s="14"/>
      <c r="F187" s="11" t="s">
        <v>2525</v>
      </c>
      <c r="G187" s="14"/>
      <c r="H187" s="14"/>
      <c r="I187" s="14"/>
      <c r="J187" s="12" t="s">
        <v>1891</v>
      </c>
      <c r="K187" s="415"/>
      <c r="L187" s="11" t="s">
        <v>11666</v>
      </c>
      <c r="M187" s="11" t="s">
        <v>275</v>
      </c>
      <c r="N187" s="11">
        <v>0</v>
      </c>
      <c r="O187" s="11">
        <v>0</v>
      </c>
      <c r="P187" s="11"/>
      <c r="Q187" s="11"/>
      <c r="R187" s="11"/>
      <c r="S187" s="14"/>
      <c r="T187" s="16"/>
    </row>
    <row r="188" spans="1:20" ht="14.25" customHeight="1">
      <c r="A188" s="7">
        <v>21</v>
      </c>
      <c r="B188" s="10" t="s">
        <v>2461</v>
      </c>
      <c r="C188" s="11" t="s">
        <v>10589</v>
      </c>
      <c r="D188" s="11" t="s">
        <v>10589</v>
      </c>
      <c r="E188" s="14"/>
      <c r="F188" s="14"/>
      <c r="G188" s="14"/>
      <c r="H188" s="14"/>
      <c r="I188" s="14"/>
      <c r="J188" s="12" t="s">
        <v>1645</v>
      </c>
      <c r="K188" s="415"/>
      <c r="L188" s="11" t="s">
        <v>11666</v>
      </c>
      <c r="M188" s="11" t="s">
        <v>275</v>
      </c>
      <c r="N188" s="11">
        <v>0</v>
      </c>
      <c r="O188" s="11">
        <v>1</v>
      </c>
      <c r="P188" s="11"/>
      <c r="Q188" s="11"/>
      <c r="R188" s="11"/>
      <c r="S188" s="14"/>
      <c r="T188" s="16"/>
    </row>
    <row r="189" spans="1:20" ht="14.25" customHeight="1">
      <c r="A189" s="7">
        <v>21</v>
      </c>
      <c r="B189" s="10" t="s">
        <v>2461</v>
      </c>
      <c r="C189" s="11" t="s">
        <v>11754</v>
      </c>
      <c r="D189" s="11" t="s">
        <v>11754</v>
      </c>
      <c r="E189" s="14"/>
      <c r="F189" s="14"/>
      <c r="G189" s="14"/>
      <c r="H189" s="14"/>
      <c r="I189" s="14"/>
      <c r="J189" s="12" t="s">
        <v>1475</v>
      </c>
      <c r="K189" s="415"/>
      <c r="L189" s="11" t="s">
        <v>11663</v>
      </c>
      <c r="M189" s="11" t="s">
        <v>275</v>
      </c>
      <c r="N189" s="11">
        <v>0</v>
      </c>
      <c r="O189" s="11">
        <v>1</v>
      </c>
      <c r="P189" s="11"/>
      <c r="Q189" s="11"/>
      <c r="R189" s="11"/>
      <c r="S189" s="14"/>
      <c r="T189" s="16"/>
    </row>
    <row r="190" spans="1:20" ht="14.25" customHeight="1">
      <c r="A190" s="7">
        <v>21</v>
      </c>
      <c r="B190" s="10" t="s">
        <v>2461</v>
      </c>
      <c r="C190" s="11"/>
      <c r="D190" s="11" t="s">
        <v>2136</v>
      </c>
      <c r="E190" s="14"/>
      <c r="F190" s="14"/>
      <c r="G190" s="14"/>
      <c r="H190" s="14"/>
      <c r="I190" s="14"/>
      <c r="J190" s="12" t="s">
        <v>2611</v>
      </c>
      <c r="K190" s="415"/>
      <c r="L190" s="11" t="s">
        <v>11663</v>
      </c>
      <c r="M190" s="11" t="s">
        <v>275</v>
      </c>
      <c r="N190" s="11">
        <v>0</v>
      </c>
      <c r="O190" s="11">
        <v>5</v>
      </c>
      <c r="P190" s="11"/>
      <c r="Q190" s="11"/>
      <c r="R190" s="11"/>
      <c r="S190" s="14"/>
      <c r="T190" s="16"/>
    </row>
    <row r="191" spans="1:20" ht="14.25" customHeight="1">
      <c r="A191" s="7">
        <v>21</v>
      </c>
      <c r="B191" s="10" t="s">
        <v>2461</v>
      </c>
      <c r="C191" s="11" t="s">
        <v>111</v>
      </c>
      <c r="D191" s="11" t="s">
        <v>8087</v>
      </c>
      <c r="E191" s="14"/>
      <c r="F191" s="14"/>
      <c r="G191" s="14"/>
      <c r="H191" s="14"/>
      <c r="I191" s="14"/>
      <c r="J191" s="12" t="s">
        <v>222</v>
      </c>
      <c r="K191" s="415"/>
      <c r="L191" s="11" t="s">
        <v>11663</v>
      </c>
      <c r="M191" s="11" t="s">
        <v>275</v>
      </c>
      <c r="N191" s="11">
        <v>0</v>
      </c>
      <c r="O191" s="11">
        <v>5</v>
      </c>
      <c r="P191" s="11"/>
      <c r="Q191" s="11"/>
      <c r="R191" s="11"/>
      <c r="S191" s="14"/>
      <c r="T191" s="16"/>
    </row>
    <row r="192" spans="1:20" ht="14.25" customHeight="1">
      <c r="A192" s="7">
        <v>21</v>
      </c>
      <c r="B192" s="10" t="s">
        <v>2461</v>
      </c>
      <c r="C192" s="28" t="s">
        <v>6508</v>
      </c>
      <c r="D192" s="28" t="s">
        <v>6508</v>
      </c>
      <c r="E192" s="14"/>
      <c r="F192" s="14"/>
      <c r="G192" s="14"/>
      <c r="H192" s="14"/>
      <c r="I192" s="14"/>
      <c r="J192" s="12" t="s">
        <v>222</v>
      </c>
      <c r="K192" s="415"/>
      <c r="L192" s="11" t="s">
        <v>11663</v>
      </c>
      <c r="M192" s="11" t="s">
        <v>275</v>
      </c>
      <c r="N192" s="11">
        <v>0</v>
      </c>
      <c r="O192" s="11">
        <v>5</v>
      </c>
      <c r="P192" s="11"/>
      <c r="Q192" s="11"/>
      <c r="R192" s="11"/>
      <c r="S192" s="14"/>
      <c r="T192" s="16"/>
    </row>
    <row r="193" spans="1:20" ht="14.25" customHeight="1">
      <c r="A193" s="7">
        <v>21</v>
      </c>
      <c r="B193" s="10" t="s">
        <v>2461</v>
      </c>
      <c r="C193" s="11" t="s">
        <v>148</v>
      </c>
      <c r="D193" s="11" t="s">
        <v>148</v>
      </c>
      <c r="E193" s="14"/>
      <c r="F193" s="14"/>
      <c r="G193" s="14"/>
      <c r="H193" s="14"/>
      <c r="I193" s="14"/>
      <c r="J193" s="12" t="s">
        <v>693</v>
      </c>
      <c r="K193" s="415"/>
      <c r="L193" s="11" t="s">
        <v>11666</v>
      </c>
      <c r="M193" s="11" t="s">
        <v>153</v>
      </c>
      <c r="N193" s="11">
        <v>0</v>
      </c>
      <c r="O193" s="11">
        <v>1</v>
      </c>
      <c r="P193" s="11"/>
      <c r="Q193" s="11"/>
      <c r="R193" s="11"/>
      <c r="S193" s="14"/>
      <c r="T193" s="16"/>
    </row>
    <row r="194" spans="1:20" ht="14.25" customHeight="1">
      <c r="A194" s="7">
        <v>21</v>
      </c>
      <c r="B194" s="10" t="s">
        <v>2461</v>
      </c>
      <c r="C194" s="11" t="s">
        <v>753</v>
      </c>
      <c r="D194" s="11" t="s">
        <v>11755</v>
      </c>
      <c r="E194" s="14"/>
      <c r="F194" s="14"/>
      <c r="G194" s="11" t="s">
        <v>7655</v>
      </c>
      <c r="H194" s="14"/>
      <c r="I194" s="14"/>
      <c r="J194" s="12" t="s">
        <v>1097</v>
      </c>
      <c r="K194" s="415"/>
      <c r="L194" s="11" t="s">
        <v>11663</v>
      </c>
      <c r="M194" s="11" t="s">
        <v>28</v>
      </c>
      <c r="N194" s="11">
        <v>0</v>
      </c>
      <c r="O194" s="11">
        <v>0</v>
      </c>
      <c r="P194" s="11"/>
      <c r="Q194" s="11"/>
      <c r="R194" s="11"/>
      <c r="S194" s="14"/>
      <c r="T194" s="16"/>
    </row>
    <row r="195" spans="1:20" ht="14.25" customHeight="1">
      <c r="A195" s="7">
        <v>21</v>
      </c>
      <c r="B195" s="10" t="s">
        <v>2461</v>
      </c>
      <c r="C195" s="11"/>
      <c r="D195" s="11" t="s">
        <v>11756</v>
      </c>
      <c r="E195" s="14"/>
      <c r="F195" s="14"/>
      <c r="G195" s="14"/>
      <c r="H195" s="14"/>
      <c r="I195" s="14"/>
      <c r="J195" s="12" t="s">
        <v>1875</v>
      </c>
      <c r="K195" s="415"/>
      <c r="L195" s="11" t="s">
        <v>11688</v>
      </c>
      <c r="M195" s="11" t="s">
        <v>83</v>
      </c>
      <c r="N195" s="11">
        <v>0</v>
      </c>
      <c r="O195" s="11">
        <v>5</v>
      </c>
      <c r="P195" s="11"/>
      <c r="Q195" s="11"/>
      <c r="R195" s="11"/>
      <c r="S195" s="14"/>
      <c r="T195" s="16"/>
    </row>
    <row r="196" spans="1:20" ht="14.25" customHeight="1">
      <c r="A196" s="7">
        <v>21</v>
      </c>
      <c r="B196" s="10" t="s">
        <v>2461</v>
      </c>
      <c r="C196" s="11"/>
      <c r="D196" s="11" t="s">
        <v>4686</v>
      </c>
      <c r="E196" s="14"/>
      <c r="F196" s="14"/>
      <c r="G196" s="14"/>
      <c r="H196" s="14"/>
      <c r="I196" s="14"/>
      <c r="J196" s="12" t="s">
        <v>890</v>
      </c>
      <c r="K196" s="415"/>
      <c r="L196" s="11" t="s">
        <v>11666</v>
      </c>
      <c r="M196" s="11" t="s">
        <v>28</v>
      </c>
      <c r="N196" s="11">
        <v>0</v>
      </c>
      <c r="O196" s="11">
        <v>1</v>
      </c>
      <c r="P196" s="11"/>
      <c r="Q196" s="11"/>
      <c r="R196" s="11"/>
      <c r="S196" s="14"/>
      <c r="T196" s="16"/>
    </row>
    <row r="197" spans="1:20" ht="14.25" customHeight="1">
      <c r="A197" s="7">
        <v>21</v>
      </c>
      <c r="B197" s="10" t="s">
        <v>2461</v>
      </c>
      <c r="C197" s="11"/>
      <c r="D197" s="11" t="s">
        <v>273</v>
      </c>
      <c r="E197" s="14"/>
      <c r="F197" s="14"/>
      <c r="G197" s="14"/>
      <c r="H197" s="14"/>
      <c r="I197" s="14"/>
      <c r="J197" s="12" t="s">
        <v>2314</v>
      </c>
      <c r="K197" s="415"/>
      <c r="L197" s="11" t="s">
        <v>11666</v>
      </c>
      <c r="M197" s="11" t="s">
        <v>43</v>
      </c>
      <c r="N197" s="11">
        <v>0</v>
      </c>
      <c r="O197" s="11">
        <v>1</v>
      </c>
      <c r="P197" s="11"/>
      <c r="Q197" s="11"/>
      <c r="R197" s="11"/>
      <c r="S197" s="14"/>
      <c r="T197" s="16"/>
    </row>
    <row r="198" spans="1:20" ht="14.25" customHeight="1">
      <c r="A198" s="7">
        <v>21</v>
      </c>
      <c r="B198" s="10" t="s">
        <v>2461</v>
      </c>
      <c r="C198" s="11" t="s">
        <v>89</v>
      </c>
      <c r="D198" s="11" t="s">
        <v>89</v>
      </c>
      <c r="E198" s="14"/>
      <c r="F198" s="14"/>
      <c r="G198" s="14"/>
      <c r="H198" s="14"/>
      <c r="I198" s="14"/>
      <c r="J198" s="12" t="s">
        <v>81</v>
      </c>
      <c r="K198" s="415"/>
      <c r="L198" s="11" t="s">
        <v>11666</v>
      </c>
      <c r="M198" s="11" t="s">
        <v>43</v>
      </c>
      <c r="N198" s="11">
        <v>0</v>
      </c>
      <c r="O198" s="11">
        <v>1</v>
      </c>
      <c r="P198" s="11"/>
      <c r="Q198" s="11"/>
      <c r="R198" s="11"/>
      <c r="S198" s="14"/>
      <c r="T198" s="16"/>
    </row>
    <row r="199" spans="1:20" ht="14.25" customHeight="1">
      <c r="A199" s="7">
        <v>21</v>
      </c>
      <c r="B199" s="10" t="s">
        <v>2461</v>
      </c>
      <c r="C199" s="11"/>
      <c r="D199" s="11" t="s">
        <v>7447</v>
      </c>
      <c r="E199" s="14"/>
      <c r="F199" s="14"/>
      <c r="G199" s="14"/>
      <c r="H199" s="14"/>
      <c r="I199" s="14"/>
      <c r="J199" s="12" t="s">
        <v>25</v>
      </c>
      <c r="K199" s="415"/>
      <c r="L199" s="11" t="s">
        <v>11663</v>
      </c>
      <c r="M199" s="14"/>
      <c r="N199" s="11">
        <v>0</v>
      </c>
      <c r="O199" s="11">
        <v>5</v>
      </c>
      <c r="P199" s="11"/>
      <c r="Q199" s="11"/>
      <c r="R199" s="11"/>
      <c r="S199" s="14"/>
      <c r="T199" s="16"/>
    </row>
    <row r="200" spans="1:20" ht="14.25" customHeight="1">
      <c r="A200" s="7">
        <v>21</v>
      </c>
      <c r="B200" s="10" t="s">
        <v>2461</v>
      </c>
      <c r="C200" s="11" t="s">
        <v>593</v>
      </c>
      <c r="D200" s="11" t="s">
        <v>593</v>
      </c>
      <c r="E200" s="14"/>
      <c r="F200" s="14"/>
      <c r="G200" s="11" t="s">
        <v>11757</v>
      </c>
      <c r="H200" s="11" t="s">
        <v>11757</v>
      </c>
      <c r="I200" s="14"/>
      <c r="J200" s="12" t="s">
        <v>684</v>
      </c>
      <c r="K200" s="46"/>
      <c r="L200" s="11" t="s">
        <v>11663</v>
      </c>
      <c r="M200" s="11" t="s">
        <v>43</v>
      </c>
      <c r="N200" s="11">
        <v>0</v>
      </c>
      <c r="O200" s="11">
        <v>0</v>
      </c>
      <c r="P200" s="11"/>
      <c r="Q200" s="11"/>
      <c r="R200" s="11"/>
      <c r="S200" s="14"/>
      <c r="T200" s="16"/>
    </row>
    <row r="201" spans="1:20" ht="14.25" customHeight="1">
      <c r="A201" s="7">
        <v>21</v>
      </c>
      <c r="B201" s="10" t="s">
        <v>2461</v>
      </c>
      <c r="C201" s="11"/>
      <c r="D201" s="11" t="s">
        <v>1217</v>
      </c>
      <c r="E201" s="14"/>
      <c r="F201" s="14"/>
      <c r="G201" s="14"/>
      <c r="H201" s="14"/>
      <c r="I201" s="14"/>
      <c r="J201" s="12" t="s">
        <v>1364</v>
      </c>
      <c r="K201" s="415"/>
      <c r="L201" s="11" t="s">
        <v>11663</v>
      </c>
      <c r="M201" s="11" t="s">
        <v>43</v>
      </c>
      <c r="N201" s="11">
        <v>0</v>
      </c>
      <c r="O201" s="11">
        <v>1</v>
      </c>
      <c r="P201" s="11"/>
      <c r="Q201" s="11"/>
      <c r="R201" s="11"/>
      <c r="S201" s="14"/>
      <c r="T201" s="16"/>
    </row>
    <row r="202" spans="1:20" ht="14.25" customHeight="1">
      <c r="A202" s="7">
        <v>21</v>
      </c>
      <c r="B202" s="10" t="s">
        <v>2461</v>
      </c>
      <c r="C202" s="11" t="s">
        <v>943</v>
      </c>
      <c r="D202" s="11" t="s">
        <v>90</v>
      </c>
      <c r="E202" s="14"/>
      <c r="F202" s="11" t="s">
        <v>2462</v>
      </c>
      <c r="G202" s="11" t="s">
        <v>11758</v>
      </c>
      <c r="H202" s="11" t="s">
        <v>11758</v>
      </c>
      <c r="I202" s="11" t="s">
        <v>181</v>
      </c>
      <c r="J202" s="12" t="s">
        <v>1033</v>
      </c>
      <c r="K202" s="46" t="s">
        <v>2463</v>
      </c>
      <c r="L202" s="11" t="s">
        <v>11666</v>
      </c>
      <c r="M202" s="11" t="s">
        <v>28</v>
      </c>
      <c r="N202" s="11">
        <v>0</v>
      </c>
      <c r="O202" s="11">
        <v>0</v>
      </c>
      <c r="P202" s="11" t="s">
        <v>11759</v>
      </c>
      <c r="Q202" s="130">
        <v>3</v>
      </c>
      <c r="R202" s="130">
        <v>3</v>
      </c>
      <c r="S202" s="14"/>
      <c r="T202" s="16"/>
    </row>
    <row r="203" spans="1:20" ht="14.25" customHeight="1">
      <c r="A203" s="7">
        <v>21</v>
      </c>
      <c r="B203" s="10" t="s">
        <v>2461</v>
      </c>
      <c r="C203" s="11" t="s">
        <v>360</v>
      </c>
      <c r="D203" s="11" t="s">
        <v>2740</v>
      </c>
      <c r="E203" s="14"/>
      <c r="F203" s="14"/>
      <c r="G203" s="14"/>
      <c r="H203" s="14"/>
      <c r="I203" s="14"/>
      <c r="J203" s="12" t="s">
        <v>11760</v>
      </c>
      <c r="K203" s="415"/>
      <c r="L203" s="11" t="s">
        <v>11688</v>
      </c>
      <c r="M203" s="11" t="s">
        <v>83</v>
      </c>
      <c r="N203" s="11">
        <v>0</v>
      </c>
      <c r="O203" s="11">
        <v>5</v>
      </c>
      <c r="P203" s="11"/>
      <c r="Q203" s="11"/>
      <c r="R203" s="11"/>
      <c r="S203" s="14"/>
      <c r="T203" s="16"/>
    </row>
    <row r="204" spans="1:20" ht="14.25" customHeight="1">
      <c r="A204" s="7">
        <v>21</v>
      </c>
      <c r="B204" s="10" t="s">
        <v>2461</v>
      </c>
      <c r="C204" s="11"/>
      <c r="D204" s="11" t="s">
        <v>11761</v>
      </c>
      <c r="E204" s="14"/>
      <c r="F204" s="14"/>
      <c r="G204" s="14"/>
      <c r="H204" s="14"/>
      <c r="I204" s="14"/>
      <c r="J204" s="12" t="s">
        <v>11762</v>
      </c>
      <c r="K204" s="415"/>
      <c r="L204" s="11" t="s">
        <v>11663</v>
      </c>
      <c r="M204" s="11" t="s">
        <v>275</v>
      </c>
      <c r="N204" s="11">
        <v>0</v>
      </c>
      <c r="O204" s="11">
        <v>5</v>
      </c>
      <c r="P204" s="11"/>
      <c r="Q204" s="11"/>
      <c r="R204" s="11"/>
      <c r="S204" s="14"/>
      <c r="T204" s="16"/>
    </row>
    <row r="205" spans="1:20" ht="14.25" customHeight="1">
      <c r="A205" s="7">
        <v>21</v>
      </c>
      <c r="B205" s="10" t="s">
        <v>2461</v>
      </c>
      <c r="C205" s="11" t="s">
        <v>11763</v>
      </c>
      <c r="D205" s="11" t="s">
        <v>11763</v>
      </c>
      <c r="E205" s="14"/>
      <c r="F205" s="14"/>
      <c r="G205" s="14"/>
      <c r="H205" s="14"/>
      <c r="I205" s="14"/>
      <c r="J205" s="12" t="s">
        <v>366</v>
      </c>
      <c r="K205" s="415"/>
      <c r="L205" s="11" t="s">
        <v>11666</v>
      </c>
      <c r="M205" s="11" t="s">
        <v>28</v>
      </c>
      <c r="N205" s="11">
        <v>0</v>
      </c>
      <c r="O205" s="11">
        <v>1</v>
      </c>
      <c r="P205" s="11"/>
      <c r="Q205" s="11"/>
      <c r="R205" s="11"/>
      <c r="S205" s="14"/>
      <c r="T205" s="16"/>
    </row>
    <row r="206" spans="1:20" ht="14.25" customHeight="1">
      <c r="A206" s="7">
        <v>21</v>
      </c>
      <c r="B206" s="10" t="s">
        <v>2461</v>
      </c>
      <c r="C206" s="11" t="s">
        <v>497</v>
      </c>
      <c r="D206" s="11" t="s">
        <v>11764</v>
      </c>
      <c r="E206" s="14"/>
      <c r="F206" s="11" t="s">
        <v>2489</v>
      </c>
      <c r="G206" s="11" t="s">
        <v>11765</v>
      </c>
      <c r="H206" s="11" t="s">
        <v>11765</v>
      </c>
      <c r="I206" s="14"/>
      <c r="J206" s="12" t="s">
        <v>467</v>
      </c>
      <c r="K206" s="46"/>
      <c r="L206" s="11" t="s">
        <v>11663</v>
      </c>
      <c r="M206" s="11" t="s">
        <v>43</v>
      </c>
      <c r="N206" s="11">
        <v>0</v>
      </c>
      <c r="O206" s="11">
        <v>0</v>
      </c>
      <c r="P206" s="11"/>
      <c r="Q206" s="11"/>
      <c r="R206" s="11"/>
      <c r="S206" s="14"/>
      <c r="T206" s="16"/>
    </row>
    <row r="207" spans="1:20" ht="14.25" customHeight="1">
      <c r="A207" s="7">
        <v>21</v>
      </c>
      <c r="B207" s="10" t="s">
        <v>2461</v>
      </c>
      <c r="C207" s="11" t="s">
        <v>350</v>
      </c>
      <c r="D207" s="11" t="s">
        <v>350</v>
      </c>
      <c r="E207" s="14"/>
      <c r="F207" s="11" t="s">
        <v>3200</v>
      </c>
      <c r="G207" s="11" t="s">
        <v>11766</v>
      </c>
      <c r="H207" s="11" t="s">
        <v>11766</v>
      </c>
      <c r="I207" s="14"/>
      <c r="J207" s="12" t="s">
        <v>6790</v>
      </c>
      <c r="K207" s="46"/>
      <c r="L207" s="11" t="s">
        <v>11666</v>
      </c>
      <c r="M207" s="11" t="s">
        <v>275</v>
      </c>
      <c r="N207" s="11">
        <v>0</v>
      </c>
      <c r="O207" s="11">
        <v>0</v>
      </c>
      <c r="P207" s="11"/>
      <c r="Q207" s="11"/>
      <c r="R207" s="11"/>
      <c r="S207" s="14"/>
      <c r="T207" s="16"/>
    </row>
    <row r="208" spans="1:20" ht="14.25" customHeight="1">
      <c r="A208" s="7">
        <v>21</v>
      </c>
      <c r="B208" s="10" t="s">
        <v>2461</v>
      </c>
      <c r="C208" s="11" t="s">
        <v>257</v>
      </c>
      <c r="D208" s="11" t="s">
        <v>257</v>
      </c>
      <c r="E208" s="14"/>
      <c r="F208" s="11"/>
      <c r="G208" s="11"/>
      <c r="H208" s="11"/>
      <c r="I208" s="14"/>
      <c r="J208" s="12" t="s">
        <v>8150</v>
      </c>
      <c r="K208" s="46"/>
      <c r="L208" s="11" t="s">
        <v>11663</v>
      </c>
      <c r="M208" s="11" t="s">
        <v>275</v>
      </c>
      <c r="N208" s="11">
        <v>0</v>
      </c>
      <c r="O208" s="11">
        <v>6</v>
      </c>
      <c r="P208" s="11"/>
      <c r="Q208" s="11"/>
      <c r="R208" s="11"/>
      <c r="S208" s="14"/>
      <c r="T208" s="16"/>
    </row>
    <row r="209" spans="1:20" ht="14.25" customHeight="1">
      <c r="A209" s="7">
        <v>21</v>
      </c>
      <c r="B209" s="10" t="s">
        <v>2461</v>
      </c>
      <c r="C209" s="11" t="s">
        <v>2161</v>
      </c>
      <c r="D209" s="11" t="s">
        <v>2484</v>
      </c>
      <c r="E209" s="14"/>
      <c r="F209" s="11" t="s">
        <v>3325</v>
      </c>
      <c r="G209" s="14"/>
      <c r="H209" s="14"/>
      <c r="I209" s="14"/>
      <c r="J209" s="12" t="s">
        <v>6037</v>
      </c>
      <c r="K209" s="415"/>
      <c r="L209" s="11" t="s">
        <v>11663</v>
      </c>
      <c r="M209" s="11" t="s">
        <v>5797</v>
      </c>
      <c r="N209" s="11">
        <v>0</v>
      </c>
      <c r="O209" s="11">
        <v>5</v>
      </c>
      <c r="P209" s="11"/>
      <c r="Q209" s="11"/>
      <c r="R209" s="11"/>
      <c r="S209" s="14"/>
      <c r="T209" s="16"/>
    </row>
    <row r="210" spans="1:20" ht="14.25" customHeight="1">
      <c r="A210" s="7">
        <v>21</v>
      </c>
      <c r="B210" s="10" t="s">
        <v>2461</v>
      </c>
      <c r="C210" s="11" t="s">
        <v>75</v>
      </c>
      <c r="D210" s="11" t="s">
        <v>75</v>
      </c>
      <c r="E210" s="14"/>
      <c r="F210" s="14"/>
      <c r="G210" s="14"/>
      <c r="H210" s="14"/>
      <c r="I210" s="14"/>
      <c r="J210" s="12" t="s">
        <v>8785</v>
      </c>
      <c r="K210" s="415"/>
      <c r="L210" s="11" t="s">
        <v>11666</v>
      </c>
      <c r="M210" s="11" t="s">
        <v>78</v>
      </c>
      <c r="N210" s="11">
        <v>0</v>
      </c>
      <c r="O210" s="11">
        <v>5</v>
      </c>
      <c r="P210" s="11" t="s">
        <v>11767</v>
      </c>
      <c r="Q210" s="11"/>
      <c r="R210" s="11"/>
      <c r="S210" s="14"/>
      <c r="T210" s="16"/>
    </row>
    <row r="211" spans="1:20" ht="14.25" customHeight="1">
      <c r="A211" s="7">
        <v>21</v>
      </c>
      <c r="B211" s="10" t="s">
        <v>2461</v>
      </c>
      <c r="C211" s="11"/>
      <c r="D211" s="11" t="s">
        <v>2136</v>
      </c>
      <c r="E211" s="14"/>
      <c r="F211" s="14"/>
      <c r="G211" s="11" t="s">
        <v>581</v>
      </c>
      <c r="H211" s="11" t="s">
        <v>581</v>
      </c>
      <c r="I211" s="14"/>
      <c r="J211" s="12" t="s">
        <v>11768</v>
      </c>
      <c r="K211" s="46" t="s">
        <v>8146</v>
      </c>
      <c r="L211" s="11" t="s">
        <v>11663</v>
      </c>
      <c r="M211" s="11" t="s">
        <v>275</v>
      </c>
      <c r="N211" s="11">
        <v>0</v>
      </c>
      <c r="O211" s="11">
        <v>5</v>
      </c>
      <c r="P211" s="11"/>
      <c r="Q211" s="11"/>
      <c r="R211" s="11"/>
      <c r="S211" s="14"/>
      <c r="T211" s="16"/>
    </row>
    <row r="212" spans="1:20" ht="14.25" customHeight="1">
      <c r="A212" s="7">
        <v>21</v>
      </c>
      <c r="B212" s="10" t="s">
        <v>2461</v>
      </c>
      <c r="C212" s="11" t="s">
        <v>6508</v>
      </c>
      <c r="D212" s="11" t="s">
        <v>6508</v>
      </c>
      <c r="E212" s="14"/>
      <c r="F212" s="14"/>
      <c r="G212" s="14"/>
      <c r="H212" s="14"/>
      <c r="I212" s="14"/>
      <c r="J212" s="12" t="s">
        <v>11769</v>
      </c>
      <c r="K212" s="415"/>
      <c r="L212" s="11" t="s">
        <v>11663</v>
      </c>
      <c r="M212" s="11" t="s">
        <v>275</v>
      </c>
      <c r="N212" s="11">
        <v>0</v>
      </c>
      <c r="O212" s="11">
        <v>5</v>
      </c>
      <c r="P212" s="11"/>
      <c r="Q212" s="11"/>
      <c r="R212" s="11"/>
      <c r="S212" s="14"/>
      <c r="T212" s="16"/>
    </row>
    <row r="213" spans="1:20" ht="14.25" customHeight="1">
      <c r="A213" s="7">
        <v>21</v>
      </c>
      <c r="B213" s="10" t="s">
        <v>2461</v>
      </c>
      <c r="C213" s="11"/>
      <c r="D213" s="11" t="s">
        <v>11770</v>
      </c>
      <c r="E213" s="14"/>
      <c r="F213" s="14"/>
      <c r="G213" s="14"/>
      <c r="H213" s="14"/>
      <c r="I213" s="14"/>
      <c r="J213" s="12" t="s">
        <v>11771</v>
      </c>
      <c r="K213" s="415"/>
      <c r="L213" s="11" t="s">
        <v>11663</v>
      </c>
      <c r="M213" s="11" t="s">
        <v>43</v>
      </c>
      <c r="N213" s="11">
        <v>0</v>
      </c>
      <c r="O213" s="11">
        <v>5</v>
      </c>
      <c r="P213" s="11"/>
      <c r="Q213" s="11"/>
      <c r="R213" s="11"/>
      <c r="S213" s="14"/>
      <c r="T213" s="16"/>
    </row>
    <row r="214" spans="1:20" ht="14.25" customHeight="1">
      <c r="A214" s="7">
        <v>21</v>
      </c>
      <c r="B214" s="10" t="s">
        <v>2461</v>
      </c>
      <c r="C214" s="11"/>
      <c r="D214" s="11" t="s">
        <v>547</v>
      </c>
      <c r="E214" s="14"/>
      <c r="F214" s="14"/>
      <c r="G214" s="14"/>
      <c r="H214" s="14"/>
      <c r="I214" s="14"/>
      <c r="J214" s="12" t="s">
        <v>11772</v>
      </c>
      <c r="K214" s="415"/>
      <c r="L214" s="11" t="s">
        <v>11663</v>
      </c>
      <c r="M214" s="14"/>
      <c r="N214" s="11">
        <v>0</v>
      </c>
      <c r="O214" s="11"/>
      <c r="P214" s="11"/>
      <c r="Q214" s="11"/>
      <c r="R214" s="11"/>
      <c r="S214" s="14"/>
      <c r="T214" s="16"/>
    </row>
    <row r="215" spans="1:20" ht="14.25" customHeight="1">
      <c r="A215" s="7">
        <v>21</v>
      </c>
      <c r="B215" s="10" t="s">
        <v>2461</v>
      </c>
      <c r="C215" s="11" t="s">
        <v>2465</v>
      </c>
      <c r="D215" s="11" t="s">
        <v>90</v>
      </c>
      <c r="E215" s="14"/>
      <c r="F215" s="11" t="s">
        <v>2466</v>
      </c>
      <c r="G215" s="11" t="s">
        <v>11773</v>
      </c>
      <c r="H215" s="11" t="s">
        <v>11774</v>
      </c>
      <c r="I215" s="11" t="s">
        <v>586</v>
      </c>
      <c r="J215" s="12" t="s">
        <v>2467</v>
      </c>
      <c r="K215" s="46" t="s">
        <v>2468</v>
      </c>
      <c r="L215" s="11" t="s">
        <v>11663</v>
      </c>
      <c r="M215" s="11" t="s">
        <v>275</v>
      </c>
      <c r="N215" s="11">
        <v>1</v>
      </c>
      <c r="O215" s="11">
        <v>0</v>
      </c>
      <c r="P215" s="11"/>
      <c r="Q215" s="130">
        <v>3</v>
      </c>
      <c r="R215" s="130">
        <v>3</v>
      </c>
      <c r="S215" s="14"/>
      <c r="T215" s="16"/>
    </row>
    <row r="216" spans="1:20" ht="14.25" customHeight="1">
      <c r="A216" s="7">
        <v>21</v>
      </c>
      <c r="B216" s="10" t="s">
        <v>2461</v>
      </c>
      <c r="C216" s="11"/>
      <c r="D216" s="11" t="s">
        <v>1217</v>
      </c>
      <c r="E216" s="14"/>
      <c r="F216" s="14"/>
      <c r="G216" s="14"/>
      <c r="H216" s="14"/>
      <c r="I216" s="14"/>
      <c r="J216" s="12" t="s">
        <v>11775</v>
      </c>
      <c r="K216" s="415"/>
      <c r="L216" s="11" t="s">
        <v>11666</v>
      </c>
      <c r="M216" s="11" t="s">
        <v>43</v>
      </c>
      <c r="N216" s="11">
        <v>0</v>
      </c>
      <c r="O216" s="11">
        <v>1</v>
      </c>
      <c r="P216" s="11"/>
      <c r="Q216" s="11"/>
      <c r="R216" s="11"/>
      <c r="S216" s="14"/>
      <c r="T216" s="16"/>
    </row>
    <row r="217" spans="1:20" ht="14.25" customHeight="1">
      <c r="A217" s="7">
        <v>21</v>
      </c>
      <c r="B217" s="10" t="s">
        <v>2461</v>
      </c>
      <c r="C217" s="11" t="s">
        <v>2136</v>
      </c>
      <c r="D217" s="11" t="s">
        <v>2136</v>
      </c>
      <c r="E217" s="11" t="s">
        <v>11776</v>
      </c>
      <c r="F217" s="14"/>
      <c r="G217" s="11" t="s">
        <v>2473</v>
      </c>
      <c r="H217" s="11" t="s">
        <v>394</v>
      </c>
      <c r="I217" s="14"/>
      <c r="J217" s="12" t="s">
        <v>2471</v>
      </c>
      <c r="K217" s="46" t="s">
        <v>2472</v>
      </c>
      <c r="L217" s="11" t="s">
        <v>11663</v>
      </c>
      <c r="M217" s="11" t="s">
        <v>275</v>
      </c>
      <c r="N217" s="11">
        <v>0</v>
      </c>
      <c r="O217" s="11">
        <v>5</v>
      </c>
      <c r="P217" s="11"/>
      <c r="Q217" s="130">
        <v>3</v>
      </c>
      <c r="R217" s="130">
        <v>4</v>
      </c>
      <c r="S217" s="14"/>
      <c r="T217" s="16"/>
    </row>
    <row r="218" spans="1:20" ht="14.25" customHeight="1">
      <c r="A218" s="7">
        <v>21</v>
      </c>
      <c r="B218" s="10" t="s">
        <v>2461</v>
      </c>
      <c r="C218" s="11"/>
      <c r="D218" s="11" t="s">
        <v>90</v>
      </c>
      <c r="E218" s="14"/>
      <c r="F218" s="11" t="s">
        <v>2466</v>
      </c>
      <c r="G218" s="11" t="s">
        <v>11777</v>
      </c>
      <c r="H218" s="11" t="s">
        <v>11777</v>
      </c>
      <c r="I218" s="14"/>
      <c r="J218" s="12" t="s">
        <v>11778</v>
      </c>
      <c r="K218" s="46" t="s">
        <v>2468</v>
      </c>
      <c r="L218" s="11" t="s">
        <v>11663</v>
      </c>
      <c r="M218" s="11" t="s">
        <v>43</v>
      </c>
      <c r="N218" s="11">
        <v>0</v>
      </c>
      <c r="O218" s="11">
        <v>0</v>
      </c>
      <c r="P218" s="11"/>
      <c r="Q218" s="11"/>
      <c r="R218" s="11"/>
      <c r="S218" s="14"/>
      <c r="T218" s="16"/>
    </row>
    <row r="219" spans="1:20" ht="14.25" customHeight="1">
      <c r="A219" s="7">
        <v>21</v>
      </c>
      <c r="B219" s="10" t="s">
        <v>2461</v>
      </c>
      <c r="C219" s="11" t="s">
        <v>1217</v>
      </c>
      <c r="D219" s="11" t="s">
        <v>1217</v>
      </c>
      <c r="E219" s="14"/>
      <c r="F219" s="14"/>
      <c r="G219" s="11" t="s">
        <v>2476</v>
      </c>
      <c r="H219" s="11" t="s">
        <v>2476</v>
      </c>
      <c r="I219" s="11" t="s">
        <v>2477</v>
      </c>
      <c r="J219" s="12" t="s">
        <v>2474</v>
      </c>
      <c r="K219" s="46" t="s">
        <v>2475</v>
      </c>
      <c r="L219" s="11" t="s">
        <v>11666</v>
      </c>
      <c r="M219" s="11" t="s">
        <v>43</v>
      </c>
      <c r="N219" s="11">
        <v>0</v>
      </c>
      <c r="O219" s="11">
        <v>1</v>
      </c>
      <c r="P219" s="11"/>
      <c r="Q219" s="130">
        <v>3</v>
      </c>
      <c r="R219" s="130">
        <v>5</v>
      </c>
      <c r="S219" s="14"/>
      <c r="T219" s="16"/>
    </row>
    <row r="220" spans="1:20" ht="14.25" customHeight="1">
      <c r="A220" s="7">
        <v>21</v>
      </c>
      <c r="B220" s="10" t="s">
        <v>2461</v>
      </c>
      <c r="C220" s="11" t="s">
        <v>2478</v>
      </c>
      <c r="D220" s="11" t="s">
        <v>2479</v>
      </c>
      <c r="E220" s="14"/>
      <c r="F220" s="11" t="s">
        <v>11078</v>
      </c>
      <c r="G220" s="11" t="s">
        <v>2483</v>
      </c>
      <c r="H220" s="11" t="s">
        <v>2483</v>
      </c>
      <c r="I220" s="11"/>
      <c r="J220" s="12" t="s">
        <v>2481</v>
      </c>
      <c r="K220" s="46" t="s">
        <v>2482</v>
      </c>
      <c r="L220" s="11" t="s">
        <v>11666</v>
      </c>
      <c r="M220" s="11" t="s">
        <v>43</v>
      </c>
      <c r="N220" s="11">
        <v>0</v>
      </c>
      <c r="O220" s="11">
        <v>1</v>
      </c>
      <c r="P220" s="11"/>
      <c r="Q220" s="130">
        <v>3</v>
      </c>
      <c r="R220" s="130">
        <v>4</v>
      </c>
      <c r="S220" s="14"/>
      <c r="T220" s="16"/>
    </row>
    <row r="221" spans="1:20" ht="14.25" customHeight="1">
      <c r="A221" s="7">
        <v>21</v>
      </c>
      <c r="B221" s="10" t="s">
        <v>2461</v>
      </c>
      <c r="C221" s="11" t="s">
        <v>2484</v>
      </c>
      <c r="D221" s="11" t="s">
        <v>2484</v>
      </c>
      <c r="E221" s="14"/>
      <c r="F221" s="14"/>
      <c r="G221" s="11" t="s">
        <v>2487</v>
      </c>
      <c r="H221" s="11" t="s">
        <v>2488</v>
      </c>
      <c r="I221" s="11"/>
      <c r="J221" s="12" t="s">
        <v>2485</v>
      </c>
      <c r="K221" s="46" t="s">
        <v>2486</v>
      </c>
      <c r="L221" s="11" t="s">
        <v>11663</v>
      </c>
      <c r="M221" s="11" t="s">
        <v>275</v>
      </c>
      <c r="N221" s="11">
        <v>1</v>
      </c>
      <c r="O221" s="11">
        <v>5</v>
      </c>
      <c r="P221" s="11"/>
      <c r="Q221" s="130">
        <v>4</v>
      </c>
      <c r="R221" s="130">
        <v>3</v>
      </c>
      <c r="S221" s="14"/>
      <c r="T221" s="16"/>
    </row>
    <row r="222" spans="1:20" ht="14.25" customHeight="1">
      <c r="A222" s="7">
        <v>21</v>
      </c>
      <c r="B222" s="10" t="s">
        <v>2461</v>
      </c>
      <c r="C222" s="11" t="s">
        <v>497</v>
      </c>
      <c r="D222" s="11" t="s">
        <v>90</v>
      </c>
      <c r="E222" s="14"/>
      <c r="F222" s="11" t="s">
        <v>2489</v>
      </c>
      <c r="G222" s="11"/>
      <c r="H222" s="11"/>
      <c r="I222" s="11"/>
      <c r="J222" s="12" t="s">
        <v>2490</v>
      </c>
      <c r="K222" s="46" t="s">
        <v>2491</v>
      </c>
      <c r="L222" s="11" t="s">
        <v>11663</v>
      </c>
      <c r="M222" s="11" t="s">
        <v>43</v>
      </c>
      <c r="N222" s="11">
        <v>0</v>
      </c>
      <c r="O222" s="11">
        <v>1</v>
      </c>
      <c r="P222" s="11"/>
      <c r="Q222" s="130">
        <v>3</v>
      </c>
      <c r="R222" s="130">
        <v>4</v>
      </c>
      <c r="S222" s="14"/>
      <c r="T222" s="16"/>
    </row>
    <row r="223" spans="1:20" ht="14.25" customHeight="1">
      <c r="A223" s="7">
        <v>22</v>
      </c>
      <c r="B223" s="19" t="s">
        <v>2492</v>
      </c>
      <c r="C223" s="11" t="s">
        <v>30</v>
      </c>
      <c r="D223" s="11" t="s">
        <v>31</v>
      </c>
      <c r="E223" s="11" t="s">
        <v>11779</v>
      </c>
      <c r="F223" s="14"/>
      <c r="G223" s="11" t="s">
        <v>2494</v>
      </c>
      <c r="H223" s="11" t="s">
        <v>2494</v>
      </c>
      <c r="I223" s="11" t="s">
        <v>2496</v>
      </c>
      <c r="J223" s="12" t="s">
        <v>1506</v>
      </c>
      <c r="K223" s="46" t="s">
        <v>1510</v>
      </c>
      <c r="L223" s="11" t="s">
        <v>11666</v>
      </c>
      <c r="M223" s="11" t="s">
        <v>36</v>
      </c>
      <c r="N223" s="11">
        <v>1</v>
      </c>
      <c r="O223" s="11">
        <v>4</v>
      </c>
      <c r="P223" s="11" t="s">
        <v>11780</v>
      </c>
      <c r="Q223" s="130">
        <v>5</v>
      </c>
      <c r="R223" s="130">
        <v>4</v>
      </c>
      <c r="S223" s="11"/>
      <c r="T223" s="16"/>
    </row>
    <row r="224" spans="1:20" ht="14.25" customHeight="1">
      <c r="A224" s="7">
        <v>23</v>
      </c>
      <c r="B224" s="19" t="s">
        <v>2498</v>
      </c>
      <c r="C224" s="11" t="s">
        <v>276</v>
      </c>
      <c r="D224" s="11" t="s">
        <v>276</v>
      </c>
      <c r="E224" s="14"/>
      <c r="F224" s="14"/>
      <c r="G224" s="14"/>
      <c r="H224" s="14"/>
      <c r="I224" s="14"/>
      <c r="J224" s="12" t="s">
        <v>1690</v>
      </c>
      <c r="K224" s="415"/>
      <c r="L224" s="11" t="s">
        <v>11663</v>
      </c>
      <c r="M224" s="11" t="s">
        <v>83</v>
      </c>
      <c r="N224" s="11">
        <v>0</v>
      </c>
      <c r="O224" s="14"/>
      <c r="P224" s="11"/>
      <c r="Q224" s="11"/>
      <c r="R224" s="11"/>
      <c r="S224" s="14"/>
      <c r="T224" s="16"/>
    </row>
    <row r="225" spans="1:20" ht="14.25" customHeight="1">
      <c r="A225" s="7">
        <v>23</v>
      </c>
      <c r="B225" s="10" t="s">
        <v>2498</v>
      </c>
      <c r="C225" s="11" t="s">
        <v>2190</v>
      </c>
      <c r="D225" s="11" t="s">
        <v>2400</v>
      </c>
      <c r="E225" s="14"/>
      <c r="F225" s="14"/>
      <c r="G225" s="14"/>
      <c r="H225" s="14"/>
      <c r="I225" s="14"/>
      <c r="J225" s="12" t="s">
        <v>1510</v>
      </c>
      <c r="K225" s="46" t="s">
        <v>544</v>
      </c>
      <c r="L225" s="11" t="s">
        <v>11666</v>
      </c>
      <c r="M225" s="11" t="s">
        <v>43</v>
      </c>
      <c r="N225" s="11">
        <v>0</v>
      </c>
      <c r="O225" s="11">
        <v>0</v>
      </c>
      <c r="P225" s="11"/>
      <c r="Q225" s="130">
        <v>3</v>
      </c>
      <c r="R225" s="130">
        <v>3</v>
      </c>
      <c r="S225" s="14"/>
      <c r="T225" s="16"/>
    </row>
    <row r="226" spans="1:20" ht="14.25" customHeight="1">
      <c r="A226" s="7">
        <v>23</v>
      </c>
      <c r="B226" s="10" t="s">
        <v>2498</v>
      </c>
      <c r="C226" s="11" t="s">
        <v>38</v>
      </c>
      <c r="D226" s="11" t="s">
        <v>90</v>
      </c>
      <c r="E226" s="14"/>
      <c r="F226" s="11" t="s">
        <v>38</v>
      </c>
      <c r="G226" s="14"/>
      <c r="H226" s="14"/>
      <c r="I226" s="11" t="s">
        <v>2499</v>
      </c>
      <c r="J226" s="12" t="s">
        <v>544</v>
      </c>
      <c r="K226" s="46" t="s">
        <v>301</v>
      </c>
      <c r="L226" s="11" t="s">
        <v>11663</v>
      </c>
      <c r="M226" s="11" t="s">
        <v>43</v>
      </c>
      <c r="N226" s="11">
        <v>0</v>
      </c>
      <c r="O226" s="11">
        <v>0</v>
      </c>
      <c r="P226" s="11"/>
      <c r="Q226" s="130">
        <v>2</v>
      </c>
      <c r="R226" s="130">
        <v>4</v>
      </c>
      <c r="S226" s="14"/>
      <c r="T226" s="16"/>
    </row>
    <row r="227" spans="1:20" ht="14.25" customHeight="1">
      <c r="A227" s="7">
        <v>23</v>
      </c>
      <c r="B227" s="10" t="s">
        <v>2498</v>
      </c>
      <c r="C227" s="11" t="s">
        <v>2465</v>
      </c>
      <c r="D227" s="11" t="s">
        <v>2500</v>
      </c>
      <c r="E227" s="14"/>
      <c r="F227" s="11" t="s">
        <v>2466</v>
      </c>
      <c r="G227" s="11" t="s">
        <v>2501</v>
      </c>
      <c r="H227" s="11" t="s">
        <v>2501</v>
      </c>
      <c r="I227" s="11" t="s">
        <v>1457</v>
      </c>
      <c r="J227" s="12" t="s">
        <v>174</v>
      </c>
      <c r="K227" s="46" t="s">
        <v>1504</v>
      </c>
      <c r="L227" s="11" t="s">
        <v>11663</v>
      </c>
      <c r="M227" s="11" t="s">
        <v>43</v>
      </c>
      <c r="N227" s="11">
        <v>0</v>
      </c>
      <c r="O227" s="11">
        <v>0</v>
      </c>
      <c r="P227" s="11"/>
      <c r="Q227" s="130">
        <v>3</v>
      </c>
      <c r="R227" s="130">
        <v>5</v>
      </c>
      <c r="S227" s="11"/>
      <c r="T227" s="16"/>
    </row>
    <row r="228" spans="1:20" ht="14.25" customHeight="1">
      <c r="A228" s="7">
        <v>23</v>
      </c>
      <c r="B228" s="10" t="s">
        <v>2498</v>
      </c>
      <c r="C228" s="11" t="s">
        <v>350</v>
      </c>
      <c r="D228" s="11" t="s">
        <v>2441</v>
      </c>
      <c r="E228" s="14"/>
      <c r="F228" s="14"/>
      <c r="G228" s="14"/>
      <c r="H228" s="14"/>
      <c r="I228" s="14"/>
      <c r="J228" s="12" t="s">
        <v>1250</v>
      </c>
      <c r="K228" s="415"/>
      <c r="L228" s="11" t="s">
        <v>11663</v>
      </c>
      <c r="M228" s="11" t="s">
        <v>43</v>
      </c>
      <c r="N228" s="11">
        <v>0</v>
      </c>
      <c r="O228" s="11">
        <v>6</v>
      </c>
      <c r="P228" s="11"/>
      <c r="Q228" s="11"/>
      <c r="R228" s="11"/>
      <c r="S228" s="14"/>
      <c r="T228" s="16"/>
    </row>
    <row r="229" spans="1:20" ht="14.25" customHeight="1">
      <c r="A229" s="7">
        <v>23</v>
      </c>
      <c r="B229" s="10" t="s">
        <v>2498</v>
      </c>
      <c r="C229" s="11" t="s">
        <v>5700</v>
      </c>
      <c r="D229" s="11" t="s">
        <v>2163</v>
      </c>
      <c r="E229" s="14"/>
      <c r="F229" s="11" t="s">
        <v>9997</v>
      </c>
      <c r="G229" s="14"/>
      <c r="H229" s="14"/>
      <c r="I229" s="14"/>
      <c r="J229" s="12" t="s">
        <v>8265</v>
      </c>
      <c r="K229" s="415"/>
      <c r="L229" s="11" t="s">
        <v>11663</v>
      </c>
      <c r="M229" s="11" t="s">
        <v>78</v>
      </c>
      <c r="N229" s="11">
        <v>0</v>
      </c>
      <c r="O229" s="11">
        <v>1</v>
      </c>
      <c r="P229" s="11"/>
      <c r="Q229" s="11"/>
      <c r="R229" s="11"/>
      <c r="S229" s="14"/>
      <c r="T229" s="16"/>
    </row>
    <row r="230" spans="1:20" ht="14.25" customHeight="1">
      <c r="A230" s="7">
        <v>23</v>
      </c>
      <c r="B230" s="10" t="s">
        <v>2498</v>
      </c>
      <c r="C230" s="11" t="s">
        <v>75</v>
      </c>
      <c r="D230" s="11" t="s">
        <v>2503</v>
      </c>
      <c r="E230" s="14"/>
      <c r="F230" s="11" t="s">
        <v>75</v>
      </c>
      <c r="G230" s="11" t="s">
        <v>2505</v>
      </c>
      <c r="H230" s="11" t="s">
        <v>2505</v>
      </c>
      <c r="I230" s="14"/>
      <c r="J230" s="12" t="s">
        <v>1864</v>
      </c>
      <c r="K230" s="46" t="s">
        <v>2504</v>
      </c>
      <c r="L230" s="11" t="s">
        <v>11666</v>
      </c>
      <c r="M230" s="11" t="s">
        <v>78</v>
      </c>
      <c r="N230" s="11">
        <v>0</v>
      </c>
      <c r="O230" s="11">
        <v>5</v>
      </c>
      <c r="P230" s="11"/>
      <c r="Q230" s="130">
        <v>2</v>
      </c>
      <c r="R230" s="130">
        <v>5</v>
      </c>
      <c r="S230" s="14"/>
      <c r="T230" s="16"/>
    </row>
    <row r="231" spans="1:20" ht="14.25" customHeight="1">
      <c r="A231" s="7">
        <v>23</v>
      </c>
      <c r="B231" s="10" t="s">
        <v>2498</v>
      </c>
      <c r="C231" s="11" t="s">
        <v>80</v>
      </c>
      <c r="D231" s="11" t="s">
        <v>80</v>
      </c>
      <c r="E231" s="14"/>
      <c r="F231" s="11"/>
      <c r="G231" s="11" t="s">
        <v>1557</v>
      </c>
      <c r="H231" s="11" t="s">
        <v>1557</v>
      </c>
      <c r="I231" s="14"/>
      <c r="J231" s="12" t="s">
        <v>2506</v>
      </c>
      <c r="K231" s="46" t="s">
        <v>628</v>
      </c>
      <c r="L231" s="11" t="s">
        <v>11688</v>
      </c>
      <c r="M231" s="11" t="s">
        <v>83</v>
      </c>
      <c r="N231" s="11">
        <v>0</v>
      </c>
      <c r="O231" s="11">
        <v>3</v>
      </c>
      <c r="P231" s="11"/>
      <c r="Q231" s="130">
        <v>3</v>
      </c>
      <c r="R231" s="130">
        <v>5</v>
      </c>
      <c r="S231" s="14"/>
      <c r="T231" s="16"/>
    </row>
    <row r="232" spans="1:20" ht="14.25" customHeight="1">
      <c r="A232" s="7">
        <v>24</v>
      </c>
      <c r="B232" s="19" t="s">
        <v>2507</v>
      </c>
      <c r="C232" s="11" t="s">
        <v>565</v>
      </c>
      <c r="D232" s="11" t="s">
        <v>2508</v>
      </c>
      <c r="E232" s="14"/>
      <c r="F232" s="11" t="s">
        <v>2509</v>
      </c>
      <c r="G232" s="11" t="s">
        <v>11781</v>
      </c>
      <c r="H232" s="11" t="s">
        <v>2512</v>
      </c>
      <c r="I232" s="11" t="s">
        <v>11782</v>
      </c>
      <c r="J232" s="12" t="s">
        <v>2510</v>
      </c>
      <c r="K232" s="46" t="s">
        <v>881</v>
      </c>
      <c r="L232" s="11" t="s">
        <v>11666</v>
      </c>
      <c r="M232" s="11" t="s">
        <v>28</v>
      </c>
      <c r="N232" s="11">
        <v>1</v>
      </c>
      <c r="O232" s="11">
        <v>1</v>
      </c>
      <c r="P232" s="11" t="s">
        <v>11783</v>
      </c>
      <c r="Q232" s="130">
        <v>5</v>
      </c>
      <c r="R232" s="130">
        <v>4</v>
      </c>
      <c r="S232" s="14"/>
      <c r="T232" s="16"/>
    </row>
    <row r="233" spans="1:20" ht="14.25" customHeight="1">
      <c r="A233" s="7">
        <v>24</v>
      </c>
      <c r="B233" s="10" t="s">
        <v>2507</v>
      </c>
      <c r="C233" s="11"/>
      <c r="D233" s="11" t="s">
        <v>11784</v>
      </c>
      <c r="E233" s="14"/>
      <c r="F233" s="11"/>
      <c r="G233" s="11"/>
      <c r="H233" s="11"/>
      <c r="I233" s="14"/>
      <c r="J233" s="12" t="s">
        <v>166</v>
      </c>
      <c r="K233" s="46"/>
      <c r="L233" s="11" t="s">
        <v>11666</v>
      </c>
      <c r="M233" s="11" t="s">
        <v>28</v>
      </c>
      <c r="N233" s="11">
        <v>0</v>
      </c>
      <c r="O233" s="11">
        <v>1</v>
      </c>
      <c r="P233" s="11" t="s">
        <v>11785</v>
      </c>
      <c r="Q233" s="11"/>
      <c r="R233" s="11"/>
      <c r="S233" s="14"/>
      <c r="T233" s="16"/>
    </row>
    <row r="234" spans="1:20" ht="14.25" customHeight="1">
      <c r="A234" s="7">
        <v>24</v>
      </c>
      <c r="B234" s="10" t="s">
        <v>2507</v>
      </c>
      <c r="C234" s="11"/>
      <c r="D234" s="11" t="s">
        <v>11786</v>
      </c>
      <c r="E234" s="14"/>
      <c r="F234" s="11"/>
      <c r="G234" s="11"/>
      <c r="H234" s="11"/>
      <c r="I234" s="14"/>
      <c r="J234" s="12" t="s">
        <v>305</v>
      </c>
      <c r="K234" s="46"/>
      <c r="L234" s="11" t="s">
        <v>11666</v>
      </c>
      <c r="M234" s="11" t="s">
        <v>28</v>
      </c>
      <c r="N234" s="11">
        <v>0</v>
      </c>
      <c r="O234" s="11">
        <v>1</v>
      </c>
      <c r="P234" s="11"/>
      <c r="Q234" s="11"/>
      <c r="R234" s="11"/>
      <c r="S234" s="14"/>
      <c r="T234" s="16"/>
    </row>
    <row r="235" spans="1:20" ht="14.25" customHeight="1">
      <c r="A235" s="7">
        <v>24</v>
      </c>
      <c r="B235" s="10" t="s">
        <v>2507</v>
      </c>
      <c r="C235" s="11"/>
      <c r="D235" s="11" t="s">
        <v>11782</v>
      </c>
      <c r="E235" s="14"/>
      <c r="F235" s="11"/>
      <c r="G235" s="11"/>
      <c r="H235" s="11"/>
      <c r="I235" s="14"/>
      <c r="J235" s="12" t="s">
        <v>1529</v>
      </c>
      <c r="K235" s="46"/>
      <c r="L235" s="11" t="s">
        <v>11663</v>
      </c>
      <c r="M235" s="11" t="s">
        <v>28</v>
      </c>
      <c r="N235" s="11">
        <v>0</v>
      </c>
      <c r="O235" s="11">
        <v>1</v>
      </c>
      <c r="P235" s="11"/>
      <c r="Q235" s="11"/>
      <c r="R235" s="11"/>
      <c r="S235" s="14"/>
      <c r="T235" s="16"/>
    </row>
    <row r="236" spans="1:20" ht="14.25" customHeight="1">
      <c r="A236" s="7">
        <v>24</v>
      </c>
      <c r="B236" s="10" t="s">
        <v>2507</v>
      </c>
      <c r="C236" s="11"/>
      <c r="D236" s="11" t="s">
        <v>9183</v>
      </c>
      <c r="E236" s="11" t="s">
        <v>417</v>
      </c>
      <c r="F236" s="11"/>
      <c r="G236" s="11"/>
      <c r="H236" s="11"/>
      <c r="I236" s="14"/>
      <c r="J236" s="12" t="s">
        <v>222</v>
      </c>
      <c r="K236" s="46"/>
      <c r="L236" s="11"/>
      <c r="M236" s="11"/>
      <c r="N236" s="11">
        <v>0</v>
      </c>
      <c r="O236" s="11"/>
      <c r="P236" s="11" t="s">
        <v>11787</v>
      </c>
      <c r="Q236" s="11"/>
      <c r="R236" s="11"/>
      <c r="S236" s="14"/>
      <c r="T236" s="16"/>
    </row>
    <row r="237" spans="1:20" ht="14.25" customHeight="1">
      <c r="A237" s="7">
        <v>24</v>
      </c>
      <c r="B237" s="10" t="s">
        <v>2507</v>
      </c>
      <c r="C237" s="11" t="s">
        <v>233</v>
      </c>
      <c r="D237" s="11" t="s">
        <v>11788</v>
      </c>
      <c r="E237" s="14"/>
      <c r="F237" s="11" t="s">
        <v>11789</v>
      </c>
      <c r="G237" s="11" t="s">
        <v>11790</v>
      </c>
      <c r="H237" s="11" t="s">
        <v>11790</v>
      </c>
      <c r="I237" s="23"/>
      <c r="J237" s="12" t="s">
        <v>2917</v>
      </c>
      <c r="K237" s="415"/>
      <c r="L237" s="11" t="s">
        <v>11666</v>
      </c>
      <c r="M237" s="11" t="s">
        <v>28</v>
      </c>
      <c r="N237" s="11">
        <v>1</v>
      </c>
      <c r="O237" s="11">
        <v>1</v>
      </c>
      <c r="P237" s="11" t="s">
        <v>11791</v>
      </c>
      <c r="Q237" s="11"/>
      <c r="R237" s="11"/>
      <c r="S237" s="14"/>
      <c r="T237" s="16"/>
    </row>
    <row r="238" spans="1:20" ht="14.25" customHeight="1">
      <c r="A238" s="7">
        <v>25</v>
      </c>
      <c r="B238" s="19" t="s">
        <v>2513</v>
      </c>
      <c r="C238" s="11" t="s">
        <v>233</v>
      </c>
      <c r="D238" s="11" t="s">
        <v>68</v>
      </c>
      <c r="E238" s="11" t="s">
        <v>11792</v>
      </c>
      <c r="F238" s="11" t="s">
        <v>2514</v>
      </c>
      <c r="G238" s="11" t="s">
        <v>11793</v>
      </c>
      <c r="H238" s="11" t="s">
        <v>11794</v>
      </c>
      <c r="I238" s="14"/>
      <c r="J238" s="12" t="s">
        <v>1741</v>
      </c>
      <c r="K238" s="46" t="s">
        <v>2007</v>
      </c>
      <c r="L238" s="11" t="s">
        <v>11666</v>
      </c>
      <c r="M238" s="11" t="s">
        <v>28</v>
      </c>
      <c r="N238" s="11">
        <v>1</v>
      </c>
      <c r="O238" s="11">
        <v>1</v>
      </c>
      <c r="P238" s="11"/>
      <c r="Q238" s="130">
        <v>4</v>
      </c>
      <c r="R238" s="130">
        <v>5</v>
      </c>
      <c r="S238" s="14"/>
      <c r="T238" s="16"/>
    </row>
    <row r="239" spans="1:20" ht="14.25" customHeight="1">
      <c r="A239" s="7">
        <v>25</v>
      </c>
      <c r="B239" s="10" t="s">
        <v>2513</v>
      </c>
      <c r="C239" s="11" t="s">
        <v>2517</v>
      </c>
      <c r="D239" s="11" t="s">
        <v>2518</v>
      </c>
      <c r="E239" s="11"/>
      <c r="F239" s="11" t="s">
        <v>2519</v>
      </c>
      <c r="G239" s="11"/>
      <c r="H239" s="11"/>
      <c r="I239" s="14"/>
      <c r="J239" s="12" t="s">
        <v>393</v>
      </c>
      <c r="K239" s="46" t="s">
        <v>2520</v>
      </c>
      <c r="L239" s="11" t="s">
        <v>11663</v>
      </c>
      <c r="M239" s="11" t="s">
        <v>43</v>
      </c>
      <c r="N239" s="11">
        <v>0</v>
      </c>
      <c r="O239" s="11">
        <v>0</v>
      </c>
      <c r="P239" s="11" t="s">
        <v>11795</v>
      </c>
      <c r="Q239" s="130">
        <v>5</v>
      </c>
      <c r="R239" s="130">
        <v>5</v>
      </c>
      <c r="S239" s="14"/>
      <c r="T239" s="16"/>
    </row>
    <row r="240" spans="1:20" ht="14.25" customHeight="1">
      <c r="A240" s="7">
        <v>25</v>
      </c>
      <c r="B240" s="10" t="s">
        <v>2513</v>
      </c>
      <c r="C240" s="11" t="s">
        <v>333</v>
      </c>
      <c r="D240" s="11" t="s">
        <v>2521</v>
      </c>
      <c r="E240" s="11"/>
      <c r="F240" s="11" t="s">
        <v>2522</v>
      </c>
      <c r="G240" s="11" t="s">
        <v>11796</v>
      </c>
      <c r="H240" s="11"/>
      <c r="I240" s="14"/>
      <c r="J240" s="12" t="s">
        <v>583</v>
      </c>
      <c r="K240" s="46" t="s">
        <v>2520</v>
      </c>
      <c r="L240" s="11" t="s">
        <v>11666</v>
      </c>
      <c r="M240" s="11" t="s">
        <v>28</v>
      </c>
      <c r="N240" s="11">
        <v>0</v>
      </c>
      <c r="O240" s="11">
        <v>0</v>
      </c>
      <c r="P240" s="11"/>
      <c r="Q240" s="130">
        <v>4</v>
      </c>
      <c r="R240" s="130">
        <v>5</v>
      </c>
      <c r="S240" s="14"/>
      <c r="T240" s="16"/>
    </row>
    <row r="241" spans="1:20" ht="14.25" customHeight="1">
      <c r="A241" s="1">
        <v>26</v>
      </c>
      <c r="B241" s="10" t="s">
        <v>2524</v>
      </c>
      <c r="C241" s="11" t="s">
        <v>2465</v>
      </c>
      <c r="D241" s="11" t="s">
        <v>2500</v>
      </c>
      <c r="E241" s="11" t="s">
        <v>11797</v>
      </c>
      <c r="F241" s="11" t="s">
        <v>2525</v>
      </c>
      <c r="G241" s="11" t="s">
        <v>2527</v>
      </c>
      <c r="H241" s="11" t="s">
        <v>2527</v>
      </c>
      <c r="I241" s="14"/>
      <c r="J241" s="12" t="s">
        <v>1951</v>
      </c>
      <c r="K241" s="46" t="s">
        <v>414</v>
      </c>
      <c r="L241" s="11" t="s">
        <v>11663</v>
      </c>
      <c r="M241" s="11" t="s">
        <v>43</v>
      </c>
      <c r="N241" s="11">
        <v>1</v>
      </c>
      <c r="O241" s="11">
        <v>0</v>
      </c>
      <c r="P241" s="11" t="s">
        <v>11798</v>
      </c>
      <c r="Q241" s="130">
        <v>5</v>
      </c>
      <c r="R241" s="130">
        <v>5</v>
      </c>
      <c r="S241" s="11"/>
      <c r="T241" s="16"/>
    </row>
    <row r="242" spans="1:20" ht="14.25" customHeight="1">
      <c r="A242" s="7">
        <v>27</v>
      </c>
      <c r="B242" s="19" t="s">
        <v>2528</v>
      </c>
      <c r="C242" s="11" t="s">
        <v>121</v>
      </c>
      <c r="D242" s="11" t="s">
        <v>2529</v>
      </c>
      <c r="E242" s="14"/>
      <c r="F242" s="11" t="s">
        <v>2530</v>
      </c>
      <c r="G242" s="11" t="s">
        <v>11799</v>
      </c>
      <c r="H242" s="11" t="s">
        <v>11800</v>
      </c>
      <c r="I242" s="14"/>
      <c r="J242" s="12" t="s">
        <v>2531</v>
      </c>
      <c r="K242" s="46" t="s">
        <v>641</v>
      </c>
      <c r="L242" s="11" t="s">
        <v>11666</v>
      </c>
      <c r="M242" s="11" t="s">
        <v>43</v>
      </c>
      <c r="N242" s="11">
        <v>0</v>
      </c>
      <c r="O242" s="14"/>
      <c r="P242" s="11"/>
      <c r="Q242" s="130">
        <v>3</v>
      </c>
      <c r="R242" s="130">
        <v>5</v>
      </c>
      <c r="S242" s="14"/>
      <c r="T242" s="16"/>
    </row>
    <row r="243" spans="1:20" ht="14.25" customHeight="1">
      <c r="A243" s="7">
        <v>27</v>
      </c>
      <c r="B243" s="10" t="s">
        <v>2528</v>
      </c>
      <c r="C243" s="11" t="s">
        <v>632</v>
      </c>
      <c r="D243" s="11" t="s">
        <v>11801</v>
      </c>
      <c r="E243" s="14"/>
      <c r="F243" s="11" t="s">
        <v>2535</v>
      </c>
      <c r="G243" s="14"/>
      <c r="H243" s="14"/>
      <c r="I243" s="11" t="s">
        <v>2538</v>
      </c>
      <c r="J243" s="12" t="s">
        <v>2536</v>
      </c>
      <c r="K243" s="46" t="s">
        <v>2222</v>
      </c>
      <c r="L243" s="11" t="s">
        <v>11663</v>
      </c>
      <c r="M243" s="11" t="s">
        <v>5797</v>
      </c>
      <c r="N243" s="11">
        <v>0</v>
      </c>
      <c r="O243" s="11">
        <v>0</v>
      </c>
      <c r="P243" s="11"/>
      <c r="Q243" s="130">
        <v>3</v>
      </c>
      <c r="R243" s="130">
        <v>3</v>
      </c>
      <c r="S243" s="11"/>
      <c r="T243" s="16"/>
    </row>
    <row r="244" spans="1:20" ht="14.25" customHeight="1">
      <c r="A244" s="7">
        <v>28</v>
      </c>
      <c r="B244" s="19" t="s">
        <v>2540</v>
      </c>
      <c r="C244" s="11" t="s">
        <v>6577</v>
      </c>
      <c r="D244" s="11" t="s">
        <v>2541</v>
      </c>
      <c r="E244" s="14"/>
      <c r="F244" s="11"/>
      <c r="G244" s="11" t="s">
        <v>2542</v>
      </c>
      <c r="H244" s="14"/>
      <c r="I244" s="11"/>
      <c r="J244" s="12" t="s">
        <v>2337</v>
      </c>
      <c r="K244" s="46" t="s">
        <v>289</v>
      </c>
      <c r="L244" s="11" t="s">
        <v>11666</v>
      </c>
      <c r="M244" s="11" t="s">
        <v>28</v>
      </c>
      <c r="N244" s="11">
        <v>0</v>
      </c>
      <c r="O244" s="11">
        <v>1</v>
      </c>
      <c r="P244" s="11"/>
      <c r="Q244" s="130">
        <v>4</v>
      </c>
      <c r="R244" s="130">
        <v>5</v>
      </c>
      <c r="S244" s="14"/>
      <c r="T244" s="16"/>
    </row>
    <row r="245" spans="1:20" ht="14.25" customHeight="1">
      <c r="A245" s="7">
        <v>28</v>
      </c>
      <c r="B245" s="10" t="s">
        <v>2540</v>
      </c>
      <c r="C245" s="11" t="s">
        <v>1928</v>
      </c>
      <c r="D245" s="11" t="s">
        <v>1950</v>
      </c>
      <c r="E245" s="11" t="s">
        <v>11802</v>
      </c>
      <c r="F245" s="11" t="s">
        <v>1929</v>
      </c>
      <c r="G245" s="20" t="s">
        <v>11803</v>
      </c>
      <c r="H245" s="20" t="s">
        <v>11804</v>
      </c>
      <c r="I245" s="11"/>
      <c r="J245" s="12" t="s">
        <v>2543</v>
      </c>
      <c r="K245" s="46" t="s">
        <v>2544</v>
      </c>
      <c r="L245" s="11" t="s">
        <v>11663</v>
      </c>
      <c r="M245" s="11" t="s">
        <v>5797</v>
      </c>
      <c r="N245" s="11">
        <v>1</v>
      </c>
      <c r="O245" s="11">
        <v>0</v>
      </c>
      <c r="P245" s="11" t="s">
        <v>11805</v>
      </c>
      <c r="Q245" s="130">
        <v>5</v>
      </c>
      <c r="R245" s="130">
        <v>5</v>
      </c>
      <c r="S245" s="14"/>
      <c r="T245" s="16"/>
    </row>
    <row r="246" spans="1:20" ht="14.25" customHeight="1">
      <c r="A246" s="7">
        <v>28</v>
      </c>
      <c r="B246" s="10" t="s">
        <v>2540</v>
      </c>
      <c r="C246" s="11" t="s">
        <v>197</v>
      </c>
      <c r="D246" s="11" t="s">
        <v>2547</v>
      </c>
      <c r="E246" s="11"/>
      <c r="F246" s="11" t="s">
        <v>2548</v>
      </c>
      <c r="G246" s="11"/>
      <c r="H246" s="11"/>
      <c r="I246" s="11"/>
      <c r="J246" s="12" t="s">
        <v>2549</v>
      </c>
      <c r="K246" s="46" t="s">
        <v>2550</v>
      </c>
      <c r="L246" s="11" t="s">
        <v>11663</v>
      </c>
      <c r="M246" s="11" t="s">
        <v>83</v>
      </c>
      <c r="N246" s="11">
        <v>0</v>
      </c>
      <c r="O246" s="11">
        <v>0</v>
      </c>
      <c r="P246" s="11"/>
      <c r="Q246" s="130">
        <v>3</v>
      </c>
      <c r="R246" s="130">
        <v>3</v>
      </c>
      <c r="S246" s="14"/>
      <c r="T246" s="16"/>
    </row>
    <row r="247" spans="1:20" ht="129.6">
      <c r="A247" s="7">
        <v>28</v>
      </c>
      <c r="B247" s="10" t="s">
        <v>2540</v>
      </c>
      <c r="C247" s="11" t="s">
        <v>318</v>
      </c>
      <c r="D247" s="11" t="s">
        <v>573</v>
      </c>
      <c r="E247" s="11"/>
      <c r="F247" s="11" t="s">
        <v>2551</v>
      </c>
      <c r="G247" s="11" t="s">
        <v>11806</v>
      </c>
      <c r="H247" s="11" t="s">
        <v>11807</v>
      </c>
      <c r="I247" s="11"/>
      <c r="J247" s="12" t="s">
        <v>2552</v>
      </c>
      <c r="K247" s="46" t="s">
        <v>400</v>
      </c>
      <c r="L247" s="11" t="s">
        <v>11663</v>
      </c>
      <c r="M247" s="11" t="s">
        <v>36</v>
      </c>
      <c r="N247" s="11">
        <v>0</v>
      </c>
      <c r="O247" s="11">
        <v>0</v>
      </c>
      <c r="P247" s="11" t="s">
        <v>11808</v>
      </c>
      <c r="Q247" s="130">
        <v>4</v>
      </c>
      <c r="R247" s="130">
        <v>5</v>
      </c>
      <c r="S247" s="14"/>
      <c r="T247" s="16"/>
    </row>
    <row r="248" spans="1:20" ht="14.25" customHeight="1">
      <c r="A248" s="7">
        <v>29</v>
      </c>
      <c r="B248" s="19" t="s">
        <v>2555</v>
      </c>
      <c r="C248" s="11" t="s">
        <v>1934</v>
      </c>
      <c r="D248" s="11" t="s">
        <v>2556</v>
      </c>
      <c r="E248" s="14"/>
      <c r="F248" s="11" t="s">
        <v>1936</v>
      </c>
      <c r="G248" s="11" t="s">
        <v>11809</v>
      </c>
      <c r="H248" s="11" t="s">
        <v>2560</v>
      </c>
      <c r="I248" s="14"/>
      <c r="J248" s="12" t="s">
        <v>2557</v>
      </c>
      <c r="K248" s="46" t="s">
        <v>2558</v>
      </c>
      <c r="L248" s="11" t="s">
        <v>11666</v>
      </c>
      <c r="M248" s="11" t="s">
        <v>43</v>
      </c>
      <c r="N248" s="11">
        <v>1</v>
      </c>
      <c r="O248" s="11">
        <v>0</v>
      </c>
      <c r="P248" s="11" t="s">
        <v>11810</v>
      </c>
      <c r="Q248" s="130">
        <v>3</v>
      </c>
      <c r="R248" s="130">
        <v>5</v>
      </c>
      <c r="S248" s="14"/>
      <c r="T248" s="16"/>
    </row>
    <row r="249" spans="1:20" ht="14.25" customHeight="1">
      <c r="A249" s="7">
        <v>29</v>
      </c>
      <c r="B249" s="10" t="s">
        <v>2555</v>
      </c>
      <c r="C249" s="11" t="s">
        <v>557</v>
      </c>
      <c r="D249" s="11" t="s">
        <v>2561</v>
      </c>
      <c r="E249" s="14"/>
      <c r="F249" s="11" t="s">
        <v>2562</v>
      </c>
      <c r="G249" s="11" t="s">
        <v>11811</v>
      </c>
      <c r="H249" s="11" t="s">
        <v>2565</v>
      </c>
      <c r="I249" s="11" t="s">
        <v>586</v>
      </c>
      <c r="J249" s="12" t="s">
        <v>2563</v>
      </c>
      <c r="K249" s="46" t="s">
        <v>918</v>
      </c>
      <c r="L249" s="11" t="s">
        <v>11663</v>
      </c>
      <c r="M249" s="11" t="s">
        <v>43</v>
      </c>
      <c r="N249" s="11">
        <v>0</v>
      </c>
      <c r="O249" s="11">
        <v>0</v>
      </c>
      <c r="P249" s="11" t="s">
        <v>11812</v>
      </c>
      <c r="Q249" s="130">
        <v>3</v>
      </c>
      <c r="R249" s="130">
        <v>5</v>
      </c>
      <c r="S249" s="14"/>
      <c r="T249" s="16"/>
    </row>
    <row r="250" spans="1:20" ht="14.25" customHeight="1">
      <c r="A250" s="7">
        <v>29</v>
      </c>
      <c r="B250" s="10" t="s">
        <v>2555</v>
      </c>
      <c r="C250" s="11" t="s">
        <v>2566</v>
      </c>
      <c r="D250" s="11" t="s">
        <v>2566</v>
      </c>
      <c r="E250" s="14"/>
      <c r="F250" s="11"/>
      <c r="G250" s="11"/>
      <c r="H250" s="11"/>
      <c r="I250" s="11"/>
      <c r="J250" s="12" t="s">
        <v>2567</v>
      </c>
      <c r="K250" s="46" t="s">
        <v>2568</v>
      </c>
      <c r="L250" s="11" t="s">
        <v>11663</v>
      </c>
      <c r="M250" s="11" t="s">
        <v>43</v>
      </c>
      <c r="N250" s="11">
        <v>0</v>
      </c>
      <c r="O250" s="11">
        <v>1</v>
      </c>
      <c r="P250" s="11"/>
      <c r="Q250" s="130">
        <v>3</v>
      </c>
      <c r="R250" s="130">
        <v>5</v>
      </c>
      <c r="S250" s="14"/>
      <c r="T250" s="16"/>
    </row>
    <row r="251" spans="1:20" ht="14.25" customHeight="1">
      <c r="A251" s="7">
        <v>30</v>
      </c>
      <c r="B251" s="19" t="s">
        <v>2569</v>
      </c>
      <c r="C251" s="11" t="s">
        <v>38</v>
      </c>
      <c r="D251" s="11" t="s">
        <v>90</v>
      </c>
      <c r="E251" s="14"/>
      <c r="F251" s="11" t="s">
        <v>2305</v>
      </c>
      <c r="G251" s="11" t="s">
        <v>2572</v>
      </c>
      <c r="H251" s="11" t="s">
        <v>2572</v>
      </c>
      <c r="I251" s="11" t="s">
        <v>1439</v>
      </c>
      <c r="J251" s="12" t="s">
        <v>2570</v>
      </c>
      <c r="K251" s="46" t="s">
        <v>1097</v>
      </c>
      <c r="L251" s="11" t="s">
        <v>11663</v>
      </c>
      <c r="M251" s="11" t="s">
        <v>43</v>
      </c>
      <c r="N251" s="11">
        <v>0</v>
      </c>
      <c r="O251" s="11">
        <v>0</v>
      </c>
      <c r="P251" s="11"/>
      <c r="Q251" s="130">
        <v>3</v>
      </c>
      <c r="R251" s="130">
        <v>5</v>
      </c>
      <c r="S251" s="14"/>
      <c r="T251" s="16"/>
    </row>
    <row r="252" spans="1:20" ht="14.25" customHeight="1">
      <c r="A252" s="7">
        <v>30</v>
      </c>
      <c r="B252" s="19" t="s">
        <v>2569</v>
      </c>
      <c r="C252" s="11" t="s">
        <v>298</v>
      </c>
      <c r="D252" s="11" t="s">
        <v>90</v>
      </c>
      <c r="E252" s="14"/>
      <c r="F252" s="11" t="s">
        <v>2573</v>
      </c>
      <c r="G252" s="11"/>
      <c r="H252" s="11"/>
      <c r="I252" s="11"/>
      <c r="J252" s="12" t="s">
        <v>2574</v>
      </c>
      <c r="K252" s="46" t="s">
        <v>850</v>
      </c>
      <c r="L252" s="11" t="s">
        <v>11666</v>
      </c>
      <c r="M252" s="11" t="s">
        <v>28</v>
      </c>
      <c r="N252" s="11">
        <v>0</v>
      </c>
      <c r="O252" s="11">
        <v>0</v>
      </c>
      <c r="P252" s="11"/>
      <c r="Q252" s="130">
        <v>3</v>
      </c>
      <c r="R252" s="130">
        <v>5</v>
      </c>
      <c r="S252" s="14"/>
      <c r="T252" s="16"/>
    </row>
    <row r="253" spans="1:20" ht="14.25" customHeight="1">
      <c r="A253" s="7">
        <v>30</v>
      </c>
      <c r="B253" s="19" t="s">
        <v>2569</v>
      </c>
      <c r="C253" s="11" t="s">
        <v>1400</v>
      </c>
      <c r="D253" s="11" t="s">
        <v>90</v>
      </c>
      <c r="E253" s="14"/>
      <c r="F253" s="11" t="s">
        <v>2230</v>
      </c>
      <c r="G253" s="11"/>
      <c r="H253" s="11"/>
      <c r="I253" s="11"/>
      <c r="J253" s="12" t="s">
        <v>11079</v>
      </c>
      <c r="K253" s="46" t="s">
        <v>2053</v>
      </c>
      <c r="L253" s="11" t="s">
        <v>11688</v>
      </c>
      <c r="M253" s="11" t="s">
        <v>83</v>
      </c>
      <c r="N253" s="11">
        <v>0</v>
      </c>
      <c r="O253" s="11">
        <v>2</v>
      </c>
      <c r="P253" s="11"/>
      <c r="Q253" s="130">
        <v>3</v>
      </c>
      <c r="R253" s="130">
        <v>4</v>
      </c>
      <c r="S253" s="14"/>
      <c r="T253" s="16"/>
    </row>
    <row r="254" spans="1:20" ht="14.25" customHeight="1">
      <c r="A254" s="7">
        <v>30</v>
      </c>
      <c r="B254" s="19" t="s">
        <v>2569</v>
      </c>
      <c r="C254" s="11" t="s">
        <v>1667</v>
      </c>
      <c r="D254" s="11" t="s">
        <v>90</v>
      </c>
      <c r="E254" s="14"/>
      <c r="F254" s="11" t="s">
        <v>11080</v>
      </c>
      <c r="G254" s="11"/>
      <c r="H254" s="11"/>
      <c r="I254" s="11"/>
      <c r="J254" s="12" t="s">
        <v>2576</v>
      </c>
      <c r="K254" s="46" t="s">
        <v>1739</v>
      </c>
      <c r="L254" s="11" t="s">
        <v>11688</v>
      </c>
      <c r="M254" s="11" t="s">
        <v>110</v>
      </c>
      <c r="N254" s="11">
        <v>0</v>
      </c>
      <c r="O254" s="11">
        <v>2</v>
      </c>
      <c r="P254" s="11"/>
      <c r="Q254" s="130">
        <v>2</v>
      </c>
      <c r="R254" s="130">
        <v>2</v>
      </c>
      <c r="S254" s="14"/>
      <c r="T254" s="16"/>
    </row>
    <row r="255" spans="1:20" ht="14.25" customHeight="1">
      <c r="A255" s="7">
        <v>30</v>
      </c>
      <c r="B255" s="19" t="s">
        <v>2569</v>
      </c>
      <c r="C255" s="11" t="s">
        <v>75</v>
      </c>
      <c r="D255" s="11" t="s">
        <v>75</v>
      </c>
      <c r="E255" s="14"/>
      <c r="F255" s="11" t="s">
        <v>295</v>
      </c>
      <c r="G255" s="11"/>
      <c r="H255" s="11"/>
      <c r="I255" s="11"/>
      <c r="J255" s="12" t="s">
        <v>11813</v>
      </c>
      <c r="K255" s="415"/>
      <c r="L255" s="11" t="s">
        <v>11666</v>
      </c>
      <c r="M255" s="11" t="s">
        <v>78</v>
      </c>
      <c r="N255" s="11">
        <v>0</v>
      </c>
      <c r="O255" s="11">
        <v>0</v>
      </c>
      <c r="P255" s="11"/>
      <c r="Q255" s="11"/>
      <c r="R255" s="11"/>
      <c r="S255" s="14"/>
      <c r="T255" s="16"/>
    </row>
    <row r="256" spans="1:20" ht="14.25" customHeight="1">
      <c r="A256" s="7">
        <v>30</v>
      </c>
      <c r="B256" s="19" t="s">
        <v>2569</v>
      </c>
      <c r="C256" s="11" t="s">
        <v>68</v>
      </c>
      <c r="D256" s="11" t="s">
        <v>68</v>
      </c>
      <c r="E256" s="14"/>
      <c r="F256" s="11" t="s">
        <v>208</v>
      </c>
      <c r="G256" s="11"/>
      <c r="H256" s="11"/>
      <c r="I256" s="11"/>
      <c r="J256" s="12" t="s">
        <v>2577</v>
      </c>
      <c r="K256" s="46" t="s">
        <v>341</v>
      </c>
      <c r="L256" s="11" t="s">
        <v>11666</v>
      </c>
      <c r="M256" s="11" t="s">
        <v>28</v>
      </c>
      <c r="N256" s="11">
        <v>0</v>
      </c>
      <c r="O256" s="11">
        <v>1</v>
      </c>
      <c r="P256" s="11"/>
      <c r="Q256" s="130">
        <v>3</v>
      </c>
      <c r="R256" s="130">
        <v>3</v>
      </c>
      <c r="S256" s="14"/>
      <c r="T256" s="16"/>
    </row>
    <row r="257" spans="1:20" ht="14.25" customHeight="1">
      <c r="A257" s="7">
        <v>30</v>
      </c>
      <c r="B257" s="19" t="s">
        <v>2569</v>
      </c>
      <c r="C257" s="11" t="s">
        <v>256</v>
      </c>
      <c r="D257" s="11" t="s">
        <v>2578</v>
      </c>
      <c r="E257" s="14"/>
      <c r="F257" s="11" t="s">
        <v>2579</v>
      </c>
      <c r="G257" s="11" t="s">
        <v>2441</v>
      </c>
      <c r="H257" s="11"/>
      <c r="I257" s="11"/>
      <c r="J257" s="12" t="s">
        <v>2580</v>
      </c>
      <c r="K257" s="46" t="s">
        <v>1498</v>
      </c>
      <c r="L257" s="11" t="s">
        <v>11666</v>
      </c>
      <c r="M257" s="11" t="s">
        <v>28</v>
      </c>
      <c r="N257" s="11">
        <v>0</v>
      </c>
      <c r="O257" s="11">
        <v>1</v>
      </c>
      <c r="P257" s="11"/>
      <c r="Q257" s="130">
        <v>3</v>
      </c>
      <c r="R257" s="130">
        <v>5</v>
      </c>
      <c r="S257" s="14"/>
      <c r="T257" s="16"/>
    </row>
    <row r="258" spans="1:20" ht="14.25" customHeight="1">
      <c r="A258" s="7">
        <v>30</v>
      </c>
      <c r="B258" s="19" t="s">
        <v>2569</v>
      </c>
      <c r="C258" s="11"/>
      <c r="D258" s="11" t="s">
        <v>90</v>
      </c>
      <c r="E258" s="14"/>
      <c r="F258" s="11" t="s">
        <v>295</v>
      </c>
      <c r="G258" s="11"/>
      <c r="H258" s="11"/>
      <c r="I258" s="11"/>
      <c r="J258" s="12" t="s">
        <v>11814</v>
      </c>
      <c r="K258" s="415"/>
      <c r="L258" s="11" t="s">
        <v>11666</v>
      </c>
      <c r="M258" s="11" t="s">
        <v>78</v>
      </c>
      <c r="N258" s="11">
        <v>0</v>
      </c>
      <c r="O258" s="11">
        <v>1</v>
      </c>
      <c r="P258" s="11"/>
      <c r="Q258" s="11"/>
      <c r="R258" s="11"/>
      <c r="S258" s="14"/>
      <c r="T258" s="16"/>
    </row>
    <row r="259" spans="1:20" ht="14.25" customHeight="1">
      <c r="A259" s="7">
        <v>30</v>
      </c>
      <c r="B259" s="19" t="s">
        <v>2569</v>
      </c>
      <c r="C259" s="11" t="s">
        <v>333</v>
      </c>
      <c r="D259" s="11" t="s">
        <v>616</v>
      </c>
      <c r="E259" s="14"/>
      <c r="F259" s="11" t="s">
        <v>2582</v>
      </c>
      <c r="G259" s="11"/>
      <c r="H259" s="11"/>
      <c r="I259" s="11"/>
      <c r="J259" s="12" t="s">
        <v>2583</v>
      </c>
      <c r="K259" s="46" t="s">
        <v>480</v>
      </c>
      <c r="L259" s="11" t="s">
        <v>11666</v>
      </c>
      <c r="M259" s="11" t="s">
        <v>28</v>
      </c>
      <c r="N259" s="11">
        <v>0</v>
      </c>
      <c r="O259" s="11">
        <v>0</v>
      </c>
      <c r="P259" s="11"/>
      <c r="Q259" s="130">
        <v>2</v>
      </c>
      <c r="R259" s="130">
        <v>3</v>
      </c>
      <c r="S259" s="14"/>
      <c r="T259" s="16"/>
    </row>
    <row r="260" spans="1:20" ht="14.25" customHeight="1">
      <c r="A260" s="7">
        <v>30</v>
      </c>
      <c r="B260" s="19" t="s">
        <v>2569</v>
      </c>
      <c r="C260" s="11" t="s">
        <v>632</v>
      </c>
      <c r="D260" s="11" t="s">
        <v>698</v>
      </c>
      <c r="E260" s="14"/>
      <c r="F260" s="11" t="s">
        <v>2584</v>
      </c>
      <c r="G260" s="11"/>
      <c r="H260" s="11"/>
      <c r="I260" s="11"/>
      <c r="J260" s="12" t="s">
        <v>2585</v>
      </c>
      <c r="K260" s="46" t="s">
        <v>1319</v>
      </c>
      <c r="L260" s="11" t="s">
        <v>11663</v>
      </c>
      <c r="M260" s="11" t="s">
        <v>43</v>
      </c>
      <c r="N260" s="11">
        <v>0</v>
      </c>
      <c r="O260" s="11">
        <v>0</v>
      </c>
      <c r="P260" s="11"/>
      <c r="Q260" s="130">
        <v>3</v>
      </c>
      <c r="R260" s="130">
        <v>2</v>
      </c>
      <c r="S260" s="14"/>
      <c r="T260" s="16"/>
    </row>
    <row r="261" spans="1:20" ht="14.25" customHeight="1">
      <c r="A261" s="7">
        <v>31</v>
      </c>
      <c r="B261" s="19" t="s">
        <v>11081</v>
      </c>
      <c r="C261" s="11" t="s">
        <v>11082</v>
      </c>
      <c r="D261" s="11" t="s">
        <v>11082</v>
      </c>
      <c r="E261" s="14"/>
      <c r="F261" s="11" t="s">
        <v>1227</v>
      </c>
      <c r="G261" s="11" t="s">
        <v>11815</v>
      </c>
      <c r="H261" s="11" t="s">
        <v>11815</v>
      </c>
      <c r="I261" s="14"/>
      <c r="J261" s="12" t="s">
        <v>8383</v>
      </c>
      <c r="K261" s="46" t="s">
        <v>11083</v>
      </c>
      <c r="L261" s="11" t="s">
        <v>11666</v>
      </c>
      <c r="M261" s="11" t="s">
        <v>43</v>
      </c>
      <c r="N261" s="11">
        <v>0</v>
      </c>
      <c r="O261" s="11">
        <v>1</v>
      </c>
      <c r="P261" s="11"/>
      <c r="Q261" s="130">
        <v>4</v>
      </c>
      <c r="R261" s="130">
        <v>5</v>
      </c>
      <c r="S261" s="11"/>
      <c r="T261" s="16"/>
    </row>
    <row r="262" spans="1:20" ht="14.25" customHeight="1">
      <c r="A262" s="1">
        <v>32</v>
      </c>
      <c r="B262" s="25" t="s">
        <v>2590</v>
      </c>
      <c r="C262" s="11" t="s">
        <v>44</v>
      </c>
      <c r="D262" s="11" t="s">
        <v>45</v>
      </c>
      <c r="E262" s="11" t="s">
        <v>11816</v>
      </c>
      <c r="F262" s="11" t="s">
        <v>561</v>
      </c>
      <c r="G262" s="11" t="s">
        <v>11816</v>
      </c>
      <c r="H262" s="11" t="s">
        <v>11816</v>
      </c>
      <c r="I262" s="14"/>
      <c r="J262" s="12" t="s">
        <v>3795</v>
      </c>
      <c r="K262" s="415"/>
      <c r="L262" s="11" t="s">
        <v>11666</v>
      </c>
      <c r="M262" s="11" t="s">
        <v>43</v>
      </c>
      <c r="N262" s="11">
        <v>1</v>
      </c>
      <c r="O262" s="11">
        <v>4</v>
      </c>
      <c r="P262" s="11" t="s">
        <v>11817</v>
      </c>
      <c r="Q262" s="11"/>
      <c r="R262" s="11"/>
      <c r="S262" s="14"/>
      <c r="T262" s="16"/>
    </row>
    <row r="263" spans="1:20" ht="14.25" customHeight="1">
      <c r="A263" s="1">
        <v>32</v>
      </c>
      <c r="B263" s="25" t="s">
        <v>2590</v>
      </c>
      <c r="C263" s="11" t="s">
        <v>8110</v>
      </c>
      <c r="D263" s="11" t="s">
        <v>173</v>
      </c>
      <c r="E263" s="14"/>
      <c r="F263" s="11" t="s">
        <v>3454</v>
      </c>
      <c r="G263" s="11"/>
      <c r="H263" s="11"/>
      <c r="I263" s="14"/>
      <c r="J263" s="12" t="s">
        <v>716</v>
      </c>
      <c r="K263" s="415"/>
      <c r="L263" s="11" t="s">
        <v>11663</v>
      </c>
      <c r="M263" s="11" t="s">
        <v>43</v>
      </c>
      <c r="N263" s="11">
        <v>0</v>
      </c>
      <c r="O263" s="11">
        <v>0</v>
      </c>
      <c r="P263" s="11"/>
      <c r="Q263" s="11"/>
      <c r="R263" s="11"/>
      <c r="S263" s="14"/>
      <c r="T263" s="16"/>
    </row>
    <row r="264" spans="1:20" ht="14.25" customHeight="1">
      <c r="A264" s="1">
        <v>32</v>
      </c>
      <c r="B264" s="25" t="s">
        <v>2590</v>
      </c>
      <c r="C264" s="11" t="s">
        <v>1344</v>
      </c>
      <c r="D264" s="11" t="s">
        <v>1344</v>
      </c>
      <c r="E264" s="14"/>
      <c r="F264" s="11" t="s">
        <v>2591</v>
      </c>
      <c r="G264" s="11" t="s">
        <v>2592</v>
      </c>
      <c r="H264" s="11"/>
      <c r="I264" s="14"/>
      <c r="J264" s="12" t="s">
        <v>2324</v>
      </c>
      <c r="K264" s="46" t="s">
        <v>2246</v>
      </c>
      <c r="L264" s="11" t="s">
        <v>11666</v>
      </c>
      <c r="M264" s="11" t="s">
        <v>43</v>
      </c>
      <c r="N264" s="11">
        <v>0</v>
      </c>
      <c r="O264" s="11">
        <v>4</v>
      </c>
      <c r="P264" s="11"/>
      <c r="Q264" s="130">
        <v>5</v>
      </c>
      <c r="R264" s="130">
        <v>5</v>
      </c>
      <c r="S264" s="11"/>
      <c r="T264" s="16"/>
    </row>
    <row r="265" spans="1:20" ht="14.25" customHeight="1">
      <c r="A265" s="1">
        <v>32</v>
      </c>
      <c r="B265" s="25" t="s">
        <v>2590</v>
      </c>
      <c r="C265" s="11" t="s">
        <v>2594</v>
      </c>
      <c r="D265" s="11" t="s">
        <v>2594</v>
      </c>
      <c r="E265" s="14"/>
      <c r="F265" s="11" t="s">
        <v>2595</v>
      </c>
      <c r="G265" s="11"/>
      <c r="H265" s="11"/>
      <c r="I265" s="14"/>
      <c r="J265" s="12" t="s">
        <v>720</v>
      </c>
      <c r="K265" s="46" t="s">
        <v>934</v>
      </c>
      <c r="L265" s="11" t="s">
        <v>11666</v>
      </c>
      <c r="M265" s="11" t="s">
        <v>28</v>
      </c>
      <c r="N265" s="11">
        <v>0</v>
      </c>
      <c r="O265" s="11">
        <v>4</v>
      </c>
      <c r="P265" s="11" t="s">
        <v>11818</v>
      </c>
      <c r="Q265" s="130">
        <v>5</v>
      </c>
      <c r="R265" s="130">
        <v>5</v>
      </c>
      <c r="S265" s="14"/>
      <c r="T265" s="16"/>
    </row>
    <row r="266" spans="1:20" ht="14.25" customHeight="1">
      <c r="A266" s="1">
        <v>32</v>
      </c>
      <c r="B266" s="25" t="s">
        <v>2590</v>
      </c>
      <c r="C266" s="11" t="s">
        <v>2597</v>
      </c>
      <c r="D266" s="11" t="s">
        <v>2598</v>
      </c>
      <c r="E266" s="14"/>
      <c r="F266" s="11" t="s">
        <v>2599</v>
      </c>
      <c r="G266" s="11" t="s">
        <v>11819</v>
      </c>
      <c r="H266" s="11" t="s">
        <v>2601</v>
      </c>
      <c r="I266" s="14"/>
      <c r="J266" s="12" t="s">
        <v>377</v>
      </c>
      <c r="K266" s="46" t="s">
        <v>2506</v>
      </c>
      <c r="L266" s="11" t="s">
        <v>11666</v>
      </c>
      <c r="M266" s="11" t="s">
        <v>36</v>
      </c>
      <c r="N266" s="11">
        <v>0</v>
      </c>
      <c r="O266" s="11">
        <v>4</v>
      </c>
      <c r="P266" s="11" t="s">
        <v>11820</v>
      </c>
      <c r="Q266" s="130">
        <v>5</v>
      </c>
      <c r="R266" s="130">
        <v>5</v>
      </c>
      <c r="S266" s="14"/>
      <c r="T266" s="16"/>
    </row>
    <row r="267" spans="1:20" ht="14.25" customHeight="1">
      <c r="A267" s="7">
        <v>33</v>
      </c>
      <c r="B267" s="19" t="s">
        <v>2602</v>
      </c>
      <c r="C267" s="11"/>
      <c r="D267" s="11" t="s">
        <v>2604</v>
      </c>
      <c r="E267" s="14"/>
      <c r="F267" s="14"/>
      <c r="G267" s="14"/>
      <c r="H267" s="14"/>
      <c r="I267" s="14"/>
      <c r="J267" s="12" t="s">
        <v>1741</v>
      </c>
      <c r="K267" s="415"/>
      <c r="L267" s="11" t="s">
        <v>11666</v>
      </c>
      <c r="M267" s="11" t="s">
        <v>28</v>
      </c>
      <c r="N267" s="11">
        <v>0</v>
      </c>
      <c r="O267" s="11">
        <v>1</v>
      </c>
      <c r="P267" s="23"/>
      <c r="Q267" s="23"/>
      <c r="R267" s="23"/>
      <c r="S267" s="14"/>
      <c r="T267" s="16"/>
    </row>
    <row r="268" spans="1:20" ht="14.25" customHeight="1">
      <c r="A268" s="7">
        <v>33</v>
      </c>
      <c r="B268" s="19" t="s">
        <v>2602</v>
      </c>
      <c r="C268" s="11" t="s">
        <v>1643</v>
      </c>
      <c r="D268" s="11" t="s">
        <v>2604</v>
      </c>
      <c r="E268" s="14"/>
      <c r="F268" s="14"/>
      <c r="G268" s="14"/>
      <c r="H268" s="14"/>
      <c r="I268" s="14"/>
      <c r="J268" s="12" t="s">
        <v>2605</v>
      </c>
      <c r="K268" s="46" t="s">
        <v>2606</v>
      </c>
      <c r="L268" s="11" t="s">
        <v>11666</v>
      </c>
      <c r="M268" s="11" t="s">
        <v>28</v>
      </c>
      <c r="N268" s="11">
        <v>0</v>
      </c>
      <c r="O268" s="11">
        <v>1</v>
      </c>
      <c r="P268" s="11" t="s">
        <v>11821</v>
      </c>
      <c r="Q268" s="130">
        <v>4</v>
      </c>
      <c r="R268" s="130">
        <v>5</v>
      </c>
      <c r="S268" s="14"/>
      <c r="T268" s="16"/>
    </row>
    <row r="269" spans="1:20" ht="14.25" customHeight="1">
      <c r="A269" s="7">
        <v>33</v>
      </c>
      <c r="B269" s="19" t="s">
        <v>2602</v>
      </c>
      <c r="C269" s="11" t="s">
        <v>318</v>
      </c>
      <c r="D269" s="11" t="s">
        <v>2607</v>
      </c>
      <c r="E269" s="14"/>
      <c r="F269" s="14"/>
      <c r="G269" s="14"/>
      <c r="H269" s="14"/>
      <c r="I269" s="14"/>
      <c r="J269" s="12" t="s">
        <v>520</v>
      </c>
      <c r="K269" s="46" t="s">
        <v>1397</v>
      </c>
      <c r="L269" s="11" t="s">
        <v>11663</v>
      </c>
      <c r="M269" s="11" t="s">
        <v>36</v>
      </c>
      <c r="N269" s="11">
        <v>0</v>
      </c>
      <c r="O269" s="11">
        <v>0</v>
      </c>
      <c r="P269" s="11" t="s">
        <v>11822</v>
      </c>
      <c r="Q269" s="130">
        <v>4</v>
      </c>
      <c r="R269" s="130">
        <v>3</v>
      </c>
      <c r="S269" s="14"/>
      <c r="T269" s="16"/>
    </row>
    <row r="270" spans="1:20" ht="14.25" customHeight="1">
      <c r="A270" s="7">
        <v>34</v>
      </c>
      <c r="B270" s="19" t="s">
        <v>2608</v>
      </c>
      <c r="C270" s="11" t="s">
        <v>1442</v>
      </c>
      <c r="D270" s="11" t="s">
        <v>2609</v>
      </c>
      <c r="E270" s="14"/>
      <c r="F270" s="11" t="s">
        <v>2610</v>
      </c>
      <c r="G270" s="11" t="s">
        <v>2612</v>
      </c>
      <c r="H270" s="11" t="s">
        <v>2612</v>
      </c>
      <c r="I270" s="14"/>
      <c r="J270" s="12" t="s">
        <v>2611</v>
      </c>
      <c r="K270" s="46" t="s">
        <v>1379</v>
      </c>
      <c r="L270" s="11" t="s">
        <v>11663</v>
      </c>
      <c r="M270" s="11" t="s">
        <v>43</v>
      </c>
      <c r="N270" s="11">
        <v>1</v>
      </c>
      <c r="O270" s="11">
        <v>1</v>
      </c>
      <c r="P270" s="11" t="s">
        <v>11823</v>
      </c>
      <c r="Q270" s="130">
        <v>5</v>
      </c>
      <c r="R270" s="130">
        <v>5</v>
      </c>
      <c r="S270" s="14"/>
      <c r="T270" s="16"/>
    </row>
    <row r="271" spans="1:20" ht="14.25" customHeight="1">
      <c r="A271" s="7">
        <v>34</v>
      </c>
      <c r="B271" s="19" t="s">
        <v>2608</v>
      </c>
      <c r="C271" s="11" t="s">
        <v>2613</v>
      </c>
      <c r="D271" s="11" t="s">
        <v>2614</v>
      </c>
      <c r="E271" s="11" t="s">
        <v>4447</v>
      </c>
      <c r="F271" s="14"/>
      <c r="G271" s="11" t="s">
        <v>2615</v>
      </c>
      <c r="H271" s="11" t="s">
        <v>2615</v>
      </c>
      <c r="I271" s="14"/>
      <c r="J271" s="12" t="s">
        <v>797</v>
      </c>
      <c r="K271" s="46" t="s">
        <v>1030</v>
      </c>
      <c r="L271" s="11" t="s">
        <v>11663</v>
      </c>
      <c r="M271" s="11" t="s">
        <v>43</v>
      </c>
      <c r="N271" s="11">
        <v>1</v>
      </c>
      <c r="O271" s="11">
        <v>1</v>
      </c>
      <c r="P271" s="11"/>
      <c r="Q271" s="130">
        <v>5</v>
      </c>
      <c r="R271" s="130">
        <v>3</v>
      </c>
      <c r="S271" s="14"/>
      <c r="T271" s="16"/>
    </row>
    <row r="272" spans="1:20" ht="14.25" customHeight="1">
      <c r="A272" s="7">
        <v>34</v>
      </c>
      <c r="B272" s="19" t="s">
        <v>2608</v>
      </c>
      <c r="C272" s="11" t="s">
        <v>2068</v>
      </c>
      <c r="D272" s="11" t="s">
        <v>2616</v>
      </c>
      <c r="E272" s="11"/>
      <c r="F272" s="11" t="s">
        <v>11084</v>
      </c>
      <c r="G272" s="11" t="s">
        <v>11824</v>
      </c>
      <c r="H272" s="11" t="s">
        <v>2619</v>
      </c>
      <c r="I272" s="11" t="s">
        <v>2621</v>
      </c>
      <c r="J272" s="12" t="s">
        <v>423</v>
      </c>
      <c r="K272" s="46" t="s">
        <v>713</v>
      </c>
      <c r="L272" s="11" t="s">
        <v>11663</v>
      </c>
      <c r="M272" s="11" t="s">
        <v>43</v>
      </c>
      <c r="N272" s="11">
        <v>1</v>
      </c>
      <c r="O272" s="11">
        <v>1</v>
      </c>
      <c r="P272" s="11" t="s">
        <v>11825</v>
      </c>
      <c r="Q272" s="130">
        <v>4</v>
      </c>
      <c r="R272" s="130">
        <v>3</v>
      </c>
      <c r="S272" s="14"/>
      <c r="T272" s="16"/>
    </row>
    <row r="273" spans="1:20" ht="14.25" customHeight="1">
      <c r="A273" s="7">
        <v>34</v>
      </c>
      <c r="B273" s="19" t="s">
        <v>2608</v>
      </c>
      <c r="C273" s="11" t="s">
        <v>2622</v>
      </c>
      <c r="D273" s="11" t="s">
        <v>2623</v>
      </c>
      <c r="E273" s="11"/>
      <c r="F273" s="11" t="s">
        <v>2624</v>
      </c>
      <c r="G273" s="11"/>
      <c r="H273" s="11"/>
      <c r="I273" s="11" t="s">
        <v>181</v>
      </c>
      <c r="J273" s="12" t="s">
        <v>297</v>
      </c>
      <c r="K273" s="46" t="s">
        <v>986</v>
      </c>
      <c r="L273" s="11" t="s">
        <v>11663</v>
      </c>
      <c r="M273" s="11" t="s">
        <v>43</v>
      </c>
      <c r="N273" s="11">
        <v>0</v>
      </c>
      <c r="O273" s="11">
        <v>1</v>
      </c>
      <c r="P273" s="11" t="s">
        <v>11826</v>
      </c>
      <c r="Q273" s="130">
        <v>4</v>
      </c>
      <c r="R273" s="130">
        <v>5</v>
      </c>
      <c r="S273" s="14"/>
      <c r="T273" s="16"/>
    </row>
    <row r="274" spans="1:20" ht="14.25" customHeight="1">
      <c r="A274" s="7">
        <v>34</v>
      </c>
      <c r="B274" s="19" t="s">
        <v>2608</v>
      </c>
      <c r="C274" s="11" t="s">
        <v>1160</v>
      </c>
      <c r="D274" s="11" t="s">
        <v>2625</v>
      </c>
      <c r="E274" s="11"/>
      <c r="F274" s="11" t="s">
        <v>2626</v>
      </c>
      <c r="G274" s="11" t="s">
        <v>2627</v>
      </c>
      <c r="H274" s="11" t="s">
        <v>2627</v>
      </c>
      <c r="I274" s="11"/>
      <c r="J274" s="12" t="s">
        <v>1503</v>
      </c>
      <c r="K274" s="46" t="s">
        <v>720</v>
      </c>
      <c r="L274" s="11" t="s">
        <v>11663</v>
      </c>
      <c r="M274" s="11" t="s">
        <v>153</v>
      </c>
      <c r="N274" s="11">
        <v>1</v>
      </c>
      <c r="O274" s="11">
        <v>1</v>
      </c>
      <c r="P274" s="11" t="s">
        <v>11827</v>
      </c>
      <c r="Q274" s="130">
        <v>5</v>
      </c>
      <c r="R274" s="130">
        <v>5</v>
      </c>
      <c r="S274" s="14"/>
      <c r="T274" s="16"/>
    </row>
    <row r="275" spans="1:20" ht="13.5" customHeight="1">
      <c r="A275" s="7">
        <v>35</v>
      </c>
      <c r="B275" s="19" t="s">
        <v>2628</v>
      </c>
      <c r="C275" s="11" t="s">
        <v>784</v>
      </c>
      <c r="D275" s="11" t="s">
        <v>90</v>
      </c>
      <c r="E275" s="14"/>
      <c r="F275" s="11" t="s">
        <v>2629</v>
      </c>
      <c r="G275" s="11" t="s">
        <v>2630</v>
      </c>
      <c r="H275" s="11" t="s">
        <v>2631</v>
      </c>
      <c r="I275" s="14"/>
      <c r="J275" s="12" t="s">
        <v>1386</v>
      </c>
      <c r="K275" s="46" t="s">
        <v>11085</v>
      </c>
      <c r="L275" s="11" t="s">
        <v>11663</v>
      </c>
      <c r="M275" s="11" t="s">
        <v>43</v>
      </c>
      <c r="N275" s="11">
        <v>0</v>
      </c>
      <c r="O275" s="11">
        <v>0</v>
      </c>
      <c r="P275" s="11"/>
      <c r="Q275" s="130">
        <v>3</v>
      </c>
      <c r="R275" s="130">
        <v>4</v>
      </c>
      <c r="S275" s="14"/>
      <c r="T275" s="16"/>
    </row>
    <row r="276" spans="1:20" ht="13.5" customHeight="1">
      <c r="A276" s="7">
        <v>35</v>
      </c>
      <c r="B276" s="19" t="s">
        <v>2628</v>
      </c>
      <c r="D276" s="11" t="s">
        <v>90</v>
      </c>
      <c r="E276" s="11" t="s">
        <v>11828</v>
      </c>
      <c r="F276" s="11" t="s">
        <v>11829</v>
      </c>
      <c r="G276" s="11" t="s">
        <v>350</v>
      </c>
      <c r="H276" s="11"/>
      <c r="I276" s="14"/>
      <c r="J276" s="12" t="s">
        <v>8328</v>
      </c>
      <c r="K276" s="46" t="s">
        <v>11830</v>
      </c>
      <c r="L276" s="11" t="s">
        <v>11666</v>
      </c>
      <c r="M276" s="11" t="s">
        <v>110</v>
      </c>
      <c r="N276" s="11">
        <v>0</v>
      </c>
      <c r="O276" s="11">
        <v>0</v>
      </c>
      <c r="P276" s="11"/>
      <c r="S276" s="14"/>
      <c r="T276" s="16"/>
    </row>
    <row r="277" spans="1:20" ht="13.5" customHeight="1">
      <c r="A277" s="7">
        <v>35</v>
      </c>
      <c r="B277" s="19" t="s">
        <v>2628</v>
      </c>
      <c r="C277" s="11" t="s">
        <v>272</v>
      </c>
      <c r="D277" s="11" t="s">
        <v>273</v>
      </c>
      <c r="E277" s="11"/>
      <c r="F277" s="11" t="s">
        <v>2587</v>
      </c>
      <c r="G277" s="11"/>
      <c r="H277" s="11"/>
      <c r="I277" s="14"/>
      <c r="J277" s="12" t="s">
        <v>629</v>
      </c>
      <c r="K277" s="46" t="s">
        <v>11086</v>
      </c>
      <c r="L277" s="11" t="s">
        <v>11666</v>
      </c>
      <c r="M277" s="11" t="s">
        <v>43</v>
      </c>
      <c r="N277" s="11">
        <v>0</v>
      </c>
      <c r="O277" s="11">
        <v>0</v>
      </c>
      <c r="P277" s="11"/>
      <c r="Q277" s="130">
        <v>3</v>
      </c>
      <c r="R277" s="130">
        <v>5</v>
      </c>
      <c r="S277" s="14"/>
      <c r="T277" s="16"/>
    </row>
    <row r="278" spans="1:20" ht="13.5" customHeight="1">
      <c r="A278" s="7">
        <v>35</v>
      </c>
      <c r="B278" s="19" t="s">
        <v>2628</v>
      </c>
      <c r="C278" s="11" t="s">
        <v>2634</v>
      </c>
      <c r="D278" s="11" t="s">
        <v>90</v>
      </c>
      <c r="E278" s="11"/>
      <c r="F278" s="11" t="s">
        <v>2635</v>
      </c>
      <c r="G278" s="11" t="s">
        <v>616</v>
      </c>
      <c r="H278" s="11"/>
      <c r="I278" s="14"/>
      <c r="J278" s="12" t="s">
        <v>11087</v>
      </c>
      <c r="K278" s="46" t="s">
        <v>11088</v>
      </c>
      <c r="L278" s="11" t="s">
        <v>11666</v>
      </c>
      <c r="M278" s="11" t="s">
        <v>28</v>
      </c>
      <c r="N278" s="11">
        <v>0</v>
      </c>
      <c r="O278" s="11">
        <v>0</v>
      </c>
      <c r="P278" s="11"/>
      <c r="Q278" s="130">
        <v>3</v>
      </c>
      <c r="R278" s="130">
        <v>3</v>
      </c>
      <c r="S278" s="14"/>
      <c r="T278" s="16"/>
    </row>
    <row r="279" spans="1:20" ht="13.5" customHeight="1">
      <c r="A279" s="7">
        <v>35</v>
      </c>
      <c r="B279" s="19" t="s">
        <v>2628</v>
      </c>
      <c r="C279" s="11" t="s">
        <v>94</v>
      </c>
      <c r="D279" s="11" t="s">
        <v>94</v>
      </c>
      <c r="E279" s="11"/>
      <c r="F279" s="11"/>
      <c r="G279" s="11"/>
      <c r="H279" s="11"/>
      <c r="I279" s="14"/>
      <c r="J279" s="12" t="s">
        <v>11089</v>
      </c>
      <c r="K279" s="46" t="s">
        <v>11090</v>
      </c>
      <c r="L279" s="11" t="s">
        <v>11738</v>
      </c>
      <c r="M279" s="11" t="s">
        <v>83</v>
      </c>
      <c r="N279" s="11">
        <v>0</v>
      </c>
      <c r="O279" s="11">
        <v>0</v>
      </c>
      <c r="P279" s="11"/>
      <c r="Q279" s="130">
        <v>3</v>
      </c>
      <c r="R279" s="130">
        <v>3</v>
      </c>
      <c r="S279" s="14"/>
      <c r="T279" s="16"/>
    </row>
    <row r="280" spans="1:20" ht="13.5" customHeight="1">
      <c r="A280" s="7">
        <v>35</v>
      </c>
      <c r="B280" s="19" t="s">
        <v>2628</v>
      </c>
      <c r="C280" s="11" t="s">
        <v>2640</v>
      </c>
      <c r="D280" s="11" t="s">
        <v>2641</v>
      </c>
      <c r="E280" s="11"/>
      <c r="F280" s="11" t="s">
        <v>2642</v>
      </c>
      <c r="G280" s="11"/>
      <c r="H280" s="11"/>
      <c r="I280" s="14"/>
      <c r="J280" s="12" t="s">
        <v>2643</v>
      </c>
      <c r="K280" s="46" t="s">
        <v>11091</v>
      </c>
      <c r="L280" s="11" t="s">
        <v>11666</v>
      </c>
      <c r="M280" s="11" t="s">
        <v>110</v>
      </c>
      <c r="N280" s="11">
        <v>0</v>
      </c>
      <c r="O280" s="11">
        <v>0</v>
      </c>
      <c r="P280" s="11"/>
      <c r="Q280" s="130">
        <v>3</v>
      </c>
      <c r="R280" s="130">
        <v>3</v>
      </c>
      <c r="S280" s="14"/>
      <c r="T280" s="16"/>
    </row>
    <row r="281" spans="1:20" ht="14.25" customHeight="1">
      <c r="A281" s="1">
        <v>36</v>
      </c>
      <c r="B281" s="10" t="s">
        <v>2645</v>
      </c>
      <c r="C281" s="11" t="s">
        <v>1824</v>
      </c>
      <c r="D281" s="11" t="s">
        <v>2646</v>
      </c>
      <c r="E281" s="14"/>
      <c r="F281" s="14"/>
      <c r="G281" s="11" t="s">
        <v>2647</v>
      </c>
      <c r="H281" s="11" t="s">
        <v>2647</v>
      </c>
      <c r="I281" s="14"/>
      <c r="J281" s="12" t="s">
        <v>1956</v>
      </c>
      <c r="K281" s="46" t="s">
        <v>1305</v>
      </c>
      <c r="L281" s="11" t="s">
        <v>11663</v>
      </c>
      <c r="M281" s="11" t="s">
        <v>275</v>
      </c>
      <c r="N281" s="11">
        <v>0</v>
      </c>
      <c r="O281" s="11">
        <v>6</v>
      </c>
      <c r="P281" s="11" t="s">
        <v>11831</v>
      </c>
      <c r="Q281" s="130">
        <v>4</v>
      </c>
      <c r="R281" s="130">
        <v>5</v>
      </c>
      <c r="S281" s="11"/>
      <c r="T281" s="16"/>
    </row>
    <row r="282" spans="1:20" ht="14.25" customHeight="1">
      <c r="A282" s="1">
        <v>36</v>
      </c>
      <c r="B282" s="10" t="s">
        <v>2645</v>
      </c>
      <c r="C282" s="11" t="s">
        <v>2190</v>
      </c>
      <c r="D282" s="11" t="s">
        <v>2190</v>
      </c>
      <c r="E282" s="14"/>
      <c r="F282" s="14"/>
      <c r="G282" s="11" t="s">
        <v>2648</v>
      </c>
      <c r="H282" s="11" t="s">
        <v>2648</v>
      </c>
      <c r="I282" s="11" t="s">
        <v>181</v>
      </c>
      <c r="J282" s="12" t="s">
        <v>864</v>
      </c>
      <c r="K282" s="46" t="s">
        <v>937</v>
      </c>
      <c r="L282" s="11" t="s">
        <v>11666</v>
      </c>
      <c r="M282" s="11" t="s">
        <v>43</v>
      </c>
      <c r="N282" s="11">
        <v>1</v>
      </c>
      <c r="O282" s="11">
        <v>1</v>
      </c>
      <c r="P282" s="11"/>
      <c r="Q282" s="130">
        <v>3</v>
      </c>
      <c r="R282" s="130">
        <v>4</v>
      </c>
      <c r="S282" s="11"/>
      <c r="T282" s="16"/>
    </row>
    <row r="283" spans="1:20" ht="14.25" customHeight="1">
      <c r="A283" s="1">
        <v>36</v>
      </c>
      <c r="B283" s="10" t="s">
        <v>2645</v>
      </c>
      <c r="C283" s="11" t="s">
        <v>360</v>
      </c>
      <c r="D283" s="11" t="s">
        <v>360</v>
      </c>
      <c r="E283" s="14"/>
      <c r="F283" s="14"/>
      <c r="G283" s="14"/>
      <c r="H283" s="14"/>
      <c r="I283" s="14"/>
      <c r="J283" s="12" t="s">
        <v>1445</v>
      </c>
      <c r="K283" s="46" t="s">
        <v>775</v>
      </c>
      <c r="L283" s="11" t="s">
        <v>11688</v>
      </c>
      <c r="M283" s="11" t="s">
        <v>83</v>
      </c>
      <c r="N283" s="11">
        <v>1</v>
      </c>
      <c r="O283" s="11">
        <v>6</v>
      </c>
      <c r="P283" s="11"/>
      <c r="Q283" s="130">
        <v>4</v>
      </c>
      <c r="R283" s="130">
        <v>5</v>
      </c>
      <c r="S283" s="11"/>
      <c r="T283" s="16"/>
    </row>
    <row r="284" spans="1:20" ht="14.25" customHeight="1">
      <c r="A284" s="1">
        <v>36</v>
      </c>
      <c r="B284" s="10" t="s">
        <v>2645</v>
      </c>
      <c r="C284" s="11" t="s">
        <v>816</v>
      </c>
      <c r="D284" s="11" t="s">
        <v>852</v>
      </c>
      <c r="E284" s="14"/>
      <c r="F284" s="14"/>
      <c r="G284" s="11" t="s">
        <v>417</v>
      </c>
      <c r="H284" s="11" t="s">
        <v>417</v>
      </c>
      <c r="I284" s="11" t="s">
        <v>181</v>
      </c>
      <c r="J284" s="12" t="s">
        <v>1250</v>
      </c>
      <c r="K284" s="46" t="s">
        <v>1978</v>
      </c>
      <c r="L284" s="11" t="s">
        <v>11666</v>
      </c>
      <c r="M284" s="11" t="s">
        <v>43</v>
      </c>
      <c r="N284" s="11">
        <v>1</v>
      </c>
      <c r="O284" s="11">
        <v>1</v>
      </c>
      <c r="P284" s="11" t="s">
        <v>11832</v>
      </c>
      <c r="Q284" s="130">
        <v>4</v>
      </c>
      <c r="R284" s="130">
        <v>4</v>
      </c>
      <c r="S284" s="11"/>
      <c r="T284" s="16"/>
    </row>
    <row r="285" spans="1:20" ht="14.25" customHeight="1">
      <c r="A285" s="1">
        <v>36</v>
      </c>
      <c r="B285" s="10" t="s">
        <v>2645</v>
      </c>
      <c r="C285" s="11" t="s">
        <v>80</v>
      </c>
      <c r="D285" s="11" t="s">
        <v>80</v>
      </c>
      <c r="E285" s="14"/>
      <c r="F285" s="14"/>
      <c r="G285" s="14"/>
      <c r="H285" s="14"/>
      <c r="I285" s="14"/>
      <c r="J285" s="12" t="s">
        <v>2649</v>
      </c>
      <c r="K285" s="46" t="s">
        <v>819</v>
      </c>
      <c r="L285" s="11" t="s">
        <v>11688</v>
      </c>
      <c r="M285" s="11" t="s">
        <v>83</v>
      </c>
      <c r="N285" s="11">
        <v>0</v>
      </c>
      <c r="O285" s="11">
        <v>7</v>
      </c>
      <c r="P285" s="11"/>
      <c r="Q285" s="130">
        <v>3</v>
      </c>
      <c r="R285" s="130">
        <v>3</v>
      </c>
      <c r="S285" s="11"/>
      <c r="T285" s="16"/>
    </row>
    <row r="286" spans="1:20" ht="14.25" customHeight="1">
      <c r="A286" s="1">
        <v>36</v>
      </c>
      <c r="B286" s="10" t="s">
        <v>2645</v>
      </c>
      <c r="C286" s="11" t="s">
        <v>75</v>
      </c>
      <c r="D286" s="11" t="s">
        <v>75</v>
      </c>
      <c r="E286" s="14"/>
      <c r="F286" s="14"/>
      <c r="G286" s="14"/>
      <c r="H286" s="14"/>
      <c r="I286" s="14"/>
      <c r="J286" s="12" t="s">
        <v>1345</v>
      </c>
      <c r="K286" s="46" t="s">
        <v>57</v>
      </c>
      <c r="L286" s="11" t="s">
        <v>11666</v>
      </c>
      <c r="M286" s="11" t="s">
        <v>78</v>
      </c>
      <c r="N286" s="11">
        <v>0</v>
      </c>
      <c r="O286" s="11">
        <v>6</v>
      </c>
      <c r="P286" s="11" t="s">
        <v>11833</v>
      </c>
      <c r="Q286" s="130">
        <v>4</v>
      </c>
      <c r="R286" s="130">
        <v>4</v>
      </c>
      <c r="S286" s="11"/>
      <c r="T286" s="16"/>
    </row>
    <row r="287" spans="1:20" ht="14.25" customHeight="1">
      <c r="A287" s="1">
        <v>36</v>
      </c>
      <c r="B287" s="10" t="s">
        <v>2645</v>
      </c>
      <c r="C287" s="11" t="s">
        <v>497</v>
      </c>
      <c r="D287" s="11" t="s">
        <v>497</v>
      </c>
      <c r="E287" s="14"/>
      <c r="F287" s="14"/>
      <c r="G287" s="11" t="s">
        <v>2650</v>
      </c>
      <c r="H287" s="11" t="s">
        <v>2650</v>
      </c>
      <c r="I287" s="14"/>
      <c r="J287" s="12" t="s">
        <v>1155</v>
      </c>
      <c r="K287" s="46" t="s">
        <v>968</v>
      </c>
      <c r="L287" s="11" t="s">
        <v>11663</v>
      </c>
      <c r="M287" s="11" t="s">
        <v>43</v>
      </c>
      <c r="N287" s="11">
        <v>0</v>
      </c>
      <c r="O287" s="11">
        <v>1</v>
      </c>
      <c r="P287" s="11" t="s">
        <v>11834</v>
      </c>
      <c r="Q287" s="130">
        <v>3</v>
      </c>
      <c r="R287" s="130">
        <v>5</v>
      </c>
      <c r="S287" s="11"/>
      <c r="T287" s="16"/>
    </row>
    <row r="288" spans="1:20" ht="14.25" customHeight="1">
      <c r="A288" s="1">
        <v>37</v>
      </c>
      <c r="B288" s="10" t="s">
        <v>2651</v>
      </c>
      <c r="C288" s="11"/>
      <c r="D288" s="11" t="s">
        <v>294</v>
      </c>
      <c r="E288" s="14"/>
      <c r="F288" s="11"/>
      <c r="G288" s="14"/>
      <c r="H288" s="14"/>
      <c r="I288" s="14"/>
      <c r="J288" s="12" t="s">
        <v>1741</v>
      </c>
      <c r="K288" s="46"/>
      <c r="L288" s="11" t="s">
        <v>11666</v>
      </c>
      <c r="M288" s="11" t="s">
        <v>5797</v>
      </c>
      <c r="N288" s="11">
        <v>0</v>
      </c>
      <c r="O288" s="11">
        <v>6</v>
      </c>
      <c r="P288" s="11"/>
      <c r="Q288" s="11"/>
      <c r="R288" s="11"/>
      <c r="S288" s="14"/>
      <c r="T288" s="16"/>
    </row>
    <row r="289" spans="1:20" ht="14.25" customHeight="1">
      <c r="A289" s="1">
        <v>37</v>
      </c>
      <c r="B289" s="10" t="s">
        <v>2651</v>
      </c>
      <c r="C289" s="11" t="s">
        <v>1928</v>
      </c>
      <c r="D289" s="11" t="s">
        <v>1950</v>
      </c>
      <c r="E289" s="14"/>
      <c r="F289" s="11"/>
      <c r="G289" s="11" t="s">
        <v>2652</v>
      </c>
      <c r="H289" s="14"/>
      <c r="I289" s="14"/>
      <c r="J289" s="12" t="s">
        <v>296</v>
      </c>
      <c r="K289" s="46" t="s">
        <v>433</v>
      </c>
      <c r="L289" s="11" t="s">
        <v>11663</v>
      </c>
      <c r="M289" s="11" t="s">
        <v>5797</v>
      </c>
      <c r="N289" s="11">
        <v>1</v>
      </c>
      <c r="O289" s="11">
        <v>5</v>
      </c>
      <c r="P289" s="11" t="s">
        <v>11835</v>
      </c>
      <c r="Q289" s="130">
        <v>4</v>
      </c>
      <c r="R289" s="130">
        <v>5</v>
      </c>
      <c r="S289" s="14"/>
      <c r="T289" s="16"/>
    </row>
    <row r="290" spans="1:20" ht="14.25" customHeight="1">
      <c r="A290" s="1">
        <v>37</v>
      </c>
      <c r="B290" s="10" t="s">
        <v>2651</v>
      </c>
      <c r="C290" s="11"/>
      <c r="D290" s="11" t="s">
        <v>1659</v>
      </c>
      <c r="E290" s="14"/>
      <c r="F290" s="11"/>
      <c r="G290" s="14"/>
      <c r="H290" s="14"/>
      <c r="I290" s="14"/>
      <c r="J290" s="12" t="s">
        <v>438</v>
      </c>
      <c r="K290" s="46"/>
      <c r="L290" s="11" t="s">
        <v>11688</v>
      </c>
      <c r="M290" s="11" t="s">
        <v>83</v>
      </c>
      <c r="N290" s="11">
        <v>0</v>
      </c>
      <c r="O290" s="11">
        <v>0</v>
      </c>
      <c r="P290" s="11"/>
      <c r="Q290" s="11"/>
      <c r="R290" s="11"/>
      <c r="S290" s="14"/>
      <c r="T290" s="16"/>
    </row>
    <row r="291" spans="1:20" ht="14.25" customHeight="1">
      <c r="A291" s="1">
        <v>37</v>
      </c>
      <c r="B291" s="10" t="s">
        <v>2651</v>
      </c>
      <c r="C291" s="11" t="s">
        <v>197</v>
      </c>
      <c r="D291" s="11" t="s">
        <v>197</v>
      </c>
      <c r="E291" s="14"/>
      <c r="F291" s="11" t="s">
        <v>2653</v>
      </c>
      <c r="G291" s="11" t="s">
        <v>2655</v>
      </c>
      <c r="H291" s="14"/>
      <c r="I291" s="14"/>
      <c r="J291" s="12" t="s">
        <v>1235</v>
      </c>
      <c r="K291" s="46" t="s">
        <v>2654</v>
      </c>
      <c r="L291" s="11" t="s">
        <v>11663</v>
      </c>
      <c r="M291" s="11" t="s">
        <v>43</v>
      </c>
      <c r="N291" s="11">
        <v>0</v>
      </c>
      <c r="O291" s="11">
        <v>5</v>
      </c>
      <c r="P291" s="11"/>
      <c r="Q291" s="130">
        <v>3</v>
      </c>
      <c r="R291" s="130">
        <v>5</v>
      </c>
      <c r="S291" s="14"/>
      <c r="T291" s="16"/>
    </row>
    <row r="292" spans="1:20" ht="14.25" customHeight="1">
      <c r="A292" s="1">
        <v>37</v>
      </c>
      <c r="B292" s="10" t="s">
        <v>2651</v>
      </c>
      <c r="C292" s="11" t="s">
        <v>75</v>
      </c>
      <c r="D292" s="11" t="s">
        <v>294</v>
      </c>
      <c r="E292" s="14"/>
      <c r="F292" s="11" t="s">
        <v>295</v>
      </c>
      <c r="G292" s="11" t="s">
        <v>2658</v>
      </c>
      <c r="H292" s="14"/>
      <c r="I292" s="14"/>
      <c r="J292" s="46" t="s">
        <v>2656</v>
      </c>
      <c r="K292" s="423" t="s">
        <v>2657</v>
      </c>
      <c r="L292" s="11" t="s">
        <v>11666</v>
      </c>
      <c r="M292" s="11" t="s">
        <v>5797</v>
      </c>
      <c r="N292" s="11">
        <v>1</v>
      </c>
      <c r="O292" s="11">
        <v>6</v>
      </c>
      <c r="P292" s="11"/>
      <c r="Q292" s="130">
        <v>3</v>
      </c>
      <c r="R292" s="130">
        <v>5</v>
      </c>
      <c r="S292" s="14"/>
      <c r="T292" s="16"/>
    </row>
    <row r="293" spans="1:20" ht="14.25" customHeight="1">
      <c r="A293" s="1">
        <v>37</v>
      </c>
      <c r="B293" s="10" t="s">
        <v>2651</v>
      </c>
      <c r="C293" s="11"/>
      <c r="D293" s="11" t="s">
        <v>273</v>
      </c>
      <c r="E293" s="14"/>
      <c r="F293" s="11"/>
      <c r="G293" s="14"/>
      <c r="H293" s="14"/>
      <c r="I293" s="14"/>
      <c r="J293" s="12" t="s">
        <v>791</v>
      </c>
      <c r="K293" s="46"/>
      <c r="L293" s="11" t="s">
        <v>11663</v>
      </c>
      <c r="M293" s="11" t="s">
        <v>275</v>
      </c>
      <c r="N293" s="11">
        <v>0</v>
      </c>
      <c r="O293" s="11">
        <v>5</v>
      </c>
      <c r="P293" s="11"/>
      <c r="Q293" s="11"/>
      <c r="R293" s="11"/>
      <c r="S293" s="14"/>
      <c r="T293" s="16"/>
    </row>
    <row r="294" spans="1:20" ht="14.25" customHeight="1">
      <c r="A294" s="1">
        <v>37</v>
      </c>
      <c r="B294" s="10" t="s">
        <v>2651</v>
      </c>
      <c r="C294" s="11" t="s">
        <v>2659</v>
      </c>
      <c r="D294" s="11" t="s">
        <v>2660</v>
      </c>
      <c r="E294" s="14"/>
      <c r="F294" s="11" t="s">
        <v>2661</v>
      </c>
      <c r="G294" s="11" t="s">
        <v>11836</v>
      </c>
      <c r="H294" s="14"/>
      <c r="I294" s="14"/>
      <c r="J294" s="12" t="s">
        <v>2662</v>
      </c>
      <c r="K294" s="46" t="s">
        <v>2663</v>
      </c>
      <c r="L294" s="11" t="s">
        <v>11663</v>
      </c>
      <c r="M294" s="11" t="s">
        <v>275</v>
      </c>
      <c r="N294" s="11">
        <v>1</v>
      </c>
      <c r="O294" s="11">
        <v>5</v>
      </c>
      <c r="P294" s="11"/>
      <c r="Q294" s="130">
        <v>3</v>
      </c>
      <c r="R294" s="130">
        <v>5</v>
      </c>
      <c r="S294" s="14"/>
      <c r="T294" s="16"/>
    </row>
    <row r="295" spans="1:20" ht="14.25" customHeight="1">
      <c r="A295" s="7">
        <v>38</v>
      </c>
      <c r="B295" s="19" t="s">
        <v>2665</v>
      </c>
      <c r="C295" s="11"/>
      <c r="D295" s="11" t="s">
        <v>2679</v>
      </c>
      <c r="E295" s="14"/>
      <c r="F295" s="11" t="s">
        <v>2680</v>
      </c>
      <c r="G295" s="14"/>
      <c r="H295" s="14"/>
      <c r="I295" s="14"/>
      <c r="J295" s="12" t="s">
        <v>1030</v>
      </c>
      <c r="K295" s="415"/>
      <c r="L295" s="11" t="s">
        <v>11663</v>
      </c>
      <c r="M295" s="11" t="s">
        <v>5797</v>
      </c>
      <c r="N295" s="11">
        <v>0</v>
      </c>
      <c r="O295" s="11">
        <v>0</v>
      </c>
      <c r="P295" s="11"/>
      <c r="Q295" s="11"/>
      <c r="R295" s="11"/>
      <c r="S295" s="14"/>
      <c r="T295" s="16"/>
    </row>
    <row r="296" spans="1:20" ht="14.25" customHeight="1">
      <c r="A296" s="7">
        <v>38</v>
      </c>
      <c r="B296" s="19" t="s">
        <v>2665</v>
      </c>
      <c r="C296" s="11"/>
      <c r="D296" s="11" t="s">
        <v>2484</v>
      </c>
      <c r="E296" s="14"/>
      <c r="F296" s="11" t="s">
        <v>2683</v>
      </c>
      <c r="G296" s="14"/>
      <c r="H296" s="14"/>
      <c r="I296" s="14"/>
      <c r="J296" s="12" t="s">
        <v>682</v>
      </c>
      <c r="K296" s="415"/>
      <c r="L296" s="11" t="s">
        <v>11663</v>
      </c>
      <c r="M296" s="11" t="s">
        <v>5797</v>
      </c>
      <c r="N296" s="11">
        <v>0</v>
      </c>
      <c r="O296" s="11">
        <v>0</v>
      </c>
      <c r="P296" s="11"/>
      <c r="Q296" s="11"/>
      <c r="R296" s="11"/>
      <c r="S296" s="14"/>
      <c r="T296" s="16"/>
    </row>
    <row r="297" spans="1:20" ht="14.25" customHeight="1">
      <c r="A297" s="7">
        <v>38</v>
      </c>
      <c r="B297" s="19" t="s">
        <v>2665</v>
      </c>
      <c r="C297" s="11"/>
      <c r="D297" s="11" t="s">
        <v>11837</v>
      </c>
      <c r="E297" s="14"/>
      <c r="F297" s="11"/>
      <c r="G297" s="14"/>
      <c r="H297" s="14"/>
      <c r="I297" s="14"/>
      <c r="J297" s="12" t="s">
        <v>684</v>
      </c>
      <c r="K297" s="415"/>
      <c r="L297" s="11" t="s">
        <v>11663</v>
      </c>
      <c r="M297" s="11" t="s">
        <v>5797</v>
      </c>
      <c r="N297" s="11">
        <v>0</v>
      </c>
      <c r="O297" s="11">
        <v>0</v>
      </c>
      <c r="P297" s="11" t="s">
        <v>11838</v>
      </c>
      <c r="Q297" s="11"/>
      <c r="R297" s="11"/>
      <c r="S297" s="14"/>
      <c r="T297" s="16"/>
    </row>
    <row r="298" spans="1:20" ht="14.25" customHeight="1">
      <c r="A298" s="7">
        <v>38</v>
      </c>
      <c r="B298" s="19" t="s">
        <v>2665</v>
      </c>
      <c r="C298" s="11"/>
      <c r="D298" s="11" t="s">
        <v>11839</v>
      </c>
      <c r="E298" s="14"/>
      <c r="F298" s="11"/>
      <c r="G298" s="14"/>
      <c r="H298" s="14"/>
      <c r="I298" s="14"/>
      <c r="J298" s="12" t="s">
        <v>428</v>
      </c>
      <c r="K298" s="415"/>
      <c r="L298" s="11" t="s">
        <v>11663</v>
      </c>
      <c r="M298" s="11" t="s">
        <v>5797</v>
      </c>
      <c r="N298" s="11">
        <v>0</v>
      </c>
      <c r="O298" s="11">
        <v>0</v>
      </c>
      <c r="P298" s="11" t="s">
        <v>11840</v>
      </c>
      <c r="Q298" s="11"/>
      <c r="R298" s="11"/>
      <c r="S298" s="14"/>
      <c r="T298" s="16"/>
    </row>
    <row r="299" spans="1:20" ht="14.25" customHeight="1">
      <c r="A299" s="7">
        <v>38</v>
      </c>
      <c r="B299" s="19" t="s">
        <v>2665</v>
      </c>
      <c r="C299" s="16"/>
      <c r="D299" s="11" t="s">
        <v>2674</v>
      </c>
      <c r="E299" s="14"/>
      <c r="F299" s="11" t="s">
        <v>2675</v>
      </c>
      <c r="G299" s="14"/>
      <c r="H299" s="14"/>
      <c r="I299" s="14"/>
      <c r="J299" s="12" t="s">
        <v>1032</v>
      </c>
      <c r="K299" s="415"/>
      <c r="L299" s="11" t="s">
        <v>11663</v>
      </c>
      <c r="M299" s="11" t="s">
        <v>5797</v>
      </c>
      <c r="N299" s="11">
        <v>0</v>
      </c>
      <c r="O299" s="11">
        <v>0</v>
      </c>
      <c r="P299" s="11"/>
      <c r="Q299" s="11"/>
      <c r="R299" s="11"/>
      <c r="S299" s="14"/>
      <c r="T299" s="16"/>
    </row>
    <row r="300" spans="1:20" ht="14.25" customHeight="1">
      <c r="A300" s="7">
        <v>38</v>
      </c>
      <c r="B300" s="19" t="s">
        <v>2665</v>
      </c>
      <c r="C300" s="11" t="s">
        <v>310</v>
      </c>
      <c r="D300" s="11" t="s">
        <v>2670</v>
      </c>
      <c r="E300" s="14"/>
      <c r="F300" s="11" t="s">
        <v>2671</v>
      </c>
      <c r="G300" s="14"/>
      <c r="H300" s="14"/>
      <c r="I300" s="14"/>
      <c r="J300" s="12" t="s">
        <v>686</v>
      </c>
      <c r="K300" s="415"/>
      <c r="L300" s="11" t="s">
        <v>11663</v>
      </c>
      <c r="M300" s="11" t="s">
        <v>83</v>
      </c>
      <c r="N300" s="11">
        <v>0</v>
      </c>
      <c r="O300" s="11">
        <v>0</v>
      </c>
      <c r="P300" s="11"/>
      <c r="Q300" s="11"/>
      <c r="R300" s="11"/>
      <c r="S300" s="14"/>
      <c r="T300" s="16"/>
    </row>
    <row r="301" spans="1:20" ht="14.25" customHeight="1">
      <c r="A301" s="7">
        <v>38</v>
      </c>
      <c r="B301" s="19" t="s">
        <v>2665</v>
      </c>
      <c r="C301" s="11" t="s">
        <v>318</v>
      </c>
      <c r="D301" s="11" t="s">
        <v>2666</v>
      </c>
      <c r="E301" s="11" t="s">
        <v>11841</v>
      </c>
      <c r="F301" s="11" t="s">
        <v>2667</v>
      </c>
      <c r="G301" s="11" t="s">
        <v>2668</v>
      </c>
      <c r="H301" s="11" t="s">
        <v>2669</v>
      </c>
      <c r="I301" s="14"/>
      <c r="J301" s="12" t="s">
        <v>882</v>
      </c>
      <c r="K301" s="46" t="s">
        <v>1485</v>
      </c>
      <c r="L301" s="11" t="s">
        <v>11663</v>
      </c>
      <c r="M301" s="11" t="s">
        <v>83</v>
      </c>
      <c r="N301" s="11">
        <v>0</v>
      </c>
      <c r="O301" s="11">
        <v>1</v>
      </c>
      <c r="P301" s="11" t="s">
        <v>11842</v>
      </c>
      <c r="Q301" s="130">
        <v>4</v>
      </c>
      <c r="R301" s="130">
        <v>3</v>
      </c>
      <c r="S301" s="14"/>
      <c r="T301" s="16"/>
    </row>
    <row r="302" spans="1:20" ht="14.25" customHeight="1">
      <c r="A302" s="7">
        <v>38</v>
      </c>
      <c r="B302" s="19" t="s">
        <v>2665</v>
      </c>
      <c r="C302" s="11" t="s">
        <v>310</v>
      </c>
      <c r="D302" s="11" t="s">
        <v>2670</v>
      </c>
      <c r="E302" s="14"/>
      <c r="F302" s="11" t="s">
        <v>2671</v>
      </c>
      <c r="G302" s="11" t="s">
        <v>2672</v>
      </c>
      <c r="H302" s="11" t="s">
        <v>2673</v>
      </c>
      <c r="I302" s="14"/>
      <c r="J302" s="12" t="s">
        <v>1485</v>
      </c>
      <c r="K302" s="46" t="s">
        <v>569</v>
      </c>
      <c r="L302" s="11" t="s">
        <v>11663</v>
      </c>
      <c r="M302" s="11" t="s">
        <v>83</v>
      </c>
      <c r="N302" s="11">
        <v>0</v>
      </c>
      <c r="O302" s="11">
        <v>0</v>
      </c>
      <c r="P302" s="11"/>
      <c r="Q302" s="130">
        <v>3</v>
      </c>
      <c r="R302" s="130">
        <v>2</v>
      </c>
      <c r="S302" s="14"/>
      <c r="T302" s="16"/>
    </row>
    <row r="303" spans="1:20" ht="14.25" customHeight="1">
      <c r="A303" s="7">
        <v>38</v>
      </c>
      <c r="B303" s="19" t="s">
        <v>2665</v>
      </c>
      <c r="C303" s="11" t="s">
        <v>350</v>
      </c>
      <c r="D303" s="11" t="s">
        <v>2674</v>
      </c>
      <c r="E303" s="14"/>
      <c r="F303" s="11" t="s">
        <v>2675</v>
      </c>
      <c r="G303" s="11" t="s">
        <v>11843</v>
      </c>
      <c r="H303" s="11" t="s">
        <v>2678</v>
      </c>
      <c r="I303" s="14"/>
      <c r="J303" s="12" t="s">
        <v>1073</v>
      </c>
      <c r="K303" s="46" t="s">
        <v>2676</v>
      </c>
      <c r="L303" s="11" t="s">
        <v>11663</v>
      </c>
      <c r="M303" s="11" t="s">
        <v>5797</v>
      </c>
      <c r="N303" s="11">
        <v>0</v>
      </c>
      <c r="O303" s="11">
        <v>0</v>
      </c>
      <c r="P303" s="11"/>
      <c r="Q303" s="130">
        <v>3</v>
      </c>
      <c r="R303" s="130">
        <v>2</v>
      </c>
      <c r="S303" s="14"/>
      <c r="T303" s="16"/>
    </row>
    <row r="304" spans="1:20" ht="14.25" customHeight="1">
      <c r="A304" s="7">
        <v>38</v>
      </c>
      <c r="B304" s="19" t="s">
        <v>2665</v>
      </c>
      <c r="C304" s="11" t="s">
        <v>2679</v>
      </c>
      <c r="D304" s="11" t="s">
        <v>2679</v>
      </c>
      <c r="E304" s="14"/>
      <c r="F304" s="11" t="s">
        <v>2680</v>
      </c>
      <c r="G304" s="11" t="s">
        <v>11844</v>
      </c>
      <c r="H304" s="11" t="s">
        <v>2682</v>
      </c>
      <c r="I304" s="14"/>
      <c r="J304" s="12" t="s">
        <v>2395</v>
      </c>
      <c r="K304" s="46" t="s">
        <v>965</v>
      </c>
      <c r="L304" s="11" t="s">
        <v>11663</v>
      </c>
      <c r="M304" s="11" t="s">
        <v>5797</v>
      </c>
      <c r="N304" s="11">
        <v>0</v>
      </c>
      <c r="O304" s="11">
        <v>0</v>
      </c>
      <c r="P304" s="11"/>
      <c r="Q304" s="130">
        <v>4</v>
      </c>
      <c r="R304" s="130">
        <v>4</v>
      </c>
      <c r="S304" s="14"/>
      <c r="T304" s="16"/>
    </row>
    <row r="305" spans="1:20" ht="14.25" customHeight="1">
      <c r="A305" s="7">
        <v>38</v>
      </c>
      <c r="B305" s="19" t="s">
        <v>2665</v>
      </c>
      <c r="C305" s="11" t="s">
        <v>2484</v>
      </c>
      <c r="D305" s="11" t="s">
        <v>2484</v>
      </c>
      <c r="E305" s="14"/>
      <c r="F305" s="11" t="s">
        <v>2683</v>
      </c>
      <c r="G305" s="11" t="s">
        <v>2685</v>
      </c>
      <c r="H305" s="11" t="s">
        <v>2685</v>
      </c>
      <c r="I305" s="14"/>
      <c r="J305" s="12" t="s">
        <v>1658</v>
      </c>
      <c r="K305" s="46" t="s">
        <v>2684</v>
      </c>
      <c r="L305" s="11" t="s">
        <v>11663</v>
      </c>
      <c r="M305" s="11" t="s">
        <v>5797</v>
      </c>
      <c r="N305" s="11">
        <v>0</v>
      </c>
      <c r="O305" s="11">
        <v>0</v>
      </c>
      <c r="P305" s="11" t="s">
        <v>11845</v>
      </c>
      <c r="Q305" s="130">
        <v>4</v>
      </c>
      <c r="R305" s="130">
        <v>5</v>
      </c>
      <c r="S305" s="14"/>
      <c r="T305" s="16"/>
    </row>
    <row r="306" spans="1:20" ht="14.25" customHeight="1">
      <c r="A306" s="7">
        <v>38</v>
      </c>
      <c r="B306" s="19" t="s">
        <v>2665</v>
      </c>
      <c r="C306" s="11" t="s">
        <v>497</v>
      </c>
      <c r="D306" s="11" t="s">
        <v>2686</v>
      </c>
      <c r="E306" s="14"/>
      <c r="F306" s="11" t="s">
        <v>2687</v>
      </c>
      <c r="G306" s="11" t="s">
        <v>2689</v>
      </c>
      <c r="H306" s="11" t="s">
        <v>2689</v>
      </c>
      <c r="I306" s="14"/>
      <c r="J306" s="12" t="s">
        <v>2688</v>
      </c>
      <c r="K306" s="46" t="s">
        <v>1195</v>
      </c>
      <c r="L306" s="11" t="s">
        <v>11663</v>
      </c>
      <c r="M306" s="11" t="s">
        <v>43</v>
      </c>
      <c r="N306" s="11">
        <v>0</v>
      </c>
      <c r="O306" s="11">
        <v>0</v>
      </c>
      <c r="P306" s="11" t="s">
        <v>11846</v>
      </c>
      <c r="Q306" s="130">
        <v>4</v>
      </c>
      <c r="R306" s="130">
        <v>5</v>
      </c>
      <c r="S306" s="14"/>
      <c r="T306" s="16"/>
    </row>
    <row r="307" spans="1:20" ht="14.25" customHeight="1">
      <c r="A307" s="7">
        <v>39</v>
      </c>
      <c r="B307" s="19" t="s">
        <v>2690</v>
      </c>
      <c r="C307" s="11"/>
      <c r="D307" s="11" t="s">
        <v>11847</v>
      </c>
      <c r="E307" s="14"/>
      <c r="F307" s="14"/>
      <c r="G307" s="14"/>
      <c r="H307" s="14"/>
      <c r="I307" s="14"/>
      <c r="J307" s="12" t="s">
        <v>8458</v>
      </c>
      <c r="K307" s="415"/>
      <c r="L307" s="11" t="s">
        <v>11663</v>
      </c>
      <c r="M307" s="11" t="s">
        <v>43</v>
      </c>
      <c r="N307" s="11">
        <v>0</v>
      </c>
      <c r="O307" s="11">
        <v>0</v>
      </c>
      <c r="P307" s="11"/>
      <c r="Q307" s="11"/>
      <c r="R307" s="11"/>
      <c r="S307" s="14"/>
      <c r="T307" s="16"/>
    </row>
    <row r="308" spans="1:20" ht="14.25" customHeight="1">
      <c r="A308" s="7">
        <v>39</v>
      </c>
      <c r="B308" s="19" t="s">
        <v>2690</v>
      </c>
      <c r="C308" s="11" t="s">
        <v>350</v>
      </c>
      <c r="D308" s="11" t="s">
        <v>2691</v>
      </c>
      <c r="E308" s="14"/>
      <c r="F308" s="11" t="s">
        <v>2692</v>
      </c>
      <c r="G308" s="11" t="s">
        <v>2694</v>
      </c>
      <c r="H308" s="11" t="s">
        <v>2695</v>
      </c>
      <c r="I308" s="14"/>
      <c r="J308" s="12" t="s">
        <v>2693</v>
      </c>
      <c r="K308" s="46" t="s">
        <v>129</v>
      </c>
      <c r="L308" s="11" t="s">
        <v>11663</v>
      </c>
      <c r="M308" s="11" t="s">
        <v>28</v>
      </c>
      <c r="N308" s="11">
        <v>1</v>
      </c>
      <c r="O308" s="11">
        <v>0</v>
      </c>
      <c r="P308" s="11"/>
      <c r="Q308" s="130">
        <v>5</v>
      </c>
      <c r="R308" s="130">
        <v>5</v>
      </c>
      <c r="S308" s="14"/>
      <c r="T308" s="16"/>
    </row>
    <row r="309" spans="1:20" ht="14.25" customHeight="1">
      <c r="A309" s="7">
        <v>39</v>
      </c>
      <c r="B309" s="19" t="s">
        <v>2690</v>
      </c>
      <c r="C309" s="11"/>
      <c r="D309" s="11" t="s">
        <v>2696</v>
      </c>
      <c r="E309" s="14"/>
      <c r="F309" s="11" t="s">
        <v>2697</v>
      </c>
      <c r="G309" s="14"/>
      <c r="H309" s="14"/>
      <c r="I309" s="14"/>
      <c r="J309" s="12" t="s">
        <v>11848</v>
      </c>
      <c r="K309" s="415"/>
      <c r="L309" s="11" t="s">
        <v>11663</v>
      </c>
      <c r="M309" s="11" t="s">
        <v>28</v>
      </c>
      <c r="N309" s="11">
        <v>0</v>
      </c>
      <c r="O309" s="11">
        <v>0</v>
      </c>
      <c r="P309" s="11"/>
      <c r="Q309" s="11"/>
      <c r="R309" s="11"/>
      <c r="S309" s="14"/>
      <c r="T309" s="16"/>
    </row>
    <row r="310" spans="1:20" ht="14.25" customHeight="1">
      <c r="A310" s="7">
        <v>39</v>
      </c>
      <c r="B310" s="19" t="s">
        <v>2690</v>
      </c>
      <c r="C310" s="11"/>
      <c r="D310" s="11" t="s">
        <v>2696</v>
      </c>
      <c r="E310" s="14"/>
      <c r="F310" s="11" t="s">
        <v>2697</v>
      </c>
      <c r="G310" s="14"/>
      <c r="H310" s="14"/>
      <c r="I310" s="14"/>
      <c r="J310" s="12" t="s">
        <v>11849</v>
      </c>
      <c r="K310" s="415"/>
      <c r="L310" s="11" t="s">
        <v>11663</v>
      </c>
      <c r="M310" s="11" t="s">
        <v>28</v>
      </c>
      <c r="N310" s="11">
        <v>0</v>
      </c>
      <c r="O310" s="11">
        <v>0</v>
      </c>
      <c r="P310" s="11"/>
      <c r="Q310" s="11"/>
      <c r="R310" s="11"/>
      <c r="S310" s="14"/>
      <c r="T310" s="16"/>
    </row>
    <row r="311" spans="1:20" ht="14.25" customHeight="1">
      <c r="A311" s="7">
        <v>39</v>
      </c>
      <c r="B311" s="19" t="s">
        <v>2690</v>
      </c>
      <c r="C311" s="11"/>
      <c r="D311" s="11" t="s">
        <v>11850</v>
      </c>
      <c r="E311" s="14"/>
      <c r="F311" s="11" t="s">
        <v>11851</v>
      </c>
      <c r="G311" s="14"/>
      <c r="H311" s="14"/>
      <c r="I311" s="14"/>
      <c r="J311" s="12" t="s">
        <v>11852</v>
      </c>
      <c r="K311" s="415"/>
      <c r="L311" s="11" t="s">
        <v>11663</v>
      </c>
      <c r="M311" s="11" t="s">
        <v>28</v>
      </c>
      <c r="N311" s="11">
        <v>0</v>
      </c>
      <c r="O311" s="11">
        <v>0</v>
      </c>
      <c r="P311" s="11"/>
      <c r="Q311" s="11"/>
      <c r="R311" s="11"/>
      <c r="S311" s="14"/>
      <c r="T311" s="16"/>
    </row>
    <row r="312" spans="1:20" ht="14.25" customHeight="1">
      <c r="A312" s="7">
        <v>39</v>
      </c>
      <c r="B312" s="19" t="s">
        <v>2690</v>
      </c>
      <c r="C312" s="11" t="s">
        <v>784</v>
      </c>
      <c r="D312" s="11" t="s">
        <v>2696</v>
      </c>
      <c r="E312" s="14"/>
      <c r="F312" s="11" t="s">
        <v>2697</v>
      </c>
      <c r="G312" s="11" t="s">
        <v>2700</v>
      </c>
      <c r="H312" s="11" t="s">
        <v>2700</v>
      </c>
      <c r="I312" s="11" t="s">
        <v>2701</v>
      </c>
      <c r="J312" s="12" t="s">
        <v>2698</v>
      </c>
      <c r="K312" s="46" t="s">
        <v>1395</v>
      </c>
      <c r="L312" s="11" t="s">
        <v>11663</v>
      </c>
      <c r="M312" s="11" t="s">
        <v>28</v>
      </c>
      <c r="N312" s="11">
        <v>1</v>
      </c>
      <c r="O312" s="11">
        <v>0</v>
      </c>
      <c r="P312" s="11"/>
      <c r="Q312" s="130">
        <v>5</v>
      </c>
      <c r="R312" s="130">
        <v>5</v>
      </c>
      <c r="S312" s="14"/>
      <c r="T312" s="16"/>
    </row>
    <row r="313" spans="1:20" ht="14.25" customHeight="1">
      <c r="A313" s="7">
        <v>39</v>
      </c>
      <c r="B313" s="19" t="s">
        <v>2690</v>
      </c>
      <c r="C313" s="11" t="s">
        <v>11853</v>
      </c>
      <c r="D313" s="11" t="s">
        <v>11854</v>
      </c>
      <c r="E313" s="14"/>
      <c r="F313" s="11" t="s">
        <v>11855</v>
      </c>
      <c r="G313" s="11" t="s">
        <v>11856</v>
      </c>
      <c r="H313" s="11" t="s">
        <v>11856</v>
      </c>
      <c r="I313" s="11"/>
      <c r="J313" s="12" t="s">
        <v>558</v>
      </c>
      <c r="K313" s="415"/>
      <c r="L313" s="11" t="s">
        <v>11663</v>
      </c>
      <c r="M313" s="11" t="s">
        <v>28</v>
      </c>
      <c r="N313" s="11">
        <v>0</v>
      </c>
      <c r="O313" s="11">
        <v>0</v>
      </c>
      <c r="P313" s="11"/>
      <c r="Q313" s="11"/>
      <c r="R313" s="11"/>
      <c r="S313" s="14"/>
      <c r="T313" s="16"/>
    </row>
    <row r="314" spans="1:20" ht="14.25" customHeight="1">
      <c r="A314" s="7">
        <v>39</v>
      </c>
      <c r="B314" s="19" t="s">
        <v>2690</v>
      </c>
      <c r="C314" s="11" t="s">
        <v>943</v>
      </c>
      <c r="D314" s="11" t="s">
        <v>9596</v>
      </c>
      <c r="E314" s="14"/>
      <c r="F314" s="11" t="s">
        <v>2462</v>
      </c>
      <c r="G314" s="11" t="s">
        <v>11857</v>
      </c>
      <c r="H314" s="11" t="s">
        <v>11858</v>
      </c>
      <c r="I314" s="11"/>
      <c r="J314" s="12" t="s">
        <v>2084</v>
      </c>
      <c r="K314" s="415"/>
      <c r="L314" s="11" t="s">
        <v>11666</v>
      </c>
      <c r="M314" s="11" t="s">
        <v>28</v>
      </c>
      <c r="N314" s="11">
        <v>1</v>
      </c>
      <c r="O314" s="11">
        <v>0</v>
      </c>
      <c r="P314" s="11" t="s">
        <v>11859</v>
      </c>
      <c r="Q314" s="11"/>
      <c r="R314" s="11"/>
      <c r="S314" s="14"/>
      <c r="T314" s="16"/>
    </row>
    <row r="315" spans="1:20" ht="14.25" customHeight="1">
      <c r="A315" s="7">
        <v>39</v>
      </c>
      <c r="B315" s="19" t="s">
        <v>2690</v>
      </c>
      <c r="C315" s="11" t="s">
        <v>2703</v>
      </c>
      <c r="D315" s="11" t="s">
        <v>2704</v>
      </c>
      <c r="E315" s="14"/>
      <c r="F315" s="11" t="s">
        <v>2705</v>
      </c>
      <c r="G315" s="11" t="s">
        <v>11860</v>
      </c>
      <c r="H315" s="11" t="s">
        <v>11860</v>
      </c>
      <c r="I315" s="11"/>
      <c r="J315" s="12" t="s">
        <v>2706</v>
      </c>
      <c r="K315" s="46" t="s">
        <v>1042</v>
      </c>
      <c r="L315" s="11" t="s">
        <v>11666</v>
      </c>
      <c r="M315" s="11" t="s">
        <v>28</v>
      </c>
      <c r="N315" s="11">
        <v>1</v>
      </c>
      <c r="O315" s="11">
        <v>0</v>
      </c>
      <c r="P315" s="11" t="s">
        <v>11861</v>
      </c>
      <c r="Q315" s="130">
        <v>5</v>
      </c>
      <c r="R315" s="130">
        <v>5</v>
      </c>
      <c r="S315" s="14"/>
      <c r="T315" s="16"/>
    </row>
    <row r="316" spans="1:20" ht="14.25" customHeight="1">
      <c r="A316" s="7">
        <v>39</v>
      </c>
      <c r="B316" s="19" t="s">
        <v>2690</v>
      </c>
      <c r="C316" s="11" t="s">
        <v>2708</v>
      </c>
      <c r="D316" s="11" t="s">
        <v>2708</v>
      </c>
      <c r="E316" s="14"/>
      <c r="F316" s="28" t="s">
        <v>2709</v>
      </c>
      <c r="G316" s="11" t="s">
        <v>11862</v>
      </c>
      <c r="H316" s="11" t="s">
        <v>2713</v>
      </c>
      <c r="I316" s="11"/>
      <c r="J316" s="12" t="s">
        <v>2710</v>
      </c>
      <c r="K316" s="46" t="s">
        <v>2711</v>
      </c>
      <c r="L316" s="11" t="s">
        <v>11663</v>
      </c>
      <c r="M316" s="11" t="s">
        <v>43</v>
      </c>
      <c r="N316" s="11">
        <v>0</v>
      </c>
      <c r="O316" s="11">
        <v>0</v>
      </c>
      <c r="P316" s="11"/>
      <c r="Q316" s="130">
        <v>5</v>
      </c>
      <c r="R316" s="130">
        <v>4</v>
      </c>
      <c r="S316" s="14"/>
      <c r="T316" s="16"/>
    </row>
    <row r="317" spans="1:20" ht="14.25" customHeight="1">
      <c r="A317" s="7">
        <v>39</v>
      </c>
      <c r="B317" s="19" t="s">
        <v>2690</v>
      </c>
      <c r="C317" s="11" t="s">
        <v>75</v>
      </c>
      <c r="D317" s="11" t="s">
        <v>75</v>
      </c>
      <c r="E317" s="14"/>
      <c r="F317" s="28"/>
      <c r="G317" s="11"/>
      <c r="H317" s="11"/>
      <c r="I317" s="11"/>
      <c r="J317" s="12" t="s">
        <v>1213</v>
      </c>
      <c r="K317" s="415"/>
      <c r="L317" s="11" t="s">
        <v>11666</v>
      </c>
      <c r="M317" s="11" t="s">
        <v>78</v>
      </c>
      <c r="N317" s="11">
        <v>0</v>
      </c>
      <c r="O317" s="11">
        <v>0</v>
      </c>
      <c r="P317" s="11" t="s">
        <v>11759</v>
      </c>
      <c r="Q317" s="11"/>
      <c r="R317" s="11"/>
      <c r="S317" s="14"/>
      <c r="T317" s="16"/>
    </row>
    <row r="318" spans="1:20" ht="14.25" customHeight="1">
      <c r="A318" s="7">
        <v>40</v>
      </c>
      <c r="B318" s="19" t="s">
        <v>2714</v>
      </c>
      <c r="C318" s="11"/>
      <c r="D318" s="11" t="s">
        <v>11863</v>
      </c>
      <c r="E318" s="14"/>
      <c r="F318" s="11" t="s">
        <v>11864</v>
      </c>
      <c r="G318" s="11"/>
      <c r="H318" s="11"/>
      <c r="I318" s="14"/>
      <c r="J318" s="12" t="s">
        <v>1891</v>
      </c>
      <c r="K318" s="46"/>
      <c r="L318" s="11" t="s">
        <v>11666</v>
      </c>
      <c r="M318" s="11" t="s">
        <v>28</v>
      </c>
      <c r="N318" s="11">
        <v>0</v>
      </c>
      <c r="O318" s="11">
        <v>0</v>
      </c>
      <c r="P318" s="11"/>
      <c r="Q318" s="11"/>
      <c r="R318" s="11"/>
      <c r="S318" s="14"/>
      <c r="T318" s="16"/>
    </row>
    <row r="319" spans="1:20" ht="14.25" customHeight="1">
      <c r="A319" s="7">
        <v>40</v>
      </c>
      <c r="B319" s="19" t="s">
        <v>2714</v>
      </c>
      <c r="C319" s="11"/>
      <c r="D319" s="11" t="s">
        <v>753</v>
      </c>
      <c r="E319" s="14"/>
      <c r="F319" s="11"/>
      <c r="G319" s="14"/>
      <c r="H319" s="14"/>
      <c r="I319" s="14"/>
      <c r="J319" s="12" t="s">
        <v>809</v>
      </c>
      <c r="K319" s="415"/>
      <c r="L319" s="11" t="s">
        <v>11666</v>
      </c>
      <c r="M319" s="11" t="s">
        <v>28</v>
      </c>
      <c r="N319" s="11">
        <v>0</v>
      </c>
      <c r="O319" s="11">
        <v>0</v>
      </c>
      <c r="P319" s="11"/>
      <c r="Q319" s="11"/>
      <c r="R319" s="11"/>
      <c r="S319" s="14"/>
      <c r="T319" s="16"/>
    </row>
    <row r="320" spans="1:20" ht="14.25" customHeight="1">
      <c r="A320" s="7">
        <v>40</v>
      </c>
      <c r="B320" s="19" t="s">
        <v>2714</v>
      </c>
      <c r="C320" s="11" t="s">
        <v>2715</v>
      </c>
      <c r="D320" s="11" t="s">
        <v>753</v>
      </c>
      <c r="E320" s="14"/>
      <c r="F320" s="11" t="s">
        <v>2716</v>
      </c>
      <c r="G320" s="11" t="s">
        <v>2718</v>
      </c>
      <c r="H320" s="11" t="s">
        <v>2719</v>
      </c>
      <c r="I320" s="14"/>
      <c r="J320" s="12" t="s">
        <v>673</v>
      </c>
      <c r="K320" s="424" t="s">
        <v>2717</v>
      </c>
      <c r="L320" s="11" t="s">
        <v>11663</v>
      </c>
      <c r="M320" s="11" t="s">
        <v>28</v>
      </c>
      <c r="N320" s="11">
        <v>1</v>
      </c>
      <c r="O320" s="11">
        <v>0</v>
      </c>
      <c r="P320" s="11"/>
      <c r="Q320" s="130">
        <v>5</v>
      </c>
      <c r="R320" s="130">
        <v>5</v>
      </c>
      <c r="S320" s="14"/>
      <c r="T320" s="16"/>
    </row>
    <row r="321" spans="1:20" ht="14.25" customHeight="1">
      <c r="A321" s="7">
        <v>40</v>
      </c>
      <c r="B321" s="19" t="s">
        <v>2714</v>
      </c>
      <c r="C321" s="11"/>
      <c r="D321" s="11" t="s">
        <v>2715</v>
      </c>
      <c r="E321" s="14"/>
      <c r="F321" s="11"/>
      <c r="G321" s="14"/>
      <c r="H321" s="14"/>
      <c r="I321" s="14"/>
      <c r="J321" s="12" t="s">
        <v>713</v>
      </c>
      <c r="K321" s="415"/>
      <c r="L321" s="11" t="s">
        <v>11666</v>
      </c>
      <c r="M321" s="11" t="s">
        <v>28</v>
      </c>
      <c r="N321" s="11">
        <v>0</v>
      </c>
      <c r="O321" s="11">
        <v>0</v>
      </c>
      <c r="P321" s="11"/>
      <c r="Q321" s="11"/>
      <c r="R321" s="11"/>
      <c r="S321" s="14"/>
      <c r="T321" s="16"/>
    </row>
    <row r="322" spans="1:20" ht="14.25" customHeight="1">
      <c r="A322" s="7">
        <v>41</v>
      </c>
      <c r="B322" s="19" t="s">
        <v>5400</v>
      </c>
      <c r="C322" s="11" t="s">
        <v>11073</v>
      </c>
      <c r="D322" s="11" t="s">
        <v>11073</v>
      </c>
      <c r="E322" s="14"/>
      <c r="F322" s="14"/>
      <c r="G322" s="14"/>
      <c r="H322" s="14"/>
      <c r="I322" s="14"/>
      <c r="J322" s="12" t="s">
        <v>3628</v>
      </c>
      <c r="K322" s="46" t="s">
        <v>583</v>
      </c>
      <c r="L322" s="11" t="s">
        <v>11666</v>
      </c>
      <c r="M322" s="11" t="s">
        <v>43</v>
      </c>
      <c r="N322" s="11">
        <v>0</v>
      </c>
      <c r="O322" s="11">
        <v>4</v>
      </c>
      <c r="P322" s="11"/>
      <c r="Q322" s="130">
        <v>3</v>
      </c>
      <c r="R322" s="130">
        <v>4</v>
      </c>
      <c r="S322" s="14"/>
      <c r="T322" s="16"/>
    </row>
    <row r="323" spans="1:20" ht="14.25" customHeight="1">
      <c r="A323" s="7">
        <v>42</v>
      </c>
      <c r="B323" s="19" t="s">
        <v>2730</v>
      </c>
      <c r="C323" s="11"/>
      <c r="D323" s="11" t="s">
        <v>11865</v>
      </c>
      <c r="E323" s="14"/>
      <c r="F323" s="14"/>
      <c r="G323" s="14"/>
      <c r="H323" s="14"/>
      <c r="I323" s="14"/>
      <c r="J323" s="12" t="s">
        <v>922</v>
      </c>
      <c r="K323" s="46"/>
      <c r="L323" s="11" t="s">
        <v>11663</v>
      </c>
      <c r="M323" s="11" t="s">
        <v>43</v>
      </c>
      <c r="N323" s="11">
        <v>0</v>
      </c>
      <c r="O323" s="11">
        <v>1</v>
      </c>
      <c r="P323" s="11"/>
      <c r="Q323" s="11"/>
      <c r="R323" s="11"/>
      <c r="S323" s="14"/>
      <c r="T323" s="16"/>
    </row>
    <row r="324" spans="1:20" ht="14.25" customHeight="1">
      <c r="A324" s="7">
        <v>42</v>
      </c>
      <c r="B324" s="19" t="s">
        <v>2730</v>
      </c>
      <c r="C324" s="11"/>
      <c r="D324" s="11" t="s">
        <v>7476</v>
      </c>
      <c r="E324" s="14"/>
      <c r="F324" s="14"/>
      <c r="G324" s="14"/>
      <c r="H324" s="14"/>
      <c r="I324" s="14"/>
      <c r="J324" s="12" t="s">
        <v>1506</v>
      </c>
      <c r="K324" s="415"/>
      <c r="L324" s="11" t="s">
        <v>11666</v>
      </c>
      <c r="M324" s="14"/>
      <c r="N324" s="11">
        <v>0</v>
      </c>
      <c r="O324" s="11">
        <v>1</v>
      </c>
      <c r="P324" s="11"/>
      <c r="Q324" s="11"/>
      <c r="R324" s="11"/>
      <c r="S324" s="14"/>
      <c r="T324" s="16"/>
    </row>
    <row r="325" spans="1:20" ht="14.25" customHeight="1">
      <c r="A325" s="7">
        <v>42</v>
      </c>
      <c r="B325" s="19" t="s">
        <v>2730</v>
      </c>
      <c r="C325" s="11"/>
      <c r="D325" s="11" t="s">
        <v>11866</v>
      </c>
      <c r="E325" s="14"/>
      <c r="F325" s="14"/>
      <c r="G325" s="14"/>
      <c r="H325" s="14"/>
      <c r="I325" s="14"/>
      <c r="J325" s="12" t="s">
        <v>1506</v>
      </c>
      <c r="K325" s="415"/>
      <c r="L325" s="11" t="s">
        <v>11666</v>
      </c>
      <c r="M325" s="14"/>
      <c r="N325" s="11">
        <v>0</v>
      </c>
      <c r="O325" s="11">
        <v>1</v>
      </c>
      <c r="P325" s="11"/>
      <c r="Q325" s="11"/>
      <c r="R325" s="11"/>
      <c r="S325" s="14"/>
      <c r="T325" s="16"/>
    </row>
    <row r="326" spans="1:20" ht="14.25" customHeight="1">
      <c r="A326" s="7">
        <v>42</v>
      </c>
      <c r="B326" s="19" t="s">
        <v>2730</v>
      </c>
      <c r="C326" s="11"/>
      <c r="D326" s="11" t="s">
        <v>4972</v>
      </c>
      <c r="E326" s="14"/>
      <c r="F326" s="14"/>
      <c r="G326" s="14"/>
      <c r="H326" s="14"/>
      <c r="I326" s="14"/>
      <c r="J326" s="12" t="s">
        <v>1506</v>
      </c>
      <c r="K326" s="415"/>
      <c r="L326" s="11" t="s">
        <v>11666</v>
      </c>
      <c r="M326" s="14"/>
      <c r="N326" s="11">
        <v>0</v>
      </c>
      <c r="O326" s="11">
        <v>1</v>
      </c>
      <c r="P326" s="11"/>
      <c r="Q326" s="11"/>
      <c r="R326" s="11"/>
      <c r="S326" s="14"/>
      <c r="T326" s="16"/>
    </row>
    <row r="327" spans="1:20" ht="14.25" customHeight="1">
      <c r="A327" s="7">
        <v>42</v>
      </c>
      <c r="B327" s="19" t="s">
        <v>2730</v>
      </c>
      <c r="C327" s="11" t="s">
        <v>284</v>
      </c>
      <c r="D327" s="11" t="s">
        <v>284</v>
      </c>
      <c r="E327" s="48" t="s">
        <v>284</v>
      </c>
      <c r="F327" s="48"/>
      <c r="G327" s="14"/>
      <c r="H327" s="14"/>
      <c r="I327" s="14"/>
      <c r="J327" s="12" t="s">
        <v>1434</v>
      </c>
      <c r="K327" s="46" t="s">
        <v>2053</v>
      </c>
      <c r="L327" s="11" t="s">
        <v>11688</v>
      </c>
      <c r="M327" s="11" t="s">
        <v>83</v>
      </c>
      <c r="N327" s="11">
        <v>0</v>
      </c>
      <c r="O327" s="11">
        <v>1</v>
      </c>
      <c r="P327" s="11" t="s">
        <v>11867</v>
      </c>
      <c r="Q327" s="130">
        <v>3</v>
      </c>
      <c r="R327" s="130">
        <v>5</v>
      </c>
      <c r="S327" s="14"/>
      <c r="T327" s="16"/>
    </row>
    <row r="328" spans="1:20" ht="14.25" customHeight="1">
      <c r="A328" s="7">
        <v>42</v>
      </c>
      <c r="B328" s="19" t="s">
        <v>2730</v>
      </c>
      <c r="C328" s="23"/>
      <c r="D328" s="11" t="s">
        <v>2734</v>
      </c>
      <c r="E328" s="14"/>
      <c r="F328" s="11" t="s">
        <v>11868</v>
      </c>
      <c r="G328" s="14"/>
      <c r="H328" s="14"/>
      <c r="I328" s="14"/>
      <c r="J328" s="12" t="s">
        <v>1804</v>
      </c>
      <c r="K328" s="415"/>
      <c r="L328" s="11" t="s">
        <v>11663</v>
      </c>
      <c r="M328" s="11" t="s">
        <v>43</v>
      </c>
      <c r="N328" s="11">
        <v>0</v>
      </c>
      <c r="O328" s="11">
        <v>1</v>
      </c>
      <c r="P328" s="11"/>
      <c r="Q328" s="11"/>
      <c r="R328" s="11"/>
      <c r="S328" s="14"/>
      <c r="T328" s="16"/>
    </row>
    <row r="329" spans="1:20" ht="14.25" customHeight="1">
      <c r="A329" s="7">
        <v>42</v>
      </c>
      <c r="B329" s="19" t="s">
        <v>2730</v>
      </c>
      <c r="C329" s="11" t="s">
        <v>1084</v>
      </c>
      <c r="D329" s="11" t="s">
        <v>11869</v>
      </c>
      <c r="E329" s="14"/>
      <c r="F329" s="11"/>
      <c r="G329" s="14"/>
      <c r="H329" s="14"/>
      <c r="I329" s="14"/>
      <c r="J329" s="12" t="s">
        <v>1804</v>
      </c>
      <c r="K329" s="415"/>
      <c r="L329" s="11" t="s">
        <v>11663</v>
      </c>
      <c r="M329" s="11" t="s">
        <v>43</v>
      </c>
      <c r="N329" s="11">
        <v>0</v>
      </c>
      <c r="O329" s="11">
        <v>1</v>
      </c>
      <c r="P329" s="11"/>
      <c r="Q329" s="11"/>
      <c r="R329" s="11"/>
      <c r="S329" s="14"/>
      <c r="T329" s="16"/>
    </row>
    <row r="330" spans="1:20" ht="14.25" customHeight="1">
      <c r="A330" s="7">
        <v>42</v>
      </c>
      <c r="B330" s="19" t="s">
        <v>2730</v>
      </c>
      <c r="C330" s="11" t="s">
        <v>10331</v>
      </c>
      <c r="D330" s="11" t="s">
        <v>10331</v>
      </c>
      <c r="E330" s="14"/>
      <c r="F330" s="14"/>
      <c r="G330" s="14"/>
      <c r="H330" s="14"/>
      <c r="I330" s="14"/>
      <c r="J330" s="12" t="s">
        <v>81</v>
      </c>
      <c r="K330" s="415"/>
      <c r="L330" s="11" t="s">
        <v>11663</v>
      </c>
      <c r="M330" s="11" t="s">
        <v>28</v>
      </c>
      <c r="N330" s="11">
        <v>0</v>
      </c>
      <c r="O330" s="11">
        <v>1</v>
      </c>
      <c r="P330" s="11"/>
      <c r="Q330" s="11"/>
      <c r="R330" s="11"/>
      <c r="S330" s="14"/>
      <c r="T330" s="16"/>
    </row>
    <row r="331" spans="1:20" ht="14.25" customHeight="1">
      <c r="A331" s="7">
        <v>42</v>
      </c>
      <c r="B331" s="19" t="s">
        <v>2730</v>
      </c>
      <c r="C331" s="11" t="s">
        <v>2732</v>
      </c>
      <c r="D331" s="11" t="s">
        <v>2732</v>
      </c>
      <c r="E331" s="14"/>
      <c r="F331" s="14"/>
      <c r="G331" s="14"/>
      <c r="H331" s="14"/>
      <c r="I331" s="14"/>
      <c r="J331" s="12" t="s">
        <v>81</v>
      </c>
      <c r="K331" s="415"/>
      <c r="L331" s="11" t="s">
        <v>11666</v>
      </c>
      <c r="M331" s="11" t="s">
        <v>28</v>
      </c>
      <c r="N331" s="11">
        <v>0</v>
      </c>
      <c r="O331" s="11">
        <v>1</v>
      </c>
      <c r="P331" s="11"/>
      <c r="Q331" s="11"/>
      <c r="R331" s="11"/>
      <c r="S331" s="14"/>
      <c r="T331" s="16"/>
    </row>
    <row r="332" spans="1:20" ht="14.25" customHeight="1">
      <c r="A332" s="7">
        <v>42</v>
      </c>
      <c r="B332" s="19" t="s">
        <v>2730</v>
      </c>
      <c r="C332" s="11" t="s">
        <v>84</v>
      </c>
      <c r="D332" s="11" t="s">
        <v>11870</v>
      </c>
      <c r="E332" s="14"/>
      <c r="F332" s="14"/>
      <c r="G332" s="14"/>
      <c r="H332" s="14"/>
      <c r="I332" s="14"/>
      <c r="J332" s="12" t="s">
        <v>984</v>
      </c>
      <c r="K332" s="415"/>
      <c r="L332" s="11" t="s">
        <v>11666</v>
      </c>
      <c r="M332" s="11" t="s">
        <v>28</v>
      </c>
      <c r="N332" s="11">
        <v>0</v>
      </c>
      <c r="O332" s="11">
        <v>1</v>
      </c>
      <c r="P332" s="11" t="s">
        <v>11871</v>
      </c>
      <c r="Q332" s="11"/>
      <c r="R332" s="11"/>
      <c r="S332" s="14"/>
      <c r="T332" s="16"/>
    </row>
    <row r="333" spans="1:20" ht="14.25" customHeight="1">
      <c r="A333" s="7">
        <v>42</v>
      </c>
      <c r="B333" s="19" t="s">
        <v>2730</v>
      </c>
      <c r="C333" s="11"/>
      <c r="D333" s="11" t="s">
        <v>351</v>
      </c>
      <c r="E333" s="14"/>
      <c r="F333" s="14"/>
      <c r="G333" s="14"/>
      <c r="H333" s="14"/>
      <c r="I333" s="14"/>
      <c r="J333" s="12" t="s">
        <v>2007</v>
      </c>
      <c r="K333" s="46"/>
      <c r="L333" s="11" t="s">
        <v>11663</v>
      </c>
      <c r="M333" s="11" t="s">
        <v>43</v>
      </c>
      <c r="N333" s="11">
        <v>0</v>
      </c>
      <c r="O333" s="11">
        <v>1</v>
      </c>
      <c r="P333" s="11"/>
      <c r="Q333" s="11"/>
      <c r="R333" s="11"/>
      <c r="S333" s="14"/>
      <c r="T333" s="16"/>
    </row>
    <row r="334" spans="1:20" ht="14.25" customHeight="1">
      <c r="A334" s="7">
        <v>42</v>
      </c>
      <c r="B334" s="19" t="s">
        <v>2730</v>
      </c>
      <c r="C334" s="11"/>
      <c r="D334" s="11" t="s">
        <v>2027</v>
      </c>
      <c r="E334" s="14"/>
      <c r="F334" s="14"/>
      <c r="G334" s="14"/>
      <c r="H334" s="14"/>
      <c r="I334" s="14"/>
      <c r="J334" s="12" t="s">
        <v>1436</v>
      </c>
      <c r="K334" s="415"/>
      <c r="L334" s="11" t="s">
        <v>11666</v>
      </c>
      <c r="M334" s="14"/>
      <c r="N334" s="11">
        <v>0</v>
      </c>
      <c r="O334" s="11">
        <v>1</v>
      </c>
      <c r="P334" s="11"/>
      <c r="Q334" s="11"/>
      <c r="R334" s="11"/>
      <c r="S334" s="14"/>
      <c r="T334" s="16"/>
    </row>
    <row r="335" spans="1:20" ht="14.25" customHeight="1">
      <c r="A335" s="7">
        <v>42</v>
      </c>
      <c r="B335" s="19" t="s">
        <v>2730</v>
      </c>
      <c r="C335" s="11" t="s">
        <v>38</v>
      </c>
      <c r="D335" s="11" t="s">
        <v>38</v>
      </c>
      <c r="E335" s="14"/>
      <c r="F335" s="14"/>
      <c r="G335" s="14"/>
      <c r="H335" s="14"/>
      <c r="I335" s="11" t="s">
        <v>586</v>
      </c>
      <c r="J335" s="12" t="s">
        <v>25</v>
      </c>
      <c r="K335" s="46" t="s">
        <v>1835</v>
      </c>
      <c r="L335" s="11" t="s">
        <v>11663</v>
      </c>
      <c r="M335" s="11" t="s">
        <v>5797</v>
      </c>
      <c r="N335" s="11">
        <v>0</v>
      </c>
      <c r="O335" s="11">
        <v>1</v>
      </c>
      <c r="P335" s="11"/>
      <c r="Q335" s="130">
        <v>3</v>
      </c>
      <c r="R335" s="130">
        <v>5</v>
      </c>
      <c r="S335" s="14"/>
      <c r="T335" s="16"/>
    </row>
    <row r="336" spans="1:20" ht="14.25" customHeight="1">
      <c r="A336" s="7">
        <v>42</v>
      </c>
      <c r="B336" s="19" t="s">
        <v>2730</v>
      </c>
      <c r="C336" s="11" t="s">
        <v>94</v>
      </c>
      <c r="D336" s="11" t="s">
        <v>94</v>
      </c>
      <c r="E336" s="14"/>
      <c r="F336" s="14"/>
      <c r="G336" s="14"/>
      <c r="H336" s="14"/>
      <c r="I336" s="11"/>
      <c r="J336" s="12" t="s">
        <v>1591</v>
      </c>
      <c r="K336" s="415"/>
      <c r="L336" s="11" t="s">
        <v>11738</v>
      </c>
      <c r="M336" s="11" t="s">
        <v>83</v>
      </c>
      <c r="N336" s="11">
        <v>0</v>
      </c>
      <c r="O336" s="11">
        <v>1</v>
      </c>
      <c r="P336" s="11"/>
      <c r="Q336" s="11"/>
      <c r="R336" s="11"/>
      <c r="S336" s="14"/>
      <c r="T336" s="16"/>
    </row>
    <row r="337" spans="1:20" ht="14.25" customHeight="1">
      <c r="A337" s="7">
        <v>42</v>
      </c>
      <c r="B337" s="19" t="s">
        <v>2730</v>
      </c>
      <c r="C337" s="11" t="s">
        <v>11092</v>
      </c>
      <c r="D337" s="11" t="s">
        <v>11092</v>
      </c>
      <c r="E337" s="14"/>
      <c r="F337" s="14"/>
      <c r="G337" s="14"/>
      <c r="H337" s="14"/>
      <c r="I337" s="11"/>
      <c r="J337" s="12" t="s">
        <v>1263</v>
      </c>
      <c r="K337" s="46" t="s">
        <v>146</v>
      </c>
      <c r="L337" s="11" t="s">
        <v>11666</v>
      </c>
      <c r="M337" s="11" t="s">
        <v>43</v>
      </c>
      <c r="N337" s="11">
        <v>0</v>
      </c>
      <c r="O337" s="11">
        <v>1</v>
      </c>
      <c r="P337" s="11"/>
      <c r="Q337" s="130">
        <v>3</v>
      </c>
      <c r="R337" s="130">
        <v>3</v>
      </c>
      <c r="S337" s="14"/>
      <c r="T337" s="16"/>
    </row>
    <row r="338" spans="1:20" ht="14.25" customHeight="1">
      <c r="A338" s="7">
        <v>42</v>
      </c>
      <c r="B338" s="19" t="s">
        <v>2730</v>
      </c>
      <c r="C338" s="11"/>
      <c r="D338" s="11" t="s">
        <v>2213</v>
      </c>
      <c r="E338" s="14"/>
      <c r="F338" s="14"/>
      <c r="G338" s="14"/>
      <c r="H338" s="14"/>
      <c r="I338" s="11"/>
      <c r="J338" s="12" t="s">
        <v>3541</v>
      </c>
      <c r="K338" s="415"/>
      <c r="L338" s="11" t="s">
        <v>11666</v>
      </c>
      <c r="M338" s="11" t="s">
        <v>43</v>
      </c>
      <c r="N338" s="11">
        <v>0</v>
      </c>
      <c r="O338" s="11">
        <v>1</v>
      </c>
      <c r="P338" s="11"/>
      <c r="Q338" s="11"/>
      <c r="R338" s="11"/>
      <c r="S338" s="14"/>
      <c r="T338" s="16"/>
    </row>
    <row r="339" spans="1:20" ht="14.25" customHeight="1">
      <c r="A339" s="7">
        <v>42</v>
      </c>
      <c r="B339" s="19" t="s">
        <v>2730</v>
      </c>
      <c r="C339" s="11"/>
      <c r="D339" s="11" t="s">
        <v>2734</v>
      </c>
      <c r="E339" s="14"/>
      <c r="F339" s="14"/>
      <c r="G339" s="14"/>
      <c r="H339" s="14"/>
      <c r="I339" s="11"/>
      <c r="J339" s="12" t="s">
        <v>1498</v>
      </c>
      <c r="K339" s="415"/>
      <c r="L339" s="11" t="s">
        <v>11663</v>
      </c>
      <c r="M339" s="11" t="s">
        <v>43</v>
      </c>
      <c r="N339" s="11">
        <v>0</v>
      </c>
      <c r="O339" s="11">
        <v>1</v>
      </c>
      <c r="P339" s="11"/>
      <c r="Q339" s="11"/>
      <c r="R339" s="11"/>
      <c r="S339" s="14"/>
      <c r="T339" s="16"/>
    </row>
    <row r="340" spans="1:20" ht="14.25" customHeight="1">
      <c r="A340" s="7">
        <v>42</v>
      </c>
      <c r="B340" s="19" t="s">
        <v>2730</v>
      </c>
      <c r="C340" s="11" t="s">
        <v>233</v>
      </c>
      <c r="D340" s="11" t="s">
        <v>2732</v>
      </c>
      <c r="E340" s="14"/>
      <c r="F340" s="14"/>
      <c r="G340" s="11" t="s">
        <v>2733</v>
      </c>
      <c r="H340" s="14"/>
      <c r="I340" s="11"/>
      <c r="J340" s="12" t="s">
        <v>1498</v>
      </c>
      <c r="K340" s="46" t="s">
        <v>146</v>
      </c>
      <c r="L340" s="11" t="s">
        <v>11666</v>
      </c>
      <c r="M340" s="11" t="s">
        <v>28</v>
      </c>
      <c r="N340" s="11">
        <v>0</v>
      </c>
      <c r="O340" s="11">
        <v>1</v>
      </c>
      <c r="P340" s="11"/>
      <c r="Q340" s="130">
        <v>3</v>
      </c>
      <c r="R340" s="130">
        <v>3</v>
      </c>
      <c r="S340" s="14"/>
      <c r="T340" s="16"/>
    </row>
    <row r="341" spans="1:20" ht="14.25" customHeight="1">
      <c r="A341" s="7">
        <v>42</v>
      </c>
      <c r="B341" s="19" t="s">
        <v>2730</v>
      </c>
      <c r="C341" s="11"/>
      <c r="D341" s="11" t="s">
        <v>10331</v>
      </c>
      <c r="E341" s="14"/>
      <c r="F341" s="14"/>
      <c r="G341" s="14"/>
      <c r="H341" s="14"/>
      <c r="I341" s="11"/>
      <c r="J341" s="12" t="s">
        <v>3902</v>
      </c>
      <c r="K341" s="415"/>
      <c r="L341" s="11" t="s">
        <v>11663</v>
      </c>
      <c r="M341" s="11" t="s">
        <v>28</v>
      </c>
      <c r="N341" s="11">
        <v>0</v>
      </c>
      <c r="O341" s="11">
        <v>1</v>
      </c>
      <c r="P341" s="11"/>
      <c r="Q341" s="11"/>
      <c r="R341" s="11"/>
      <c r="S341" s="14"/>
      <c r="T341" s="16"/>
    </row>
    <row r="342" spans="1:20" ht="14.25" customHeight="1">
      <c r="A342" s="7">
        <v>42</v>
      </c>
      <c r="B342" s="19" t="s">
        <v>2730</v>
      </c>
      <c r="C342" s="11"/>
      <c r="D342" s="11" t="s">
        <v>351</v>
      </c>
      <c r="E342" s="14"/>
      <c r="F342" s="14"/>
      <c r="G342" s="23"/>
      <c r="H342" s="14"/>
      <c r="I342" s="11"/>
      <c r="J342" s="12" t="s">
        <v>686</v>
      </c>
      <c r="K342" s="415"/>
      <c r="L342" s="11" t="s">
        <v>11663</v>
      </c>
      <c r="M342" s="11" t="s">
        <v>43</v>
      </c>
      <c r="N342" s="11">
        <v>0</v>
      </c>
      <c r="O342" s="11">
        <v>1</v>
      </c>
      <c r="P342" s="11"/>
      <c r="Q342" s="11"/>
      <c r="R342" s="11"/>
      <c r="S342" s="14"/>
      <c r="T342" s="16"/>
    </row>
    <row r="343" spans="1:20" ht="14.25" customHeight="1">
      <c r="A343" s="7">
        <v>42</v>
      </c>
      <c r="B343" s="19" t="s">
        <v>2730</v>
      </c>
      <c r="C343" s="11" t="s">
        <v>1217</v>
      </c>
      <c r="D343" s="11" t="s">
        <v>2734</v>
      </c>
      <c r="E343" s="14"/>
      <c r="F343" s="14"/>
      <c r="G343" s="11" t="s">
        <v>2735</v>
      </c>
      <c r="H343" s="14"/>
      <c r="I343" s="11"/>
      <c r="J343" s="12" t="s">
        <v>1510</v>
      </c>
      <c r="K343" s="46" t="s">
        <v>146</v>
      </c>
      <c r="L343" s="11" t="s">
        <v>11663</v>
      </c>
      <c r="M343" s="11" t="s">
        <v>43</v>
      </c>
      <c r="N343" s="11">
        <v>0</v>
      </c>
      <c r="O343" s="11">
        <v>1</v>
      </c>
      <c r="P343" s="11"/>
      <c r="Q343" s="130">
        <v>4</v>
      </c>
      <c r="R343" s="130">
        <v>4</v>
      </c>
      <c r="S343" s="14"/>
      <c r="T343" s="16"/>
    </row>
    <row r="344" spans="1:20" ht="14.25" customHeight="1">
      <c r="A344" s="7">
        <v>42</v>
      </c>
      <c r="B344" s="19" t="s">
        <v>2730</v>
      </c>
      <c r="C344" s="11"/>
      <c r="D344" s="11" t="s">
        <v>11872</v>
      </c>
      <c r="E344" s="14"/>
      <c r="F344" s="14"/>
      <c r="G344" s="14"/>
      <c r="H344" s="14"/>
      <c r="I344" s="11"/>
      <c r="J344" s="12" t="s">
        <v>7332</v>
      </c>
      <c r="K344" s="46"/>
      <c r="L344" s="11" t="s">
        <v>11663</v>
      </c>
      <c r="M344" s="11" t="s">
        <v>43</v>
      </c>
      <c r="N344" s="11">
        <v>0</v>
      </c>
      <c r="O344" s="11">
        <v>1</v>
      </c>
      <c r="P344" s="11"/>
      <c r="Q344" s="11"/>
      <c r="R344" s="11"/>
      <c r="S344" s="14"/>
      <c r="T344" s="16"/>
    </row>
    <row r="345" spans="1:20" ht="14.25" customHeight="1">
      <c r="A345" s="7">
        <v>42</v>
      </c>
      <c r="B345" s="19" t="s">
        <v>2730</v>
      </c>
      <c r="C345" s="11"/>
      <c r="D345" s="11" t="s">
        <v>2734</v>
      </c>
      <c r="E345" s="14"/>
      <c r="F345" s="14"/>
      <c r="G345" s="14"/>
      <c r="H345" s="14"/>
      <c r="I345" s="11"/>
      <c r="J345" s="12" t="s">
        <v>376</v>
      </c>
      <c r="K345" s="415"/>
      <c r="L345" s="11" t="s">
        <v>11663</v>
      </c>
      <c r="M345" s="11" t="s">
        <v>43</v>
      </c>
      <c r="N345" s="11">
        <v>0</v>
      </c>
      <c r="O345" s="11">
        <v>1</v>
      </c>
      <c r="P345" s="11"/>
      <c r="Q345" s="11"/>
      <c r="R345" s="11"/>
      <c r="S345" s="14"/>
      <c r="T345" s="16"/>
    </row>
    <row r="346" spans="1:20" ht="14.25" customHeight="1">
      <c r="A346" s="7">
        <v>42</v>
      </c>
      <c r="B346" s="19" t="s">
        <v>2730</v>
      </c>
      <c r="C346" s="11"/>
      <c r="D346" s="11" t="s">
        <v>11873</v>
      </c>
      <c r="E346" s="14"/>
      <c r="F346" s="14"/>
      <c r="G346" s="14"/>
      <c r="H346" s="14"/>
      <c r="I346" s="11"/>
      <c r="J346" s="12" t="s">
        <v>937</v>
      </c>
      <c r="K346" s="415"/>
      <c r="L346" s="11" t="s">
        <v>11663</v>
      </c>
      <c r="M346" s="11" t="s">
        <v>43</v>
      </c>
      <c r="N346" s="11">
        <v>0</v>
      </c>
      <c r="O346" s="11">
        <v>1</v>
      </c>
      <c r="P346" s="11"/>
      <c r="Q346" s="11"/>
      <c r="R346" s="11"/>
      <c r="S346" s="14"/>
      <c r="T346" s="16"/>
    </row>
    <row r="347" spans="1:20" ht="14.25" customHeight="1">
      <c r="A347" s="7">
        <v>42</v>
      </c>
      <c r="B347" s="19" t="s">
        <v>2730</v>
      </c>
      <c r="C347" s="11"/>
      <c r="D347" s="11" t="s">
        <v>2213</v>
      </c>
      <c r="E347" s="14"/>
      <c r="F347" s="14"/>
      <c r="G347" s="14"/>
      <c r="H347" s="14"/>
      <c r="I347" s="11"/>
      <c r="J347" s="12" t="s">
        <v>3646</v>
      </c>
      <c r="K347" s="415"/>
      <c r="L347" s="11" t="s">
        <v>11666</v>
      </c>
      <c r="M347" s="11" t="s">
        <v>43</v>
      </c>
      <c r="N347" s="11">
        <v>0</v>
      </c>
      <c r="O347" s="11">
        <v>1</v>
      </c>
      <c r="P347" s="11"/>
      <c r="Q347" s="11"/>
      <c r="R347" s="11"/>
      <c r="S347" s="14"/>
      <c r="T347" s="16"/>
    </row>
    <row r="348" spans="1:20" ht="14.25" customHeight="1">
      <c r="A348" s="7">
        <v>42</v>
      </c>
      <c r="B348" s="19" t="s">
        <v>2730</v>
      </c>
      <c r="C348" s="11" t="s">
        <v>753</v>
      </c>
      <c r="D348" s="11" t="s">
        <v>753</v>
      </c>
      <c r="E348" s="14"/>
      <c r="F348" s="14"/>
      <c r="G348" s="11" t="s">
        <v>3930</v>
      </c>
      <c r="H348" s="14"/>
      <c r="I348" s="11"/>
      <c r="J348" s="12" t="s">
        <v>1765</v>
      </c>
      <c r="K348" s="46"/>
      <c r="L348" s="11" t="s">
        <v>11666</v>
      </c>
      <c r="M348" s="11" t="s">
        <v>28</v>
      </c>
      <c r="N348" s="11">
        <v>0</v>
      </c>
      <c r="O348" s="11">
        <v>1</v>
      </c>
      <c r="P348" s="11"/>
      <c r="Q348" s="11"/>
      <c r="R348" s="11"/>
      <c r="S348" s="14"/>
      <c r="T348" s="16"/>
    </row>
    <row r="349" spans="1:20" ht="14.25" customHeight="1">
      <c r="A349" s="7">
        <v>42</v>
      </c>
      <c r="B349" s="19" t="s">
        <v>2730</v>
      </c>
      <c r="C349" s="11"/>
      <c r="D349" s="11" t="s">
        <v>2213</v>
      </c>
      <c r="E349" s="14"/>
      <c r="F349" s="14"/>
      <c r="G349" s="14"/>
      <c r="H349" s="14"/>
      <c r="I349" s="11"/>
      <c r="J349" s="12" t="s">
        <v>2424</v>
      </c>
      <c r="K349" s="415"/>
      <c r="L349" s="11" t="s">
        <v>11666</v>
      </c>
      <c r="M349" s="11" t="s">
        <v>43</v>
      </c>
      <c r="N349" s="11">
        <v>0</v>
      </c>
      <c r="O349" s="11">
        <v>1</v>
      </c>
      <c r="P349" s="11"/>
      <c r="Q349" s="11"/>
      <c r="R349" s="11"/>
      <c r="S349" s="14"/>
      <c r="T349" s="16"/>
    </row>
    <row r="350" spans="1:20" ht="14.25" customHeight="1">
      <c r="A350" s="7">
        <v>42</v>
      </c>
      <c r="B350" s="19" t="s">
        <v>2730</v>
      </c>
      <c r="C350" s="11" t="s">
        <v>632</v>
      </c>
      <c r="D350" s="11" t="s">
        <v>632</v>
      </c>
      <c r="E350" s="14"/>
      <c r="F350" s="11" t="s">
        <v>2584</v>
      </c>
      <c r="G350" s="14"/>
      <c r="H350" s="14"/>
      <c r="I350" s="11"/>
      <c r="J350" s="12" t="s">
        <v>5398</v>
      </c>
      <c r="K350" s="415"/>
      <c r="L350" s="11" t="s">
        <v>11663</v>
      </c>
      <c r="M350" s="11" t="s">
        <v>28</v>
      </c>
      <c r="N350" s="11">
        <v>0</v>
      </c>
      <c r="O350" s="11">
        <v>0</v>
      </c>
      <c r="P350" s="11"/>
      <c r="Q350" s="11"/>
      <c r="R350" s="11"/>
      <c r="S350" s="14"/>
      <c r="T350" s="16"/>
    </row>
    <row r="351" spans="1:20" ht="14.25" customHeight="1">
      <c r="A351" s="7">
        <v>42</v>
      </c>
      <c r="B351" s="19" t="s">
        <v>2730</v>
      </c>
      <c r="C351" s="11"/>
      <c r="D351" s="11" t="s">
        <v>11874</v>
      </c>
      <c r="E351" s="14"/>
      <c r="F351" s="11" t="s">
        <v>634</v>
      </c>
      <c r="G351" s="14"/>
      <c r="H351" s="14"/>
      <c r="I351" s="11"/>
      <c r="J351" s="12" t="s">
        <v>269</v>
      </c>
      <c r="K351" s="415"/>
      <c r="L351" s="11" t="s">
        <v>11663</v>
      </c>
      <c r="M351" s="11" t="s">
        <v>28</v>
      </c>
      <c r="N351" s="11">
        <v>0</v>
      </c>
      <c r="O351" s="11">
        <v>0</v>
      </c>
      <c r="P351" s="11" t="s">
        <v>11875</v>
      </c>
      <c r="Q351" s="11"/>
      <c r="R351" s="11"/>
      <c r="S351" s="14"/>
      <c r="T351" s="16"/>
    </row>
    <row r="352" spans="1:20" ht="14.25" customHeight="1">
      <c r="A352" s="7">
        <v>42</v>
      </c>
      <c r="B352" s="19" t="s">
        <v>2730</v>
      </c>
      <c r="C352" s="11"/>
      <c r="D352" s="11" t="s">
        <v>4686</v>
      </c>
      <c r="E352" s="14"/>
      <c r="F352" s="11"/>
      <c r="G352" s="14"/>
      <c r="H352" s="14"/>
      <c r="I352" s="11"/>
      <c r="J352" s="12" t="s">
        <v>3622</v>
      </c>
      <c r="K352" s="415"/>
      <c r="L352" s="11" t="s">
        <v>11666</v>
      </c>
      <c r="M352" s="14"/>
      <c r="N352" s="11">
        <v>0</v>
      </c>
      <c r="O352" s="11">
        <v>1</v>
      </c>
      <c r="P352" s="11"/>
      <c r="Q352" s="11"/>
      <c r="R352" s="11"/>
      <c r="S352" s="14"/>
      <c r="T352" s="16"/>
    </row>
    <row r="353" spans="1:20" ht="14.25" customHeight="1">
      <c r="A353" s="7">
        <v>42</v>
      </c>
      <c r="B353" s="19" t="s">
        <v>2730</v>
      </c>
      <c r="C353" s="11"/>
      <c r="D353" s="11" t="s">
        <v>698</v>
      </c>
      <c r="E353" s="14"/>
      <c r="F353" s="11"/>
      <c r="G353" s="14"/>
      <c r="H353" s="14"/>
      <c r="I353" s="11"/>
      <c r="J353" s="12" t="s">
        <v>3622</v>
      </c>
      <c r="K353" s="415"/>
      <c r="L353" s="11" t="s">
        <v>11663</v>
      </c>
      <c r="M353" s="11" t="s">
        <v>28</v>
      </c>
      <c r="N353" s="11">
        <v>0</v>
      </c>
      <c r="O353" s="11">
        <v>0</v>
      </c>
      <c r="P353" s="11"/>
      <c r="Q353" s="11"/>
      <c r="R353" s="11"/>
      <c r="S353" s="14"/>
      <c r="T353" s="16"/>
    </row>
    <row r="354" spans="1:20" ht="14.25" customHeight="1">
      <c r="A354" s="7">
        <v>42</v>
      </c>
      <c r="B354" s="19" t="s">
        <v>2730</v>
      </c>
      <c r="C354" s="11"/>
      <c r="D354" s="11" t="s">
        <v>632</v>
      </c>
      <c r="E354" s="14"/>
      <c r="F354" s="11"/>
      <c r="G354" s="14"/>
      <c r="H354" s="14"/>
      <c r="I354" s="11"/>
      <c r="J354" s="12" t="s">
        <v>826</v>
      </c>
      <c r="K354" s="415"/>
      <c r="L354" s="11" t="s">
        <v>11663</v>
      </c>
      <c r="M354" s="11" t="s">
        <v>28</v>
      </c>
      <c r="N354" s="11">
        <v>0</v>
      </c>
      <c r="O354" s="11">
        <v>0</v>
      </c>
      <c r="P354" s="11"/>
      <c r="Q354" s="11"/>
      <c r="R354" s="11"/>
      <c r="S354" s="14"/>
      <c r="T354" s="16"/>
    </row>
    <row r="355" spans="1:20" ht="14.25" customHeight="1">
      <c r="A355" s="7">
        <v>43</v>
      </c>
      <c r="B355" s="19" t="s">
        <v>2736</v>
      </c>
      <c r="C355" s="11"/>
      <c r="D355" s="11" t="s">
        <v>557</v>
      </c>
      <c r="E355" s="14"/>
      <c r="F355" s="11" t="s">
        <v>11876</v>
      </c>
      <c r="G355" s="11" t="s">
        <v>11877</v>
      </c>
      <c r="H355" s="14"/>
      <c r="I355" s="14"/>
      <c r="J355" s="12" t="s">
        <v>2304</v>
      </c>
      <c r="K355" s="415"/>
      <c r="L355" s="11" t="s">
        <v>11663</v>
      </c>
      <c r="M355" s="11" t="s">
        <v>43</v>
      </c>
      <c r="N355" s="11">
        <v>0</v>
      </c>
      <c r="O355" s="11">
        <v>1</v>
      </c>
      <c r="P355" s="11"/>
      <c r="Q355" s="11"/>
      <c r="R355" s="11"/>
      <c r="S355" s="14"/>
      <c r="T355" s="16"/>
    </row>
    <row r="356" spans="1:20" ht="14.25" customHeight="1">
      <c r="A356" s="7">
        <v>43</v>
      </c>
      <c r="B356" s="19" t="s">
        <v>2736</v>
      </c>
      <c r="C356" s="11"/>
      <c r="D356" s="11" t="s">
        <v>2732</v>
      </c>
      <c r="E356" s="14"/>
      <c r="F356" s="11" t="s">
        <v>10512</v>
      </c>
      <c r="G356" s="14"/>
      <c r="H356" s="14"/>
      <c r="I356" s="14"/>
      <c r="J356" s="12" t="s">
        <v>809</v>
      </c>
      <c r="K356" s="415"/>
      <c r="L356" s="11" t="s">
        <v>11666</v>
      </c>
      <c r="M356" s="11" t="s">
        <v>28</v>
      </c>
      <c r="N356" s="11">
        <v>0</v>
      </c>
      <c r="O356" s="11">
        <v>1</v>
      </c>
      <c r="P356" s="11"/>
      <c r="Q356" s="11"/>
      <c r="R356" s="11"/>
      <c r="S356" s="14"/>
      <c r="T356" s="16"/>
    </row>
    <row r="357" spans="1:20" ht="14.25" customHeight="1">
      <c r="A357" s="7">
        <v>43</v>
      </c>
      <c r="B357" s="19" t="s">
        <v>2736</v>
      </c>
      <c r="C357" s="11" t="s">
        <v>816</v>
      </c>
      <c r="D357" s="11" t="s">
        <v>816</v>
      </c>
      <c r="E357" s="14"/>
      <c r="F357" s="11" t="s">
        <v>818</v>
      </c>
      <c r="G357" s="14"/>
      <c r="H357" s="14"/>
      <c r="I357" s="14"/>
      <c r="J357" s="12" t="s">
        <v>422</v>
      </c>
      <c r="K357" s="415"/>
      <c r="L357" s="11" t="s">
        <v>11666</v>
      </c>
      <c r="M357" s="11" t="s">
        <v>43</v>
      </c>
      <c r="N357" s="11">
        <v>0</v>
      </c>
      <c r="O357" s="11">
        <v>1</v>
      </c>
      <c r="P357" s="11"/>
      <c r="Q357" s="11"/>
      <c r="R357" s="11"/>
      <c r="S357" s="14"/>
      <c r="T357" s="16"/>
    </row>
    <row r="358" spans="1:20" ht="14.25" customHeight="1">
      <c r="A358" s="7">
        <v>43</v>
      </c>
      <c r="B358" s="19" t="s">
        <v>2736</v>
      </c>
      <c r="C358" s="11"/>
      <c r="D358" s="11" t="s">
        <v>11878</v>
      </c>
      <c r="E358" s="14"/>
      <c r="F358" s="14"/>
      <c r="G358" s="14"/>
      <c r="H358" s="14"/>
      <c r="I358" s="14"/>
      <c r="J358" s="38" t="s">
        <v>678</v>
      </c>
      <c r="K358" s="415"/>
      <c r="L358" s="11" t="s">
        <v>11666</v>
      </c>
      <c r="M358" s="11" t="s">
        <v>28</v>
      </c>
      <c r="N358" s="11">
        <v>0</v>
      </c>
      <c r="O358" s="11">
        <v>1</v>
      </c>
      <c r="P358" s="11"/>
      <c r="Q358" s="11"/>
      <c r="R358" s="11"/>
      <c r="S358" s="14"/>
      <c r="T358" s="16"/>
    </row>
    <row r="359" spans="1:20" ht="14.4">
      <c r="A359" s="7">
        <v>43</v>
      </c>
      <c r="B359" s="19" t="s">
        <v>2736</v>
      </c>
      <c r="C359" s="11"/>
      <c r="D359" s="11" t="s">
        <v>753</v>
      </c>
      <c r="E359" s="14"/>
      <c r="F359" s="14"/>
      <c r="G359" s="14"/>
      <c r="H359" s="14"/>
      <c r="I359" s="14"/>
      <c r="J359" s="38" t="s">
        <v>338</v>
      </c>
      <c r="K359" s="415"/>
      <c r="L359" s="11" t="s">
        <v>11666</v>
      </c>
      <c r="M359" s="11" t="s">
        <v>28</v>
      </c>
      <c r="N359" s="11">
        <v>0</v>
      </c>
      <c r="O359" s="11">
        <v>1</v>
      </c>
      <c r="P359" s="11"/>
      <c r="Q359" s="11"/>
      <c r="R359" s="11"/>
      <c r="S359" s="14"/>
      <c r="T359" s="16"/>
    </row>
    <row r="360" spans="1:20" ht="14.4">
      <c r="A360" s="7">
        <v>43</v>
      </c>
      <c r="B360" s="19" t="s">
        <v>2736</v>
      </c>
      <c r="C360" s="11"/>
      <c r="D360" s="11" t="s">
        <v>10479</v>
      </c>
      <c r="E360" s="11" t="s">
        <v>299</v>
      </c>
      <c r="F360" s="14"/>
      <c r="G360" s="14"/>
      <c r="H360" s="14"/>
      <c r="I360" s="14"/>
      <c r="J360" s="38" t="s">
        <v>169</v>
      </c>
      <c r="K360" s="415"/>
      <c r="L360" s="11" t="s">
        <v>11666</v>
      </c>
      <c r="M360" s="11" t="s">
        <v>28</v>
      </c>
      <c r="N360" s="11">
        <v>0</v>
      </c>
      <c r="O360" s="11">
        <v>1</v>
      </c>
      <c r="P360" s="11"/>
      <c r="Q360" s="11"/>
      <c r="R360" s="11"/>
      <c r="S360" s="14"/>
      <c r="T360" s="16"/>
    </row>
    <row r="361" spans="1:20" ht="14.4">
      <c r="A361" s="7">
        <v>43</v>
      </c>
      <c r="B361" s="19" t="s">
        <v>2736</v>
      </c>
      <c r="C361" s="11"/>
      <c r="D361" s="11" t="s">
        <v>299</v>
      </c>
      <c r="E361" s="14"/>
      <c r="F361" s="14"/>
      <c r="G361" s="14"/>
      <c r="H361" s="14"/>
      <c r="I361" s="14"/>
      <c r="J361" s="38" t="s">
        <v>339</v>
      </c>
      <c r="K361" s="415"/>
      <c r="L361" s="11" t="s">
        <v>11666</v>
      </c>
      <c r="M361" s="11" t="s">
        <v>28</v>
      </c>
      <c r="N361" s="11">
        <v>0</v>
      </c>
      <c r="O361" s="11">
        <v>1</v>
      </c>
      <c r="P361" s="11" t="s">
        <v>11879</v>
      </c>
      <c r="Q361" s="11"/>
      <c r="R361" s="11"/>
      <c r="S361" s="14"/>
      <c r="T361" s="16"/>
    </row>
    <row r="362" spans="1:20" ht="100.8">
      <c r="A362" s="7">
        <v>43</v>
      </c>
      <c r="B362" s="19" t="s">
        <v>2736</v>
      </c>
      <c r="C362" s="11" t="s">
        <v>298</v>
      </c>
      <c r="D362" s="11" t="s">
        <v>616</v>
      </c>
      <c r="E362" s="11" t="s">
        <v>10479</v>
      </c>
      <c r="F362" s="11" t="s">
        <v>2573</v>
      </c>
      <c r="G362" s="11" t="s">
        <v>2739</v>
      </c>
      <c r="H362" s="11" t="s">
        <v>11880</v>
      </c>
      <c r="I362" s="14"/>
      <c r="J362" s="38" t="s">
        <v>136</v>
      </c>
      <c r="K362" s="46" t="s">
        <v>1282</v>
      </c>
      <c r="L362" s="11" t="s">
        <v>11666</v>
      </c>
      <c r="M362" s="11" t="s">
        <v>28</v>
      </c>
      <c r="N362" s="11">
        <v>1</v>
      </c>
      <c r="O362" s="11">
        <v>1</v>
      </c>
      <c r="P362" s="11"/>
      <c r="Q362" s="130">
        <v>5</v>
      </c>
      <c r="R362" s="130">
        <v>5</v>
      </c>
      <c r="S362" s="14"/>
      <c r="T362" s="16"/>
    </row>
    <row r="363" spans="1:20" ht="14.25" customHeight="1">
      <c r="A363" s="7">
        <v>43</v>
      </c>
      <c r="B363" s="19" t="s">
        <v>2736</v>
      </c>
      <c r="C363" s="11" t="s">
        <v>360</v>
      </c>
      <c r="D363" s="11" t="s">
        <v>2740</v>
      </c>
      <c r="E363" s="14"/>
      <c r="F363" s="16"/>
      <c r="G363" s="11" t="s">
        <v>2742</v>
      </c>
      <c r="H363" s="11" t="s">
        <v>11881</v>
      </c>
      <c r="I363" s="14"/>
      <c r="J363" s="38" t="s">
        <v>2352</v>
      </c>
      <c r="K363" s="46" t="s">
        <v>2741</v>
      </c>
      <c r="L363" s="11" t="s">
        <v>11688</v>
      </c>
      <c r="M363" s="11" t="s">
        <v>83</v>
      </c>
      <c r="N363" s="11">
        <v>1</v>
      </c>
      <c r="O363" s="11">
        <v>6</v>
      </c>
      <c r="P363" s="11"/>
      <c r="Q363" s="130">
        <v>5</v>
      </c>
      <c r="R363" s="130">
        <v>5</v>
      </c>
      <c r="S363" s="14"/>
      <c r="T363" s="16"/>
    </row>
    <row r="364" spans="1:20" ht="14.25" customHeight="1">
      <c r="A364" s="7">
        <v>43</v>
      </c>
      <c r="B364" s="19" t="s">
        <v>2736</v>
      </c>
      <c r="C364" s="11"/>
      <c r="D364" s="11" t="s">
        <v>2309</v>
      </c>
      <c r="E364" s="11" t="s">
        <v>11882</v>
      </c>
      <c r="F364" s="21"/>
      <c r="G364" s="14"/>
      <c r="H364" s="14"/>
      <c r="I364" s="14"/>
      <c r="J364" s="38" t="s">
        <v>4968</v>
      </c>
      <c r="K364" s="415"/>
      <c r="L364" s="11" t="s">
        <v>11666</v>
      </c>
      <c r="M364" s="11" t="s">
        <v>43</v>
      </c>
      <c r="N364" s="11">
        <v>0</v>
      </c>
      <c r="O364" s="11">
        <v>0</v>
      </c>
      <c r="P364" s="11"/>
      <c r="Q364" s="11"/>
      <c r="R364" s="11"/>
      <c r="S364" s="11"/>
      <c r="T364" s="16"/>
    </row>
    <row r="365" spans="1:20" ht="14.25" customHeight="1">
      <c r="A365" s="7">
        <v>43</v>
      </c>
      <c r="B365" s="19" t="s">
        <v>2736</v>
      </c>
      <c r="C365" s="11" t="s">
        <v>38</v>
      </c>
      <c r="D365" s="11" t="s">
        <v>38</v>
      </c>
      <c r="E365" s="11"/>
      <c r="F365" s="21"/>
      <c r="G365" s="14"/>
      <c r="H365" s="14"/>
      <c r="I365" s="14"/>
      <c r="J365" s="38" t="s">
        <v>6539</v>
      </c>
      <c r="K365" s="415"/>
      <c r="L365" s="11" t="s">
        <v>11663</v>
      </c>
      <c r="M365" s="11" t="s">
        <v>43</v>
      </c>
      <c r="N365" s="11">
        <v>0</v>
      </c>
      <c r="O365" s="11">
        <v>0</v>
      </c>
      <c r="P365" s="11"/>
      <c r="Q365" s="11"/>
      <c r="R365" s="11"/>
      <c r="S365" s="11"/>
      <c r="T365" s="16"/>
    </row>
    <row r="366" spans="1:20" ht="14.25" customHeight="1">
      <c r="A366" s="7">
        <v>43</v>
      </c>
      <c r="B366" s="19" t="s">
        <v>2736</v>
      </c>
      <c r="C366" s="11" t="s">
        <v>2308</v>
      </c>
      <c r="D366" s="11" t="s">
        <v>2309</v>
      </c>
      <c r="E366" s="11" t="s">
        <v>11883</v>
      </c>
      <c r="F366" s="21"/>
      <c r="G366" s="11" t="s">
        <v>11884</v>
      </c>
      <c r="H366" s="11" t="s">
        <v>2747</v>
      </c>
      <c r="I366" s="11" t="s">
        <v>2748</v>
      </c>
      <c r="J366" s="38" t="s">
        <v>2744</v>
      </c>
      <c r="K366" s="46" t="s">
        <v>2745</v>
      </c>
      <c r="L366" s="11" t="s">
        <v>11666</v>
      </c>
      <c r="M366" s="11" t="s">
        <v>43</v>
      </c>
      <c r="N366" s="11">
        <v>1</v>
      </c>
      <c r="O366" s="11">
        <v>0</v>
      </c>
      <c r="P366" s="11"/>
      <c r="Q366" s="130">
        <v>5</v>
      </c>
      <c r="R366" s="130">
        <v>5</v>
      </c>
      <c r="S366" s="11"/>
      <c r="T366" s="16"/>
    </row>
    <row r="367" spans="1:20" ht="14.25" customHeight="1">
      <c r="A367" s="7">
        <v>43</v>
      </c>
      <c r="B367" s="19" t="s">
        <v>2736</v>
      </c>
      <c r="C367" s="11" t="s">
        <v>557</v>
      </c>
      <c r="D367" s="11" t="s">
        <v>557</v>
      </c>
      <c r="E367" s="11"/>
      <c r="F367" s="21"/>
      <c r="G367" s="11" t="s">
        <v>11885</v>
      </c>
      <c r="H367" s="11" t="s">
        <v>2751</v>
      </c>
      <c r="I367" s="11" t="s">
        <v>2752</v>
      </c>
      <c r="J367" s="38" t="s">
        <v>2749</v>
      </c>
      <c r="K367" s="46" t="s">
        <v>1580</v>
      </c>
      <c r="L367" s="11" t="s">
        <v>11663</v>
      </c>
      <c r="M367" s="11" t="s">
        <v>43</v>
      </c>
      <c r="N367" s="11">
        <v>1</v>
      </c>
      <c r="O367" s="11">
        <v>5</v>
      </c>
      <c r="P367" s="11"/>
      <c r="Q367" s="130">
        <v>5</v>
      </c>
      <c r="R367" s="130">
        <v>5</v>
      </c>
      <c r="S367" s="11"/>
      <c r="T367" s="16"/>
    </row>
    <row r="368" spans="1:20" ht="14.25" customHeight="1">
      <c r="A368" s="7">
        <v>44</v>
      </c>
      <c r="B368" s="19" t="s">
        <v>2753</v>
      </c>
      <c r="C368" s="11" t="s">
        <v>1400</v>
      </c>
      <c r="D368" s="11" t="s">
        <v>2754</v>
      </c>
      <c r="E368" s="14"/>
      <c r="F368" s="21" t="s">
        <v>2230</v>
      </c>
      <c r="G368" s="14"/>
      <c r="H368" s="14"/>
      <c r="I368" s="14"/>
      <c r="J368" s="38" t="s">
        <v>693</v>
      </c>
      <c r="K368" s="46" t="s">
        <v>744</v>
      </c>
      <c r="L368" s="11" t="s">
        <v>11688</v>
      </c>
      <c r="M368" s="11" t="s">
        <v>83</v>
      </c>
      <c r="N368" s="11">
        <v>0</v>
      </c>
      <c r="O368" s="11">
        <v>5</v>
      </c>
      <c r="P368" s="11"/>
      <c r="Q368" s="130">
        <v>3</v>
      </c>
      <c r="R368" s="130">
        <v>4</v>
      </c>
      <c r="S368" s="11"/>
      <c r="T368" s="16"/>
    </row>
    <row r="369" spans="1:20" ht="14.25" customHeight="1">
      <c r="A369" s="7">
        <v>44</v>
      </c>
      <c r="B369" s="19" t="s">
        <v>2753</v>
      </c>
      <c r="C369" s="11" t="s">
        <v>68</v>
      </c>
      <c r="D369" s="11" t="s">
        <v>68</v>
      </c>
      <c r="E369" s="14"/>
      <c r="F369" s="14"/>
      <c r="G369" s="11" t="s">
        <v>2757</v>
      </c>
      <c r="H369" s="11" t="s">
        <v>2757</v>
      </c>
      <c r="I369" s="14"/>
      <c r="J369" s="38" t="s">
        <v>1956</v>
      </c>
      <c r="K369" s="46" t="s">
        <v>288</v>
      </c>
      <c r="L369" s="11" t="s">
        <v>11666</v>
      </c>
      <c r="M369" s="11" t="s">
        <v>28</v>
      </c>
      <c r="N369" s="11">
        <v>1</v>
      </c>
      <c r="O369" s="11">
        <v>1</v>
      </c>
      <c r="P369" s="11" t="s">
        <v>11886</v>
      </c>
      <c r="Q369" s="130">
        <v>4</v>
      </c>
      <c r="R369" s="130">
        <v>5</v>
      </c>
      <c r="S369" s="14"/>
      <c r="T369" s="16"/>
    </row>
    <row r="370" spans="1:20" ht="14.25" customHeight="1">
      <c r="A370" s="7">
        <v>44</v>
      </c>
      <c r="B370" s="19" t="s">
        <v>2753</v>
      </c>
      <c r="C370" s="11"/>
      <c r="D370" s="11" t="s">
        <v>7447</v>
      </c>
      <c r="E370" s="14"/>
      <c r="F370" s="14"/>
      <c r="G370" s="14"/>
      <c r="H370" s="14"/>
      <c r="I370" s="14"/>
      <c r="J370" s="38" t="s">
        <v>810</v>
      </c>
      <c r="K370" s="415"/>
      <c r="L370" s="11" t="s">
        <v>11663</v>
      </c>
      <c r="M370" s="14"/>
      <c r="N370" s="11">
        <v>0</v>
      </c>
      <c r="O370" s="14"/>
      <c r="P370" s="11"/>
      <c r="Q370" s="11"/>
      <c r="R370" s="11"/>
      <c r="S370" s="14"/>
      <c r="T370" s="16"/>
    </row>
    <row r="371" spans="1:20" ht="14.25" customHeight="1">
      <c r="A371" s="7">
        <v>44</v>
      </c>
      <c r="B371" s="19" t="s">
        <v>2753</v>
      </c>
      <c r="C371" s="11"/>
      <c r="D371" s="11" t="s">
        <v>2213</v>
      </c>
      <c r="E371" s="14"/>
      <c r="F371" s="14"/>
      <c r="G371" s="14"/>
      <c r="H371" s="14"/>
      <c r="I371" s="14"/>
      <c r="J371" s="38" t="s">
        <v>810</v>
      </c>
      <c r="K371" s="415"/>
      <c r="L371" s="11" t="s">
        <v>11663</v>
      </c>
      <c r="M371" s="14"/>
      <c r="N371" s="11">
        <v>0</v>
      </c>
      <c r="O371" s="14"/>
      <c r="P371" s="11"/>
      <c r="Q371" s="11"/>
      <c r="R371" s="11"/>
      <c r="S371" s="14"/>
      <c r="T371" s="16"/>
    </row>
    <row r="372" spans="1:20" ht="14.25" customHeight="1">
      <c r="A372" s="7">
        <v>44</v>
      </c>
      <c r="B372" s="19" t="s">
        <v>2753</v>
      </c>
      <c r="C372" s="11" t="s">
        <v>565</v>
      </c>
      <c r="D372" s="11" t="s">
        <v>1463</v>
      </c>
      <c r="E372" s="14"/>
      <c r="F372" s="14"/>
      <c r="G372" s="11" t="s">
        <v>2759</v>
      </c>
      <c r="H372" s="11" t="s">
        <v>2759</v>
      </c>
      <c r="I372" s="11" t="s">
        <v>1198</v>
      </c>
      <c r="J372" s="38" t="s">
        <v>1268</v>
      </c>
      <c r="K372" s="46" t="s">
        <v>1706</v>
      </c>
      <c r="L372" s="11" t="s">
        <v>11666</v>
      </c>
      <c r="M372" s="11" t="s">
        <v>28</v>
      </c>
      <c r="N372" s="11">
        <v>1</v>
      </c>
      <c r="O372" s="11">
        <v>1</v>
      </c>
      <c r="P372" s="11"/>
      <c r="Q372" s="130">
        <v>4</v>
      </c>
      <c r="R372" s="130">
        <v>5</v>
      </c>
      <c r="S372" s="14"/>
      <c r="T372" s="16"/>
    </row>
    <row r="373" spans="1:20" ht="14.25" customHeight="1">
      <c r="A373" s="7">
        <v>44</v>
      </c>
      <c r="B373" s="19" t="s">
        <v>2753</v>
      </c>
      <c r="C373" s="11" t="s">
        <v>75</v>
      </c>
      <c r="D373" s="11" t="s">
        <v>75</v>
      </c>
      <c r="E373" s="14"/>
      <c r="F373" s="14"/>
      <c r="G373" s="11" t="s">
        <v>11887</v>
      </c>
      <c r="H373" s="11" t="s">
        <v>11887</v>
      </c>
      <c r="I373" s="11" t="s">
        <v>2763</v>
      </c>
      <c r="J373" s="38" t="s">
        <v>2760</v>
      </c>
      <c r="K373" s="46" t="s">
        <v>735</v>
      </c>
      <c r="L373" s="11" t="s">
        <v>11666</v>
      </c>
      <c r="M373" s="11" t="s">
        <v>78</v>
      </c>
      <c r="N373" s="11">
        <v>1</v>
      </c>
      <c r="O373" s="11">
        <v>6</v>
      </c>
      <c r="P373" s="11" t="s">
        <v>11888</v>
      </c>
      <c r="Q373" s="130">
        <v>4</v>
      </c>
      <c r="R373" s="130">
        <v>4</v>
      </c>
      <c r="S373" s="14"/>
      <c r="T373" s="16"/>
    </row>
    <row r="374" spans="1:20" ht="14.25" customHeight="1">
      <c r="A374" s="7">
        <v>44</v>
      </c>
      <c r="B374" s="19" t="s">
        <v>2753</v>
      </c>
      <c r="C374" s="11"/>
      <c r="D374" s="11" t="s">
        <v>11889</v>
      </c>
      <c r="E374" s="14"/>
      <c r="F374" s="14"/>
      <c r="G374" s="14"/>
      <c r="H374" s="14"/>
      <c r="I374" s="14"/>
      <c r="J374" s="38" t="s">
        <v>1814</v>
      </c>
      <c r="K374" s="415"/>
      <c r="L374" s="11" t="s">
        <v>11666</v>
      </c>
      <c r="M374" s="11" t="s">
        <v>28</v>
      </c>
      <c r="N374" s="11">
        <v>0</v>
      </c>
      <c r="O374" s="14"/>
      <c r="P374" s="11"/>
      <c r="Q374" s="11"/>
      <c r="R374" s="11"/>
      <c r="S374" s="14"/>
      <c r="T374" s="16"/>
    </row>
    <row r="375" spans="1:20" ht="14.25" customHeight="1">
      <c r="A375" s="7">
        <v>45</v>
      </c>
      <c r="B375" s="19" t="s">
        <v>2764</v>
      </c>
      <c r="C375" s="11"/>
      <c r="D375" s="11" t="s">
        <v>11890</v>
      </c>
      <c r="E375" s="14"/>
      <c r="F375" s="11" t="s">
        <v>11891</v>
      </c>
      <c r="G375" s="14"/>
      <c r="H375" s="14"/>
      <c r="I375" s="14"/>
      <c r="J375" s="12" t="s">
        <v>335</v>
      </c>
      <c r="K375" s="415"/>
      <c r="L375" s="11"/>
      <c r="M375" s="14"/>
      <c r="N375" s="11">
        <v>0</v>
      </c>
      <c r="O375" s="14"/>
      <c r="P375" s="11"/>
      <c r="Q375" s="11"/>
      <c r="R375" s="11"/>
      <c r="S375" s="14"/>
      <c r="T375" s="16"/>
    </row>
    <row r="376" spans="1:20" ht="14.25" customHeight="1">
      <c r="A376" s="7">
        <v>45</v>
      </c>
      <c r="B376" s="19" t="s">
        <v>2764</v>
      </c>
      <c r="C376" s="11"/>
      <c r="D376" s="11" t="s">
        <v>648</v>
      </c>
      <c r="E376" s="14"/>
      <c r="F376" s="14"/>
      <c r="G376" s="14"/>
      <c r="H376" s="14"/>
      <c r="I376" s="14"/>
      <c r="J376" s="12" t="s">
        <v>1434</v>
      </c>
      <c r="K376" s="415"/>
      <c r="L376" s="16"/>
      <c r="M376" s="14"/>
      <c r="N376" s="11">
        <v>0</v>
      </c>
      <c r="O376" s="14"/>
      <c r="P376" s="11"/>
      <c r="Q376" s="11"/>
      <c r="R376" s="11"/>
      <c r="S376" s="14"/>
      <c r="T376" s="16"/>
    </row>
    <row r="377" spans="1:20" ht="14.25" customHeight="1">
      <c r="A377" s="7">
        <v>45</v>
      </c>
      <c r="B377" s="19" t="s">
        <v>2764</v>
      </c>
      <c r="C377" s="11"/>
      <c r="D377" s="11" t="s">
        <v>11892</v>
      </c>
      <c r="E377" s="14"/>
      <c r="F377" s="14"/>
      <c r="G377" s="11"/>
      <c r="H377" s="11"/>
      <c r="I377" s="14"/>
      <c r="J377" s="12" t="s">
        <v>798</v>
      </c>
      <c r="K377" s="415"/>
      <c r="L377" s="11" t="s">
        <v>11666</v>
      </c>
      <c r="M377" s="14"/>
      <c r="N377" s="11">
        <v>0</v>
      </c>
      <c r="O377" s="14"/>
      <c r="P377" s="11"/>
      <c r="Q377" s="11"/>
      <c r="R377" s="11"/>
      <c r="S377" s="14"/>
      <c r="T377" s="16"/>
    </row>
    <row r="378" spans="1:20" ht="14.25" customHeight="1">
      <c r="A378" s="7">
        <v>45</v>
      </c>
      <c r="B378" s="19" t="s">
        <v>2764</v>
      </c>
      <c r="C378" s="11" t="s">
        <v>565</v>
      </c>
      <c r="D378" s="11" t="s">
        <v>2765</v>
      </c>
      <c r="E378" s="14"/>
      <c r="F378" s="14"/>
      <c r="G378" s="11" t="s">
        <v>2767</v>
      </c>
      <c r="H378" s="11" t="s">
        <v>2767</v>
      </c>
      <c r="I378" s="14"/>
      <c r="J378" s="12" t="s">
        <v>1380</v>
      </c>
      <c r="K378" s="46" t="s">
        <v>583</v>
      </c>
      <c r="L378" s="11" t="s">
        <v>11666</v>
      </c>
      <c r="M378" s="11" t="s">
        <v>28</v>
      </c>
      <c r="N378" s="11">
        <v>1</v>
      </c>
      <c r="O378" s="11">
        <v>1</v>
      </c>
      <c r="P378" s="11"/>
      <c r="Q378" s="130">
        <v>5</v>
      </c>
      <c r="R378" s="130">
        <v>5</v>
      </c>
      <c r="S378" s="14"/>
      <c r="T378" s="16"/>
    </row>
    <row r="379" spans="1:20" ht="14.25" customHeight="1">
      <c r="A379" s="7">
        <v>45</v>
      </c>
      <c r="B379" s="19" t="s">
        <v>2764</v>
      </c>
      <c r="C379" s="11" t="s">
        <v>2768</v>
      </c>
      <c r="D379" s="11" t="s">
        <v>2769</v>
      </c>
      <c r="E379" s="14"/>
      <c r="F379" s="14"/>
      <c r="G379" s="11" t="s">
        <v>2772</v>
      </c>
      <c r="H379" s="11" t="s">
        <v>2772</v>
      </c>
      <c r="I379" s="14"/>
      <c r="J379" s="12" t="s">
        <v>544</v>
      </c>
      <c r="K379" s="46" t="s">
        <v>2770</v>
      </c>
      <c r="L379" s="11" t="s">
        <v>11666</v>
      </c>
      <c r="M379" s="11" t="s">
        <v>28</v>
      </c>
      <c r="N379" s="11">
        <v>1</v>
      </c>
      <c r="O379" s="11">
        <v>4</v>
      </c>
      <c r="P379" s="11"/>
      <c r="Q379" s="130">
        <v>5</v>
      </c>
      <c r="R379" s="130">
        <v>5</v>
      </c>
      <c r="S379" s="14"/>
      <c r="T379" s="16"/>
    </row>
    <row r="380" spans="1:20" ht="14.25" customHeight="1">
      <c r="A380" s="7">
        <v>45</v>
      </c>
      <c r="B380" s="19" t="s">
        <v>2764</v>
      </c>
      <c r="C380" s="11"/>
      <c r="D380" s="11" t="s">
        <v>11893</v>
      </c>
      <c r="E380" s="14"/>
      <c r="F380" s="14"/>
      <c r="G380" s="14"/>
      <c r="H380" s="14"/>
      <c r="I380" s="14"/>
      <c r="J380" s="12" t="s">
        <v>4646</v>
      </c>
      <c r="K380" s="415"/>
      <c r="L380" s="14"/>
      <c r="M380" s="14"/>
      <c r="N380" s="11">
        <v>0</v>
      </c>
      <c r="O380" s="14"/>
      <c r="P380" s="11"/>
      <c r="Q380" s="11"/>
      <c r="R380" s="11"/>
      <c r="S380" s="14"/>
      <c r="T380" s="16"/>
    </row>
    <row r="381" spans="1:20" ht="14.25" customHeight="1">
      <c r="A381" s="7">
        <v>45</v>
      </c>
      <c r="B381" s="19" t="s">
        <v>2764</v>
      </c>
      <c r="C381" s="11" t="s">
        <v>272</v>
      </c>
      <c r="D381" s="11" t="s">
        <v>2773</v>
      </c>
      <c r="E381" s="14"/>
      <c r="F381" s="14"/>
      <c r="G381" s="11" t="s">
        <v>11894</v>
      </c>
      <c r="H381" s="11" t="s">
        <v>2775</v>
      </c>
      <c r="I381" s="14"/>
      <c r="J381" s="12" t="s">
        <v>563</v>
      </c>
      <c r="K381" s="46" t="s">
        <v>2057</v>
      </c>
      <c r="L381" s="11" t="s">
        <v>11663</v>
      </c>
      <c r="M381" s="11" t="s">
        <v>275</v>
      </c>
      <c r="N381" s="11">
        <v>1</v>
      </c>
      <c r="O381" s="11">
        <v>5</v>
      </c>
      <c r="P381" s="11"/>
      <c r="Q381" s="130">
        <v>5</v>
      </c>
      <c r="R381" s="130">
        <v>4</v>
      </c>
      <c r="S381" s="14"/>
      <c r="T381" s="16"/>
    </row>
    <row r="382" spans="1:20" ht="14.25" customHeight="1">
      <c r="A382" s="7">
        <v>45</v>
      </c>
      <c r="B382" s="19" t="s">
        <v>2764</v>
      </c>
      <c r="C382" s="11" t="s">
        <v>2776</v>
      </c>
      <c r="D382" s="11" t="s">
        <v>2777</v>
      </c>
      <c r="E382" s="14"/>
      <c r="F382" s="14"/>
      <c r="G382" s="11" t="s">
        <v>2779</v>
      </c>
      <c r="H382" s="11" t="s">
        <v>2780</v>
      </c>
      <c r="I382" s="14"/>
      <c r="J382" s="12" t="s">
        <v>1018</v>
      </c>
      <c r="K382" s="46" t="s">
        <v>2778</v>
      </c>
      <c r="L382" s="11" t="s">
        <v>11666</v>
      </c>
      <c r="M382" s="11" t="s">
        <v>36</v>
      </c>
      <c r="N382" s="11">
        <v>1</v>
      </c>
      <c r="O382" s="11">
        <v>1</v>
      </c>
      <c r="P382" s="11"/>
      <c r="Q382" s="130">
        <v>5</v>
      </c>
      <c r="R382" s="130">
        <v>5</v>
      </c>
      <c r="S382" s="14"/>
      <c r="T382" s="16"/>
    </row>
    <row r="383" spans="1:20" ht="14.25" customHeight="1">
      <c r="A383" s="7">
        <v>46</v>
      </c>
      <c r="B383" s="19" t="s">
        <v>2781</v>
      </c>
      <c r="C383" s="11"/>
      <c r="D383" s="11" t="s">
        <v>594</v>
      </c>
      <c r="E383" s="14"/>
      <c r="F383" s="14"/>
      <c r="G383" s="14"/>
      <c r="H383" s="14"/>
      <c r="I383" s="14"/>
      <c r="J383" s="12" t="s">
        <v>2014</v>
      </c>
      <c r="K383" s="415"/>
      <c r="L383" s="11" t="s">
        <v>11663</v>
      </c>
      <c r="M383" s="11" t="s">
        <v>43</v>
      </c>
      <c r="N383" s="11">
        <v>0</v>
      </c>
      <c r="O383" s="11">
        <v>1</v>
      </c>
      <c r="P383" s="11"/>
      <c r="Q383" s="11"/>
      <c r="R383" s="11"/>
      <c r="S383" s="14"/>
      <c r="T383" s="16"/>
    </row>
    <row r="384" spans="1:20" ht="14.25" customHeight="1">
      <c r="A384" s="7">
        <v>46</v>
      </c>
      <c r="B384" s="19" t="s">
        <v>2781</v>
      </c>
      <c r="C384" s="11" t="s">
        <v>1442</v>
      </c>
      <c r="D384" s="11" t="s">
        <v>2782</v>
      </c>
      <c r="E384" s="14"/>
      <c r="F384" s="11" t="s">
        <v>11093</v>
      </c>
      <c r="G384" s="11" t="s">
        <v>2784</v>
      </c>
      <c r="H384" s="11" t="s">
        <v>2784</v>
      </c>
      <c r="I384" s="14"/>
      <c r="J384" s="12" t="s">
        <v>335</v>
      </c>
      <c r="K384" s="46" t="s">
        <v>678</v>
      </c>
      <c r="L384" s="11" t="s">
        <v>11663</v>
      </c>
      <c r="M384" s="11" t="s">
        <v>43</v>
      </c>
      <c r="N384" s="11">
        <v>1</v>
      </c>
      <c r="O384" s="11">
        <v>1</v>
      </c>
      <c r="P384" s="11"/>
      <c r="Q384" s="130">
        <v>3</v>
      </c>
      <c r="R384" s="130">
        <v>4</v>
      </c>
      <c r="S384" s="14"/>
      <c r="T384" s="16"/>
    </row>
    <row r="385" spans="1:20" ht="14.25" customHeight="1">
      <c r="A385" s="7">
        <v>47</v>
      </c>
      <c r="B385" s="19" t="s">
        <v>2785</v>
      </c>
      <c r="C385" s="11" t="s">
        <v>547</v>
      </c>
      <c r="D385" s="11" t="s">
        <v>2441</v>
      </c>
      <c r="E385" s="14"/>
      <c r="F385" s="14"/>
      <c r="G385" s="14"/>
      <c r="H385" s="14"/>
      <c r="I385" s="14"/>
      <c r="J385" s="12" t="s">
        <v>4646</v>
      </c>
      <c r="K385" s="46" t="s">
        <v>2352</v>
      </c>
      <c r="L385" s="11" t="s">
        <v>11663</v>
      </c>
      <c r="M385" s="11" t="s">
        <v>78</v>
      </c>
      <c r="N385" s="11">
        <v>0</v>
      </c>
      <c r="O385" s="11">
        <v>5</v>
      </c>
      <c r="P385" s="11"/>
      <c r="Q385" s="130">
        <v>3</v>
      </c>
      <c r="R385" s="130">
        <v>3</v>
      </c>
      <c r="S385" s="14"/>
      <c r="T385" s="16"/>
    </row>
    <row r="386" spans="1:20" ht="14.25" customHeight="1">
      <c r="A386" s="7">
        <v>47</v>
      </c>
      <c r="B386" s="19" t="s">
        <v>2785</v>
      </c>
      <c r="C386" s="11"/>
      <c r="D386" s="11" t="s">
        <v>2027</v>
      </c>
      <c r="E386" s="14"/>
      <c r="F386" s="14"/>
      <c r="G386" s="14"/>
      <c r="H386" s="14"/>
      <c r="I386" s="14"/>
      <c r="J386" s="12" t="s">
        <v>6797</v>
      </c>
      <c r="K386" s="415"/>
      <c r="L386" s="11" t="s">
        <v>11666</v>
      </c>
      <c r="M386" s="14"/>
      <c r="N386" s="11">
        <v>0</v>
      </c>
      <c r="O386" s="11">
        <v>1</v>
      </c>
      <c r="P386" s="11"/>
      <c r="Q386" s="11"/>
      <c r="R386" s="11"/>
      <c r="S386" s="14"/>
      <c r="T386" s="16"/>
    </row>
    <row r="387" spans="1:20" ht="14.25" customHeight="1">
      <c r="A387" s="7">
        <v>47</v>
      </c>
      <c r="B387" s="19" t="s">
        <v>2785</v>
      </c>
      <c r="C387" s="11" t="s">
        <v>68</v>
      </c>
      <c r="D387" s="11" t="s">
        <v>68</v>
      </c>
      <c r="E387" s="14"/>
      <c r="F387" s="14"/>
      <c r="G387" s="14"/>
      <c r="H387" s="14"/>
      <c r="I387" s="14"/>
      <c r="J387" s="12" t="s">
        <v>1765</v>
      </c>
      <c r="K387" s="46" t="s">
        <v>1042</v>
      </c>
      <c r="L387" s="11" t="s">
        <v>11666</v>
      </c>
      <c r="M387" s="11" t="s">
        <v>28</v>
      </c>
      <c r="N387" s="11">
        <v>0</v>
      </c>
      <c r="O387" s="11">
        <v>1</v>
      </c>
      <c r="P387" s="11"/>
      <c r="Q387" s="130">
        <v>3</v>
      </c>
      <c r="R387" s="130">
        <v>3</v>
      </c>
      <c r="S387" s="14"/>
      <c r="T387" s="16"/>
    </row>
    <row r="388" spans="1:20" ht="14.25" customHeight="1">
      <c r="A388" s="7">
        <v>47</v>
      </c>
      <c r="B388" s="19" t="s">
        <v>2785</v>
      </c>
      <c r="C388" s="11"/>
      <c r="D388" s="11" t="s">
        <v>11895</v>
      </c>
      <c r="E388" s="14"/>
      <c r="F388" s="11" t="s">
        <v>11896</v>
      </c>
      <c r="G388" s="14"/>
      <c r="H388" s="14"/>
      <c r="I388" s="14"/>
      <c r="J388" s="12" t="s">
        <v>2424</v>
      </c>
      <c r="K388" s="415"/>
      <c r="L388" s="11" t="s">
        <v>11666</v>
      </c>
      <c r="M388" s="11" t="s">
        <v>43</v>
      </c>
      <c r="N388" s="11">
        <v>0</v>
      </c>
      <c r="O388" s="11">
        <v>1</v>
      </c>
      <c r="P388" s="11" t="s">
        <v>11897</v>
      </c>
      <c r="Q388" s="11"/>
      <c r="R388" s="11"/>
      <c r="S388" s="14"/>
      <c r="T388" s="16"/>
    </row>
    <row r="389" spans="1:20" ht="14.25" customHeight="1">
      <c r="A389" s="7">
        <v>47</v>
      </c>
      <c r="B389" s="19" t="s">
        <v>2785</v>
      </c>
      <c r="C389" s="11"/>
      <c r="D389" s="11" t="s">
        <v>3824</v>
      </c>
      <c r="E389" s="14"/>
      <c r="F389" s="11" t="s">
        <v>4547</v>
      </c>
      <c r="G389" s="14"/>
      <c r="H389" s="14"/>
      <c r="I389" s="14"/>
      <c r="J389" s="12" t="s">
        <v>4188</v>
      </c>
      <c r="K389" s="415"/>
      <c r="L389" s="11" t="s">
        <v>11666</v>
      </c>
      <c r="M389" s="11" t="s">
        <v>28</v>
      </c>
      <c r="N389" s="11">
        <v>0</v>
      </c>
      <c r="O389" s="11">
        <v>1</v>
      </c>
      <c r="P389" s="11" t="s">
        <v>11898</v>
      </c>
      <c r="Q389" s="11"/>
      <c r="R389" s="11"/>
      <c r="S389" s="14"/>
      <c r="T389" s="16"/>
    </row>
    <row r="390" spans="1:20" ht="14.25" customHeight="1">
      <c r="A390" s="7">
        <v>47</v>
      </c>
      <c r="B390" s="19" t="s">
        <v>2785</v>
      </c>
      <c r="C390" s="11"/>
      <c r="D390" s="11" t="s">
        <v>11899</v>
      </c>
      <c r="E390" s="11" t="s">
        <v>973</v>
      </c>
      <c r="F390" s="11" t="s">
        <v>11900</v>
      </c>
      <c r="G390" s="14"/>
      <c r="H390" s="14"/>
      <c r="I390" s="14"/>
      <c r="J390" s="12" t="s">
        <v>96</v>
      </c>
      <c r="K390" s="415"/>
      <c r="L390" s="11" t="s">
        <v>11666</v>
      </c>
      <c r="M390" s="14"/>
      <c r="N390" s="11">
        <v>0</v>
      </c>
      <c r="O390" s="11">
        <v>1</v>
      </c>
      <c r="P390" s="11"/>
      <c r="Q390" s="11"/>
      <c r="R390" s="11"/>
      <c r="S390" s="14"/>
      <c r="T390" s="16"/>
    </row>
    <row r="391" spans="1:20" ht="14.25" customHeight="1">
      <c r="A391" s="7">
        <v>47</v>
      </c>
      <c r="B391" s="19" t="s">
        <v>2785</v>
      </c>
      <c r="C391" s="11"/>
      <c r="D391" s="11" t="s">
        <v>11901</v>
      </c>
      <c r="E391" s="11" t="s">
        <v>273</v>
      </c>
      <c r="F391" s="11" t="s">
        <v>11902</v>
      </c>
      <c r="G391" s="14"/>
      <c r="H391" s="14"/>
      <c r="I391" s="14"/>
      <c r="J391" s="12" t="s">
        <v>1706</v>
      </c>
      <c r="K391" s="415"/>
      <c r="L391" s="11" t="s">
        <v>11666</v>
      </c>
      <c r="M391" s="14"/>
      <c r="N391" s="11">
        <v>0</v>
      </c>
      <c r="O391" s="11">
        <v>1</v>
      </c>
      <c r="P391" s="11" t="s">
        <v>11903</v>
      </c>
      <c r="Q391" s="11"/>
      <c r="R391" s="11"/>
      <c r="S391" s="14"/>
      <c r="T391" s="16"/>
    </row>
    <row r="392" spans="1:20" ht="14.25" customHeight="1">
      <c r="A392" s="7">
        <v>47</v>
      </c>
      <c r="B392" s="19" t="s">
        <v>2785</v>
      </c>
      <c r="C392" s="11" t="s">
        <v>84</v>
      </c>
      <c r="D392" s="11" t="s">
        <v>85</v>
      </c>
      <c r="E392" s="11"/>
      <c r="F392" s="11"/>
      <c r="G392" s="11" t="s">
        <v>11904</v>
      </c>
      <c r="H392" s="11" t="s">
        <v>11905</v>
      </c>
      <c r="I392" s="14"/>
      <c r="J392" s="12" t="s">
        <v>97</v>
      </c>
      <c r="K392" s="415"/>
      <c r="L392" s="11" t="s">
        <v>11666</v>
      </c>
      <c r="M392" s="11" t="s">
        <v>28</v>
      </c>
      <c r="N392" s="11">
        <v>0</v>
      </c>
      <c r="O392" s="11">
        <v>1</v>
      </c>
      <c r="P392" s="11" t="s">
        <v>11906</v>
      </c>
      <c r="Q392" s="11"/>
      <c r="R392" s="11"/>
      <c r="S392" s="14"/>
      <c r="T392" s="16"/>
    </row>
    <row r="393" spans="1:20" ht="14.25" customHeight="1">
      <c r="A393" s="7">
        <v>47</v>
      </c>
      <c r="B393" s="19" t="s">
        <v>2785</v>
      </c>
      <c r="C393" s="11"/>
      <c r="D393" s="11" t="s">
        <v>11895</v>
      </c>
      <c r="E393" s="11"/>
      <c r="F393" s="11" t="s">
        <v>11896</v>
      </c>
      <c r="G393" s="11"/>
      <c r="H393" s="11"/>
      <c r="I393" s="14"/>
      <c r="J393" s="12" t="s">
        <v>1995</v>
      </c>
      <c r="K393" s="415"/>
      <c r="L393" s="11" t="s">
        <v>11666</v>
      </c>
      <c r="M393" s="11" t="s">
        <v>43</v>
      </c>
      <c r="N393" s="11">
        <v>0</v>
      </c>
      <c r="O393" s="11">
        <v>1</v>
      </c>
      <c r="P393" s="11" t="s">
        <v>11897</v>
      </c>
      <c r="Q393" s="11"/>
      <c r="R393" s="11"/>
      <c r="S393" s="14"/>
      <c r="T393" s="16"/>
    </row>
    <row r="394" spans="1:20" ht="14.25" customHeight="1">
      <c r="A394" s="7">
        <v>47</v>
      </c>
      <c r="B394" s="19" t="s">
        <v>2785</v>
      </c>
      <c r="C394" s="11"/>
      <c r="D394" s="11" t="s">
        <v>2441</v>
      </c>
      <c r="E394" s="11"/>
      <c r="F394" s="11"/>
      <c r="G394" s="11"/>
      <c r="H394" s="11"/>
      <c r="I394" s="14"/>
      <c r="J394" s="12" t="s">
        <v>1978</v>
      </c>
      <c r="K394" s="415"/>
      <c r="L394" s="11" t="s">
        <v>11666</v>
      </c>
      <c r="M394" s="11" t="s">
        <v>43</v>
      </c>
      <c r="N394" s="11">
        <v>0</v>
      </c>
      <c r="O394" s="11">
        <v>1</v>
      </c>
      <c r="P394" s="11"/>
      <c r="Q394" s="11"/>
      <c r="R394" s="11"/>
      <c r="S394" s="14"/>
      <c r="T394" s="16"/>
    </row>
    <row r="395" spans="1:20" ht="14.25" customHeight="1">
      <c r="A395" s="7">
        <v>47</v>
      </c>
      <c r="B395" s="19" t="s">
        <v>2785</v>
      </c>
      <c r="C395" s="11" t="s">
        <v>753</v>
      </c>
      <c r="D395" s="11" t="s">
        <v>753</v>
      </c>
      <c r="E395" s="11"/>
      <c r="F395" s="11"/>
      <c r="G395" s="11"/>
      <c r="H395" s="11"/>
      <c r="I395" s="14"/>
      <c r="J395" s="12" t="s">
        <v>2760</v>
      </c>
      <c r="K395" s="415"/>
      <c r="L395" s="11" t="s">
        <v>11666</v>
      </c>
      <c r="M395" s="11" t="s">
        <v>28</v>
      </c>
      <c r="N395" s="11">
        <v>0</v>
      </c>
      <c r="O395" s="11">
        <v>1</v>
      </c>
      <c r="P395" s="11"/>
      <c r="Q395" s="11"/>
      <c r="R395" s="11"/>
      <c r="S395" s="14"/>
      <c r="T395" s="16"/>
    </row>
    <row r="396" spans="1:20" ht="14.25" customHeight="1">
      <c r="A396" s="7">
        <v>47</v>
      </c>
      <c r="B396" s="19" t="s">
        <v>2785</v>
      </c>
      <c r="C396" s="11"/>
      <c r="D396" s="11" t="s">
        <v>273</v>
      </c>
      <c r="E396" s="11"/>
      <c r="F396" s="11"/>
      <c r="G396" s="11"/>
      <c r="H396" s="11"/>
      <c r="I396" s="14"/>
      <c r="J396" s="12" t="s">
        <v>755</v>
      </c>
      <c r="K396" s="415"/>
      <c r="L396" s="11" t="s">
        <v>11666</v>
      </c>
      <c r="M396" s="14"/>
      <c r="N396" s="11">
        <v>0</v>
      </c>
      <c r="O396" s="11">
        <v>1</v>
      </c>
      <c r="P396" s="11"/>
      <c r="Q396" s="11"/>
      <c r="R396" s="11"/>
      <c r="S396" s="14"/>
      <c r="T396" s="16"/>
    </row>
    <row r="397" spans="1:20" ht="14.25" customHeight="1">
      <c r="A397" s="7">
        <v>47</v>
      </c>
      <c r="B397" s="19" t="s">
        <v>2785</v>
      </c>
      <c r="C397" s="11"/>
      <c r="D397" s="11" t="s">
        <v>973</v>
      </c>
      <c r="E397" s="11"/>
      <c r="F397" s="11"/>
      <c r="G397" s="11"/>
      <c r="H397" s="11"/>
      <c r="I397" s="14"/>
      <c r="J397" s="12" t="s">
        <v>755</v>
      </c>
      <c r="K397" s="415"/>
      <c r="L397" s="11" t="s">
        <v>11666</v>
      </c>
      <c r="M397" s="14"/>
      <c r="N397" s="11">
        <v>0</v>
      </c>
      <c r="O397" s="11">
        <v>1</v>
      </c>
      <c r="P397" s="11"/>
      <c r="Q397" s="11"/>
      <c r="R397" s="11"/>
      <c r="S397" s="14"/>
      <c r="T397" s="16"/>
    </row>
    <row r="398" spans="1:20" ht="14.25" customHeight="1">
      <c r="A398" s="7">
        <v>47</v>
      </c>
      <c r="B398" s="19" t="s">
        <v>2785</v>
      </c>
      <c r="C398" s="11" t="s">
        <v>1400</v>
      </c>
      <c r="D398" s="11" t="s">
        <v>80</v>
      </c>
      <c r="E398" s="11" t="s">
        <v>11907</v>
      </c>
      <c r="F398" s="11"/>
      <c r="G398" s="11" t="s">
        <v>1560</v>
      </c>
      <c r="H398" s="11" t="s">
        <v>2786</v>
      </c>
      <c r="I398" s="14"/>
      <c r="J398" s="12" t="s">
        <v>2056</v>
      </c>
      <c r="K398" s="46" t="s">
        <v>1013</v>
      </c>
      <c r="L398" s="11" t="s">
        <v>11688</v>
      </c>
      <c r="M398" s="11" t="s">
        <v>83</v>
      </c>
      <c r="N398" s="11">
        <v>1</v>
      </c>
      <c r="O398" s="11">
        <v>3</v>
      </c>
      <c r="P398" s="11"/>
      <c r="Q398" s="130">
        <v>3</v>
      </c>
      <c r="R398" s="130">
        <v>3</v>
      </c>
      <c r="S398" s="14"/>
      <c r="T398" s="16"/>
    </row>
    <row r="399" spans="1:20" ht="14.25" customHeight="1">
      <c r="A399" s="7">
        <v>47</v>
      </c>
      <c r="B399" s="19" t="s">
        <v>2785</v>
      </c>
      <c r="C399" s="11"/>
      <c r="D399" s="11" t="s">
        <v>973</v>
      </c>
      <c r="E399" s="11"/>
      <c r="F399" s="11"/>
      <c r="G399" s="11"/>
      <c r="H399" s="11"/>
      <c r="I399" s="14"/>
      <c r="J399" s="12" t="s">
        <v>2250</v>
      </c>
      <c r="K399" s="415"/>
      <c r="L399" s="11" t="s">
        <v>11666</v>
      </c>
      <c r="M399" s="14"/>
      <c r="N399" s="11">
        <v>0</v>
      </c>
      <c r="O399" s="11">
        <v>1</v>
      </c>
      <c r="P399" s="11"/>
      <c r="Q399" s="11"/>
      <c r="R399" s="11"/>
      <c r="S399" s="14"/>
      <c r="T399" s="16"/>
    </row>
    <row r="400" spans="1:20" ht="14.25" customHeight="1">
      <c r="A400" s="7">
        <v>47</v>
      </c>
      <c r="B400" s="19" t="s">
        <v>2785</v>
      </c>
      <c r="C400" s="11"/>
      <c r="D400" s="11" t="s">
        <v>280</v>
      </c>
      <c r="E400" s="11"/>
      <c r="F400" s="11"/>
      <c r="G400" s="11"/>
      <c r="H400" s="11"/>
      <c r="I400" s="14"/>
      <c r="J400" s="12" t="s">
        <v>269</v>
      </c>
      <c r="K400" s="415"/>
      <c r="L400" s="11" t="s">
        <v>11666</v>
      </c>
      <c r="M400" s="11" t="s">
        <v>28</v>
      </c>
      <c r="N400" s="11">
        <v>0</v>
      </c>
      <c r="O400" s="11">
        <v>1</v>
      </c>
      <c r="P400" s="11" t="s">
        <v>11908</v>
      </c>
      <c r="Q400" s="11"/>
      <c r="R400" s="11"/>
      <c r="S400" s="14"/>
      <c r="T400" s="16"/>
    </row>
    <row r="401" spans="1:20" ht="14.25" customHeight="1">
      <c r="A401" s="7">
        <v>47</v>
      </c>
      <c r="B401" s="19" t="s">
        <v>2785</v>
      </c>
      <c r="C401" s="11"/>
      <c r="D401" s="11" t="s">
        <v>801</v>
      </c>
      <c r="E401" s="11"/>
      <c r="F401" s="11"/>
      <c r="G401" s="11"/>
      <c r="H401" s="11"/>
      <c r="I401" s="14"/>
      <c r="J401" s="12" t="s">
        <v>1814</v>
      </c>
      <c r="K401" s="415"/>
      <c r="L401" s="11" t="s">
        <v>11666</v>
      </c>
      <c r="M401" s="11" t="s">
        <v>28</v>
      </c>
      <c r="N401" s="11">
        <v>0</v>
      </c>
      <c r="O401" s="11">
        <v>1</v>
      </c>
      <c r="P401" s="11" t="s">
        <v>11909</v>
      </c>
      <c r="Q401" s="11"/>
      <c r="R401" s="11"/>
      <c r="S401" s="14"/>
      <c r="T401" s="16"/>
    </row>
    <row r="402" spans="1:20" ht="14.25" customHeight="1">
      <c r="A402" s="7">
        <v>47</v>
      </c>
      <c r="B402" s="19" t="s">
        <v>2785</v>
      </c>
      <c r="C402" s="11" t="s">
        <v>5574</v>
      </c>
      <c r="D402" s="11" t="s">
        <v>5574</v>
      </c>
      <c r="E402" s="11"/>
      <c r="F402" s="11"/>
      <c r="G402" s="11"/>
      <c r="H402" s="11"/>
      <c r="I402" s="14"/>
      <c r="J402" s="12" t="s">
        <v>3487</v>
      </c>
      <c r="K402" s="415"/>
      <c r="L402" s="11" t="s">
        <v>11666</v>
      </c>
      <c r="M402" s="11" t="s">
        <v>28</v>
      </c>
      <c r="N402" s="11">
        <v>0</v>
      </c>
      <c r="O402" s="11">
        <v>1</v>
      </c>
      <c r="P402" s="11"/>
      <c r="Q402" s="11"/>
      <c r="R402" s="11"/>
      <c r="S402" s="14"/>
      <c r="T402" s="16"/>
    </row>
    <row r="403" spans="1:20" ht="14.25" customHeight="1">
      <c r="A403" s="7">
        <v>47</v>
      </c>
      <c r="B403" s="19" t="s">
        <v>2785</v>
      </c>
      <c r="C403" s="11"/>
      <c r="D403" s="11" t="s">
        <v>801</v>
      </c>
      <c r="E403" s="11"/>
      <c r="F403" s="11"/>
      <c r="G403" s="11"/>
      <c r="H403" s="11"/>
      <c r="I403" s="14"/>
      <c r="J403" s="12" t="s">
        <v>403</v>
      </c>
      <c r="K403" s="415"/>
      <c r="L403" s="11" t="s">
        <v>11666</v>
      </c>
      <c r="M403" s="11" t="s">
        <v>28</v>
      </c>
      <c r="N403" s="11">
        <v>0</v>
      </c>
      <c r="O403" s="11">
        <v>1</v>
      </c>
      <c r="P403" s="11" t="s">
        <v>11910</v>
      </c>
      <c r="Q403" s="11"/>
      <c r="R403" s="11"/>
      <c r="S403" s="14"/>
      <c r="T403" s="16"/>
    </row>
    <row r="404" spans="1:20" ht="14.25" customHeight="1">
      <c r="A404" s="7">
        <v>47</v>
      </c>
      <c r="B404" s="19" t="s">
        <v>2785</v>
      </c>
      <c r="C404" s="11"/>
      <c r="D404" s="11" t="s">
        <v>280</v>
      </c>
      <c r="E404" s="11"/>
      <c r="F404" s="11"/>
      <c r="G404" s="11"/>
      <c r="H404" s="11"/>
      <c r="I404" s="14"/>
      <c r="J404" s="12" t="s">
        <v>403</v>
      </c>
      <c r="K404" s="415"/>
      <c r="L404" s="11" t="s">
        <v>11666</v>
      </c>
      <c r="M404" s="11" t="s">
        <v>28</v>
      </c>
      <c r="N404" s="11">
        <v>0</v>
      </c>
      <c r="O404" s="11">
        <v>1</v>
      </c>
      <c r="P404" s="11" t="s">
        <v>11911</v>
      </c>
      <c r="Q404" s="11"/>
      <c r="R404" s="11"/>
      <c r="S404" s="14"/>
      <c r="T404" s="16"/>
    </row>
    <row r="405" spans="1:20" ht="14.25" customHeight="1">
      <c r="A405" s="7">
        <v>48</v>
      </c>
      <c r="B405" s="19" t="s">
        <v>5612</v>
      </c>
      <c r="C405" s="11" t="s">
        <v>2465</v>
      </c>
      <c r="D405" s="11" t="s">
        <v>90</v>
      </c>
      <c r="E405" s="14"/>
      <c r="F405" s="11" t="s">
        <v>5610</v>
      </c>
      <c r="G405" s="11" t="s">
        <v>5611</v>
      </c>
      <c r="H405" s="11" t="s">
        <v>5611</v>
      </c>
      <c r="I405" s="11" t="s">
        <v>2033</v>
      </c>
      <c r="J405" s="12" t="s">
        <v>1023</v>
      </c>
      <c r="K405" s="46" t="s">
        <v>1086</v>
      </c>
      <c r="L405" s="11" t="s">
        <v>11666</v>
      </c>
      <c r="M405" s="11" t="s">
        <v>43</v>
      </c>
      <c r="N405" s="11">
        <v>1</v>
      </c>
      <c r="O405" s="11">
        <v>0</v>
      </c>
      <c r="P405" s="11"/>
      <c r="Q405" s="130">
        <v>3</v>
      </c>
      <c r="R405" s="130">
        <v>5</v>
      </c>
      <c r="S405" s="14"/>
      <c r="T405" s="16"/>
    </row>
    <row r="406" spans="1:20" ht="14.25" customHeight="1">
      <c r="A406" s="7">
        <v>48</v>
      </c>
      <c r="B406" s="19" t="s">
        <v>5612</v>
      </c>
      <c r="C406" s="11" t="s">
        <v>2634</v>
      </c>
      <c r="D406" s="11" t="s">
        <v>2634</v>
      </c>
      <c r="E406" s="14"/>
      <c r="F406" s="11" t="s">
        <v>2635</v>
      </c>
      <c r="G406" s="11" t="s">
        <v>11912</v>
      </c>
      <c r="H406" s="11" t="s">
        <v>11912</v>
      </c>
      <c r="I406" s="11"/>
      <c r="J406" s="12" t="s">
        <v>611</v>
      </c>
      <c r="K406" s="46" t="s">
        <v>296</v>
      </c>
      <c r="L406" s="11" t="s">
        <v>11666</v>
      </c>
      <c r="M406" s="11" t="s">
        <v>28</v>
      </c>
      <c r="N406" s="11">
        <v>1</v>
      </c>
      <c r="O406" s="11">
        <v>0</v>
      </c>
      <c r="P406" s="11"/>
      <c r="Q406" s="130">
        <v>3</v>
      </c>
      <c r="R406" s="130">
        <v>4</v>
      </c>
      <c r="S406" s="14"/>
      <c r="T406" s="16"/>
    </row>
    <row r="407" spans="1:20" ht="14.25" customHeight="1">
      <c r="A407" s="7">
        <v>48</v>
      </c>
      <c r="B407" s="19" t="s">
        <v>5612</v>
      </c>
      <c r="C407" s="11" t="s">
        <v>2389</v>
      </c>
      <c r="D407" s="11" t="s">
        <v>2389</v>
      </c>
      <c r="E407" s="14"/>
      <c r="F407" s="11"/>
      <c r="G407" s="11" t="s">
        <v>5616</v>
      </c>
      <c r="H407" s="11" t="s">
        <v>5616</v>
      </c>
      <c r="I407" s="11"/>
      <c r="J407" s="12" t="s">
        <v>846</v>
      </c>
      <c r="K407" s="46" t="s">
        <v>336</v>
      </c>
      <c r="L407" s="11" t="s">
        <v>11663</v>
      </c>
      <c r="M407" s="11" t="s">
        <v>43</v>
      </c>
      <c r="N407" s="11">
        <v>1</v>
      </c>
      <c r="O407" s="11">
        <v>0</v>
      </c>
      <c r="P407" s="11"/>
      <c r="Q407" s="130">
        <v>4</v>
      </c>
      <c r="R407" s="130">
        <v>5</v>
      </c>
      <c r="S407" s="14"/>
      <c r="T407" s="16"/>
    </row>
    <row r="408" spans="1:20" ht="14.25" customHeight="1">
      <c r="A408" s="7">
        <v>48</v>
      </c>
      <c r="B408" s="19" t="s">
        <v>5612</v>
      </c>
      <c r="C408" s="11" t="s">
        <v>1325</v>
      </c>
      <c r="D408" s="11" t="s">
        <v>11913</v>
      </c>
      <c r="E408" s="14"/>
      <c r="F408" s="11"/>
      <c r="G408" s="11" t="s">
        <v>5618</v>
      </c>
      <c r="H408" s="11" t="s">
        <v>5618</v>
      </c>
      <c r="I408" s="11"/>
      <c r="J408" s="12" t="s">
        <v>802</v>
      </c>
      <c r="K408" s="46" t="s">
        <v>338</v>
      </c>
      <c r="L408" s="11" t="s">
        <v>11663</v>
      </c>
      <c r="M408" s="11" t="s">
        <v>5797</v>
      </c>
      <c r="N408" s="11">
        <v>1</v>
      </c>
      <c r="O408" s="11">
        <v>0</v>
      </c>
      <c r="P408" s="11"/>
      <c r="Q408" s="130">
        <v>2</v>
      </c>
      <c r="R408" s="130">
        <v>5</v>
      </c>
      <c r="S408" s="14"/>
      <c r="T408" s="16"/>
    </row>
    <row r="409" spans="1:20" ht="14.25" customHeight="1">
      <c r="A409" s="7">
        <v>49</v>
      </c>
      <c r="B409" s="19" t="s">
        <v>5625</v>
      </c>
      <c r="C409" s="11" t="s">
        <v>5619</v>
      </c>
      <c r="D409" s="11" t="s">
        <v>5620</v>
      </c>
      <c r="E409" s="11" t="s">
        <v>11914</v>
      </c>
      <c r="F409" s="11" t="s">
        <v>5621</v>
      </c>
      <c r="G409" s="11" t="s">
        <v>11915</v>
      </c>
      <c r="H409" s="11" t="s">
        <v>5624</v>
      </c>
      <c r="I409" s="14"/>
      <c r="J409" s="12" t="s">
        <v>5622</v>
      </c>
      <c r="K409" s="46" t="s">
        <v>588</v>
      </c>
      <c r="L409" s="11" t="s">
        <v>11688</v>
      </c>
      <c r="M409" s="11" t="s">
        <v>83</v>
      </c>
      <c r="N409" s="11">
        <v>1</v>
      </c>
      <c r="O409" s="11">
        <v>0</v>
      </c>
      <c r="P409" s="11" t="s">
        <v>11767</v>
      </c>
      <c r="Q409" s="130">
        <v>5</v>
      </c>
      <c r="R409" s="130">
        <v>5</v>
      </c>
      <c r="S409" s="14"/>
      <c r="T409" s="16"/>
    </row>
    <row r="410" spans="1:20" ht="14.25" customHeight="1">
      <c r="A410" s="7">
        <v>49</v>
      </c>
      <c r="B410" s="19" t="s">
        <v>5625</v>
      </c>
      <c r="C410" s="11" t="s">
        <v>75</v>
      </c>
      <c r="D410" s="11" t="s">
        <v>75</v>
      </c>
      <c r="E410" s="11"/>
      <c r="F410" s="11"/>
      <c r="G410" s="11"/>
      <c r="H410" s="11"/>
      <c r="I410" s="14"/>
      <c r="J410" s="12" t="s">
        <v>3084</v>
      </c>
      <c r="K410" s="415"/>
      <c r="L410" s="11" t="s">
        <v>11666</v>
      </c>
      <c r="M410" s="11" t="s">
        <v>78</v>
      </c>
      <c r="N410" s="11">
        <v>0</v>
      </c>
      <c r="O410" s="11">
        <v>0</v>
      </c>
      <c r="P410" s="11" t="s">
        <v>11916</v>
      </c>
      <c r="Q410" s="11"/>
      <c r="R410" s="11"/>
      <c r="S410" s="14"/>
      <c r="T410" s="16"/>
    </row>
    <row r="411" spans="1:20" ht="14.25" customHeight="1">
      <c r="A411" s="7">
        <v>49</v>
      </c>
      <c r="B411" s="19" t="s">
        <v>5625</v>
      </c>
      <c r="C411" s="23"/>
      <c r="D411" s="11" t="s">
        <v>11917</v>
      </c>
      <c r="E411" s="11" t="s">
        <v>11918</v>
      </c>
      <c r="F411" s="11"/>
      <c r="G411" s="11"/>
      <c r="H411" s="11"/>
      <c r="I411" s="14"/>
      <c r="J411" s="12" t="s">
        <v>7332</v>
      </c>
      <c r="K411" s="415"/>
      <c r="L411" s="11" t="s">
        <v>11688</v>
      </c>
      <c r="M411" s="14"/>
      <c r="N411" s="11">
        <v>0</v>
      </c>
      <c r="O411" s="11">
        <v>0</v>
      </c>
      <c r="P411" s="11"/>
      <c r="Q411" s="11"/>
      <c r="R411" s="11"/>
      <c r="S411" s="14"/>
      <c r="T411" s="16"/>
    </row>
    <row r="412" spans="1:20" ht="14.25" customHeight="1">
      <c r="A412" s="7">
        <v>49</v>
      </c>
      <c r="B412" s="19" t="s">
        <v>5625</v>
      </c>
      <c r="C412" s="11" t="s">
        <v>11919</v>
      </c>
      <c r="D412" s="11" t="s">
        <v>11920</v>
      </c>
      <c r="E412" s="11"/>
      <c r="F412" s="11" t="s">
        <v>11921</v>
      </c>
      <c r="G412" s="11" t="s">
        <v>11922</v>
      </c>
      <c r="H412" s="11"/>
      <c r="I412" s="14"/>
      <c r="J412" s="12" t="s">
        <v>645</v>
      </c>
      <c r="K412" s="415"/>
      <c r="L412" s="11" t="s">
        <v>11688</v>
      </c>
      <c r="M412" s="11" t="s">
        <v>83</v>
      </c>
      <c r="N412" s="11">
        <v>0</v>
      </c>
      <c r="O412" s="11">
        <v>0</v>
      </c>
      <c r="P412" s="11" t="s">
        <v>11923</v>
      </c>
      <c r="Q412" s="11"/>
      <c r="R412" s="11"/>
      <c r="S412" s="14"/>
      <c r="T412" s="16"/>
    </row>
    <row r="413" spans="1:20" ht="14.25" customHeight="1">
      <c r="A413" s="7">
        <v>49</v>
      </c>
      <c r="B413" s="19" t="s">
        <v>5625</v>
      </c>
      <c r="C413" s="11"/>
      <c r="D413" s="11" t="s">
        <v>5620</v>
      </c>
      <c r="E413" s="11"/>
      <c r="F413" s="11"/>
      <c r="G413" s="11"/>
      <c r="H413" s="11"/>
      <c r="I413" s="14"/>
      <c r="J413" s="12" t="s">
        <v>376</v>
      </c>
      <c r="K413" s="46"/>
      <c r="L413" s="11" t="s">
        <v>11688</v>
      </c>
      <c r="M413" s="11" t="s">
        <v>83</v>
      </c>
      <c r="N413" s="11">
        <v>0</v>
      </c>
      <c r="O413" s="11">
        <v>0</v>
      </c>
      <c r="P413" s="11"/>
      <c r="Q413" s="11"/>
      <c r="R413" s="11"/>
      <c r="S413" s="14"/>
      <c r="T413" s="16"/>
    </row>
    <row r="414" spans="1:20" ht="14.25" customHeight="1">
      <c r="A414" s="7">
        <v>49</v>
      </c>
      <c r="B414" s="19" t="s">
        <v>5625</v>
      </c>
      <c r="C414" s="11"/>
      <c r="D414" s="11" t="s">
        <v>75</v>
      </c>
      <c r="E414" s="11"/>
      <c r="F414" s="11"/>
      <c r="G414" s="11"/>
      <c r="H414" s="11"/>
      <c r="I414" s="14"/>
      <c r="J414" s="12" t="s">
        <v>2879</v>
      </c>
      <c r="K414" s="415"/>
      <c r="L414" s="11" t="s">
        <v>11666</v>
      </c>
      <c r="M414" s="11" t="s">
        <v>5797</v>
      </c>
      <c r="N414" s="11">
        <v>0</v>
      </c>
      <c r="O414" s="11">
        <v>0</v>
      </c>
      <c r="P414" s="11" t="s">
        <v>11924</v>
      </c>
      <c r="Q414" s="11"/>
      <c r="R414" s="11"/>
      <c r="S414" s="14"/>
      <c r="T414" s="16"/>
    </row>
    <row r="415" spans="1:20" ht="14.25" customHeight="1">
      <c r="A415" s="7">
        <v>49</v>
      </c>
      <c r="B415" s="19" t="s">
        <v>5625</v>
      </c>
      <c r="C415" s="11"/>
      <c r="D415" s="11" t="s">
        <v>11663</v>
      </c>
      <c r="E415" s="11"/>
      <c r="F415" s="11"/>
      <c r="G415" s="11"/>
      <c r="H415" s="11"/>
      <c r="I415" s="14"/>
      <c r="J415" s="12" t="s">
        <v>87</v>
      </c>
      <c r="K415" s="415"/>
      <c r="L415" s="11" t="s">
        <v>11663</v>
      </c>
      <c r="M415" s="14"/>
      <c r="N415" s="11">
        <v>0</v>
      </c>
      <c r="O415" s="11">
        <v>0</v>
      </c>
      <c r="P415" s="11"/>
      <c r="Q415" s="11"/>
      <c r="R415" s="11"/>
      <c r="S415" s="14"/>
      <c r="T415" s="16"/>
    </row>
    <row r="416" spans="1:20" ht="14.25" customHeight="1">
      <c r="A416" s="1">
        <v>50</v>
      </c>
      <c r="B416" s="19" t="s">
        <v>5630</v>
      </c>
      <c r="C416" s="11" t="s">
        <v>233</v>
      </c>
      <c r="D416" s="11" t="s">
        <v>1464</v>
      </c>
      <c r="E416" s="14"/>
      <c r="F416" s="14"/>
      <c r="G416" s="14"/>
      <c r="H416" s="14"/>
      <c r="I416" s="14"/>
      <c r="J416" s="12" t="s">
        <v>1401</v>
      </c>
      <c r="K416" s="415"/>
      <c r="L416" s="11" t="s">
        <v>11666</v>
      </c>
      <c r="M416" s="11" t="s">
        <v>43</v>
      </c>
      <c r="N416" s="11">
        <v>0</v>
      </c>
      <c r="O416" s="11">
        <v>1</v>
      </c>
      <c r="P416" s="11"/>
      <c r="Q416" s="11"/>
      <c r="R416" s="11"/>
      <c r="S416" s="14"/>
      <c r="T416" s="16"/>
    </row>
    <row r="417" spans="1:20" ht="14.25" customHeight="1">
      <c r="A417" s="1">
        <v>50</v>
      </c>
      <c r="B417" s="19" t="s">
        <v>5630</v>
      </c>
      <c r="C417" s="11" t="s">
        <v>4118</v>
      </c>
      <c r="D417" s="11" t="s">
        <v>11925</v>
      </c>
      <c r="E417" s="14"/>
      <c r="F417" s="14"/>
      <c r="G417" s="14"/>
      <c r="H417" s="14"/>
      <c r="I417" s="14"/>
      <c r="J417" s="12" t="s">
        <v>667</v>
      </c>
      <c r="K417" s="415"/>
      <c r="L417" s="11" t="s">
        <v>11666</v>
      </c>
      <c r="M417" s="11" t="s">
        <v>43</v>
      </c>
      <c r="N417" s="11">
        <v>0</v>
      </c>
      <c r="O417" s="11">
        <v>1</v>
      </c>
      <c r="P417" s="11"/>
      <c r="Q417" s="11"/>
      <c r="R417" s="11"/>
      <c r="S417" s="14"/>
      <c r="T417" s="16"/>
    </row>
    <row r="418" spans="1:20" ht="14.25" customHeight="1">
      <c r="A418" s="1">
        <v>50</v>
      </c>
      <c r="B418" s="19" t="s">
        <v>5630</v>
      </c>
      <c r="C418" s="11" t="s">
        <v>816</v>
      </c>
      <c r="D418" s="11" t="s">
        <v>816</v>
      </c>
      <c r="E418" s="14"/>
      <c r="F418" s="14"/>
      <c r="G418" s="14"/>
      <c r="H418" s="14"/>
      <c r="I418" s="14"/>
      <c r="J418" s="12" t="s">
        <v>414</v>
      </c>
      <c r="K418" s="415"/>
      <c r="L418" s="11" t="s">
        <v>11666</v>
      </c>
      <c r="M418" s="11" t="s">
        <v>43</v>
      </c>
      <c r="N418" s="11">
        <v>0</v>
      </c>
      <c r="O418" s="11">
        <v>1</v>
      </c>
      <c r="P418" s="11"/>
      <c r="Q418" s="11"/>
      <c r="R418" s="11"/>
      <c r="S418" s="14"/>
      <c r="T418" s="16"/>
    </row>
    <row r="419" spans="1:20" ht="14.25" customHeight="1">
      <c r="A419" s="1">
        <v>50</v>
      </c>
      <c r="B419" s="19" t="s">
        <v>5630</v>
      </c>
      <c r="C419" s="11" t="s">
        <v>5626</v>
      </c>
      <c r="D419" s="11" t="s">
        <v>90</v>
      </c>
      <c r="E419" s="14"/>
      <c r="F419" s="11" t="s">
        <v>11094</v>
      </c>
      <c r="G419" s="11" t="s">
        <v>5629</v>
      </c>
      <c r="H419" s="11" t="s">
        <v>5629</v>
      </c>
      <c r="I419" s="14"/>
      <c r="J419" s="12" t="s">
        <v>1322</v>
      </c>
      <c r="K419" s="46" t="s">
        <v>102</v>
      </c>
      <c r="L419" s="11" t="s">
        <v>11666</v>
      </c>
      <c r="M419" s="11" t="s">
        <v>43</v>
      </c>
      <c r="N419" s="11">
        <v>0</v>
      </c>
      <c r="O419" s="11">
        <v>1</v>
      </c>
      <c r="P419" s="11"/>
      <c r="Q419" s="130">
        <v>2</v>
      </c>
      <c r="R419" s="130">
        <v>3</v>
      </c>
      <c r="S419" s="14"/>
      <c r="T419" s="16"/>
    </row>
    <row r="420" spans="1:20" ht="14.25" customHeight="1">
      <c r="A420" s="1">
        <v>50</v>
      </c>
      <c r="B420" s="19" t="s">
        <v>5630</v>
      </c>
      <c r="C420" s="11" t="s">
        <v>38</v>
      </c>
      <c r="D420" s="11" t="s">
        <v>90</v>
      </c>
      <c r="E420" s="14"/>
      <c r="F420" s="11" t="s">
        <v>2305</v>
      </c>
      <c r="G420" s="20" t="s">
        <v>5631</v>
      </c>
      <c r="H420" s="20" t="s">
        <v>5631</v>
      </c>
      <c r="I420" s="11" t="s">
        <v>11926</v>
      </c>
      <c r="J420" s="12" t="s">
        <v>3538</v>
      </c>
      <c r="K420" s="46" t="s">
        <v>195</v>
      </c>
      <c r="L420" s="11" t="s">
        <v>11663</v>
      </c>
      <c r="M420" s="11" t="s">
        <v>43</v>
      </c>
      <c r="N420" s="11">
        <v>0</v>
      </c>
      <c r="O420" s="11">
        <v>1</v>
      </c>
      <c r="P420" s="11"/>
      <c r="Q420" s="130">
        <v>3</v>
      </c>
      <c r="R420" s="130">
        <v>3</v>
      </c>
      <c r="S420" s="14"/>
      <c r="T420" s="16"/>
    </row>
    <row r="421" spans="1:20" ht="14.25" customHeight="1">
      <c r="A421" s="1">
        <v>50</v>
      </c>
      <c r="B421" s="19" t="s">
        <v>5630</v>
      </c>
      <c r="C421" s="11" t="s">
        <v>816</v>
      </c>
      <c r="D421" s="11" t="s">
        <v>5632</v>
      </c>
      <c r="E421" s="14"/>
      <c r="F421" s="11"/>
      <c r="G421" s="20" t="s">
        <v>11927</v>
      </c>
      <c r="H421" s="20" t="s">
        <v>11927</v>
      </c>
      <c r="I421" s="11" t="s">
        <v>5635</v>
      </c>
      <c r="J421" s="12" t="s">
        <v>901</v>
      </c>
      <c r="K421" s="46" t="s">
        <v>5633</v>
      </c>
      <c r="L421" s="11" t="s">
        <v>11666</v>
      </c>
      <c r="M421" s="11" t="s">
        <v>43</v>
      </c>
      <c r="N421" s="11">
        <v>1</v>
      </c>
      <c r="O421" s="11">
        <v>1</v>
      </c>
      <c r="P421" s="11" t="s">
        <v>11928</v>
      </c>
      <c r="Q421" s="130">
        <v>3</v>
      </c>
      <c r="R421" s="130">
        <v>4</v>
      </c>
      <c r="S421" s="14"/>
      <c r="T421" s="16"/>
    </row>
    <row r="422" spans="1:20" ht="14.25" customHeight="1">
      <c r="A422" s="1">
        <v>51</v>
      </c>
      <c r="B422" s="10" t="s">
        <v>21</v>
      </c>
      <c r="C422" s="11" t="s">
        <v>22</v>
      </c>
      <c r="D422" s="11" t="s">
        <v>23</v>
      </c>
      <c r="E422" s="11" t="s">
        <v>11929</v>
      </c>
      <c r="F422" s="11"/>
      <c r="G422" s="11" t="s">
        <v>11930</v>
      </c>
      <c r="H422" s="11" t="s">
        <v>26</v>
      </c>
      <c r="I422" s="14"/>
      <c r="J422" s="12" t="s">
        <v>24</v>
      </c>
      <c r="K422" s="46" t="s">
        <v>25</v>
      </c>
      <c r="L422" s="11" t="s">
        <v>11666</v>
      </c>
      <c r="M422" s="11" t="s">
        <v>28</v>
      </c>
      <c r="N422" s="11">
        <v>1</v>
      </c>
      <c r="O422" s="11">
        <v>0</v>
      </c>
      <c r="P422" s="11"/>
      <c r="Q422" s="130">
        <v>4</v>
      </c>
      <c r="R422" s="130">
        <v>5</v>
      </c>
      <c r="S422" s="14"/>
      <c r="T422" s="16"/>
    </row>
    <row r="423" spans="1:20" ht="14.25" customHeight="1">
      <c r="A423" s="1">
        <v>51</v>
      </c>
      <c r="B423" s="10" t="s">
        <v>21</v>
      </c>
      <c r="C423" s="11" t="s">
        <v>30</v>
      </c>
      <c r="D423" s="11" t="s">
        <v>31</v>
      </c>
      <c r="E423" s="14"/>
      <c r="F423" s="11"/>
      <c r="G423" s="11" t="s">
        <v>35</v>
      </c>
      <c r="H423" s="11" t="s">
        <v>35</v>
      </c>
      <c r="I423" s="11" t="s">
        <v>11931</v>
      </c>
      <c r="J423" s="12" t="s">
        <v>32</v>
      </c>
      <c r="K423" s="46" t="s">
        <v>33</v>
      </c>
      <c r="L423" s="11" t="s">
        <v>11666</v>
      </c>
      <c r="M423" s="11" t="s">
        <v>36</v>
      </c>
      <c r="N423" s="11">
        <v>1</v>
      </c>
      <c r="O423" s="11">
        <v>0</v>
      </c>
      <c r="P423" s="11" t="s">
        <v>11932</v>
      </c>
      <c r="Q423" s="130">
        <v>4</v>
      </c>
      <c r="R423" s="130">
        <v>5</v>
      </c>
      <c r="S423" s="14"/>
      <c r="T423" s="16"/>
    </row>
    <row r="424" spans="1:20" ht="14.25" customHeight="1">
      <c r="A424" s="1">
        <v>51</v>
      </c>
      <c r="B424" s="10" t="s">
        <v>21</v>
      </c>
      <c r="C424" s="11" t="s">
        <v>37</v>
      </c>
      <c r="D424" s="11" t="s">
        <v>38</v>
      </c>
      <c r="E424" s="14"/>
      <c r="F424" s="11"/>
      <c r="G424" s="11" t="s">
        <v>40</v>
      </c>
      <c r="H424" s="11" t="s">
        <v>40</v>
      </c>
      <c r="I424" s="11" t="s">
        <v>42</v>
      </c>
      <c r="J424" s="12" t="s">
        <v>39</v>
      </c>
      <c r="K424" s="46" t="s">
        <v>33</v>
      </c>
      <c r="L424" s="11" t="s">
        <v>11663</v>
      </c>
      <c r="M424" s="11" t="s">
        <v>43</v>
      </c>
      <c r="N424" s="11">
        <v>0</v>
      </c>
      <c r="O424" s="11">
        <v>0</v>
      </c>
      <c r="P424" s="11"/>
      <c r="Q424" s="130">
        <v>4</v>
      </c>
      <c r="R424" s="130">
        <v>5</v>
      </c>
      <c r="S424" s="14"/>
      <c r="T424" s="16"/>
    </row>
    <row r="425" spans="1:20" ht="14.25" customHeight="1">
      <c r="A425" s="1">
        <v>51</v>
      </c>
      <c r="B425" s="10" t="s">
        <v>21</v>
      </c>
      <c r="C425" s="11" t="s">
        <v>44</v>
      </c>
      <c r="D425" s="11" t="s">
        <v>45</v>
      </c>
      <c r="E425" s="11" t="s">
        <v>11933</v>
      </c>
      <c r="F425" s="11"/>
      <c r="G425" s="11" t="s">
        <v>48</v>
      </c>
      <c r="H425" s="11" t="s">
        <v>48</v>
      </c>
      <c r="I425" s="11" t="s">
        <v>11934</v>
      </c>
      <c r="J425" s="12" t="s">
        <v>46</v>
      </c>
      <c r="K425" s="46" t="s">
        <v>47</v>
      </c>
      <c r="L425" s="11" t="s">
        <v>11666</v>
      </c>
      <c r="M425" s="11" t="s">
        <v>43</v>
      </c>
      <c r="N425" s="11">
        <v>1</v>
      </c>
      <c r="O425" s="11">
        <v>0</v>
      </c>
      <c r="P425" s="11"/>
      <c r="Q425" s="130">
        <v>5</v>
      </c>
      <c r="R425" s="130">
        <v>5</v>
      </c>
      <c r="S425" s="14"/>
      <c r="T425" s="16"/>
    </row>
    <row r="426" spans="1:20" ht="14.25" customHeight="1">
      <c r="A426" s="1">
        <v>51</v>
      </c>
      <c r="B426" s="10" t="s">
        <v>21</v>
      </c>
      <c r="C426" s="11" t="s">
        <v>49</v>
      </c>
      <c r="D426" s="11" t="s">
        <v>49</v>
      </c>
      <c r="E426" s="14"/>
      <c r="F426" s="11"/>
      <c r="G426" s="11" t="s">
        <v>52</v>
      </c>
      <c r="H426" s="11" t="s">
        <v>52</v>
      </c>
      <c r="I426" s="11" t="s">
        <v>53</v>
      </c>
      <c r="J426" s="12" t="s">
        <v>50</v>
      </c>
      <c r="K426" s="46" t="s">
        <v>51</v>
      </c>
      <c r="L426" s="11" t="s">
        <v>11663</v>
      </c>
      <c r="M426" s="11" t="s">
        <v>43</v>
      </c>
      <c r="N426" s="11">
        <v>1</v>
      </c>
      <c r="O426" s="11">
        <v>0</v>
      </c>
      <c r="P426" s="11"/>
      <c r="Q426" s="130">
        <v>4</v>
      </c>
      <c r="R426" s="130">
        <v>5</v>
      </c>
      <c r="S426" s="14"/>
      <c r="T426" s="16"/>
    </row>
    <row r="427" spans="1:20" ht="14.25" customHeight="1">
      <c r="A427" s="1">
        <v>51</v>
      </c>
      <c r="B427" s="10" t="s">
        <v>21</v>
      </c>
      <c r="C427" s="11" t="s">
        <v>54</v>
      </c>
      <c r="D427" s="11" t="s">
        <v>55</v>
      </c>
      <c r="E427" s="11" t="s">
        <v>11935</v>
      </c>
      <c r="F427" s="11" t="s">
        <v>56</v>
      </c>
      <c r="G427" s="11" t="s">
        <v>60</v>
      </c>
      <c r="H427" s="11" t="s">
        <v>60</v>
      </c>
      <c r="I427" s="11" t="s">
        <v>61</v>
      </c>
      <c r="J427" s="12" t="s">
        <v>57</v>
      </c>
      <c r="K427" s="46" t="s">
        <v>58</v>
      </c>
      <c r="L427" s="11" t="s">
        <v>11663</v>
      </c>
      <c r="M427" s="11" t="s">
        <v>28</v>
      </c>
      <c r="N427" s="11">
        <v>0</v>
      </c>
      <c r="O427" s="11">
        <v>1</v>
      </c>
      <c r="P427" s="11"/>
      <c r="Q427" s="130">
        <v>5</v>
      </c>
      <c r="R427" s="130">
        <v>5</v>
      </c>
      <c r="S427" s="14"/>
      <c r="T427" s="16"/>
    </row>
    <row r="428" spans="1:20" ht="14.25" customHeight="1">
      <c r="A428" s="1">
        <v>51</v>
      </c>
      <c r="B428" s="10" t="s">
        <v>21</v>
      </c>
      <c r="C428" s="11" t="s">
        <v>63</v>
      </c>
      <c r="D428" s="11" t="s">
        <v>64</v>
      </c>
      <c r="E428" s="11" t="s">
        <v>11936</v>
      </c>
      <c r="F428" s="11"/>
      <c r="G428" s="11" t="s">
        <v>67</v>
      </c>
      <c r="H428" s="11" t="s">
        <v>67</v>
      </c>
      <c r="I428" s="11" t="s">
        <v>11937</v>
      </c>
      <c r="J428" s="12" t="s">
        <v>65</v>
      </c>
      <c r="K428" s="46" t="s">
        <v>66</v>
      </c>
      <c r="L428" s="11" t="s">
        <v>11663</v>
      </c>
      <c r="M428" s="11" t="s">
        <v>43</v>
      </c>
      <c r="N428" s="11">
        <v>1</v>
      </c>
      <c r="O428" s="11">
        <v>0</v>
      </c>
      <c r="P428" s="11"/>
      <c r="Q428" s="130">
        <v>5</v>
      </c>
      <c r="R428" s="130">
        <v>5</v>
      </c>
      <c r="S428" s="14"/>
      <c r="T428" s="16"/>
    </row>
    <row r="429" spans="1:20" ht="14.25" customHeight="1">
      <c r="A429" s="1">
        <v>51</v>
      </c>
      <c r="B429" s="10" t="s">
        <v>21</v>
      </c>
      <c r="C429" s="11" t="s">
        <v>68</v>
      </c>
      <c r="D429" s="11" t="s">
        <v>69</v>
      </c>
      <c r="E429" s="14"/>
      <c r="F429" s="11" t="s">
        <v>70</v>
      </c>
      <c r="G429" s="11" t="s">
        <v>73</v>
      </c>
      <c r="H429" s="11" t="s">
        <v>73</v>
      </c>
      <c r="I429" s="11"/>
      <c r="J429" s="12" t="s">
        <v>71</v>
      </c>
      <c r="K429" s="46" t="s">
        <v>72</v>
      </c>
      <c r="L429" s="11" t="s">
        <v>11666</v>
      </c>
      <c r="M429" s="11" t="s">
        <v>28</v>
      </c>
      <c r="N429" s="11">
        <v>1</v>
      </c>
      <c r="O429" s="11">
        <v>0</v>
      </c>
      <c r="P429" s="11"/>
      <c r="Q429" s="130">
        <v>5</v>
      </c>
      <c r="R429" s="130">
        <v>5</v>
      </c>
      <c r="S429" s="14"/>
      <c r="T429" s="16"/>
    </row>
    <row r="430" spans="1:20" ht="14.25" customHeight="1">
      <c r="A430" s="1">
        <v>52</v>
      </c>
      <c r="B430" s="10" t="s">
        <v>74</v>
      </c>
      <c r="C430" s="11" t="s">
        <v>75</v>
      </c>
      <c r="D430" s="11" t="s">
        <v>75</v>
      </c>
      <c r="E430" s="14"/>
      <c r="F430" s="14"/>
      <c r="G430" s="11" t="s">
        <v>11938</v>
      </c>
      <c r="H430" s="14"/>
      <c r="I430" s="14"/>
      <c r="J430" s="12" t="s">
        <v>76</v>
      </c>
      <c r="K430" s="46" t="s">
        <v>77</v>
      </c>
      <c r="L430" s="11" t="s">
        <v>11666</v>
      </c>
      <c r="M430" s="11" t="s">
        <v>78</v>
      </c>
      <c r="N430" s="11">
        <v>1</v>
      </c>
      <c r="O430" s="11">
        <v>1</v>
      </c>
      <c r="P430" s="11" t="s">
        <v>11939</v>
      </c>
      <c r="Q430" s="130">
        <v>4</v>
      </c>
      <c r="R430" s="130">
        <v>3</v>
      </c>
      <c r="S430" s="14"/>
      <c r="T430" s="16"/>
    </row>
    <row r="431" spans="1:20" ht="14.25" customHeight="1">
      <c r="A431" s="1">
        <v>52</v>
      </c>
      <c r="B431" s="10" t="s">
        <v>74</v>
      </c>
      <c r="C431" s="11" t="s">
        <v>79</v>
      </c>
      <c r="D431" s="11" t="s">
        <v>80</v>
      </c>
      <c r="E431" s="14"/>
      <c r="F431" s="14"/>
      <c r="G431" s="11" t="s">
        <v>11940</v>
      </c>
      <c r="H431" s="14"/>
      <c r="I431" s="14"/>
      <c r="J431" s="12" t="s">
        <v>81</v>
      </c>
      <c r="K431" s="46" t="s">
        <v>82</v>
      </c>
      <c r="L431" s="11" t="s">
        <v>11688</v>
      </c>
      <c r="M431" s="11" t="s">
        <v>83</v>
      </c>
      <c r="N431" s="11">
        <v>0</v>
      </c>
      <c r="O431" s="11">
        <v>3</v>
      </c>
      <c r="P431" s="11"/>
      <c r="Q431" s="130">
        <v>3</v>
      </c>
      <c r="R431" s="130">
        <v>4</v>
      </c>
      <c r="S431" s="14"/>
      <c r="T431" s="16"/>
    </row>
    <row r="432" spans="1:20" ht="14.25" customHeight="1">
      <c r="A432" s="1">
        <v>52</v>
      </c>
      <c r="B432" s="10" t="s">
        <v>74</v>
      </c>
      <c r="C432" s="11" t="s">
        <v>84</v>
      </c>
      <c r="D432" s="11" t="s">
        <v>85</v>
      </c>
      <c r="E432" s="14"/>
      <c r="F432" s="14"/>
      <c r="G432" s="11" t="s">
        <v>88</v>
      </c>
      <c r="H432" s="14"/>
      <c r="I432" s="14"/>
      <c r="J432" s="12" t="s">
        <v>86</v>
      </c>
      <c r="K432" s="46" t="s">
        <v>87</v>
      </c>
      <c r="L432" s="11" t="s">
        <v>11666</v>
      </c>
      <c r="M432" s="11" t="s">
        <v>28</v>
      </c>
      <c r="N432" s="11">
        <v>1</v>
      </c>
      <c r="O432" s="11">
        <v>1</v>
      </c>
      <c r="P432" s="418" t="s">
        <v>11941</v>
      </c>
      <c r="Q432" s="403">
        <v>3</v>
      </c>
      <c r="R432" s="403">
        <v>5</v>
      </c>
      <c r="S432" s="14"/>
      <c r="T432" s="16"/>
    </row>
    <row r="433" spans="1:20" ht="14.25" customHeight="1">
      <c r="A433" s="1">
        <v>52</v>
      </c>
      <c r="B433" s="10" t="s">
        <v>74</v>
      </c>
      <c r="C433" s="23"/>
      <c r="D433" s="11" t="s">
        <v>90</v>
      </c>
      <c r="E433" s="14"/>
      <c r="F433" s="14"/>
      <c r="G433" s="11" t="s">
        <v>11942</v>
      </c>
      <c r="H433" s="14"/>
      <c r="I433" s="14"/>
      <c r="J433" s="12" t="s">
        <v>2904</v>
      </c>
      <c r="K433" s="415"/>
      <c r="L433" s="11" t="s">
        <v>11666</v>
      </c>
      <c r="M433" s="11" t="s">
        <v>43</v>
      </c>
      <c r="N433" s="11">
        <v>1</v>
      </c>
      <c r="O433" s="11">
        <v>1</v>
      </c>
      <c r="P433" s="11"/>
      <c r="Q433" s="11"/>
      <c r="R433" s="11"/>
      <c r="S433" s="14"/>
      <c r="T433" s="16"/>
    </row>
    <row r="434" spans="1:20" ht="14.25" customHeight="1">
      <c r="A434" s="1">
        <v>52</v>
      </c>
      <c r="B434" s="10" t="s">
        <v>74</v>
      </c>
      <c r="C434" s="11" t="s">
        <v>89</v>
      </c>
      <c r="D434" s="11" t="s">
        <v>90</v>
      </c>
      <c r="E434" s="14"/>
      <c r="F434" s="14"/>
      <c r="G434" s="11" t="s">
        <v>93</v>
      </c>
      <c r="H434" s="14"/>
      <c r="I434" s="14"/>
      <c r="J434" s="12" t="s">
        <v>91</v>
      </c>
      <c r="K434" s="46" t="s">
        <v>92</v>
      </c>
      <c r="L434" s="11" t="s">
        <v>11666</v>
      </c>
      <c r="M434" s="11" t="s">
        <v>43</v>
      </c>
      <c r="N434" s="11">
        <v>1</v>
      </c>
      <c r="O434" s="11">
        <v>1</v>
      </c>
      <c r="P434" s="11"/>
      <c r="Q434" s="130">
        <v>3</v>
      </c>
      <c r="R434" s="130">
        <v>3</v>
      </c>
      <c r="S434" s="14"/>
      <c r="T434" s="16"/>
    </row>
    <row r="435" spans="1:20" ht="14.25" customHeight="1">
      <c r="A435" s="1">
        <v>52</v>
      </c>
      <c r="B435" s="10" t="s">
        <v>74</v>
      </c>
      <c r="C435" s="11" t="s">
        <v>94</v>
      </c>
      <c r="D435" s="11" t="s">
        <v>95</v>
      </c>
      <c r="E435" s="14"/>
      <c r="F435" s="14"/>
      <c r="G435" s="14"/>
      <c r="H435" s="14"/>
      <c r="I435" s="14"/>
      <c r="J435" s="12" t="s">
        <v>96</v>
      </c>
      <c r="K435" s="46" t="s">
        <v>97</v>
      </c>
      <c r="L435" s="11" t="s">
        <v>11738</v>
      </c>
      <c r="M435" s="11" t="s">
        <v>98</v>
      </c>
      <c r="N435" s="11">
        <v>0</v>
      </c>
      <c r="O435" s="11">
        <v>3</v>
      </c>
      <c r="P435" s="11"/>
      <c r="Q435" s="130">
        <v>3</v>
      </c>
      <c r="R435" s="130">
        <v>3</v>
      </c>
      <c r="S435" s="14"/>
      <c r="T435" s="16"/>
    </row>
    <row r="436" spans="1:20" ht="14.25" customHeight="1">
      <c r="A436" s="1">
        <v>52</v>
      </c>
      <c r="B436" s="10" t="s">
        <v>74</v>
      </c>
      <c r="C436" s="425" t="s">
        <v>63</v>
      </c>
      <c r="D436" s="11" t="s">
        <v>99</v>
      </c>
      <c r="E436" s="14"/>
      <c r="F436" s="11" t="s">
        <v>100</v>
      </c>
      <c r="G436" s="14"/>
      <c r="H436" s="14"/>
      <c r="I436" s="11" t="s">
        <v>103</v>
      </c>
      <c r="J436" s="12" t="s">
        <v>101</v>
      </c>
      <c r="K436" s="46" t="s">
        <v>102</v>
      </c>
      <c r="L436" s="11" t="s">
        <v>11666</v>
      </c>
      <c r="M436" s="11" t="s">
        <v>43</v>
      </c>
      <c r="N436" s="11">
        <v>0</v>
      </c>
      <c r="O436" s="11">
        <v>1</v>
      </c>
      <c r="P436" s="11" t="s">
        <v>11943</v>
      </c>
      <c r="Q436" s="130">
        <v>3</v>
      </c>
      <c r="R436" s="130">
        <v>4</v>
      </c>
      <c r="S436" s="14"/>
      <c r="T436" s="16"/>
    </row>
    <row r="437" spans="1:20" ht="14.25" customHeight="1">
      <c r="A437" s="7">
        <v>53</v>
      </c>
      <c r="B437" s="10" t="s">
        <v>104</v>
      </c>
      <c r="C437" s="11"/>
      <c r="D437" s="11" t="s">
        <v>75</v>
      </c>
      <c r="E437" s="14"/>
      <c r="F437" s="14"/>
      <c r="G437" s="18"/>
      <c r="H437" s="18"/>
      <c r="I437" s="14"/>
      <c r="J437" s="12" t="s">
        <v>612</v>
      </c>
      <c r="K437" s="415"/>
      <c r="L437" s="11" t="s">
        <v>11666</v>
      </c>
      <c r="M437" s="11" t="s">
        <v>78</v>
      </c>
      <c r="N437" s="11">
        <v>0</v>
      </c>
      <c r="O437" s="14"/>
      <c r="P437" s="11"/>
      <c r="Q437" s="11"/>
      <c r="R437" s="11"/>
      <c r="S437" s="11"/>
      <c r="T437" s="16"/>
    </row>
    <row r="438" spans="1:20" ht="14.25" customHeight="1">
      <c r="A438" s="7">
        <v>53</v>
      </c>
      <c r="B438" s="10" t="s">
        <v>104</v>
      </c>
      <c r="C438" s="11" t="s">
        <v>105</v>
      </c>
      <c r="D438" s="11" t="s">
        <v>106</v>
      </c>
      <c r="E438" s="14"/>
      <c r="F438" s="11" t="s">
        <v>107</v>
      </c>
      <c r="G438" s="18"/>
      <c r="H438" s="18"/>
      <c r="I438" s="14"/>
      <c r="J438" s="12" t="s">
        <v>108</v>
      </c>
      <c r="K438" s="46" t="s">
        <v>109</v>
      </c>
      <c r="L438" s="11" t="s">
        <v>11663</v>
      </c>
      <c r="M438" s="11" t="s">
        <v>110</v>
      </c>
      <c r="N438" s="11">
        <v>0</v>
      </c>
      <c r="O438" s="11">
        <v>5</v>
      </c>
      <c r="P438" s="11"/>
      <c r="Q438" s="130">
        <v>3</v>
      </c>
      <c r="R438" s="130">
        <v>3</v>
      </c>
      <c r="S438" s="11"/>
      <c r="T438" s="16"/>
    </row>
    <row r="439" spans="1:20" ht="14.25" customHeight="1">
      <c r="A439" s="7">
        <v>53</v>
      </c>
      <c r="B439" s="10" t="s">
        <v>104</v>
      </c>
      <c r="C439" s="11" t="s">
        <v>80</v>
      </c>
      <c r="D439" s="11" t="s">
        <v>718</v>
      </c>
      <c r="E439" s="14"/>
      <c r="F439" s="14"/>
      <c r="G439" s="18"/>
      <c r="H439" s="18"/>
      <c r="I439" s="14"/>
      <c r="J439" s="12" t="s">
        <v>108</v>
      </c>
      <c r="K439" s="415"/>
      <c r="L439" s="11" t="s">
        <v>11688</v>
      </c>
      <c r="M439" s="11" t="s">
        <v>83</v>
      </c>
      <c r="N439" s="11">
        <v>0</v>
      </c>
      <c r="O439" s="11">
        <v>5</v>
      </c>
      <c r="P439" s="11"/>
      <c r="Q439" s="11"/>
      <c r="R439" s="11"/>
      <c r="S439" s="11"/>
      <c r="T439" s="16"/>
    </row>
    <row r="440" spans="1:20" ht="14.25" customHeight="1">
      <c r="A440" s="7">
        <v>53</v>
      </c>
      <c r="B440" s="10" t="s">
        <v>104</v>
      </c>
      <c r="C440" s="11" t="s">
        <v>111</v>
      </c>
      <c r="D440" s="11" t="s">
        <v>90</v>
      </c>
      <c r="E440" s="14"/>
      <c r="F440" s="11" t="s">
        <v>112</v>
      </c>
      <c r="G440" s="18" t="s">
        <v>11944</v>
      </c>
      <c r="H440" s="18" t="s">
        <v>115</v>
      </c>
      <c r="I440" s="14"/>
      <c r="J440" s="12" t="s">
        <v>113</v>
      </c>
      <c r="K440" s="46" t="s">
        <v>114</v>
      </c>
      <c r="L440" s="11" t="s">
        <v>11663</v>
      </c>
      <c r="M440" s="11" t="s">
        <v>43</v>
      </c>
      <c r="N440" s="11">
        <v>0</v>
      </c>
      <c r="O440" s="11">
        <v>1</v>
      </c>
      <c r="P440" s="11" t="s">
        <v>11945</v>
      </c>
      <c r="Q440" s="130">
        <v>3</v>
      </c>
      <c r="R440" s="130">
        <v>5</v>
      </c>
      <c r="S440" s="11"/>
      <c r="T440" s="16"/>
    </row>
    <row r="441" spans="1:20" ht="14.25" customHeight="1">
      <c r="A441" s="7">
        <v>53</v>
      </c>
      <c r="B441" s="10" t="s">
        <v>104</v>
      </c>
      <c r="C441" s="11" t="s">
        <v>75</v>
      </c>
      <c r="D441" s="11" t="s">
        <v>75</v>
      </c>
      <c r="E441" s="14"/>
      <c r="F441" s="14"/>
      <c r="G441" s="18"/>
      <c r="H441" s="18"/>
      <c r="I441" s="14"/>
      <c r="J441" s="12" t="s">
        <v>114</v>
      </c>
      <c r="K441" s="46" t="s">
        <v>116</v>
      </c>
      <c r="L441" s="11" t="s">
        <v>11666</v>
      </c>
      <c r="M441" s="11" t="s">
        <v>78</v>
      </c>
      <c r="N441" s="11">
        <v>0</v>
      </c>
      <c r="O441" s="11">
        <v>1</v>
      </c>
      <c r="P441" s="11" t="s">
        <v>11946</v>
      </c>
      <c r="Q441" s="130">
        <v>3</v>
      </c>
      <c r="R441" s="130">
        <v>3</v>
      </c>
      <c r="S441" s="11"/>
      <c r="T441" s="16"/>
    </row>
    <row r="442" spans="1:20" ht="14.25" customHeight="1">
      <c r="A442" s="1">
        <v>54</v>
      </c>
      <c r="B442" s="19" t="s">
        <v>117</v>
      </c>
      <c r="C442" s="11" t="s">
        <v>6577</v>
      </c>
      <c r="D442" s="11"/>
      <c r="E442" s="14"/>
      <c r="F442" s="11"/>
      <c r="G442" s="20" t="s">
        <v>11947</v>
      </c>
      <c r="H442" s="20"/>
      <c r="I442" s="14"/>
      <c r="J442" s="12" t="s">
        <v>119</v>
      </c>
      <c r="K442" s="46" t="s">
        <v>120</v>
      </c>
      <c r="L442" s="11" t="s">
        <v>11666</v>
      </c>
      <c r="M442" s="11" t="s">
        <v>43</v>
      </c>
      <c r="N442" s="11">
        <v>0</v>
      </c>
      <c r="O442" s="11">
        <v>0</v>
      </c>
      <c r="P442" s="11"/>
      <c r="Q442" s="130">
        <v>4</v>
      </c>
      <c r="R442" s="130">
        <v>3</v>
      </c>
      <c r="S442" s="14"/>
      <c r="T442" s="16"/>
    </row>
    <row r="443" spans="1:20" ht="14.25" customHeight="1">
      <c r="A443" s="1">
        <v>54</v>
      </c>
      <c r="B443" s="19" t="s">
        <v>117</v>
      </c>
      <c r="C443" s="11" t="s">
        <v>121</v>
      </c>
      <c r="D443" s="11" t="s">
        <v>122</v>
      </c>
      <c r="E443" s="14"/>
      <c r="F443" s="11" t="s">
        <v>123</v>
      </c>
      <c r="G443" s="20" t="s">
        <v>124</v>
      </c>
      <c r="H443" s="20" t="s">
        <v>125</v>
      </c>
      <c r="I443" s="14"/>
      <c r="J443" s="12" t="s">
        <v>119</v>
      </c>
      <c r="K443" s="46" t="s">
        <v>120</v>
      </c>
      <c r="L443" s="11" t="s">
        <v>11666</v>
      </c>
      <c r="M443" s="11" t="s">
        <v>43</v>
      </c>
      <c r="N443" s="11">
        <v>0</v>
      </c>
      <c r="O443" s="11">
        <v>0</v>
      </c>
      <c r="P443" s="11"/>
      <c r="Q443" s="130">
        <v>3</v>
      </c>
      <c r="R443" s="130">
        <v>3</v>
      </c>
      <c r="S443" s="14"/>
      <c r="T443" s="16"/>
    </row>
    <row r="444" spans="1:20" ht="14.25" customHeight="1">
      <c r="A444" s="1">
        <v>54</v>
      </c>
      <c r="B444" s="19" t="s">
        <v>117</v>
      </c>
      <c r="C444" s="11"/>
      <c r="D444" s="11" t="s">
        <v>2447</v>
      </c>
      <c r="E444" s="14"/>
      <c r="F444" s="11"/>
      <c r="G444" s="14"/>
      <c r="H444" s="14"/>
      <c r="I444" s="14"/>
      <c r="J444" s="12" t="s">
        <v>77</v>
      </c>
      <c r="K444" s="415"/>
      <c r="L444" s="11" t="s">
        <v>11666</v>
      </c>
      <c r="M444" s="11" t="s">
        <v>43</v>
      </c>
      <c r="N444" s="11">
        <v>0</v>
      </c>
      <c r="O444" s="11">
        <v>0</v>
      </c>
      <c r="P444" s="11"/>
      <c r="Q444" s="11"/>
      <c r="R444" s="11"/>
      <c r="S444" s="14"/>
      <c r="T444" s="16"/>
    </row>
    <row r="445" spans="1:20" ht="14.25" customHeight="1">
      <c r="A445" s="1">
        <v>54</v>
      </c>
      <c r="B445" s="19" t="s">
        <v>117</v>
      </c>
      <c r="C445" s="11"/>
      <c r="D445" s="11" t="s">
        <v>75</v>
      </c>
      <c r="E445" s="14"/>
      <c r="F445" s="11"/>
      <c r="G445" s="14"/>
      <c r="H445" s="14"/>
      <c r="I445" s="14"/>
      <c r="J445" s="12" t="s">
        <v>2229</v>
      </c>
      <c r="K445" s="415"/>
      <c r="L445" s="11" t="s">
        <v>11666</v>
      </c>
      <c r="M445" s="11" t="s">
        <v>43</v>
      </c>
      <c r="N445" s="11">
        <v>0</v>
      </c>
      <c r="O445" s="11">
        <v>0</v>
      </c>
      <c r="P445" s="11" t="s">
        <v>11948</v>
      </c>
      <c r="Q445" s="11"/>
      <c r="R445" s="11"/>
      <c r="S445" s="14"/>
      <c r="T445" s="16"/>
    </row>
    <row r="446" spans="1:20" ht="14.25" customHeight="1">
      <c r="A446" s="1">
        <v>54</v>
      </c>
      <c r="B446" s="19" t="s">
        <v>117</v>
      </c>
      <c r="C446" s="11" t="s">
        <v>126</v>
      </c>
      <c r="D446" s="11" t="s">
        <v>127</v>
      </c>
      <c r="E446" s="14"/>
      <c r="F446" s="11" t="s">
        <v>128</v>
      </c>
      <c r="G446" s="14"/>
      <c r="H446" s="14"/>
      <c r="I446" s="14"/>
      <c r="J446" s="12" t="s">
        <v>129</v>
      </c>
      <c r="K446" s="46" t="s">
        <v>120</v>
      </c>
      <c r="L446" s="11" t="s">
        <v>11666</v>
      </c>
      <c r="M446" s="11" t="s">
        <v>5797</v>
      </c>
      <c r="N446" s="11">
        <v>0</v>
      </c>
      <c r="O446" s="11">
        <v>0</v>
      </c>
      <c r="P446" s="11"/>
      <c r="Q446" s="130">
        <v>3</v>
      </c>
      <c r="R446" s="130">
        <v>3</v>
      </c>
      <c r="S446" s="14"/>
      <c r="T446" s="16"/>
    </row>
    <row r="447" spans="1:20" ht="14.25" customHeight="1">
      <c r="A447" s="1">
        <v>54</v>
      </c>
      <c r="B447" s="19" t="s">
        <v>117</v>
      </c>
      <c r="C447" s="11"/>
      <c r="D447" s="11" t="s">
        <v>11949</v>
      </c>
      <c r="E447" s="14"/>
      <c r="F447" s="11" t="s">
        <v>11950</v>
      </c>
      <c r="G447" s="14"/>
      <c r="H447" s="14"/>
      <c r="I447" s="14"/>
      <c r="J447" s="12" t="s">
        <v>131</v>
      </c>
      <c r="K447" s="415"/>
      <c r="L447" s="11" t="s">
        <v>11663</v>
      </c>
      <c r="M447" s="11" t="s">
        <v>28</v>
      </c>
      <c r="N447" s="11">
        <v>0</v>
      </c>
      <c r="O447" s="11">
        <v>0</v>
      </c>
      <c r="P447" s="11"/>
      <c r="Q447" s="11"/>
      <c r="R447" s="11"/>
      <c r="S447" s="14"/>
      <c r="T447" s="16"/>
    </row>
    <row r="448" spans="1:20" ht="14.25" customHeight="1">
      <c r="A448" s="1">
        <v>54</v>
      </c>
      <c r="B448" s="19" t="s">
        <v>117</v>
      </c>
      <c r="C448" s="11" t="s">
        <v>94</v>
      </c>
      <c r="D448" s="11" t="s">
        <v>130</v>
      </c>
      <c r="E448" s="14"/>
      <c r="F448" s="11"/>
      <c r="G448" s="14"/>
      <c r="H448" s="14"/>
      <c r="I448" s="14"/>
      <c r="J448" s="12" t="s">
        <v>131</v>
      </c>
      <c r="K448" s="46" t="s">
        <v>120</v>
      </c>
      <c r="L448" s="11" t="s">
        <v>11738</v>
      </c>
      <c r="M448" s="11" t="s">
        <v>98</v>
      </c>
      <c r="N448" s="11">
        <v>0</v>
      </c>
      <c r="O448" s="11">
        <v>0</v>
      </c>
      <c r="P448" s="11" t="s">
        <v>11951</v>
      </c>
      <c r="Q448" s="130">
        <v>3</v>
      </c>
      <c r="R448" s="130">
        <v>4</v>
      </c>
      <c r="S448" s="14"/>
      <c r="T448" s="16"/>
    </row>
    <row r="449" spans="1:20" ht="14.25" customHeight="1">
      <c r="A449" s="7">
        <v>55</v>
      </c>
      <c r="B449" s="19" t="s">
        <v>132</v>
      </c>
      <c r="C449" s="11"/>
      <c r="D449" s="11" t="s">
        <v>273</v>
      </c>
      <c r="E449" s="14"/>
      <c r="F449" s="14"/>
      <c r="G449" s="14"/>
      <c r="H449" s="14"/>
      <c r="I449" s="14"/>
      <c r="J449" s="12" t="s">
        <v>1521</v>
      </c>
      <c r="K449" s="415"/>
      <c r="L449" s="11" t="s">
        <v>11666</v>
      </c>
      <c r="M449" s="11" t="s">
        <v>43</v>
      </c>
      <c r="N449" s="11">
        <v>0</v>
      </c>
      <c r="O449" s="11">
        <v>4</v>
      </c>
      <c r="P449" s="11"/>
      <c r="Q449" s="11"/>
      <c r="R449" s="11"/>
      <c r="S449" s="14"/>
      <c r="T449" s="16"/>
    </row>
    <row r="450" spans="1:20" ht="14.25" customHeight="1">
      <c r="A450" s="7">
        <v>55</v>
      </c>
      <c r="B450" s="19" t="s">
        <v>132</v>
      </c>
      <c r="C450" s="11"/>
      <c r="D450" s="11" t="s">
        <v>134</v>
      </c>
      <c r="E450" s="14"/>
      <c r="F450" s="14"/>
      <c r="G450" s="14"/>
      <c r="H450" s="14"/>
      <c r="I450" s="14"/>
      <c r="J450" s="12" t="s">
        <v>1527</v>
      </c>
      <c r="K450" s="415"/>
      <c r="L450" s="11" t="s">
        <v>11666</v>
      </c>
      <c r="M450" s="11" t="s">
        <v>43</v>
      </c>
      <c r="N450" s="11">
        <v>0</v>
      </c>
      <c r="O450" s="11">
        <v>1</v>
      </c>
      <c r="P450" s="11"/>
      <c r="Q450" s="11"/>
      <c r="R450" s="11"/>
      <c r="S450" s="14"/>
      <c r="T450" s="16"/>
    </row>
    <row r="451" spans="1:20" ht="14.25" customHeight="1">
      <c r="A451" s="7">
        <v>55</v>
      </c>
      <c r="B451" s="19" t="s">
        <v>132</v>
      </c>
      <c r="C451" s="11"/>
      <c r="D451" s="11" t="s">
        <v>134</v>
      </c>
      <c r="E451" s="14"/>
      <c r="F451" s="14"/>
      <c r="G451" s="14"/>
      <c r="H451" s="14"/>
      <c r="I451" s="14"/>
      <c r="J451" s="12" t="s">
        <v>534</v>
      </c>
      <c r="K451" s="415"/>
      <c r="L451" s="11" t="s">
        <v>11666</v>
      </c>
      <c r="M451" s="11" t="s">
        <v>43</v>
      </c>
      <c r="N451" s="11">
        <v>0</v>
      </c>
      <c r="O451" s="11">
        <v>1</v>
      </c>
      <c r="P451" s="11"/>
      <c r="Q451" s="11"/>
      <c r="R451" s="11"/>
      <c r="S451" s="14"/>
      <c r="T451" s="16"/>
    </row>
    <row r="452" spans="1:20" ht="14.25" customHeight="1">
      <c r="A452" s="7">
        <v>55</v>
      </c>
      <c r="B452" s="19" t="s">
        <v>132</v>
      </c>
      <c r="C452" s="11"/>
      <c r="D452" s="11" t="s">
        <v>5470</v>
      </c>
      <c r="E452" s="14"/>
      <c r="F452" s="14"/>
      <c r="G452" s="14"/>
      <c r="H452" s="14"/>
      <c r="I452" s="14"/>
      <c r="J452" s="12" t="s">
        <v>81</v>
      </c>
      <c r="K452" s="415"/>
      <c r="L452" s="11" t="s">
        <v>11666</v>
      </c>
      <c r="M452" s="11" t="s">
        <v>43</v>
      </c>
      <c r="N452" s="11">
        <v>0</v>
      </c>
      <c r="O452" s="11">
        <v>1</v>
      </c>
      <c r="P452" s="11"/>
      <c r="Q452" s="11"/>
      <c r="R452" s="11"/>
      <c r="S452" s="14"/>
      <c r="T452" s="16"/>
    </row>
    <row r="453" spans="1:20" ht="14.25" customHeight="1">
      <c r="A453" s="7">
        <v>55</v>
      </c>
      <c r="B453" s="19" t="s">
        <v>132</v>
      </c>
      <c r="C453" s="11" t="s">
        <v>350</v>
      </c>
      <c r="D453" s="11" t="s">
        <v>134</v>
      </c>
      <c r="E453" s="11" t="s">
        <v>11952</v>
      </c>
      <c r="F453" s="11" t="s">
        <v>135</v>
      </c>
      <c r="G453" s="11" t="s">
        <v>138</v>
      </c>
      <c r="H453" s="11" t="s">
        <v>139</v>
      </c>
      <c r="I453" s="11" t="s">
        <v>141</v>
      </c>
      <c r="J453" s="12" t="s">
        <v>136</v>
      </c>
      <c r="K453" s="46" t="s">
        <v>137</v>
      </c>
      <c r="L453" s="11" t="s">
        <v>11666</v>
      </c>
      <c r="M453" s="11" t="s">
        <v>43</v>
      </c>
      <c r="N453" s="11">
        <v>1</v>
      </c>
      <c r="O453" s="11">
        <v>1</v>
      </c>
      <c r="P453" s="11"/>
      <c r="Q453" s="130">
        <v>5</v>
      </c>
      <c r="R453" s="130">
        <v>5</v>
      </c>
      <c r="S453" s="14"/>
      <c r="T453" s="16"/>
    </row>
    <row r="454" spans="1:20" ht="14.25" customHeight="1">
      <c r="A454" s="7">
        <v>55</v>
      </c>
      <c r="B454" s="19" t="s">
        <v>132</v>
      </c>
      <c r="C454" s="11" t="s">
        <v>142</v>
      </c>
      <c r="D454" s="11" t="s">
        <v>143</v>
      </c>
      <c r="E454" s="11" t="s">
        <v>4986</v>
      </c>
      <c r="F454" s="11" t="s">
        <v>144</v>
      </c>
      <c r="G454" s="11" t="s">
        <v>147</v>
      </c>
      <c r="H454" s="11" t="s">
        <v>147</v>
      </c>
      <c r="I454" s="11"/>
      <c r="J454" s="12" t="s">
        <v>145</v>
      </c>
      <c r="K454" s="46" t="s">
        <v>146</v>
      </c>
      <c r="L454" s="11" t="s">
        <v>11666</v>
      </c>
      <c r="M454" s="11" t="s">
        <v>28</v>
      </c>
      <c r="N454" s="11">
        <v>1</v>
      </c>
      <c r="O454" s="11">
        <v>1</v>
      </c>
      <c r="P454" s="11" t="s">
        <v>11953</v>
      </c>
      <c r="Q454" s="130">
        <v>5</v>
      </c>
      <c r="R454" s="130">
        <v>4</v>
      </c>
      <c r="S454" s="14"/>
      <c r="T454" s="16"/>
    </row>
    <row r="455" spans="1:20" ht="14.25" customHeight="1">
      <c r="A455" s="7">
        <v>55</v>
      </c>
      <c r="B455" s="19" t="s">
        <v>132</v>
      </c>
      <c r="C455" s="11" t="s">
        <v>148</v>
      </c>
      <c r="D455" s="11" t="s">
        <v>149</v>
      </c>
      <c r="E455" s="11"/>
      <c r="F455" s="11" t="s">
        <v>150</v>
      </c>
      <c r="G455" s="11" t="s">
        <v>11954</v>
      </c>
      <c r="H455" s="11" t="s">
        <v>11955</v>
      </c>
      <c r="I455" s="11"/>
      <c r="J455" s="12" t="s">
        <v>151</v>
      </c>
      <c r="K455" s="46" t="s">
        <v>152</v>
      </c>
      <c r="L455" s="11" t="s">
        <v>11666</v>
      </c>
      <c r="M455" s="11" t="s">
        <v>153</v>
      </c>
      <c r="N455" s="11">
        <v>1</v>
      </c>
      <c r="O455" s="11">
        <v>1</v>
      </c>
      <c r="P455" s="11"/>
      <c r="Q455" s="130">
        <v>5</v>
      </c>
      <c r="R455" s="130">
        <v>5</v>
      </c>
      <c r="S455" s="14"/>
      <c r="T455" s="16"/>
    </row>
    <row r="456" spans="1:20" ht="14.25" customHeight="1">
      <c r="A456" s="7">
        <v>55</v>
      </c>
      <c r="B456" s="19" t="s">
        <v>132</v>
      </c>
      <c r="C456" s="11"/>
      <c r="D456" s="11" t="s">
        <v>11956</v>
      </c>
      <c r="E456" s="11"/>
      <c r="F456" s="11"/>
      <c r="G456" s="11"/>
      <c r="H456" s="11"/>
      <c r="I456" s="11"/>
      <c r="J456" s="22" t="s">
        <v>241</v>
      </c>
      <c r="K456" s="46"/>
      <c r="L456" s="11" t="s">
        <v>11666</v>
      </c>
      <c r="M456" s="11"/>
      <c r="N456" s="11">
        <v>0</v>
      </c>
      <c r="O456" s="11">
        <v>1</v>
      </c>
      <c r="P456" s="11"/>
      <c r="Q456" s="11"/>
      <c r="R456" s="11"/>
      <c r="S456" s="14"/>
      <c r="T456" s="16"/>
    </row>
    <row r="457" spans="1:20" ht="14.25" customHeight="1">
      <c r="A457" s="7">
        <v>55</v>
      </c>
      <c r="B457" s="19" t="s">
        <v>132</v>
      </c>
      <c r="C457" s="11"/>
      <c r="D457" s="11" t="s">
        <v>11957</v>
      </c>
      <c r="E457" s="11"/>
      <c r="F457" s="11" t="s">
        <v>11958</v>
      </c>
      <c r="G457" s="11"/>
      <c r="H457" s="11"/>
      <c r="I457" s="11"/>
      <c r="J457" s="22" t="s">
        <v>2895</v>
      </c>
      <c r="K457" s="46"/>
      <c r="L457" s="11" t="s">
        <v>11666</v>
      </c>
      <c r="M457" s="14"/>
      <c r="N457" s="11">
        <v>0</v>
      </c>
      <c r="O457" s="11">
        <v>1</v>
      </c>
      <c r="P457" s="11"/>
      <c r="Q457" s="11"/>
      <c r="R457" s="11"/>
      <c r="S457" s="14"/>
      <c r="T457" s="16"/>
    </row>
    <row r="458" spans="1:20" ht="14.25" customHeight="1">
      <c r="A458" s="7">
        <v>55</v>
      </c>
      <c r="B458" s="19" t="s">
        <v>132</v>
      </c>
      <c r="C458" s="11" t="s">
        <v>154</v>
      </c>
      <c r="D458" s="11" t="s">
        <v>155</v>
      </c>
      <c r="E458" s="11" t="s">
        <v>11959</v>
      </c>
      <c r="F458" s="11"/>
      <c r="G458" s="11" t="s">
        <v>158</v>
      </c>
      <c r="H458" s="11" t="s">
        <v>158</v>
      </c>
      <c r="I458" s="11"/>
      <c r="J458" s="12" t="s">
        <v>156</v>
      </c>
      <c r="K458" s="46" t="s">
        <v>157</v>
      </c>
      <c r="L458" s="11" t="s">
        <v>11666</v>
      </c>
      <c r="M458" s="11" t="s">
        <v>28</v>
      </c>
      <c r="N458" s="11">
        <v>1</v>
      </c>
      <c r="O458" s="11">
        <v>1</v>
      </c>
      <c r="P458" s="11"/>
      <c r="Q458" s="130">
        <v>5</v>
      </c>
      <c r="R458" s="130">
        <v>5</v>
      </c>
      <c r="S458" s="14"/>
      <c r="T458" s="16"/>
    </row>
    <row r="459" spans="1:20" ht="14.25" customHeight="1">
      <c r="A459" s="7">
        <v>55</v>
      </c>
      <c r="B459" s="19" t="s">
        <v>132</v>
      </c>
      <c r="C459" s="11" t="s">
        <v>159</v>
      </c>
      <c r="D459" s="11" t="s">
        <v>160</v>
      </c>
      <c r="E459" s="11"/>
      <c r="F459" s="11" t="s">
        <v>161</v>
      </c>
      <c r="G459" s="11" t="s">
        <v>164</v>
      </c>
      <c r="H459" s="11" t="s">
        <v>164</v>
      </c>
      <c r="I459" s="11"/>
      <c r="J459" s="12" t="s">
        <v>162</v>
      </c>
      <c r="K459" s="46" t="s">
        <v>163</v>
      </c>
      <c r="L459" s="11" t="s">
        <v>11666</v>
      </c>
      <c r="M459" s="11" t="s">
        <v>153</v>
      </c>
      <c r="N459" s="11">
        <v>1</v>
      </c>
      <c r="O459" s="11">
        <v>1</v>
      </c>
      <c r="P459" s="11"/>
      <c r="Q459" s="130">
        <v>5</v>
      </c>
      <c r="R459" s="130">
        <v>5</v>
      </c>
      <c r="S459" s="14"/>
      <c r="T459" s="16"/>
    </row>
    <row r="460" spans="1:20" ht="14.25" customHeight="1">
      <c r="A460" s="7">
        <v>55</v>
      </c>
      <c r="B460" s="19" t="s">
        <v>132</v>
      </c>
      <c r="C460" s="11" t="s">
        <v>1217</v>
      </c>
      <c r="D460" s="11" t="s">
        <v>273</v>
      </c>
      <c r="E460" s="11"/>
      <c r="F460" s="11"/>
      <c r="G460" s="11"/>
      <c r="H460" s="11"/>
      <c r="I460" s="11"/>
      <c r="J460" s="12" t="s">
        <v>10309</v>
      </c>
      <c r="K460" s="46" t="s">
        <v>3403</v>
      </c>
      <c r="L460" s="11" t="s">
        <v>11666</v>
      </c>
      <c r="M460" s="11" t="s">
        <v>43</v>
      </c>
      <c r="N460" s="11">
        <v>0</v>
      </c>
      <c r="O460" s="11">
        <v>1</v>
      </c>
      <c r="P460" s="11"/>
      <c r="Q460" s="130">
        <v>3</v>
      </c>
      <c r="R460" s="130">
        <v>3</v>
      </c>
      <c r="S460" s="14"/>
      <c r="T460" s="16"/>
    </row>
    <row r="461" spans="1:20" ht="14.25" customHeight="1">
      <c r="A461" s="7">
        <v>56</v>
      </c>
      <c r="B461" s="19" t="s">
        <v>165</v>
      </c>
      <c r="C461" s="11"/>
      <c r="D461" s="11" t="s">
        <v>68</v>
      </c>
      <c r="E461" s="14"/>
      <c r="F461" s="14"/>
      <c r="G461" s="14"/>
      <c r="H461" s="14"/>
      <c r="I461" s="14"/>
      <c r="J461" s="12" t="s">
        <v>2304</v>
      </c>
      <c r="K461" s="415"/>
      <c r="L461" s="11" t="s">
        <v>11666</v>
      </c>
      <c r="M461" s="11" t="s">
        <v>28</v>
      </c>
      <c r="N461" s="11">
        <v>0</v>
      </c>
      <c r="O461" s="11">
        <v>1</v>
      </c>
      <c r="P461" s="11"/>
      <c r="Q461" s="11"/>
      <c r="R461" s="11"/>
      <c r="S461" s="14"/>
      <c r="T461" s="16"/>
    </row>
    <row r="462" spans="1:20" ht="14.25" customHeight="1">
      <c r="A462" s="7">
        <v>56</v>
      </c>
      <c r="B462" s="19" t="s">
        <v>165</v>
      </c>
      <c r="C462" s="11"/>
      <c r="D462" s="11" t="s">
        <v>11960</v>
      </c>
      <c r="E462" s="14"/>
      <c r="F462" s="14"/>
      <c r="G462" s="14"/>
      <c r="H462" s="14"/>
      <c r="I462" s="14"/>
      <c r="J462" s="12" t="s">
        <v>2304</v>
      </c>
      <c r="K462" s="415"/>
      <c r="L462" s="11" t="s">
        <v>11666</v>
      </c>
      <c r="M462" s="11" t="s">
        <v>28</v>
      </c>
      <c r="N462" s="11">
        <v>0</v>
      </c>
      <c r="O462" s="11">
        <v>1</v>
      </c>
      <c r="P462" s="11"/>
      <c r="Q462" s="11"/>
      <c r="R462" s="11"/>
      <c r="S462" s="14"/>
      <c r="T462" s="16"/>
    </row>
    <row r="463" spans="1:20" ht="14.25" customHeight="1">
      <c r="A463" s="7">
        <v>56</v>
      </c>
      <c r="B463" s="19" t="s">
        <v>165</v>
      </c>
      <c r="C463" s="11" t="s">
        <v>75</v>
      </c>
      <c r="D463" s="11" t="s">
        <v>75</v>
      </c>
      <c r="E463" s="14"/>
      <c r="F463" s="14"/>
      <c r="G463" s="11" t="s">
        <v>11961</v>
      </c>
      <c r="H463" s="11" t="s">
        <v>11962</v>
      </c>
      <c r="I463" s="14"/>
      <c r="J463" s="12" t="s">
        <v>166</v>
      </c>
      <c r="K463" s="46" t="s">
        <v>167</v>
      </c>
      <c r="L463" s="11" t="s">
        <v>11666</v>
      </c>
      <c r="M463" s="11" t="s">
        <v>78</v>
      </c>
      <c r="N463" s="11">
        <v>1</v>
      </c>
      <c r="O463" s="11">
        <v>6</v>
      </c>
      <c r="P463" s="11" t="s">
        <v>11963</v>
      </c>
      <c r="Q463" s="130">
        <v>4</v>
      </c>
      <c r="R463" s="130">
        <v>5</v>
      </c>
      <c r="S463" s="14"/>
      <c r="T463" s="16"/>
    </row>
    <row r="464" spans="1:20" ht="14.25" customHeight="1">
      <c r="A464" s="7">
        <v>56</v>
      </c>
      <c r="B464" s="19" t="s">
        <v>165</v>
      </c>
      <c r="C464" s="11" t="s">
        <v>68</v>
      </c>
      <c r="D464" s="11" t="s">
        <v>68</v>
      </c>
      <c r="E464" s="14"/>
      <c r="F464" s="11" t="s">
        <v>168</v>
      </c>
      <c r="G464" s="11" t="s">
        <v>11964</v>
      </c>
      <c r="H464" s="11" t="s">
        <v>171</v>
      </c>
      <c r="I464" s="14"/>
      <c r="J464" s="12" t="s">
        <v>169</v>
      </c>
      <c r="K464" s="46" t="s">
        <v>170</v>
      </c>
      <c r="L464" s="11" t="s">
        <v>11666</v>
      </c>
      <c r="M464" s="11" t="s">
        <v>28</v>
      </c>
      <c r="N464" s="11">
        <v>1</v>
      </c>
      <c r="O464" s="11">
        <v>1</v>
      </c>
      <c r="P464" s="11"/>
      <c r="Q464" s="130">
        <v>4</v>
      </c>
      <c r="R464" s="130">
        <v>5</v>
      </c>
      <c r="S464" s="14"/>
      <c r="T464" s="16"/>
    </row>
    <row r="465" spans="1:20" ht="14.25" customHeight="1">
      <c r="A465" s="7">
        <v>56</v>
      </c>
      <c r="B465" s="19" t="s">
        <v>165</v>
      </c>
      <c r="C465" s="11" t="s">
        <v>8110</v>
      </c>
      <c r="D465" s="11" t="s">
        <v>173</v>
      </c>
      <c r="E465" s="14"/>
      <c r="F465" s="11"/>
      <c r="G465" s="11" t="s">
        <v>176</v>
      </c>
      <c r="H465" s="11" t="s">
        <v>176</v>
      </c>
      <c r="I465" s="14"/>
      <c r="J465" s="12" t="s">
        <v>174</v>
      </c>
      <c r="K465" s="46" t="s">
        <v>175</v>
      </c>
      <c r="L465" s="11" t="s">
        <v>11666</v>
      </c>
      <c r="M465" s="11" t="s">
        <v>28</v>
      </c>
      <c r="N465" s="11">
        <v>1</v>
      </c>
      <c r="O465" s="11">
        <v>0</v>
      </c>
      <c r="P465" s="11"/>
      <c r="Q465" s="130">
        <v>4</v>
      </c>
      <c r="R465" s="130">
        <v>5</v>
      </c>
      <c r="S465" s="14"/>
      <c r="T465" s="16"/>
    </row>
    <row r="466" spans="1:20" ht="14.25" customHeight="1">
      <c r="A466" s="7">
        <v>56</v>
      </c>
      <c r="B466" s="19" t="s">
        <v>165</v>
      </c>
      <c r="C466" s="11"/>
      <c r="D466" s="11" t="s">
        <v>2848</v>
      </c>
      <c r="E466" s="14"/>
      <c r="F466" s="11"/>
      <c r="G466" s="11"/>
      <c r="H466" s="11"/>
      <c r="I466" s="14"/>
      <c r="J466" s="22" t="s">
        <v>1504</v>
      </c>
      <c r="K466" s="46" t="s">
        <v>4066</v>
      </c>
      <c r="L466" s="11" t="s">
        <v>11666</v>
      </c>
      <c r="M466" s="11" t="s">
        <v>28</v>
      </c>
      <c r="N466" s="11">
        <v>0</v>
      </c>
      <c r="O466" s="11">
        <v>1</v>
      </c>
      <c r="P466" s="11"/>
      <c r="Q466" s="11"/>
      <c r="R466" s="11"/>
      <c r="S466" s="14"/>
      <c r="T466" s="16"/>
    </row>
    <row r="467" spans="1:20" ht="14.25" customHeight="1">
      <c r="A467" s="7">
        <v>56</v>
      </c>
      <c r="B467" s="19" t="s">
        <v>165</v>
      </c>
      <c r="C467" s="11"/>
      <c r="D467" s="11" t="s">
        <v>9496</v>
      </c>
      <c r="E467" s="14"/>
      <c r="F467" s="11"/>
      <c r="G467" s="11"/>
      <c r="H467" s="11"/>
      <c r="I467" s="14"/>
      <c r="J467" s="22" t="s">
        <v>395</v>
      </c>
      <c r="K467" s="46"/>
      <c r="L467" s="11" t="s">
        <v>11666</v>
      </c>
      <c r="M467" s="11" t="s">
        <v>43</v>
      </c>
      <c r="N467" s="11">
        <v>0</v>
      </c>
      <c r="O467" s="11">
        <v>1</v>
      </c>
      <c r="P467" s="11"/>
      <c r="Q467" s="11"/>
      <c r="R467" s="11"/>
      <c r="S467" s="14"/>
      <c r="T467" s="16"/>
    </row>
    <row r="468" spans="1:20" ht="14.25" customHeight="1">
      <c r="A468" s="7">
        <v>56</v>
      </c>
      <c r="B468" s="19" t="s">
        <v>165</v>
      </c>
      <c r="C468" s="11"/>
      <c r="D468" s="11" t="s">
        <v>38</v>
      </c>
      <c r="E468" s="14"/>
      <c r="F468" s="11"/>
      <c r="G468" s="11"/>
      <c r="H468" s="11"/>
      <c r="I468" s="14"/>
      <c r="J468" s="22" t="s">
        <v>2917</v>
      </c>
      <c r="K468" s="46"/>
      <c r="L468" s="11" t="s">
        <v>11663</v>
      </c>
      <c r="M468" s="11" t="s">
        <v>43</v>
      </c>
      <c r="N468" s="11">
        <v>0</v>
      </c>
      <c r="O468" s="11">
        <v>1</v>
      </c>
      <c r="P468" s="11"/>
      <c r="Q468" s="11"/>
      <c r="R468" s="11"/>
      <c r="S468" s="14"/>
      <c r="T468" s="16"/>
    </row>
    <row r="469" spans="1:20" ht="14.25" customHeight="1">
      <c r="A469" s="7">
        <v>56</v>
      </c>
      <c r="B469" s="19" t="s">
        <v>165</v>
      </c>
      <c r="C469" s="11"/>
      <c r="D469" s="11" t="s">
        <v>37</v>
      </c>
      <c r="E469" s="14"/>
      <c r="F469" s="11"/>
      <c r="G469" s="11"/>
      <c r="H469" s="11"/>
      <c r="I469" s="14"/>
      <c r="J469" s="22" t="s">
        <v>5162</v>
      </c>
      <c r="K469" s="46"/>
      <c r="L469" s="11" t="s">
        <v>11666</v>
      </c>
      <c r="M469" s="11" t="s">
        <v>43</v>
      </c>
      <c r="N469" s="11">
        <v>0</v>
      </c>
      <c r="O469" s="11">
        <v>1</v>
      </c>
      <c r="P469" s="11"/>
      <c r="Q469" s="11"/>
      <c r="R469" s="11"/>
      <c r="S469" s="14"/>
      <c r="T469" s="16"/>
    </row>
    <row r="470" spans="1:20" ht="14.25" customHeight="1">
      <c r="A470" s="7">
        <v>56</v>
      </c>
      <c r="B470" s="19" t="s">
        <v>165</v>
      </c>
      <c r="C470" s="11"/>
      <c r="D470" s="11" t="s">
        <v>11965</v>
      </c>
      <c r="E470" s="14"/>
      <c r="F470" s="98"/>
      <c r="G470" s="11" t="s">
        <v>11966</v>
      </c>
      <c r="H470" s="11" t="s">
        <v>11966</v>
      </c>
      <c r="I470" s="11" t="s">
        <v>181</v>
      </c>
      <c r="J470" s="22" t="s">
        <v>348</v>
      </c>
      <c r="K470" s="46" t="s">
        <v>2386</v>
      </c>
      <c r="L470" s="11" t="s">
        <v>11663</v>
      </c>
      <c r="M470" s="11" t="s">
        <v>43</v>
      </c>
      <c r="N470" s="11">
        <v>1</v>
      </c>
      <c r="O470" s="11">
        <v>1</v>
      </c>
      <c r="P470" s="11"/>
      <c r="Q470" s="11"/>
      <c r="R470" s="11"/>
      <c r="S470" s="14"/>
      <c r="T470" s="16"/>
    </row>
    <row r="471" spans="1:20" ht="14.25" customHeight="1">
      <c r="A471" s="7">
        <v>56</v>
      </c>
      <c r="B471" s="19" t="s">
        <v>165</v>
      </c>
      <c r="C471" s="11" t="s">
        <v>37</v>
      </c>
      <c r="D471" s="11" t="s">
        <v>37</v>
      </c>
      <c r="E471" s="14"/>
      <c r="F471" s="11" t="s">
        <v>11095</v>
      </c>
      <c r="G471" s="11" t="s">
        <v>180</v>
      </c>
      <c r="H471" s="11" t="s">
        <v>180</v>
      </c>
      <c r="I471" s="11" t="s">
        <v>181</v>
      </c>
      <c r="J471" s="22" t="s">
        <v>178</v>
      </c>
      <c r="K471" s="46" t="s">
        <v>179</v>
      </c>
      <c r="L471" s="11" t="s">
        <v>11663</v>
      </c>
      <c r="M471" s="11" t="s">
        <v>43</v>
      </c>
      <c r="N471" s="11">
        <v>1</v>
      </c>
      <c r="O471" s="11">
        <v>1</v>
      </c>
      <c r="P471" s="11"/>
      <c r="Q471" s="130">
        <v>5</v>
      </c>
      <c r="R471" s="130">
        <v>4</v>
      </c>
      <c r="S471" s="14"/>
      <c r="T471" s="16"/>
    </row>
    <row r="472" spans="1:20" ht="14.25" customHeight="1">
      <c r="A472" s="7">
        <v>56</v>
      </c>
      <c r="B472" s="19" t="s">
        <v>165</v>
      </c>
      <c r="C472" s="11" t="s">
        <v>183</v>
      </c>
      <c r="D472" s="11" t="s">
        <v>183</v>
      </c>
      <c r="E472" s="14"/>
      <c r="F472" s="11"/>
      <c r="G472" s="11" t="s">
        <v>186</v>
      </c>
      <c r="H472" s="11" t="s">
        <v>186</v>
      </c>
      <c r="I472" s="11"/>
      <c r="J472" s="22" t="s">
        <v>184</v>
      </c>
      <c r="K472" s="46" t="s">
        <v>185</v>
      </c>
      <c r="L472" s="11" t="s">
        <v>11663</v>
      </c>
      <c r="M472" s="11" t="s">
        <v>5797</v>
      </c>
      <c r="N472" s="11">
        <v>0</v>
      </c>
      <c r="O472" s="11">
        <v>6</v>
      </c>
      <c r="P472" s="11"/>
      <c r="Q472" s="130">
        <v>4</v>
      </c>
      <c r="R472" s="130">
        <v>4</v>
      </c>
      <c r="S472" s="14"/>
      <c r="T472" s="16"/>
    </row>
    <row r="473" spans="1:20" ht="14.25" customHeight="1">
      <c r="A473" s="7">
        <v>56</v>
      </c>
      <c r="B473" s="19" t="s">
        <v>165</v>
      </c>
      <c r="C473" s="11" t="s">
        <v>10806</v>
      </c>
      <c r="D473" s="11" t="s">
        <v>10806</v>
      </c>
      <c r="E473" s="11" t="s">
        <v>8645</v>
      </c>
      <c r="F473" s="11"/>
      <c r="G473" s="11"/>
      <c r="H473" s="11"/>
      <c r="I473" s="11"/>
      <c r="J473" s="22" t="s">
        <v>187</v>
      </c>
      <c r="K473" s="46" t="s">
        <v>188</v>
      </c>
      <c r="L473" s="11" t="s">
        <v>11666</v>
      </c>
      <c r="M473" s="11" t="s">
        <v>43</v>
      </c>
      <c r="N473" s="11">
        <v>0</v>
      </c>
      <c r="O473" s="11">
        <v>1</v>
      </c>
      <c r="P473" s="11"/>
      <c r="Q473" s="130">
        <v>4</v>
      </c>
      <c r="R473" s="130">
        <v>3</v>
      </c>
      <c r="S473" s="14"/>
      <c r="T473" s="16"/>
    </row>
    <row r="474" spans="1:20" ht="14.25" customHeight="1">
      <c r="A474" s="7">
        <v>56</v>
      </c>
      <c r="B474" s="19" t="s">
        <v>165</v>
      </c>
      <c r="C474" s="11" t="s">
        <v>84</v>
      </c>
      <c r="D474" s="11" t="s">
        <v>85</v>
      </c>
      <c r="E474" s="11"/>
      <c r="F474" s="11"/>
      <c r="G474" s="11" t="s">
        <v>192</v>
      </c>
      <c r="H474" s="11" t="s">
        <v>192</v>
      </c>
      <c r="I474" s="11"/>
      <c r="J474" s="22" t="s">
        <v>189</v>
      </c>
      <c r="K474" s="46" t="s">
        <v>190</v>
      </c>
      <c r="L474" s="11" t="s">
        <v>11666</v>
      </c>
      <c r="M474" s="11" t="s">
        <v>28</v>
      </c>
      <c r="N474" s="11">
        <v>1</v>
      </c>
      <c r="O474" s="11">
        <v>1</v>
      </c>
      <c r="P474" s="11"/>
      <c r="Q474" s="130">
        <v>4</v>
      </c>
      <c r="R474" s="130">
        <v>5</v>
      </c>
      <c r="S474" s="14"/>
      <c r="T474" s="16"/>
    </row>
    <row r="475" spans="1:20" ht="14.25" customHeight="1">
      <c r="A475" s="7">
        <v>56</v>
      </c>
      <c r="B475" s="19" t="s">
        <v>165</v>
      </c>
      <c r="C475" s="11"/>
      <c r="D475" s="11" t="s">
        <v>68</v>
      </c>
      <c r="E475" s="11"/>
      <c r="F475" s="11"/>
      <c r="G475" s="11"/>
      <c r="H475" s="11"/>
      <c r="I475" s="11"/>
      <c r="J475" s="22" t="s">
        <v>1343</v>
      </c>
      <c r="K475" s="46"/>
      <c r="L475" s="11" t="s">
        <v>11666</v>
      </c>
      <c r="M475" s="11" t="s">
        <v>28</v>
      </c>
      <c r="N475" s="11">
        <v>0</v>
      </c>
      <c r="O475" s="11">
        <v>1</v>
      </c>
      <c r="P475" s="11"/>
      <c r="Q475" s="11"/>
      <c r="R475" s="11"/>
      <c r="S475" s="14"/>
      <c r="T475" s="16"/>
    </row>
    <row r="476" spans="1:20" ht="14.25" customHeight="1">
      <c r="A476" s="7">
        <v>56</v>
      </c>
      <c r="B476" s="19" t="s">
        <v>165</v>
      </c>
      <c r="C476" s="11" t="s">
        <v>38</v>
      </c>
      <c r="D476" s="11" t="s">
        <v>193</v>
      </c>
      <c r="E476" s="11" t="s">
        <v>11967</v>
      </c>
      <c r="F476" s="11"/>
      <c r="G476" s="11" t="s">
        <v>196</v>
      </c>
      <c r="H476" s="11" t="s">
        <v>196</v>
      </c>
      <c r="I476" s="11"/>
      <c r="J476" s="22" t="s">
        <v>194</v>
      </c>
      <c r="K476" s="46" t="s">
        <v>195</v>
      </c>
      <c r="L476" s="11" t="s">
        <v>11663</v>
      </c>
      <c r="M476" s="11" t="s">
        <v>43</v>
      </c>
      <c r="N476" s="11">
        <v>1</v>
      </c>
      <c r="O476" s="11">
        <v>1</v>
      </c>
      <c r="P476" s="11"/>
      <c r="Q476" s="130">
        <v>4</v>
      </c>
      <c r="R476" s="130">
        <v>3</v>
      </c>
      <c r="S476" s="14"/>
      <c r="T476" s="16"/>
    </row>
    <row r="477" spans="1:20" ht="14.25" customHeight="1">
      <c r="A477" s="7">
        <v>56</v>
      </c>
      <c r="B477" s="19" t="s">
        <v>165</v>
      </c>
      <c r="C477" s="11" t="s">
        <v>318</v>
      </c>
      <c r="D477" s="11" t="s">
        <v>573</v>
      </c>
      <c r="E477" s="11"/>
      <c r="F477" s="11"/>
      <c r="G477" s="11"/>
      <c r="H477" s="11"/>
      <c r="I477" s="11"/>
      <c r="J477" s="22" t="s">
        <v>1155</v>
      </c>
      <c r="K477" s="46"/>
      <c r="L477" s="11" t="s">
        <v>11663</v>
      </c>
      <c r="M477" s="11" t="s">
        <v>83</v>
      </c>
      <c r="N477" s="11">
        <v>0</v>
      </c>
      <c r="O477" s="11">
        <v>1</v>
      </c>
      <c r="P477" s="11"/>
      <c r="Q477" s="11"/>
      <c r="R477" s="11"/>
      <c r="S477" s="14"/>
      <c r="T477" s="16"/>
    </row>
    <row r="478" spans="1:20" ht="14.25" customHeight="1">
      <c r="A478" s="7">
        <v>56</v>
      </c>
      <c r="B478" s="19" t="s">
        <v>165</v>
      </c>
      <c r="C478" s="11"/>
      <c r="D478" s="11" t="s">
        <v>9445</v>
      </c>
      <c r="E478" s="11"/>
      <c r="F478" s="11"/>
      <c r="G478" s="11"/>
      <c r="H478" s="11"/>
      <c r="I478" s="11"/>
      <c r="J478" s="22" t="s">
        <v>2449</v>
      </c>
      <c r="K478" s="46"/>
      <c r="L478" s="11" t="s">
        <v>11688</v>
      </c>
      <c r="M478" s="11" t="s">
        <v>83</v>
      </c>
      <c r="N478" s="11">
        <v>0</v>
      </c>
      <c r="O478" s="11">
        <v>1</v>
      </c>
      <c r="P478" s="11"/>
      <c r="Q478" s="11"/>
      <c r="R478" s="11"/>
      <c r="S478" s="14"/>
      <c r="T478" s="16"/>
    </row>
    <row r="479" spans="1:20" ht="14.25" customHeight="1">
      <c r="A479" s="7">
        <v>56</v>
      </c>
      <c r="B479" s="19" t="s">
        <v>165</v>
      </c>
      <c r="C479" s="11" t="s">
        <v>1667</v>
      </c>
      <c r="D479" s="11" t="s">
        <v>1667</v>
      </c>
      <c r="E479" s="11"/>
      <c r="F479" s="11"/>
      <c r="G479" s="11"/>
      <c r="H479" s="11"/>
      <c r="I479" s="11"/>
      <c r="J479" s="22" t="s">
        <v>531</v>
      </c>
      <c r="K479" s="46"/>
      <c r="L479" s="11" t="s">
        <v>11688</v>
      </c>
      <c r="M479" s="11" t="s">
        <v>83</v>
      </c>
      <c r="N479" s="11">
        <v>0</v>
      </c>
      <c r="O479" s="11">
        <v>1</v>
      </c>
      <c r="P479" s="11"/>
      <c r="Q479" s="11"/>
      <c r="R479" s="11"/>
      <c r="S479" s="14"/>
      <c r="T479" s="16"/>
    </row>
    <row r="480" spans="1:20" ht="14.25" customHeight="1">
      <c r="A480" s="7">
        <v>56</v>
      </c>
      <c r="B480" s="19" t="s">
        <v>165</v>
      </c>
      <c r="C480" s="11" t="s">
        <v>197</v>
      </c>
      <c r="D480" s="11" t="s">
        <v>198</v>
      </c>
      <c r="E480" s="11"/>
      <c r="F480" s="11"/>
      <c r="G480" s="11" t="s">
        <v>11968</v>
      </c>
      <c r="H480" s="11" t="s">
        <v>201</v>
      </c>
      <c r="I480" s="11"/>
      <c r="J480" s="22" t="s">
        <v>199</v>
      </c>
      <c r="K480" s="46" t="s">
        <v>200</v>
      </c>
      <c r="L480" s="11" t="s">
        <v>11663</v>
      </c>
      <c r="M480" s="11" t="s">
        <v>110</v>
      </c>
      <c r="N480" s="11">
        <v>1</v>
      </c>
      <c r="O480" s="11">
        <v>1</v>
      </c>
      <c r="P480" s="11"/>
      <c r="Q480" s="130">
        <v>4</v>
      </c>
      <c r="R480" s="130">
        <v>5</v>
      </c>
      <c r="S480" s="14"/>
      <c r="T480" s="16"/>
    </row>
    <row r="481" spans="1:20" ht="14.25" customHeight="1">
      <c r="A481" s="7">
        <v>56</v>
      </c>
      <c r="B481" s="19" t="s">
        <v>165</v>
      </c>
      <c r="C481" s="11"/>
      <c r="D481" s="11" t="s">
        <v>85</v>
      </c>
      <c r="E481" s="11"/>
      <c r="F481" s="11"/>
      <c r="G481" s="11"/>
      <c r="H481" s="11"/>
      <c r="I481" s="11"/>
      <c r="J481" s="22" t="s">
        <v>11969</v>
      </c>
      <c r="K481" s="46"/>
      <c r="L481" s="11" t="s">
        <v>11666</v>
      </c>
      <c r="M481" s="11" t="s">
        <v>28</v>
      </c>
      <c r="N481" s="11">
        <v>0</v>
      </c>
      <c r="O481" s="11">
        <v>1</v>
      </c>
      <c r="P481" s="11"/>
      <c r="Q481" s="11"/>
      <c r="R481" s="11"/>
      <c r="S481" s="14"/>
      <c r="T481" s="16"/>
    </row>
    <row r="482" spans="1:20" ht="14.25" customHeight="1">
      <c r="A482" s="7">
        <v>56</v>
      </c>
      <c r="B482" s="19" t="s">
        <v>165</v>
      </c>
      <c r="C482" s="11"/>
      <c r="D482" s="11" t="s">
        <v>197</v>
      </c>
      <c r="E482" s="11"/>
      <c r="F482" s="11"/>
      <c r="G482" s="11"/>
      <c r="H482" s="11"/>
      <c r="I482" s="11"/>
      <c r="J482" s="22" t="s">
        <v>4535</v>
      </c>
      <c r="K482" s="46"/>
      <c r="L482" s="11" t="s">
        <v>11663</v>
      </c>
      <c r="M482" s="11" t="s">
        <v>28</v>
      </c>
      <c r="N482" s="11">
        <v>0</v>
      </c>
      <c r="O482" s="11">
        <v>1</v>
      </c>
      <c r="P482" s="11"/>
      <c r="Q482" s="11"/>
      <c r="R482" s="11"/>
      <c r="S482" s="14"/>
      <c r="T482" s="16"/>
    </row>
    <row r="483" spans="1:20" ht="14.25" customHeight="1">
      <c r="A483" s="7">
        <v>56</v>
      </c>
      <c r="B483" s="19" t="s">
        <v>165</v>
      </c>
      <c r="C483" s="23"/>
      <c r="D483" s="11" t="s">
        <v>11970</v>
      </c>
      <c r="E483" s="11"/>
      <c r="F483" s="11"/>
      <c r="G483" s="23"/>
      <c r="H483" s="11"/>
      <c r="I483" s="11"/>
      <c r="J483" s="22" t="s">
        <v>1158</v>
      </c>
      <c r="K483" s="46"/>
      <c r="L483" s="11" t="s">
        <v>11666</v>
      </c>
      <c r="M483" s="11" t="s">
        <v>43</v>
      </c>
      <c r="N483" s="11">
        <v>0</v>
      </c>
      <c r="O483" s="11">
        <v>1</v>
      </c>
      <c r="P483" s="11"/>
      <c r="Q483" s="11"/>
      <c r="R483" s="11"/>
      <c r="S483" s="14"/>
      <c r="T483" s="16"/>
    </row>
    <row r="484" spans="1:20" ht="14.25" customHeight="1">
      <c r="A484" s="7">
        <v>56</v>
      </c>
      <c r="B484" s="19" t="s">
        <v>165</v>
      </c>
      <c r="C484" s="11" t="s">
        <v>753</v>
      </c>
      <c r="D484" s="11" t="s">
        <v>11971</v>
      </c>
      <c r="E484" s="11"/>
      <c r="F484" s="11" t="s">
        <v>4950</v>
      </c>
      <c r="G484" s="11" t="s">
        <v>2213</v>
      </c>
      <c r="H484" s="11" t="s">
        <v>2213</v>
      </c>
      <c r="I484" s="11"/>
      <c r="J484" s="22" t="s">
        <v>1615</v>
      </c>
      <c r="K484" s="46"/>
      <c r="L484" s="11" t="s">
        <v>11666</v>
      </c>
      <c r="M484" s="11" t="s">
        <v>28</v>
      </c>
      <c r="N484" s="11">
        <v>0</v>
      </c>
      <c r="O484" s="11">
        <v>1</v>
      </c>
      <c r="P484" s="11"/>
      <c r="Q484" s="11"/>
      <c r="R484" s="11"/>
      <c r="S484" s="14"/>
      <c r="T484" s="16"/>
    </row>
    <row r="485" spans="1:20" ht="14.25" customHeight="1">
      <c r="A485" s="7">
        <v>56</v>
      </c>
      <c r="B485" s="19" t="s">
        <v>165</v>
      </c>
      <c r="C485" s="11" t="s">
        <v>89</v>
      </c>
      <c r="D485" s="11" t="s">
        <v>202</v>
      </c>
      <c r="E485" s="11"/>
      <c r="F485" s="11"/>
      <c r="G485" s="11" t="s">
        <v>205</v>
      </c>
      <c r="H485" s="11" t="s">
        <v>206</v>
      </c>
      <c r="I485" s="11"/>
      <c r="J485" s="22" t="s">
        <v>203</v>
      </c>
      <c r="K485" s="46" t="s">
        <v>204</v>
      </c>
      <c r="L485" s="11" t="s">
        <v>11666</v>
      </c>
      <c r="M485" s="11" t="s">
        <v>43</v>
      </c>
      <c r="N485" s="11">
        <v>1</v>
      </c>
      <c r="O485" s="11">
        <v>1</v>
      </c>
      <c r="P485" s="11"/>
      <c r="Q485" s="130">
        <v>4</v>
      </c>
      <c r="R485" s="130">
        <v>5</v>
      </c>
      <c r="S485" s="14"/>
      <c r="T485" s="16"/>
    </row>
    <row r="486" spans="1:20" ht="14.25" customHeight="1">
      <c r="A486" s="7">
        <v>57</v>
      </c>
      <c r="B486" s="19" t="s">
        <v>207</v>
      </c>
      <c r="C486" s="11"/>
      <c r="D486" s="11" t="s">
        <v>85</v>
      </c>
      <c r="E486" s="14"/>
      <c r="F486" s="14"/>
      <c r="G486" s="14"/>
      <c r="H486" s="14"/>
      <c r="I486" s="14"/>
      <c r="J486" s="12" t="s">
        <v>2306</v>
      </c>
      <c r="K486" s="415"/>
      <c r="L486" s="11" t="s">
        <v>11666</v>
      </c>
      <c r="M486" s="11" t="s">
        <v>28</v>
      </c>
      <c r="N486" s="11">
        <v>1</v>
      </c>
      <c r="O486" s="11">
        <v>1</v>
      </c>
      <c r="P486" s="11" t="s">
        <v>11972</v>
      </c>
      <c r="Q486" s="11"/>
      <c r="R486" s="11"/>
      <c r="S486" s="14"/>
      <c r="T486" s="16"/>
    </row>
    <row r="487" spans="1:20" ht="14.25" customHeight="1">
      <c r="A487" s="7">
        <v>57</v>
      </c>
      <c r="B487" s="19" t="s">
        <v>207</v>
      </c>
      <c r="C487" s="11" t="s">
        <v>37</v>
      </c>
      <c r="D487" s="11" t="s">
        <v>216</v>
      </c>
      <c r="E487" s="14"/>
      <c r="F487" s="14"/>
      <c r="G487" s="14"/>
      <c r="H487" s="14"/>
      <c r="I487" s="14"/>
      <c r="J487" s="12" t="s">
        <v>2101</v>
      </c>
      <c r="K487" s="415"/>
      <c r="L487" s="11" t="s">
        <v>11663</v>
      </c>
      <c r="M487" s="11" t="s">
        <v>43</v>
      </c>
      <c r="N487" s="11">
        <v>0</v>
      </c>
      <c r="O487" s="11">
        <v>1</v>
      </c>
      <c r="P487" s="11" t="s">
        <v>11973</v>
      </c>
      <c r="Q487" s="11"/>
      <c r="R487" s="11"/>
      <c r="S487" s="14"/>
      <c r="T487" s="16"/>
    </row>
    <row r="488" spans="1:20" ht="28.8">
      <c r="A488" s="7">
        <v>57</v>
      </c>
      <c r="B488" s="19" t="s">
        <v>207</v>
      </c>
      <c r="C488" s="11" t="s">
        <v>68</v>
      </c>
      <c r="D488" s="11" t="s">
        <v>90</v>
      </c>
      <c r="E488" s="14"/>
      <c r="F488" s="11" t="s">
        <v>208</v>
      </c>
      <c r="G488" s="11" t="s">
        <v>212</v>
      </c>
      <c r="H488" s="11" t="s">
        <v>212</v>
      </c>
      <c r="I488" s="14"/>
      <c r="J488" s="12" t="s">
        <v>209</v>
      </c>
      <c r="K488" s="46" t="s">
        <v>210</v>
      </c>
      <c r="L488" s="11" t="s">
        <v>11666</v>
      </c>
      <c r="M488" s="11" t="s">
        <v>28</v>
      </c>
      <c r="N488" s="11">
        <v>1</v>
      </c>
      <c r="O488" s="11">
        <v>1</v>
      </c>
      <c r="P488" s="11" t="s">
        <v>11974</v>
      </c>
      <c r="Q488" s="130">
        <v>3</v>
      </c>
      <c r="R488" s="130">
        <v>5</v>
      </c>
      <c r="S488" s="14"/>
      <c r="T488" s="16"/>
    </row>
    <row r="489" spans="1:20" ht="15" customHeight="1">
      <c r="A489" s="7">
        <v>57</v>
      </c>
      <c r="B489" s="19" t="s">
        <v>207</v>
      </c>
      <c r="C489" s="11" t="s">
        <v>1847</v>
      </c>
      <c r="D489" s="11" t="s">
        <v>1848</v>
      </c>
      <c r="E489" s="14"/>
      <c r="F489" s="11"/>
      <c r="G489" s="11"/>
      <c r="H489" s="11"/>
      <c r="I489" s="14"/>
      <c r="J489" s="12" t="s">
        <v>3084</v>
      </c>
      <c r="K489" s="46"/>
      <c r="L489" s="11" t="s">
        <v>11666</v>
      </c>
      <c r="M489" s="11" t="s">
        <v>28</v>
      </c>
      <c r="N489" s="11">
        <v>0</v>
      </c>
      <c r="O489" s="11">
        <v>1</v>
      </c>
      <c r="P489" s="11" t="s">
        <v>11975</v>
      </c>
      <c r="Q489" s="11"/>
      <c r="R489" s="11"/>
      <c r="S489" s="14"/>
      <c r="T489" s="16"/>
    </row>
    <row r="490" spans="1:20" ht="15" customHeight="1">
      <c r="A490" s="7">
        <v>57</v>
      </c>
      <c r="B490" s="19" t="s">
        <v>207</v>
      </c>
      <c r="C490" s="11" t="s">
        <v>84</v>
      </c>
      <c r="D490" s="11" t="s">
        <v>85</v>
      </c>
      <c r="E490" s="14"/>
      <c r="F490" s="11"/>
      <c r="G490" s="11" t="s">
        <v>215</v>
      </c>
      <c r="H490" s="11" t="s">
        <v>215</v>
      </c>
      <c r="I490" s="23"/>
      <c r="J490" s="12" t="s">
        <v>213</v>
      </c>
      <c r="K490" s="46" t="s">
        <v>214</v>
      </c>
      <c r="L490" s="11" t="s">
        <v>11666</v>
      </c>
      <c r="M490" s="11" t="s">
        <v>28</v>
      </c>
      <c r="N490" s="11">
        <v>0</v>
      </c>
      <c r="O490" s="11">
        <v>1</v>
      </c>
      <c r="P490" s="11" t="s">
        <v>11976</v>
      </c>
      <c r="Q490" s="130">
        <v>5</v>
      </c>
      <c r="R490" s="130">
        <v>4</v>
      </c>
      <c r="S490" s="14"/>
      <c r="T490" s="16"/>
    </row>
    <row r="491" spans="1:20" ht="15" customHeight="1">
      <c r="A491" s="7">
        <v>57</v>
      </c>
      <c r="B491" s="19" t="s">
        <v>207</v>
      </c>
      <c r="C491" s="11" t="s">
        <v>37</v>
      </c>
      <c r="D491" s="11" t="s">
        <v>216</v>
      </c>
      <c r="E491" s="14"/>
      <c r="F491" s="11"/>
      <c r="G491" s="11"/>
      <c r="H491" s="11"/>
      <c r="I491" s="11" t="s">
        <v>220</v>
      </c>
      <c r="J491" s="12" t="s">
        <v>217</v>
      </c>
      <c r="K491" s="46" t="s">
        <v>218</v>
      </c>
      <c r="L491" s="11" t="s">
        <v>11663</v>
      </c>
      <c r="M491" s="11" t="s">
        <v>43</v>
      </c>
      <c r="N491" s="11">
        <v>0</v>
      </c>
      <c r="O491" s="11">
        <v>1</v>
      </c>
      <c r="P491" s="11" t="s">
        <v>11977</v>
      </c>
      <c r="Q491" s="130">
        <v>3</v>
      </c>
      <c r="R491" s="130">
        <v>4</v>
      </c>
      <c r="S491" s="11"/>
      <c r="T491" s="16"/>
    </row>
    <row r="492" spans="1:20" ht="14.25" customHeight="1">
      <c r="A492" s="7">
        <v>58</v>
      </c>
      <c r="B492" s="19" t="s">
        <v>221</v>
      </c>
      <c r="C492" s="11"/>
      <c r="D492" s="11" t="s">
        <v>11978</v>
      </c>
      <c r="E492" s="14"/>
      <c r="F492" s="14"/>
      <c r="G492" s="14"/>
      <c r="H492" s="14"/>
      <c r="I492" s="14"/>
      <c r="J492" s="12" t="s">
        <v>1522</v>
      </c>
      <c r="K492" s="415"/>
      <c r="L492" s="11" t="s">
        <v>11666</v>
      </c>
      <c r="M492" s="11" t="s">
        <v>28</v>
      </c>
      <c r="N492" s="11">
        <v>0</v>
      </c>
      <c r="O492" s="11">
        <v>1</v>
      </c>
      <c r="P492" s="11"/>
      <c r="Q492" s="11"/>
      <c r="R492" s="11"/>
      <c r="S492" s="14"/>
      <c r="T492" s="16"/>
    </row>
    <row r="493" spans="1:20" ht="14.25" customHeight="1">
      <c r="A493" s="7">
        <v>58</v>
      </c>
      <c r="B493" s="19" t="s">
        <v>221</v>
      </c>
      <c r="C493" s="11" t="s">
        <v>84</v>
      </c>
      <c r="D493" s="11" t="s">
        <v>85</v>
      </c>
      <c r="E493" s="14"/>
      <c r="F493" s="14"/>
      <c r="G493" s="11" t="s">
        <v>225</v>
      </c>
      <c r="H493" s="11" t="s">
        <v>225</v>
      </c>
      <c r="I493" s="14"/>
      <c r="J493" s="12" t="s">
        <v>222</v>
      </c>
      <c r="K493" s="46" t="s">
        <v>223</v>
      </c>
      <c r="L493" s="11" t="s">
        <v>11666</v>
      </c>
      <c r="M493" s="11" t="s">
        <v>28</v>
      </c>
      <c r="N493" s="11">
        <v>1</v>
      </c>
      <c r="O493" s="11">
        <v>1</v>
      </c>
      <c r="P493" s="11" t="s">
        <v>11979</v>
      </c>
      <c r="Q493" s="130">
        <v>3</v>
      </c>
      <c r="R493" s="130">
        <v>4</v>
      </c>
      <c r="S493" s="14"/>
      <c r="T493" s="16"/>
    </row>
    <row r="494" spans="1:20" ht="14.25" customHeight="1">
      <c r="A494" s="7">
        <v>58</v>
      </c>
      <c r="B494" s="19" t="s">
        <v>221</v>
      </c>
      <c r="C494" s="11" t="s">
        <v>44</v>
      </c>
      <c r="D494" s="11" t="s">
        <v>226</v>
      </c>
      <c r="E494" s="14"/>
      <c r="F494" s="11" t="s">
        <v>227</v>
      </c>
      <c r="G494" s="11" t="s">
        <v>231</v>
      </c>
      <c r="H494" s="11" t="s">
        <v>231</v>
      </c>
      <c r="I494" s="11" t="s">
        <v>232</v>
      </c>
      <c r="J494" s="12" t="s">
        <v>228</v>
      </c>
      <c r="K494" s="46" t="s">
        <v>229</v>
      </c>
      <c r="L494" s="11" t="s">
        <v>11666</v>
      </c>
      <c r="M494" s="11" t="s">
        <v>43</v>
      </c>
      <c r="N494" s="11">
        <v>1</v>
      </c>
      <c r="O494" s="11">
        <v>1</v>
      </c>
      <c r="P494" s="11" t="s">
        <v>11980</v>
      </c>
      <c r="Q494" s="130">
        <v>3</v>
      </c>
      <c r="R494" s="130">
        <v>4</v>
      </c>
      <c r="S494" s="14"/>
      <c r="T494" s="16"/>
    </row>
    <row r="495" spans="1:20" ht="14.25" customHeight="1">
      <c r="A495" s="7">
        <v>58</v>
      </c>
      <c r="B495" s="19" t="s">
        <v>221</v>
      </c>
      <c r="C495" s="11" t="s">
        <v>233</v>
      </c>
      <c r="D495" s="11" t="s">
        <v>234</v>
      </c>
      <c r="E495" s="11" t="s">
        <v>11981</v>
      </c>
      <c r="F495" s="11"/>
      <c r="G495" s="11" t="s">
        <v>237</v>
      </c>
      <c r="H495" s="11" t="s">
        <v>237</v>
      </c>
      <c r="I495" s="11"/>
      <c r="J495" s="12" t="s">
        <v>146</v>
      </c>
      <c r="K495" s="46" t="s">
        <v>235</v>
      </c>
      <c r="L495" s="11" t="s">
        <v>11666</v>
      </c>
      <c r="M495" s="11" t="s">
        <v>28</v>
      </c>
      <c r="N495" s="11">
        <v>1</v>
      </c>
      <c r="O495" s="11">
        <v>1</v>
      </c>
      <c r="P495" s="11"/>
      <c r="Q495" s="130">
        <v>2</v>
      </c>
      <c r="R495" s="130">
        <v>3</v>
      </c>
      <c r="S495" s="14"/>
      <c r="T495" s="16"/>
    </row>
    <row r="496" spans="1:20" ht="14.25" customHeight="1">
      <c r="A496" s="7">
        <v>58</v>
      </c>
      <c r="B496" s="19" t="s">
        <v>221</v>
      </c>
      <c r="C496" s="11" t="s">
        <v>238</v>
      </c>
      <c r="D496" s="11" t="s">
        <v>90</v>
      </c>
      <c r="E496" s="11"/>
      <c r="F496" s="11" t="s">
        <v>239</v>
      </c>
      <c r="G496" s="11"/>
      <c r="H496" s="11"/>
      <c r="I496" s="11" t="s">
        <v>11982</v>
      </c>
      <c r="J496" s="12" t="s">
        <v>240</v>
      </c>
      <c r="K496" s="46" t="s">
        <v>241</v>
      </c>
      <c r="L496" s="11" t="s">
        <v>11663</v>
      </c>
      <c r="M496" s="11" t="s">
        <v>43</v>
      </c>
      <c r="N496" s="11">
        <v>0</v>
      </c>
      <c r="O496" s="11">
        <v>1</v>
      </c>
      <c r="P496" s="11"/>
      <c r="Q496" s="130">
        <v>3</v>
      </c>
      <c r="R496" s="130">
        <v>3</v>
      </c>
      <c r="S496" s="14"/>
      <c r="T496" s="16"/>
    </row>
    <row r="497" spans="1:20" ht="14.25" customHeight="1">
      <c r="A497" s="7">
        <v>58</v>
      </c>
      <c r="B497" s="19" t="s">
        <v>221</v>
      </c>
      <c r="C497" s="11" t="s">
        <v>79</v>
      </c>
      <c r="D497" s="11" t="s">
        <v>90</v>
      </c>
      <c r="E497" s="11"/>
      <c r="F497" s="11" t="s">
        <v>80</v>
      </c>
      <c r="G497" s="11" t="s">
        <v>245</v>
      </c>
      <c r="H497" s="11" t="s">
        <v>245</v>
      </c>
      <c r="I497" s="11"/>
      <c r="J497" s="12" t="s">
        <v>243</v>
      </c>
      <c r="K497" s="46" t="s">
        <v>244</v>
      </c>
      <c r="L497" s="11" t="s">
        <v>11688</v>
      </c>
      <c r="M497" s="11" t="s">
        <v>83</v>
      </c>
      <c r="N497" s="11">
        <v>0</v>
      </c>
      <c r="O497" s="11">
        <v>3</v>
      </c>
      <c r="P497" s="11"/>
      <c r="Q497" s="130">
        <v>2</v>
      </c>
      <c r="R497" s="130">
        <v>3</v>
      </c>
      <c r="S497" s="14"/>
      <c r="T497" s="16"/>
    </row>
    <row r="498" spans="1:20" ht="14.25" customHeight="1">
      <c r="A498" s="7">
        <v>58</v>
      </c>
      <c r="B498" s="19" t="s">
        <v>221</v>
      </c>
      <c r="C498" s="11" t="s">
        <v>284</v>
      </c>
      <c r="D498" s="11" t="s">
        <v>284</v>
      </c>
      <c r="E498" s="11"/>
      <c r="F498" s="11"/>
      <c r="G498" s="11"/>
      <c r="H498" s="11"/>
      <c r="I498" s="11"/>
      <c r="J498" s="12" t="s">
        <v>2253</v>
      </c>
      <c r="K498" s="46"/>
      <c r="L498" s="11" t="s">
        <v>11688</v>
      </c>
      <c r="M498" s="11" t="s">
        <v>83</v>
      </c>
      <c r="N498" s="11">
        <v>0</v>
      </c>
      <c r="O498" s="11">
        <v>1</v>
      </c>
      <c r="P498" s="11"/>
      <c r="Q498" s="11"/>
      <c r="R498" s="11"/>
      <c r="S498" s="14"/>
      <c r="T498" s="16"/>
    </row>
    <row r="499" spans="1:20" ht="14.25" customHeight="1">
      <c r="A499" s="7">
        <v>58</v>
      </c>
      <c r="B499" s="19" t="s">
        <v>221</v>
      </c>
      <c r="C499" s="11" t="s">
        <v>79</v>
      </c>
      <c r="D499" s="11" t="s">
        <v>79</v>
      </c>
      <c r="E499" s="11"/>
      <c r="F499" s="11"/>
      <c r="G499" s="11"/>
      <c r="H499" s="11"/>
      <c r="I499" s="11"/>
      <c r="J499" s="12" t="s">
        <v>188</v>
      </c>
      <c r="K499" s="46"/>
      <c r="L499" s="11" t="s">
        <v>11688</v>
      </c>
      <c r="M499" s="11" t="s">
        <v>83</v>
      </c>
      <c r="N499" s="11">
        <v>0</v>
      </c>
      <c r="O499" s="11">
        <v>1</v>
      </c>
      <c r="P499" s="11" t="s">
        <v>11983</v>
      </c>
      <c r="Q499" s="11"/>
      <c r="R499" s="11"/>
      <c r="S499" s="14"/>
      <c r="T499" s="16"/>
    </row>
    <row r="500" spans="1:20" ht="14.25" customHeight="1">
      <c r="A500" s="7">
        <v>58</v>
      </c>
      <c r="B500" s="19" t="s">
        <v>221</v>
      </c>
      <c r="C500" s="11"/>
      <c r="D500" s="11" t="s">
        <v>11984</v>
      </c>
      <c r="E500" s="11"/>
      <c r="F500" s="11"/>
      <c r="G500" s="11"/>
      <c r="H500" s="11"/>
      <c r="I500" s="11"/>
      <c r="J500" s="12" t="s">
        <v>2197</v>
      </c>
      <c r="K500" s="46"/>
      <c r="L500" s="11" t="s">
        <v>11688</v>
      </c>
      <c r="M500" s="11" t="s">
        <v>83</v>
      </c>
      <c r="N500" s="11">
        <v>0</v>
      </c>
      <c r="O500" s="11">
        <v>1</v>
      </c>
      <c r="P500" s="11"/>
      <c r="Q500" s="11"/>
      <c r="R500" s="11"/>
      <c r="S500" s="14"/>
      <c r="T500" s="16"/>
    </row>
    <row r="501" spans="1:20" ht="14.25" customHeight="1">
      <c r="A501" s="7">
        <v>58</v>
      </c>
      <c r="B501" s="19" t="s">
        <v>221</v>
      </c>
      <c r="C501" s="11"/>
      <c r="D501" s="11" t="s">
        <v>616</v>
      </c>
      <c r="E501" s="11"/>
      <c r="F501" s="11"/>
      <c r="G501" s="11"/>
      <c r="H501" s="11"/>
      <c r="I501" s="11"/>
      <c r="J501" s="12" t="s">
        <v>6771</v>
      </c>
      <c r="K501" s="46"/>
      <c r="L501" s="11" t="s">
        <v>11666</v>
      </c>
      <c r="M501" s="11" t="s">
        <v>28</v>
      </c>
      <c r="N501" s="11">
        <v>0</v>
      </c>
      <c r="O501" s="11">
        <v>1</v>
      </c>
      <c r="P501" s="11"/>
      <c r="Q501" s="11"/>
      <c r="R501" s="11"/>
      <c r="S501" s="14"/>
      <c r="T501" s="16"/>
    </row>
    <row r="502" spans="1:20" ht="14.25" customHeight="1">
      <c r="A502" s="7">
        <v>59</v>
      </c>
      <c r="B502" s="19" t="s">
        <v>246</v>
      </c>
      <c r="C502" s="11" t="s">
        <v>118</v>
      </c>
      <c r="D502" s="11" t="s">
        <v>118</v>
      </c>
      <c r="E502" s="14"/>
      <c r="F502" s="14"/>
      <c r="G502" s="11" t="s">
        <v>11985</v>
      </c>
      <c r="H502" s="11" t="s">
        <v>11986</v>
      </c>
      <c r="I502" s="11" t="s">
        <v>251</v>
      </c>
      <c r="J502" s="12" t="s">
        <v>247</v>
      </c>
      <c r="K502" s="46" t="s">
        <v>248</v>
      </c>
      <c r="L502" s="11" t="s">
        <v>11666</v>
      </c>
      <c r="M502" s="11" t="s">
        <v>28</v>
      </c>
      <c r="N502" s="11">
        <v>0</v>
      </c>
      <c r="O502" s="11">
        <v>1</v>
      </c>
      <c r="P502" s="11"/>
      <c r="Q502" s="130">
        <v>3</v>
      </c>
      <c r="R502" s="130">
        <v>4</v>
      </c>
      <c r="S502" s="14"/>
      <c r="T502" s="16"/>
    </row>
    <row r="503" spans="1:20" ht="14.25" customHeight="1">
      <c r="A503" s="7">
        <v>59</v>
      </c>
      <c r="B503" s="19" t="s">
        <v>246</v>
      </c>
      <c r="C503" s="11" t="s">
        <v>75</v>
      </c>
      <c r="D503" s="11" t="s">
        <v>75</v>
      </c>
      <c r="E503" s="11" t="s">
        <v>257</v>
      </c>
      <c r="F503" s="14"/>
      <c r="G503" s="11"/>
      <c r="H503" s="11"/>
      <c r="I503" s="14"/>
      <c r="J503" s="12" t="s">
        <v>376</v>
      </c>
      <c r="K503" s="415"/>
      <c r="L503" s="11" t="s">
        <v>11666</v>
      </c>
      <c r="M503" s="11" t="s">
        <v>78</v>
      </c>
      <c r="N503" s="11">
        <v>0</v>
      </c>
      <c r="O503" s="11">
        <v>1</v>
      </c>
      <c r="P503" s="11" t="s">
        <v>11759</v>
      </c>
      <c r="Q503" s="11"/>
      <c r="R503" s="11"/>
      <c r="S503" s="14"/>
      <c r="T503" s="16"/>
    </row>
    <row r="504" spans="1:20" ht="14.25" customHeight="1">
      <c r="A504" s="7">
        <v>59</v>
      </c>
      <c r="B504" s="19" t="s">
        <v>246</v>
      </c>
      <c r="C504" s="11"/>
      <c r="D504" s="11" t="s">
        <v>11987</v>
      </c>
      <c r="E504" s="11"/>
      <c r="F504" s="11" t="s">
        <v>11988</v>
      </c>
      <c r="G504" s="11"/>
      <c r="H504" s="11"/>
      <c r="I504" s="14"/>
      <c r="J504" s="12" t="s">
        <v>1647</v>
      </c>
      <c r="K504" s="415"/>
      <c r="L504" s="11" t="s">
        <v>11666</v>
      </c>
      <c r="M504" s="11" t="s">
        <v>43</v>
      </c>
      <c r="N504" s="11">
        <v>0</v>
      </c>
      <c r="O504" s="11">
        <v>1</v>
      </c>
      <c r="P504" s="11"/>
      <c r="Q504" s="11"/>
      <c r="R504" s="11"/>
      <c r="S504" s="14"/>
      <c r="T504" s="16"/>
    </row>
    <row r="505" spans="1:20" ht="14.25" customHeight="1">
      <c r="A505" s="7">
        <v>59</v>
      </c>
      <c r="B505" s="19" t="s">
        <v>246</v>
      </c>
      <c r="C505" s="11"/>
      <c r="D505" s="11" t="s">
        <v>11989</v>
      </c>
      <c r="E505" s="11"/>
      <c r="F505" s="11" t="s">
        <v>11990</v>
      </c>
      <c r="G505" s="11"/>
      <c r="H505" s="11"/>
      <c r="I505" s="14"/>
      <c r="J505" s="12"/>
      <c r="K505" s="415"/>
      <c r="L505" s="11" t="s">
        <v>11666</v>
      </c>
      <c r="M505" s="11" t="s">
        <v>43</v>
      </c>
      <c r="N505" s="11">
        <v>0</v>
      </c>
      <c r="O505" s="11">
        <v>1</v>
      </c>
      <c r="P505" s="11"/>
      <c r="Q505" s="11"/>
      <c r="R505" s="11"/>
      <c r="S505" s="14"/>
      <c r="T505" s="16"/>
    </row>
    <row r="506" spans="1:20" ht="14.25" customHeight="1">
      <c r="A506" s="7">
        <v>59</v>
      </c>
      <c r="B506" s="19" t="s">
        <v>246</v>
      </c>
      <c r="C506" s="11"/>
      <c r="D506" s="11" t="s">
        <v>3851</v>
      </c>
      <c r="E506" s="11"/>
      <c r="F506" s="11"/>
      <c r="G506" s="11"/>
      <c r="H506" s="11"/>
      <c r="I506" s="14"/>
      <c r="J506" s="12" t="s">
        <v>433</v>
      </c>
      <c r="K506" s="415"/>
      <c r="L506" s="11" t="s">
        <v>11666</v>
      </c>
      <c r="M506" s="11" t="s">
        <v>43</v>
      </c>
      <c r="N506" s="11">
        <v>0</v>
      </c>
      <c r="O506" s="11">
        <v>1</v>
      </c>
      <c r="P506" s="11"/>
      <c r="Q506" s="11"/>
      <c r="R506" s="11"/>
      <c r="S506" s="14"/>
      <c r="T506" s="16"/>
    </row>
    <row r="507" spans="1:20" ht="14.25" customHeight="1">
      <c r="A507" s="7">
        <v>59</v>
      </c>
      <c r="B507" s="19" t="s">
        <v>246</v>
      </c>
      <c r="C507" s="11"/>
      <c r="D507" s="11" t="s">
        <v>11991</v>
      </c>
      <c r="E507" s="11" t="s">
        <v>1737</v>
      </c>
      <c r="F507" s="11"/>
      <c r="G507" s="11"/>
      <c r="H507" s="11"/>
      <c r="I507" s="14"/>
      <c r="J507" s="12" t="s">
        <v>438</v>
      </c>
      <c r="K507" s="415"/>
      <c r="L507" s="11" t="s">
        <v>11666</v>
      </c>
      <c r="M507" s="11" t="s">
        <v>43</v>
      </c>
      <c r="N507" s="11">
        <v>0</v>
      </c>
      <c r="O507" s="11">
        <v>1</v>
      </c>
      <c r="P507" s="11" t="s">
        <v>11992</v>
      </c>
      <c r="Q507" s="11"/>
      <c r="R507" s="11"/>
      <c r="S507" s="14"/>
      <c r="T507" s="16"/>
    </row>
    <row r="508" spans="1:20" ht="14.25" customHeight="1">
      <c r="A508" s="7">
        <v>59</v>
      </c>
      <c r="B508" s="19" t="s">
        <v>246</v>
      </c>
      <c r="C508" s="11"/>
      <c r="D508" s="11" t="s">
        <v>8068</v>
      </c>
      <c r="E508" s="11"/>
      <c r="F508" s="11"/>
      <c r="G508" s="11"/>
      <c r="H508" s="11"/>
      <c r="I508" s="14"/>
      <c r="J508" s="12" t="s">
        <v>1627</v>
      </c>
      <c r="K508" s="415"/>
      <c r="L508" s="11" t="s">
        <v>11666</v>
      </c>
      <c r="M508" s="11" t="s">
        <v>43</v>
      </c>
      <c r="N508" s="11">
        <v>0</v>
      </c>
      <c r="O508" s="11">
        <v>1</v>
      </c>
      <c r="P508" s="11"/>
      <c r="Q508" s="11"/>
      <c r="R508" s="11"/>
      <c r="S508" s="14"/>
      <c r="T508" s="16"/>
    </row>
    <row r="509" spans="1:20" ht="14.25" customHeight="1">
      <c r="A509" s="7">
        <v>59</v>
      </c>
      <c r="B509" s="19" t="s">
        <v>246</v>
      </c>
      <c r="C509" s="11"/>
      <c r="D509" s="11" t="s">
        <v>273</v>
      </c>
      <c r="E509" s="11"/>
      <c r="F509" s="11"/>
      <c r="G509" s="11"/>
      <c r="H509" s="11"/>
      <c r="I509" s="14"/>
      <c r="J509" s="12" t="s">
        <v>1961</v>
      </c>
      <c r="K509" s="415"/>
      <c r="L509" s="11" t="s">
        <v>11666</v>
      </c>
      <c r="M509" s="11" t="s">
        <v>43</v>
      </c>
      <c r="N509" s="11">
        <v>0</v>
      </c>
      <c r="O509" s="11">
        <v>1</v>
      </c>
      <c r="P509" s="11"/>
      <c r="Q509" s="11"/>
      <c r="R509" s="11"/>
      <c r="S509" s="14"/>
      <c r="T509" s="16"/>
    </row>
    <row r="510" spans="1:20" ht="14.25" customHeight="1">
      <c r="A510" s="7">
        <v>59</v>
      </c>
      <c r="B510" s="19" t="s">
        <v>246</v>
      </c>
      <c r="C510" s="11"/>
      <c r="D510" s="11" t="s">
        <v>9183</v>
      </c>
      <c r="E510" s="11" t="s">
        <v>417</v>
      </c>
      <c r="F510" s="11" t="s">
        <v>11993</v>
      </c>
      <c r="G510" s="11"/>
      <c r="H510" s="11"/>
      <c r="I510" s="14"/>
      <c r="J510" s="12" t="s">
        <v>1724</v>
      </c>
      <c r="K510" s="415"/>
      <c r="L510" s="11" t="s">
        <v>11666</v>
      </c>
      <c r="M510" s="11" t="s">
        <v>43</v>
      </c>
      <c r="N510" s="11">
        <v>0</v>
      </c>
      <c r="O510" s="11">
        <v>1</v>
      </c>
      <c r="P510" s="11"/>
      <c r="Q510" s="11"/>
      <c r="R510" s="11"/>
      <c r="S510" s="14"/>
      <c r="T510" s="16"/>
    </row>
    <row r="511" spans="1:20" ht="14.25" customHeight="1">
      <c r="A511" s="7">
        <v>59</v>
      </c>
      <c r="B511" s="19" t="s">
        <v>246</v>
      </c>
      <c r="C511" s="11"/>
      <c r="D511" s="11" t="s">
        <v>11994</v>
      </c>
      <c r="E511" s="11" t="s">
        <v>1753</v>
      </c>
      <c r="F511" s="11" t="s">
        <v>11995</v>
      </c>
      <c r="G511" s="11"/>
      <c r="H511" s="11"/>
      <c r="I511" s="14"/>
      <c r="J511" s="12" t="s">
        <v>549</v>
      </c>
      <c r="K511" s="415"/>
      <c r="L511" s="11" t="s">
        <v>11666</v>
      </c>
      <c r="M511" s="11" t="s">
        <v>43</v>
      </c>
      <c r="N511" s="11">
        <v>0</v>
      </c>
      <c r="O511" s="11">
        <v>1</v>
      </c>
      <c r="P511" s="11" t="s">
        <v>11996</v>
      </c>
      <c r="Q511" s="11"/>
      <c r="R511" s="11"/>
      <c r="S511" s="14"/>
      <c r="T511" s="16"/>
    </row>
    <row r="512" spans="1:20" ht="14.25" customHeight="1">
      <c r="A512" s="7">
        <v>59</v>
      </c>
      <c r="B512" s="19" t="s">
        <v>246</v>
      </c>
      <c r="C512" s="11" t="s">
        <v>94</v>
      </c>
      <c r="D512" s="11" t="s">
        <v>94</v>
      </c>
      <c r="E512" s="11"/>
      <c r="F512" s="11"/>
      <c r="G512" s="11"/>
      <c r="H512" s="11"/>
      <c r="I512" s="14"/>
      <c r="J512" s="12" t="s">
        <v>253</v>
      </c>
      <c r="K512" s="46" t="s">
        <v>254</v>
      </c>
      <c r="L512" s="11" t="s">
        <v>11738</v>
      </c>
      <c r="M512" s="11" t="s">
        <v>98</v>
      </c>
      <c r="N512" s="11">
        <v>0</v>
      </c>
      <c r="O512" s="11">
        <v>1</v>
      </c>
      <c r="P512" s="11"/>
      <c r="Q512" s="130">
        <v>4</v>
      </c>
      <c r="R512" s="130">
        <v>4</v>
      </c>
      <c r="S512" s="14"/>
      <c r="T512" s="16"/>
    </row>
    <row r="513" spans="1:20" ht="14.25" customHeight="1">
      <c r="A513" s="7">
        <v>59</v>
      </c>
      <c r="B513" s="19" t="s">
        <v>246</v>
      </c>
      <c r="C513" s="11"/>
      <c r="D513" s="11" t="s">
        <v>11997</v>
      </c>
      <c r="E513" s="11"/>
      <c r="F513" s="11"/>
      <c r="G513" s="11"/>
      <c r="H513" s="11"/>
      <c r="I513" s="14"/>
      <c r="J513" s="12" t="s">
        <v>1037</v>
      </c>
      <c r="K513" s="415"/>
      <c r="L513" s="11" t="s">
        <v>11666</v>
      </c>
      <c r="M513" s="11" t="s">
        <v>43</v>
      </c>
      <c r="N513" s="11">
        <v>0</v>
      </c>
      <c r="O513" s="11">
        <v>1</v>
      </c>
      <c r="P513" s="11"/>
      <c r="Q513" s="11"/>
      <c r="R513" s="11"/>
      <c r="S513" s="14"/>
      <c r="T513" s="16"/>
    </row>
    <row r="514" spans="1:20" ht="14.25" customHeight="1">
      <c r="A514" s="7">
        <v>59</v>
      </c>
      <c r="B514" s="19" t="s">
        <v>246</v>
      </c>
      <c r="C514" s="11"/>
      <c r="D514" s="11" t="s">
        <v>973</v>
      </c>
      <c r="E514" s="11"/>
      <c r="F514" s="11"/>
      <c r="G514" s="11"/>
      <c r="H514" s="11"/>
      <c r="I514" s="14"/>
      <c r="J514" s="12" t="s">
        <v>1037</v>
      </c>
      <c r="K514" s="415"/>
      <c r="L514" s="11" t="s">
        <v>11666</v>
      </c>
      <c r="M514" s="11" t="s">
        <v>43</v>
      </c>
      <c r="N514" s="11">
        <v>0</v>
      </c>
      <c r="O514" s="11">
        <v>1</v>
      </c>
      <c r="P514" s="11"/>
      <c r="Q514" s="11"/>
      <c r="R514" s="11"/>
      <c r="S514" s="14"/>
      <c r="T514" s="16"/>
    </row>
    <row r="515" spans="1:20" ht="14.25" customHeight="1">
      <c r="A515" s="7">
        <v>59</v>
      </c>
      <c r="B515" s="19" t="s">
        <v>246</v>
      </c>
      <c r="C515" s="11"/>
      <c r="D515" s="11" t="s">
        <v>1753</v>
      </c>
      <c r="E515" s="11"/>
      <c r="F515" s="11"/>
      <c r="G515" s="11"/>
      <c r="H515" s="11"/>
      <c r="I515" s="11" t="s">
        <v>586</v>
      </c>
      <c r="J515" s="12" t="s">
        <v>2414</v>
      </c>
      <c r="K515" s="415"/>
      <c r="L515" s="11" t="s">
        <v>11666</v>
      </c>
      <c r="M515" s="11" t="s">
        <v>43</v>
      </c>
      <c r="N515" s="11">
        <v>0</v>
      </c>
      <c r="O515" s="11">
        <v>1</v>
      </c>
      <c r="P515" s="11"/>
      <c r="Q515" s="11"/>
      <c r="R515" s="11"/>
      <c r="S515" s="14"/>
      <c r="T515" s="16"/>
    </row>
    <row r="516" spans="1:20" ht="14.25" customHeight="1">
      <c r="A516" s="7">
        <v>59</v>
      </c>
      <c r="B516" s="19" t="s">
        <v>246</v>
      </c>
      <c r="C516" s="11"/>
      <c r="D516" s="11" t="s">
        <v>11998</v>
      </c>
      <c r="E516" s="11"/>
      <c r="F516" s="11"/>
      <c r="G516" s="11"/>
      <c r="H516" s="11"/>
      <c r="I516" s="11"/>
      <c r="J516" s="12" t="s">
        <v>1272</v>
      </c>
      <c r="K516" s="415"/>
      <c r="L516" s="11" t="s">
        <v>11666</v>
      </c>
      <c r="M516" s="11" t="s">
        <v>43</v>
      </c>
      <c r="N516" s="11">
        <v>0</v>
      </c>
      <c r="O516" s="11">
        <v>1</v>
      </c>
      <c r="P516" s="11"/>
      <c r="Q516" s="11"/>
      <c r="R516" s="11"/>
      <c r="S516" s="14"/>
      <c r="T516" s="16"/>
    </row>
    <row r="517" spans="1:20" ht="14.25" customHeight="1">
      <c r="A517" s="7">
        <v>59</v>
      </c>
      <c r="B517" s="19" t="s">
        <v>246</v>
      </c>
      <c r="C517" s="11"/>
      <c r="D517" s="11" t="s">
        <v>1665</v>
      </c>
      <c r="E517" s="11"/>
      <c r="F517" s="11"/>
      <c r="G517" s="11"/>
      <c r="H517" s="11"/>
      <c r="I517" s="11"/>
      <c r="J517" s="12" t="s">
        <v>179</v>
      </c>
      <c r="K517" s="415"/>
      <c r="L517" s="11" t="s">
        <v>11666</v>
      </c>
      <c r="M517" s="11" t="s">
        <v>43</v>
      </c>
      <c r="N517" s="11">
        <v>0</v>
      </c>
      <c r="O517" s="11">
        <v>1</v>
      </c>
      <c r="P517" s="11"/>
      <c r="Q517" s="11"/>
      <c r="R517" s="11"/>
      <c r="S517" s="14"/>
      <c r="T517" s="16"/>
    </row>
    <row r="518" spans="1:20" ht="14.25" customHeight="1">
      <c r="A518" s="7">
        <v>59</v>
      </c>
      <c r="B518" s="19" t="s">
        <v>246</v>
      </c>
      <c r="C518" s="11"/>
      <c r="D518" s="11" t="s">
        <v>8068</v>
      </c>
      <c r="E518" s="11"/>
      <c r="F518" s="11"/>
      <c r="G518" s="11"/>
      <c r="H518" s="11"/>
      <c r="I518" s="11"/>
      <c r="J518" s="12" t="s">
        <v>152</v>
      </c>
      <c r="K518" s="415"/>
      <c r="L518" s="11" t="s">
        <v>11666</v>
      </c>
      <c r="M518" s="11" t="s">
        <v>43</v>
      </c>
      <c r="N518" s="11">
        <v>0</v>
      </c>
      <c r="O518" s="11">
        <v>1</v>
      </c>
      <c r="P518" s="11"/>
      <c r="Q518" s="11"/>
      <c r="R518" s="11"/>
      <c r="S518" s="14"/>
      <c r="T518" s="16"/>
    </row>
    <row r="519" spans="1:20" ht="14.25" customHeight="1">
      <c r="A519" s="7">
        <v>59</v>
      </c>
      <c r="B519" s="19" t="s">
        <v>246</v>
      </c>
      <c r="C519" s="11"/>
      <c r="D519" s="11" t="s">
        <v>273</v>
      </c>
      <c r="E519" s="11"/>
      <c r="F519" s="11"/>
      <c r="G519" s="11"/>
      <c r="H519" s="11"/>
      <c r="I519" s="11"/>
      <c r="J519" s="12" t="s">
        <v>456</v>
      </c>
      <c r="K519" s="415"/>
      <c r="L519" s="11" t="s">
        <v>11666</v>
      </c>
      <c r="M519" s="11" t="s">
        <v>43</v>
      </c>
      <c r="N519" s="11">
        <v>0</v>
      </c>
      <c r="O519" s="11">
        <v>1</v>
      </c>
      <c r="P519" s="11"/>
      <c r="Q519" s="11"/>
      <c r="R519" s="11"/>
      <c r="S519" s="14"/>
      <c r="T519" s="16"/>
    </row>
    <row r="520" spans="1:20" ht="14.25" customHeight="1">
      <c r="A520" s="7">
        <v>59</v>
      </c>
      <c r="B520" s="19" t="s">
        <v>246</v>
      </c>
      <c r="C520" s="11"/>
      <c r="D520" s="11" t="s">
        <v>973</v>
      </c>
      <c r="E520" s="11"/>
      <c r="F520" s="11"/>
      <c r="G520" s="11"/>
      <c r="H520" s="11"/>
      <c r="I520" s="11"/>
      <c r="J520" s="12" t="s">
        <v>456</v>
      </c>
      <c r="K520" s="415"/>
      <c r="L520" s="11" t="s">
        <v>11666</v>
      </c>
      <c r="M520" s="11" t="s">
        <v>43</v>
      </c>
      <c r="N520" s="11">
        <v>0</v>
      </c>
      <c r="O520" s="11">
        <v>1</v>
      </c>
      <c r="P520" s="11"/>
      <c r="Q520" s="11"/>
      <c r="R520" s="11"/>
      <c r="S520" s="14"/>
      <c r="T520" s="16"/>
    </row>
    <row r="521" spans="1:20" ht="14.25" customHeight="1">
      <c r="A521" s="7">
        <v>59</v>
      </c>
      <c r="B521" s="19" t="s">
        <v>246</v>
      </c>
      <c r="C521" s="11"/>
      <c r="D521" s="11" t="s">
        <v>417</v>
      </c>
      <c r="E521" s="11"/>
      <c r="F521" s="11"/>
      <c r="G521" s="11"/>
      <c r="H521" s="11"/>
      <c r="I521" s="11"/>
      <c r="J521" s="12" t="s">
        <v>456</v>
      </c>
      <c r="K521" s="415"/>
      <c r="L521" s="11" t="s">
        <v>11666</v>
      </c>
      <c r="M521" s="11" t="s">
        <v>43</v>
      </c>
      <c r="N521" s="11">
        <v>0</v>
      </c>
      <c r="O521" s="11">
        <v>1</v>
      </c>
      <c r="P521" s="11"/>
      <c r="Q521" s="11"/>
      <c r="R521" s="11"/>
      <c r="S521" s="14"/>
      <c r="T521" s="16"/>
    </row>
    <row r="522" spans="1:20" ht="14.25" customHeight="1">
      <c r="A522" s="7">
        <v>59</v>
      </c>
      <c r="B522" s="19" t="s">
        <v>246</v>
      </c>
      <c r="C522" s="11"/>
      <c r="D522" s="11" t="s">
        <v>1665</v>
      </c>
      <c r="E522" s="11"/>
      <c r="F522" s="11"/>
      <c r="G522" s="11"/>
      <c r="H522" s="11"/>
      <c r="I522" s="11"/>
      <c r="J522" s="12" t="s">
        <v>2031</v>
      </c>
      <c r="K522" s="415"/>
      <c r="L522" s="11" t="s">
        <v>11666</v>
      </c>
      <c r="M522" s="11" t="s">
        <v>43</v>
      </c>
      <c r="N522" s="11">
        <v>0</v>
      </c>
      <c r="O522" s="11">
        <v>1</v>
      </c>
      <c r="P522" s="11"/>
      <c r="Q522" s="11"/>
      <c r="R522" s="11"/>
      <c r="S522" s="14"/>
      <c r="T522" s="16"/>
    </row>
    <row r="523" spans="1:20" ht="14.25" customHeight="1">
      <c r="A523" s="7">
        <v>59</v>
      </c>
      <c r="B523" s="19" t="s">
        <v>246</v>
      </c>
      <c r="C523" s="11"/>
      <c r="D523" s="11" t="s">
        <v>2069</v>
      </c>
      <c r="E523" s="11"/>
      <c r="F523" s="11"/>
      <c r="G523" s="11"/>
      <c r="H523" s="11"/>
      <c r="I523" s="11"/>
      <c r="J523" s="12" t="s">
        <v>2198</v>
      </c>
      <c r="K523" s="415"/>
      <c r="L523" s="11" t="s">
        <v>11666</v>
      </c>
      <c r="M523" s="11" t="s">
        <v>43</v>
      </c>
      <c r="N523" s="11">
        <v>0</v>
      </c>
      <c r="O523" s="11">
        <v>1</v>
      </c>
      <c r="P523" s="11"/>
      <c r="Q523" s="11"/>
      <c r="R523" s="11"/>
      <c r="S523" s="14"/>
      <c r="T523" s="16"/>
    </row>
    <row r="524" spans="1:20" ht="14.25" customHeight="1">
      <c r="A524" s="7">
        <v>59</v>
      </c>
      <c r="B524" s="19" t="s">
        <v>246</v>
      </c>
      <c r="C524" s="11"/>
      <c r="D524" s="11" t="s">
        <v>8068</v>
      </c>
      <c r="E524" s="11"/>
      <c r="F524" s="11"/>
      <c r="G524" s="11"/>
      <c r="H524" s="11"/>
      <c r="I524" s="11"/>
      <c r="J524" s="12" t="s">
        <v>4051</v>
      </c>
      <c r="K524" s="415"/>
      <c r="L524" s="11" t="s">
        <v>11666</v>
      </c>
      <c r="M524" s="11" t="s">
        <v>43</v>
      </c>
      <c r="N524" s="11">
        <v>0</v>
      </c>
      <c r="O524" s="11">
        <v>1</v>
      </c>
      <c r="P524" s="11"/>
      <c r="Q524" s="11"/>
      <c r="R524" s="11"/>
      <c r="S524" s="14"/>
      <c r="T524" s="16"/>
    </row>
    <row r="525" spans="1:20" ht="14.25" customHeight="1">
      <c r="A525" s="7">
        <v>59</v>
      </c>
      <c r="B525" s="19" t="s">
        <v>246</v>
      </c>
      <c r="C525" s="11"/>
      <c r="D525" s="11" t="s">
        <v>11999</v>
      </c>
      <c r="E525" s="11"/>
      <c r="F525" s="11"/>
      <c r="G525" s="11"/>
      <c r="H525" s="11"/>
      <c r="I525" s="11" t="s">
        <v>12000</v>
      </c>
      <c r="J525" s="12" t="s">
        <v>2436</v>
      </c>
      <c r="K525" s="415"/>
      <c r="L525" s="11" t="s">
        <v>11666</v>
      </c>
      <c r="M525" s="11" t="s">
        <v>43</v>
      </c>
      <c r="N525" s="11">
        <v>0</v>
      </c>
      <c r="O525" s="11">
        <v>1</v>
      </c>
      <c r="P525" s="11"/>
      <c r="Q525" s="11"/>
      <c r="R525" s="11"/>
      <c r="S525" s="14"/>
      <c r="T525" s="16"/>
    </row>
    <row r="526" spans="1:20" ht="14.25" customHeight="1">
      <c r="A526" s="7">
        <v>59</v>
      </c>
      <c r="B526" s="19" t="s">
        <v>246</v>
      </c>
      <c r="C526" s="11"/>
      <c r="D526" s="11" t="s">
        <v>594</v>
      </c>
      <c r="E526" s="11"/>
      <c r="F526" s="11"/>
      <c r="G526" s="11"/>
      <c r="H526" s="11"/>
      <c r="I526" s="11"/>
      <c r="J526" s="12" t="s">
        <v>12001</v>
      </c>
      <c r="K526" s="415"/>
      <c r="L526" s="11" t="s">
        <v>11663</v>
      </c>
      <c r="M526" s="11" t="s">
        <v>43</v>
      </c>
      <c r="N526" s="11">
        <v>0</v>
      </c>
      <c r="O526" s="11">
        <v>1</v>
      </c>
      <c r="P526" s="11"/>
      <c r="Q526" s="11"/>
      <c r="R526" s="11"/>
      <c r="S526" s="14"/>
      <c r="T526" s="16"/>
    </row>
    <row r="527" spans="1:20" ht="14.25" customHeight="1">
      <c r="A527" s="1">
        <v>60</v>
      </c>
      <c r="B527" s="25" t="s">
        <v>255</v>
      </c>
      <c r="C527" s="11"/>
      <c r="D527" s="11" t="s">
        <v>257</v>
      </c>
      <c r="E527" s="14"/>
      <c r="F527" s="14"/>
      <c r="G527" s="11"/>
      <c r="H527" s="11"/>
      <c r="I527" s="14"/>
      <c r="J527" s="12" t="s">
        <v>1646</v>
      </c>
      <c r="K527" s="415"/>
      <c r="L527" s="11" t="s">
        <v>11666</v>
      </c>
      <c r="M527" s="11" t="s">
        <v>5797</v>
      </c>
      <c r="N527" s="11">
        <v>0</v>
      </c>
      <c r="O527" s="11">
        <v>1</v>
      </c>
      <c r="P527" s="11"/>
      <c r="Q527" s="11"/>
      <c r="R527" s="11"/>
      <c r="S527" s="14"/>
      <c r="T527" s="16"/>
    </row>
    <row r="528" spans="1:20" ht="14.25" customHeight="1">
      <c r="A528" s="1">
        <v>60</v>
      </c>
      <c r="B528" s="25" t="s">
        <v>255</v>
      </c>
      <c r="C528" s="11" t="s">
        <v>80</v>
      </c>
      <c r="D528" s="11" t="s">
        <v>80</v>
      </c>
      <c r="E528" s="14"/>
      <c r="F528" s="14"/>
      <c r="G528" s="11"/>
      <c r="H528" s="11"/>
      <c r="I528" s="14"/>
      <c r="J528" s="12" t="s">
        <v>1204</v>
      </c>
      <c r="K528" s="415"/>
      <c r="L528" s="11" t="s">
        <v>11688</v>
      </c>
      <c r="M528" s="11" t="s">
        <v>83</v>
      </c>
      <c r="N528" s="11">
        <v>0</v>
      </c>
      <c r="O528" s="11">
        <v>0</v>
      </c>
      <c r="P528" s="11"/>
      <c r="Q528" s="11"/>
      <c r="R528" s="11"/>
      <c r="S528" s="14"/>
      <c r="T528" s="16"/>
    </row>
    <row r="529" spans="1:20" ht="14.25" customHeight="1">
      <c r="A529" s="1">
        <v>60</v>
      </c>
      <c r="B529" s="25" t="s">
        <v>255</v>
      </c>
      <c r="C529" s="11" t="s">
        <v>256</v>
      </c>
      <c r="D529" s="26" t="s">
        <v>257</v>
      </c>
      <c r="E529" s="14"/>
      <c r="F529" s="11" t="s">
        <v>258</v>
      </c>
      <c r="G529" s="11" t="s">
        <v>12002</v>
      </c>
      <c r="H529" s="11" t="s">
        <v>261</v>
      </c>
      <c r="I529" s="14"/>
      <c r="J529" s="12" t="s">
        <v>228</v>
      </c>
      <c r="K529" s="46" t="s">
        <v>259</v>
      </c>
      <c r="L529" s="11" t="s">
        <v>11666</v>
      </c>
      <c r="M529" s="11" t="s">
        <v>28</v>
      </c>
      <c r="N529" s="11">
        <v>1</v>
      </c>
      <c r="O529" s="11">
        <v>1</v>
      </c>
      <c r="P529" s="11" t="s">
        <v>12003</v>
      </c>
      <c r="Q529" s="130">
        <v>3</v>
      </c>
      <c r="R529" s="130">
        <v>4</v>
      </c>
      <c r="S529" s="14"/>
      <c r="T529" s="16"/>
    </row>
    <row r="530" spans="1:20" ht="14.25" customHeight="1">
      <c r="A530" s="1">
        <v>60</v>
      </c>
      <c r="B530" s="25" t="s">
        <v>255</v>
      </c>
      <c r="C530" s="26"/>
      <c r="D530" s="26" t="s">
        <v>12004</v>
      </c>
      <c r="E530" s="14"/>
      <c r="F530" s="11"/>
      <c r="G530" s="11"/>
      <c r="H530" s="11"/>
      <c r="I530" s="14"/>
      <c r="J530" s="12" t="s">
        <v>5171</v>
      </c>
      <c r="K530" s="415"/>
      <c r="L530" s="11" t="s">
        <v>11666</v>
      </c>
      <c r="M530" s="11" t="s">
        <v>28</v>
      </c>
      <c r="N530" s="11">
        <v>0</v>
      </c>
      <c r="O530" s="11">
        <v>1</v>
      </c>
      <c r="P530" s="11" t="s">
        <v>12005</v>
      </c>
      <c r="Q530" s="11"/>
      <c r="R530" s="11"/>
      <c r="S530" s="14"/>
      <c r="T530" s="16"/>
    </row>
    <row r="531" spans="1:20" ht="14.25" customHeight="1">
      <c r="A531" s="1">
        <v>60</v>
      </c>
      <c r="B531" s="25" t="s">
        <v>255</v>
      </c>
      <c r="C531" s="26"/>
      <c r="D531" s="26" t="s">
        <v>12006</v>
      </c>
      <c r="E531" s="14"/>
      <c r="F531" s="11"/>
      <c r="G531" s="11"/>
      <c r="H531" s="11"/>
      <c r="I531" s="14"/>
      <c r="J531" s="12" t="s">
        <v>651</v>
      </c>
      <c r="K531" s="415"/>
      <c r="L531" s="11" t="s">
        <v>11666</v>
      </c>
      <c r="M531" s="11" t="s">
        <v>28</v>
      </c>
      <c r="N531" s="11">
        <v>0</v>
      </c>
      <c r="O531" s="11">
        <v>1</v>
      </c>
      <c r="P531" s="11"/>
      <c r="Q531" s="11"/>
      <c r="R531" s="11"/>
      <c r="S531" s="14"/>
      <c r="T531" s="16"/>
    </row>
    <row r="532" spans="1:20" ht="14.25" customHeight="1">
      <c r="A532" s="1">
        <v>60</v>
      </c>
      <c r="B532" s="25" t="s">
        <v>255</v>
      </c>
      <c r="C532" s="26"/>
      <c r="D532" s="26" t="s">
        <v>10821</v>
      </c>
      <c r="E532" s="14"/>
      <c r="F532" s="11"/>
      <c r="G532" s="11"/>
      <c r="H532" s="11"/>
      <c r="I532" s="14"/>
      <c r="J532" s="12" t="s">
        <v>2879</v>
      </c>
      <c r="K532" s="415"/>
      <c r="L532" s="11" t="s">
        <v>11666</v>
      </c>
      <c r="M532" s="11" t="s">
        <v>28</v>
      </c>
      <c r="N532" s="11">
        <v>0</v>
      </c>
      <c r="O532" s="11">
        <v>1</v>
      </c>
      <c r="P532" s="11" t="s">
        <v>12007</v>
      </c>
      <c r="Q532" s="11"/>
      <c r="R532" s="11"/>
      <c r="S532" s="14"/>
      <c r="T532" s="16"/>
    </row>
    <row r="533" spans="1:20" ht="14.25" customHeight="1">
      <c r="A533" s="1">
        <v>60</v>
      </c>
      <c r="B533" s="25" t="s">
        <v>255</v>
      </c>
      <c r="C533" s="26" t="s">
        <v>75</v>
      </c>
      <c r="D533" s="26" t="s">
        <v>257</v>
      </c>
      <c r="E533" s="11" t="s">
        <v>2503</v>
      </c>
      <c r="F533" s="11"/>
      <c r="G533" s="11"/>
      <c r="H533" s="11"/>
      <c r="I533" s="14"/>
      <c r="J533" s="12" t="s">
        <v>558</v>
      </c>
      <c r="K533" s="415"/>
      <c r="L533" s="11" t="s">
        <v>11666</v>
      </c>
      <c r="M533" s="11" t="s">
        <v>78</v>
      </c>
      <c r="N533" s="11">
        <v>0</v>
      </c>
      <c r="O533" s="11">
        <v>1</v>
      </c>
      <c r="P533" s="11"/>
      <c r="Q533" s="11"/>
      <c r="R533" s="11"/>
      <c r="S533" s="14"/>
      <c r="T533" s="16"/>
    </row>
    <row r="534" spans="1:20" ht="14.25" customHeight="1">
      <c r="A534" s="1">
        <v>60</v>
      </c>
      <c r="B534" s="25" t="s">
        <v>255</v>
      </c>
      <c r="C534" s="26" t="s">
        <v>10839</v>
      </c>
      <c r="D534" s="26" t="s">
        <v>263</v>
      </c>
      <c r="E534" s="11"/>
      <c r="F534" s="11"/>
      <c r="G534" s="11" t="s">
        <v>266</v>
      </c>
      <c r="H534" s="11" t="s">
        <v>266</v>
      </c>
      <c r="I534" s="14"/>
      <c r="J534" s="12" t="s">
        <v>264</v>
      </c>
      <c r="K534" s="46" t="s">
        <v>265</v>
      </c>
      <c r="L534" s="11" t="s">
        <v>11666</v>
      </c>
      <c r="M534" s="11" t="s">
        <v>43</v>
      </c>
      <c r="N534" s="11">
        <v>0</v>
      </c>
      <c r="O534" s="11">
        <v>1</v>
      </c>
      <c r="P534" s="11" t="s">
        <v>12008</v>
      </c>
      <c r="Q534" s="130">
        <v>3</v>
      </c>
      <c r="R534" s="130">
        <v>2</v>
      </c>
      <c r="S534" s="14"/>
      <c r="T534" s="16"/>
    </row>
    <row r="535" spans="1:20" ht="14.25" customHeight="1">
      <c r="A535" s="1">
        <v>60</v>
      </c>
      <c r="B535" s="25" t="s">
        <v>255</v>
      </c>
      <c r="C535" s="26" t="s">
        <v>267</v>
      </c>
      <c r="D535" s="26" t="s">
        <v>267</v>
      </c>
      <c r="E535" s="11"/>
      <c r="F535" s="11"/>
      <c r="G535" s="11"/>
      <c r="H535" s="11"/>
      <c r="I535" s="14"/>
      <c r="J535" s="12" t="s">
        <v>268</v>
      </c>
      <c r="K535" s="46" t="s">
        <v>269</v>
      </c>
      <c r="L535" s="11" t="s">
        <v>11666</v>
      </c>
      <c r="M535" s="11" t="s">
        <v>43</v>
      </c>
      <c r="N535" s="11">
        <v>0</v>
      </c>
      <c r="O535" s="11">
        <v>6</v>
      </c>
      <c r="P535" s="11"/>
      <c r="Q535" s="130">
        <v>3</v>
      </c>
      <c r="R535" s="130">
        <v>3</v>
      </c>
      <c r="S535" s="14"/>
      <c r="T535" s="16"/>
    </row>
    <row r="536" spans="1:20" ht="14.25" customHeight="1">
      <c r="A536" s="1">
        <v>60</v>
      </c>
      <c r="B536" s="25" t="s">
        <v>255</v>
      </c>
      <c r="C536" s="26" t="s">
        <v>270</v>
      </c>
      <c r="D536" s="26" t="s">
        <v>12009</v>
      </c>
      <c r="E536" s="11"/>
      <c r="F536" s="11" t="s">
        <v>271</v>
      </c>
      <c r="G536" s="11"/>
      <c r="H536" s="11"/>
      <c r="I536" s="14"/>
      <c r="J536" s="12" t="s">
        <v>268</v>
      </c>
      <c r="K536" s="46" t="s">
        <v>269</v>
      </c>
      <c r="L536" s="11" t="s">
        <v>11666</v>
      </c>
      <c r="M536" s="11" t="s">
        <v>28</v>
      </c>
      <c r="N536" s="11">
        <v>0</v>
      </c>
      <c r="O536" s="11">
        <v>6</v>
      </c>
      <c r="P536" s="11"/>
      <c r="Q536" s="130">
        <v>2</v>
      </c>
      <c r="R536" s="130">
        <v>3</v>
      </c>
      <c r="S536" s="14"/>
      <c r="T536" s="16"/>
    </row>
    <row r="537" spans="1:20" ht="14.25" customHeight="1">
      <c r="A537" s="1">
        <v>60</v>
      </c>
      <c r="B537" s="25" t="s">
        <v>255</v>
      </c>
      <c r="C537" s="26" t="s">
        <v>272</v>
      </c>
      <c r="D537" s="26" t="s">
        <v>273</v>
      </c>
      <c r="E537" s="11"/>
      <c r="F537" s="11"/>
      <c r="G537" s="11"/>
      <c r="H537" s="11"/>
      <c r="I537" s="14"/>
      <c r="J537" s="12" t="s">
        <v>274</v>
      </c>
      <c r="K537" s="46" t="s">
        <v>269</v>
      </c>
      <c r="L537" s="11"/>
      <c r="M537" s="11"/>
      <c r="N537" s="11"/>
      <c r="O537" s="11"/>
      <c r="P537" s="11"/>
      <c r="Q537" s="130">
        <v>3</v>
      </c>
      <c r="R537" s="130">
        <v>3</v>
      </c>
      <c r="S537" s="14"/>
      <c r="T537" s="16"/>
    </row>
    <row r="538" spans="1:20" ht="14.25" customHeight="1">
      <c r="A538" s="1">
        <v>60</v>
      </c>
      <c r="B538" s="25" t="s">
        <v>255</v>
      </c>
      <c r="C538" s="26" t="s">
        <v>276</v>
      </c>
      <c r="D538" s="26" t="s">
        <v>276</v>
      </c>
      <c r="E538" s="11"/>
      <c r="F538" s="11"/>
      <c r="G538" s="11"/>
      <c r="H538" s="11"/>
      <c r="I538" s="14"/>
      <c r="J538" s="12" t="s">
        <v>277</v>
      </c>
      <c r="K538" s="46" t="s">
        <v>278</v>
      </c>
      <c r="L538" s="11" t="s">
        <v>11666</v>
      </c>
      <c r="M538" s="11" t="s">
        <v>28</v>
      </c>
      <c r="N538" s="11">
        <v>0</v>
      </c>
      <c r="O538" s="11">
        <v>1</v>
      </c>
      <c r="P538" s="11"/>
      <c r="Q538" s="130">
        <v>2</v>
      </c>
      <c r="R538" s="130">
        <v>4</v>
      </c>
      <c r="S538" s="14"/>
      <c r="T538" s="16"/>
    </row>
    <row r="539" spans="1:20" ht="14.25" customHeight="1">
      <c r="A539" s="7">
        <v>61</v>
      </c>
      <c r="B539" s="19" t="s">
        <v>279</v>
      </c>
      <c r="C539" s="11"/>
      <c r="D539" s="11" t="s">
        <v>85</v>
      </c>
      <c r="E539" s="14"/>
      <c r="F539" s="14"/>
      <c r="G539" s="14"/>
      <c r="H539" s="14"/>
      <c r="I539" s="14"/>
      <c r="J539" s="12" t="s">
        <v>4233</v>
      </c>
      <c r="K539" s="415"/>
      <c r="L539" s="11" t="s">
        <v>11666</v>
      </c>
      <c r="M539" s="11" t="s">
        <v>28</v>
      </c>
      <c r="N539" s="11">
        <v>0</v>
      </c>
      <c r="O539" s="11">
        <v>1</v>
      </c>
      <c r="P539" s="11" t="s">
        <v>12010</v>
      </c>
      <c r="Q539" s="11"/>
      <c r="R539" s="11"/>
      <c r="S539" s="14"/>
      <c r="T539" s="16"/>
    </row>
    <row r="540" spans="1:20" ht="14.25" customHeight="1">
      <c r="A540" s="7">
        <v>61</v>
      </c>
      <c r="B540" s="19" t="s">
        <v>279</v>
      </c>
      <c r="C540" s="11" t="s">
        <v>68</v>
      </c>
      <c r="D540" s="11" t="s">
        <v>12011</v>
      </c>
      <c r="E540" s="11"/>
      <c r="F540" s="11"/>
      <c r="G540" s="11" t="s">
        <v>12012</v>
      </c>
      <c r="H540" s="11" t="s">
        <v>283</v>
      </c>
      <c r="I540" s="14"/>
      <c r="J540" s="12" t="s">
        <v>281</v>
      </c>
      <c r="K540" s="46" t="s">
        <v>82</v>
      </c>
      <c r="L540" s="11" t="s">
        <v>11666</v>
      </c>
      <c r="M540" s="11" t="s">
        <v>28</v>
      </c>
      <c r="N540" s="11">
        <v>0</v>
      </c>
      <c r="O540" s="11">
        <v>1</v>
      </c>
      <c r="P540" s="11" t="s">
        <v>12013</v>
      </c>
      <c r="Q540" s="130">
        <v>3</v>
      </c>
      <c r="R540" s="130">
        <v>5</v>
      </c>
      <c r="S540" s="14"/>
      <c r="T540" s="16"/>
    </row>
    <row r="541" spans="1:20" ht="14.25" customHeight="1">
      <c r="A541" s="7">
        <v>61</v>
      </c>
      <c r="B541" s="19" t="s">
        <v>279</v>
      </c>
      <c r="C541" s="419" t="s">
        <v>1062</v>
      </c>
      <c r="D541" s="28" t="s">
        <v>12014</v>
      </c>
      <c r="E541" s="11"/>
      <c r="F541" s="11"/>
      <c r="G541" s="11"/>
      <c r="H541" s="11"/>
      <c r="I541" s="14"/>
      <c r="J541" s="12" t="s">
        <v>1380</v>
      </c>
      <c r="K541" s="415"/>
      <c r="L541" s="11" t="s">
        <v>11666</v>
      </c>
      <c r="M541" s="11" t="s">
        <v>43</v>
      </c>
      <c r="N541" s="11">
        <v>0</v>
      </c>
      <c r="O541" s="11">
        <v>1</v>
      </c>
      <c r="P541" s="28" t="s">
        <v>12015</v>
      </c>
      <c r="Q541" s="28"/>
      <c r="R541" s="28"/>
      <c r="S541" s="14"/>
      <c r="T541" s="16"/>
    </row>
    <row r="542" spans="1:20" ht="14.25" customHeight="1">
      <c r="A542" s="7">
        <v>61</v>
      </c>
      <c r="B542" s="19" t="s">
        <v>279</v>
      </c>
      <c r="C542" s="28"/>
      <c r="D542" s="28" t="s">
        <v>616</v>
      </c>
      <c r="E542" s="11"/>
      <c r="F542" s="11"/>
      <c r="G542" s="11"/>
      <c r="H542" s="11"/>
      <c r="I542" s="14"/>
      <c r="J542" s="12" t="s">
        <v>510</v>
      </c>
      <c r="K542" s="415"/>
      <c r="L542" s="11" t="s">
        <v>11666</v>
      </c>
      <c r="M542" s="11" t="s">
        <v>28</v>
      </c>
      <c r="N542" s="11">
        <v>0</v>
      </c>
      <c r="O542" s="11">
        <v>1</v>
      </c>
      <c r="P542" s="28"/>
      <c r="Q542" s="28"/>
      <c r="R542" s="28"/>
      <c r="S542" s="14"/>
      <c r="T542" s="16"/>
    </row>
    <row r="543" spans="1:20" ht="14.25" customHeight="1">
      <c r="A543" s="7">
        <v>61</v>
      </c>
      <c r="B543" s="19" t="s">
        <v>279</v>
      </c>
      <c r="C543" s="28" t="s">
        <v>284</v>
      </c>
      <c r="D543" s="28" t="s">
        <v>285</v>
      </c>
      <c r="E543" s="11"/>
      <c r="F543" s="11"/>
      <c r="G543" s="11"/>
      <c r="H543" s="11"/>
      <c r="I543" s="14"/>
      <c r="J543" s="12" t="s">
        <v>286</v>
      </c>
      <c r="K543" s="46" t="s">
        <v>82</v>
      </c>
      <c r="L543" s="11" t="s">
        <v>11688</v>
      </c>
      <c r="M543" s="11" t="s">
        <v>83</v>
      </c>
      <c r="N543" s="11">
        <v>0</v>
      </c>
      <c r="O543" s="11">
        <v>1</v>
      </c>
      <c r="P543" s="28" t="s">
        <v>12016</v>
      </c>
      <c r="Q543" s="404">
        <v>3</v>
      </c>
      <c r="R543" s="404">
        <v>3</v>
      </c>
      <c r="S543" s="14"/>
      <c r="T543" s="16"/>
    </row>
    <row r="544" spans="1:20" ht="14.25" customHeight="1">
      <c r="A544" s="7">
        <v>61</v>
      </c>
      <c r="B544" s="19" t="s">
        <v>279</v>
      </c>
      <c r="C544" s="28"/>
      <c r="D544" s="28" t="s">
        <v>12011</v>
      </c>
      <c r="E544" s="11"/>
      <c r="F544" s="11"/>
      <c r="G544" s="11"/>
      <c r="H544" s="11"/>
      <c r="I544" s="14"/>
      <c r="J544" s="12" t="s">
        <v>129</v>
      </c>
      <c r="K544" s="415"/>
      <c r="L544" s="11" t="s">
        <v>11666</v>
      </c>
      <c r="M544" s="11" t="s">
        <v>28</v>
      </c>
      <c r="N544" s="11">
        <v>0</v>
      </c>
      <c r="O544" s="11">
        <v>1</v>
      </c>
      <c r="P544" s="28" t="s">
        <v>12017</v>
      </c>
      <c r="Q544" s="28"/>
      <c r="R544" s="28"/>
      <c r="S544" s="14"/>
      <c r="T544" s="16"/>
    </row>
    <row r="545" spans="1:20" ht="14.25" customHeight="1">
      <c r="A545" s="7">
        <v>61</v>
      </c>
      <c r="B545" s="19" t="s">
        <v>279</v>
      </c>
      <c r="C545" s="28" t="s">
        <v>287</v>
      </c>
      <c r="D545" s="28" t="s">
        <v>287</v>
      </c>
      <c r="E545" s="11"/>
      <c r="F545" s="11"/>
      <c r="G545" s="11"/>
      <c r="H545" s="11"/>
      <c r="I545" s="14"/>
      <c r="J545" s="12" t="s">
        <v>288</v>
      </c>
      <c r="K545" s="46" t="s">
        <v>289</v>
      </c>
      <c r="L545" s="11" t="s">
        <v>11688</v>
      </c>
      <c r="M545" s="11" t="s">
        <v>83</v>
      </c>
      <c r="N545" s="11">
        <v>0</v>
      </c>
      <c r="O545" s="11">
        <v>2</v>
      </c>
      <c r="P545" s="28"/>
      <c r="Q545" s="404">
        <v>3</v>
      </c>
      <c r="R545" s="404">
        <v>4</v>
      </c>
      <c r="S545" s="14"/>
      <c r="T545" s="16"/>
    </row>
    <row r="546" spans="1:20" ht="14.25" customHeight="1">
      <c r="A546" s="7">
        <v>61</v>
      </c>
      <c r="B546" s="19" t="s">
        <v>279</v>
      </c>
      <c r="C546" s="28" t="s">
        <v>84</v>
      </c>
      <c r="D546" s="28" t="s">
        <v>85</v>
      </c>
      <c r="E546" s="11"/>
      <c r="F546" s="11"/>
      <c r="G546" s="11" t="s">
        <v>291</v>
      </c>
      <c r="H546" s="11" t="s">
        <v>12018</v>
      </c>
      <c r="I546" s="14"/>
      <c r="J546" s="12" t="s">
        <v>32</v>
      </c>
      <c r="K546" s="46" t="s">
        <v>290</v>
      </c>
      <c r="L546" s="11" t="s">
        <v>11666</v>
      </c>
      <c r="M546" s="11" t="s">
        <v>28</v>
      </c>
      <c r="N546" s="11">
        <v>0</v>
      </c>
      <c r="O546" s="11">
        <v>1</v>
      </c>
      <c r="P546" s="28" t="s">
        <v>12019</v>
      </c>
      <c r="Q546" s="404">
        <v>3</v>
      </c>
      <c r="R546" s="404">
        <v>5</v>
      </c>
      <c r="S546" s="14"/>
      <c r="T546" s="16"/>
    </row>
    <row r="547" spans="1:20" ht="14.25" customHeight="1">
      <c r="A547" s="7">
        <v>61</v>
      </c>
      <c r="B547" s="19" t="s">
        <v>279</v>
      </c>
      <c r="C547" s="28" t="s">
        <v>11073</v>
      </c>
      <c r="D547" s="28" t="s">
        <v>90</v>
      </c>
      <c r="E547" s="11"/>
      <c r="F547" s="11"/>
      <c r="G547" s="11" t="s">
        <v>12020</v>
      </c>
      <c r="H547" s="11"/>
      <c r="I547" s="14"/>
      <c r="J547" s="12" t="s">
        <v>377</v>
      </c>
      <c r="K547" s="46" t="s">
        <v>2414</v>
      </c>
      <c r="L547" s="11" t="s">
        <v>11666</v>
      </c>
      <c r="M547" s="11" t="s">
        <v>43</v>
      </c>
      <c r="N547" s="11">
        <v>0</v>
      </c>
      <c r="O547" s="11">
        <v>1</v>
      </c>
      <c r="P547" s="28"/>
      <c r="Q547" s="404">
        <v>4</v>
      </c>
      <c r="R547" s="404">
        <v>5</v>
      </c>
      <c r="S547" s="14"/>
      <c r="T547" s="16"/>
    </row>
    <row r="548" spans="1:20" ht="14.25" customHeight="1">
      <c r="A548" s="7">
        <v>61</v>
      </c>
      <c r="B548" s="19" t="s">
        <v>279</v>
      </c>
      <c r="C548" s="28"/>
      <c r="D548" s="28" t="s">
        <v>12021</v>
      </c>
      <c r="E548" s="11"/>
      <c r="F548" s="11"/>
      <c r="G548" s="11"/>
      <c r="H548" s="11"/>
      <c r="I548" s="14"/>
      <c r="J548" s="12" t="s">
        <v>377</v>
      </c>
      <c r="K548" s="415"/>
      <c r="L548" s="11" t="s">
        <v>11666</v>
      </c>
      <c r="M548" s="11" t="s">
        <v>43</v>
      </c>
      <c r="N548" s="11">
        <v>0</v>
      </c>
      <c r="O548" s="11">
        <v>1</v>
      </c>
      <c r="P548" s="28"/>
      <c r="Q548" s="28"/>
      <c r="R548" s="28"/>
      <c r="S548" s="14"/>
      <c r="T548" s="16"/>
    </row>
    <row r="549" spans="1:20" ht="14.25" customHeight="1">
      <c r="A549" s="7">
        <v>61</v>
      </c>
      <c r="B549" s="19" t="s">
        <v>279</v>
      </c>
      <c r="C549" s="28"/>
      <c r="D549" s="28" t="s">
        <v>1483</v>
      </c>
      <c r="E549" s="11"/>
      <c r="F549" s="11"/>
      <c r="G549" s="11"/>
      <c r="H549" s="11"/>
      <c r="I549" s="14"/>
      <c r="J549" s="12" t="s">
        <v>87</v>
      </c>
      <c r="K549" s="415"/>
      <c r="L549" s="11" t="s">
        <v>11666</v>
      </c>
      <c r="M549" s="11" t="s">
        <v>43</v>
      </c>
      <c r="N549" s="11">
        <v>0</v>
      </c>
      <c r="O549" s="11">
        <v>1</v>
      </c>
      <c r="P549" s="28"/>
      <c r="Q549" s="28"/>
      <c r="R549" s="28"/>
      <c r="S549" s="14"/>
      <c r="T549" s="16"/>
    </row>
    <row r="550" spans="1:20" ht="14.25" customHeight="1">
      <c r="A550" s="7">
        <v>61</v>
      </c>
      <c r="B550" s="19" t="s">
        <v>279</v>
      </c>
      <c r="C550" s="28"/>
      <c r="D550" s="28" t="s">
        <v>12022</v>
      </c>
      <c r="E550" s="11"/>
      <c r="F550" s="11"/>
      <c r="G550" s="11"/>
      <c r="H550" s="11"/>
      <c r="I550" s="14"/>
      <c r="J550" s="12" t="s">
        <v>87</v>
      </c>
      <c r="K550" s="415"/>
      <c r="L550" s="11" t="s">
        <v>11666</v>
      </c>
      <c r="M550" s="11" t="s">
        <v>43</v>
      </c>
      <c r="N550" s="11">
        <v>0</v>
      </c>
      <c r="O550" s="11">
        <v>1</v>
      </c>
      <c r="P550" s="28"/>
      <c r="Q550" s="28"/>
      <c r="R550" s="28"/>
      <c r="S550" s="14"/>
      <c r="T550" s="16"/>
    </row>
    <row r="551" spans="1:20" ht="14.25" customHeight="1">
      <c r="A551" s="7">
        <v>61</v>
      </c>
      <c r="B551" s="19" t="s">
        <v>279</v>
      </c>
      <c r="C551" s="28"/>
      <c r="D551" s="28" t="s">
        <v>2441</v>
      </c>
      <c r="E551" s="11"/>
      <c r="F551" s="11"/>
      <c r="G551" s="11"/>
      <c r="H551" s="11"/>
      <c r="I551" s="14"/>
      <c r="J551" s="12" t="s">
        <v>656</v>
      </c>
      <c r="K551" s="415"/>
      <c r="L551" s="11" t="s">
        <v>11666</v>
      </c>
      <c r="M551" s="11" t="s">
        <v>43</v>
      </c>
      <c r="N551" s="11">
        <v>0</v>
      </c>
      <c r="O551" s="11">
        <v>1</v>
      </c>
      <c r="P551" s="28"/>
      <c r="Q551" s="28"/>
      <c r="R551" s="28"/>
      <c r="S551" s="14"/>
      <c r="T551" s="16"/>
    </row>
    <row r="552" spans="1:20" ht="14.25" customHeight="1">
      <c r="A552" s="7">
        <v>61</v>
      </c>
      <c r="B552" s="19" t="s">
        <v>279</v>
      </c>
      <c r="C552" s="28"/>
      <c r="D552" s="28" t="s">
        <v>12023</v>
      </c>
      <c r="E552" s="11"/>
      <c r="F552" s="11"/>
      <c r="G552" s="11"/>
      <c r="H552" s="11"/>
      <c r="I552" s="14"/>
      <c r="J552" s="12" t="s">
        <v>1778</v>
      </c>
      <c r="K552" s="415"/>
      <c r="L552" s="11" t="s">
        <v>11666</v>
      </c>
      <c r="M552" s="11" t="s">
        <v>43</v>
      </c>
      <c r="N552" s="11">
        <v>0</v>
      </c>
      <c r="O552" s="11">
        <v>1</v>
      </c>
      <c r="P552" s="28"/>
      <c r="Q552" s="28"/>
      <c r="R552" s="28"/>
      <c r="S552" s="14"/>
      <c r="T552" s="16"/>
    </row>
    <row r="553" spans="1:20" ht="14.25" customHeight="1">
      <c r="A553" s="7">
        <v>61</v>
      </c>
      <c r="B553" s="19" t="s">
        <v>279</v>
      </c>
      <c r="C553" s="28"/>
      <c r="D553" s="28" t="s">
        <v>2163</v>
      </c>
      <c r="E553" s="11"/>
      <c r="F553" s="11"/>
      <c r="G553" s="11"/>
      <c r="H553" s="11"/>
      <c r="I553" s="14"/>
      <c r="J553" s="12" t="s">
        <v>2994</v>
      </c>
      <c r="K553" s="415"/>
      <c r="L553" s="11" t="s">
        <v>11663</v>
      </c>
      <c r="M553" s="11" t="s">
        <v>43</v>
      </c>
      <c r="N553" s="11">
        <v>0</v>
      </c>
      <c r="O553" s="11">
        <v>1</v>
      </c>
      <c r="P553" s="28"/>
      <c r="Q553" s="28"/>
      <c r="R553" s="28"/>
      <c r="S553" s="14"/>
      <c r="T553" s="16"/>
    </row>
    <row r="554" spans="1:20" ht="14.25" customHeight="1">
      <c r="A554" s="7">
        <v>61</v>
      </c>
      <c r="B554" s="19" t="s">
        <v>279</v>
      </c>
      <c r="C554" s="28"/>
      <c r="D554" s="28" t="s">
        <v>12024</v>
      </c>
      <c r="E554" s="11"/>
      <c r="F554" s="11"/>
      <c r="G554" s="11"/>
      <c r="H554" s="11"/>
      <c r="I554" s="14"/>
      <c r="J554" s="12" t="s">
        <v>481</v>
      </c>
      <c r="K554" s="415"/>
      <c r="L554" s="11" t="s">
        <v>11666</v>
      </c>
      <c r="M554" s="11" t="s">
        <v>43</v>
      </c>
      <c r="N554" s="11">
        <v>0</v>
      </c>
      <c r="O554" s="11">
        <v>1</v>
      </c>
      <c r="P554" s="28"/>
      <c r="Q554" s="28"/>
      <c r="R554" s="28"/>
      <c r="S554" s="14"/>
      <c r="T554" s="16"/>
    </row>
    <row r="555" spans="1:20" ht="14.25" customHeight="1">
      <c r="A555" s="7">
        <v>62</v>
      </c>
      <c r="B555" s="19" t="s">
        <v>293</v>
      </c>
      <c r="C555" s="11" t="s">
        <v>75</v>
      </c>
      <c r="D555" s="11" t="s">
        <v>294</v>
      </c>
      <c r="E555" s="14"/>
      <c r="F555" s="11" t="s">
        <v>295</v>
      </c>
      <c r="G555" s="14"/>
      <c r="H555" s="14"/>
      <c r="I555" s="14"/>
      <c r="J555" s="12" t="s">
        <v>296</v>
      </c>
      <c r="K555" s="46" t="s">
        <v>297</v>
      </c>
      <c r="L555" s="11" t="s">
        <v>11666</v>
      </c>
      <c r="M555" s="11" t="s">
        <v>78</v>
      </c>
      <c r="N555" s="11">
        <v>0</v>
      </c>
      <c r="O555" s="11">
        <v>0</v>
      </c>
      <c r="P555" s="11"/>
      <c r="Q555" s="130">
        <v>3</v>
      </c>
      <c r="R555" s="130">
        <v>5</v>
      </c>
      <c r="S555" s="14"/>
      <c r="T555" s="16"/>
    </row>
    <row r="556" spans="1:20" ht="14.25" customHeight="1">
      <c r="A556" s="7">
        <v>62</v>
      </c>
      <c r="B556" s="19" t="s">
        <v>293</v>
      </c>
      <c r="C556" s="11" t="s">
        <v>298</v>
      </c>
      <c r="D556" s="11" t="s">
        <v>299</v>
      </c>
      <c r="E556" s="11" t="s">
        <v>10479</v>
      </c>
      <c r="F556" s="11"/>
      <c r="G556" s="14"/>
      <c r="H556" s="14"/>
      <c r="I556" s="14"/>
      <c r="J556" s="12" t="s">
        <v>300</v>
      </c>
      <c r="K556" s="46" t="s">
        <v>301</v>
      </c>
      <c r="L556" s="11" t="s">
        <v>11666</v>
      </c>
      <c r="M556" s="11" t="s">
        <v>28</v>
      </c>
      <c r="N556" s="11">
        <v>0</v>
      </c>
      <c r="O556" s="11">
        <v>1</v>
      </c>
      <c r="P556" s="11" t="s">
        <v>12025</v>
      </c>
      <c r="Q556" s="130">
        <v>2</v>
      </c>
      <c r="R556" s="130">
        <v>5</v>
      </c>
      <c r="S556" s="14"/>
      <c r="T556" s="16"/>
    </row>
    <row r="557" spans="1:20" ht="14.25" customHeight="1">
      <c r="A557" s="1">
        <v>63</v>
      </c>
      <c r="B557" s="10" t="s">
        <v>302</v>
      </c>
      <c r="C557" s="11" t="s">
        <v>304</v>
      </c>
      <c r="D557" s="11" t="s">
        <v>304</v>
      </c>
      <c r="E557" s="14"/>
      <c r="F557" s="14"/>
      <c r="G557" s="11" t="s">
        <v>307</v>
      </c>
      <c r="H557" s="11" t="s">
        <v>307</v>
      </c>
      <c r="I557" s="14"/>
      <c r="J557" s="12" t="s">
        <v>305</v>
      </c>
      <c r="K557" s="46" t="s">
        <v>306</v>
      </c>
      <c r="L557" s="11" t="s">
        <v>11663</v>
      </c>
      <c r="M557" s="11" t="s">
        <v>28</v>
      </c>
      <c r="N557" s="11">
        <v>0</v>
      </c>
      <c r="O557" s="11">
        <v>1</v>
      </c>
      <c r="P557" s="11"/>
      <c r="Q557" s="130">
        <v>4</v>
      </c>
      <c r="R557" s="130">
        <v>5</v>
      </c>
      <c r="S557" s="11"/>
      <c r="T557" s="16"/>
    </row>
    <row r="558" spans="1:20" ht="14.25" customHeight="1">
      <c r="A558" s="1">
        <v>63</v>
      </c>
      <c r="B558" s="10" t="s">
        <v>302</v>
      </c>
      <c r="C558" s="11" t="s">
        <v>79</v>
      </c>
      <c r="D558" s="11" t="s">
        <v>79</v>
      </c>
      <c r="E558" s="14"/>
      <c r="F558" s="14"/>
      <c r="G558" s="11" t="s">
        <v>309</v>
      </c>
      <c r="H558" s="11" t="s">
        <v>309</v>
      </c>
      <c r="I558" s="14"/>
      <c r="J558" s="12" t="s">
        <v>116</v>
      </c>
      <c r="K558" s="46" t="s">
        <v>308</v>
      </c>
      <c r="L558" s="11" t="s">
        <v>11688</v>
      </c>
      <c r="M558" s="11" t="s">
        <v>83</v>
      </c>
      <c r="N558" s="11">
        <v>1</v>
      </c>
      <c r="O558" s="11">
        <v>3</v>
      </c>
      <c r="P558" s="11"/>
      <c r="Q558" s="130">
        <v>5</v>
      </c>
      <c r="R558" s="130">
        <v>4</v>
      </c>
      <c r="S558" s="11"/>
      <c r="T558" s="16"/>
    </row>
    <row r="559" spans="1:20" ht="14.25" customHeight="1">
      <c r="A559" s="1">
        <v>63</v>
      </c>
      <c r="B559" s="10" t="s">
        <v>302</v>
      </c>
      <c r="C559" s="11" t="s">
        <v>12026</v>
      </c>
      <c r="D559" s="11" t="s">
        <v>12026</v>
      </c>
      <c r="E559" s="14"/>
      <c r="F559" s="14"/>
      <c r="G559" s="11" t="s">
        <v>12027</v>
      </c>
      <c r="H559" s="14"/>
      <c r="I559" s="14"/>
      <c r="J559" s="12" t="s">
        <v>685</v>
      </c>
      <c r="K559" s="415"/>
      <c r="L559" s="11" t="s">
        <v>11688</v>
      </c>
      <c r="M559" s="11" t="s">
        <v>83</v>
      </c>
      <c r="N559" s="11">
        <v>0</v>
      </c>
      <c r="O559" s="11">
        <v>3</v>
      </c>
      <c r="P559" s="11"/>
      <c r="Q559" s="11"/>
      <c r="R559" s="11"/>
      <c r="S559" s="11"/>
      <c r="T559" s="16"/>
    </row>
    <row r="560" spans="1:20" ht="14.25" customHeight="1">
      <c r="A560" s="1">
        <v>63</v>
      </c>
      <c r="B560" s="10" t="s">
        <v>302</v>
      </c>
      <c r="C560" s="11" t="s">
        <v>12028</v>
      </c>
      <c r="D560" s="11" t="s">
        <v>12028</v>
      </c>
      <c r="E560" s="14"/>
      <c r="F560" s="14"/>
      <c r="G560" s="11" t="s">
        <v>12029</v>
      </c>
      <c r="H560" s="14"/>
      <c r="I560" s="14"/>
      <c r="J560" s="12" t="s">
        <v>3746</v>
      </c>
      <c r="K560" s="415"/>
      <c r="L560" s="11" t="s">
        <v>11688</v>
      </c>
      <c r="M560" s="11" t="s">
        <v>83</v>
      </c>
      <c r="N560" s="11">
        <v>0</v>
      </c>
      <c r="O560" s="11">
        <v>3</v>
      </c>
      <c r="P560" s="11"/>
      <c r="Q560" s="11"/>
      <c r="R560" s="11"/>
      <c r="S560" s="11"/>
      <c r="T560" s="16"/>
    </row>
    <row r="561" spans="1:20" ht="14.25" customHeight="1">
      <c r="A561" s="1">
        <v>63</v>
      </c>
      <c r="B561" s="10" t="s">
        <v>302</v>
      </c>
      <c r="C561" s="11" t="s">
        <v>12030</v>
      </c>
      <c r="D561" s="11" t="s">
        <v>12030</v>
      </c>
      <c r="E561" s="14"/>
      <c r="F561" s="14"/>
      <c r="G561" s="11" t="s">
        <v>12031</v>
      </c>
      <c r="H561" s="14"/>
      <c r="I561" s="14"/>
      <c r="J561" s="12" t="s">
        <v>3746</v>
      </c>
      <c r="K561" s="415"/>
      <c r="L561" s="11" t="s">
        <v>11738</v>
      </c>
      <c r="M561" s="11" t="s">
        <v>83</v>
      </c>
      <c r="N561" s="11">
        <v>0</v>
      </c>
      <c r="O561" s="11">
        <v>3</v>
      </c>
      <c r="P561" s="11"/>
      <c r="Q561" s="11"/>
      <c r="R561" s="11"/>
      <c r="S561" s="11"/>
      <c r="T561" s="16"/>
    </row>
    <row r="562" spans="1:20" ht="14.25" customHeight="1">
      <c r="A562" s="1">
        <v>63</v>
      </c>
      <c r="B562" s="10" t="s">
        <v>302</v>
      </c>
      <c r="C562" s="11" t="s">
        <v>310</v>
      </c>
      <c r="D562" s="11" t="s">
        <v>311</v>
      </c>
      <c r="E562" s="14"/>
      <c r="F562" s="14"/>
      <c r="G562" s="11" t="s">
        <v>313</v>
      </c>
      <c r="H562" s="11" t="s">
        <v>313</v>
      </c>
      <c r="I562" s="14"/>
      <c r="J562" s="12" t="s">
        <v>312</v>
      </c>
      <c r="K562" s="46" t="s">
        <v>96</v>
      </c>
      <c r="L562" s="11" t="s">
        <v>11663</v>
      </c>
      <c r="M562" s="11" t="s">
        <v>28</v>
      </c>
      <c r="N562" s="11">
        <v>0</v>
      </c>
      <c r="O562" s="11">
        <v>1</v>
      </c>
      <c r="P562" s="11"/>
      <c r="Q562" s="130">
        <v>5</v>
      </c>
      <c r="R562" s="130">
        <v>5</v>
      </c>
      <c r="S562" s="11"/>
      <c r="T562" s="16"/>
    </row>
    <row r="563" spans="1:20" ht="14.25" customHeight="1">
      <c r="A563" s="1">
        <v>63</v>
      </c>
      <c r="B563" s="10" t="s">
        <v>302</v>
      </c>
      <c r="C563" s="11" t="s">
        <v>314</v>
      </c>
      <c r="D563" s="11" t="s">
        <v>314</v>
      </c>
      <c r="E563" s="14"/>
      <c r="F563" s="11" t="s">
        <v>315</v>
      </c>
      <c r="G563" s="11" t="s">
        <v>317</v>
      </c>
      <c r="H563" s="11" t="s">
        <v>317</v>
      </c>
      <c r="I563" s="14"/>
      <c r="J563" s="12" t="s">
        <v>316</v>
      </c>
      <c r="K563" s="46" t="s">
        <v>96</v>
      </c>
      <c r="L563" s="11" t="s">
        <v>11663</v>
      </c>
      <c r="M563" s="11" t="s">
        <v>28</v>
      </c>
      <c r="N563" s="11">
        <v>0</v>
      </c>
      <c r="O563" s="11">
        <v>1</v>
      </c>
      <c r="P563" s="11"/>
      <c r="Q563" s="130">
        <v>5</v>
      </c>
      <c r="R563" s="130">
        <v>5</v>
      </c>
      <c r="S563" s="11"/>
      <c r="T563" s="16"/>
    </row>
    <row r="564" spans="1:20" ht="14.25" customHeight="1">
      <c r="A564" s="1">
        <v>63</v>
      </c>
      <c r="B564" s="10" t="s">
        <v>302</v>
      </c>
      <c r="C564" s="11" t="s">
        <v>318</v>
      </c>
      <c r="D564" s="11" t="s">
        <v>319</v>
      </c>
      <c r="E564" s="14"/>
      <c r="F564" s="11" t="s">
        <v>320</v>
      </c>
      <c r="G564" s="11" t="s">
        <v>322</v>
      </c>
      <c r="H564" s="11" t="s">
        <v>322</v>
      </c>
      <c r="I564" s="14"/>
      <c r="J564" s="12" t="s">
        <v>321</v>
      </c>
      <c r="K564" s="46" t="s">
        <v>96</v>
      </c>
      <c r="L564" s="11" t="s">
        <v>11663</v>
      </c>
      <c r="M564" s="11" t="s">
        <v>28</v>
      </c>
      <c r="N564" s="11">
        <v>0</v>
      </c>
      <c r="O564" s="11">
        <v>1</v>
      </c>
      <c r="P564" s="11"/>
      <c r="Q564" s="130">
        <v>4</v>
      </c>
      <c r="R564" s="130">
        <v>5</v>
      </c>
      <c r="S564" s="11"/>
      <c r="T564" s="16"/>
    </row>
    <row r="565" spans="1:20" ht="14.25" customHeight="1">
      <c r="A565" s="1">
        <v>63</v>
      </c>
      <c r="B565" s="10" t="s">
        <v>302</v>
      </c>
      <c r="C565" s="11" t="s">
        <v>197</v>
      </c>
      <c r="D565" s="11" t="s">
        <v>198</v>
      </c>
      <c r="E565" s="14"/>
      <c r="F565" s="14"/>
      <c r="G565" s="11" t="s">
        <v>326</v>
      </c>
      <c r="H565" s="11" t="s">
        <v>326</v>
      </c>
      <c r="I565" s="14"/>
      <c r="J565" s="12" t="s">
        <v>323</v>
      </c>
      <c r="K565" s="46" t="s">
        <v>324</v>
      </c>
      <c r="L565" s="11" t="s">
        <v>11663</v>
      </c>
      <c r="M565" s="11" t="s">
        <v>110</v>
      </c>
      <c r="N565" s="11">
        <v>0</v>
      </c>
      <c r="O565" s="11">
        <v>1</v>
      </c>
      <c r="P565" s="11"/>
      <c r="Q565" s="130">
        <v>5</v>
      </c>
      <c r="R565" s="130">
        <v>5</v>
      </c>
      <c r="S565" s="11"/>
      <c r="T565" s="16"/>
    </row>
    <row r="566" spans="1:20" ht="14.25" customHeight="1">
      <c r="A566" s="1">
        <v>63</v>
      </c>
      <c r="B566" s="10" t="s">
        <v>302</v>
      </c>
      <c r="C566" s="11" t="s">
        <v>327</v>
      </c>
      <c r="D566" s="11" t="s">
        <v>327</v>
      </c>
      <c r="E566" s="14"/>
      <c r="F566" s="14"/>
      <c r="G566" s="11" t="s">
        <v>12032</v>
      </c>
      <c r="H566" s="11" t="s">
        <v>12032</v>
      </c>
      <c r="I566" s="14"/>
      <c r="J566" s="12" t="s">
        <v>102</v>
      </c>
      <c r="K566" s="46" t="s">
        <v>324</v>
      </c>
      <c r="L566" s="11" t="s">
        <v>11663</v>
      </c>
      <c r="M566" s="11" t="s">
        <v>43</v>
      </c>
      <c r="N566" s="11">
        <v>0</v>
      </c>
      <c r="O566" s="11">
        <v>1</v>
      </c>
      <c r="P566" s="11"/>
      <c r="Q566" s="130">
        <v>5</v>
      </c>
      <c r="R566" s="130">
        <v>4</v>
      </c>
      <c r="S566" s="11"/>
      <c r="T566" s="16"/>
    </row>
    <row r="567" spans="1:20" ht="14.25" customHeight="1">
      <c r="A567" s="1">
        <v>63</v>
      </c>
      <c r="B567" s="10" t="s">
        <v>302</v>
      </c>
      <c r="C567" s="11" t="s">
        <v>318</v>
      </c>
      <c r="D567" s="11" t="s">
        <v>318</v>
      </c>
      <c r="E567" s="14"/>
      <c r="F567" s="14"/>
      <c r="G567" s="11" t="s">
        <v>331</v>
      </c>
      <c r="H567" s="11" t="s">
        <v>331</v>
      </c>
      <c r="I567" s="14"/>
      <c r="J567" s="12" t="s">
        <v>244</v>
      </c>
      <c r="K567" s="46" t="s">
        <v>329</v>
      </c>
      <c r="L567" s="11" t="s">
        <v>11663</v>
      </c>
      <c r="M567" s="11" t="s">
        <v>28</v>
      </c>
      <c r="N567" s="11">
        <v>0</v>
      </c>
      <c r="O567" s="11">
        <v>1</v>
      </c>
      <c r="P567" s="11"/>
      <c r="Q567" s="130">
        <v>5</v>
      </c>
      <c r="R567" s="130">
        <v>5</v>
      </c>
      <c r="S567" s="11"/>
      <c r="T567" s="16"/>
    </row>
    <row r="568" spans="1:20" ht="14.25" customHeight="1">
      <c r="A568" s="7">
        <v>64</v>
      </c>
      <c r="B568" s="19" t="s">
        <v>332</v>
      </c>
      <c r="C568" s="11" t="s">
        <v>333</v>
      </c>
      <c r="D568" s="11" t="s">
        <v>334</v>
      </c>
      <c r="E568" s="14"/>
      <c r="F568" s="14"/>
      <c r="G568" s="11" t="s">
        <v>12033</v>
      </c>
      <c r="H568" s="14"/>
      <c r="I568" s="14"/>
      <c r="J568" s="12" t="s">
        <v>335</v>
      </c>
      <c r="K568" s="46" t="s">
        <v>336</v>
      </c>
      <c r="L568" s="11" t="s">
        <v>11666</v>
      </c>
      <c r="M568" s="11" t="s">
        <v>28</v>
      </c>
      <c r="N568" s="11">
        <v>0</v>
      </c>
      <c r="O568" s="11">
        <v>1</v>
      </c>
      <c r="P568" s="11"/>
      <c r="Q568" s="130">
        <v>2</v>
      </c>
      <c r="R568" s="130">
        <v>4</v>
      </c>
      <c r="S568" s="14"/>
      <c r="T568" s="16"/>
    </row>
    <row r="569" spans="1:20" ht="14.25" customHeight="1">
      <c r="A569" s="7">
        <v>64</v>
      </c>
      <c r="B569" s="19" t="s">
        <v>332</v>
      </c>
      <c r="C569" s="11"/>
      <c r="D569" s="11" t="s">
        <v>12034</v>
      </c>
      <c r="E569" s="14"/>
      <c r="F569" s="14"/>
      <c r="G569" s="14"/>
      <c r="H569" s="14"/>
      <c r="I569" s="14"/>
      <c r="J569" s="12" t="s">
        <v>809</v>
      </c>
      <c r="K569" s="415"/>
      <c r="L569" s="11" t="s">
        <v>11666</v>
      </c>
      <c r="M569" s="11" t="s">
        <v>28</v>
      </c>
      <c r="N569" s="11">
        <v>0</v>
      </c>
      <c r="O569" s="11">
        <v>1</v>
      </c>
      <c r="P569" s="11"/>
      <c r="Q569" s="11"/>
      <c r="R569" s="11"/>
      <c r="S569" s="14"/>
      <c r="T569" s="16"/>
    </row>
    <row r="570" spans="1:20" ht="14.25" customHeight="1">
      <c r="A570" s="7">
        <v>64</v>
      </c>
      <c r="B570" s="19" t="s">
        <v>332</v>
      </c>
      <c r="C570" s="11"/>
      <c r="D570" s="11" t="s">
        <v>9329</v>
      </c>
      <c r="E570" s="14"/>
      <c r="F570" s="14"/>
      <c r="G570" s="14"/>
      <c r="H570" s="14"/>
      <c r="I570" s="14"/>
      <c r="J570" s="12" t="s">
        <v>712</v>
      </c>
      <c r="K570" s="415"/>
      <c r="L570" s="11" t="s">
        <v>11666</v>
      </c>
      <c r="M570" s="11" t="s">
        <v>28</v>
      </c>
      <c r="N570" s="11">
        <v>0</v>
      </c>
      <c r="O570" s="11">
        <v>1</v>
      </c>
      <c r="P570" s="11" t="s">
        <v>12035</v>
      </c>
      <c r="Q570" s="11"/>
      <c r="R570" s="11"/>
      <c r="S570" s="14"/>
      <c r="T570" s="16"/>
    </row>
    <row r="571" spans="1:20" ht="14.25" customHeight="1">
      <c r="A571" s="7">
        <v>64</v>
      </c>
      <c r="B571" s="19" t="s">
        <v>332</v>
      </c>
      <c r="C571" s="11" t="s">
        <v>12036</v>
      </c>
      <c r="D571" s="11" t="s">
        <v>12037</v>
      </c>
      <c r="E571" s="11" t="s">
        <v>12036</v>
      </c>
      <c r="F571" s="11" t="s">
        <v>12038</v>
      </c>
      <c r="G571" s="11" t="s">
        <v>12039</v>
      </c>
      <c r="H571" s="11" t="s">
        <v>12040</v>
      </c>
      <c r="I571" s="14"/>
      <c r="J571" s="12" t="s">
        <v>296</v>
      </c>
      <c r="K571" s="415"/>
      <c r="L571" s="11" t="s">
        <v>11666</v>
      </c>
      <c r="M571" s="11" t="s">
        <v>28</v>
      </c>
      <c r="N571" s="11">
        <v>0</v>
      </c>
      <c r="O571" s="11">
        <v>1</v>
      </c>
      <c r="P571" s="11"/>
      <c r="Q571" s="11"/>
      <c r="R571" s="11"/>
      <c r="S571" s="14"/>
      <c r="T571" s="16"/>
    </row>
    <row r="572" spans="1:20" ht="14.25" customHeight="1">
      <c r="A572" s="7">
        <v>64</v>
      </c>
      <c r="B572" s="19" t="s">
        <v>332</v>
      </c>
      <c r="C572" s="11" t="s">
        <v>75</v>
      </c>
      <c r="D572" s="11" t="s">
        <v>75</v>
      </c>
      <c r="E572" s="11"/>
      <c r="F572" s="11"/>
      <c r="G572" s="14"/>
      <c r="H572" s="14"/>
      <c r="I572" s="14"/>
      <c r="J572" s="12" t="s">
        <v>338</v>
      </c>
      <c r="K572" s="46" t="s">
        <v>339</v>
      </c>
      <c r="L572" s="11" t="s">
        <v>11666</v>
      </c>
      <c r="M572" s="11" t="s">
        <v>78</v>
      </c>
      <c r="N572" s="11">
        <v>0</v>
      </c>
      <c r="O572" s="11">
        <v>1</v>
      </c>
      <c r="P572" s="11"/>
      <c r="Q572" s="130">
        <v>3</v>
      </c>
      <c r="R572" s="130">
        <v>3</v>
      </c>
      <c r="S572" s="14"/>
      <c r="T572" s="16"/>
    </row>
    <row r="573" spans="1:20" ht="14.25" customHeight="1">
      <c r="A573" s="7">
        <v>64</v>
      </c>
      <c r="B573" s="19" t="s">
        <v>332</v>
      </c>
      <c r="C573" s="11"/>
      <c r="D573" s="11" t="s">
        <v>130</v>
      </c>
      <c r="E573" s="11"/>
      <c r="F573" s="11"/>
      <c r="G573" s="14"/>
      <c r="H573" s="14"/>
      <c r="I573" s="14"/>
      <c r="J573" s="12" t="s">
        <v>2229</v>
      </c>
      <c r="K573" s="415"/>
      <c r="L573" s="11" t="s">
        <v>11738</v>
      </c>
      <c r="M573" s="11" t="s">
        <v>98</v>
      </c>
      <c r="N573" s="11">
        <v>0</v>
      </c>
      <c r="O573" s="11">
        <v>1</v>
      </c>
      <c r="P573" s="11" t="s">
        <v>12041</v>
      </c>
      <c r="Q573" s="11"/>
      <c r="R573" s="11"/>
      <c r="S573" s="14"/>
      <c r="T573" s="16"/>
    </row>
    <row r="574" spans="1:20" ht="14.25" customHeight="1">
      <c r="A574" s="7">
        <v>64</v>
      </c>
      <c r="B574" s="19" t="s">
        <v>332</v>
      </c>
      <c r="C574" s="11" t="s">
        <v>105</v>
      </c>
      <c r="D574" s="11" t="s">
        <v>340</v>
      </c>
      <c r="E574" s="11"/>
      <c r="F574" s="11"/>
      <c r="G574" s="11" t="s">
        <v>343</v>
      </c>
      <c r="H574" s="14"/>
      <c r="I574" s="14"/>
      <c r="J574" s="12" t="s">
        <v>341</v>
      </c>
      <c r="K574" s="46" t="s">
        <v>342</v>
      </c>
      <c r="L574" s="11" t="s">
        <v>11663</v>
      </c>
      <c r="M574" s="11" t="s">
        <v>5797</v>
      </c>
      <c r="N574" s="11">
        <v>0</v>
      </c>
      <c r="O574" s="11">
        <v>0</v>
      </c>
      <c r="P574" s="11"/>
      <c r="Q574" s="130">
        <v>3</v>
      </c>
      <c r="R574" s="130">
        <v>4</v>
      </c>
      <c r="S574" s="14"/>
      <c r="T574" s="16"/>
    </row>
    <row r="575" spans="1:20" ht="14.25" customHeight="1">
      <c r="A575" s="7">
        <v>64</v>
      </c>
      <c r="B575" s="19" t="s">
        <v>332</v>
      </c>
      <c r="C575" s="11" t="s">
        <v>12042</v>
      </c>
      <c r="D575" s="11" t="s">
        <v>12042</v>
      </c>
      <c r="E575" s="11"/>
      <c r="F575" s="11"/>
      <c r="G575" s="14"/>
      <c r="H575" s="14"/>
      <c r="I575" s="14"/>
      <c r="J575" s="12" t="s">
        <v>1589</v>
      </c>
      <c r="K575" s="415"/>
      <c r="L575" s="11" t="s">
        <v>11663</v>
      </c>
      <c r="M575" s="11" t="s">
        <v>5797</v>
      </c>
      <c r="N575" s="11">
        <v>0</v>
      </c>
      <c r="O575" s="11">
        <v>0</v>
      </c>
      <c r="P575" s="11"/>
      <c r="Q575" s="11"/>
      <c r="R575" s="11"/>
      <c r="S575" s="14"/>
      <c r="T575" s="16"/>
    </row>
    <row r="576" spans="1:20" ht="14.25" customHeight="1">
      <c r="A576" s="7">
        <v>64</v>
      </c>
      <c r="B576" s="19" t="s">
        <v>332</v>
      </c>
      <c r="C576" s="11" t="s">
        <v>94</v>
      </c>
      <c r="D576" s="11" t="s">
        <v>344</v>
      </c>
      <c r="E576" s="11"/>
      <c r="F576" s="11"/>
      <c r="G576" s="14"/>
      <c r="H576" s="14"/>
      <c r="I576" s="14"/>
      <c r="J576" s="12" t="s">
        <v>342</v>
      </c>
      <c r="K576" s="46" t="s">
        <v>33</v>
      </c>
      <c r="L576" s="11" t="s">
        <v>11738</v>
      </c>
      <c r="M576" s="11" t="s">
        <v>83</v>
      </c>
      <c r="N576" s="11">
        <v>0</v>
      </c>
      <c r="O576" s="11">
        <v>0</v>
      </c>
      <c r="P576" s="11" t="s">
        <v>12043</v>
      </c>
      <c r="Q576" s="130">
        <v>3</v>
      </c>
      <c r="R576" s="130">
        <v>3</v>
      </c>
      <c r="S576" s="14"/>
      <c r="T576" s="16"/>
    </row>
    <row r="577" spans="1:20" ht="14.25" customHeight="1">
      <c r="A577" s="7">
        <v>64</v>
      </c>
      <c r="B577" s="19" t="s">
        <v>332</v>
      </c>
      <c r="C577" s="11" t="s">
        <v>345</v>
      </c>
      <c r="D577" s="11" t="s">
        <v>346</v>
      </c>
      <c r="E577" s="11"/>
      <c r="F577" s="11" t="s">
        <v>347</v>
      </c>
      <c r="G577" s="11" t="s">
        <v>350</v>
      </c>
      <c r="H577" s="11" t="s">
        <v>350</v>
      </c>
      <c r="I577" s="14"/>
      <c r="J577" s="12" t="s">
        <v>348</v>
      </c>
      <c r="K577" s="46" t="s">
        <v>349</v>
      </c>
      <c r="L577" s="11" t="s">
        <v>11663</v>
      </c>
      <c r="M577" s="11" t="s">
        <v>28</v>
      </c>
      <c r="N577" s="11">
        <v>0</v>
      </c>
      <c r="O577" s="11">
        <v>0</v>
      </c>
      <c r="P577" s="11"/>
      <c r="Q577" s="130">
        <v>3</v>
      </c>
      <c r="R577" s="130">
        <v>4</v>
      </c>
      <c r="S577" s="14"/>
      <c r="T577" s="16"/>
    </row>
    <row r="578" spans="1:20" ht="14.25" customHeight="1">
      <c r="A578" s="7">
        <v>64</v>
      </c>
      <c r="B578" s="19" t="s">
        <v>332</v>
      </c>
      <c r="C578" s="11" t="s">
        <v>30</v>
      </c>
      <c r="D578" s="11" t="s">
        <v>2319</v>
      </c>
      <c r="E578" s="11"/>
      <c r="F578" s="11"/>
      <c r="G578" s="11"/>
      <c r="H578" s="11"/>
      <c r="I578" s="14"/>
      <c r="J578" s="12" t="s">
        <v>734</v>
      </c>
      <c r="K578" s="415"/>
      <c r="L578" s="11" t="s">
        <v>11666</v>
      </c>
      <c r="M578" s="11" t="s">
        <v>36</v>
      </c>
      <c r="N578" s="11">
        <v>0</v>
      </c>
      <c r="O578" s="11">
        <v>1</v>
      </c>
      <c r="P578" s="11" t="s">
        <v>12044</v>
      </c>
      <c r="Q578" s="11"/>
      <c r="R578" s="11"/>
      <c r="S578" s="14"/>
      <c r="T578" s="16"/>
    </row>
    <row r="579" spans="1:20" ht="14.25" customHeight="1">
      <c r="A579" s="7">
        <v>64</v>
      </c>
      <c r="B579" s="19" t="s">
        <v>332</v>
      </c>
      <c r="C579" s="11" t="s">
        <v>272</v>
      </c>
      <c r="D579" s="11" t="s">
        <v>351</v>
      </c>
      <c r="E579" s="11"/>
      <c r="F579" s="11"/>
      <c r="G579" s="11" t="s">
        <v>353</v>
      </c>
      <c r="H579" s="11"/>
      <c r="I579" s="14"/>
      <c r="J579" s="12" t="s">
        <v>323</v>
      </c>
      <c r="K579" s="46" t="s">
        <v>352</v>
      </c>
      <c r="L579" s="11" t="s">
        <v>11663</v>
      </c>
      <c r="M579" s="11" t="s">
        <v>43</v>
      </c>
      <c r="N579" s="11">
        <v>0</v>
      </c>
      <c r="O579" s="11">
        <v>0</v>
      </c>
      <c r="P579" s="11"/>
      <c r="Q579" s="130">
        <v>3</v>
      </c>
      <c r="R579" s="130">
        <v>4</v>
      </c>
      <c r="S579" s="14"/>
      <c r="T579" s="16"/>
    </row>
    <row r="580" spans="1:20" ht="14.25" customHeight="1">
      <c r="A580" s="7">
        <v>64</v>
      </c>
      <c r="B580" s="19" t="s">
        <v>332</v>
      </c>
      <c r="C580" s="11" t="s">
        <v>354</v>
      </c>
      <c r="D580" s="11" t="s">
        <v>355</v>
      </c>
      <c r="E580" s="11"/>
      <c r="F580" s="11" t="s">
        <v>356</v>
      </c>
      <c r="G580" s="11" t="s">
        <v>359</v>
      </c>
      <c r="H580" s="11" t="s">
        <v>359</v>
      </c>
      <c r="I580" s="14"/>
      <c r="J580" s="12" t="s">
        <v>278</v>
      </c>
      <c r="K580" s="46" t="s">
        <v>357</v>
      </c>
      <c r="L580" s="11" t="s">
        <v>11663</v>
      </c>
      <c r="M580" s="11" t="s">
        <v>275</v>
      </c>
      <c r="N580" s="11">
        <v>0</v>
      </c>
      <c r="O580" s="11">
        <v>0</v>
      </c>
      <c r="P580" s="11"/>
      <c r="Q580" s="130">
        <v>3</v>
      </c>
      <c r="R580" s="130">
        <v>5</v>
      </c>
      <c r="S580" s="14"/>
      <c r="T580" s="16"/>
    </row>
    <row r="581" spans="1:20" ht="14.25" customHeight="1">
      <c r="A581" s="7">
        <v>64</v>
      </c>
      <c r="B581" s="19" t="s">
        <v>332</v>
      </c>
      <c r="C581" s="11" t="s">
        <v>360</v>
      </c>
      <c r="D581" s="11" t="s">
        <v>361</v>
      </c>
      <c r="E581" s="11" t="s">
        <v>6759</v>
      </c>
      <c r="F581" s="11"/>
      <c r="G581" s="11"/>
      <c r="H581" s="11"/>
      <c r="I581" s="14"/>
      <c r="J581" s="12" t="s">
        <v>362</v>
      </c>
      <c r="K581" s="46" t="s">
        <v>363</v>
      </c>
      <c r="L581" s="11" t="s">
        <v>11688</v>
      </c>
      <c r="M581" s="11" t="s">
        <v>83</v>
      </c>
      <c r="N581" s="11">
        <v>0</v>
      </c>
      <c r="O581" s="11">
        <v>2</v>
      </c>
      <c r="P581" s="11" t="s">
        <v>12045</v>
      </c>
      <c r="Q581" s="130">
        <v>3</v>
      </c>
      <c r="R581" s="130">
        <v>5</v>
      </c>
      <c r="S581" s="14"/>
      <c r="T581" s="16"/>
    </row>
    <row r="582" spans="1:20" ht="14.25" customHeight="1">
      <c r="A582" s="7">
        <v>64</v>
      </c>
      <c r="B582" s="19" t="s">
        <v>332</v>
      </c>
      <c r="C582" s="11" t="s">
        <v>1667</v>
      </c>
      <c r="D582" s="11" t="s">
        <v>1667</v>
      </c>
      <c r="E582" s="11"/>
      <c r="F582" s="11"/>
      <c r="G582" s="11"/>
      <c r="H582" s="11"/>
      <c r="I582" s="14"/>
      <c r="J582" s="12" t="s">
        <v>2202</v>
      </c>
      <c r="K582" s="415"/>
      <c r="L582" s="11" t="s">
        <v>11688</v>
      </c>
      <c r="M582" s="11" t="s">
        <v>83</v>
      </c>
      <c r="N582" s="11">
        <v>0</v>
      </c>
      <c r="O582" s="11">
        <v>2</v>
      </c>
      <c r="P582" s="11"/>
      <c r="Q582" s="11"/>
      <c r="R582" s="11"/>
      <c r="S582" s="14"/>
      <c r="T582" s="16"/>
    </row>
    <row r="583" spans="1:20" ht="14.25" customHeight="1">
      <c r="A583" s="7">
        <v>64</v>
      </c>
      <c r="B583" s="19" t="s">
        <v>332</v>
      </c>
      <c r="C583" s="23"/>
      <c r="D583" s="11" t="s">
        <v>6759</v>
      </c>
      <c r="E583" s="11"/>
      <c r="F583" s="11"/>
      <c r="G583" s="11"/>
      <c r="H583" s="11"/>
      <c r="I583" s="14"/>
      <c r="J583" s="12" t="s">
        <v>12046</v>
      </c>
      <c r="K583" s="415"/>
      <c r="L583" s="11" t="s">
        <v>11688</v>
      </c>
      <c r="M583" s="11" t="s">
        <v>83</v>
      </c>
      <c r="N583" s="11">
        <v>0</v>
      </c>
      <c r="O583" s="11">
        <v>2</v>
      </c>
      <c r="P583" s="23"/>
      <c r="Q583" s="23"/>
      <c r="R583" s="23"/>
      <c r="S583" s="14"/>
      <c r="T583" s="16"/>
    </row>
    <row r="584" spans="1:20" ht="14.25" customHeight="1">
      <c r="A584" s="7">
        <v>64</v>
      </c>
      <c r="B584" s="19" t="s">
        <v>332</v>
      </c>
      <c r="C584" s="11" t="s">
        <v>364</v>
      </c>
      <c r="D584" s="11" t="s">
        <v>365</v>
      </c>
      <c r="E584" s="11"/>
      <c r="F584" s="11"/>
      <c r="G584" s="11"/>
      <c r="H584" s="11"/>
      <c r="I584" s="14"/>
      <c r="J584" s="12" t="s">
        <v>366</v>
      </c>
      <c r="K584" s="46" t="s">
        <v>367</v>
      </c>
      <c r="L584" s="11" t="s">
        <v>11663</v>
      </c>
      <c r="M584" s="11" t="s">
        <v>5797</v>
      </c>
      <c r="N584" s="11">
        <v>0</v>
      </c>
      <c r="O584" s="11">
        <v>5</v>
      </c>
      <c r="P584" s="11"/>
      <c r="Q584" s="130">
        <v>3</v>
      </c>
      <c r="R584" s="130">
        <v>4</v>
      </c>
      <c r="S584" s="14"/>
      <c r="T584" s="16"/>
    </row>
    <row r="585" spans="1:20" ht="14.25" customHeight="1">
      <c r="A585" s="7">
        <v>64</v>
      </c>
      <c r="B585" s="19" t="s">
        <v>332</v>
      </c>
      <c r="C585" s="11"/>
      <c r="D585" s="11" t="s">
        <v>3980</v>
      </c>
      <c r="E585" s="11"/>
      <c r="F585" s="11"/>
      <c r="G585" s="11"/>
      <c r="H585" s="11"/>
      <c r="I585" s="14"/>
      <c r="J585" s="12" t="s">
        <v>12047</v>
      </c>
      <c r="K585" s="415"/>
      <c r="L585" s="11" t="s">
        <v>11663</v>
      </c>
      <c r="M585" s="11" t="s">
        <v>5797</v>
      </c>
      <c r="N585" s="11">
        <v>0</v>
      </c>
      <c r="O585" s="11">
        <v>0</v>
      </c>
      <c r="P585" s="11"/>
      <c r="Q585" s="11"/>
      <c r="R585" s="11"/>
      <c r="S585" s="14"/>
      <c r="T585" s="16"/>
    </row>
    <row r="586" spans="1:20" ht="14.25" customHeight="1">
      <c r="A586" s="7">
        <v>65</v>
      </c>
      <c r="B586" s="19" t="s">
        <v>368</v>
      </c>
      <c r="C586" s="11" t="s">
        <v>333</v>
      </c>
      <c r="D586" s="11" t="s">
        <v>369</v>
      </c>
      <c r="E586" s="11" t="s">
        <v>12048</v>
      </c>
      <c r="F586" s="14"/>
      <c r="G586" s="11" t="s">
        <v>373</v>
      </c>
      <c r="H586" s="11" t="s">
        <v>373</v>
      </c>
      <c r="I586" s="11" t="s">
        <v>242</v>
      </c>
      <c r="J586" s="12" t="s">
        <v>370</v>
      </c>
      <c r="K586" s="46" t="s">
        <v>371</v>
      </c>
      <c r="L586" s="11" t="s">
        <v>11666</v>
      </c>
      <c r="M586" s="11" t="s">
        <v>43</v>
      </c>
      <c r="N586" s="11">
        <v>1</v>
      </c>
      <c r="O586" s="11">
        <v>1</v>
      </c>
      <c r="P586" s="11" t="s">
        <v>12049</v>
      </c>
      <c r="Q586" s="130">
        <v>4</v>
      </c>
      <c r="R586" s="130">
        <v>5</v>
      </c>
      <c r="S586" s="14"/>
      <c r="T586" s="16"/>
    </row>
    <row r="587" spans="1:20" ht="14.25" customHeight="1">
      <c r="A587" s="7">
        <v>65</v>
      </c>
      <c r="B587" s="19" t="s">
        <v>368</v>
      </c>
      <c r="C587" s="11" t="s">
        <v>79</v>
      </c>
      <c r="D587" s="11" t="s">
        <v>12050</v>
      </c>
      <c r="E587" s="11"/>
      <c r="F587" s="14"/>
      <c r="G587" s="11" t="s">
        <v>245</v>
      </c>
      <c r="H587" s="11" t="s">
        <v>245</v>
      </c>
      <c r="I587" s="11"/>
      <c r="J587" s="12" t="s">
        <v>375</v>
      </c>
      <c r="K587" s="46" t="s">
        <v>376</v>
      </c>
      <c r="L587" s="11" t="s">
        <v>11688</v>
      </c>
      <c r="M587" s="11" t="s">
        <v>83</v>
      </c>
      <c r="N587" s="11">
        <v>1</v>
      </c>
      <c r="O587" s="11">
        <v>3</v>
      </c>
      <c r="P587" s="11" t="s">
        <v>12051</v>
      </c>
      <c r="Q587" s="130">
        <v>5</v>
      </c>
      <c r="R587" s="130">
        <v>5</v>
      </c>
      <c r="S587" s="14"/>
      <c r="T587" s="16"/>
    </row>
    <row r="588" spans="1:20" ht="14.25" customHeight="1">
      <c r="A588" s="7">
        <v>65</v>
      </c>
      <c r="B588" s="19" t="s">
        <v>368</v>
      </c>
      <c r="C588" s="11" t="s">
        <v>84</v>
      </c>
      <c r="D588" s="11" t="s">
        <v>85</v>
      </c>
      <c r="E588" s="11"/>
      <c r="F588" s="14"/>
      <c r="G588" s="11" t="s">
        <v>12052</v>
      </c>
      <c r="H588" s="11" t="s">
        <v>380</v>
      </c>
      <c r="I588" s="11"/>
      <c r="J588" s="12" t="s">
        <v>377</v>
      </c>
      <c r="K588" s="46" t="s">
        <v>378</v>
      </c>
      <c r="L588" s="11" t="s">
        <v>11666</v>
      </c>
      <c r="M588" s="11" t="s">
        <v>28</v>
      </c>
      <c r="N588" s="11">
        <v>1</v>
      </c>
      <c r="O588" s="11">
        <v>1</v>
      </c>
      <c r="P588" s="11" t="s">
        <v>12053</v>
      </c>
      <c r="Q588" s="130">
        <v>4</v>
      </c>
      <c r="R588" s="130">
        <v>5</v>
      </c>
      <c r="S588" s="14"/>
      <c r="T588" s="16"/>
    </row>
    <row r="589" spans="1:20" ht="14.25" customHeight="1">
      <c r="A589" s="7">
        <v>65</v>
      </c>
      <c r="B589" s="19" t="s">
        <v>368</v>
      </c>
      <c r="C589" s="11" t="s">
        <v>37</v>
      </c>
      <c r="D589" s="11" t="s">
        <v>381</v>
      </c>
      <c r="E589" s="11" t="s">
        <v>37</v>
      </c>
      <c r="F589" s="14"/>
      <c r="G589" s="11" t="s">
        <v>12054</v>
      </c>
      <c r="H589" s="11" t="s">
        <v>385</v>
      </c>
      <c r="I589" s="14"/>
      <c r="J589" s="12" t="s">
        <v>382</v>
      </c>
      <c r="K589" s="46" t="s">
        <v>383</v>
      </c>
      <c r="L589" s="11" t="s">
        <v>11663</v>
      </c>
      <c r="M589" s="11" t="s">
        <v>43</v>
      </c>
      <c r="N589" s="11">
        <v>1</v>
      </c>
      <c r="O589" s="11">
        <v>1</v>
      </c>
      <c r="P589" s="11" t="s">
        <v>12055</v>
      </c>
      <c r="Q589" s="130">
        <v>5</v>
      </c>
      <c r="R589" s="130">
        <v>5</v>
      </c>
      <c r="S589" s="14"/>
      <c r="T589" s="16"/>
    </row>
    <row r="590" spans="1:20" ht="14.25" customHeight="1">
      <c r="A590" s="1">
        <v>66</v>
      </c>
      <c r="B590" s="10" t="s">
        <v>386</v>
      </c>
      <c r="C590" s="11"/>
      <c r="D590" s="11" t="s">
        <v>68</v>
      </c>
      <c r="E590" s="14"/>
      <c r="F590" s="14"/>
      <c r="G590" s="14"/>
      <c r="H590" s="14"/>
      <c r="I590" s="14"/>
      <c r="J590" s="12" t="s">
        <v>2907</v>
      </c>
      <c r="K590" s="415"/>
      <c r="L590" s="11" t="s">
        <v>11666</v>
      </c>
      <c r="M590" s="11" t="s">
        <v>28</v>
      </c>
      <c r="N590" s="11">
        <v>0</v>
      </c>
      <c r="O590" s="11">
        <v>1</v>
      </c>
      <c r="P590" s="11"/>
      <c r="Q590" s="11"/>
      <c r="R590" s="11"/>
      <c r="S590" s="14"/>
      <c r="T590" s="16"/>
    </row>
    <row r="591" spans="1:20" ht="14.25" customHeight="1">
      <c r="A591" s="1">
        <v>66</v>
      </c>
      <c r="B591" s="10" t="s">
        <v>386</v>
      </c>
      <c r="C591" s="11" t="s">
        <v>44</v>
      </c>
      <c r="D591" s="11" t="s">
        <v>45</v>
      </c>
      <c r="E591" s="14"/>
      <c r="F591" s="14"/>
      <c r="G591" s="11" t="s">
        <v>389</v>
      </c>
      <c r="H591" s="14"/>
      <c r="I591" s="11" t="s">
        <v>391</v>
      </c>
      <c r="J591" s="12" t="s">
        <v>387</v>
      </c>
      <c r="K591" s="46" t="s">
        <v>388</v>
      </c>
      <c r="L591" s="11" t="s">
        <v>11666</v>
      </c>
      <c r="M591" s="11" t="s">
        <v>43</v>
      </c>
      <c r="N591" s="11">
        <v>1</v>
      </c>
      <c r="O591" s="11">
        <v>1</v>
      </c>
      <c r="P591" s="11" t="s">
        <v>12056</v>
      </c>
      <c r="Q591" s="130">
        <v>4</v>
      </c>
      <c r="R591" s="130">
        <v>5</v>
      </c>
      <c r="S591" s="14"/>
      <c r="T591" s="16"/>
    </row>
    <row r="592" spans="1:20" ht="14.25" customHeight="1">
      <c r="A592" s="1">
        <v>66</v>
      </c>
      <c r="B592" s="10" t="s">
        <v>386</v>
      </c>
      <c r="C592" s="11" t="s">
        <v>392</v>
      </c>
      <c r="D592" s="11" t="s">
        <v>392</v>
      </c>
      <c r="E592" s="14"/>
      <c r="F592" s="14"/>
      <c r="G592" s="14"/>
      <c r="H592" s="14"/>
      <c r="I592" s="14"/>
      <c r="J592" s="12" t="s">
        <v>393</v>
      </c>
      <c r="K592" s="46" t="s">
        <v>388</v>
      </c>
      <c r="L592" s="11" t="s">
        <v>11663</v>
      </c>
      <c r="M592" s="11" t="s">
        <v>43</v>
      </c>
      <c r="N592" s="11">
        <v>0</v>
      </c>
      <c r="O592" s="11">
        <v>1</v>
      </c>
      <c r="P592" s="11"/>
      <c r="Q592" s="130">
        <v>4</v>
      </c>
      <c r="R592" s="130">
        <v>5</v>
      </c>
      <c r="S592" s="14"/>
      <c r="T592" s="16"/>
    </row>
    <row r="593" spans="1:20" ht="14.25" customHeight="1">
      <c r="A593" s="1">
        <v>66</v>
      </c>
      <c r="B593" s="10" t="s">
        <v>386</v>
      </c>
      <c r="C593" s="11"/>
      <c r="D593" s="11" t="s">
        <v>2213</v>
      </c>
      <c r="E593" s="14"/>
      <c r="F593" s="14"/>
      <c r="G593" s="14"/>
      <c r="H593" s="14"/>
      <c r="I593" s="14"/>
      <c r="J593" s="12" t="s">
        <v>688</v>
      </c>
      <c r="K593" s="415"/>
      <c r="L593" s="11" t="s">
        <v>11663</v>
      </c>
      <c r="M593" s="11"/>
      <c r="N593" s="11">
        <v>0</v>
      </c>
      <c r="O593" s="11">
        <v>0</v>
      </c>
      <c r="P593" s="11"/>
      <c r="Q593" s="11"/>
      <c r="R593" s="11"/>
      <c r="S593" s="14"/>
      <c r="T593" s="16"/>
    </row>
    <row r="594" spans="1:20" ht="14.25" customHeight="1">
      <c r="A594" s="1">
        <v>66</v>
      </c>
      <c r="B594" s="10" t="s">
        <v>386</v>
      </c>
      <c r="C594" s="29"/>
      <c r="D594" s="29" t="s">
        <v>7447</v>
      </c>
      <c r="E594" s="14"/>
      <c r="F594" s="14"/>
      <c r="G594" s="14"/>
      <c r="H594" s="14"/>
      <c r="I594" s="14"/>
      <c r="J594" s="12" t="s">
        <v>730</v>
      </c>
      <c r="K594" s="415"/>
      <c r="L594" s="11" t="s">
        <v>11663</v>
      </c>
      <c r="M594" s="11"/>
      <c r="N594" s="11">
        <v>0</v>
      </c>
      <c r="O594" s="11">
        <v>0</v>
      </c>
      <c r="P594" s="11"/>
      <c r="Q594" s="11"/>
      <c r="R594" s="11"/>
      <c r="S594" s="14"/>
      <c r="T594" s="16"/>
    </row>
    <row r="595" spans="1:20" ht="14.25" customHeight="1">
      <c r="A595" s="1">
        <v>66</v>
      </c>
      <c r="B595" s="10" t="s">
        <v>386</v>
      </c>
      <c r="C595" s="29"/>
      <c r="D595" s="29" t="s">
        <v>12057</v>
      </c>
      <c r="E595" s="14"/>
      <c r="F595" s="14"/>
      <c r="G595" s="14"/>
      <c r="H595" s="14"/>
      <c r="I595" s="14"/>
      <c r="J595" s="12" t="s">
        <v>558</v>
      </c>
      <c r="K595" s="415"/>
      <c r="L595" s="11" t="s">
        <v>11663</v>
      </c>
      <c r="M595" s="11"/>
      <c r="N595" s="11">
        <v>0</v>
      </c>
      <c r="O595" s="11">
        <v>0</v>
      </c>
      <c r="P595" s="11"/>
      <c r="Q595" s="11"/>
      <c r="R595" s="11"/>
      <c r="S595" s="14"/>
      <c r="T595" s="16"/>
    </row>
    <row r="596" spans="1:20" ht="14.25" customHeight="1">
      <c r="A596" s="1">
        <v>66</v>
      </c>
      <c r="B596" s="10" t="s">
        <v>386</v>
      </c>
      <c r="C596" s="29" t="s">
        <v>68</v>
      </c>
      <c r="D596" s="29"/>
      <c r="E596" s="14"/>
      <c r="F596" s="14"/>
      <c r="G596" s="11" t="s">
        <v>12058</v>
      </c>
      <c r="H596" s="14"/>
      <c r="I596" s="14"/>
      <c r="J596" s="12" t="s">
        <v>395</v>
      </c>
      <c r="K596" s="46" t="s">
        <v>396</v>
      </c>
      <c r="L596" s="11" t="s">
        <v>11666</v>
      </c>
      <c r="M596" s="11" t="s">
        <v>28</v>
      </c>
      <c r="N596" s="11">
        <v>1</v>
      </c>
      <c r="O596" s="11">
        <v>1</v>
      </c>
      <c r="P596" s="11" t="s">
        <v>12059</v>
      </c>
      <c r="Q596" s="130">
        <v>5</v>
      </c>
      <c r="R596" s="130">
        <v>5</v>
      </c>
      <c r="S596" s="14"/>
      <c r="T596" s="16"/>
    </row>
    <row r="597" spans="1:20" ht="14.25" customHeight="1">
      <c r="A597" s="1">
        <v>66</v>
      </c>
      <c r="B597" s="10" t="s">
        <v>386</v>
      </c>
      <c r="C597" s="29" t="s">
        <v>197</v>
      </c>
      <c r="D597" s="29" t="s">
        <v>398</v>
      </c>
      <c r="E597" s="14"/>
      <c r="F597" s="14"/>
      <c r="G597" s="11" t="s">
        <v>12060</v>
      </c>
      <c r="H597" s="14"/>
      <c r="I597" s="14"/>
      <c r="J597" s="12" t="s">
        <v>399</v>
      </c>
      <c r="K597" s="46" t="s">
        <v>400</v>
      </c>
      <c r="L597" s="11" t="s">
        <v>11663</v>
      </c>
      <c r="M597" s="11" t="s">
        <v>28</v>
      </c>
      <c r="N597" s="11">
        <v>1</v>
      </c>
      <c r="O597" s="11">
        <v>1</v>
      </c>
      <c r="P597" s="11"/>
      <c r="Q597" s="130">
        <v>5</v>
      </c>
      <c r="R597" s="130">
        <v>5</v>
      </c>
      <c r="S597" s="14"/>
      <c r="T597" s="16"/>
    </row>
    <row r="598" spans="1:20" ht="14.25" customHeight="1">
      <c r="A598" s="1">
        <v>66</v>
      </c>
      <c r="B598" s="10" t="s">
        <v>386</v>
      </c>
      <c r="C598" s="29" t="s">
        <v>318</v>
      </c>
      <c r="D598" s="29" t="s">
        <v>402</v>
      </c>
      <c r="E598" s="14"/>
      <c r="F598" s="14"/>
      <c r="G598" s="11" t="s">
        <v>405</v>
      </c>
      <c r="H598" s="14"/>
      <c r="I598" s="14"/>
      <c r="J598" s="12" t="s">
        <v>403</v>
      </c>
      <c r="K598" s="46" t="s">
        <v>404</v>
      </c>
      <c r="L598" s="11" t="s">
        <v>11663</v>
      </c>
      <c r="M598" s="11" t="s">
        <v>28</v>
      </c>
      <c r="N598" s="11">
        <v>1</v>
      </c>
      <c r="O598" s="11">
        <v>1</v>
      </c>
      <c r="P598" s="11"/>
      <c r="Q598" s="130">
        <v>4</v>
      </c>
      <c r="R598" s="130">
        <v>5</v>
      </c>
      <c r="S598" s="14"/>
      <c r="T598" s="16"/>
    </row>
    <row r="599" spans="1:20" ht="14.25" customHeight="1">
      <c r="A599" s="7">
        <v>67</v>
      </c>
      <c r="B599" s="19" t="s">
        <v>406</v>
      </c>
      <c r="C599" s="11" t="s">
        <v>75</v>
      </c>
      <c r="D599" s="11" t="s">
        <v>294</v>
      </c>
      <c r="E599" s="14"/>
      <c r="F599" s="11" t="s">
        <v>295</v>
      </c>
      <c r="G599" s="11" t="s">
        <v>410</v>
      </c>
      <c r="H599" s="11" t="s">
        <v>410</v>
      </c>
      <c r="I599" s="14"/>
      <c r="J599" s="12" t="s">
        <v>407</v>
      </c>
      <c r="K599" s="46" t="s">
        <v>408</v>
      </c>
      <c r="L599" s="11" t="s">
        <v>11666</v>
      </c>
      <c r="M599" s="11" t="s">
        <v>78</v>
      </c>
      <c r="N599" s="11">
        <v>1</v>
      </c>
      <c r="O599" s="11">
        <v>0</v>
      </c>
      <c r="P599" s="11"/>
      <c r="Q599" s="130">
        <v>3</v>
      </c>
      <c r="R599" s="130">
        <v>5</v>
      </c>
      <c r="S599" s="14"/>
      <c r="T599" s="16"/>
    </row>
    <row r="600" spans="1:20" ht="14.25" customHeight="1">
      <c r="A600" s="7">
        <v>67</v>
      </c>
      <c r="B600" s="19" t="s">
        <v>406</v>
      </c>
      <c r="C600" s="11" t="s">
        <v>411</v>
      </c>
      <c r="D600" s="11" t="s">
        <v>412</v>
      </c>
      <c r="E600" s="11" t="s">
        <v>12061</v>
      </c>
      <c r="F600" s="11" t="s">
        <v>413</v>
      </c>
      <c r="G600" s="11"/>
      <c r="H600" s="11"/>
      <c r="I600" s="14"/>
      <c r="J600" s="12" t="s">
        <v>414</v>
      </c>
      <c r="K600" s="46" t="s">
        <v>415</v>
      </c>
      <c r="L600" s="11" t="s">
        <v>11666</v>
      </c>
      <c r="M600" s="11" t="s">
        <v>43</v>
      </c>
      <c r="N600" s="11">
        <v>0</v>
      </c>
      <c r="O600" s="11">
        <v>1</v>
      </c>
      <c r="P600" s="11"/>
      <c r="Q600" s="130">
        <v>3</v>
      </c>
      <c r="R600" s="130">
        <v>5</v>
      </c>
      <c r="S600" s="14"/>
      <c r="T600" s="16"/>
    </row>
    <row r="601" spans="1:20" ht="14.25" customHeight="1">
      <c r="A601" s="7">
        <v>67</v>
      </c>
      <c r="B601" s="19" t="s">
        <v>406</v>
      </c>
      <c r="C601" s="11" t="s">
        <v>49</v>
      </c>
      <c r="D601" s="11" t="s">
        <v>417</v>
      </c>
      <c r="E601" s="11"/>
      <c r="F601" s="11" t="s">
        <v>418</v>
      </c>
      <c r="G601" s="11" t="s">
        <v>417</v>
      </c>
      <c r="H601" s="11"/>
      <c r="I601" s="14"/>
      <c r="J601" s="12" t="s">
        <v>419</v>
      </c>
      <c r="K601" s="46" t="s">
        <v>415</v>
      </c>
      <c r="L601" s="11" t="s">
        <v>11666</v>
      </c>
      <c r="M601" s="11" t="s">
        <v>43</v>
      </c>
      <c r="N601" s="11">
        <v>0</v>
      </c>
      <c r="O601" s="11">
        <v>1</v>
      </c>
      <c r="P601" s="11"/>
      <c r="Q601" s="130">
        <v>3</v>
      </c>
      <c r="R601" s="130">
        <v>4</v>
      </c>
      <c r="S601" s="14"/>
      <c r="T601" s="16"/>
    </row>
    <row r="602" spans="1:20" ht="14.25" customHeight="1">
      <c r="A602" s="7">
        <v>68</v>
      </c>
      <c r="B602" s="19" t="s">
        <v>420</v>
      </c>
      <c r="C602" s="11" t="s">
        <v>421</v>
      </c>
      <c r="D602" s="11" t="s">
        <v>350</v>
      </c>
      <c r="E602" s="11" t="s">
        <v>10789</v>
      </c>
      <c r="F602" s="14"/>
      <c r="G602" s="11" t="s">
        <v>12062</v>
      </c>
      <c r="H602" s="11" t="s">
        <v>12062</v>
      </c>
      <c r="I602" s="14"/>
      <c r="J602" s="12" t="s">
        <v>422</v>
      </c>
      <c r="K602" s="46" t="s">
        <v>423</v>
      </c>
      <c r="L602" s="11" t="s">
        <v>11666</v>
      </c>
      <c r="M602" s="11" t="s">
        <v>28</v>
      </c>
      <c r="N602" s="11">
        <v>1</v>
      </c>
      <c r="O602" s="11">
        <v>0</v>
      </c>
      <c r="P602" s="11"/>
      <c r="Q602" s="130">
        <v>4</v>
      </c>
      <c r="R602" s="130">
        <v>5</v>
      </c>
      <c r="S602" s="14"/>
      <c r="T602" s="16"/>
    </row>
    <row r="603" spans="1:20" ht="14.25" customHeight="1">
      <c r="A603" s="7">
        <v>68</v>
      </c>
      <c r="B603" s="19" t="s">
        <v>420</v>
      </c>
      <c r="C603" s="11" t="s">
        <v>350</v>
      </c>
      <c r="D603" s="11" t="s">
        <v>426</v>
      </c>
      <c r="E603" s="11"/>
      <c r="F603" s="14"/>
      <c r="G603" s="11" t="s">
        <v>12063</v>
      </c>
      <c r="H603" s="11" t="s">
        <v>12063</v>
      </c>
      <c r="I603" s="14"/>
      <c r="J603" s="12" t="s">
        <v>427</v>
      </c>
      <c r="K603" s="46" t="s">
        <v>428</v>
      </c>
      <c r="L603" s="11" t="s">
        <v>11666</v>
      </c>
      <c r="M603" s="11" t="s">
        <v>28</v>
      </c>
      <c r="N603" s="11">
        <v>1</v>
      </c>
      <c r="O603" s="11">
        <v>0</v>
      </c>
      <c r="P603" s="11"/>
      <c r="Q603" s="130">
        <v>4</v>
      </c>
      <c r="R603" s="130">
        <v>4</v>
      </c>
      <c r="S603" s="14"/>
      <c r="T603" s="16"/>
    </row>
    <row r="604" spans="1:20" ht="14.25" customHeight="1">
      <c r="A604" s="7">
        <v>68</v>
      </c>
      <c r="B604" s="19" t="s">
        <v>420</v>
      </c>
      <c r="C604" s="11" t="s">
        <v>49</v>
      </c>
      <c r="D604" s="11" t="s">
        <v>431</v>
      </c>
      <c r="E604" s="11"/>
      <c r="F604" s="14"/>
      <c r="G604" s="11" t="s">
        <v>434</v>
      </c>
      <c r="H604" s="11" t="s">
        <v>434</v>
      </c>
      <c r="I604" s="11" t="s">
        <v>436</v>
      </c>
      <c r="J604" s="12" t="s">
        <v>432</v>
      </c>
      <c r="K604" s="46" t="s">
        <v>433</v>
      </c>
      <c r="L604" s="11" t="s">
        <v>11666</v>
      </c>
      <c r="M604" s="11" t="s">
        <v>43</v>
      </c>
      <c r="N604" s="11">
        <v>1</v>
      </c>
      <c r="O604" s="11">
        <v>1</v>
      </c>
      <c r="P604" s="11"/>
      <c r="Q604" s="130">
        <v>4</v>
      </c>
      <c r="R604" s="130">
        <v>5</v>
      </c>
      <c r="S604" s="14"/>
      <c r="T604" s="16"/>
    </row>
    <row r="605" spans="1:20" ht="14.25" customHeight="1">
      <c r="A605" s="7">
        <v>68</v>
      </c>
      <c r="B605" s="19" t="s">
        <v>420</v>
      </c>
      <c r="C605" s="11" t="s">
        <v>437</v>
      </c>
      <c r="D605" s="11" t="s">
        <v>12064</v>
      </c>
      <c r="E605" s="11"/>
      <c r="F605" s="14"/>
      <c r="G605" s="11" t="s">
        <v>441</v>
      </c>
      <c r="H605" s="11" t="s">
        <v>441</v>
      </c>
      <c r="I605" s="11" t="s">
        <v>436</v>
      </c>
      <c r="J605" s="12" t="s">
        <v>438</v>
      </c>
      <c r="K605" s="46" t="s">
        <v>439</v>
      </c>
      <c r="L605" s="11" t="s">
        <v>11666</v>
      </c>
      <c r="M605" s="11" t="s">
        <v>43</v>
      </c>
      <c r="N605" s="11">
        <v>1</v>
      </c>
      <c r="O605" s="11">
        <v>1</v>
      </c>
      <c r="P605" s="11"/>
      <c r="Q605" s="130">
        <v>4</v>
      </c>
      <c r="R605" s="130">
        <v>5</v>
      </c>
      <c r="S605" s="14"/>
      <c r="T605" s="16"/>
    </row>
    <row r="606" spans="1:20" ht="14.25" customHeight="1">
      <c r="A606" s="7">
        <v>68</v>
      </c>
      <c r="B606" s="19" t="s">
        <v>420</v>
      </c>
      <c r="C606" s="11" t="s">
        <v>411</v>
      </c>
      <c r="D606" s="11" t="s">
        <v>442</v>
      </c>
      <c r="E606" s="11"/>
      <c r="F606" s="11" t="s">
        <v>413</v>
      </c>
      <c r="G606" s="20" t="s">
        <v>445</v>
      </c>
      <c r="H606" s="20" t="s">
        <v>445</v>
      </c>
      <c r="I606" s="11" t="s">
        <v>436</v>
      </c>
      <c r="J606" s="12" t="s">
        <v>259</v>
      </c>
      <c r="K606" s="46" t="s">
        <v>443</v>
      </c>
      <c r="L606" s="11" t="s">
        <v>11666</v>
      </c>
      <c r="M606" s="11" t="s">
        <v>43</v>
      </c>
      <c r="N606" s="11">
        <v>1</v>
      </c>
      <c r="O606" s="11">
        <v>1</v>
      </c>
      <c r="P606" s="11"/>
      <c r="Q606" s="130">
        <v>4</v>
      </c>
      <c r="R606" s="130">
        <v>5</v>
      </c>
      <c r="S606" s="14"/>
      <c r="T606" s="16"/>
    </row>
    <row r="607" spans="1:20" ht="14.25" customHeight="1">
      <c r="A607" s="7">
        <v>68</v>
      </c>
      <c r="B607" s="19" t="s">
        <v>420</v>
      </c>
      <c r="C607" s="11" t="s">
        <v>446</v>
      </c>
      <c r="D607" s="11" t="s">
        <v>447</v>
      </c>
      <c r="E607" s="11"/>
      <c r="F607" s="11"/>
      <c r="G607" s="20" t="s">
        <v>450</v>
      </c>
      <c r="H607" s="20" t="s">
        <v>451</v>
      </c>
      <c r="I607" s="11" t="s">
        <v>436</v>
      </c>
      <c r="J607" s="12" t="s">
        <v>448</v>
      </c>
      <c r="K607" s="46" t="s">
        <v>449</v>
      </c>
      <c r="L607" s="11" t="s">
        <v>11666</v>
      </c>
      <c r="M607" s="11" t="s">
        <v>43</v>
      </c>
      <c r="N607" s="11">
        <v>1</v>
      </c>
      <c r="O607" s="11">
        <v>1</v>
      </c>
      <c r="P607" s="11" t="s">
        <v>12065</v>
      </c>
      <c r="Q607" s="130">
        <v>4</v>
      </c>
      <c r="R607" s="130">
        <v>5</v>
      </c>
      <c r="S607" s="14"/>
      <c r="T607" s="16"/>
    </row>
    <row r="608" spans="1:20" ht="14.25" customHeight="1">
      <c r="A608" s="7">
        <v>68</v>
      </c>
      <c r="B608" s="19" t="s">
        <v>420</v>
      </c>
      <c r="C608" s="11" t="s">
        <v>38</v>
      </c>
      <c r="D608" s="11" t="s">
        <v>452</v>
      </c>
      <c r="E608" s="11"/>
      <c r="F608" s="11"/>
      <c r="G608" s="20"/>
      <c r="H608" s="20"/>
      <c r="I608" s="11" t="s">
        <v>436</v>
      </c>
      <c r="J608" s="12" t="s">
        <v>453</v>
      </c>
      <c r="K608" s="46" t="s">
        <v>454</v>
      </c>
      <c r="L608" s="11" t="s">
        <v>11663</v>
      </c>
      <c r="M608" s="11" t="s">
        <v>43</v>
      </c>
      <c r="N608" s="11">
        <v>0</v>
      </c>
      <c r="O608" s="11">
        <v>1</v>
      </c>
      <c r="P608" s="11"/>
      <c r="Q608" s="130">
        <v>3</v>
      </c>
      <c r="R608" s="130">
        <v>4</v>
      </c>
      <c r="S608" s="14"/>
      <c r="T608" s="16"/>
    </row>
    <row r="609" spans="1:20" ht="14.25" customHeight="1">
      <c r="A609" s="7">
        <v>68</v>
      </c>
      <c r="B609" s="19" t="s">
        <v>420</v>
      </c>
      <c r="C609" s="11" t="s">
        <v>75</v>
      </c>
      <c r="D609" s="11" t="s">
        <v>75</v>
      </c>
      <c r="E609" s="11"/>
      <c r="F609" s="11"/>
      <c r="G609" s="20" t="s">
        <v>458</v>
      </c>
      <c r="H609" s="20" t="s">
        <v>459</v>
      </c>
      <c r="I609" s="11"/>
      <c r="J609" s="12" t="s">
        <v>456</v>
      </c>
      <c r="K609" s="46" t="s">
        <v>457</v>
      </c>
      <c r="L609" s="11" t="s">
        <v>11666</v>
      </c>
      <c r="M609" s="11" t="s">
        <v>78</v>
      </c>
      <c r="N609" s="11">
        <v>1</v>
      </c>
      <c r="O609" s="11">
        <v>6</v>
      </c>
      <c r="P609" s="11"/>
      <c r="Q609" s="130">
        <v>4</v>
      </c>
      <c r="R609" s="130">
        <v>5</v>
      </c>
      <c r="S609" s="14"/>
      <c r="T609" s="16"/>
    </row>
    <row r="610" spans="1:20" ht="14.25" customHeight="1">
      <c r="A610" s="7">
        <v>68</v>
      </c>
      <c r="B610" s="19" t="s">
        <v>420</v>
      </c>
      <c r="C610" s="11" t="s">
        <v>30</v>
      </c>
      <c r="D610" s="11" t="s">
        <v>460</v>
      </c>
      <c r="E610" s="11" t="s">
        <v>31</v>
      </c>
      <c r="F610" s="11"/>
      <c r="G610" s="20" t="s">
        <v>12066</v>
      </c>
      <c r="H610" s="20" t="s">
        <v>463</v>
      </c>
      <c r="I610" s="11" t="s">
        <v>466</v>
      </c>
      <c r="J610" s="12" t="s">
        <v>378</v>
      </c>
      <c r="K610" s="46" t="s">
        <v>461</v>
      </c>
      <c r="L610" s="11" t="s">
        <v>11666</v>
      </c>
      <c r="M610" s="11" t="s">
        <v>36</v>
      </c>
      <c r="N610" s="11">
        <v>1</v>
      </c>
      <c r="O610" s="11">
        <v>1</v>
      </c>
      <c r="P610" s="11" t="s">
        <v>12067</v>
      </c>
      <c r="Q610" s="130">
        <v>4</v>
      </c>
      <c r="R610" s="130">
        <v>5</v>
      </c>
      <c r="S610" s="14"/>
      <c r="T610" s="16"/>
    </row>
    <row r="611" spans="1:20" ht="14.25" customHeight="1">
      <c r="A611" s="7">
        <v>68</v>
      </c>
      <c r="B611" s="19" t="s">
        <v>420</v>
      </c>
      <c r="C611" s="11" t="s">
        <v>197</v>
      </c>
      <c r="D611" s="11" t="s">
        <v>12068</v>
      </c>
      <c r="E611" s="11"/>
      <c r="F611" s="11"/>
      <c r="G611" s="20" t="s">
        <v>469</v>
      </c>
      <c r="H611" s="20" t="s">
        <v>470</v>
      </c>
      <c r="I611" s="11"/>
      <c r="J611" s="12" t="s">
        <v>467</v>
      </c>
      <c r="K611" s="46" t="s">
        <v>468</v>
      </c>
      <c r="L611" s="11" t="s">
        <v>11663</v>
      </c>
      <c r="M611" s="11" t="s">
        <v>5797</v>
      </c>
      <c r="N611" s="11">
        <v>0</v>
      </c>
      <c r="O611" s="11">
        <v>1</v>
      </c>
      <c r="P611" s="11"/>
      <c r="Q611" s="130">
        <v>3</v>
      </c>
      <c r="R611" s="130">
        <v>4</v>
      </c>
      <c r="S611" s="14"/>
      <c r="T611" s="16"/>
    </row>
    <row r="612" spans="1:20" ht="14.25" customHeight="1">
      <c r="A612" s="7">
        <v>69</v>
      </c>
      <c r="B612" s="19" t="s">
        <v>471</v>
      </c>
      <c r="C612" s="11" t="s">
        <v>472</v>
      </c>
      <c r="D612" s="11" t="s">
        <v>473</v>
      </c>
      <c r="E612" s="14"/>
      <c r="F612" s="14"/>
      <c r="G612" s="11" t="s">
        <v>476</v>
      </c>
      <c r="H612" s="11" t="s">
        <v>477</v>
      </c>
      <c r="I612" s="14"/>
      <c r="J612" s="12" t="s">
        <v>474</v>
      </c>
      <c r="K612" s="46" t="s">
        <v>475</v>
      </c>
      <c r="L612" s="11" t="s">
        <v>11666</v>
      </c>
      <c r="M612" s="11" t="s">
        <v>28</v>
      </c>
      <c r="N612" s="11">
        <v>1</v>
      </c>
      <c r="O612" s="11">
        <v>1</v>
      </c>
      <c r="P612" s="11" t="s">
        <v>12069</v>
      </c>
      <c r="Q612" s="130">
        <v>3</v>
      </c>
      <c r="R612" s="130">
        <v>4</v>
      </c>
      <c r="S612" s="14"/>
      <c r="T612" s="16"/>
    </row>
    <row r="613" spans="1:20" ht="14.25" customHeight="1">
      <c r="A613" s="7">
        <v>69</v>
      </c>
      <c r="B613" s="19" t="s">
        <v>471</v>
      </c>
      <c r="C613" s="11"/>
      <c r="D613" s="11" t="s">
        <v>11863</v>
      </c>
      <c r="E613" s="14"/>
      <c r="F613" s="14"/>
      <c r="G613" s="11"/>
      <c r="H613" s="11"/>
      <c r="I613" s="14"/>
      <c r="J613" s="12" t="s">
        <v>2801</v>
      </c>
      <c r="K613" s="415"/>
      <c r="L613" s="11" t="s">
        <v>11666</v>
      </c>
      <c r="M613" s="11" t="s">
        <v>28</v>
      </c>
      <c r="N613" s="11">
        <v>0</v>
      </c>
      <c r="O613" s="11">
        <v>1</v>
      </c>
      <c r="P613" s="11"/>
      <c r="Q613" s="11"/>
      <c r="R613" s="11"/>
      <c r="S613" s="14"/>
      <c r="T613" s="16"/>
    </row>
    <row r="614" spans="1:20" ht="14.25" customHeight="1">
      <c r="A614" s="7">
        <v>69</v>
      </c>
      <c r="B614" s="19" t="s">
        <v>471</v>
      </c>
      <c r="C614" s="10" t="s">
        <v>703</v>
      </c>
      <c r="D614" s="10" t="s">
        <v>478</v>
      </c>
      <c r="E614" s="14"/>
      <c r="F614" s="11" t="s">
        <v>479</v>
      </c>
      <c r="G614" s="11" t="s">
        <v>483</v>
      </c>
      <c r="H614" s="11" t="s">
        <v>483</v>
      </c>
      <c r="I614" s="14"/>
      <c r="J614" s="12" t="s">
        <v>480</v>
      </c>
      <c r="K614" s="46" t="s">
        <v>481</v>
      </c>
      <c r="L614" s="11" t="s">
        <v>11666</v>
      </c>
      <c r="M614" s="11" t="s">
        <v>5797</v>
      </c>
      <c r="N614" s="11">
        <v>0</v>
      </c>
      <c r="O614" s="11">
        <v>1</v>
      </c>
      <c r="P614" s="11"/>
      <c r="Q614" s="130">
        <v>3</v>
      </c>
      <c r="R614" s="130">
        <v>4</v>
      </c>
      <c r="S614" s="14"/>
      <c r="T614" s="16"/>
    </row>
    <row r="615" spans="1:20" ht="14.25" customHeight="1">
      <c r="A615" s="7">
        <v>70</v>
      </c>
      <c r="B615" s="19" t="s">
        <v>484</v>
      </c>
      <c r="C615" s="11" t="s">
        <v>84</v>
      </c>
      <c r="D615" s="11" t="s">
        <v>85</v>
      </c>
      <c r="E615" s="14"/>
      <c r="F615" s="14"/>
      <c r="G615" s="14"/>
      <c r="H615" s="14"/>
      <c r="I615" s="14"/>
      <c r="J615" s="12" t="s">
        <v>1297</v>
      </c>
      <c r="K615" s="415"/>
      <c r="L615" s="11" t="s">
        <v>11666</v>
      </c>
      <c r="M615" s="11" t="s">
        <v>28</v>
      </c>
      <c r="N615" s="11">
        <v>0</v>
      </c>
      <c r="O615" s="11">
        <v>1</v>
      </c>
      <c r="P615" s="11"/>
      <c r="Q615" s="11"/>
      <c r="R615" s="11"/>
      <c r="S615" s="14"/>
      <c r="T615" s="16"/>
    </row>
    <row r="616" spans="1:20" ht="14.25" customHeight="1">
      <c r="A616" s="7">
        <v>70</v>
      </c>
      <c r="B616" s="19" t="s">
        <v>484</v>
      </c>
      <c r="C616" s="11"/>
      <c r="D616" s="11" t="s">
        <v>498</v>
      </c>
      <c r="E616" s="14"/>
      <c r="F616" s="14"/>
      <c r="G616" s="11"/>
      <c r="H616" s="11"/>
      <c r="I616" s="11"/>
      <c r="J616" s="12" t="s">
        <v>1534</v>
      </c>
      <c r="K616" s="415"/>
      <c r="L616" s="11" t="s">
        <v>11666</v>
      </c>
      <c r="M616" s="11" t="s">
        <v>28</v>
      </c>
      <c r="N616" s="11">
        <v>0</v>
      </c>
      <c r="O616" s="11">
        <v>1</v>
      </c>
      <c r="P616" s="11"/>
      <c r="Q616" s="11"/>
      <c r="R616" s="11"/>
      <c r="S616" s="14"/>
      <c r="T616" s="16"/>
    </row>
    <row r="617" spans="1:20" ht="14.25" customHeight="1">
      <c r="A617" s="7">
        <v>70</v>
      </c>
      <c r="B617" s="19" t="s">
        <v>484</v>
      </c>
      <c r="C617" s="11"/>
      <c r="D617" s="11" t="s">
        <v>9325</v>
      </c>
      <c r="E617" s="14"/>
      <c r="F617" s="14"/>
      <c r="G617" s="11"/>
      <c r="H617" s="11"/>
      <c r="I617" s="11"/>
      <c r="J617" s="12" t="s">
        <v>335</v>
      </c>
      <c r="K617" s="415"/>
      <c r="L617" s="11" t="s">
        <v>11666</v>
      </c>
      <c r="M617" s="11" t="s">
        <v>28</v>
      </c>
      <c r="N617" s="11">
        <v>0</v>
      </c>
      <c r="O617" s="11">
        <v>1</v>
      </c>
      <c r="P617" s="11"/>
      <c r="Q617" s="11"/>
      <c r="R617" s="11"/>
      <c r="S617" s="14"/>
      <c r="T617" s="16"/>
    </row>
    <row r="618" spans="1:20" ht="14.25" customHeight="1">
      <c r="A618" s="7">
        <v>70</v>
      </c>
      <c r="B618" s="19" t="s">
        <v>484</v>
      </c>
      <c r="C618" s="11" t="s">
        <v>84</v>
      </c>
      <c r="D618" s="11" t="s">
        <v>85</v>
      </c>
      <c r="E618" s="14"/>
      <c r="F618" s="14"/>
      <c r="G618" s="11" t="s">
        <v>486</v>
      </c>
      <c r="H618" s="11" t="s">
        <v>486</v>
      </c>
      <c r="I618" s="11"/>
      <c r="J618" s="12" t="s">
        <v>305</v>
      </c>
      <c r="K618" s="46" t="s">
        <v>86</v>
      </c>
      <c r="L618" s="11" t="s">
        <v>11666</v>
      </c>
      <c r="M618" s="11" t="s">
        <v>28</v>
      </c>
      <c r="N618" s="11">
        <v>1</v>
      </c>
      <c r="O618" s="11">
        <v>1</v>
      </c>
      <c r="P618" s="11" t="s">
        <v>12070</v>
      </c>
      <c r="Q618" s="130">
        <v>4</v>
      </c>
      <c r="R618" s="130">
        <v>5</v>
      </c>
      <c r="S618" s="14"/>
      <c r="T618" s="16"/>
    </row>
    <row r="619" spans="1:20" ht="14.25" customHeight="1">
      <c r="A619" s="7">
        <v>70</v>
      </c>
      <c r="B619" s="19" t="s">
        <v>484</v>
      </c>
      <c r="C619" s="11" t="s">
        <v>38</v>
      </c>
      <c r="D619" s="11" t="s">
        <v>38</v>
      </c>
      <c r="E619" s="14"/>
      <c r="F619" s="14"/>
      <c r="G619" s="11" t="s">
        <v>12071</v>
      </c>
      <c r="H619" s="11" t="s">
        <v>490</v>
      </c>
      <c r="I619" s="11"/>
      <c r="J619" s="12" t="s">
        <v>487</v>
      </c>
      <c r="K619" s="46" t="s">
        <v>488</v>
      </c>
      <c r="L619" s="11" t="s">
        <v>11663</v>
      </c>
      <c r="M619" s="11" t="s">
        <v>43</v>
      </c>
      <c r="N619" s="11">
        <v>1</v>
      </c>
      <c r="O619" s="11">
        <v>1</v>
      </c>
      <c r="P619" s="11"/>
      <c r="Q619" s="130">
        <v>4</v>
      </c>
      <c r="R619" s="130">
        <v>5</v>
      </c>
      <c r="S619" s="14"/>
      <c r="T619" s="16"/>
    </row>
    <row r="620" spans="1:20" ht="14.25" customHeight="1">
      <c r="A620" s="7">
        <v>70</v>
      </c>
      <c r="B620" s="19" t="s">
        <v>484</v>
      </c>
      <c r="C620" s="11" t="s">
        <v>267</v>
      </c>
      <c r="D620" s="11" t="s">
        <v>267</v>
      </c>
      <c r="E620" s="14"/>
      <c r="F620" s="14"/>
      <c r="G620" s="11"/>
      <c r="H620" s="11" t="s">
        <v>12072</v>
      </c>
      <c r="I620" s="11"/>
      <c r="J620" s="12" t="s">
        <v>1134</v>
      </c>
      <c r="K620" s="415"/>
      <c r="L620" s="11" t="s">
        <v>11666</v>
      </c>
      <c r="M620" s="11" t="s">
        <v>43</v>
      </c>
      <c r="N620" s="11">
        <v>0</v>
      </c>
      <c r="O620" s="11">
        <v>6</v>
      </c>
      <c r="P620" s="11"/>
      <c r="Q620" s="11"/>
      <c r="R620" s="11"/>
      <c r="S620" s="14"/>
      <c r="T620" s="16"/>
    </row>
    <row r="621" spans="1:20" ht="14.25" customHeight="1">
      <c r="A621" s="7">
        <v>70</v>
      </c>
      <c r="B621" s="19" t="s">
        <v>484</v>
      </c>
      <c r="C621" s="11" t="s">
        <v>491</v>
      </c>
      <c r="D621" s="11" t="s">
        <v>492</v>
      </c>
      <c r="E621" s="11" t="s">
        <v>12073</v>
      </c>
      <c r="F621" s="14"/>
      <c r="G621" s="11" t="s">
        <v>12074</v>
      </c>
      <c r="H621" s="11" t="s">
        <v>12074</v>
      </c>
      <c r="I621" s="11" t="s">
        <v>464</v>
      </c>
      <c r="J621" s="12" t="s">
        <v>493</v>
      </c>
      <c r="K621" s="46" t="s">
        <v>494</v>
      </c>
      <c r="L621" s="11" t="s">
        <v>11666</v>
      </c>
      <c r="M621" s="11" t="s">
        <v>43</v>
      </c>
      <c r="N621" s="11">
        <v>1</v>
      </c>
      <c r="O621" s="11">
        <v>1</v>
      </c>
      <c r="P621" s="11" t="s">
        <v>12075</v>
      </c>
      <c r="Q621" s="130">
        <v>4</v>
      </c>
      <c r="R621" s="130">
        <v>4</v>
      </c>
      <c r="S621" s="14"/>
      <c r="T621" s="16"/>
    </row>
    <row r="622" spans="1:20" ht="14.25" customHeight="1">
      <c r="A622" s="7">
        <v>70</v>
      </c>
      <c r="B622" s="19" t="s">
        <v>484</v>
      </c>
      <c r="C622" s="28" t="s">
        <v>497</v>
      </c>
      <c r="D622" s="28" t="s">
        <v>498</v>
      </c>
      <c r="E622" s="11"/>
      <c r="F622" s="14"/>
      <c r="G622" s="11" t="s">
        <v>12076</v>
      </c>
      <c r="H622" s="11" t="s">
        <v>12076</v>
      </c>
      <c r="I622" s="11"/>
      <c r="J622" s="12" t="s">
        <v>499</v>
      </c>
      <c r="K622" s="46" t="s">
        <v>500</v>
      </c>
      <c r="L622" s="11" t="s">
        <v>11666</v>
      </c>
      <c r="M622" s="11" t="s">
        <v>28</v>
      </c>
      <c r="N622" s="11">
        <v>1</v>
      </c>
      <c r="O622" s="11">
        <v>1</v>
      </c>
      <c r="P622" s="11"/>
      <c r="Q622" s="130">
        <v>4</v>
      </c>
      <c r="R622" s="130">
        <v>5</v>
      </c>
      <c r="S622" s="14"/>
      <c r="T622" s="16"/>
    </row>
    <row r="623" spans="1:20" ht="14.25" customHeight="1">
      <c r="A623" s="7">
        <v>70</v>
      </c>
      <c r="B623" s="19" t="s">
        <v>484</v>
      </c>
      <c r="C623" s="11"/>
      <c r="D623" s="11" t="s">
        <v>350</v>
      </c>
      <c r="E623" s="14"/>
      <c r="F623" s="11" t="s">
        <v>12077</v>
      </c>
      <c r="G623" s="11" t="s">
        <v>12078</v>
      </c>
      <c r="H623" s="11" t="s">
        <v>12078</v>
      </c>
      <c r="I623" s="14"/>
      <c r="J623" s="12" t="s">
        <v>1563</v>
      </c>
      <c r="K623" s="46" t="s">
        <v>12079</v>
      </c>
      <c r="L623" s="11" t="s">
        <v>11666</v>
      </c>
      <c r="M623" s="11" t="s">
        <v>28</v>
      </c>
      <c r="N623" s="11">
        <v>1</v>
      </c>
      <c r="O623" s="11">
        <v>1</v>
      </c>
      <c r="P623" s="11"/>
      <c r="Q623" s="130"/>
      <c r="R623" s="130"/>
      <c r="S623" s="14"/>
      <c r="T623" s="16"/>
    </row>
    <row r="624" spans="1:20" ht="14.25" customHeight="1">
      <c r="A624" s="7">
        <v>70</v>
      </c>
      <c r="B624" s="19" t="s">
        <v>484</v>
      </c>
      <c r="C624" s="11" t="s">
        <v>421</v>
      </c>
      <c r="D624" s="11" t="s">
        <v>503</v>
      </c>
      <c r="E624" s="14"/>
      <c r="F624" s="11"/>
      <c r="G624" s="11" t="s">
        <v>12080</v>
      </c>
      <c r="H624" s="11" t="s">
        <v>507</v>
      </c>
      <c r="I624" s="14"/>
      <c r="J624" s="12" t="s">
        <v>1563</v>
      </c>
      <c r="K624" s="46" t="s">
        <v>505</v>
      </c>
      <c r="L624" s="11" t="s">
        <v>11666</v>
      </c>
      <c r="M624" s="11" t="s">
        <v>28</v>
      </c>
      <c r="N624" s="11">
        <v>1</v>
      </c>
      <c r="O624" s="11">
        <v>1</v>
      </c>
      <c r="P624" s="11" t="s">
        <v>12081</v>
      </c>
      <c r="Q624" s="130">
        <v>4</v>
      </c>
      <c r="R624" s="130">
        <v>5</v>
      </c>
      <c r="S624" s="14"/>
      <c r="T624" s="16"/>
    </row>
    <row r="625" spans="1:20" ht="14.25" customHeight="1">
      <c r="A625" s="1">
        <v>71</v>
      </c>
      <c r="B625" s="10" t="s">
        <v>508</v>
      </c>
      <c r="C625" s="11" t="s">
        <v>421</v>
      </c>
      <c r="D625" s="11" t="s">
        <v>509</v>
      </c>
      <c r="E625" s="14"/>
      <c r="F625" s="14"/>
      <c r="G625" s="11" t="s">
        <v>513</v>
      </c>
      <c r="H625" s="14"/>
      <c r="I625" s="14"/>
      <c r="J625" s="12" t="s">
        <v>510</v>
      </c>
      <c r="K625" s="46" t="s">
        <v>511</v>
      </c>
      <c r="L625" s="11" t="s">
        <v>11663</v>
      </c>
      <c r="M625" s="11" t="s">
        <v>28</v>
      </c>
      <c r="N625" s="11">
        <v>1</v>
      </c>
      <c r="O625" s="11">
        <v>1</v>
      </c>
      <c r="P625" s="11" t="s">
        <v>12082</v>
      </c>
      <c r="Q625" s="130">
        <v>3</v>
      </c>
      <c r="R625" s="130">
        <v>5</v>
      </c>
      <c r="S625" s="14"/>
      <c r="T625" s="16"/>
    </row>
    <row r="626" spans="1:20" ht="14.25" customHeight="1">
      <c r="A626" s="1">
        <v>71</v>
      </c>
      <c r="B626" s="10" t="s">
        <v>508</v>
      </c>
      <c r="C626" s="11" t="s">
        <v>514</v>
      </c>
      <c r="D626" s="11" t="s">
        <v>514</v>
      </c>
      <c r="E626" s="11" t="s">
        <v>12083</v>
      </c>
      <c r="F626" s="11"/>
      <c r="G626" s="14"/>
      <c r="H626" s="14"/>
      <c r="I626" s="14"/>
      <c r="J626" s="12" t="s">
        <v>487</v>
      </c>
      <c r="K626" s="46" t="s">
        <v>515</v>
      </c>
      <c r="L626" s="11" t="s">
        <v>11688</v>
      </c>
      <c r="M626" s="11" t="s">
        <v>83</v>
      </c>
      <c r="N626" s="11">
        <v>0</v>
      </c>
      <c r="O626" s="11">
        <v>3</v>
      </c>
      <c r="P626" s="11" t="s">
        <v>12084</v>
      </c>
      <c r="Q626" s="130">
        <v>3</v>
      </c>
      <c r="R626" s="130">
        <v>4</v>
      </c>
      <c r="S626" s="14"/>
      <c r="T626" s="16"/>
    </row>
    <row r="627" spans="1:20" ht="14.25" customHeight="1">
      <c r="A627" s="1">
        <v>71</v>
      </c>
      <c r="B627" s="10" t="s">
        <v>508</v>
      </c>
      <c r="C627" s="11" t="s">
        <v>10839</v>
      </c>
      <c r="D627" s="11" t="s">
        <v>518</v>
      </c>
      <c r="E627" s="11" t="s">
        <v>12085</v>
      </c>
      <c r="F627" s="11" t="s">
        <v>519</v>
      </c>
      <c r="G627" s="14"/>
      <c r="H627" s="14"/>
      <c r="I627" s="14"/>
      <c r="J627" s="12" t="s">
        <v>520</v>
      </c>
      <c r="K627" s="46" t="s">
        <v>254</v>
      </c>
      <c r="L627" s="11" t="s">
        <v>11663</v>
      </c>
      <c r="M627" s="11" t="s">
        <v>110</v>
      </c>
      <c r="N627" s="11">
        <v>1</v>
      </c>
      <c r="O627" s="11">
        <v>5</v>
      </c>
      <c r="P627" s="11"/>
      <c r="Q627" s="130">
        <v>3</v>
      </c>
      <c r="R627" s="130">
        <v>3</v>
      </c>
      <c r="S627" s="14"/>
      <c r="T627" s="16"/>
    </row>
    <row r="628" spans="1:20" ht="14.25" customHeight="1">
      <c r="A628" s="1">
        <v>71</v>
      </c>
      <c r="B628" s="10" t="s">
        <v>508</v>
      </c>
      <c r="C628" s="11" t="s">
        <v>310</v>
      </c>
      <c r="D628" s="11" t="s">
        <v>521</v>
      </c>
      <c r="E628" s="14"/>
      <c r="F628" s="11" t="s">
        <v>522</v>
      </c>
      <c r="G628" s="11" t="s">
        <v>525</v>
      </c>
      <c r="H628" s="14"/>
      <c r="I628" s="14"/>
      <c r="J628" s="12" t="s">
        <v>523</v>
      </c>
      <c r="K628" s="46" t="s">
        <v>524</v>
      </c>
      <c r="L628" s="11" t="s">
        <v>11663</v>
      </c>
      <c r="M628" s="11" t="s">
        <v>28</v>
      </c>
      <c r="N628" s="11">
        <v>0</v>
      </c>
      <c r="O628" s="11">
        <v>1</v>
      </c>
      <c r="P628" s="11" t="s">
        <v>12086</v>
      </c>
      <c r="Q628" s="130">
        <v>2</v>
      </c>
      <c r="R628" s="130">
        <v>4</v>
      </c>
      <c r="S628" s="14"/>
      <c r="T628" s="16"/>
    </row>
    <row r="629" spans="1:20" ht="14.25" customHeight="1">
      <c r="A629" s="1">
        <v>71</v>
      </c>
      <c r="B629" s="10" t="s">
        <v>508</v>
      </c>
      <c r="C629" s="11" t="s">
        <v>318</v>
      </c>
      <c r="D629" s="11" t="s">
        <v>526</v>
      </c>
      <c r="E629" s="11"/>
      <c r="F629" s="11"/>
      <c r="G629" s="11" t="s">
        <v>529</v>
      </c>
      <c r="H629" s="14"/>
      <c r="I629" s="14"/>
      <c r="J629" s="12" t="s">
        <v>527</v>
      </c>
      <c r="K629" s="46" t="s">
        <v>524</v>
      </c>
      <c r="L629" s="11" t="s">
        <v>11663</v>
      </c>
      <c r="M629" s="11" t="s">
        <v>28</v>
      </c>
      <c r="N629" s="11">
        <v>0</v>
      </c>
      <c r="O629" s="11">
        <v>1</v>
      </c>
      <c r="P629" s="11" t="s">
        <v>12087</v>
      </c>
      <c r="Q629" s="130">
        <v>3</v>
      </c>
      <c r="R629" s="130">
        <v>4</v>
      </c>
      <c r="S629" s="14"/>
      <c r="T629" s="16"/>
    </row>
    <row r="630" spans="1:20" ht="14.25" customHeight="1">
      <c r="A630" s="1">
        <v>71</v>
      </c>
      <c r="B630" s="10" t="s">
        <v>508</v>
      </c>
      <c r="C630" s="11" t="s">
        <v>79</v>
      </c>
      <c r="D630" s="11" t="s">
        <v>79</v>
      </c>
      <c r="E630" s="11"/>
      <c r="F630" s="11"/>
      <c r="G630" s="11" t="s">
        <v>532</v>
      </c>
      <c r="H630" s="14"/>
      <c r="I630" s="14"/>
      <c r="J630" s="12" t="s">
        <v>530</v>
      </c>
      <c r="K630" s="46" t="s">
        <v>531</v>
      </c>
      <c r="L630" s="11" t="s">
        <v>11688</v>
      </c>
      <c r="M630" s="11" t="s">
        <v>83</v>
      </c>
      <c r="N630" s="11">
        <v>1</v>
      </c>
      <c r="O630" s="11">
        <v>3</v>
      </c>
      <c r="P630" s="11"/>
      <c r="Q630" s="130">
        <v>3</v>
      </c>
      <c r="R630" s="130">
        <v>5</v>
      </c>
      <c r="S630" s="14"/>
      <c r="T630" s="16"/>
    </row>
    <row r="631" spans="1:20" ht="14.25" customHeight="1">
      <c r="A631" s="7">
        <v>72</v>
      </c>
      <c r="B631" s="19" t="s">
        <v>533</v>
      </c>
      <c r="C631" s="11" t="s">
        <v>68</v>
      </c>
      <c r="D631" s="11" t="s">
        <v>12088</v>
      </c>
      <c r="E631" s="14"/>
      <c r="F631" s="14"/>
      <c r="G631" s="14"/>
      <c r="H631" s="14"/>
      <c r="I631" s="14"/>
      <c r="J631" s="12" t="s">
        <v>913</v>
      </c>
      <c r="K631" s="415"/>
      <c r="L631" s="11" t="s">
        <v>11666</v>
      </c>
      <c r="M631" s="11" t="s">
        <v>28</v>
      </c>
      <c r="N631" s="11">
        <v>0</v>
      </c>
      <c r="O631" s="11">
        <v>1</v>
      </c>
      <c r="P631" s="11"/>
      <c r="Q631" s="11"/>
      <c r="R631" s="11"/>
      <c r="S631" s="14"/>
      <c r="T631" s="16"/>
    </row>
    <row r="632" spans="1:20" ht="14.25" customHeight="1">
      <c r="A632" s="7">
        <v>72</v>
      </c>
      <c r="B632" s="19" t="s">
        <v>533</v>
      </c>
      <c r="C632" s="11"/>
      <c r="D632" s="11" t="s">
        <v>68</v>
      </c>
      <c r="E632" s="14"/>
      <c r="F632" s="14"/>
      <c r="G632" s="14"/>
      <c r="H632" s="14"/>
      <c r="I632" s="14"/>
      <c r="J632" s="12" t="s">
        <v>1891</v>
      </c>
      <c r="K632" s="415"/>
      <c r="L632" s="11" t="s">
        <v>11666</v>
      </c>
      <c r="M632" s="11" t="s">
        <v>28</v>
      </c>
      <c r="N632" s="11">
        <v>0</v>
      </c>
      <c r="O632" s="11">
        <v>1</v>
      </c>
      <c r="P632" s="11"/>
      <c r="Q632" s="11"/>
      <c r="R632" s="11"/>
      <c r="S632" s="14"/>
      <c r="T632" s="16"/>
    </row>
    <row r="633" spans="1:20" ht="14.25" customHeight="1">
      <c r="A633" s="7">
        <v>72</v>
      </c>
      <c r="B633" s="19" t="s">
        <v>533</v>
      </c>
      <c r="C633" s="11" t="s">
        <v>84</v>
      </c>
      <c r="D633" s="11" t="s">
        <v>85</v>
      </c>
      <c r="E633" s="14"/>
      <c r="F633" s="14"/>
      <c r="G633" s="11" t="s">
        <v>537</v>
      </c>
      <c r="H633" s="11" t="s">
        <v>537</v>
      </c>
      <c r="I633" s="11" t="s">
        <v>436</v>
      </c>
      <c r="J633" s="12" t="s">
        <v>534</v>
      </c>
      <c r="K633" s="46" t="s">
        <v>535</v>
      </c>
      <c r="L633" s="11" t="s">
        <v>11666</v>
      </c>
      <c r="M633" s="11" t="s">
        <v>28</v>
      </c>
      <c r="N633" s="11">
        <v>1</v>
      </c>
      <c r="O633" s="11">
        <v>1</v>
      </c>
      <c r="P633" s="11"/>
      <c r="Q633" s="130">
        <v>4</v>
      </c>
      <c r="R633" s="130">
        <v>5</v>
      </c>
      <c r="S633" s="14"/>
      <c r="T633" s="16"/>
    </row>
    <row r="634" spans="1:20" ht="14.25" customHeight="1">
      <c r="A634" s="7">
        <v>72</v>
      </c>
      <c r="B634" s="19" t="s">
        <v>533</v>
      </c>
      <c r="C634" s="23"/>
      <c r="D634" s="11" t="s">
        <v>350</v>
      </c>
      <c r="E634" s="14"/>
      <c r="F634" s="14"/>
      <c r="G634" s="11"/>
      <c r="H634" s="11"/>
      <c r="I634" s="11"/>
      <c r="J634" s="12" t="s">
        <v>1436</v>
      </c>
      <c r="K634" s="46"/>
      <c r="L634" s="11" t="s">
        <v>11666</v>
      </c>
      <c r="M634" s="11" t="s">
        <v>28</v>
      </c>
      <c r="N634" s="11">
        <v>0</v>
      </c>
      <c r="O634" s="11">
        <v>1</v>
      </c>
      <c r="P634" s="11"/>
      <c r="Q634" s="11"/>
      <c r="R634" s="11"/>
      <c r="S634" s="14"/>
      <c r="T634" s="16"/>
    </row>
    <row r="635" spans="1:20" ht="14.25" customHeight="1">
      <c r="A635" s="7">
        <v>72</v>
      </c>
      <c r="B635" s="19" t="s">
        <v>533</v>
      </c>
      <c r="C635" s="11" t="s">
        <v>421</v>
      </c>
      <c r="D635" s="11" t="s">
        <v>421</v>
      </c>
      <c r="E635" s="14"/>
      <c r="F635" s="11" t="s">
        <v>538</v>
      </c>
      <c r="G635" s="11" t="s">
        <v>12089</v>
      </c>
      <c r="H635" s="11" t="s">
        <v>541</v>
      </c>
      <c r="I635" s="11"/>
      <c r="J635" s="12" t="s">
        <v>539</v>
      </c>
      <c r="K635" s="46" t="s">
        <v>505</v>
      </c>
      <c r="L635" s="11" t="s">
        <v>11666</v>
      </c>
      <c r="M635" s="11" t="s">
        <v>28</v>
      </c>
      <c r="N635" s="11">
        <v>1</v>
      </c>
      <c r="O635" s="11">
        <v>1</v>
      </c>
      <c r="P635" s="11"/>
      <c r="Q635" s="130">
        <v>4</v>
      </c>
      <c r="R635" s="130">
        <v>5</v>
      </c>
      <c r="S635" s="14"/>
      <c r="T635" s="16"/>
    </row>
    <row r="636" spans="1:20" ht="14.25" customHeight="1">
      <c r="A636" s="7">
        <v>72</v>
      </c>
      <c r="B636" s="19" t="s">
        <v>533</v>
      </c>
      <c r="C636" s="11" t="s">
        <v>542</v>
      </c>
      <c r="D636" s="11" t="s">
        <v>90</v>
      </c>
      <c r="E636" s="14"/>
      <c r="F636" s="11" t="s">
        <v>543</v>
      </c>
      <c r="G636" s="11" t="s">
        <v>546</v>
      </c>
      <c r="H636" s="11" t="s">
        <v>546</v>
      </c>
      <c r="I636" s="11"/>
      <c r="J636" s="12" t="s">
        <v>544</v>
      </c>
      <c r="K636" s="46" t="s">
        <v>545</v>
      </c>
      <c r="L636" s="11" t="s">
        <v>11666</v>
      </c>
      <c r="M636" s="11" t="s">
        <v>43</v>
      </c>
      <c r="N636" s="11">
        <v>1</v>
      </c>
      <c r="O636" s="11">
        <v>1</v>
      </c>
      <c r="P636" s="11"/>
      <c r="Q636" s="130">
        <v>4</v>
      </c>
      <c r="R636" s="130">
        <v>5</v>
      </c>
      <c r="S636" s="14"/>
      <c r="T636" s="16"/>
    </row>
    <row r="637" spans="1:20" ht="14.25" customHeight="1">
      <c r="A637" s="7">
        <v>72</v>
      </c>
      <c r="B637" s="19" t="s">
        <v>533</v>
      </c>
      <c r="C637" s="11" t="s">
        <v>44</v>
      </c>
      <c r="D637" s="11" t="s">
        <v>547</v>
      </c>
      <c r="E637" s="14"/>
      <c r="F637" s="11" t="s">
        <v>548</v>
      </c>
      <c r="G637" s="11" t="s">
        <v>551</v>
      </c>
      <c r="H637" s="11" t="s">
        <v>551</v>
      </c>
      <c r="I637" s="11"/>
      <c r="J637" s="12" t="s">
        <v>549</v>
      </c>
      <c r="K637" s="46" t="s">
        <v>550</v>
      </c>
      <c r="L637" s="11" t="s">
        <v>11666</v>
      </c>
      <c r="M637" s="11" t="s">
        <v>43</v>
      </c>
      <c r="N637" s="11">
        <v>1</v>
      </c>
      <c r="O637" s="11">
        <v>1</v>
      </c>
      <c r="P637" s="11"/>
      <c r="Q637" s="130">
        <v>4</v>
      </c>
      <c r="R637" s="130">
        <v>5</v>
      </c>
      <c r="S637" s="14"/>
      <c r="T637" s="16"/>
    </row>
    <row r="638" spans="1:20" ht="14.25" customHeight="1">
      <c r="A638" s="7">
        <v>72</v>
      </c>
      <c r="B638" s="19" t="s">
        <v>533</v>
      </c>
      <c r="C638" s="11" t="s">
        <v>552</v>
      </c>
      <c r="D638" s="11" t="s">
        <v>553</v>
      </c>
      <c r="E638" s="14"/>
      <c r="F638" s="11" t="s">
        <v>554</v>
      </c>
      <c r="G638" s="11"/>
      <c r="H638" s="11"/>
      <c r="I638" s="11"/>
      <c r="J638" s="12" t="s">
        <v>555</v>
      </c>
      <c r="K638" s="46" t="s">
        <v>321</v>
      </c>
      <c r="L638" s="11" t="s">
        <v>11666</v>
      </c>
      <c r="M638" s="11" t="s">
        <v>43</v>
      </c>
      <c r="N638" s="11">
        <v>0</v>
      </c>
      <c r="O638" s="11">
        <v>1</v>
      </c>
      <c r="P638" s="11"/>
      <c r="Q638" s="130">
        <v>4</v>
      </c>
      <c r="R638" s="130">
        <v>5</v>
      </c>
      <c r="S638" s="14"/>
      <c r="T638" s="16"/>
    </row>
    <row r="639" spans="1:20" ht="14.25" customHeight="1">
      <c r="A639" s="7">
        <v>72</v>
      </c>
      <c r="B639" s="19" t="s">
        <v>533</v>
      </c>
      <c r="C639" s="11" t="s">
        <v>557</v>
      </c>
      <c r="D639" s="11" t="s">
        <v>557</v>
      </c>
      <c r="E639" s="14"/>
      <c r="F639" s="11"/>
      <c r="G639" s="11"/>
      <c r="H639" s="11"/>
      <c r="I639" s="11"/>
      <c r="J639" s="12" t="s">
        <v>558</v>
      </c>
      <c r="K639" s="46" t="s">
        <v>321</v>
      </c>
      <c r="L639" s="11" t="s">
        <v>11666</v>
      </c>
      <c r="M639" s="11" t="s">
        <v>43</v>
      </c>
      <c r="N639" s="11">
        <v>0</v>
      </c>
      <c r="O639" s="11">
        <v>1</v>
      </c>
      <c r="P639" s="11"/>
      <c r="Q639" s="130">
        <v>3</v>
      </c>
      <c r="R639" s="130">
        <v>3</v>
      </c>
      <c r="S639" s="14"/>
      <c r="T639" s="16"/>
    </row>
    <row r="640" spans="1:20" ht="14.25" customHeight="1">
      <c r="A640" s="7">
        <v>72</v>
      </c>
      <c r="B640" s="19" t="s">
        <v>533</v>
      </c>
      <c r="C640" s="11" t="s">
        <v>44</v>
      </c>
      <c r="D640" s="11" t="s">
        <v>560</v>
      </c>
      <c r="E640" s="11" t="s">
        <v>10785</v>
      </c>
      <c r="F640" s="21" t="s">
        <v>561</v>
      </c>
      <c r="G640" s="11" t="s">
        <v>12090</v>
      </c>
      <c r="H640" s="11" t="s">
        <v>12090</v>
      </c>
      <c r="I640" s="11" t="s">
        <v>181</v>
      </c>
      <c r="J640" s="12" t="s">
        <v>562</v>
      </c>
      <c r="K640" s="46" t="s">
        <v>563</v>
      </c>
      <c r="L640" s="11" t="s">
        <v>11666</v>
      </c>
      <c r="M640" s="11" t="s">
        <v>43</v>
      </c>
      <c r="N640" s="11">
        <v>1</v>
      </c>
      <c r="O640" s="11">
        <v>1</v>
      </c>
      <c r="P640" s="11"/>
      <c r="Q640" s="130">
        <v>4</v>
      </c>
      <c r="R640" s="130">
        <v>5</v>
      </c>
      <c r="S640" s="14"/>
      <c r="T640" s="16"/>
    </row>
    <row r="641" spans="1:20" ht="14.25" customHeight="1">
      <c r="A641" s="7">
        <v>72</v>
      </c>
      <c r="B641" s="19" t="s">
        <v>533</v>
      </c>
      <c r="C641" s="11" t="s">
        <v>565</v>
      </c>
      <c r="D641" s="11" t="s">
        <v>565</v>
      </c>
      <c r="E641" s="11" t="s">
        <v>12091</v>
      </c>
      <c r="F641" s="11"/>
      <c r="G641" s="11" t="s">
        <v>568</v>
      </c>
      <c r="H641" s="11" t="s">
        <v>568</v>
      </c>
      <c r="I641" s="11"/>
      <c r="J641" s="12" t="s">
        <v>96</v>
      </c>
      <c r="K641" s="46" t="s">
        <v>566</v>
      </c>
      <c r="L641" s="11" t="s">
        <v>11666</v>
      </c>
      <c r="M641" s="11" t="s">
        <v>28</v>
      </c>
      <c r="N641" s="11">
        <v>1</v>
      </c>
      <c r="O641" s="11">
        <v>1</v>
      </c>
      <c r="P641" s="11" t="s">
        <v>12092</v>
      </c>
      <c r="Q641" s="130">
        <v>4</v>
      </c>
      <c r="R641" s="130">
        <v>4</v>
      </c>
      <c r="S641" s="14"/>
      <c r="T641" s="16"/>
    </row>
    <row r="642" spans="1:20" ht="14.25" customHeight="1">
      <c r="A642" s="7">
        <v>72</v>
      </c>
      <c r="B642" s="19" t="s">
        <v>533</v>
      </c>
      <c r="C642" s="11" t="s">
        <v>298</v>
      </c>
      <c r="D642" s="11" t="s">
        <v>299</v>
      </c>
      <c r="E642" s="11"/>
      <c r="F642" s="11"/>
      <c r="G642" s="11" t="s">
        <v>571</v>
      </c>
      <c r="H642" s="11" t="s">
        <v>12093</v>
      </c>
      <c r="I642" s="11"/>
      <c r="J642" s="12" t="s">
        <v>569</v>
      </c>
      <c r="K642" s="46" t="s">
        <v>157</v>
      </c>
      <c r="L642" s="11" t="s">
        <v>11666</v>
      </c>
      <c r="M642" s="11" t="s">
        <v>28</v>
      </c>
      <c r="N642" s="11">
        <v>1</v>
      </c>
      <c r="O642" s="11">
        <v>1</v>
      </c>
      <c r="P642" s="11" t="s">
        <v>12094</v>
      </c>
      <c r="Q642" s="130">
        <v>3</v>
      </c>
      <c r="R642" s="130">
        <v>5</v>
      </c>
      <c r="S642" s="14"/>
      <c r="T642" s="16"/>
    </row>
    <row r="643" spans="1:20" ht="14.25" customHeight="1">
      <c r="A643" s="7">
        <v>73</v>
      </c>
      <c r="B643" s="19" t="s">
        <v>572</v>
      </c>
      <c r="C643" s="11" t="s">
        <v>318</v>
      </c>
      <c r="D643" s="11" t="s">
        <v>573</v>
      </c>
      <c r="E643" s="14"/>
      <c r="F643" s="14"/>
      <c r="G643" s="11" t="s">
        <v>576</v>
      </c>
      <c r="H643" s="11" t="s">
        <v>12095</v>
      </c>
      <c r="I643" s="14"/>
      <c r="J643" s="12" t="s">
        <v>574</v>
      </c>
      <c r="K643" s="46" t="s">
        <v>286</v>
      </c>
      <c r="L643" s="11" t="s">
        <v>11663</v>
      </c>
      <c r="M643" s="11" t="s">
        <v>83</v>
      </c>
      <c r="N643" s="11">
        <v>1</v>
      </c>
      <c r="O643" s="11">
        <v>1</v>
      </c>
      <c r="P643" s="11" t="s">
        <v>12096</v>
      </c>
      <c r="Q643" s="130">
        <v>3</v>
      </c>
      <c r="R643" s="130">
        <v>4</v>
      </c>
      <c r="S643" s="14"/>
      <c r="T643" s="16"/>
    </row>
    <row r="644" spans="1:20" ht="14.25" customHeight="1">
      <c r="A644" s="7">
        <v>73</v>
      </c>
      <c r="B644" s="19" t="s">
        <v>572</v>
      </c>
      <c r="C644" s="11"/>
      <c r="D644" s="11" t="s">
        <v>12097</v>
      </c>
      <c r="E644" s="14"/>
      <c r="F644" s="14"/>
      <c r="G644" s="11"/>
      <c r="H644" s="11"/>
      <c r="I644" s="14"/>
      <c r="J644" s="12" t="s">
        <v>1769</v>
      </c>
      <c r="K644" s="46"/>
      <c r="L644" s="11" t="s">
        <v>11663</v>
      </c>
      <c r="M644" s="11" t="s">
        <v>43</v>
      </c>
      <c r="N644" s="11">
        <v>0</v>
      </c>
      <c r="O644" s="11">
        <v>1</v>
      </c>
      <c r="P644" s="11"/>
      <c r="Q644" s="11"/>
      <c r="R644" s="11"/>
      <c r="S644" s="14"/>
      <c r="T644" s="16"/>
    </row>
    <row r="645" spans="1:20" ht="14.25" customHeight="1">
      <c r="A645" s="7">
        <v>73</v>
      </c>
      <c r="B645" s="19" t="s">
        <v>572</v>
      </c>
      <c r="C645" s="11" t="s">
        <v>272</v>
      </c>
      <c r="D645" s="11" t="s">
        <v>12098</v>
      </c>
      <c r="E645" s="14"/>
      <c r="F645" s="14"/>
      <c r="G645" s="11"/>
      <c r="H645" s="11"/>
      <c r="I645" s="14"/>
      <c r="J645" s="12" t="s">
        <v>1769</v>
      </c>
      <c r="K645" s="46"/>
      <c r="L645" s="11" t="s">
        <v>11663</v>
      </c>
      <c r="M645" s="11" t="s">
        <v>43</v>
      </c>
      <c r="N645" s="11">
        <v>0</v>
      </c>
      <c r="O645" s="11">
        <v>1</v>
      </c>
      <c r="P645" s="11"/>
      <c r="Q645" s="11"/>
      <c r="R645" s="11"/>
      <c r="S645" s="14"/>
      <c r="T645" s="16"/>
    </row>
    <row r="646" spans="1:20" ht="14.25" customHeight="1">
      <c r="A646" s="7">
        <v>73</v>
      </c>
      <c r="B646" s="19" t="s">
        <v>572</v>
      </c>
      <c r="C646" s="11"/>
      <c r="D646" s="11" t="s">
        <v>582</v>
      </c>
      <c r="E646" s="11" t="s">
        <v>238</v>
      </c>
      <c r="F646" s="14"/>
      <c r="G646" s="11" t="s">
        <v>584</v>
      </c>
      <c r="H646" s="11" t="s">
        <v>585</v>
      </c>
      <c r="I646" s="14"/>
      <c r="J646" s="12" t="s">
        <v>810</v>
      </c>
      <c r="K646" s="46"/>
      <c r="L646" s="11" t="s">
        <v>11663</v>
      </c>
      <c r="M646" s="11" t="s">
        <v>43</v>
      </c>
      <c r="N646" s="11">
        <v>1</v>
      </c>
      <c r="O646" s="11">
        <v>1</v>
      </c>
      <c r="P646" s="11" t="s">
        <v>12099</v>
      </c>
      <c r="Q646" s="11"/>
      <c r="R646" s="11"/>
      <c r="S646" s="14"/>
      <c r="T646" s="16"/>
    </row>
    <row r="647" spans="1:20" ht="14.25" customHeight="1">
      <c r="A647" s="7">
        <v>73</v>
      </c>
      <c r="B647" s="19" t="s">
        <v>572</v>
      </c>
      <c r="C647" s="11" t="s">
        <v>577</v>
      </c>
      <c r="D647" s="11" t="s">
        <v>578</v>
      </c>
      <c r="E647" s="11"/>
      <c r="F647" s="14"/>
      <c r="G647" s="11" t="s">
        <v>581</v>
      </c>
      <c r="H647" s="11" t="s">
        <v>581</v>
      </c>
      <c r="I647" s="14"/>
      <c r="J647" s="12" t="s">
        <v>579</v>
      </c>
      <c r="K647" s="46" t="s">
        <v>580</v>
      </c>
      <c r="L647" s="11" t="s">
        <v>11663</v>
      </c>
      <c r="M647" s="11" t="s">
        <v>43</v>
      </c>
      <c r="N647" s="11">
        <v>1</v>
      </c>
      <c r="O647" s="11">
        <v>1</v>
      </c>
      <c r="P647" s="11" t="s">
        <v>12100</v>
      </c>
      <c r="Q647" s="130">
        <v>2</v>
      </c>
      <c r="R647" s="130">
        <v>4</v>
      </c>
      <c r="S647" s="14"/>
      <c r="T647" s="16"/>
    </row>
    <row r="648" spans="1:20" ht="14.25" customHeight="1">
      <c r="A648" s="7">
        <v>73</v>
      </c>
      <c r="B648" s="19" t="s">
        <v>572</v>
      </c>
      <c r="C648" s="11" t="s">
        <v>238</v>
      </c>
      <c r="D648" s="11" t="s">
        <v>582</v>
      </c>
      <c r="E648" s="11"/>
      <c r="F648" s="14"/>
      <c r="G648" s="11" t="s">
        <v>584</v>
      </c>
      <c r="H648" s="11" t="s">
        <v>585</v>
      </c>
      <c r="I648" s="11" t="s">
        <v>586</v>
      </c>
      <c r="J648" s="12" t="s">
        <v>583</v>
      </c>
      <c r="K648" s="46" t="s">
        <v>544</v>
      </c>
      <c r="L648" s="11" t="s">
        <v>11663</v>
      </c>
      <c r="M648" s="11" t="s">
        <v>43</v>
      </c>
      <c r="N648" s="11">
        <v>1</v>
      </c>
      <c r="O648" s="11">
        <v>1</v>
      </c>
      <c r="P648" s="11" t="s">
        <v>12101</v>
      </c>
      <c r="Q648" s="130">
        <v>3</v>
      </c>
      <c r="R648" s="130">
        <v>4</v>
      </c>
      <c r="S648" s="14"/>
      <c r="T648" s="16"/>
    </row>
    <row r="649" spans="1:20" ht="14.25" customHeight="1">
      <c r="A649" s="7">
        <v>73</v>
      </c>
      <c r="B649" s="19" t="s">
        <v>572</v>
      </c>
      <c r="C649" s="11" t="s">
        <v>44</v>
      </c>
      <c r="D649" s="11" t="s">
        <v>587</v>
      </c>
      <c r="E649" s="11"/>
      <c r="F649" s="14"/>
      <c r="G649" s="11" t="s">
        <v>589</v>
      </c>
      <c r="H649" s="11" t="s">
        <v>12102</v>
      </c>
      <c r="I649" s="11" t="s">
        <v>592</v>
      </c>
      <c r="J649" s="12" t="s">
        <v>86</v>
      </c>
      <c r="K649" s="46" t="s">
        <v>588</v>
      </c>
      <c r="L649" s="11" t="s">
        <v>11666</v>
      </c>
      <c r="M649" s="11" t="s">
        <v>43</v>
      </c>
      <c r="N649" s="11">
        <v>1</v>
      </c>
      <c r="O649" s="11">
        <v>1</v>
      </c>
      <c r="P649" s="11" t="s">
        <v>12103</v>
      </c>
      <c r="Q649" s="130">
        <v>3</v>
      </c>
      <c r="R649" s="130">
        <v>5</v>
      </c>
      <c r="S649" s="14"/>
      <c r="T649" s="16"/>
    </row>
    <row r="650" spans="1:20" ht="14.25" customHeight="1">
      <c r="A650" s="7">
        <v>73</v>
      </c>
      <c r="B650" s="19" t="s">
        <v>572</v>
      </c>
      <c r="C650" s="11" t="s">
        <v>593</v>
      </c>
      <c r="D650" s="11" t="s">
        <v>594</v>
      </c>
      <c r="E650" s="11"/>
      <c r="F650" s="14"/>
      <c r="G650" s="31" t="s">
        <v>596</v>
      </c>
      <c r="H650" s="11" t="s">
        <v>597</v>
      </c>
      <c r="I650" s="11" t="s">
        <v>599</v>
      </c>
      <c r="J650" s="12" t="s">
        <v>151</v>
      </c>
      <c r="K650" s="46" t="s">
        <v>595</v>
      </c>
      <c r="L650" s="11" t="s">
        <v>11663</v>
      </c>
      <c r="M650" s="11" t="s">
        <v>43</v>
      </c>
      <c r="N650" s="11">
        <v>0</v>
      </c>
      <c r="O650" s="11">
        <v>1</v>
      </c>
      <c r="P650" s="11" t="s">
        <v>12104</v>
      </c>
      <c r="Q650" s="130">
        <v>3</v>
      </c>
      <c r="R650" s="130">
        <v>4</v>
      </c>
      <c r="S650" s="14"/>
      <c r="T650" s="16"/>
    </row>
    <row r="651" spans="1:20" ht="14.25" customHeight="1">
      <c r="A651" s="7">
        <v>73</v>
      </c>
      <c r="B651" s="19" t="s">
        <v>572</v>
      </c>
      <c r="C651" s="11" t="s">
        <v>1667</v>
      </c>
      <c r="D651" s="11" t="s">
        <v>1280</v>
      </c>
      <c r="E651" s="11"/>
      <c r="F651" s="14"/>
      <c r="G651" s="11"/>
      <c r="H651" s="11"/>
      <c r="I651" s="11"/>
      <c r="J651" s="12" t="s">
        <v>3592</v>
      </c>
      <c r="K651" s="46"/>
      <c r="L651" s="11" t="s">
        <v>11688</v>
      </c>
      <c r="M651" s="11" t="s">
        <v>28</v>
      </c>
      <c r="N651" s="11">
        <v>0</v>
      </c>
      <c r="O651" s="11">
        <v>3</v>
      </c>
      <c r="P651" s="11"/>
      <c r="Q651" s="11"/>
      <c r="R651" s="11"/>
      <c r="S651" s="14"/>
      <c r="T651" s="16"/>
    </row>
    <row r="652" spans="1:20" ht="14.25" customHeight="1">
      <c r="A652" s="7">
        <v>73</v>
      </c>
      <c r="B652" s="19" t="s">
        <v>572</v>
      </c>
      <c r="C652" s="11"/>
      <c r="D652" s="11" t="s">
        <v>12105</v>
      </c>
      <c r="E652" s="11"/>
      <c r="F652" s="14"/>
      <c r="G652" s="11"/>
      <c r="H652" s="11"/>
      <c r="I652" s="11"/>
      <c r="J652" s="12" t="s">
        <v>2710</v>
      </c>
      <c r="K652" s="46"/>
      <c r="L652" s="11" t="s">
        <v>11738</v>
      </c>
      <c r="M652" s="11" t="s">
        <v>83</v>
      </c>
      <c r="N652" s="11">
        <v>0</v>
      </c>
      <c r="O652" s="11">
        <v>3</v>
      </c>
      <c r="P652" s="11"/>
      <c r="Q652" s="11"/>
      <c r="R652" s="11"/>
      <c r="S652" s="14"/>
      <c r="T652" s="16"/>
    </row>
    <row r="653" spans="1:20" ht="14.25" customHeight="1">
      <c r="A653" s="7">
        <v>73</v>
      </c>
      <c r="B653" s="19" t="s">
        <v>572</v>
      </c>
      <c r="C653" s="11"/>
      <c r="D653" s="11" t="s">
        <v>80</v>
      </c>
      <c r="E653" s="11"/>
      <c r="F653" s="14"/>
      <c r="G653" s="11"/>
      <c r="H653" s="11"/>
      <c r="I653" s="11"/>
      <c r="J653" s="12" t="s">
        <v>400</v>
      </c>
      <c r="K653" s="46"/>
      <c r="L653" s="11" t="s">
        <v>11688</v>
      </c>
      <c r="M653" s="11" t="s">
        <v>83</v>
      </c>
      <c r="N653" s="11">
        <v>0</v>
      </c>
      <c r="O653" s="11">
        <v>3</v>
      </c>
      <c r="P653" s="11"/>
      <c r="Q653" s="11"/>
      <c r="R653" s="11"/>
      <c r="S653" s="14"/>
      <c r="T653" s="16"/>
    </row>
    <row r="654" spans="1:20" ht="14.25" customHeight="1">
      <c r="A654" s="7">
        <v>73</v>
      </c>
      <c r="B654" s="19" t="s">
        <v>572</v>
      </c>
      <c r="C654" s="11"/>
      <c r="D654" s="11" t="s">
        <v>79</v>
      </c>
      <c r="E654" s="11"/>
      <c r="F654" s="14"/>
      <c r="G654" s="11"/>
      <c r="H654" s="11"/>
      <c r="I654" s="11"/>
      <c r="J654" s="12" t="s">
        <v>2395</v>
      </c>
      <c r="K654" s="46"/>
      <c r="L654" s="11" t="s">
        <v>11688</v>
      </c>
      <c r="M654" s="11" t="s">
        <v>83</v>
      </c>
      <c r="N654" s="11">
        <v>0</v>
      </c>
      <c r="O654" s="11">
        <v>3</v>
      </c>
      <c r="P654" s="11"/>
      <c r="Q654" s="11"/>
      <c r="R654" s="11"/>
      <c r="S654" s="14"/>
      <c r="T654" s="16"/>
    </row>
    <row r="655" spans="1:20" ht="14.25" customHeight="1">
      <c r="A655" s="7">
        <v>73</v>
      </c>
      <c r="B655" s="19" t="s">
        <v>572</v>
      </c>
      <c r="C655" s="11" t="s">
        <v>79</v>
      </c>
      <c r="D655" s="11" t="s">
        <v>79</v>
      </c>
      <c r="E655" s="11"/>
      <c r="F655" s="11" t="s">
        <v>80</v>
      </c>
      <c r="G655" s="11" t="s">
        <v>12106</v>
      </c>
      <c r="H655" s="11" t="s">
        <v>12107</v>
      </c>
      <c r="I655" s="11"/>
      <c r="J655" s="12" t="s">
        <v>600</v>
      </c>
      <c r="K655" s="46" t="s">
        <v>601</v>
      </c>
      <c r="L655" s="11" t="s">
        <v>11688</v>
      </c>
      <c r="M655" s="11" t="s">
        <v>83</v>
      </c>
      <c r="N655" s="11">
        <v>1</v>
      </c>
      <c r="O655" s="11">
        <v>3</v>
      </c>
      <c r="P655" s="11"/>
      <c r="Q655" s="130">
        <v>3</v>
      </c>
      <c r="R655" s="130">
        <v>5</v>
      </c>
      <c r="S655" s="14"/>
      <c r="T655" s="16"/>
    </row>
    <row r="656" spans="1:20" ht="14.25" customHeight="1">
      <c r="A656" s="7">
        <v>73</v>
      </c>
      <c r="B656" s="19" t="s">
        <v>572</v>
      </c>
      <c r="C656" s="11" t="s">
        <v>3413</v>
      </c>
      <c r="D656" s="11" t="s">
        <v>604</v>
      </c>
      <c r="E656" s="11"/>
      <c r="F656" s="11"/>
      <c r="G656" s="11" t="s">
        <v>12108</v>
      </c>
      <c r="H656" s="11" t="s">
        <v>607</v>
      </c>
      <c r="I656" s="11"/>
      <c r="J656" s="12" t="s">
        <v>51</v>
      </c>
      <c r="K656" s="46" t="s">
        <v>605</v>
      </c>
      <c r="L656" s="11" t="s">
        <v>11738</v>
      </c>
      <c r="M656" s="11" t="s">
        <v>83</v>
      </c>
      <c r="N656" s="11">
        <v>1</v>
      </c>
      <c r="O656" s="11">
        <v>3</v>
      </c>
      <c r="P656" s="11"/>
      <c r="Q656" s="130">
        <v>4</v>
      </c>
      <c r="R656" s="130">
        <v>5</v>
      </c>
      <c r="S656" s="14"/>
      <c r="T656" s="16"/>
    </row>
    <row r="657" spans="1:20" ht="14.25" customHeight="1">
      <c r="A657" s="7">
        <v>74</v>
      </c>
      <c r="B657" s="19" t="s">
        <v>608</v>
      </c>
      <c r="C657" s="11" t="s">
        <v>609</v>
      </c>
      <c r="D657" s="11" t="s">
        <v>610</v>
      </c>
      <c r="E657" s="11" t="s">
        <v>12109</v>
      </c>
      <c r="F657" s="14"/>
      <c r="G657" s="11" t="s">
        <v>613</v>
      </c>
      <c r="H657" s="11" t="s">
        <v>12110</v>
      </c>
      <c r="I657" s="14"/>
      <c r="J657" s="12" t="s">
        <v>611</v>
      </c>
      <c r="K657" s="46" t="s">
        <v>612</v>
      </c>
      <c r="L657" s="11" t="s">
        <v>11666</v>
      </c>
      <c r="M657" s="11" t="s">
        <v>43</v>
      </c>
      <c r="N657" s="11">
        <v>1</v>
      </c>
      <c r="O657" s="11">
        <v>1</v>
      </c>
      <c r="P657" s="11" t="s">
        <v>12111</v>
      </c>
      <c r="Q657" s="130">
        <v>4</v>
      </c>
      <c r="R657" s="130">
        <v>3</v>
      </c>
      <c r="S657" s="14"/>
      <c r="T657" s="16"/>
    </row>
    <row r="658" spans="1:20" ht="14.25" customHeight="1">
      <c r="A658" s="7">
        <v>74</v>
      </c>
      <c r="B658" s="19" t="s">
        <v>608</v>
      </c>
      <c r="C658" s="11" t="s">
        <v>68</v>
      </c>
      <c r="D658" s="11" t="s">
        <v>68</v>
      </c>
      <c r="E658" s="11"/>
      <c r="F658" s="14"/>
      <c r="G658" s="11" t="s">
        <v>616</v>
      </c>
      <c r="H658" s="11" t="s">
        <v>616</v>
      </c>
      <c r="I658" s="14"/>
      <c r="J658" s="12" t="s">
        <v>297</v>
      </c>
      <c r="K658" s="46" t="s">
        <v>614</v>
      </c>
      <c r="L658" s="11" t="s">
        <v>11666</v>
      </c>
      <c r="M658" s="11" t="s">
        <v>28</v>
      </c>
      <c r="N658" s="11">
        <v>0</v>
      </c>
      <c r="O658" s="11">
        <v>1</v>
      </c>
      <c r="P658" s="11" t="s">
        <v>12112</v>
      </c>
      <c r="Q658" s="130">
        <v>3</v>
      </c>
      <c r="R658" s="130">
        <v>4</v>
      </c>
      <c r="S658" s="14"/>
      <c r="T658" s="16"/>
    </row>
    <row r="659" spans="1:20" ht="14.25" customHeight="1">
      <c r="A659" s="7">
        <v>74</v>
      </c>
      <c r="B659" s="19" t="s">
        <v>608</v>
      </c>
      <c r="C659" s="11" t="s">
        <v>44</v>
      </c>
      <c r="D659" s="11" t="s">
        <v>90</v>
      </c>
      <c r="E659" s="11"/>
      <c r="F659" s="11" t="s">
        <v>561</v>
      </c>
      <c r="G659" s="11"/>
      <c r="H659" s="11"/>
      <c r="I659" s="14"/>
      <c r="J659" s="12" t="s">
        <v>617</v>
      </c>
      <c r="K659" s="46" t="s">
        <v>618</v>
      </c>
      <c r="L659" s="11" t="s">
        <v>11666</v>
      </c>
      <c r="M659" s="11" t="s">
        <v>43</v>
      </c>
      <c r="N659" s="11">
        <v>0</v>
      </c>
      <c r="O659" s="11">
        <v>1</v>
      </c>
      <c r="P659" s="11"/>
      <c r="Q659" s="130">
        <v>4</v>
      </c>
      <c r="R659" s="130">
        <v>5</v>
      </c>
      <c r="S659" s="14"/>
      <c r="T659" s="16"/>
    </row>
    <row r="660" spans="1:20" ht="14.25" customHeight="1">
      <c r="A660" s="7">
        <v>74</v>
      </c>
      <c r="B660" s="19" t="s">
        <v>608</v>
      </c>
      <c r="C660" s="11" t="s">
        <v>318</v>
      </c>
      <c r="D660" s="11" t="s">
        <v>573</v>
      </c>
      <c r="E660" s="11" t="s">
        <v>318</v>
      </c>
      <c r="F660" s="11"/>
      <c r="G660" s="11"/>
      <c r="H660" s="11"/>
      <c r="I660" s="14"/>
      <c r="J660" s="12" t="s">
        <v>475</v>
      </c>
      <c r="K660" s="46" t="s">
        <v>619</v>
      </c>
      <c r="L660" s="11" t="s">
        <v>11663</v>
      </c>
      <c r="M660" s="11" t="s">
        <v>83</v>
      </c>
      <c r="N660" s="11">
        <v>0</v>
      </c>
      <c r="O660" s="11">
        <v>1</v>
      </c>
      <c r="P660" s="11" t="s">
        <v>12113</v>
      </c>
      <c r="Q660" s="130">
        <v>5</v>
      </c>
      <c r="R660" s="130">
        <v>4</v>
      </c>
      <c r="S660" s="14"/>
      <c r="T660" s="16"/>
    </row>
    <row r="661" spans="1:20" ht="14.25" customHeight="1">
      <c r="A661" s="7">
        <v>74</v>
      </c>
      <c r="B661" s="19" t="s">
        <v>608</v>
      </c>
      <c r="C661" s="11" t="s">
        <v>79</v>
      </c>
      <c r="D661" s="11" t="s">
        <v>79</v>
      </c>
      <c r="E661" s="11"/>
      <c r="F661" s="11"/>
      <c r="G661" s="11"/>
      <c r="H661" s="11"/>
      <c r="I661" s="14"/>
      <c r="J661" s="12" t="s">
        <v>179</v>
      </c>
      <c r="K661" s="46" t="s">
        <v>620</v>
      </c>
      <c r="L661" s="11" t="s">
        <v>11688</v>
      </c>
      <c r="M661" s="11" t="s">
        <v>83</v>
      </c>
      <c r="N661" s="11">
        <v>0</v>
      </c>
      <c r="O661" s="11">
        <v>3</v>
      </c>
      <c r="P661" s="11"/>
      <c r="Q661" s="130">
        <v>3</v>
      </c>
      <c r="R661" s="130">
        <v>3</v>
      </c>
      <c r="S661" s="14"/>
      <c r="T661" s="16"/>
    </row>
    <row r="662" spans="1:20" ht="14.25" customHeight="1">
      <c r="A662" s="7">
        <v>74</v>
      </c>
      <c r="B662" s="19" t="s">
        <v>608</v>
      </c>
      <c r="C662" s="11" t="s">
        <v>84</v>
      </c>
      <c r="D662" s="11" t="s">
        <v>85</v>
      </c>
      <c r="E662" s="11"/>
      <c r="F662" s="11"/>
      <c r="G662" s="11"/>
      <c r="H662" s="11"/>
      <c r="I662" s="14"/>
      <c r="J662" s="12" t="s">
        <v>620</v>
      </c>
      <c r="K662" s="46" t="s">
        <v>399</v>
      </c>
      <c r="L662" s="11" t="s">
        <v>11666</v>
      </c>
      <c r="M662" s="11" t="s">
        <v>28</v>
      </c>
      <c r="N662" s="11">
        <v>0</v>
      </c>
      <c r="O662" s="11">
        <v>1</v>
      </c>
      <c r="P662" s="11"/>
      <c r="Q662" s="130">
        <v>3</v>
      </c>
      <c r="R662" s="130">
        <v>3</v>
      </c>
      <c r="S662" s="14"/>
      <c r="T662" s="16"/>
    </row>
    <row r="663" spans="1:20" ht="14.25" customHeight="1">
      <c r="A663" s="7">
        <v>75</v>
      </c>
      <c r="B663" s="19" t="s">
        <v>621</v>
      </c>
      <c r="C663" s="11" t="s">
        <v>75</v>
      </c>
      <c r="D663" s="11" t="s">
        <v>75</v>
      </c>
      <c r="E663" s="14"/>
      <c r="F663" s="14"/>
      <c r="G663" s="14"/>
      <c r="H663" s="14"/>
      <c r="I663" s="14"/>
      <c r="J663" s="12" t="s">
        <v>1268</v>
      </c>
      <c r="K663" s="415"/>
      <c r="L663" s="11" t="s">
        <v>11666</v>
      </c>
      <c r="M663" s="11" t="s">
        <v>78</v>
      </c>
      <c r="N663" s="11">
        <v>0</v>
      </c>
      <c r="O663" s="11">
        <v>6</v>
      </c>
      <c r="P663" s="11" t="s">
        <v>11759</v>
      </c>
      <c r="Q663" s="11"/>
      <c r="R663" s="11"/>
      <c r="S663" s="14"/>
      <c r="T663" s="16"/>
    </row>
    <row r="664" spans="1:20" ht="14.25" customHeight="1">
      <c r="A664" s="7">
        <v>75</v>
      </c>
      <c r="B664" s="19" t="s">
        <v>621</v>
      </c>
      <c r="C664" s="11" t="s">
        <v>68</v>
      </c>
      <c r="D664" s="11" t="s">
        <v>68</v>
      </c>
      <c r="E664" s="14"/>
      <c r="F664" s="14"/>
      <c r="G664" s="14"/>
      <c r="H664" s="14"/>
      <c r="I664" s="14"/>
      <c r="J664" s="12" t="s">
        <v>1397</v>
      </c>
      <c r="K664" s="415"/>
      <c r="L664" s="11" t="s">
        <v>11666</v>
      </c>
      <c r="M664" s="11" t="s">
        <v>28</v>
      </c>
      <c r="N664" s="11">
        <v>0</v>
      </c>
      <c r="O664" s="11">
        <v>1</v>
      </c>
      <c r="P664" s="11"/>
      <c r="Q664" s="11"/>
      <c r="R664" s="11"/>
      <c r="S664" s="14"/>
      <c r="T664" s="16"/>
    </row>
    <row r="665" spans="1:20" ht="14.25" customHeight="1">
      <c r="A665" s="7">
        <v>75</v>
      </c>
      <c r="B665" s="19" t="s">
        <v>621</v>
      </c>
      <c r="C665" s="11" t="s">
        <v>38</v>
      </c>
      <c r="D665" s="11" t="s">
        <v>38</v>
      </c>
      <c r="E665" s="14"/>
      <c r="F665" s="14"/>
      <c r="G665" s="14"/>
      <c r="H665" s="14"/>
      <c r="I665" s="14"/>
      <c r="J665" s="12" t="s">
        <v>2170</v>
      </c>
      <c r="K665" s="415"/>
      <c r="L665" s="11" t="s">
        <v>11663</v>
      </c>
      <c r="M665" s="11" t="s">
        <v>43</v>
      </c>
      <c r="N665" s="11">
        <v>0</v>
      </c>
      <c r="O665" s="11">
        <v>1</v>
      </c>
      <c r="P665" s="11"/>
      <c r="Q665" s="11"/>
      <c r="R665" s="11"/>
      <c r="S665" s="14"/>
      <c r="T665" s="16"/>
    </row>
    <row r="666" spans="1:20" ht="14.25" customHeight="1">
      <c r="A666" s="7">
        <v>75</v>
      </c>
      <c r="B666" s="19" t="s">
        <v>621</v>
      </c>
      <c r="C666" s="11" t="s">
        <v>44</v>
      </c>
      <c r="D666" s="11" t="s">
        <v>622</v>
      </c>
      <c r="E666" s="14"/>
      <c r="F666" s="11" t="s">
        <v>561</v>
      </c>
      <c r="G666" s="14"/>
      <c r="H666" s="14"/>
      <c r="I666" s="11" t="s">
        <v>181</v>
      </c>
      <c r="J666" s="12" t="s">
        <v>623</v>
      </c>
      <c r="K666" s="46" t="s">
        <v>624</v>
      </c>
      <c r="L666" s="11" t="s">
        <v>11666</v>
      </c>
      <c r="M666" s="11" t="s">
        <v>43</v>
      </c>
      <c r="N666" s="11">
        <v>0</v>
      </c>
      <c r="O666" s="11">
        <v>1</v>
      </c>
      <c r="P666" s="11"/>
      <c r="Q666" s="130">
        <v>3</v>
      </c>
      <c r="R666" s="130">
        <v>3</v>
      </c>
      <c r="S666" s="14"/>
      <c r="T666" s="16"/>
    </row>
    <row r="667" spans="1:20" ht="14.25" customHeight="1">
      <c r="A667" s="7">
        <v>75</v>
      </c>
      <c r="B667" s="19" t="s">
        <v>621</v>
      </c>
      <c r="C667" s="11" t="s">
        <v>350</v>
      </c>
      <c r="D667" s="11" t="s">
        <v>350</v>
      </c>
      <c r="E667" s="14"/>
      <c r="F667" s="11" t="s">
        <v>625</v>
      </c>
      <c r="G667" s="14"/>
      <c r="H667" s="14"/>
      <c r="I667" s="11"/>
      <c r="J667" s="12" t="s">
        <v>626</v>
      </c>
      <c r="K667" s="46" t="s">
        <v>399</v>
      </c>
      <c r="L667" s="11" t="s">
        <v>11666</v>
      </c>
      <c r="M667" s="11" t="s">
        <v>28</v>
      </c>
      <c r="N667" s="11">
        <v>0</v>
      </c>
      <c r="O667" s="11">
        <v>1</v>
      </c>
      <c r="P667" s="11"/>
      <c r="Q667" s="130">
        <v>2</v>
      </c>
      <c r="R667" s="130">
        <v>4</v>
      </c>
      <c r="S667" s="14"/>
      <c r="T667" s="16"/>
    </row>
    <row r="668" spans="1:20" ht="14.25" customHeight="1">
      <c r="A668" s="7">
        <v>75</v>
      </c>
      <c r="B668" s="19" t="s">
        <v>621</v>
      </c>
      <c r="C668" s="11" t="s">
        <v>557</v>
      </c>
      <c r="D668" s="11" t="s">
        <v>90</v>
      </c>
      <c r="E668" s="14"/>
      <c r="F668" s="11" t="s">
        <v>627</v>
      </c>
      <c r="G668" s="14"/>
      <c r="H668" s="14"/>
      <c r="I668" s="11"/>
      <c r="J668" s="12" t="s">
        <v>628</v>
      </c>
      <c r="K668" s="46" t="s">
        <v>243</v>
      </c>
      <c r="L668" s="11" t="s">
        <v>11663</v>
      </c>
      <c r="M668" s="11" t="s">
        <v>43</v>
      </c>
      <c r="N668" s="11">
        <v>0</v>
      </c>
      <c r="O668" s="11">
        <v>1</v>
      </c>
      <c r="P668" s="11"/>
      <c r="Q668" s="130">
        <v>2</v>
      </c>
      <c r="R668" s="130">
        <v>3</v>
      </c>
      <c r="S668" s="14"/>
      <c r="T668" s="16"/>
    </row>
    <row r="669" spans="1:20" ht="14.25" customHeight="1">
      <c r="A669" s="7">
        <v>75</v>
      </c>
      <c r="B669" s="19" t="s">
        <v>621</v>
      </c>
      <c r="C669" s="11" t="s">
        <v>79</v>
      </c>
      <c r="D669" s="11" t="s">
        <v>90</v>
      </c>
      <c r="E669" s="14"/>
      <c r="F669" s="11" t="s">
        <v>79</v>
      </c>
      <c r="G669" s="14"/>
      <c r="H669" s="14"/>
      <c r="I669" s="11"/>
      <c r="J669" s="12" t="s">
        <v>629</v>
      </c>
      <c r="K669" s="46" t="s">
        <v>324</v>
      </c>
      <c r="L669" s="11" t="s">
        <v>11688</v>
      </c>
      <c r="M669" s="11" t="s">
        <v>83</v>
      </c>
      <c r="N669" s="11">
        <v>0</v>
      </c>
      <c r="O669" s="11">
        <v>1</v>
      </c>
      <c r="P669" s="11"/>
      <c r="Q669" s="130">
        <v>2</v>
      </c>
      <c r="R669" s="130">
        <v>3</v>
      </c>
      <c r="S669" s="14"/>
      <c r="T669" s="16"/>
    </row>
    <row r="670" spans="1:20" ht="14.25" customHeight="1">
      <c r="A670" s="7">
        <v>75</v>
      </c>
      <c r="B670" s="19" t="s">
        <v>621</v>
      </c>
      <c r="C670" s="11" t="s">
        <v>197</v>
      </c>
      <c r="D670" s="11" t="s">
        <v>90</v>
      </c>
      <c r="E670" s="14"/>
      <c r="F670" s="11"/>
      <c r="G670" s="14"/>
      <c r="H670" s="14"/>
      <c r="I670" s="11"/>
      <c r="J670" s="12" t="s">
        <v>244</v>
      </c>
      <c r="K670" s="46" t="s">
        <v>630</v>
      </c>
      <c r="L670" s="11" t="s">
        <v>11663</v>
      </c>
      <c r="M670" s="11" t="s">
        <v>83</v>
      </c>
      <c r="N670" s="11">
        <v>0</v>
      </c>
      <c r="O670" s="11">
        <v>1</v>
      </c>
      <c r="P670" s="11"/>
      <c r="Q670" s="130">
        <v>3</v>
      </c>
      <c r="R670" s="130">
        <v>3</v>
      </c>
      <c r="S670" s="14"/>
      <c r="T670" s="16"/>
    </row>
    <row r="671" spans="1:20" ht="14.25" customHeight="1">
      <c r="A671" s="7">
        <v>76</v>
      </c>
      <c r="B671" s="19" t="s">
        <v>631</v>
      </c>
      <c r="C671" s="11" t="s">
        <v>632</v>
      </c>
      <c r="D671" s="11" t="s">
        <v>633</v>
      </c>
      <c r="E671" s="14"/>
      <c r="F671" s="11" t="s">
        <v>634</v>
      </c>
      <c r="G671" s="11" t="s">
        <v>637</v>
      </c>
      <c r="H671" s="11" t="s">
        <v>637</v>
      </c>
      <c r="I671" s="14"/>
      <c r="J671" s="12" t="s">
        <v>635</v>
      </c>
      <c r="K671" s="46" t="s">
        <v>423</v>
      </c>
      <c r="L671" s="11" t="s">
        <v>11663</v>
      </c>
      <c r="M671" s="11" t="s">
        <v>28</v>
      </c>
      <c r="N671" s="11">
        <v>0</v>
      </c>
      <c r="O671" s="11">
        <v>0</v>
      </c>
      <c r="P671" s="11"/>
      <c r="Q671" s="130">
        <v>3</v>
      </c>
      <c r="R671" s="130">
        <v>3</v>
      </c>
      <c r="S671" s="14"/>
      <c r="T671" s="16"/>
    </row>
    <row r="672" spans="1:20" ht="14.25" customHeight="1">
      <c r="A672" s="7">
        <v>76</v>
      </c>
      <c r="B672" s="19" t="s">
        <v>631</v>
      </c>
      <c r="C672" s="11" t="s">
        <v>75</v>
      </c>
      <c r="D672" s="11" t="s">
        <v>90</v>
      </c>
      <c r="E672" s="14"/>
      <c r="F672" s="11" t="s">
        <v>4899</v>
      </c>
      <c r="G672" s="11" t="s">
        <v>640</v>
      </c>
      <c r="H672" s="11" t="s">
        <v>640</v>
      </c>
      <c r="I672" s="14"/>
      <c r="J672" s="12" t="s">
        <v>427</v>
      </c>
      <c r="K672" s="46" t="s">
        <v>638</v>
      </c>
      <c r="L672" s="11" t="s">
        <v>11666</v>
      </c>
      <c r="M672" s="11" t="s">
        <v>78</v>
      </c>
      <c r="N672" s="11">
        <v>1</v>
      </c>
      <c r="O672" s="11">
        <v>6</v>
      </c>
      <c r="P672" s="11" t="s">
        <v>12114</v>
      </c>
      <c r="Q672" s="130">
        <v>3</v>
      </c>
      <c r="R672" s="130">
        <v>4</v>
      </c>
      <c r="S672" s="14"/>
      <c r="T672" s="16"/>
    </row>
    <row r="673" spans="1:20" ht="14.25" customHeight="1">
      <c r="A673" s="7">
        <v>76</v>
      </c>
      <c r="B673" s="19" t="s">
        <v>631</v>
      </c>
      <c r="C673" s="11" t="s">
        <v>94</v>
      </c>
      <c r="D673" s="11" t="s">
        <v>94</v>
      </c>
      <c r="E673" s="14"/>
      <c r="F673" s="11"/>
      <c r="G673" s="11"/>
      <c r="H673" s="11"/>
      <c r="I673" s="14"/>
      <c r="J673" s="12" t="s">
        <v>4230</v>
      </c>
      <c r="K673" s="415"/>
      <c r="L673" s="11" t="s">
        <v>11738</v>
      </c>
      <c r="M673" s="11" t="s">
        <v>83</v>
      </c>
      <c r="N673" s="11">
        <v>0</v>
      </c>
      <c r="O673" s="11">
        <v>0</v>
      </c>
      <c r="P673" s="11"/>
      <c r="Q673" s="11"/>
      <c r="R673" s="11"/>
      <c r="S673" s="14"/>
      <c r="T673" s="16"/>
    </row>
    <row r="674" spans="1:20" ht="14.25" customHeight="1">
      <c r="A674" s="7">
        <v>76</v>
      </c>
      <c r="B674" s="19" t="s">
        <v>631</v>
      </c>
      <c r="C674" s="11" t="s">
        <v>350</v>
      </c>
      <c r="D674" s="11" t="s">
        <v>350</v>
      </c>
      <c r="E674" s="14"/>
      <c r="F674" s="11"/>
      <c r="G674" s="11" t="s">
        <v>643</v>
      </c>
      <c r="H674" s="11" t="s">
        <v>643</v>
      </c>
      <c r="I674" s="14"/>
      <c r="J674" s="12" t="s">
        <v>32</v>
      </c>
      <c r="K674" s="46" t="s">
        <v>641</v>
      </c>
      <c r="L674" s="11" t="s">
        <v>11666</v>
      </c>
      <c r="M674" s="11" t="s">
        <v>28</v>
      </c>
      <c r="N674" s="11">
        <v>1</v>
      </c>
      <c r="O674" s="11">
        <v>1</v>
      </c>
      <c r="P674" s="11"/>
      <c r="Q674" s="130">
        <v>4</v>
      </c>
      <c r="R674" s="130">
        <v>4</v>
      </c>
      <c r="S674" s="14"/>
      <c r="T674" s="16"/>
    </row>
    <row r="675" spans="1:20" ht="14.25" customHeight="1">
      <c r="A675" s="7">
        <v>76</v>
      </c>
      <c r="B675" s="19" t="s">
        <v>631</v>
      </c>
      <c r="C675" s="11"/>
      <c r="D675" s="11" t="s">
        <v>12115</v>
      </c>
      <c r="E675" s="14"/>
      <c r="F675" s="11"/>
      <c r="G675" s="11"/>
      <c r="H675" s="11"/>
      <c r="I675" s="14"/>
      <c r="J675" s="12" t="s">
        <v>511</v>
      </c>
      <c r="K675" s="415"/>
      <c r="L675" s="11" t="s">
        <v>11688</v>
      </c>
      <c r="M675" s="11" t="s">
        <v>83</v>
      </c>
      <c r="N675" s="11">
        <v>0</v>
      </c>
      <c r="O675" s="11">
        <v>3</v>
      </c>
      <c r="P675" s="11"/>
      <c r="Q675" s="11"/>
      <c r="R675" s="11"/>
      <c r="S675" s="14"/>
      <c r="T675" s="16"/>
    </row>
    <row r="676" spans="1:20" ht="14.25" customHeight="1">
      <c r="A676" s="7">
        <v>76</v>
      </c>
      <c r="B676" s="19" t="s">
        <v>631</v>
      </c>
      <c r="C676" s="11" t="s">
        <v>79</v>
      </c>
      <c r="D676" s="11" t="s">
        <v>644</v>
      </c>
      <c r="E676" s="14"/>
      <c r="F676" s="11"/>
      <c r="G676" s="11"/>
      <c r="H676" s="11"/>
      <c r="I676" s="14"/>
      <c r="J676" s="12" t="s">
        <v>511</v>
      </c>
      <c r="K676" s="46" t="s">
        <v>645</v>
      </c>
      <c r="L676" s="11" t="s">
        <v>11688</v>
      </c>
      <c r="M676" s="11" t="s">
        <v>83</v>
      </c>
      <c r="N676" s="11">
        <v>0</v>
      </c>
      <c r="O676" s="11">
        <v>3</v>
      </c>
      <c r="P676" s="11"/>
      <c r="Q676" s="130">
        <v>3</v>
      </c>
      <c r="R676" s="130">
        <v>5</v>
      </c>
      <c r="S676" s="14"/>
      <c r="T676" s="16"/>
    </row>
    <row r="677" spans="1:20" ht="14.25" customHeight="1">
      <c r="A677" s="7">
        <v>76</v>
      </c>
      <c r="B677" s="19" t="s">
        <v>631</v>
      </c>
      <c r="C677" s="11" t="s">
        <v>784</v>
      </c>
      <c r="D677" s="11" t="s">
        <v>648</v>
      </c>
      <c r="E677" s="14"/>
      <c r="F677" s="11" t="s">
        <v>649</v>
      </c>
      <c r="G677" s="11"/>
      <c r="H677" s="11"/>
      <c r="I677" s="14"/>
      <c r="J677" s="12" t="s">
        <v>650</v>
      </c>
      <c r="K677" s="46" t="s">
        <v>651</v>
      </c>
      <c r="L677" s="11" t="s">
        <v>11663</v>
      </c>
      <c r="M677" s="11" t="s">
        <v>5797</v>
      </c>
      <c r="N677" s="11">
        <v>0</v>
      </c>
      <c r="O677" s="11">
        <v>0</v>
      </c>
      <c r="P677" s="11"/>
      <c r="Q677" s="130">
        <v>2</v>
      </c>
      <c r="R677" s="130">
        <v>4</v>
      </c>
      <c r="S677" s="14"/>
      <c r="T677" s="16"/>
    </row>
    <row r="678" spans="1:20" ht="14.25" customHeight="1">
      <c r="A678" s="7">
        <v>76</v>
      </c>
      <c r="B678" s="19" t="s">
        <v>631</v>
      </c>
      <c r="C678" s="28" t="s">
        <v>652</v>
      </c>
      <c r="D678" s="11" t="s">
        <v>90</v>
      </c>
      <c r="E678" s="14"/>
      <c r="F678" s="11" t="s">
        <v>653</v>
      </c>
      <c r="G678" s="11"/>
      <c r="H678" s="11"/>
      <c r="I678" s="14"/>
      <c r="J678" s="12" t="s">
        <v>654</v>
      </c>
      <c r="K678" s="46" t="s">
        <v>562</v>
      </c>
      <c r="L678" s="11" t="s">
        <v>11663</v>
      </c>
      <c r="M678" s="11" t="s">
        <v>43</v>
      </c>
      <c r="N678" s="11">
        <v>0</v>
      </c>
      <c r="O678" s="11">
        <v>0</v>
      </c>
      <c r="P678" s="11"/>
      <c r="Q678" s="130">
        <v>2</v>
      </c>
      <c r="R678" s="130">
        <v>2</v>
      </c>
      <c r="S678" s="14"/>
      <c r="T678" s="16"/>
    </row>
    <row r="679" spans="1:20" ht="14.25" customHeight="1">
      <c r="A679" s="7">
        <v>76</v>
      </c>
      <c r="B679" s="19" t="s">
        <v>631</v>
      </c>
      <c r="C679" s="11" t="s">
        <v>44</v>
      </c>
      <c r="D679" s="11" t="s">
        <v>655</v>
      </c>
      <c r="E679" s="14"/>
      <c r="F679" s="11" t="s">
        <v>561</v>
      </c>
      <c r="G679" s="11" t="s">
        <v>658</v>
      </c>
      <c r="H679" s="11" t="s">
        <v>658</v>
      </c>
      <c r="I679" s="14"/>
      <c r="J679" s="12" t="s">
        <v>656</v>
      </c>
      <c r="K679" s="46" t="s">
        <v>657</v>
      </c>
      <c r="L679" s="11" t="s">
        <v>11666</v>
      </c>
      <c r="M679" s="11" t="s">
        <v>43</v>
      </c>
      <c r="N679" s="11">
        <v>0</v>
      </c>
      <c r="O679" s="11">
        <v>0</v>
      </c>
      <c r="P679" s="11"/>
      <c r="Q679" s="130">
        <v>3</v>
      </c>
      <c r="R679" s="130">
        <v>3</v>
      </c>
      <c r="S679" s="14"/>
      <c r="T679" s="16"/>
    </row>
    <row r="680" spans="1:20" ht="14.25" customHeight="1">
      <c r="A680" s="7">
        <v>77</v>
      </c>
      <c r="B680" s="19" t="s">
        <v>659</v>
      </c>
      <c r="C680" s="11" t="s">
        <v>49</v>
      </c>
      <c r="D680" s="11" t="s">
        <v>49</v>
      </c>
      <c r="E680" s="14"/>
      <c r="F680" s="11" t="s">
        <v>660</v>
      </c>
      <c r="G680" s="11" t="s">
        <v>663</v>
      </c>
      <c r="H680" s="11" t="s">
        <v>664</v>
      </c>
      <c r="I680" s="11" t="s">
        <v>666</v>
      </c>
      <c r="J680" s="12" t="s">
        <v>661</v>
      </c>
      <c r="K680" s="46" t="s">
        <v>662</v>
      </c>
      <c r="L680" s="11" t="s">
        <v>11666</v>
      </c>
      <c r="M680" s="11" t="s">
        <v>43</v>
      </c>
      <c r="N680" s="11">
        <v>1</v>
      </c>
      <c r="O680" s="11">
        <v>0</v>
      </c>
      <c r="P680" s="11"/>
      <c r="Q680" s="130">
        <v>2</v>
      </c>
      <c r="R680" s="130">
        <v>4</v>
      </c>
      <c r="S680" s="14"/>
      <c r="T680" s="16"/>
    </row>
    <row r="681" spans="1:20" ht="14.25" customHeight="1">
      <c r="A681" s="7">
        <v>77</v>
      </c>
      <c r="B681" s="19" t="s">
        <v>659</v>
      </c>
      <c r="C681" s="11" t="s">
        <v>84</v>
      </c>
      <c r="D681" s="11" t="s">
        <v>85</v>
      </c>
      <c r="E681" s="14"/>
      <c r="F681" s="11"/>
      <c r="G681" s="11"/>
      <c r="H681" s="11"/>
      <c r="I681" s="11"/>
      <c r="J681" s="12" t="s">
        <v>709</v>
      </c>
      <c r="K681" s="46"/>
      <c r="L681" s="11" t="s">
        <v>11666</v>
      </c>
      <c r="M681" s="11" t="s">
        <v>28</v>
      </c>
      <c r="N681" s="11">
        <v>0</v>
      </c>
      <c r="O681" s="11">
        <v>1</v>
      </c>
      <c r="P681" s="11" t="s">
        <v>12116</v>
      </c>
      <c r="Q681" s="130"/>
      <c r="R681" s="130"/>
      <c r="S681" s="14"/>
      <c r="T681" s="16"/>
    </row>
    <row r="682" spans="1:20" ht="14.25" customHeight="1">
      <c r="A682" s="7">
        <v>77</v>
      </c>
      <c r="B682" s="19" t="s">
        <v>659</v>
      </c>
      <c r="C682" s="11"/>
      <c r="D682" s="11" t="s">
        <v>12117</v>
      </c>
      <c r="E682" s="14"/>
      <c r="F682" s="11"/>
      <c r="G682" s="11" t="s">
        <v>12118</v>
      </c>
      <c r="H682" s="11"/>
      <c r="I682" s="11"/>
      <c r="J682" s="12" t="s">
        <v>1875</v>
      </c>
      <c r="K682" s="46" t="s">
        <v>1386</v>
      </c>
      <c r="L682" s="11"/>
      <c r="M682" s="11"/>
      <c r="N682" s="11"/>
      <c r="O682" s="11"/>
      <c r="P682" s="11"/>
      <c r="Q682" s="11"/>
      <c r="R682" s="11"/>
      <c r="S682" s="14"/>
      <c r="T682" s="16"/>
    </row>
    <row r="683" spans="1:20" ht="14.25" customHeight="1">
      <c r="A683" s="7">
        <v>77</v>
      </c>
      <c r="B683" s="19" t="s">
        <v>659</v>
      </c>
      <c r="C683" s="11" t="s">
        <v>94</v>
      </c>
      <c r="D683" s="11" t="s">
        <v>94</v>
      </c>
      <c r="E683" s="14"/>
      <c r="F683" s="11"/>
      <c r="G683" s="11"/>
      <c r="H683" s="11"/>
      <c r="I683" s="11"/>
      <c r="J683" s="12" t="s">
        <v>667</v>
      </c>
      <c r="K683" s="46" t="s">
        <v>662</v>
      </c>
      <c r="L683" s="11" t="s">
        <v>11738</v>
      </c>
      <c r="M683" s="11" t="s">
        <v>83</v>
      </c>
      <c r="N683" s="11">
        <v>0</v>
      </c>
      <c r="O683" s="11">
        <v>0</v>
      </c>
      <c r="P683" s="11"/>
      <c r="Q683" s="130">
        <v>3</v>
      </c>
      <c r="R683" s="130">
        <v>3</v>
      </c>
      <c r="S683" s="14"/>
      <c r="T683" s="16"/>
    </row>
    <row r="684" spans="1:20" ht="14.25" customHeight="1">
      <c r="A684" s="7">
        <v>77</v>
      </c>
      <c r="B684" s="19" t="s">
        <v>659</v>
      </c>
      <c r="C684" s="11"/>
      <c r="D684" s="11" t="s">
        <v>12119</v>
      </c>
      <c r="E684" s="14"/>
      <c r="F684" s="11" t="s">
        <v>660</v>
      </c>
      <c r="G684" s="11"/>
      <c r="H684" s="11"/>
      <c r="I684" s="11"/>
      <c r="J684" s="12" t="s">
        <v>1386</v>
      </c>
      <c r="K684" s="46"/>
      <c r="L684" s="11" t="s">
        <v>11666</v>
      </c>
      <c r="M684" s="11" t="s">
        <v>43</v>
      </c>
      <c r="N684" s="11">
        <v>0</v>
      </c>
      <c r="O684" s="11">
        <v>0</v>
      </c>
      <c r="P684" s="11"/>
      <c r="Q684" s="11"/>
      <c r="R684" s="11"/>
      <c r="S684" s="14"/>
      <c r="T684" s="16"/>
    </row>
    <row r="685" spans="1:20" ht="14.25" customHeight="1">
      <c r="A685" s="7">
        <v>78</v>
      </c>
      <c r="B685" s="19" t="s">
        <v>668</v>
      </c>
      <c r="C685" s="11" t="s">
        <v>118</v>
      </c>
      <c r="D685" s="11" t="s">
        <v>118</v>
      </c>
      <c r="E685" s="14"/>
      <c r="F685" s="14"/>
      <c r="G685" s="11" t="s">
        <v>671</v>
      </c>
      <c r="H685" s="11" t="s">
        <v>671</v>
      </c>
      <c r="I685" s="14"/>
      <c r="J685" s="12" t="s">
        <v>669</v>
      </c>
      <c r="K685" s="46" t="s">
        <v>670</v>
      </c>
      <c r="L685" s="11" t="s">
        <v>11666</v>
      </c>
      <c r="M685" s="11" t="s">
        <v>43</v>
      </c>
      <c r="N685" s="11">
        <v>1</v>
      </c>
      <c r="O685" s="11">
        <v>1</v>
      </c>
      <c r="P685" s="11"/>
      <c r="Q685" s="130">
        <v>3</v>
      </c>
      <c r="R685" s="130">
        <v>4</v>
      </c>
      <c r="S685" s="14"/>
      <c r="T685" s="16"/>
    </row>
    <row r="686" spans="1:20" ht="14.25" customHeight="1">
      <c r="A686" s="7">
        <v>78</v>
      </c>
      <c r="B686" s="19" t="s">
        <v>668</v>
      </c>
      <c r="C686" s="11" t="s">
        <v>84</v>
      </c>
      <c r="D686" s="11" t="s">
        <v>85</v>
      </c>
      <c r="E686" s="14"/>
      <c r="F686" s="14"/>
      <c r="G686" s="11"/>
      <c r="H686" s="11"/>
      <c r="I686" s="14"/>
      <c r="J686" s="12" t="s">
        <v>672</v>
      </c>
      <c r="K686" s="46" t="s">
        <v>673</v>
      </c>
      <c r="L686" s="11" t="s">
        <v>11666</v>
      </c>
      <c r="M686" s="11" t="s">
        <v>28</v>
      </c>
      <c r="N686" s="11">
        <v>0</v>
      </c>
      <c r="O686" s="11">
        <v>1</v>
      </c>
      <c r="P686" s="11"/>
      <c r="Q686" s="130">
        <v>3</v>
      </c>
      <c r="R686" s="130">
        <v>5</v>
      </c>
      <c r="S686" s="14"/>
      <c r="T686" s="16"/>
    </row>
    <row r="687" spans="1:20" ht="14.4">
      <c r="A687" s="7">
        <v>78</v>
      </c>
      <c r="B687" s="19" t="s">
        <v>668</v>
      </c>
      <c r="C687" s="11" t="s">
        <v>111</v>
      </c>
      <c r="D687" s="11" t="s">
        <v>674</v>
      </c>
      <c r="E687" s="14"/>
      <c r="F687" s="14"/>
      <c r="G687" s="11" t="s">
        <v>677</v>
      </c>
      <c r="H687" s="11" t="s">
        <v>677</v>
      </c>
      <c r="I687" s="14"/>
      <c r="J687" s="12" t="s">
        <v>675</v>
      </c>
      <c r="K687" s="46" t="s">
        <v>676</v>
      </c>
      <c r="L687" s="11" t="s">
        <v>11666</v>
      </c>
      <c r="M687" s="11" t="s">
        <v>153</v>
      </c>
      <c r="N687" s="11">
        <v>1</v>
      </c>
      <c r="O687" s="11">
        <v>1</v>
      </c>
      <c r="P687" s="11" t="s">
        <v>12120</v>
      </c>
      <c r="Q687" s="130">
        <v>4</v>
      </c>
      <c r="R687" s="130">
        <v>4</v>
      </c>
      <c r="S687" s="14"/>
      <c r="T687" s="16"/>
    </row>
    <row r="688" spans="1:20" ht="14.25" customHeight="1">
      <c r="A688" s="7">
        <v>78</v>
      </c>
      <c r="B688" s="19" t="s">
        <v>668</v>
      </c>
      <c r="C688" s="11" t="s">
        <v>350</v>
      </c>
      <c r="D688" s="11" t="s">
        <v>350</v>
      </c>
      <c r="E688" s="14"/>
      <c r="F688" s="14"/>
      <c r="G688" s="11" t="s">
        <v>680</v>
      </c>
      <c r="H688" s="11" t="s">
        <v>680</v>
      </c>
      <c r="I688" s="14"/>
      <c r="J688" s="12" t="s">
        <v>678</v>
      </c>
      <c r="K688" s="46" t="s">
        <v>679</v>
      </c>
      <c r="L688" s="11" t="s">
        <v>11666</v>
      </c>
      <c r="M688" s="11" t="s">
        <v>28</v>
      </c>
      <c r="N688" s="11">
        <v>1</v>
      </c>
      <c r="O688" s="11">
        <v>1</v>
      </c>
      <c r="P688" s="11"/>
      <c r="Q688" s="130">
        <v>3</v>
      </c>
      <c r="R688" s="130">
        <v>3</v>
      </c>
      <c r="S688" s="14"/>
      <c r="T688" s="16"/>
    </row>
    <row r="689" spans="1:20" ht="14.25" customHeight="1">
      <c r="A689" s="7">
        <v>78</v>
      </c>
      <c r="B689" s="19" t="s">
        <v>668</v>
      </c>
      <c r="C689" s="11" t="s">
        <v>68</v>
      </c>
      <c r="D689" s="11" t="s">
        <v>68</v>
      </c>
      <c r="E689" s="14"/>
      <c r="F689" s="14"/>
      <c r="G689" s="11"/>
      <c r="H689" s="11"/>
      <c r="I689" s="14"/>
      <c r="J689" s="12" t="s">
        <v>681</v>
      </c>
      <c r="K689" s="46" t="s">
        <v>682</v>
      </c>
      <c r="L689" s="11" t="s">
        <v>11666</v>
      </c>
      <c r="M689" s="11" t="s">
        <v>28</v>
      </c>
      <c r="N689" s="11">
        <v>0</v>
      </c>
      <c r="O689" s="11">
        <v>1</v>
      </c>
      <c r="P689" s="11" t="s">
        <v>12121</v>
      </c>
      <c r="Q689" s="130">
        <v>4</v>
      </c>
      <c r="R689" s="130">
        <v>5</v>
      </c>
      <c r="S689" s="14"/>
      <c r="T689" s="16"/>
    </row>
    <row r="690" spans="1:20" ht="14.25" customHeight="1">
      <c r="A690" s="7">
        <v>78</v>
      </c>
      <c r="B690" s="19" t="s">
        <v>668</v>
      </c>
      <c r="C690" s="419" t="s">
        <v>1062</v>
      </c>
      <c r="D690" s="11" t="s">
        <v>12122</v>
      </c>
      <c r="E690" s="14"/>
      <c r="F690" s="14"/>
      <c r="G690" s="11"/>
      <c r="H690" s="11"/>
      <c r="I690" s="14"/>
      <c r="J690" s="12" t="s">
        <v>1305</v>
      </c>
      <c r="K690" s="415"/>
      <c r="L690" s="11" t="s">
        <v>11663</v>
      </c>
      <c r="M690" s="11" t="s">
        <v>43</v>
      </c>
      <c r="N690" s="11">
        <v>0</v>
      </c>
      <c r="O690" s="11">
        <v>1</v>
      </c>
      <c r="P690" s="11" t="s">
        <v>12123</v>
      </c>
      <c r="Q690" s="11"/>
      <c r="R690" s="11"/>
      <c r="S690" s="14"/>
      <c r="T690" s="16"/>
    </row>
    <row r="691" spans="1:20" ht="14.25" customHeight="1">
      <c r="A691" s="7">
        <v>78</v>
      </c>
      <c r="B691" s="19" t="s">
        <v>668</v>
      </c>
      <c r="C691" s="11" t="s">
        <v>197</v>
      </c>
      <c r="D691" s="11" t="s">
        <v>683</v>
      </c>
      <c r="E691" s="14"/>
      <c r="F691" s="14"/>
      <c r="G691" s="11"/>
      <c r="H691" s="11"/>
      <c r="I691" s="14"/>
      <c r="J691" s="12" t="s">
        <v>539</v>
      </c>
      <c r="K691" s="46" t="s">
        <v>684</v>
      </c>
      <c r="L691" s="11" t="s">
        <v>11663</v>
      </c>
      <c r="M691" s="11" t="s">
        <v>5797</v>
      </c>
      <c r="N691" s="11">
        <v>0</v>
      </c>
      <c r="O691" s="11">
        <v>6</v>
      </c>
      <c r="P691" s="11" t="s">
        <v>12124</v>
      </c>
      <c r="Q691" s="130">
        <v>3</v>
      </c>
      <c r="R691" s="130">
        <v>3</v>
      </c>
      <c r="S691" s="14"/>
      <c r="T691" s="16"/>
    </row>
    <row r="692" spans="1:20" ht="14.25" customHeight="1">
      <c r="A692" s="7">
        <v>78</v>
      </c>
      <c r="B692" s="19" t="s">
        <v>668</v>
      </c>
      <c r="C692" s="11"/>
      <c r="D692" s="11" t="s">
        <v>197</v>
      </c>
      <c r="E692" s="14"/>
      <c r="F692" s="14"/>
      <c r="G692" s="11"/>
      <c r="H692" s="11"/>
      <c r="I692" s="14"/>
      <c r="J692" s="12" t="s">
        <v>539</v>
      </c>
      <c r="K692" s="415"/>
      <c r="L692" s="11" t="s">
        <v>11663</v>
      </c>
      <c r="M692" s="11" t="s">
        <v>83</v>
      </c>
      <c r="N692" s="11">
        <v>0</v>
      </c>
      <c r="O692" s="11">
        <v>1</v>
      </c>
      <c r="P692" s="11"/>
      <c r="Q692" s="11"/>
      <c r="R692" s="11"/>
      <c r="S692" s="14"/>
      <c r="T692" s="16"/>
    </row>
    <row r="693" spans="1:20" ht="14.25" customHeight="1">
      <c r="A693" s="7">
        <v>78</v>
      </c>
      <c r="B693" s="19" t="s">
        <v>668</v>
      </c>
      <c r="C693" s="11" t="s">
        <v>80</v>
      </c>
      <c r="D693" s="11" t="s">
        <v>80</v>
      </c>
      <c r="E693" s="14"/>
      <c r="F693" s="14"/>
      <c r="G693" s="11"/>
      <c r="H693" s="11"/>
      <c r="I693" s="14"/>
      <c r="J693" s="12" t="s">
        <v>5825</v>
      </c>
      <c r="K693" s="415"/>
      <c r="L693" s="11" t="s">
        <v>11688</v>
      </c>
      <c r="M693" s="11" t="s">
        <v>83</v>
      </c>
      <c r="N693" s="11">
        <v>0</v>
      </c>
      <c r="O693" s="11">
        <v>3</v>
      </c>
      <c r="P693" s="11"/>
      <c r="Q693" s="11"/>
      <c r="R693" s="11"/>
      <c r="S693" s="14"/>
      <c r="T693" s="16"/>
    </row>
    <row r="694" spans="1:20" ht="14.25" customHeight="1">
      <c r="A694" s="7">
        <v>78</v>
      </c>
      <c r="B694" s="19" t="s">
        <v>668</v>
      </c>
      <c r="C694" s="11" t="s">
        <v>79</v>
      </c>
      <c r="D694" s="11" t="s">
        <v>79</v>
      </c>
      <c r="E694" s="14"/>
      <c r="F694" s="14"/>
      <c r="G694" s="11"/>
      <c r="H694" s="11"/>
      <c r="I694" s="14"/>
      <c r="J694" s="12" t="s">
        <v>685</v>
      </c>
      <c r="K694" s="46" t="s">
        <v>686</v>
      </c>
      <c r="L694" s="11" t="s">
        <v>11688</v>
      </c>
      <c r="M694" s="11" t="s">
        <v>83</v>
      </c>
      <c r="N694" s="11">
        <v>0</v>
      </c>
      <c r="O694" s="11">
        <v>3</v>
      </c>
      <c r="P694" s="11"/>
      <c r="Q694" s="130">
        <v>2</v>
      </c>
      <c r="R694" s="130">
        <v>4</v>
      </c>
      <c r="S694" s="14"/>
      <c r="T694" s="16"/>
    </row>
    <row r="695" spans="1:20" ht="14.25" customHeight="1">
      <c r="A695" s="7">
        <v>78</v>
      </c>
      <c r="B695" s="19" t="s">
        <v>668</v>
      </c>
      <c r="C695" s="11" t="s">
        <v>94</v>
      </c>
      <c r="D695" s="11" t="s">
        <v>344</v>
      </c>
      <c r="E695" s="14"/>
      <c r="F695" s="14"/>
      <c r="G695" s="11"/>
      <c r="H695" s="11"/>
      <c r="I695" s="14"/>
      <c r="J695" s="12" t="s">
        <v>4438</v>
      </c>
      <c r="K695" s="415"/>
      <c r="L695" s="11" t="s">
        <v>11738</v>
      </c>
      <c r="M695" s="11" t="s">
        <v>83</v>
      </c>
      <c r="N695" s="11">
        <v>0</v>
      </c>
      <c r="O695" s="11">
        <v>2</v>
      </c>
      <c r="P695" s="11" t="s">
        <v>12125</v>
      </c>
      <c r="Q695" s="11"/>
      <c r="R695" s="11"/>
      <c r="S695" s="14"/>
      <c r="T695" s="16"/>
    </row>
    <row r="696" spans="1:20" ht="14.25" customHeight="1">
      <c r="A696" s="7">
        <v>78</v>
      </c>
      <c r="B696" s="19" t="s">
        <v>668</v>
      </c>
      <c r="C696" s="11" t="s">
        <v>267</v>
      </c>
      <c r="D696" s="11" t="s">
        <v>687</v>
      </c>
      <c r="E696" s="14"/>
      <c r="F696" s="14"/>
      <c r="G696" s="11"/>
      <c r="H696" s="11"/>
      <c r="I696" s="14"/>
      <c r="J696" s="12" t="s">
        <v>688</v>
      </c>
      <c r="K696" s="46" t="s">
        <v>689</v>
      </c>
      <c r="L696" s="11" t="s">
        <v>11666</v>
      </c>
      <c r="M696" s="11" t="s">
        <v>43</v>
      </c>
      <c r="N696" s="11">
        <v>0</v>
      </c>
      <c r="O696" s="11">
        <v>4</v>
      </c>
      <c r="P696" s="11"/>
      <c r="Q696" s="130">
        <v>3</v>
      </c>
      <c r="R696" s="130">
        <v>5</v>
      </c>
      <c r="S696" s="14"/>
      <c r="T696" s="16"/>
    </row>
    <row r="697" spans="1:20" ht="14.25" customHeight="1">
      <c r="A697" s="7">
        <v>79</v>
      </c>
      <c r="B697" s="19" t="s">
        <v>691</v>
      </c>
      <c r="C697" s="11" t="s">
        <v>80</v>
      </c>
      <c r="D697" s="11" t="s">
        <v>80</v>
      </c>
      <c r="E697" s="14"/>
      <c r="F697" s="14"/>
      <c r="G697" s="14"/>
      <c r="H697" s="14"/>
      <c r="I697" s="14"/>
      <c r="J697" s="12" t="s">
        <v>1527</v>
      </c>
      <c r="K697" s="415"/>
      <c r="L697" s="11" t="s">
        <v>11688</v>
      </c>
      <c r="M697" s="11" t="s">
        <v>83</v>
      </c>
      <c r="N697" s="11">
        <v>0</v>
      </c>
      <c r="O697" s="11">
        <v>3</v>
      </c>
      <c r="P697" s="11"/>
      <c r="Q697" s="11"/>
      <c r="R697" s="11"/>
      <c r="S697" s="14"/>
      <c r="T697" s="16"/>
    </row>
    <row r="698" spans="1:20" ht="14.25" customHeight="1">
      <c r="A698" s="7">
        <v>79</v>
      </c>
      <c r="B698" s="19" t="s">
        <v>691</v>
      </c>
      <c r="C698" s="11"/>
      <c r="D698" s="11" t="s">
        <v>2754</v>
      </c>
      <c r="E698" s="14"/>
      <c r="F698" s="14"/>
      <c r="G698" s="14"/>
      <c r="H698" s="14"/>
      <c r="I698" s="14"/>
      <c r="J698" s="12" t="s">
        <v>2101</v>
      </c>
      <c r="K698" s="415"/>
      <c r="L698" s="11" t="s">
        <v>11688</v>
      </c>
      <c r="M698" s="11" t="s">
        <v>83</v>
      </c>
      <c r="N698" s="11">
        <v>0</v>
      </c>
      <c r="O698" s="11">
        <v>3</v>
      </c>
      <c r="P698" s="11"/>
      <c r="Q698" s="11"/>
      <c r="R698" s="11"/>
      <c r="S698" s="14"/>
      <c r="T698" s="16"/>
    </row>
    <row r="699" spans="1:20" ht="14.25" customHeight="1">
      <c r="A699" s="7">
        <v>79</v>
      </c>
      <c r="B699" s="19" t="s">
        <v>691</v>
      </c>
      <c r="C699" s="11" t="s">
        <v>1667</v>
      </c>
      <c r="D699" s="11" t="s">
        <v>4439</v>
      </c>
      <c r="E699" s="14"/>
      <c r="F699" s="14"/>
      <c r="G699" s="14"/>
      <c r="H699" s="14"/>
      <c r="I699" s="14"/>
      <c r="J699" s="12" t="s">
        <v>2101</v>
      </c>
      <c r="K699" s="415"/>
      <c r="L699" s="11" t="s">
        <v>11688</v>
      </c>
      <c r="M699" s="11" t="s">
        <v>83</v>
      </c>
      <c r="N699" s="11">
        <v>0</v>
      </c>
      <c r="O699" s="11">
        <v>3</v>
      </c>
      <c r="P699" s="11"/>
      <c r="Q699" s="11"/>
      <c r="R699" s="11"/>
      <c r="S699" s="14"/>
      <c r="T699" s="16"/>
    </row>
    <row r="700" spans="1:20" ht="14.25" customHeight="1">
      <c r="A700" s="7">
        <v>79</v>
      </c>
      <c r="B700" s="19" t="s">
        <v>691</v>
      </c>
      <c r="C700" s="11" t="s">
        <v>692</v>
      </c>
      <c r="D700" s="11" t="s">
        <v>692</v>
      </c>
      <c r="E700" s="14"/>
      <c r="F700" s="14"/>
      <c r="G700" s="14"/>
      <c r="H700" s="14"/>
      <c r="I700" s="14"/>
      <c r="J700" s="12" t="s">
        <v>693</v>
      </c>
      <c r="K700" s="46" t="s">
        <v>694</v>
      </c>
      <c r="L700" s="11" t="s">
        <v>11688</v>
      </c>
      <c r="M700" s="11" t="s">
        <v>83</v>
      </c>
      <c r="N700" s="11">
        <v>0</v>
      </c>
      <c r="O700" s="11">
        <v>3</v>
      </c>
      <c r="P700" s="11"/>
      <c r="Q700" s="130">
        <v>3</v>
      </c>
      <c r="R700" s="130">
        <v>4</v>
      </c>
      <c r="S700" s="14"/>
      <c r="T700" s="16"/>
    </row>
    <row r="701" spans="1:20" ht="14.25" customHeight="1">
      <c r="A701" s="7">
        <v>79</v>
      </c>
      <c r="B701" s="19" t="s">
        <v>691</v>
      </c>
      <c r="C701" s="11"/>
      <c r="D701" s="11" t="s">
        <v>692</v>
      </c>
      <c r="E701" s="14"/>
      <c r="F701" s="14"/>
      <c r="G701" s="14"/>
      <c r="H701" s="14"/>
      <c r="I701" s="14"/>
      <c r="J701" s="12" t="s">
        <v>2826</v>
      </c>
      <c r="K701" s="415"/>
      <c r="L701" s="11" t="s">
        <v>11688</v>
      </c>
      <c r="M701" s="11" t="s">
        <v>83</v>
      </c>
      <c r="N701" s="11">
        <v>0</v>
      </c>
      <c r="O701" s="11">
        <v>3</v>
      </c>
      <c r="P701" s="11"/>
      <c r="Q701" s="11"/>
      <c r="R701" s="11"/>
      <c r="S701" s="14"/>
      <c r="T701" s="16"/>
    </row>
    <row r="702" spans="1:20" ht="14.25" customHeight="1">
      <c r="A702" s="7">
        <v>79</v>
      </c>
      <c r="B702" s="19" t="s">
        <v>691</v>
      </c>
      <c r="C702" s="11" t="s">
        <v>12126</v>
      </c>
      <c r="D702" s="11" t="s">
        <v>12126</v>
      </c>
      <c r="E702" s="14"/>
      <c r="F702" s="14"/>
      <c r="G702" s="14"/>
      <c r="H702" s="14"/>
      <c r="I702" s="14"/>
      <c r="J702" s="12" t="s">
        <v>1619</v>
      </c>
      <c r="K702" s="415"/>
      <c r="L702" s="11" t="s">
        <v>11738</v>
      </c>
      <c r="M702" s="11" t="s">
        <v>83</v>
      </c>
      <c r="N702" s="11">
        <v>0</v>
      </c>
      <c r="O702" s="11">
        <v>3</v>
      </c>
      <c r="P702" s="11"/>
      <c r="Q702" s="11"/>
      <c r="R702" s="11"/>
      <c r="S702" s="14"/>
      <c r="T702" s="16"/>
    </row>
    <row r="703" spans="1:20" ht="14.25" customHeight="1">
      <c r="A703" s="7">
        <v>79</v>
      </c>
      <c r="B703" s="19" t="s">
        <v>691</v>
      </c>
      <c r="C703" s="33"/>
      <c r="D703" s="33" t="s">
        <v>3784</v>
      </c>
      <c r="E703" s="14"/>
      <c r="F703" s="14"/>
      <c r="G703" s="14"/>
      <c r="H703" s="14"/>
      <c r="I703" s="14"/>
      <c r="J703" s="12" t="s">
        <v>1108</v>
      </c>
      <c r="K703" s="415"/>
      <c r="L703" s="11" t="s">
        <v>11688</v>
      </c>
      <c r="M703" s="11" t="s">
        <v>83</v>
      </c>
      <c r="N703" s="11">
        <v>0</v>
      </c>
      <c r="O703" s="11">
        <v>3</v>
      </c>
      <c r="P703" s="11"/>
      <c r="Q703" s="11"/>
      <c r="R703" s="11"/>
      <c r="S703" s="14"/>
      <c r="T703" s="16"/>
    </row>
    <row r="704" spans="1:20" ht="14.25" customHeight="1">
      <c r="A704" s="7">
        <v>79</v>
      </c>
      <c r="B704" s="19" t="s">
        <v>691</v>
      </c>
      <c r="C704" s="33" t="s">
        <v>79</v>
      </c>
      <c r="D704" s="33" t="s">
        <v>79</v>
      </c>
      <c r="E704" s="14"/>
      <c r="F704" s="11"/>
      <c r="G704" s="11" t="s">
        <v>698</v>
      </c>
      <c r="H704" s="11" t="s">
        <v>698</v>
      </c>
      <c r="I704" s="14"/>
      <c r="J704" s="12" t="s">
        <v>696</v>
      </c>
      <c r="K704" s="46" t="s">
        <v>697</v>
      </c>
      <c r="L704" s="11" t="s">
        <v>11688</v>
      </c>
      <c r="M704" s="11" t="s">
        <v>83</v>
      </c>
      <c r="N704" s="11">
        <v>0</v>
      </c>
      <c r="O704" s="11">
        <v>3</v>
      </c>
      <c r="P704" s="11"/>
      <c r="Q704" s="130">
        <v>3</v>
      </c>
      <c r="R704" s="130">
        <v>3</v>
      </c>
      <c r="S704" s="14"/>
      <c r="T704" s="16"/>
    </row>
    <row r="705" spans="1:20" ht="14.25" customHeight="1">
      <c r="A705" s="7">
        <v>79</v>
      </c>
      <c r="B705" s="19" t="s">
        <v>691</v>
      </c>
      <c r="C705" s="23"/>
      <c r="D705" s="33" t="s">
        <v>68</v>
      </c>
      <c r="E705" s="14"/>
      <c r="F705" s="11"/>
      <c r="G705" s="11"/>
      <c r="H705" s="11"/>
      <c r="I705" s="14"/>
      <c r="J705" s="12" t="s">
        <v>1143</v>
      </c>
      <c r="K705" s="415"/>
      <c r="L705" s="11" t="s">
        <v>11666</v>
      </c>
      <c r="M705" s="11" t="s">
        <v>28</v>
      </c>
      <c r="N705" s="11">
        <v>0</v>
      </c>
      <c r="O705" s="11">
        <v>1</v>
      </c>
      <c r="P705" s="11" t="s">
        <v>11719</v>
      </c>
      <c r="Q705" s="11"/>
      <c r="R705" s="11"/>
      <c r="S705" s="14"/>
      <c r="T705" s="16"/>
    </row>
    <row r="706" spans="1:20" ht="14.25" customHeight="1">
      <c r="A706" s="7">
        <v>79</v>
      </c>
      <c r="B706" s="19" t="s">
        <v>691</v>
      </c>
      <c r="C706" s="33" t="s">
        <v>75</v>
      </c>
      <c r="D706" s="33" t="s">
        <v>75</v>
      </c>
      <c r="E706" s="14"/>
      <c r="F706" s="11"/>
      <c r="G706" s="11"/>
      <c r="H706" s="11"/>
      <c r="I706" s="14"/>
      <c r="J706" s="12" t="s">
        <v>1995</v>
      </c>
      <c r="K706" s="415"/>
      <c r="L706" s="11" t="s">
        <v>11666</v>
      </c>
      <c r="M706" s="11" t="s">
        <v>78</v>
      </c>
      <c r="N706" s="11">
        <v>0</v>
      </c>
      <c r="O706" s="11">
        <v>6</v>
      </c>
      <c r="P706" s="11" t="s">
        <v>11759</v>
      </c>
      <c r="Q706" s="11"/>
      <c r="R706" s="11"/>
      <c r="S706" s="14"/>
      <c r="T706" s="16"/>
    </row>
    <row r="707" spans="1:20" ht="14.25" customHeight="1">
      <c r="A707" s="7">
        <v>79</v>
      </c>
      <c r="B707" s="19" t="s">
        <v>691</v>
      </c>
      <c r="C707" s="33" t="s">
        <v>68</v>
      </c>
      <c r="D707" s="21" t="s">
        <v>90</v>
      </c>
      <c r="E707" s="14"/>
      <c r="F707" s="11" t="s">
        <v>208</v>
      </c>
      <c r="G707" s="32" t="s">
        <v>701</v>
      </c>
      <c r="H707" s="32" t="s">
        <v>702</v>
      </c>
      <c r="I707" s="14"/>
      <c r="J707" s="12" t="s">
        <v>699</v>
      </c>
      <c r="K707" s="46" t="s">
        <v>700</v>
      </c>
      <c r="L707" s="11" t="s">
        <v>11666</v>
      </c>
      <c r="M707" s="11" t="s">
        <v>28</v>
      </c>
      <c r="N707" s="11">
        <v>0</v>
      </c>
      <c r="O707" s="11">
        <v>1</v>
      </c>
      <c r="P707" s="11" t="s">
        <v>12127</v>
      </c>
      <c r="Q707" s="130">
        <v>2</v>
      </c>
      <c r="R707" s="130">
        <v>5</v>
      </c>
      <c r="S707" s="14"/>
      <c r="T707" s="16"/>
    </row>
    <row r="708" spans="1:20" ht="14.25" customHeight="1">
      <c r="A708" s="7">
        <v>79</v>
      </c>
      <c r="B708" s="19" t="s">
        <v>691</v>
      </c>
      <c r="C708" s="33"/>
      <c r="D708" s="33" t="s">
        <v>1483</v>
      </c>
      <c r="E708" s="14"/>
      <c r="F708" s="11"/>
      <c r="G708" s="11"/>
      <c r="H708" s="11"/>
      <c r="I708" s="14"/>
      <c r="J708" s="12" t="s">
        <v>244</v>
      </c>
      <c r="K708" s="415"/>
      <c r="L708" s="11" t="s">
        <v>11663</v>
      </c>
      <c r="M708" s="11" t="s">
        <v>43</v>
      </c>
      <c r="N708" s="11">
        <v>0</v>
      </c>
      <c r="O708" s="11">
        <v>1</v>
      </c>
      <c r="P708" s="11"/>
      <c r="Q708" s="11"/>
      <c r="R708" s="11"/>
      <c r="S708" s="14"/>
      <c r="T708" s="16"/>
    </row>
    <row r="709" spans="1:20" ht="14.25" customHeight="1">
      <c r="A709" s="7">
        <v>79</v>
      </c>
      <c r="B709" s="19" t="s">
        <v>691</v>
      </c>
      <c r="C709" s="33" t="s">
        <v>753</v>
      </c>
      <c r="D709" s="33" t="s">
        <v>753</v>
      </c>
      <c r="E709" s="14"/>
      <c r="F709" s="11"/>
      <c r="G709" s="11" t="s">
        <v>2027</v>
      </c>
      <c r="H709" s="11" t="s">
        <v>12128</v>
      </c>
      <c r="I709" s="14"/>
      <c r="J709" s="12" t="s">
        <v>4051</v>
      </c>
      <c r="K709" s="415"/>
      <c r="L709" s="11" t="s">
        <v>11666</v>
      </c>
      <c r="M709" s="11" t="s">
        <v>28</v>
      </c>
      <c r="N709" s="11">
        <v>0</v>
      </c>
      <c r="O709" s="11">
        <v>1</v>
      </c>
      <c r="P709" s="11"/>
      <c r="Q709" s="11"/>
      <c r="R709" s="11"/>
      <c r="S709" s="14"/>
      <c r="T709" s="16"/>
    </row>
    <row r="710" spans="1:20" ht="14.25" customHeight="1">
      <c r="A710" s="7">
        <v>79</v>
      </c>
      <c r="B710" s="19" t="s">
        <v>691</v>
      </c>
      <c r="C710" s="33"/>
      <c r="D710" s="33" t="s">
        <v>75</v>
      </c>
      <c r="E710" s="14"/>
      <c r="F710" s="11"/>
      <c r="G710" s="11"/>
      <c r="H710" s="11"/>
      <c r="I710" s="14"/>
      <c r="J710" s="12" t="s">
        <v>156</v>
      </c>
      <c r="K710" s="415"/>
      <c r="L710" s="11" t="s">
        <v>11666</v>
      </c>
      <c r="M710" s="11" t="s">
        <v>5797</v>
      </c>
      <c r="N710" s="11">
        <v>0</v>
      </c>
      <c r="O710" s="11">
        <v>6</v>
      </c>
      <c r="P710" s="11" t="s">
        <v>11759</v>
      </c>
      <c r="Q710" s="11"/>
      <c r="R710" s="11"/>
      <c r="S710" s="14"/>
      <c r="T710" s="16"/>
    </row>
    <row r="711" spans="1:20" ht="14.25" customHeight="1">
      <c r="A711" s="7">
        <v>79</v>
      </c>
      <c r="B711" s="19" t="s">
        <v>691</v>
      </c>
      <c r="C711" s="33"/>
      <c r="D711" s="33" t="s">
        <v>294</v>
      </c>
      <c r="E711" s="14"/>
      <c r="F711" s="11"/>
      <c r="G711" s="11"/>
      <c r="H711" s="11"/>
      <c r="I711" s="14"/>
      <c r="J711" s="12" t="s">
        <v>8036</v>
      </c>
      <c r="K711" s="415"/>
      <c r="L711" s="11" t="s">
        <v>11666</v>
      </c>
      <c r="M711" s="11" t="s">
        <v>5797</v>
      </c>
      <c r="N711" s="11">
        <v>0</v>
      </c>
      <c r="O711" s="11">
        <v>6</v>
      </c>
      <c r="P711" s="11"/>
      <c r="Q711" s="11"/>
      <c r="R711" s="11"/>
      <c r="S711" s="14"/>
      <c r="T711" s="16"/>
    </row>
    <row r="712" spans="1:20" ht="14.25" customHeight="1">
      <c r="A712" s="7">
        <v>79</v>
      </c>
      <c r="B712" s="19" t="s">
        <v>691</v>
      </c>
      <c r="C712" s="33"/>
      <c r="D712" s="33" t="s">
        <v>12129</v>
      </c>
      <c r="E712" s="14"/>
      <c r="F712" s="11"/>
      <c r="G712" s="11"/>
      <c r="H712" s="11"/>
      <c r="I712" s="14"/>
      <c r="J712" s="12" t="s">
        <v>1209</v>
      </c>
      <c r="K712" s="415"/>
      <c r="L712" s="11" t="s">
        <v>11663</v>
      </c>
      <c r="M712" s="11" t="s">
        <v>5797</v>
      </c>
      <c r="N712" s="11">
        <v>0</v>
      </c>
      <c r="O712" s="11">
        <v>0</v>
      </c>
      <c r="P712" s="11"/>
      <c r="Q712" s="11"/>
      <c r="R712" s="11"/>
      <c r="S712" s="14"/>
      <c r="T712" s="16"/>
    </row>
    <row r="713" spans="1:20" ht="14.25" customHeight="1">
      <c r="A713" s="7">
        <v>79</v>
      </c>
      <c r="B713" s="19" t="s">
        <v>691</v>
      </c>
      <c r="C713" s="33" t="s">
        <v>703</v>
      </c>
      <c r="D713" s="33" t="s">
        <v>703</v>
      </c>
      <c r="E713" s="11" t="s">
        <v>183</v>
      </c>
      <c r="F713" s="11"/>
      <c r="G713" s="11"/>
      <c r="H713" s="11"/>
      <c r="I713" s="14"/>
      <c r="J713" s="12" t="s">
        <v>704</v>
      </c>
      <c r="K713" s="46" t="s">
        <v>705</v>
      </c>
      <c r="L713" s="11" t="s">
        <v>11663</v>
      </c>
      <c r="M713" s="11" t="s">
        <v>5797</v>
      </c>
      <c r="N713" s="11">
        <v>0</v>
      </c>
      <c r="O713" s="11">
        <v>0</v>
      </c>
      <c r="P713" s="11"/>
      <c r="Q713" s="130">
        <v>2</v>
      </c>
      <c r="R713" s="130">
        <v>2</v>
      </c>
      <c r="S713" s="14"/>
      <c r="T713" s="16"/>
    </row>
    <row r="714" spans="1:20" ht="14.25" customHeight="1">
      <c r="A714" s="7">
        <v>79</v>
      </c>
      <c r="B714" s="19" t="s">
        <v>691</v>
      </c>
      <c r="C714" s="33" t="s">
        <v>197</v>
      </c>
      <c r="D714" s="33" t="s">
        <v>197</v>
      </c>
      <c r="E714" s="11"/>
      <c r="F714" s="11"/>
      <c r="G714" s="11"/>
      <c r="H714" s="11"/>
      <c r="I714" s="14"/>
      <c r="J714" s="12" t="s">
        <v>706</v>
      </c>
      <c r="K714" s="46" t="s">
        <v>707</v>
      </c>
      <c r="L714" s="11" t="s">
        <v>11663</v>
      </c>
      <c r="M714" s="11" t="s">
        <v>83</v>
      </c>
      <c r="N714" s="11">
        <v>0</v>
      </c>
      <c r="O714" s="11">
        <v>3</v>
      </c>
      <c r="P714" s="11"/>
      <c r="Q714" s="130">
        <v>2</v>
      </c>
      <c r="R714" s="130">
        <v>3</v>
      </c>
      <c r="S714" s="14"/>
      <c r="T714" s="16"/>
    </row>
    <row r="715" spans="1:20" ht="14.25" customHeight="1">
      <c r="A715" s="7">
        <v>80</v>
      </c>
      <c r="B715" s="19" t="s">
        <v>708</v>
      </c>
      <c r="C715" s="11" t="s">
        <v>68</v>
      </c>
      <c r="D715" s="11" t="s">
        <v>280</v>
      </c>
      <c r="E715" s="11" t="s">
        <v>12130</v>
      </c>
      <c r="F715" s="14"/>
      <c r="G715" s="11" t="s">
        <v>12131</v>
      </c>
      <c r="H715" s="11" t="s">
        <v>711</v>
      </c>
      <c r="I715" s="14"/>
      <c r="J715" s="12" t="s">
        <v>422</v>
      </c>
      <c r="K715" s="426">
        <v>5.5555555555555552E-2</v>
      </c>
      <c r="L715" s="11" t="s">
        <v>11666</v>
      </c>
      <c r="M715" s="11" t="s">
        <v>28</v>
      </c>
      <c r="N715" s="11">
        <v>0</v>
      </c>
      <c r="O715" s="11">
        <v>1</v>
      </c>
      <c r="P715" s="11" t="s">
        <v>12132</v>
      </c>
      <c r="Q715" s="130">
        <v>3</v>
      </c>
      <c r="R715" s="130">
        <v>5</v>
      </c>
      <c r="S715" s="14"/>
      <c r="T715" s="16"/>
    </row>
    <row r="716" spans="1:20" ht="14.25" customHeight="1">
      <c r="A716" s="7">
        <v>80</v>
      </c>
      <c r="B716" s="19" t="s">
        <v>708</v>
      </c>
      <c r="C716" s="11" t="s">
        <v>84</v>
      </c>
      <c r="D716" s="11" t="s">
        <v>85</v>
      </c>
      <c r="E716" s="11"/>
      <c r="F716" s="14"/>
      <c r="G716" s="11" t="s">
        <v>12133</v>
      </c>
      <c r="H716" s="11" t="s">
        <v>12134</v>
      </c>
      <c r="I716" s="14"/>
      <c r="J716" s="12" t="s">
        <v>712</v>
      </c>
      <c r="K716" s="46" t="s">
        <v>713</v>
      </c>
      <c r="L716" s="11" t="s">
        <v>11666</v>
      </c>
      <c r="M716" s="11" t="s">
        <v>28</v>
      </c>
      <c r="N716" s="11">
        <v>0</v>
      </c>
      <c r="O716" s="11">
        <v>1</v>
      </c>
      <c r="P716" s="11" t="s">
        <v>12135</v>
      </c>
      <c r="Q716" s="130">
        <v>3</v>
      </c>
      <c r="R716" s="130">
        <v>5</v>
      </c>
      <c r="S716" s="14"/>
      <c r="T716" s="16"/>
    </row>
    <row r="717" spans="1:20" ht="14.25" customHeight="1">
      <c r="A717" s="7">
        <v>80</v>
      </c>
      <c r="B717" s="19" t="s">
        <v>708</v>
      </c>
      <c r="C717" s="11" t="s">
        <v>11096</v>
      </c>
      <c r="D717" s="11" t="s">
        <v>11096</v>
      </c>
      <c r="E717" s="11"/>
      <c r="F717" s="14"/>
      <c r="G717" s="11"/>
      <c r="H717" s="11"/>
      <c r="I717" s="14"/>
      <c r="J717" s="12" t="s">
        <v>716</v>
      </c>
      <c r="K717" s="46" t="s">
        <v>713</v>
      </c>
      <c r="L717" s="11" t="s">
        <v>11666</v>
      </c>
      <c r="M717" s="11" t="s">
        <v>43</v>
      </c>
      <c r="N717" s="11">
        <v>0</v>
      </c>
      <c r="O717" s="11">
        <v>1</v>
      </c>
      <c r="P717" s="11"/>
      <c r="Q717" s="130">
        <v>3</v>
      </c>
      <c r="R717" s="130">
        <v>3</v>
      </c>
      <c r="S717" s="14"/>
      <c r="T717" s="16"/>
    </row>
    <row r="718" spans="1:20" ht="14.25" customHeight="1">
      <c r="A718" s="7">
        <v>80</v>
      </c>
      <c r="B718" s="19" t="s">
        <v>708</v>
      </c>
      <c r="C718" s="11" t="s">
        <v>80</v>
      </c>
      <c r="D718" s="11" t="s">
        <v>80</v>
      </c>
      <c r="E718" s="11"/>
      <c r="F718" s="11" t="s">
        <v>718</v>
      </c>
      <c r="G718" s="11"/>
      <c r="H718" s="11"/>
      <c r="I718" s="14"/>
      <c r="J718" s="12" t="s">
        <v>719</v>
      </c>
      <c r="K718" s="46" t="s">
        <v>408</v>
      </c>
      <c r="L718" s="11" t="s">
        <v>11688</v>
      </c>
      <c r="M718" s="11" t="s">
        <v>83</v>
      </c>
      <c r="N718" s="11">
        <v>0</v>
      </c>
      <c r="O718" s="11">
        <v>3</v>
      </c>
      <c r="P718" s="11"/>
      <c r="Q718" s="130">
        <v>4</v>
      </c>
      <c r="R718" s="130">
        <v>5</v>
      </c>
      <c r="S718" s="14"/>
      <c r="T718" s="16"/>
    </row>
    <row r="719" spans="1:20" ht="14.25" customHeight="1">
      <c r="A719" s="7">
        <v>80</v>
      </c>
      <c r="B719" s="19" t="s">
        <v>708</v>
      </c>
      <c r="C719" s="11"/>
      <c r="D719" s="11" t="s">
        <v>80</v>
      </c>
      <c r="E719" s="11"/>
      <c r="F719" s="11"/>
      <c r="G719" s="11"/>
      <c r="H719" s="11"/>
      <c r="I719" s="14"/>
      <c r="J719" s="12" t="s">
        <v>223</v>
      </c>
      <c r="K719" s="415"/>
      <c r="L719" s="11" t="s">
        <v>11688</v>
      </c>
      <c r="M719" s="11" t="s">
        <v>83</v>
      </c>
      <c r="N719" s="11">
        <v>0</v>
      </c>
      <c r="O719" s="11">
        <v>3</v>
      </c>
      <c r="P719" s="11"/>
      <c r="Q719" s="11"/>
      <c r="R719" s="11"/>
      <c r="S719" s="14"/>
      <c r="T719" s="16"/>
    </row>
    <row r="720" spans="1:20" ht="14.25" customHeight="1">
      <c r="A720" s="7">
        <v>80</v>
      </c>
      <c r="B720" s="19" t="s">
        <v>708</v>
      </c>
      <c r="C720" s="11" t="s">
        <v>75</v>
      </c>
      <c r="D720" s="11" t="s">
        <v>75</v>
      </c>
      <c r="E720" s="11"/>
      <c r="F720" s="11"/>
      <c r="G720" s="11"/>
      <c r="H720" s="11"/>
      <c r="I720" s="14"/>
      <c r="J720" s="12" t="s">
        <v>720</v>
      </c>
      <c r="K720" s="46" t="s">
        <v>137</v>
      </c>
      <c r="L720" s="11" t="s">
        <v>11666</v>
      </c>
      <c r="M720" s="11" t="s">
        <v>78</v>
      </c>
      <c r="N720" s="11">
        <v>0</v>
      </c>
      <c r="O720" s="11">
        <v>6</v>
      </c>
      <c r="P720" s="11" t="s">
        <v>12136</v>
      </c>
      <c r="Q720" s="130">
        <v>3</v>
      </c>
      <c r="R720" s="130">
        <v>3</v>
      </c>
      <c r="S720" s="14"/>
      <c r="T720" s="16"/>
    </row>
    <row r="721" spans="1:20" ht="14.25" customHeight="1">
      <c r="A721" s="7">
        <v>80</v>
      </c>
      <c r="B721" s="19" t="s">
        <v>708</v>
      </c>
      <c r="C721" s="11" t="s">
        <v>94</v>
      </c>
      <c r="D721" s="11" t="s">
        <v>94</v>
      </c>
      <c r="E721" s="11"/>
      <c r="F721" s="11"/>
      <c r="G721" s="11" t="s">
        <v>722</v>
      </c>
      <c r="H721" s="11" t="s">
        <v>722</v>
      </c>
      <c r="I721" s="14"/>
      <c r="J721" s="12" t="s">
        <v>218</v>
      </c>
      <c r="K721" s="46" t="s">
        <v>721</v>
      </c>
      <c r="L721" s="11" t="s">
        <v>11738</v>
      </c>
      <c r="M721" s="11" t="s">
        <v>83</v>
      </c>
      <c r="N721" s="11">
        <v>0</v>
      </c>
      <c r="O721" s="11">
        <v>4</v>
      </c>
      <c r="P721" s="11"/>
      <c r="Q721" s="130">
        <v>4</v>
      </c>
      <c r="R721" s="130">
        <v>4</v>
      </c>
      <c r="S721" s="14"/>
      <c r="T721" s="16"/>
    </row>
    <row r="722" spans="1:20" ht="14.25" customHeight="1">
      <c r="A722" s="7">
        <v>80</v>
      </c>
      <c r="B722" s="19" t="s">
        <v>708</v>
      </c>
      <c r="C722" s="11" t="s">
        <v>723</v>
      </c>
      <c r="D722" s="11" t="s">
        <v>724</v>
      </c>
      <c r="E722" s="11"/>
      <c r="F722" s="11"/>
      <c r="G722" s="11" t="s">
        <v>727</v>
      </c>
      <c r="H722" s="11"/>
      <c r="I722" s="14"/>
      <c r="J722" s="12" t="s">
        <v>725</v>
      </c>
      <c r="K722" s="46" t="s">
        <v>726</v>
      </c>
      <c r="L722" s="11" t="s">
        <v>11663</v>
      </c>
      <c r="M722" s="11" t="s">
        <v>83</v>
      </c>
      <c r="N722" s="11">
        <v>0</v>
      </c>
      <c r="O722" s="11">
        <v>4</v>
      </c>
      <c r="P722" s="11"/>
      <c r="Q722" s="130">
        <v>3</v>
      </c>
      <c r="R722" s="130">
        <v>4</v>
      </c>
      <c r="S722" s="14"/>
      <c r="T722" s="16"/>
    </row>
    <row r="723" spans="1:20" ht="14.25" customHeight="1">
      <c r="A723" s="1">
        <v>81</v>
      </c>
      <c r="B723" s="10" t="s">
        <v>728</v>
      </c>
      <c r="C723" s="11" t="s">
        <v>692</v>
      </c>
      <c r="D723" s="11" t="s">
        <v>692</v>
      </c>
      <c r="E723" s="11"/>
      <c r="F723" s="11"/>
      <c r="G723" s="11"/>
      <c r="H723" s="11"/>
      <c r="I723" s="14"/>
      <c r="J723" s="12" t="s">
        <v>729</v>
      </c>
      <c r="K723" s="46" t="s">
        <v>730</v>
      </c>
      <c r="L723" s="11" t="s">
        <v>11688</v>
      </c>
      <c r="M723" s="11" t="s">
        <v>83</v>
      </c>
      <c r="N723" s="11">
        <v>0</v>
      </c>
      <c r="O723" s="11">
        <v>3</v>
      </c>
      <c r="P723" s="11"/>
      <c r="Q723" s="130">
        <v>3</v>
      </c>
      <c r="R723" s="130">
        <v>5</v>
      </c>
      <c r="S723" s="14"/>
      <c r="T723" s="16"/>
    </row>
    <row r="724" spans="1:20" ht="14.25" customHeight="1">
      <c r="A724" s="1">
        <v>81</v>
      </c>
      <c r="B724" s="10" t="s">
        <v>728</v>
      </c>
      <c r="C724" s="11" t="s">
        <v>68</v>
      </c>
      <c r="D724" s="11" t="s">
        <v>68</v>
      </c>
      <c r="E724" s="11"/>
      <c r="F724" s="11"/>
      <c r="G724" s="11"/>
      <c r="H724" s="11"/>
      <c r="I724" s="14"/>
      <c r="J724" s="12" t="s">
        <v>731</v>
      </c>
      <c r="K724" s="46" t="s">
        <v>732</v>
      </c>
      <c r="L724" s="11" t="s">
        <v>11666</v>
      </c>
      <c r="M724" s="11" t="s">
        <v>28</v>
      </c>
      <c r="N724" s="11">
        <v>0</v>
      </c>
      <c r="O724" s="11">
        <v>1</v>
      </c>
      <c r="P724" s="11"/>
      <c r="Q724" s="130">
        <v>3</v>
      </c>
      <c r="R724" s="130">
        <v>5</v>
      </c>
      <c r="S724" s="14"/>
      <c r="T724" s="16"/>
    </row>
    <row r="725" spans="1:20" ht="14.25" customHeight="1">
      <c r="A725" s="1">
        <v>81</v>
      </c>
      <c r="B725" s="10" t="s">
        <v>728</v>
      </c>
      <c r="C725" s="11" t="s">
        <v>75</v>
      </c>
      <c r="D725" s="11" t="s">
        <v>75</v>
      </c>
      <c r="E725" s="11"/>
      <c r="F725" s="11"/>
      <c r="G725" s="11"/>
      <c r="H725" s="11"/>
      <c r="I725" s="14"/>
      <c r="J725" s="12" t="s">
        <v>733</v>
      </c>
      <c r="K725" s="46" t="s">
        <v>732</v>
      </c>
      <c r="L725" s="11" t="s">
        <v>11666</v>
      </c>
      <c r="M725" s="11" t="s">
        <v>78</v>
      </c>
      <c r="N725" s="11">
        <v>0</v>
      </c>
      <c r="O725" s="11">
        <v>6</v>
      </c>
      <c r="P725" s="11"/>
      <c r="Q725" s="130">
        <v>3</v>
      </c>
      <c r="R725" s="130">
        <v>5</v>
      </c>
      <c r="S725" s="14"/>
      <c r="T725" s="16"/>
    </row>
    <row r="726" spans="1:20" ht="14.25" customHeight="1">
      <c r="A726" s="1">
        <v>81</v>
      </c>
      <c r="B726" s="10" t="s">
        <v>728</v>
      </c>
      <c r="C726" s="11" t="s">
        <v>79</v>
      </c>
      <c r="D726" s="11" t="s">
        <v>79</v>
      </c>
      <c r="E726" s="11"/>
      <c r="F726" s="11"/>
      <c r="G726" s="11" t="s">
        <v>736</v>
      </c>
      <c r="H726" s="11" t="s">
        <v>736</v>
      </c>
      <c r="I726" s="14"/>
      <c r="J726" s="12" t="s">
        <v>734</v>
      </c>
      <c r="K726" s="46" t="s">
        <v>735</v>
      </c>
      <c r="L726" s="11" t="s">
        <v>11688</v>
      </c>
      <c r="M726" s="11" t="s">
        <v>83</v>
      </c>
      <c r="N726" s="11">
        <v>0</v>
      </c>
      <c r="O726" s="11">
        <v>3</v>
      </c>
      <c r="P726" s="11"/>
      <c r="Q726" s="130">
        <v>4</v>
      </c>
      <c r="R726" s="130">
        <v>5</v>
      </c>
      <c r="S726" s="14"/>
      <c r="T726" s="16"/>
    </row>
    <row r="727" spans="1:20" ht="14.25" customHeight="1">
      <c r="A727" s="1">
        <v>81</v>
      </c>
      <c r="B727" s="10" t="s">
        <v>728</v>
      </c>
      <c r="C727" s="37" t="s">
        <v>737</v>
      </c>
      <c r="D727" s="37" t="s">
        <v>737</v>
      </c>
      <c r="E727" s="11"/>
      <c r="F727" s="11"/>
      <c r="G727" s="11" t="s">
        <v>740</v>
      </c>
      <c r="H727" s="11" t="s">
        <v>740</v>
      </c>
      <c r="I727" s="14"/>
      <c r="J727" s="12" t="s">
        <v>738</v>
      </c>
      <c r="K727" s="46" t="s">
        <v>735</v>
      </c>
      <c r="L727" s="11" t="s">
        <v>11688</v>
      </c>
      <c r="M727" s="11" t="s">
        <v>83</v>
      </c>
      <c r="N727" s="11">
        <v>0</v>
      </c>
      <c r="O727" s="11">
        <v>3</v>
      </c>
      <c r="P727" s="11"/>
      <c r="Q727" s="130">
        <v>3</v>
      </c>
      <c r="R727" s="130">
        <v>5</v>
      </c>
      <c r="S727" s="14"/>
      <c r="T727" s="16"/>
    </row>
    <row r="728" spans="1:20" ht="14.25" customHeight="1">
      <c r="A728" s="1">
        <v>81</v>
      </c>
      <c r="B728" s="10" t="s">
        <v>728</v>
      </c>
      <c r="C728" s="37" t="s">
        <v>197</v>
      </c>
      <c r="D728" s="37" t="s">
        <v>197</v>
      </c>
      <c r="E728" s="11"/>
      <c r="F728" s="11"/>
      <c r="G728" s="11"/>
      <c r="H728" s="11"/>
      <c r="I728" s="14"/>
      <c r="J728" s="12" t="s">
        <v>741</v>
      </c>
      <c r="K728" s="46" t="s">
        <v>524</v>
      </c>
      <c r="L728" s="11" t="s">
        <v>11688</v>
      </c>
      <c r="M728" s="11" t="s">
        <v>110</v>
      </c>
      <c r="N728" s="11">
        <v>0</v>
      </c>
      <c r="O728" s="11">
        <v>1</v>
      </c>
      <c r="P728" s="11"/>
      <c r="Q728" s="130">
        <v>4</v>
      </c>
      <c r="R728" s="130">
        <v>5</v>
      </c>
      <c r="S728" s="14"/>
      <c r="T728" s="16"/>
    </row>
    <row r="729" spans="1:20" ht="14.25" customHeight="1">
      <c r="A729" s="7">
        <v>82</v>
      </c>
      <c r="B729" s="19" t="s">
        <v>742</v>
      </c>
      <c r="C729" s="11" t="s">
        <v>3413</v>
      </c>
      <c r="D729" s="11" t="s">
        <v>604</v>
      </c>
      <c r="E729" s="14"/>
      <c r="F729" s="14"/>
      <c r="G729" s="14"/>
      <c r="H729" s="14"/>
      <c r="I729" s="14"/>
      <c r="J729" s="12" t="s">
        <v>670</v>
      </c>
      <c r="K729" s="415"/>
      <c r="L729" s="11" t="s">
        <v>11738</v>
      </c>
      <c r="M729" s="11" t="s">
        <v>83</v>
      </c>
      <c r="N729" s="11">
        <v>0</v>
      </c>
      <c r="O729" s="11">
        <v>3</v>
      </c>
      <c r="P729" s="11"/>
      <c r="Q729" s="11"/>
      <c r="R729" s="11"/>
      <c r="S729" s="14"/>
      <c r="T729" s="16"/>
    </row>
    <row r="730" spans="1:20" ht="14.25" customHeight="1">
      <c r="A730" s="7">
        <v>82</v>
      </c>
      <c r="B730" s="19" t="s">
        <v>742</v>
      </c>
      <c r="C730" s="11" t="s">
        <v>12137</v>
      </c>
      <c r="D730" s="11" t="s">
        <v>12137</v>
      </c>
      <c r="E730" s="14"/>
      <c r="F730" s="14"/>
      <c r="G730" s="14"/>
      <c r="H730" s="14"/>
      <c r="I730" s="14"/>
      <c r="J730" s="12" t="s">
        <v>2065</v>
      </c>
      <c r="K730" s="415"/>
      <c r="L730" s="11" t="s">
        <v>11738</v>
      </c>
      <c r="M730" s="11" t="s">
        <v>83</v>
      </c>
      <c r="N730" s="11">
        <v>0</v>
      </c>
      <c r="O730" s="11">
        <v>3</v>
      </c>
      <c r="P730" s="11"/>
      <c r="Q730" s="11"/>
      <c r="R730" s="11"/>
      <c r="S730" s="14"/>
      <c r="T730" s="16"/>
    </row>
    <row r="731" spans="1:20" ht="14.25" customHeight="1">
      <c r="A731" s="7">
        <v>82</v>
      </c>
      <c r="B731" s="19" t="s">
        <v>742</v>
      </c>
      <c r="C731" s="11" t="s">
        <v>79</v>
      </c>
      <c r="D731" s="11" t="s">
        <v>79</v>
      </c>
      <c r="E731" s="14"/>
      <c r="F731" s="14"/>
      <c r="G731" s="14"/>
      <c r="H731" s="14"/>
      <c r="I731" s="14"/>
      <c r="J731" s="12" t="s">
        <v>743</v>
      </c>
      <c r="K731" s="46" t="s">
        <v>744</v>
      </c>
      <c r="L731" s="11" t="s">
        <v>11688</v>
      </c>
      <c r="M731" s="11" t="s">
        <v>83</v>
      </c>
      <c r="N731" s="11">
        <v>0</v>
      </c>
      <c r="O731" s="11">
        <v>3</v>
      </c>
      <c r="P731" s="11"/>
      <c r="Q731" s="130">
        <v>5</v>
      </c>
      <c r="R731" s="130">
        <v>4</v>
      </c>
      <c r="S731" s="14"/>
      <c r="T731" s="16"/>
    </row>
    <row r="732" spans="1:20" ht="14.25" customHeight="1">
      <c r="A732" s="7">
        <v>82</v>
      </c>
      <c r="B732" s="19" t="s">
        <v>742</v>
      </c>
      <c r="C732" s="11" t="s">
        <v>75</v>
      </c>
      <c r="D732" s="11" t="s">
        <v>75</v>
      </c>
      <c r="E732" s="14"/>
      <c r="F732" s="14"/>
      <c r="G732" s="20" t="s">
        <v>746</v>
      </c>
      <c r="H732" s="20" t="s">
        <v>746</v>
      </c>
      <c r="I732" s="14"/>
      <c r="J732" s="12" t="s">
        <v>745</v>
      </c>
      <c r="K732" s="46" t="s">
        <v>136</v>
      </c>
      <c r="L732" s="11" t="s">
        <v>11666</v>
      </c>
      <c r="M732" s="11" t="s">
        <v>78</v>
      </c>
      <c r="N732" s="11">
        <v>1</v>
      </c>
      <c r="O732" s="11">
        <v>5</v>
      </c>
      <c r="P732" s="11" t="s">
        <v>12138</v>
      </c>
      <c r="Q732" s="130">
        <v>4</v>
      </c>
      <c r="R732" s="130">
        <v>4</v>
      </c>
      <c r="S732" s="14"/>
      <c r="T732" s="16"/>
    </row>
    <row r="733" spans="1:20" ht="14.25" customHeight="1">
      <c r="A733" s="7">
        <v>82</v>
      </c>
      <c r="B733" s="19" t="s">
        <v>742</v>
      </c>
      <c r="C733" s="11" t="s">
        <v>364</v>
      </c>
      <c r="D733" s="11" t="s">
        <v>747</v>
      </c>
      <c r="E733" s="28" t="s">
        <v>365</v>
      </c>
      <c r="F733" s="11" t="s">
        <v>748</v>
      </c>
      <c r="G733" s="11" t="s">
        <v>365</v>
      </c>
      <c r="H733" s="11"/>
      <c r="I733" s="14"/>
      <c r="J733" s="12" t="s">
        <v>749</v>
      </c>
      <c r="K733" s="46" t="s">
        <v>688</v>
      </c>
      <c r="L733" s="11" t="s">
        <v>11663</v>
      </c>
      <c r="M733" s="11" t="s">
        <v>5797</v>
      </c>
      <c r="N733" s="11">
        <v>0</v>
      </c>
      <c r="O733" s="11">
        <v>0</v>
      </c>
      <c r="P733" s="11"/>
      <c r="Q733" s="130">
        <v>4</v>
      </c>
      <c r="R733" s="130">
        <v>5</v>
      </c>
      <c r="S733" s="14"/>
      <c r="T733" s="16"/>
    </row>
    <row r="734" spans="1:20" ht="14.25" customHeight="1">
      <c r="A734" s="7">
        <v>82</v>
      </c>
      <c r="B734" s="19" t="s">
        <v>742</v>
      </c>
      <c r="C734" s="11"/>
      <c r="D734" s="11" t="s">
        <v>594</v>
      </c>
      <c r="E734" s="28"/>
      <c r="F734" s="14"/>
      <c r="G734" s="11"/>
      <c r="H734" s="11"/>
      <c r="I734" s="14"/>
      <c r="J734" s="12" t="s">
        <v>4004</v>
      </c>
      <c r="K734" s="415"/>
      <c r="L734" s="11" t="s">
        <v>11663</v>
      </c>
      <c r="M734" s="11" t="s">
        <v>28</v>
      </c>
      <c r="N734" s="11">
        <v>0</v>
      </c>
      <c r="O734" s="11">
        <v>1</v>
      </c>
      <c r="P734" s="11"/>
      <c r="Q734" s="11"/>
      <c r="R734" s="11"/>
      <c r="S734" s="14"/>
      <c r="T734" s="16"/>
    </row>
    <row r="735" spans="1:20" ht="14.25" customHeight="1">
      <c r="A735" s="7">
        <v>82</v>
      </c>
      <c r="B735" s="19" t="s">
        <v>742</v>
      </c>
      <c r="C735" s="11" t="s">
        <v>2190</v>
      </c>
      <c r="D735" s="11" t="s">
        <v>2400</v>
      </c>
      <c r="E735" s="28"/>
      <c r="F735" s="14"/>
      <c r="G735" s="11"/>
      <c r="H735" s="11"/>
      <c r="I735" s="14"/>
      <c r="J735" s="12" t="s">
        <v>1220</v>
      </c>
      <c r="K735" s="415"/>
      <c r="L735" s="11" t="s">
        <v>11666</v>
      </c>
      <c r="M735" s="11" t="s">
        <v>43</v>
      </c>
      <c r="N735" s="11">
        <v>0</v>
      </c>
      <c r="O735" s="11">
        <v>1</v>
      </c>
      <c r="P735" s="11" t="s">
        <v>12139</v>
      </c>
      <c r="Q735" s="11"/>
      <c r="R735" s="11"/>
      <c r="S735" s="14"/>
      <c r="T735" s="16"/>
    </row>
    <row r="736" spans="1:20" ht="14.25" customHeight="1">
      <c r="A736" s="7">
        <v>82</v>
      </c>
      <c r="B736" s="19" t="s">
        <v>742</v>
      </c>
      <c r="C736" s="11" t="s">
        <v>54</v>
      </c>
      <c r="D736" s="11" t="s">
        <v>594</v>
      </c>
      <c r="E736" s="28"/>
      <c r="F736" s="14"/>
      <c r="G736" s="11"/>
      <c r="H736" s="11"/>
      <c r="I736" s="11" t="s">
        <v>752</v>
      </c>
      <c r="J736" s="12" t="s">
        <v>725</v>
      </c>
      <c r="K736" s="46" t="s">
        <v>750</v>
      </c>
      <c r="L736" s="11" t="s">
        <v>11663</v>
      </c>
      <c r="M736" s="11" t="s">
        <v>28</v>
      </c>
      <c r="N736" s="11">
        <v>0</v>
      </c>
      <c r="O736" s="11">
        <v>0</v>
      </c>
      <c r="P736" s="11"/>
      <c r="Q736" s="130">
        <v>3</v>
      </c>
      <c r="R736" s="130">
        <v>5</v>
      </c>
      <c r="S736" s="14"/>
      <c r="T736" s="16"/>
    </row>
    <row r="737" spans="1:20" ht="14.25" customHeight="1">
      <c r="A737" s="7">
        <v>82</v>
      </c>
      <c r="B737" s="19" t="s">
        <v>742</v>
      </c>
      <c r="C737" s="11" t="s">
        <v>753</v>
      </c>
      <c r="D737" s="11" t="s">
        <v>753</v>
      </c>
      <c r="E737" s="28"/>
      <c r="F737" s="14"/>
      <c r="G737" s="11"/>
      <c r="H737" s="11"/>
      <c r="I737" s="11"/>
      <c r="J737" s="12" t="s">
        <v>754</v>
      </c>
      <c r="K737" s="46" t="s">
        <v>755</v>
      </c>
      <c r="L737" s="11" t="s">
        <v>11666</v>
      </c>
      <c r="M737" s="11" t="s">
        <v>28</v>
      </c>
      <c r="N737" s="11">
        <v>0</v>
      </c>
      <c r="O737" s="11">
        <v>0</v>
      </c>
      <c r="P737" s="11"/>
      <c r="Q737" s="130">
        <v>4</v>
      </c>
      <c r="R737" s="130">
        <v>5</v>
      </c>
      <c r="S737" s="14"/>
      <c r="T737" s="16"/>
    </row>
    <row r="738" spans="1:20" ht="14.25" customHeight="1">
      <c r="A738" s="7">
        <v>82</v>
      </c>
      <c r="B738" s="19" t="s">
        <v>742</v>
      </c>
      <c r="C738" s="11" t="s">
        <v>75</v>
      </c>
      <c r="D738" s="11" t="s">
        <v>75</v>
      </c>
      <c r="E738" s="28"/>
      <c r="F738" s="14"/>
      <c r="G738" s="32" t="s">
        <v>757</v>
      </c>
      <c r="H738" s="32" t="s">
        <v>758</v>
      </c>
      <c r="I738" s="11"/>
      <c r="J738" s="12" t="s">
        <v>50</v>
      </c>
      <c r="K738" s="46" t="s">
        <v>756</v>
      </c>
      <c r="L738" s="11" t="s">
        <v>11666</v>
      </c>
      <c r="M738" s="11" t="s">
        <v>78</v>
      </c>
      <c r="N738" s="11">
        <v>1</v>
      </c>
      <c r="O738" s="11">
        <v>0</v>
      </c>
      <c r="P738" s="11" t="s">
        <v>12140</v>
      </c>
      <c r="Q738" s="130">
        <v>3</v>
      </c>
      <c r="R738" s="130">
        <v>5</v>
      </c>
      <c r="S738" s="14"/>
      <c r="T738" s="16"/>
    </row>
    <row r="739" spans="1:20" ht="14.25" customHeight="1">
      <c r="A739" s="7">
        <v>82</v>
      </c>
      <c r="B739" s="19" t="s">
        <v>742</v>
      </c>
      <c r="C739" s="11" t="s">
        <v>759</v>
      </c>
      <c r="D739" s="11" t="s">
        <v>760</v>
      </c>
      <c r="E739" s="28"/>
      <c r="F739" s="14"/>
      <c r="G739" s="32" t="s">
        <v>12141</v>
      </c>
      <c r="H739" s="32" t="s">
        <v>12141</v>
      </c>
      <c r="I739" s="11"/>
      <c r="J739" s="12" t="s">
        <v>761</v>
      </c>
      <c r="K739" s="46" t="s">
        <v>352</v>
      </c>
      <c r="L739" s="11" t="s">
        <v>11666</v>
      </c>
      <c r="M739" s="11" t="s">
        <v>28</v>
      </c>
      <c r="N739" s="11">
        <v>1</v>
      </c>
      <c r="O739" s="11">
        <v>0</v>
      </c>
      <c r="P739" s="11" t="s">
        <v>12142</v>
      </c>
      <c r="Q739" s="130">
        <v>3</v>
      </c>
      <c r="R739" s="130">
        <v>4</v>
      </c>
      <c r="S739" s="14"/>
      <c r="T739" s="16"/>
    </row>
    <row r="740" spans="1:20" ht="14.25" customHeight="1">
      <c r="A740" s="7">
        <v>83</v>
      </c>
      <c r="B740" s="19" t="s">
        <v>763</v>
      </c>
      <c r="C740" s="11"/>
      <c r="D740" s="11" t="s">
        <v>3679</v>
      </c>
      <c r="E740" s="14"/>
      <c r="F740" s="14"/>
      <c r="G740" s="14"/>
      <c r="H740" s="14"/>
      <c r="I740" s="14"/>
      <c r="J740" s="12" t="s">
        <v>3584</v>
      </c>
      <c r="K740" s="415"/>
      <c r="L740" s="11" t="s">
        <v>11663</v>
      </c>
      <c r="M740" s="11" t="s">
        <v>43</v>
      </c>
      <c r="N740" s="11">
        <v>0</v>
      </c>
      <c r="O740" s="11">
        <v>6</v>
      </c>
      <c r="P740" s="11"/>
      <c r="Q740" s="11"/>
      <c r="R740" s="11"/>
      <c r="S740" s="14"/>
      <c r="T740" s="16"/>
    </row>
    <row r="741" spans="1:20" ht="14.25" customHeight="1">
      <c r="A741" s="7">
        <v>83</v>
      </c>
      <c r="B741" s="19" t="s">
        <v>763</v>
      </c>
      <c r="C741" s="11" t="s">
        <v>44</v>
      </c>
      <c r="D741" s="11" t="s">
        <v>45</v>
      </c>
      <c r="E741" s="14"/>
      <c r="F741" s="14"/>
      <c r="G741" s="11" t="s">
        <v>764</v>
      </c>
      <c r="H741" s="11" t="s">
        <v>764</v>
      </c>
      <c r="I741" s="20" t="s">
        <v>765</v>
      </c>
      <c r="J741" s="12" t="s">
        <v>281</v>
      </c>
      <c r="K741" s="46" t="s">
        <v>614</v>
      </c>
      <c r="L741" s="11" t="s">
        <v>11666</v>
      </c>
      <c r="M741" s="11" t="s">
        <v>43</v>
      </c>
      <c r="N741" s="11">
        <v>1</v>
      </c>
      <c r="O741" s="11">
        <v>1</v>
      </c>
      <c r="P741" s="11" t="s">
        <v>12143</v>
      </c>
      <c r="Q741" s="130">
        <v>5</v>
      </c>
      <c r="R741" s="130">
        <v>5</v>
      </c>
      <c r="S741" s="14"/>
      <c r="T741" s="16"/>
    </row>
    <row r="742" spans="1:20" ht="14.25" customHeight="1">
      <c r="A742" s="7">
        <v>83</v>
      </c>
      <c r="B742" s="19" t="s">
        <v>763</v>
      </c>
      <c r="C742" s="11" t="s">
        <v>766</v>
      </c>
      <c r="D742" s="11" t="s">
        <v>767</v>
      </c>
      <c r="E742" s="14"/>
      <c r="F742" s="11" t="s">
        <v>11097</v>
      </c>
      <c r="G742" s="11" t="s">
        <v>11097</v>
      </c>
      <c r="H742" s="11"/>
      <c r="I742" s="20" t="s">
        <v>181</v>
      </c>
      <c r="J742" s="12" t="s">
        <v>769</v>
      </c>
      <c r="K742" s="46" t="s">
        <v>770</v>
      </c>
      <c r="L742" s="11" t="s">
        <v>11663</v>
      </c>
      <c r="M742" s="11" t="s">
        <v>28</v>
      </c>
      <c r="N742" s="11">
        <v>0</v>
      </c>
      <c r="O742" s="11">
        <v>1</v>
      </c>
      <c r="P742" s="11"/>
      <c r="Q742" s="130">
        <v>5</v>
      </c>
      <c r="R742" s="130">
        <v>4</v>
      </c>
      <c r="S742" s="14"/>
      <c r="T742" s="16"/>
    </row>
    <row r="743" spans="1:20" ht="14.25" customHeight="1">
      <c r="A743" s="7">
        <v>83</v>
      </c>
      <c r="B743" s="19" t="s">
        <v>763</v>
      </c>
      <c r="C743" s="11" t="s">
        <v>771</v>
      </c>
      <c r="D743" s="11" t="s">
        <v>772</v>
      </c>
      <c r="E743" s="11" t="s">
        <v>12144</v>
      </c>
      <c r="F743" s="11" t="s">
        <v>773</v>
      </c>
      <c r="G743" s="11" t="s">
        <v>777</v>
      </c>
      <c r="H743" s="11" t="s">
        <v>777</v>
      </c>
      <c r="I743" s="20"/>
      <c r="J743" s="12" t="s">
        <v>774</v>
      </c>
      <c r="K743" s="46" t="s">
        <v>775</v>
      </c>
      <c r="L743" s="11" t="s">
        <v>11663</v>
      </c>
      <c r="M743" s="11" t="s">
        <v>43</v>
      </c>
      <c r="N743" s="11">
        <v>0</v>
      </c>
      <c r="O743" s="11">
        <v>6</v>
      </c>
      <c r="P743" s="11"/>
      <c r="Q743" s="130">
        <v>4</v>
      </c>
      <c r="R743" s="130">
        <v>5</v>
      </c>
      <c r="S743" s="14"/>
      <c r="T743" s="16"/>
    </row>
    <row r="744" spans="1:20" ht="14.25" customHeight="1">
      <c r="A744" s="7">
        <v>83</v>
      </c>
      <c r="B744" s="19" t="s">
        <v>763</v>
      </c>
      <c r="C744" s="11"/>
      <c r="D744" s="11" t="s">
        <v>12145</v>
      </c>
      <c r="E744" s="14"/>
      <c r="F744" s="11"/>
      <c r="G744" s="11"/>
      <c r="H744" s="11"/>
      <c r="I744" s="20"/>
      <c r="J744" s="12" t="s">
        <v>580</v>
      </c>
      <c r="K744" s="415"/>
      <c r="L744" s="11" t="s">
        <v>11663</v>
      </c>
      <c r="M744" s="11" t="s">
        <v>28</v>
      </c>
      <c r="N744" s="11">
        <v>0</v>
      </c>
      <c r="O744" s="11">
        <v>6</v>
      </c>
      <c r="P744" s="11"/>
      <c r="Q744" s="11"/>
      <c r="R744" s="11"/>
      <c r="S744" s="14"/>
      <c r="T744" s="16"/>
    </row>
    <row r="745" spans="1:20" ht="14.25" customHeight="1">
      <c r="A745" s="7">
        <v>83</v>
      </c>
      <c r="B745" s="19" t="s">
        <v>763</v>
      </c>
      <c r="C745" s="11"/>
      <c r="D745" s="11" t="s">
        <v>273</v>
      </c>
      <c r="E745" s="14"/>
      <c r="F745" s="11"/>
      <c r="G745" s="11"/>
      <c r="H745" s="11"/>
      <c r="I745" s="20"/>
      <c r="J745" s="12" t="s">
        <v>520</v>
      </c>
      <c r="K745" s="415"/>
      <c r="L745" s="11" t="s">
        <v>11663</v>
      </c>
      <c r="M745" s="11" t="s">
        <v>43</v>
      </c>
      <c r="N745" s="11">
        <v>0</v>
      </c>
      <c r="O745" s="11">
        <v>1</v>
      </c>
      <c r="P745" s="11"/>
      <c r="Q745" s="11"/>
      <c r="R745" s="11"/>
      <c r="S745" s="14"/>
      <c r="T745" s="16"/>
    </row>
    <row r="746" spans="1:20" ht="14.25" customHeight="1">
      <c r="A746" s="7">
        <v>83</v>
      </c>
      <c r="B746" s="19" t="s">
        <v>763</v>
      </c>
      <c r="C746" s="11" t="s">
        <v>778</v>
      </c>
      <c r="D746" s="11" t="s">
        <v>779</v>
      </c>
      <c r="E746" s="14"/>
      <c r="F746" s="11"/>
      <c r="G746" s="11" t="s">
        <v>782</v>
      </c>
      <c r="H746" s="11" t="s">
        <v>783</v>
      </c>
      <c r="I746" s="20" t="s">
        <v>181</v>
      </c>
      <c r="J746" s="12" t="s">
        <v>780</v>
      </c>
      <c r="K746" s="46" t="s">
        <v>781</v>
      </c>
      <c r="L746" s="11" t="s">
        <v>11663</v>
      </c>
      <c r="M746" s="11" t="s">
        <v>43</v>
      </c>
      <c r="N746" s="11">
        <v>0</v>
      </c>
      <c r="O746" s="11">
        <v>5</v>
      </c>
      <c r="P746" s="11"/>
      <c r="Q746" s="130">
        <v>5</v>
      </c>
      <c r="R746" s="130">
        <v>5</v>
      </c>
      <c r="S746" s="14"/>
      <c r="T746" s="16"/>
    </row>
    <row r="747" spans="1:20" ht="14.25" customHeight="1">
      <c r="A747" s="7">
        <v>83</v>
      </c>
      <c r="B747" s="19" t="s">
        <v>763</v>
      </c>
      <c r="C747" s="11"/>
      <c r="D747" s="11" t="s">
        <v>12146</v>
      </c>
      <c r="E747" s="14"/>
      <c r="F747" s="11" t="s">
        <v>12147</v>
      </c>
      <c r="G747" s="11"/>
      <c r="H747" s="11"/>
      <c r="I747" s="23"/>
      <c r="J747" s="12" t="s">
        <v>1397</v>
      </c>
      <c r="K747" s="415"/>
      <c r="L747" s="11" t="s">
        <v>11663</v>
      </c>
      <c r="M747" s="11" t="s">
        <v>43</v>
      </c>
      <c r="N747" s="11">
        <v>0</v>
      </c>
      <c r="O747" s="11">
        <v>5</v>
      </c>
      <c r="P747" s="11"/>
      <c r="Q747" s="11"/>
      <c r="R747" s="11"/>
      <c r="S747" s="14"/>
      <c r="T747" s="16"/>
    </row>
    <row r="748" spans="1:20" ht="14.25" customHeight="1">
      <c r="A748" s="7">
        <v>83</v>
      </c>
      <c r="B748" s="19" t="s">
        <v>763</v>
      </c>
      <c r="C748" s="11" t="s">
        <v>10841</v>
      </c>
      <c r="D748" s="11" t="s">
        <v>785</v>
      </c>
      <c r="E748" s="11"/>
      <c r="F748" s="11"/>
      <c r="G748" s="11" t="s">
        <v>788</v>
      </c>
      <c r="H748" s="11" t="s">
        <v>788</v>
      </c>
      <c r="I748" s="20"/>
      <c r="J748" s="12" t="s">
        <v>786</v>
      </c>
      <c r="K748" s="46" t="s">
        <v>761</v>
      </c>
      <c r="L748" s="11" t="s">
        <v>11663</v>
      </c>
      <c r="M748" s="11" t="s">
        <v>43</v>
      </c>
      <c r="N748" s="11">
        <v>1</v>
      </c>
      <c r="O748" s="11">
        <v>1</v>
      </c>
      <c r="P748" s="11"/>
      <c r="Q748" s="130">
        <v>4</v>
      </c>
      <c r="R748" s="130">
        <v>5</v>
      </c>
      <c r="S748" s="14"/>
      <c r="T748" s="16"/>
    </row>
    <row r="749" spans="1:20" ht="14.25" customHeight="1">
      <c r="A749" s="7">
        <v>83</v>
      </c>
      <c r="B749" s="19" t="s">
        <v>763</v>
      </c>
      <c r="C749" s="11" t="s">
        <v>10843</v>
      </c>
      <c r="D749" s="11" t="s">
        <v>789</v>
      </c>
      <c r="E749" s="11"/>
      <c r="F749" s="11"/>
      <c r="G749" s="11" t="s">
        <v>792</v>
      </c>
      <c r="H749" s="11"/>
      <c r="I749" s="20"/>
      <c r="J749" s="12" t="s">
        <v>790</v>
      </c>
      <c r="K749" s="46" t="s">
        <v>791</v>
      </c>
      <c r="L749" s="11" t="s">
        <v>11663</v>
      </c>
      <c r="M749" s="11" t="s">
        <v>43</v>
      </c>
      <c r="N749" s="11">
        <v>0</v>
      </c>
      <c r="O749" s="11">
        <v>1</v>
      </c>
      <c r="P749" s="11"/>
      <c r="Q749" s="130">
        <v>5</v>
      </c>
      <c r="R749" s="130">
        <v>5</v>
      </c>
      <c r="S749" s="14"/>
      <c r="T749" s="16"/>
    </row>
    <row r="750" spans="1:20" ht="14.25" customHeight="1">
      <c r="A750" s="7">
        <v>83</v>
      </c>
      <c r="B750" s="19" t="s">
        <v>763</v>
      </c>
      <c r="C750" s="11" t="s">
        <v>94</v>
      </c>
      <c r="D750" s="11" t="s">
        <v>94</v>
      </c>
      <c r="E750" s="11"/>
      <c r="F750" s="11"/>
      <c r="G750" s="11"/>
      <c r="H750" s="11"/>
      <c r="I750" s="20"/>
      <c r="J750" s="12" t="s">
        <v>378</v>
      </c>
      <c r="K750" s="415"/>
      <c r="L750" s="11" t="s">
        <v>11738</v>
      </c>
      <c r="M750" s="11" t="s">
        <v>98</v>
      </c>
      <c r="N750" s="11">
        <v>0</v>
      </c>
      <c r="O750" s="11">
        <v>3</v>
      </c>
      <c r="P750" s="11"/>
      <c r="Q750" s="11"/>
      <c r="R750" s="11"/>
      <c r="S750" s="14"/>
      <c r="T750" s="16"/>
    </row>
    <row r="751" spans="1:20" ht="14.25" customHeight="1">
      <c r="A751" s="7">
        <v>84</v>
      </c>
      <c r="B751" s="19" t="s">
        <v>793</v>
      </c>
      <c r="C751" s="11" t="s">
        <v>80</v>
      </c>
      <c r="D751" s="11" t="s">
        <v>80</v>
      </c>
      <c r="E751" s="14"/>
      <c r="F751" s="14"/>
      <c r="G751" s="11"/>
      <c r="H751" s="11"/>
      <c r="I751" s="14"/>
      <c r="J751" s="12" t="s">
        <v>1521</v>
      </c>
      <c r="K751" s="415"/>
      <c r="L751" s="11" t="s">
        <v>11688</v>
      </c>
      <c r="M751" s="11" t="s">
        <v>83</v>
      </c>
      <c r="N751" s="11">
        <v>0</v>
      </c>
      <c r="O751" s="11">
        <v>3</v>
      </c>
      <c r="P751" s="11"/>
      <c r="Q751" s="11"/>
      <c r="R751" s="11"/>
      <c r="S751" s="14"/>
      <c r="T751" s="16"/>
    </row>
    <row r="752" spans="1:20" ht="14.25" customHeight="1">
      <c r="A752" s="7">
        <v>84</v>
      </c>
      <c r="B752" s="19" t="s">
        <v>793</v>
      </c>
      <c r="C752" s="11" t="s">
        <v>79</v>
      </c>
      <c r="D752" s="11" t="s">
        <v>79</v>
      </c>
      <c r="E752" s="14"/>
      <c r="F752" s="14"/>
      <c r="G752" s="11" t="s">
        <v>796</v>
      </c>
      <c r="H752" s="11" t="s">
        <v>796</v>
      </c>
      <c r="I752" s="14"/>
      <c r="J752" s="12" t="s">
        <v>635</v>
      </c>
      <c r="K752" s="46" t="s">
        <v>794</v>
      </c>
      <c r="L752" s="11" t="s">
        <v>11688</v>
      </c>
      <c r="M752" s="11" t="s">
        <v>83</v>
      </c>
      <c r="N752" s="11">
        <v>1</v>
      </c>
      <c r="O752" s="11">
        <v>3</v>
      </c>
      <c r="P752" s="11"/>
      <c r="Q752" s="130">
        <v>3</v>
      </c>
      <c r="R752" s="130">
        <v>5</v>
      </c>
      <c r="S752" s="14"/>
      <c r="T752" s="16"/>
    </row>
    <row r="753" spans="1:20" ht="14.25" customHeight="1">
      <c r="A753" s="7">
        <v>84</v>
      </c>
      <c r="B753" s="19" t="s">
        <v>793</v>
      </c>
      <c r="C753" s="11" t="s">
        <v>557</v>
      </c>
      <c r="D753" s="11" t="s">
        <v>557</v>
      </c>
      <c r="E753" s="14"/>
      <c r="F753" s="14"/>
      <c r="G753" s="11" t="s">
        <v>800</v>
      </c>
      <c r="H753" s="11" t="s">
        <v>800</v>
      </c>
      <c r="I753" s="14"/>
      <c r="J753" s="12" t="s">
        <v>797</v>
      </c>
      <c r="K753" s="46" t="s">
        <v>798</v>
      </c>
      <c r="L753" s="11" t="s">
        <v>11663</v>
      </c>
      <c r="M753" s="11" t="s">
        <v>43</v>
      </c>
      <c r="N753" s="11">
        <v>1</v>
      </c>
      <c r="O753" s="11">
        <v>1</v>
      </c>
      <c r="P753" s="11"/>
      <c r="Q753" s="130">
        <v>3</v>
      </c>
      <c r="R753" s="130">
        <v>4</v>
      </c>
      <c r="S753" s="14"/>
      <c r="T753" s="16"/>
    </row>
    <row r="754" spans="1:20" ht="14.25" customHeight="1">
      <c r="A754" s="7">
        <v>84</v>
      </c>
      <c r="B754" s="19" t="s">
        <v>793</v>
      </c>
      <c r="C754" s="11" t="s">
        <v>68</v>
      </c>
      <c r="D754" s="11" t="s">
        <v>801</v>
      </c>
      <c r="E754" s="14"/>
      <c r="F754" s="14"/>
      <c r="G754" s="11" t="s">
        <v>12148</v>
      </c>
      <c r="H754" s="11" t="s">
        <v>12148</v>
      </c>
      <c r="I754" s="14"/>
      <c r="J754" s="12" t="s">
        <v>802</v>
      </c>
      <c r="K754" s="46" t="s">
        <v>82</v>
      </c>
      <c r="L754" s="11" t="s">
        <v>11666</v>
      </c>
      <c r="M754" s="11" t="s">
        <v>28</v>
      </c>
      <c r="N754" s="11">
        <v>1</v>
      </c>
      <c r="O754" s="11">
        <v>1</v>
      </c>
      <c r="P754" s="11" t="s">
        <v>12149</v>
      </c>
      <c r="Q754" s="130">
        <v>4</v>
      </c>
      <c r="R754" s="130">
        <v>5</v>
      </c>
      <c r="S754" s="14"/>
      <c r="T754" s="16"/>
    </row>
    <row r="755" spans="1:20" ht="14.25" customHeight="1">
      <c r="A755" s="7">
        <v>85</v>
      </c>
      <c r="B755" s="19" t="s">
        <v>805</v>
      </c>
      <c r="C755" s="11" t="s">
        <v>806</v>
      </c>
      <c r="D755" s="11" t="s">
        <v>807</v>
      </c>
      <c r="E755" s="14"/>
      <c r="F755" s="11" t="s">
        <v>808</v>
      </c>
      <c r="G755" s="11" t="s">
        <v>812</v>
      </c>
      <c r="H755" s="11" t="s">
        <v>812</v>
      </c>
      <c r="I755" s="14"/>
      <c r="J755" s="46" t="s">
        <v>809</v>
      </c>
      <c r="K755" s="38" t="s">
        <v>810</v>
      </c>
      <c r="L755" s="11" t="s">
        <v>11666</v>
      </c>
      <c r="M755" s="11" t="s">
        <v>28</v>
      </c>
      <c r="N755" s="11">
        <v>1</v>
      </c>
      <c r="O755" s="11">
        <v>1</v>
      </c>
      <c r="P755" s="11" t="s">
        <v>12150</v>
      </c>
      <c r="Q755" s="130">
        <v>5</v>
      </c>
      <c r="R755" s="130">
        <v>4</v>
      </c>
      <c r="S755" s="14"/>
      <c r="T755" s="16"/>
    </row>
    <row r="756" spans="1:20" ht="14.25" customHeight="1">
      <c r="A756" s="7">
        <v>85</v>
      </c>
      <c r="B756" s="19" t="s">
        <v>805</v>
      </c>
      <c r="C756" s="11" t="s">
        <v>89</v>
      </c>
      <c r="D756" s="11" t="s">
        <v>89</v>
      </c>
      <c r="E756" s="21" t="s">
        <v>12151</v>
      </c>
      <c r="F756" s="11"/>
      <c r="G756" s="11" t="s">
        <v>815</v>
      </c>
      <c r="H756" s="11" t="s">
        <v>815</v>
      </c>
      <c r="I756" s="14"/>
      <c r="J756" s="46" t="s">
        <v>813</v>
      </c>
      <c r="K756" s="427" t="s">
        <v>290</v>
      </c>
      <c r="L756" s="11" t="s">
        <v>11666</v>
      </c>
      <c r="M756" s="11" t="s">
        <v>43</v>
      </c>
      <c r="N756" s="11">
        <v>1</v>
      </c>
      <c r="O756" s="11">
        <v>1</v>
      </c>
      <c r="P756" s="11"/>
      <c r="Q756" s="130">
        <v>4</v>
      </c>
      <c r="R756" s="130">
        <v>5</v>
      </c>
      <c r="S756" s="14"/>
      <c r="T756" s="16"/>
    </row>
    <row r="757" spans="1:20" ht="14.25" customHeight="1">
      <c r="A757" s="7">
        <v>85</v>
      </c>
      <c r="B757" s="19" t="s">
        <v>805</v>
      </c>
      <c r="C757" s="11" t="s">
        <v>753</v>
      </c>
      <c r="D757" s="11" t="s">
        <v>753</v>
      </c>
      <c r="E757" s="21"/>
      <c r="F757" s="11"/>
      <c r="G757" s="11"/>
      <c r="H757" s="11"/>
      <c r="I757" s="14"/>
      <c r="J757" s="46" t="s">
        <v>2801</v>
      </c>
      <c r="K757" s="420"/>
      <c r="L757" s="11" t="s">
        <v>11666</v>
      </c>
      <c r="M757" s="11" t="s">
        <v>28</v>
      </c>
      <c r="N757" s="11">
        <v>0</v>
      </c>
      <c r="O757" s="11">
        <v>1</v>
      </c>
      <c r="P757" s="11"/>
      <c r="Q757" s="11"/>
      <c r="R757" s="11"/>
      <c r="S757" s="14"/>
      <c r="T757" s="16"/>
    </row>
    <row r="758" spans="1:20" ht="14.25" customHeight="1">
      <c r="A758" s="7">
        <v>85</v>
      </c>
      <c r="B758" s="19" t="s">
        <v>805</v>
      </c>
      <c r="C758" s="11" t="s">
        <v>816</v>
      </c>
      <c r="D758" s="11" t="s">
        <v>817</v>
      </c>
      <c r="E758" s="21" t="s">
        <v>852</v>
      </c>
      <c r="F758" s="11" t="s">
        <v>818</v>
      </c>
      <c r="G758" s="11" t="s">
        <v>821</v>
      </c>
      <c r="H758" s="11" t="s">
        <v>821</v>
      </c>
      <c r="I758" s="11" t="s">
        <v>822</v>
      </c>
      <c r="J758" s="46" t="s">
        <v>377</v>
      </c>
      <c r="K758" s="407" t="s">
        <v>819</v>
      </c>
      <c r="L758" s="11" t="s">
        <v>11666</v>
      </c>
      <c r="M758" s="11" t="s">
        <v>43</v>
      </c>
      <c r="N758" s="11">
        <v>1</v>
      </c>
      <c r="O758" s="11">
        <v>1</v>
      </c>
      <c r="P758" s="11" t="s">
        <v>12152</v>
      </c>
      <c r="Q758" s="130">
        <v>5</v>
      </c>
      <c r="R758" s="130">
        <v>5</v>
      </c>
      <c r="S758" s="14"/>
      <c r="T758" s="16"/>
    </row>
    <row r="759" spans="1:20" ht="14.25" customHeight="1">
      <c r="A759" s="7">
        <v>85</v>
      </c>
      <c r="B759" s="19" t="s">
        <v>805</v>
      </c>
      <c r="C759" s="11" t="s">
        <v>647</v>
      </c>
      <c r="D759" s="11" t="s">
        <v>12153</v>
      </c>
      <c r="E759" s="21"/>
      <c r="F759" s="11" t="s">
        <v>11099</v>
      </c>
      <c r="G759" s="11"/>
      <c r="H759" s="11"/>
      <c r="I759" s="14"/>
      <c r="J759" s="46" t="s">
        <v>449</v>
      </c>
      <c r="K759" s="420">
        <v>0.44513888888888886</v>
      </c>
      <c r="L759" s="11" t="s">
        <v>11663</v>
      </c>
      <c r="M759" s="11" t="s">
        <v>43</v>
      </c>
      <c r="N759" s="11">
        <v>0</v>
      </c>
      <c r="O759" s="11">
        <v>1</v>
      </c>
      <c r="P759" s="11"/>
      <c r="Q759" s="130">
        <v>4</v>
      </c>
      <c r="R759" s="130">
        <v>5</v>
      </c>
      <c r="S759" s="14"/>
      <c r="T759" s="16"/>
    </row>
    <row r="760" spans="1:20" ht="14.25" customHeight="1">
      <c r="A760" s="7">
        <v>85</v>
      </c>
      <c r="B760" s="19" t="s">
        <v>805</v>
      </c>
      <c r="C760" s="11" t="s">
        <v>272</v>
      </c>
      <c r="D760" s="11" t="s">
        <v>827</v>
      </c>
      <c r="E760" s="21"/>
      <c r="F760" s="11"/>
      <c r="G760" s="11" t="s">
        <v>12154</v>
      </c>
      <c r="H760" s="11" t="s">
        <v>831</v>
      </c>
      <c r="I760" s="14"/>
      <c r="J760" s="46" t="s">
        <v>828</v>
      </c>
      <c r="K760" s="407" t="s">
        <v>829</v>
      </c>
      <c r="L760" s="11" t="s">
        <v>11663</v>
      </c>
      <c r="M760" s="11" t="s">
        <v>43</v>
      </c>
      <c r="N760" s="11">
        <v>1</v>
      </c>
      <c r="O760" s="11">
        <v>5</v>
      </c>
      <c r="P760" s="11"/>
      <c r="Q760" s="130">
        <v>4</v>
      </c>
      <c r="R760" s="130">
        <v>5</v>
      </c>
      <c r="S760" s="14"/>
      <c r="T760" s="16"/>
    </row>
    <row r="761" spans="1:20" ht="14.25" customHeight="1">
      <c r="A761" s="7">
        <v>85</v>
      </c>
      <c r="B761" s="19" t="s">
        <v>805</v>
      </c>
      <c r="C761" s="11" t="s">
        <v>832</v>
      </c>
      <c r="D761" s="11" t="s">
        <v>833</v>
      </c>
      <c r="E761" s="21"/>
      <c r="F761" s="11"/>
      <c r="G761" s="11" t="s">
        <v>836</v>
      </c>
      <c r="H761" s="11"/>
      <c r="I761" s="14"/>
      <c r="J761" s="46" t="s">
        <v>834</v>
      </c>
      <c r="K761" s="407" t="s">
        <v>835</v>
      </c>
      <c r="L761" s="11" t="s">
        <v>11663</v>
      </c>
      <c r="M761" s="11" t="s">
        <v>43</v>
      </c>
      <c r="N761" s="11">
        <v>0</v>
      </c>
      <c r="O761" s="11">
        <v>5</v>
      </c>
      <c r="P761" s="11"/>
      <c r="Q761" s="130">
        <v>4</v>
      </c>
      <c r="R761" s="130">
        <v>4</v>
      </c>
      <c r="S761" s="14"/>
      <c r="T761" s="16"/>
    </row>
    <row r="762" spans="1:20" ht="14.25" customHeight="1">
      <c r="A762" s="7">
        <v>86</v>
      </c>
      <c r="B762" s="19" t="s">
        <v>837</v>
      </c>
      <c r="C762" s="11"/>
      <c r="D762" s="11" t="s">
        <v>68</v>
      </c>
      <c r="E762" s="14"/>
      <c r="F762" s="14"/>
      <c r="G762" s="14"/>
      <c r="H762" s="14"/>
      <c r="I762" s="14"/>
      <c r="J762" s="12" t="s">
        <v>5231</v>
      </c>
      <c r="K762" s="415"/>
      <c r="L762" s="11" t="s">
        <v>11666</v>
      </c>
      <c r="M762" s="11" t="s">
        <v>28</v>
      </c>
      <c r="N762" s="11">
        <v>0</v>
      </c>
      <c r="O762" s="11">
        <v>1</v>
      </c>
      <c r="P762" s="11" t="s">
        <v>12155</v>
      </c>
      <c r="Q762" s="11"/>
      <c r="R762" s="11"/>
      <c r="S762" s="14"/>
      <c r="T762" s="16"/>
    </row>
    <row r="763" spans="1:20" ht="14.25" customHeight="1">
      <c r="A763" s="7">
        <v>86</v>
      </c>
      <c r="B763" s="19" t="s">
        <v>837</v>
      </c>
      <c r="C763" s="28" t="s">
        <v>38</v>
      </c>
      <c r="D763" s="28" t="s">
        <v>38</v>
      </c>
      <c r="E763" s="14"/>
      <c r="F763" s="14"/>
      <c r="G763" s="14"/>
      <c r="H763" s="14"/>
      <c r="I763" s="14"/>
      <c r="J763" s="12" t="s">
        <v>5231</v>
      </c>
      <c r="K763" s="415"/>
      <c r="L763" s="11" t="s">
        <v>11663</v>
      </c>
      <c r="M763" s="11" t="s">
        <v>43</v>
      </c>
      <c r="N763" s="11">
        <v>0</v>
      </c>
      <c r="O763" s="11">
        <v>1</v>
      </c>
      <c r="P763" s="11"/>
      <c r="Q763" s="11"/>
      <c r="R763" s="11"/>
      <c r="S763" s="14"/>
      <c r="T763" s="16"/>
    </row>
    <row r="764" spans="1:20" ht="14.25" customHeight="1">
      <c r="A764" s="7">
        <v>86</v>
      </c>
      <c r="B764" s="19" t="s">
        <v>837</v>
      </c>
      <c r="C764" s="28" t="s">
        <v>333</v>
      </c>
      <c r="D764" s="28" t="s">
        <v>12156</v>
      </c>
      <c r="E764" s="14"/>
      <c r="F764" s="14"/>
      <c r="G764" s="14"/>
      <c r="H764" s="14"/>
      <c r="I764" s="14"/>
      <c r="J764" s="12" t="s">
        <v>422</v>
      </c>
      <c r="K764" s="415"/>
      <c r="L764" s="11" t="s">
        <v>11666</v>
      </c>
      <c r="M764" s="11" t="s">
        <v>28</v>
      </c>
      <c r="N764" s="11">
        <v>0</v>
      </c>
      <c r="O764" s="11">
        <v>0</v>
      </c>
      <c r="P764" s="11"/>
      <c r="Q764" s="11"/>
      <c r="R764" s="11"/>
      <c r="S764" s="14"/>
      <c r="T764" s="16"/>
    </row>
    <row r="765" spans="1:20" ht="14.25" customHeight="1">
      <c r="A765" s="7">
        <v>86</v>
      </c>
      <c r="B765" s="19" t="s">
        <v>837</v>
      </c>
      <c r="C765" s="28" t="s">
        <v>68</v>
      </c>
      <c r="D765" s="28" t="s">
        <v>838</v>
      </c>
      <c r="E765" s="14"/>
      <c r="F765" s="11" t="s">
        <v>70</v>
      </c>
      <c r="G765" s="11" t="s">
        <v>12157</v>
      </c>
      <c r="H765" s="11" t="s">
        <v>12157</v>
      </c>
      <c r="I765" s="14"/>
      <c r="J765" s="12" t="s">
        <v>670</v>
      </c>
      <c r="K765" s="46" t="s">
        <v>839</v>
      </c>
      <c r="L765" s="11" t="s">
        <v>11666</v>
      </c>
      <c r="M765" s="11" t="s">
        <v>28</v>
      </c>
      <c r="N765" s="11">
        <v>1</v>
      </c>
      <c r="O765" s="11">
        <v>5</v>
      </c>
      <c r="P765" s="11" t="s">
        <v>12158</v>
      </c>
      <c r="Q765" s="130">
        <v>3</v>
      </c>
      <c r="R765" s="130">
        <v>4</v>
      </c>
      <c r="S765" s="14"/>
      <c r="T765" s="16"/>
    </row>
    <row r="766" spans="1:20" ht="14.25" customHeight="1">
      <c r="A766" s="7">
        <v>86</v>
      </c>
      <c r="B766" s="19" t="s">
        <v>837</v>
      </c>
      <c r="C766" s="28" t="s">
        <v>54</v>
      </c>
      <c r="D766" s="28" t="s">
        <v>594</v>
      </c>
      <c r="E766" s="14"/>
      <c r="F766" s="14"/>
      <c r="G766" s="11" t="s">
        <v>844</v>
      </c>
      <c r="H766" s="11" t="s">
        <v>844</v>
      </c>
      <c r="I766" s="11" t="s">
        <v>845</v>
      </c>
      <c r="J766" s="12" t="s">
        <v>842</v>
      </c>
      <c r="K766" s="46" t="s">
        <v>744</v>
      </c>
      <c r="L766" s="11" t="s">
        <v>11663</v>
      </c>
      <c r="M766" s="11" t="s">
        <v>28</v>
      </c>
      <c r="N766" s="11">
        <v>1</v>
      </c>
      <c r="O766" s="11">
        <v>1</v>
      </c>
      <c r="P766" s="11"/>
      <c r="Q766" s="130">
        <v>2</v>
      </c>
      <c r="R766" s="130">
        <v>5</v>
      </c>
      <c r="S766" s="14"/>
      <c r="T766" s="16"/>
    </row>
    <row r="767" spans="1:20" ht="14.25" customHeight="1">
      <c r="A767" s="7">
        <v>86</v>
      </c>
      <c r="B767" s="19" t="s">
        <v>837</v>
      </c>
      <c r="C767" s="28" t="s">
        <v>79</v>
      </c>
      <c r="D767" s="28" t="s">
        <v>79</v>
      </c>
      <c r="E767" s="14"/>
      <c r="F767" s="14"/>
      <c r="G767" s="11" t="s">
        <v>12159</v>
      </c>
      <c r="H767" s="11" t="s">
        <v>848</v>
      </c>
      <c r="I767" s="11"/>
      <c r="J767" s="12" t="s">
        <v>846</v>
      </c>
      <c r="K767" s="46" t="s">
        <v>108</v>
      </c>
      <c r="L767" s="11" t="s">
        <v>11688</v>
      </c>
      <c r="M767" s="11" t="s">
        <v>83</v>
      </c>
      <c r="N767" s="11">
        <v>1</v>
      </c>
      <c r="O767" s="11">
        <v>3</v>
      </c>
      <c r="P767" s="11"/>
      <c r="Q767" s="130">
        <v>3</v>
      </c>
      <c r="R767" s="130">
        <v>5</v>
      </c>
      <c r="S767" s="14"/>
      <c r="T767" s="16"/>
    </row>
    <row r="768" spans="1:20" ht="14.25" customHeight="1">
      <c r="A768" s="7">
        <v>86</v>
      </c>
      <c r="B768" s="19" t="s">
        <v>837</v>
      </c>
      <c r="C768" s="28" t="s">
        <v>737</v>
      </c>
      <c r="D768" s="28" t="s">
        <v>849</v>
      </c>
      <c r="E768" s="14"/>
      <c r="F768" s="14"/>
      <c r="G768" s="11"/>
      <c r="H768" s="11"/>
      <c r="I768" s="11"/>
      <c r="J768" s="12" t="s">
        <v>850</v>
      </c>
      <c r="K768" s="46" t="s">
        <v>108</v>
      </c>
      <c r="L768" s="11" t="s">
        <v>11688</v>
      </c>
      <c r="M768" s="11" t="s">
        <v>83</v>
      </c>
      <c r="N768" s="11">
        <v>0</v>
      </c>
      <c r="O768" s="11">
        <v>3</v>
      </c>
      <c r="P768" s="11"/>
      <c r="Q768" s="130">
        <v>3</v>
      </c>
      <c r="R768" s="130">
        <v>4</v>
      </c>
      <c r="S768" s="14"/>
      <c r="T768" s="16"/>
    </row>
    <row r="769" spans="1:20" ht="14.25" customHeight="1">
      <c r="A769" s="7">
        <v>86</v>
      </c>
      <c r="B769" s="19" t="s">
        <v>837</v>
      </c>
      <c r="C769" s="28" t="s">
        <v>816</v>
      </c>
      <c r="D769" s="28" t="s">
        <v>852</v>
      </c>
      <c r="E769" s="14"/>
      <c r="F769" s="14"/>
      <c r="G769" s="11" t="s">
        <v>856</v>
      </c>
      <c r="H769" s="11" t="s">
        <v>856</v>
      </c>
      <c r="I769" s="11" t="s">
        <v>857</v>
      </c>
      <c r="J769" s="12" t="s">
        <v>853</v>
      </c>
      <c r="K769" s="46" t="s">
        <v>854</v>
      </c>
      <c r="L769" s="11" t="s">
        <v>11666</v>
      </c>
      <c r="M769" s="11" t="s">
        <v>43</v>
      </c>
      <c r="N769" s="11">
        <v>1</v>
      </c>
      <c r="O769" s="11">
        <v>1</v>
      </c>
      <c r="P769" s="11" t="s">
        <v>12160</v>
      </c>
      <c r="Q769" s="130">
        <v>4</v>
      </c>
      <c r="R769" s="130">
        <v>5</v>
      </c>
      <c r="S769" s="14"/>
      <c r="T769" s="16"/>
    </row>
    <row r="770" spans="1:20" ht="14.25" customHeight="1">
      <c r="A770" s="7">
        <v>86</v>
      </c>
      <c r="B770" s="19" t="s">
        <v>837</v>
      </c>
      <c r="C770" s="28" t="s">
        <v>557</v>
      </c>
      <c r="D770" s="28" t="s">
        <v>557</v>
      </c>
      <c r="E770" s="14"/>
      <c r="F770" s="14"/>
      <c r="G770" s="32" t="s">
        <v>12161</v>
      </c>
      <c r="H770" s="32" t="s">
        <v>12161</v>
      </c>
      <c r="I770" s="11"/>
      <c r="J770" s="12" t="s">
        <v>858</v>
      </c>
      <c r="K770" s="46" t="s">
        <v>859</v>
      </c>
      <c r="L770" s="11" t="s">
        <v>11663</v>
      </c>
      <c r="M770" s="11" t="s">
        <v>43</v>
      </c>
      <c r="N770" s="11">
        <v>1</v>
      </c>
      <c r="O770" s="11">
        <v>1</v>
      </c>
      <c r="P770" s="11"/>
      <c r="Q770" s="130">
        <v>3</v>
      </c>
      <c r="R770" s="130">
        <v>5</v>
      </c>
      <c r="S770" s="14"/>
      <c r="T770" s="16"/>
    </row>
    <row r="771" spans="1:20" ht="14.25" customHeight="1">
      <c r="A771" s="7">
        <v>86</v>
      </c>
      <c r="B771" s="19" t="s">
        <v>837</v>
      </c>
      <c r="C771" s="28" t="s">
        <v>862</v>
      </c>
      <c r="D771" s="28" t="s">
        <v>863</v>
      </c>
      <c r="E771" s="33" t="s">
        <v>9020</v>
      </c>
      <c r="F771" s="14"/>
      <c r="G771" s="32" t="s">
        <v>867</v>
      </c>
      <c r="H771" s="32" t="s">
        <v>12162</v>
      </c>
      <c r="I771" s="11"/>
      <c r="J771" s="12" t="s">
        <v>864</v>
      </c>
      <c r="K771" s="46" t="s">
        <v>865</v>
      </c>
      <c r="L771" s="11" t="s">
        <v>11666</v>
      </c>
      <c r="M771" s="11" t="s">
        <v>28</v>
      </c>
      <c r="N771" s="11">
        <v>1</v>
      </c>
      <c r="O771" s="11">
        <v>1</v>
      </c>
      <c r="P771" s="11" t="s">
        <v>12163</v>
      </c>
      <c r="Q771" s="130">
        <v>4</v>
      </c>
      <c r="R771" s="130">
        <v>4</v>
      </c>
      <c r="S771" s="14"/>
      <c r="T771" s="16"/>
    </row>
    <row r="772" spans="1:20" ht="14.25" customHeight="1">
      <c r="A772" s="7">
        <v>87</v>
      </c>
      <c r="B772" s="19" t="s">
        <v>868</v>
      </c>
      <c r="C772" s="11" t="s">
        <v>806</v>
      </c>
      <c r="D772" s="11" t="s">
        <v>869</v>
      </c>
      <c r="E772" s="14"/>
      <c r="F772" s="14"/>
      <c r="G772" s="11" t="s">
        <v>12443</v>
      </c>
      <c r="H772" s="11" t="s">
        <v>12444</v>
      </c>
      <c r="I772" s="14"/>
      <c r="J772" s="12" t="s">
        <v>870</v>
      </c>
      <c r="K772" s="46" t="s">
        <v>871</v>
      </c>
      <c r="L772" s="11" t="s">
        <v>11666</v>
      </c>
      <c r="M772" s="11" t="s">
        <v>28</v>
      </c>
      <c r="N772" s="11">
        <v>1</v>
      </c>
      <c r="O772" s="11">
        <v>1</v>
      </c>
      <c r="P772" s="11" t="s">
        <v>12166</v>
      </c>
      <c r="Q772" s="130">
        <v>3</v>
      </c>
      <c r="R772" s="130">
        <v>5</v>
      </c>
      <c r="S772" s="14"/>
      <c r="T772" s="16"/>
    </row>
    <row r="773" spans="1:20" ht="14.25" customHeight="1">
      <c r="A773" s="7">
        <v>88</v>
      </c>
      <c r="B773" s="19" t="s">
        <v>874</v>
      </c>
      <c r="C773" s="11"/>
      <c r="D773" s="11" t="s">
        <v>9106</v>
      </c>
      <c r="E773" s="14"/>
      <c r="F773" s="14"/>
      <c r="G773" s="14"/>
      <c r="H773" s="14"/>
      <c r="I773" s="14"/>
      <c r="J773" s="12" t="s">
        <v>301</v>
      </c>
      <c r="K773" s="415"/>
      <c r="L773" s="11" t="s">
        <v>11663</v>
      </c>
      <c r="M773" s="11" t="s">
        <v>43</v>
      </c>
      <c r="N773" s="11">
        <v>0</v>
      </c>
      <c r="O773" s="11">
        <v>0</v>
      </c>
      <c r="P773" s="11"/>
      <c r="Q773" s="11"/>
      <c r="R773" s="11"/>
      <c r="S773" s="14"/>
      <c r="T773" s="16"/>
    </row>
    <row r="774" spans="1:20" ht="14.25" customHeight="1">
      <c r="A774" s="7">
        <v>88</v>
      </c>
      <c r="B774" s="19" t="s">
        <v>874</v>
      </c>
      <c r="C774" s="421"/>
      <c r="D774" s="421" t="s">
        <v>12167</v>
      </c>
      <c r="E774" s="14"/>
      <c r="F774" s="14"/>
      <c r="G774" s="11" t="s">
        <v>12168</v>
      </c>
      <c r="H774" s="11" t="s">
        <v>12168</v>
      </c>
      <c r="I774" s="14"/>
      <c r="J774" s="12" t="s">
        <v>170</v>
      </c>
      <c r="K774" s="415"/>
      <c r="L774" s="11" t="s">
        <v>11663</v>
      </c>
      <c r="M774" s="11" t="s">
        <v>43</v>
      </c>
      <c r="N774" s="11">
        <v>0</v>
      </c>
      <c r="O774" s="11">
        <v>1</v>
      </c>
      <c r="P774" s="11"/>
      <c r="Q774" s="11"/>
      <c r="R774" s="11"/>
      <c r="S774" s="14"/>
      <c r="T774" s="16"/>
    </row>
    <row r="775" spans="1:20" ht="14.25" customHeight="1">
      <c r="A775" s="7">
        <v>88</v>
      </c>
      <c r="B775" s="19" t="s">
        <v>874</v>
      </c>
      <c r="C775" s="11" t="s">
        <v>823</v>
      </c>
      <c r="D775" s="11" t="s">
        <v>875</v>
      </c>
      <c r="E775" s="14"/>
      <c r="F775" s="14"/>
      <c r="G775" s="11"/>
      <c r="H775" s="11"/>
      <c r="I775" s="11" t="s">
        <v>877</v>
      </c>
      <c r="J775" s="12" t="s">
        <v>876</v>
      </c>
      <c r="K775" s="415"/>
      <c r="L775" s="11" t="s">
        <v>11663</v>
      </c>
      <c r="M775" s="11" t="s">
        <v>43</v>
      </c>
      <c r="N775" s="11">
        <v>0</v>
      </c>
      <c r="O775" s="11">
        <v>1</v>
      </c>
      <c r="P775" s="11"/>
      <c r="Q775" s="11"/>
      <c r="R775" s="11"/>
      <c r="S775" s="14"/>
      <c r="T775" s="16"/>
    </row>
    <row r="776" spans="1:20" ht="14.25" customHeight="1">
      <c r="A776" s="7">
        <v>88</v>
      </c>
      <c r="B776" s="19" t="s">
        <v>874</v>
      </c>
      <c r="C776" s="11" t="s">
        <v>75</v>
      </c>
      <c r="D776" s="11" t="s">
        <v>75</v>
      </c>
      <c r="E776" s="14"/>
      <c r="F776" s="14"/>
      <c r="G776" s="11" t="s">
        <v>12169</v>
      </c>
      <c r="H776" s="11" t="s">
        <v>12169</v>
      </c>
      <c r="I776" s="11"/>
      <c r="J776" s="12" t="s">
        <v>689</v>
      </c>
      <c r="K776" s="46" t="s">
        <v>775</v>
      </c>
      <c r="L776" s="11" t="s">
        <v>11666</v>
      </c>
      <c r="M776" s="11" t="s">
        <v>78</v>
      </c>
      <c r="N776" s="11">
        <v>1</v>
      </c>
      <c r="O776" s="11">
        <v>1</v>
      </c>
      <c r="P776" s="11" t="s">
        <v>12170</v>
      </c>
      <c r="Q776" s="130">
        <v>3</v>
      </c>
      <c r="R776" s="130">
        <v>4</v>
      </c>
      <c r="S776" s="14"/>
      <c r="T776" s="16"/>
    </row>
    <row r="777" spans="1:20" ht="14.25" customHeight="1">
      <c r="A777" s="7">
        <v>88</v>
      </c>
      <c r="B777" s="19" t="s">
        <v>874</v>
      </c>
      <c r="C777" s="11" t="s">
        <v>11100</v>
      </c>
      <c r="D777" s="11" t="s">
        <v>90</v>
      </c>
      <c r="E777" s="14"/>
      <c r="F777" s="11" t="s">
        <v>880</v>
      </c>
      <c r="G777" s="11"/>
      <c r="H777" s="11"/>
      <c r="I777" s="11"/>
      <c r="J777" s="12" t="s">
        <v>881</v>
      </c>
      <c r="K777" s="46" t="s">
        <v>175</v>
      </c>
      <c r="L777" s="11" t="s">
        <v>11663</v>
      </c>
      <c r="M777" s="11" t="s">
        <v>5797</v>
      </c>
      <c r="N777" s="11">
        <v>0</v>
      </c>
      <c r="O777" s="11">
        <v>0</v>
      </c>
      <c r="P777" s="11"/>
      <c r="Q777" s="130">
        <v>3</v>
      </c>
      <c r="R777" s="130">
        <v>3</v>
      </c>
      <c r="S777" s="14"/>
      <c r="T777" s="16"/>
    </row>
    <row r="778" spans="1:20" ht="14.25" customHeight="1">
      <c r="A778" s="7">
        <v>88</v>
      </c>
      <c r="B778" s="19" t="s">
        <v>874</v>
      </c>
      <c r="C778" s="11" t="s">
        <v>30</v>
      </c>
      <c r="D778" s="11" t="s">
        <v>90</v>
      </c>
      <c r="E778" s="14"/>
      <c r="F778" s="11" t="s">
        <v>31</v>
      </c>
      <c r="G778" s="11" t="s">
        <v>885</v>
      </c>
      <c r="H778" s="11" t="s">
        <v>885</v>
      </c>
      <c r="I778" s="11"/>
      <c r="J778" s="12" t="s">
        <v>882</v>
      </c>
      <c r="K778" s="46" t="s">
        <v>883</v>
      </c>
      <c r="L778" s="11" t="s">
        <v>11666</v>
      </c>
      <c r="M778" s="11" t="s">
        <v>43</v>
      </c>
      <c r="N778" s="11">
        <v>1</v>
      </c>
      <c r="O778" s="11">
        <v>1</v>
      </c>
      <c r="P778" s="11"/>
      <c r="Q778" s="130">
        <v>3</v>
      </c>
      <c r="R778" s="130">
        <v>3</v>
      </c>
      <c r="S778" s="14"/>
      <c r="T778" s="16"/>
    </row>
    <row r="779" spans="1:20" ht="14.25" customHeight="1">
      <c r="A779" s="7">
        <v>88</v>
      </c>
      <c r="B779" s="19" t="s">
        <v>874</v>
      </c>
      <c r="C779" s="11"/>
      <c r="D779" s="11" t="s">
        <v>12171</v>
      </c>
      <c r="E779" s="14"/>
      <c r="F779" s="11"/>
      <c r="G779" s="11"/>
      <c r="H779" s="11"/>
      <c r="I779" s="11"/>
      <c r="J779" s="12" t="s">
        <v>1766</v>
      </c>
      <c r="K779" s="46"/>
      <c r="L779" s="11" t="s">
        <v>11663</v>
      </c>
      <c r="M779" s="11" t="s">
        <v>83</v>
      </c>
      <c r="N779" s="11">
        <v>0</v>
      </c>
      <c r="O779" s="11">
        <v>1</v>
      </c>
      <c r="P779" s="11"/>
      <c r="Q779" s="11"/>
      <c r="R779" s="11"/>
      <c r="S779" s="14"/>
      <c r="T779" s="16"/>
    </row>
    <row r="780" spans="1:20" ht="14.25" customHeight="1">
      <c r="A780" s="7">
        <v>88</v>
      </c>
      <c r="B780" s="19" t="s">
        <v>874</v>
      </c>
      <c r="C780" s="11" t="s">
        <v>886</v>
      </c>
      <c r="D780" s="11" t="s">
        <v>90</v>
      </c>
      <c r="E780" s="14"/>
      <c r="F780" s="11" t="s">
        <v>11101</v>
      </c>
      <c r="G780" s="11" t="s">
        <v>888</v>
      </c>
      <c r="H780" s="11" t="s">
        <v>888</v>
      </c>
      <c r="I780" s="11"/>
      <c r="J780" s="12" t="s">
        <v>527</v>
      </c>
      <c r="K780" s="46" t="s">
        <v>268</v>
      </c>
      <c r="L780" s="11" t="s">
        <v>11663</v>
      </c>
      <c r="M780" s="11" t="s">
        <v>83</v>
      </c>
      <c r="N780" s="11">
        <v>1</v>
      </c>
      <c r="O780" s="11">
        <v>1</v>
      </c>
      <c r="P780" s="11"/>
      <c r="Q780" s="130">
        <v>4</v>
      </c>
      <c r="R780" s="130">
        <v>5</v>
      </c>
      <c r="S780" s="14"/>
      <c r="T780" s="16"/>
    </row>
    <row r="781" spans="1:20" ht="14.25" customHeight="1">
      <c r="A781" s="7">
        <v>89</v>
      </c>
      <c r="B781" s="19" t="s">
        <v>889</v>
      </c>
      <c r="C781" s="11"/>
      <c r="D781" s="11" t="s">
        <v>80</v>
      </c>
      <c r="E781" s="14"/>
      <c r="F781" s="14"/>
      <c r="G781" s="14"/>
      <c r="H781" s="14"/>
      <c r="I781" s="14"/>
      <c r="J781" s="12" t="s">
        <v>802</v>
      </c>
      <c r="K781" s="415"/>
      <c r="L781" s="11" t="s">
        <v>11688</v>
      </c>
      <c r="M781" s="11" t="s">
        <v>83</v>
      </c>
      <c r="N781" s="11">
        <v>0</v>
      </c>
      <c r="O781" s="11">
        <v>3</v>
      </c>
      <c r="P781" s="11"/>
      <c r="Q781" s="11"/>
      <c r="R781" s="11"/>
      <c r="S781" s="14"/>
      <c r="T781" s="16"/>
    </row>
    <row r="782" spans="1:20" ht="14.25" customHeight="1">
      <c r="A782" s="7">
        <v>89</v>
      </c>
      <c r="B782" s="19" t="s">
        <v>889</v>
      </c>
      <c r="C782" s="11" t="s">
        <v>68</v>
      </c>
      <c r="D782" s="11" t="s">
        <v>68</v>
      </c>
      <c r="E782" s="14"/>
      <c r="F782" s="14"/>
      <c r="G782" s="11" t="s">
        <v>892</v>
      </c>
      <c r="H782" s="11" t="s">
        <v>892</v>
      </c>
      <c r="I782" s="14"/>
      <c r="J782" s="12" t="s">
        <v>890</v>
      </c>
      <c r="K782" s="46" t="s">
        <v>137</v>
      </c>
      <c r="L782" s="11" t="s">
        <v>11666</v>
      </c>
      <c r="M782" s="11" t="s">
        <v>28</v>
      </c>
      <c r="N782" s="11">
        <v>1</v>
      </c>
      <c r="O782" s="11">
        <v>1</v>
      </c>
      <c r="P782" s="11" t="s">
        <v>12172</v>
      </c>
      <c r="Q782" s="130">
        <v>4</v>
      </c>
      <c r="R782" s="130">
        <v>5</v>
      </c>
      <c r="S782" s="14"/>
      <c r="T782" s="16"/>
    </row>
    <row r="783" spans="1:20" ht="14.25" customHeight="1">
      <c r="A783" s="7">
        <v>89</v>
      </c>
      <c r="B783" s="19" t="s">
        <v>889</v>
      </c>
      <c r="C783" s="16"/>
      <c r="D783" s="11" t="s">
        <v>674</v>
      </c>
      <c r="E783" s="14"/>
      <c r="F783" s="14"/>
      <c r="G783" s="11"/>
      <c r="H783" s="11"/>
      <c r="I783" s="14"/>
      <c r="J783" s="12" t="s">
        <v>618</v>
      </c>
      <c r="K783" s="46"/>
      <c r="L783" s="11" t="s">
        <v>11666</v>
      </c>
      <c r="M783" s="11" t="s">
        <v>28</v>
      </c>
      <c r="N783" s="11">
        <v>0</v>
      </c>
      <c r="O783" s="11">
        <v>0</v>
      </c>
      <c r="P783" s="11" t="s">
        <v>12173</v>
      </c>
      <c r="Q783" s="11"/>
      <c r="R783" s="11"/>
      <c r="S783" s="14"/>
      <c r="T783" s="16"/>
    </row>
    <row r="784" spans="1:20" ht="14.25" customHeight="1">
      <c r="A784" s="7">
        <v>89</v>
      </c>
      <c r="B784" s="19" t="s">
        <v>889</v>
      </c>
      <c r="C784" s="11"/>
      <c r="D784" s="11" t="s">
        <v>12174</v>
      </c>
      <c r="E784" s="14"/>
      <c r="F784" s="11"/>
      <c r="G784" s="11" t="s">
        <v>12175</v>
      </c>
      <c r="H784" s="11" t="s">
        <v>12175</v>
      </c>
      <c r="I784" s="14"/>
      <c r="J784" s="12" t="s">
        <v>1764</v>
      </c>
      <c r="K784" s="46"/>
      <c r="L784" s="11" t="s">
        <v>11666</v>
      </c>
      <c r="M784" s="11" t="s">
        <v>28</v>
      </c>
      <c r="N784" s="11">
        <v>0</v>
      </c>
      <c r="O784" s="11">
        <v>1</v>
      </c>
      <c r="P784" s="11" t="s">
        <v>12176</v>
      </c>
      <c r="Q784" s="11"/>
      <c r="R784" s="11"/>
      <c r="S784" s="14"/>
      <c r="T784" s="16"/>
    </row>
    <row r="785" spans="1:20" ht="14.25" customHeight="1">
      <c r="A785" s="7">
        <v>89</v>
      </c>
      <c r="B785" s="19" t="s">
        <v>889</v>
      </c>
      <c r="C785" s="11" t="s">
        <v>893</v>
      </c>
      <c r="D785" s="11" t="s">
        <v>674</v>
      </c>
      <c r="E785" s="14"/>
      <c r="F785" s="11"/>
      <c r="G785" s="11" t="s">
        <v>12177</v>
      </c>
      <c r="H785" s="11" t="s">
        <v>897</v>
      </c>
      <c r="I785" s="32" t="s">
        <v>464</v>
      </c>
      <c r="J785" s="12" t="s">
        <v>894</v>
      </c>
      <c r="K785" s="46" t="s">
        <v>895</v>
      </c>
      <c r="L785" s="11" t="s">
        <v>11666</v>
      </c>
      <c r="M785" s="11" t="s">
        <v>153</v>
      </c>
      <c r="N785" s="11">
        <v>1</v>
      </c>
      <c r="O785" s="11">
        <v>1</v>
      </c>
      <c r="P785" s="11" t="s">
        <v>12178</v>
      </c>
      <c r="Q785" s="130">
        <v>4</v>
      </c>
      <c r="R785" s="130">
        <v>5</v>
      </c>
      <c r="S785" s="14"/>
      <c r="T785" s="16"/>
    </row>
    <row r="786" spans="1:20" ht="14.25" customHeight="1">
      <c r="A786" s="7">
        <v>89</v>
      </c>
      <c r="B786" s="19" t="s">
        <v>889</v>
      </c>
      <c r="C786" s="11" t="s">
        <v>80</v>
      </c>
      <c r="D786" s="11" t="s">
        <v>80</v>
      </c>
      <c r="E786" s="14"/>
      <c r="F786" s="11"/>
      <c r="G786" s="11" t="s">
        <v>12179</v>
      </c>
      <c r="H786" s="11" t="s">
        <v>12179</v>
      </c>
      <c r="I786" s="32"/>
      <c r="J786" s="12" t="s">
        <v>12180</v>
      </c>
      <c r="K786" s="46"/>
      <c r="L786" s="11" t="s">
        <v>11688</v>
      </c>
      <c r="M786" s="11" t="s">
        <v>83</v>
      </c>
      <c r="N786" s="11">
        <v>0</v>
      </c>
      <c r="O786" s="11">
        <v>3</v>
      </c>
      <c r="P786" s="11"/>
      <c r="Q786" s="11"/>
      <c r="R786" s="11"/>
      <c r="S786" s="14"/>
      <c r="T786" s="16"/>
    </row>
    <row r="787" spans="1:20" ht="14.25" customHeight="1">
      <c r="A787" s="7">
        <v>89</v>
      </c>
      <c r="B787" s="19" t="s">
        <v>889</v>
      </c>
      <c r="C787" s="11" t="s">
        <v>79</v>
      </c>
      <c r="D787" s="11" t="s">
        <v>79</v>
      </c>
      <c r="E787" s="14"/>
      <c r="F787" s="11"/>
      <c r="G787" s="11" t="s">
        <v>899</v>
      </c>
      <c r="H787" s="11" t="s">
        <v>12181</v>
      </c>
      <c r="I787" s="32"/>
      <c r="J787" s="12" t="s">
        <v>898</v>
      </c>
      <c r="K787" s="46" t="s">
        <v>467</v>
      </c>
      <c r="L787" s="11" t="s">
        <v>11688</v>
      </c>
      <c r="M787" s="11" t="s">
        <v>83</v>
      </c>
      <c r="N787" s="11">
        <v>1</v>
      </c>
      <c r="O787" s="11">
        <v>3</v>
      </c>
      <c r="P787" s="11"/>
      <c r="Q787" s="130">
        <v>5</v>
      </c>
      <c r="R787" s="130">
        <v>5</v>
      </c>
      <c r="S787" s="14"/>
      <c r="T787" s="16"/>
    </row>
    <row r="788" spans="1:20" ht="14.25" customHeight="1">
      <c r="A788" s="7">
        <v>89</v>
      </c>
      <c r="B788" s="19" t="s">
        <v>889</v>
      </c>
      <c r="C788" s="11" t="s">
        <v>900</v>
      </c>
      <c r="D788" s="11" t="s">
        <v>900</v>
      </c>
      <c r="E788" s="14"/>
      <c r="F788" s="11"/>
      <c r="G788" s="11" t="s">
        <v>903</v>
      </c>
      <c r="H788" s="11" t="s">
        <v>12182</v>
      </c>
      <c r="I788" s="32"/>
      <c r="J788" s="12" t="s">
        <v>901</v>
      </c>
      <c r="K788" s="46" t="s">
        <v>902</v>
      </c>
      <c r="L788" s="11" t="s">
        <v>11666</v>
      </c>
      <c r="M788" s="11" t="s">
        <v>153</v>
      </c>
      <c r="N788" s="11">
        <v>1</v>
      </c>
      <c r="O788" s="11">
        <v>1</v>
      </c>
      <c r="P788" s="11"/>
      <c r="Q788" s="130">
        <v>3</v>
      </c>
      <c r="R788" s="130">
        <v>5</v>
      </c>
      <c r="S788" s="14"/>
      <c r="T788" s="16"/>
    </row>
    <row r="789" spans="1:20" ht="14.25" customHeight="1">
      <c r="A789" s="7">
        <v>89</v>
      </c>
      <c r="B789" s="19" t="s">
        <v>889</v>
      </c>
      <c r="C789" s="11" t="s">
        <v>905</v>
      </c>
      <c r="D789" s="11" t="s">
        <v>906</v>
      </c>
      <c r="E789" s="14"/>
      <c r="F789" s="11"/>
      <c r="G789" s="11" t="s">
        <v>910</v>
      </c>
      <c r="H789" s="11" t="s">
        <v>910</v>
      </c>
      <c r="I789" s="32"/>
      <c r="J789" s="12" t="s">
        <v>907</v>
      </c>
      <c r="K789" s="46" t="s">
        <v>908</v>
      </c>
      <c r="L789" s="11" t="s">
        <v>11738</v>
      </c>
      <c r="M789" s="11" t="s">
        <v>98</v>
      </c>
      <c r="N789" s="11">
        <v>0</v>
      </c>
      <c r="O789" s="11">
        <v>3</v>
      </c>
      <c r="P789" s="11"/>
      <c r="Q789" s="130">
        <v>4</v>
      </c>
      <c r="R789" s="130">
        <v>3</v>
      </c>
      <c r="S789" s="14"/>
      <c r="T789" s="16"/>
    </row>
    <row r="790" spans="1:20" ht="14.25" customHeight="1">
      <c r="A790" s="7">
        <v>90</v>
      </c>
      <c r="B790" s="19" t="s">
        <v>911</v>
      </c>
      <c r="C790" s="11" t="s">
        <v>68</v>
      </c>
      <c r="D790" s="11" t="s">
        <v>912</v>
      </c>
      <c r="E790" s="11" t="s">
        <v>801</v>
      </c>
      <c r="F790" s="14"/>
      <c r="G790" s="11" t="s">
        <v>12183</v>
      </c>
      <c r="H790" s="11" t="s">
        <v>12184</v>
      </c>
      <c r="I790" s="14"/>
      <c r="J790" s="12" t="s">
        <v>913</v>
      </c>
      <c r="K790" s="46" t="s">
        <v>914</v>
      </c>
      <c r="L790" s="11" t="s">
        <v>11666</v>
      </c>
      <c r="M790" s="11" t="s">
        <v>28</v>
      </c>
      <c r="N790" s="11">
        <v>1</v>
      </c>
      <c r="O790" s="11">
        <v>1</v>
      </c>
      <c r="P790" s="11"/>
      <c r="Q790" s="130">
        <v>3</v>
      </c>
      <c r="R790" s="130">
        <v>5</v>
      </c>
      <c r="S790" s="14"/>
      <c r="T790" s="16"/>
    </row>
    <row r="791" spans="1:20" ht="14.25" customHeight="1">
      <c r="A791" s="7">
        <v>90</v>
      </c>
      <c r="B791" s="19" t="s">
        <v>911</v>
      </c>
      <c r="C791" s="11" t="s">
        <v>84</v>
      </c>
      <c r="D791" s="11" t="s">
        <v>85</v>
      </c>
      <c r="E791" s="14"/>
      <c r="F791" s="14"/>
      <c r="G791" s="11" t="s">
        <v>919</v>
      </c>
      <c r="H791" s="11" t="s">
        <v>919</v>
      </c>
      <c r="I791" s="14"/>
      <c r="J791" s="12" t="s">
        <v>917</v>
      </c>
      <c r="K791" s="46" t="s">
        <v>918</v>
      </c>
      <c r="L791" s="11" t="s">
        <v>11666</v>
      </c>
      <c r="M791" s="11" t="s">
        <v>28</v>
      </c>
      <c r="N791" s="11">
        <v>1</v>
      </c>
      <c r="O791" s="11">
        <v>1</v>
      </c>
      <c r="P791" s="11" t="s">
        <v>12185</v>
      </c>
      <c r="Q791" s="130">
        <v>4</v>
      </c>
      <c r="R791" s="130">
        <v>5</v>
      </c>
      <c r="S791" s="14"/>
      <c r="T791" s="16"/>
    </row>
    <row r="792" spans="1:20" ht="14.25" customHeight="1">
      <c r="A792" s="7">
        <v>90</v>
      </c>
      <c r="B792" s="19" t="s">
        <v>911</v>
      </c>
      <c r="C792" s="28"/>
      <c r="D792" s="28" t="s">
        <v>1464</v>
      </c>
      <c r="E792" s="14"/>
      <c r="F792" s="14"/>
      <c r="G792" s="11"/>
      <c r="H792" s="11"/>
      <c r="I792" s="14"/>
      <c r="J792" s="12" t="s">
        <v>5085</v>
      </c>
      <c r="K792" s="415"/>
      <c r="L792" s="11" t="s">
        <v>11666</v>
      </c>
      <c r="M792" s="11" t="s">
        <v>28</v>
      </c>
      <c r="N792" s="11">
        <v>0</v>
      </c>
      <c r="O792" s="11">
        <v>1</v>
      </c>
      <c r="P792" s="11"/>
      <c r="Q792" s="11"/>
      <c r="R792" s="11"/>
      <c r="S792" s="14"/>
      <c r="T792" s="16"/>
    </row>
    <row r="793" spans="1:20" ht="14.25" customHeight="1">
      <c r="A793" s="7">
        <v>90</v>
      </c>
      <c r="B793" s="19" t="s">
        <v>911</v>
      </c>
      <c r="C793" s="28"/>
      <c r="D793" s="28" t="s">
        <v>12186</v>
      </c>
      <c r="E793" s="14"/>
      <c r="F793" s="14"/>
      <c r="G793" s="11"/>
      <c r="H793" s="11"/>
      <c r="I793" s="14"/>
      <c r="J793" s="12" t="s">
        <v>2256</v>
      </c>
      <c r="K793" s="415"/>
      <c r="L793" s="11" t="s">
        <v>11666</v>
      </c>
      <c r="M793" s="11" t="s">
        <v>28</v>
      </c>
      <c r="N793" s="11">
        <v>0</v>
      </c>
      <c r="O793" s="11">
        <v>1</v>
      </c>
      <c r="P793" s="11"/>
      <c r="Q793" s="11"/>
      <c r="R793" s="11"/>
      <c r="S793" s="14"/>
      <c r="T793" s="16"/>
    </row>
    <row r="794" spans="1:20" ht="14.25" customHeight="1">
      <c r="A794" s="7">
        <v>90</v>
      </c>
      <c r="B794" s="19" t="s">
        <v>911</v>
      </c>
      <c r="C794" s="28"/>
      <c r="D794" s="28" t="s">
        <v>753</v>
      </c>
      <c r="E794" s="14"/>
      <c r="F794" s="14"/>
      <c r="G794" s="11"/>
      <c r="H794" s="11"/>
      <c r="I794" s="14"/>
      <c r="J794" s="12" t="s">
        <v>12187</v>
      </c>
      <c r="K794" s="415"/>
      <c r="L794" s="11" t="s">
        <v>11666</v>
      </c>
      <c r="M794" s="11" t="s">
        <v>28</v>
      </c>
      <c r="N794" s="11">
        <v>0</v>
      </c>
      <c r="O794" s="11">
        <v>1</v>
      </c>
      <c r="P794" s="11"/>
      <c r="Q794" s="11"/>
      <c r="R794" s="11"/>
      <c r="S794" s="14"/>
      <c r="T794" s="16"/>
    </row>
    <row r="795" spans="1:20" ht="14.25" customHeight="1">
      <c r="A795" s="7">
        <v>90</v>
      </c>
      <c r="B795" s="19" t="s">
        <v>911</v>
      </c>
      <c r="C795" s="28" t="s">
        <v>68</v>
      </c>
      <c r="D795" s="28" t="s">
        <v>565</v>
      </c>
      <c r="E795" s="11" t="s">
        <v>280</v>
      </c>
      <c r="F795" s="14"/>
      <c r="G795" s="11" t="s">
        <v>12188</v>
      </c>
      <c r="H795" s="11" t="s">
        <v>12188</v>
      </c>
      <c r="I795" s="14"/>
      <c r="J795" s="12" t="s">
        <v>8680</v>
      </c>
      <c r="K795" s="415"/>
      <c r="L795" s="11" t="s">
        <v>11666</v>
      </c>
      <c r="M795" s="11" t="s">
        <v>28</v>
      </c>
      <c r="N795" s="11">
        <v>0</v>
      </c>
      <c r="O795" s="11">
        <v>1</v>
      </c>
      <c r="P795" s="11" t="s">
        <v>12189</v>
      </c>
      <c r="Q795" s="11"/>
      <c r="R795" s="11"/>
      <c r="S795" s="14"/>
      <c r="T795" s="16"/>
    </row>
    <row r="796" spans="1:20" ht="14.25" customHeight="1">
      <c r="A796" s="7">
        <v>90</v>
      </c>
      <c r="B796" s="19" t="s">
        <v>911</v>
      </c>
      <c r="C796" s="28"/>
      <c r="D796" s="28" t="s">
        <v>801</v>
      </c>
      <c r="E796" s="14"/>
      <c r="F796" s="14"/>
      <c r="G796" s="11"/>
      <c r="H796" s="11"/>
      <c r="I796" s="14"/>
      <c r="J796" s="12" t="s">
        <v>1349</v>
      </c>
      <c r="K796" s="415"/>
      <c r="L796" s="11" t="s">
        <v>11666</v>
      </c>
      <c r="M796" s="11" t="s">
        <v>28</v>
      </c>
      <c r="N796" s="11">
        <v>0</v>
      </c>
      <c r="O796" s="11">
        <v>1</v>
      </c>
      <c r="P796" s="11" t="s">
        <v>12190</v>
      </c>
      <c r="Q796" s="11"/>
      <c r="R796" s="11"/>
      <c r="S796" s="14"/>
      <c r="T796" s="16"/>
    </row>
    <row r="797" spans="1:20" ht="14.25" customHeight="1">
      <c r="A797" s="7">
        <v>90</v>
      </c>
      <c r="B797" s="19" t="s">
        <v>911</v>
      </c>
      <c r="C797" s="28"/>
      <c r="D797" s="28" t="s">
        <v>85</v>
      </c>
      <c r="E797" s="14"/>
      <c r="F797" s="14"/>
      <c r="G797" s="11"/>
      <c r="H797" s="11"/>
      <c r="I797" s="14"/>
      <c r="J797" s="12" t="s">
        <v>1349</v>
      </c>
      <c r="K797" s="415"/>
      <c r="L797" s="11" t="s">
        <v>11666</v>
      </c>
      <c r="M797" s="11" t="s">
        <v>28</v>
      </c>
      <c r="N797" s="11">
        <v>0</v>
      </c>
      <c r="O797" s="11">
        <v>1</v>
      </c>
      <c r="P797" s="11" t="s">
        <v>12191</v>
      </c>
      <c r="Q797" s="11"/>
      <c r="R797" s="11"/>
      <c r="S797" s="14"/>
      <c r="T797" s="16"/>
    </row>
    <row r="798" spans="1:20" ht="14.25" customHeight="1">
      <c r="A798" s="1">
        <v>91</v>
      </c>
      <c r="B798" s="10" t="s">
        <v>920</v>
      </c>
      <c r="C798" s="11" t="s">
        <v>118</v>
      </c>
      <c r="D798" s="11" t="s">
        <v>90</v>
      </c>
      <c r="E798" s="14"/>
      <c r="F798" s="11" t="s">
        <v>921</v>
      </c>
      <c r="G798" s="11" t="s">
        <v>924</v>
      </c>
      <c r="H798" s="14"/>
      <c r="I798" s="14"/>
      <c r="J798" s="12" t="s">
        <v>922</v>
      </c>
      <c r="K798" s="46" t="s">
        <v>923</v>
      </c>
      <c r="L798" s="11" t="s">
        <v>11666</v>
      </c>
      <c r="M798" s="11" t="s">
        <v>43</v>
      </c>
      <c r="N798" s="11">
        <v>0</v>
      </c>
      <c r="O798" s="11">
        <v>0</v>
      </c>
      <c r="P798" s="11"/>
      <c r="Q798" s="130">
        <v>3</v>
      </c>
      <c r="R798" s="130">
        <v>3</v>
      </c>
      <c r="S798" s="14"/>
      <c r="T798" s="16"/>
    </row>
    <row r="799" spans="1:20" ht="14.25" customHeight="1">
      <c r="A799" s="7">
        <v>92</v>
      </c>
      <c r="B799" s="19" t="s">
        <v>925</v>
      </c>
      <c r="C799" s="11"/>
      <c r="D799" s="11" t="s">
        <v>927</v>
      </c>
      <c r="E799" s="14"/>
      <c r="F799" s="14"/>
      <c r="G799" s="14"/>
      <c r="H799" s="14"/>
      <c r="I799" s="14"/>
      <c r="J799" s="12" t="s">
        <v>2077</v>
      </c>
      <c r="K799" s="415"/>
      <c r="L799" s="11" t="s">
        <v>11666</v>
      </c>
      <c r="M799" s="11" t="s">
        <v>28</v>
      </c>
      <c r="N799" s="11">
        <v>0</v>
      </c>
      <c r="O799" s="11">
        <v>4</v>
      </c>
      <c r="P799" s="11"/>
      <c r="Q799" s="11"/>
      <c r="R799" s="11"/>
      <c r="S799" s="14"/>
      <c r="T799" s="16"/>
    </row>
    <row r="800" spans="1:20" ht="14.25" customHeight="1">
      <c r="A800" s="7">
        <v>92</v>
      </c>
      <c r="B800" s="19" t="s">
        <v>925</v>
      </c>
      <c r="C800" s="11" t="s">
        <v>926</v>
      </c>
      <c r="D800" s="11" t="s">
        <v>927</v>
      </c>
      <c r="E800" s="14"/>
      <c r="F800" s="11" t="s">
        <v>928</v>
      </c>
      <c r="G800" s="11" t="s">
        <v>930</v>
      </c>
      <c r="H800" s="11" t="s">
        <v>930</v>
      </c>
      <c r="I800" s="14"/>
      <c r="J800" s="12" t="s">
        <v>769</v>
      </c>
      <c r="K800" s="46" t="s">
        <v>228</v>
      </c>
      <c r="L800" s="11" t="s">
        <v>11666</v>
      </c>
      <c r="M800" s="11" t="s">
        <v>153</v>
      </c>
      <c r="N800" s="11">
        <v>1</v>
      </c>
      <c r="O800" s="11">
        <v>4</v>
      </c>
      <c r="P800" s="11"/>
      <c r="Q800" s="130">
        <v>5</v>
      </c>
      <c r="R800" s="130">
        <v>5</v>
      </c>
      <c r="S800" s="14"/>
      <c r="T800" s="16"/>
    </row>
    <row r="801" spans="1:20" ht="14.25" customHeight="1">
      <c r="A801" s="7">
        <v>92</v>
      </c>
      <c r="B801" s="19" t="s">
        <v>925</v>
      </c>
      <c r="C801" s="11"/>
      <c r="D801" s="11" t="s">
        <v>1582</v>
      </c>
      <c r="E801" s="14"/>
      <c r="F801" s="11"/>
      <c r="G801" s="11"/>
      <c r="H801" s="11"/>
      <c r="I801" s="14"/>
      <c r="J801" s="12" t="s">
        <v>1335</v>
      </c>
      <c r="K801" s="46"/>
      <c r="L801" s="11" t="s">
        <v>11666</v>
      </c>
      <c r="M801" s="11" t="s">
        <v>43</v>
      </c>
      <c r="N801" s="11">
        <v>0</v>
      </c>
      <c r="O801" s="11">
        <v>4</v>
      </c>
      <c r="P801" s="11"/>
      <c r="Q801" s="11"/>
      <c r="R801" s="11"/>
      <c r="S801" s="14"/>
      <c r="T801" s="16"/>
    </row>
    <row r="802" spans="1:20" ht="14.25" customHeight="1">
      <c r="A802" s="7">
        <v>92</v>
      </c>
      <c r="B802" s="19" t="s">
        <v>925</v>
      </c>
      <c r="C802" s="11" t="s">
        <v>931</v>
      </c>
      <c r="D802" s="11" t="s">
        <v>932</v>
      </c>
      <c r="E802" s="14"/>
      <c r="F802" s="11" t="s">
        <v>933</v>
      </c>
      <c r="G802" s="11" t="s">
        <v>935</v>
      </c>
      <c r="H802" s="11" t="s">
        <v>935</v>
      </c>
      <c r="I802" s="14"/>
      <c r="J802" s="12" t="s">
        <v>934</v>
      </c>
      <c r="K802" s="46" t="s">
        <v>439</v>
      </c>
      <c r="L802" s="11" t="s">
        <v>11666</v>
      </c>
      <c r="M802" s="11" t="s">
        <v>43</v>
      </c>
      <c r="N802" s="11">
        <v>1</v>
      </c>
      <c r="O802" s="11">
        <v>4</v>
      </c>
      <c r="P802" s="11"/>
      <c r="Q802" s="130">
        <v>4</v>
      </c>
      <c r="R802" s="130">
        <v>5</v>
      </c>
      <c r="S802" s="14"/>
      <c r="T802" s="16"/>
    </row>
    <row r="803" spans="1:20" ht="14.25" customHeight="1">
      <c r="A803" s="7">
        <v>92</v>
      </c>
      <c r="B803" s="19" t="s">
        <v>925</v>
      </c>
      <c r="C803" s="11" t="s">
        <v>936</v>
      </c>
      <c r="D803" s="11" t="s">
        <v>927</v>
      </c>
      <c r="E803" s="14"/>
      <c r="F803" s="11"/>
      <c r="G803" s="11" t="s">
        <v>939</v>
      </c>
      <c r="H803" s="11" t="s">
        <v>12192</v>
      </c>
      <c r="I803" s="14"/>
      <c r="J803" s="12" t="s">
        <v>937</v>
      </c>
      <c r="K803" s="46" t="s">
        <v>938</v>
      </c>
      <c r="L803" s="11" t="s">
        <v>11666</v>
      </c>
      <c r="M803" s="11" t="s">
        <v>43</v>
      </c>
      <c r="N803" s="11">
        <v>1</v>
      </c>
      <c r="O803" s="11">
        <v>4</v>
      </c>
      <c r="P803" s="11"/>
      <c r="Q803" s="130">
        <v>5</v>
      </c>
      <c r="R803" s="130">
        <v>5</v>
      </c>
      <c r="S803" s="14"/>
      <c r="T803" s="16"/>
    </row>
    <row r="804" spans="1:20" ht="14.25" customHeight="1">
      <c r="A804" s="7">
        <v>92</v>
      </c>
      <c r="B804" s="19" t="s">
        <v>925</v>
      </c>
      <c r="C804" s="11" t="s">
        <v>11102</v>
      </c>
      <c r="D804" s="11"/>
      <c r="E804" s="14"/>
      <c r="F804" s="11"/>
      <c r="G804" s="11" t="s">
        <v>942</v>
      </c>
      <c r="H804" s="11"/>
      <c r="I804" s="14"/>
      <c r="J804" s="12" t="s">
        <v>941</v>
      </c>
      <c r="K804" s="46" t="s">
        <v>439</v>
      </c>
      <c r="L804" s="11" t="s">
        <v>11663</v>
      </c>
      <c r="M804" s="11" t="s">
        <v>43</v>
      </c>
      <c r="N804" s="11">
        <v>1</v>
      </c>
      <c r="O804" s="11">
        <v>4</v>
      </c>
      <c r="P804" s="11"/>
      <c r="Q804" s="130">
        <v>5</v>
      </c>
      <c r="R804" s="130">
        <v>5</v>
      </c>
      <c r="S804" s="14"/>
      <c r="T804" s="16"/>
    </row>
    <row r="805" spans="1:20" ht="14.25" customHeight="1">
      <c r="A805" s="7">
        <v>92</v>
      </c>
      <c r="B805" s="19" t="s">
        <v>925</v>
      </c>
      <c r="C805" s="11"/>
      <c r="D805" s="11" t="s">
        <v>12193</v>
      </c>
      <c r="E805" s="14"/>
      <c r="F805" s="11"/>
      <c r="G805" s="11"/>
      <c r="H805" s="11"/>
      <c r="I805" s="14"/>
      <c r="J805" s="12" t="s">
        <v>1140</v>
      </c>
      <c r="K805" s="46"/>
      <c r="L805" s="11" t="s">
        <v>11666</v>
      </c>
      <c r="M805" s="11" t="s">
        <v>43</v>
      </c>
      <c r="N805" s="11">
        <v>0</v>
      </c>
      <c r="O805" s="11">
        <v>4</v>
      </c>
      <c r="P805" s="11"/>
      <c r="Q805" s="11"/>
      <c r="R805" s="11"/>
      <c r="S805" s="14"/>
      <c r="T805" s="16"/>
    </row>
    <row r="806" spans="1:20" ht="14.25" customHeight="1">
      <c r="A806" s="7">
        <v>92</v>
      </c>
      <c r="B806" s="19" t="s">
        <v>925</v>
      </c>
      <c r="C806" s="11" t="s">
        <v>943</v>
      </c>
      <c r="D806" s="11" t="s">
        <v>944</v>
      </c>
      <c r="E806" s="14"/>
      <c r="F806" s="11"/>
      <c r="G806" s="11" t="s">
        <v>12194</v>
      </c>
      <c r="H806" s="11" t="s">
        <v>948</v>
      </c>
      <c r="I806" s="14"/>
      <c r="J806" s="12" t="s">
        <v>945</v>
      </c>
      <c r="K806" s="46" t="s">
        <v>946</v>
      </c>
      <c r="L806" s="11" t="s">
        <v>11666</v>
      </c>
      <c r="M806" s="11" t="s">
        <v>43</v>
      </c>
      <c r="N806" s="11">
        <v>1</v>
      </c>
      <c r="O806" s="11">
        <v>4</v>
      </c>
      <c r="P806" s="11"/>
      <c r="Q806" s="130">
        <v>5</v>
      </c>
      <c r="R806" s="130">
        <v>5</v>
      </c>
      <c r="S806" s="14"/>
      <c r="T806" s="16"/>
    </row>
    <row r="807" spans="1:20" ht="14.25" customHeight="1">
      <c r="A807" s="7">
        <v>92</v>
      </c>
      <c r="B807" s="19" t="s">
        <v>925</v>
      </c>
      <c r="C807" s="11"/>
      <c r="D807" s="11" t="s">
        <v>273</v>
      </c>
      <c r="E807" s="14"/>
      <c r="F807" s="11"/>
      <c r="G807" s="11"/>
      <c r="H807" s="11"/>
      <c r="I807" s="14"/>
      <c r="J807" s="12" t="s">
        <v>946</v>
      </c>
      <c r="K807" s="46"/>
      <c r="L807" s="11" t="s">
        <v>11666</v>
      </c>
      <c r="M807" s="11" t="s">
        <v>43</v>
      </c>
      <c r="N807" s="11">
        <v>0</v>
      </c>
      <c r="O807" s="11">
        <v>4</v>
      </c>
      <c r="P807" s="11"/>
      <c r="Q807" s="11"/>
      <c r="R807" s="11"/>
      <c r="S807" s="14"/>
      <c r="T807" s="16"/>
    </row>
    <row r="808" spans="1:20" ht="14.25" customHeight="1">
      <c r="A808" s="7">
        <v>92</v>
      </c>
      <c r="B808" s="19" t="s">
        <v>925</v>
      </c>
      <c r="C808" s="11" t="s">
        <v>94</v>
      </c>
      <c r="D808" s="11" t="s">
        <v>94</v>
      </c>
      <c r="E808" s="14"/>
      <c r="F808" s="11"/>
      <c r="G808" s="11"/>
      <c r="H808" s="11"/>
      <c r="I808" s="14"/>
      <c r="J808" s="12" t="s">
        <v>352</v>
      </c>
      <c r="K808" s="46"/>
      <c r="L808" s="11" t="s">
        <v>11738</v>
      </c>
      <c r="M808" s="11" t="s">
        <v>83</v>
      </c>
      <c r="N808" s="11">
        <v>0</v>
      </c>
      <c r="O808" s="11">
        <v>4</v>
      </c>
      <c r="P808" s="11"/>
      <c r="Q808" s="11"/>
      <c r="R808" s="11"/>
      <c r="S808" s="14"/>
      <c r="T808" s="16"/>
    </row>
    <row r="809" spans="1:20" ht="14.25" customHeight="1">
      <c r="A809" s="7">
        <v>92</v>
      </c>
      <c r="B809" s="19" t="s">
        <v>925</v>
      </c>
      <c r="C809" s="11"/>
      <c r="D809" s="11" t="s">
        <v>3714</v>
      </c>
      <c r="E809" s="14"/>
      <c r="F809" s="11" t="s">
        <v>12195</v>
      </c>
      <c r="G809" s="11"/>
      <c r="H809" s="11"/>
      <c r="I809" s="14"/>
      <c r="J809" s="12" t="s">
        <v>12196</v>
      </c>
      <c r="K809" s="46"/>
      <c r="L809" s="11" t="s">
        <v>11666</v>
      </c>
      <c r="M809" s="11" t="s">
        <v>43</v>
      </c>
      <c r="N809" s="11">
        <v>0</v>
      </c>
      <c r="O809" s="11">
        <v>4</v>
      </c>
      <c r="P809" s="11"/>
      <c r="Q809" s="11"/>
      <c r="R809" s="11"/>
      <c r="S809" s="14"/>
      <c r="T809" s="16"/>
    </row>
    <row r="810" spans="1:20" ht="14.25" customHeight="1">
      <c r="A810" s="7">
        <v>92</v>
      </c>
      <c r="B810" s="19" t="s">
        <v>925</v>
      </c>
      <c r="C810" s="11" t="s">
        <v>949</v>
      </c>
      <c r="D810" s="11" t="s">
        <v>950</v>
      </c>
      <c r="E810" s="14"/>
      <c r="F810" s="11"/>
      <c r="G810" s="11" t="s">
        <v>12197</v>
      </c>
      <c r="H810" s="11" t="s">
        <v>12198</v>
      </c>
      <c r="I810" s="11" t="s">
        <v>956</v>
      </c>
      <c r="J810" s="12" t="s">
        <v>951</v>
      </c>
      <c r="K810" s="46" t="s">
        <v>952</v>
      </c>
      <c r="L810" s="11" t="s">
        <v>11666</v>
      </c>
      <c r="M810" s="11" t="s">
        <v>153</v>
      </c>
      <c r="N810" s="11">
        <v>1</v>
      </c>
      <c r="O810" s="11">
        <v>4</v>
      </c>
      <c r="P810" s="11"/>
      <c r="Q810" s="130">
        <v>5</v>
      </c>
      <c r="R810" s="130">
        <v>4</v>
      </c>
      <c r="S810" s="14"/>
      <c r="T810" s="16"/>
    </row>
    <row r="811" spans="1:20" ht="14.25" customHeight="1">
      <c r="A811" s="7">
        <v>92</v>
      </c>
      <c r="B811" s="19" t="s">
        <v>925</v>
      </c>
      <c r="C811" s="11"/>
      <c r="D811" s="11" t="s">
        <v>927</v>
      </c>
      <c r="E811" s="14"/>
      <c r="F811" s="11"/>
      <c r="G811" s="11"/>
      <c r="H811" s="11"/>
      <c r="I811" s="11"/>
      <c r="J811" s="12" t="s">
        <v>1860</v>
      </c>
      <c r="K811" s="46"/>
      <c r="L811" s="11" t="s">
        <v>11666</v>
      </c>
      <c r="M811" s="11" t="s">
        <v>28</v>
      </c>
      <c r="N811" s="11">
        <v>0</v>
      </c>
      <c r="O811" s="11">
        <v>4</v>
      </c>
      <c r="P811" s="11"/>
      <c r="Q811" s="11"/>
      <c r="R811" s="11"/>
      <c r="S811" s="14"/>
      <c r="T811" s="16"/>
    </row>
    <row r="812" spans="1:20" ht="14.25" customHeight="1">
      <c r="A812" s="1">
        <v>93</v>
      </c>
      <c r="B812" s="19" t="s">
        <v>957</v>
      </c>
      <c r="C812" s="11" t="s">
        <v>318</v>
      </c>
      <c r="D812" s="11" t="s">
        <v>958</v>
      </c>
      <c r="E812" s="14"/>
      <c r="F812" s="11" t="s">
        <v>959</v>
      </c>
      <c r="G812" s="11" t="s">
        <v>12199</v>
      </c>
      <c r="H812" s="11" t="s">
        <v>961</v>
      </c>
      <c r="I812" s="14"/>
      <c r="J812" s="12" t="s">
        <v>721</v>
      </c>
      <c r="K812" s="46" t="s">
        <v>91</v>
      </c>
      <c r="L812" s="11" t="s">
        <v>11663</v>
      </c>
      <c r="M812" s="11" t="s">
        <v>28</v>
      </c>
      <c r="N812" s="11">
        <v>1</v>
      </c>
      <c r="O812" s="11">
        <v>1</v>
      </c>
      <c r="P812" s="11" t="s">
        <v>12200</v>
      </c>
      <c r="Q812" s="130">
        <v>3</v>
      </c>
      <c r="R812" s="130">
        <v>4</v>
      </c>
      <c r="S812" s="14"/>
      <c r="T812" s="16"/>
    </row>
    <row r="813" spans="1:20" ht="14.25" customHeight="1">
      <c r="A813" s="1">
        <v>93</v>
      </c>
      <c r="B813" s="19" t="s">
        <v>957</v>
      </c>
      <c r="C813" s="11" t="s">
        <v>84</v>
      </c>
      <c r="D813" s="11" t="s">
        <v>85</v>
      </c>
      <c r="E813" s="14"/>
      <c r="F813" s="11"/>
      <c r="G813" s="11" t="s">
        <v>964</v>
      </c>
      <c r="H813" s="11" t="s">
        <v>12201</v>
      </c>
      <c r="I813" s="14"/>
      <c r="J813" s="12" t="s">
        <v>962</v>
      </c>
      <c r="K813" s="46" t="s">
        <v>399</v>
      </c>
      <c r="L813" s="11" t="s">
        <v>11666</v>
      </c>
      <c r="M813" s="11" t="s">
        <v>28</v>
      </c>
      <c r="N813" s="11">
        <v>1</v>
      </c>
      <c r="O813" s="11">
        <v>1</v>
      </c>
      <c r="P813" s="11" t="s">
        <v>12202</v>
      </c>
      <c r="Q813" s="130">
        <v>2</v>
      </c>
      <c r="R813" s="130">
        <v>5</v>
      </c>
      <c r="S813" s="14"/>
      <c r="T813" s="16"/>
    </row>
    <row r="814" spans="1:20" ht="14.25" customHeight="1">
      <c r="A814" s="1">
        <v>93</v>
      </c>
      <c r="B814" s="19" t="s">
        <v>957</v>
      </c>
      <c r="C814" s="11" t="s">
        <v>49</v>
      </c>
      <c r="D814" s="11" t="s">
        <v>49</v>
      </c>
      <c r="E814" s="14"/>
      <c r="F814" s="11"/>
      <c r="G814" s="11" t="s">
        <v>417</v>
      </c>
      <c r="H814" s="11" t="s">
        <v>417</v>
      </c>
      <c r="I814" s="14"/>
      <c r="J814" s="12" t="s">
        <v>629</v>
      </c>
      <c r="K814" s="46" t="s">
        <v>965</v>
      </c>
      <c r="L814" s="11" t="s">
        <v>11663</v>
      </c>
      <c r="M814" s="11" t="s">
        <v>43</v>
      </c>
      <c r="N814" s="11">
        <v>0</v>
      </c>
      <c r="O814" s="11">
        <v>1</v>
      </c>
      <c r="P814" s="11"/>
      <c r="Q814" s="130">
        <v>3</v>
      </c>
      <c r="R814" s="130">
        <v>5</v>
      </c>
      <c r="S814" s="14"/>
      <c r="T814" s="16"/>
    </row>
    <row r="815" spans="1:20" ht="14.25" customHeight="1">
      <c r="A815" s="1">
        <v>93</v>
      </c>
      <c r="B815" s="19" t="s">
        <v>957</v>
      </c>
      <c r="C815" s="11" t="s">
        <v>966</v>
      </c>
      <c r="D815" s="11" t="s">
        <v>966</v>
      </c>
      <c r="E815" s="14"/>
      <c r="F815" s="11"/>
      <c r="G815" s="11" t="s">
        <v>970</v>
      </c>
      <c r="H815" s="11" t="s">
        <v>970</v>
      </c>
      <c r="I815" s="14"/>
      <c r="J815" s="12" t="s">
        <v>967</v>
      </c>
      <c r="K815" s="46" t="s">
        <v>968</v>
      </c>
      <c r="L815" s="11" t="s">
        <v>11663</v>
      </c>
      <c r="M815" s="11" t="s">
        <v>43</v>
      </c>
      <c r="N815" s="11">
        <v>0</v>
      </c>
      <c r="O815" s="11">
        <v>1</v>
      </c>
      <c r="P815" s="11"/>
      <c r="Q815" s="130">
        <v>3</v>
      </c>
      <c r="R815" s="130">
        <v>4</v>
      </c>
      <c r="S815" s="14"/>
      <c r="T815" s="16"/>
    </row>
    <row r="816" spans="1:20" ht="14.25" customHeight="1">
      <c r="A816" s="1">
        <v>93</v>
      </c>
      <c r="B816" s="19" t="s">
        <v>957</v>
      </c>
      <c r="C816" s="11" t="s">
        <v>11103</v>
      </c>
      <c r="D816" s="11" t="s">
        <v>11103</v>
      </c>
      <c r="E816" s="14"/>
      <c r="F816" s="11" t="s">
        <v>582</v>
      </c>
      <c r="G816" s="11"/>
      <c r="H816" s="11"/>
      <c r="I816" s="14"/>
      <c r="J816" s="12" t="s">
        <v>971</v>
      </c>
      <c r="K816" s="46" t="s">
        <v>972</v>
      </c>
      <c r="L816" s="11" t="s">
        <v>11663</v>
      </c>
      <c r="M816" s="11" t="s">
        <v>43</v>
      </c>
      <c r="N816" s="11">
        <v>0</v>
      </c>
      <c r="O816" s="11">
        <v>1</v>
      </c>
      <c r="P816" s="11"/>
      <c r="Q816" s="130">
        <v>3</v>
      </c>
      <c r="R816" s="130">
        <v>3</v>
      </c>
      <c r="S816" s="14"/>
      <c r="T816" s="16"/>
    </row>
    <row r="817" spans="1:20" ht="14.25" customHeight="1">
      <c r="A817" s="1">
        <v>93</v>
      </c>
      <c r="B817" s="19" t="s">
        <v>957</v>
      </c>
      <c r="C817" s="11" t="s">
        <v>63</v>
      </c>
      <c r="D817" s="11" t="s">
        <v>64</v>
      </c>
      <c r="E817" s="14"/>
      <c r="F817" s="11"/>
      <c r="G817" s="11" t="s">
        <v>973</v>
      </c>
      <c r="H817" s="11" t="s">
        <v>973</v>
      </c>
      <c r="I817" s="14"/>
      <c r="J817" s="12" t="s">
        <v>951</v>
      </c>
      <c r="K817" s="46" t="s">
        <v>968</v>
      </c>
      <c r="L817" s="11" t="s">
        <v>11663</v>
      </c>
      <c r="M817" s="11" t="s">
        <v>43</v>
      </c>
      <c r="N817" s="11">
        <v>0</v>
      </c>
      <c r="O817" s="11">
        <v>1</v>
      </c>
      <c r="P817" s="11"/>
      <c r="Q817" s="130">
        <v>3</v>
      </c>
      <c r="R817" s="130">
        <v>4</v>
      </c>
      <c r="S817" s="14"/>
      <c r="T817" s="16"/>
    </row>
    <row r="818" spans="1:20" ht="14.25" customHeight="1">
      <c r="A818" s="1">
        <v>93</v>
      </c>
      <c r="B818" s="19" t="s">
        <v>957</v>
      </c>
      <c r="C818" s="11" t="s">
        <v>44</v>
      </c>
      <c r="D818" s="11" t="s">
        <v>45</v>
      </c>
      <c r="E818" s="14"/>
      <c r="F818" s="11"/>
      <c r="G818" s="11" t="s">
        <v>976</v>
      </c>
      <c r="H818" s="11" t="s">
        <v>976</v>
      </c>
      <c r="I818" s="11" t="s">
        <v>978</v>
      </c>
      <c r="J818" s="12" t="s">
        <v>974</v>
      </c>
      <c r="K818" s="46" t="s">
        <v>975</v>
      </c>
      <c r="L818" s="11" t="s">
        <v>11666</v>
      </c>
      <c r="M818" s="11" t="s">
        <v>43</v>
      </c>
      <c r="N818" s="11">
        <v>0</v>
      </c>
      <c r="O818" s="11">
        <v>1</v>
      </c>
      <c r="P818" s="11"/>
      <c r="Q818" s="130">
        <v>4</v>
      </c>
      <c r="R818" s="130">
        <v>5</v>
      </c>
      <c r="S818" s="14"/>
      <c r="T818" s="16"/>
    </row>
    <row r="819" spans="1:20" ht="14.25" customHeight="1">
      <c r="A819" s="1">
        <v>93</v>
      </c>
      <c r="B819" s="19" t="s">
        <v>957</v>
      </c>
      <c r="C819" s="11" t="s">
        <v>421</v>
      </c>
      <c r="D819" s="11" t="s">
        <v>350</v>
      </c>
      <c r="E819" s="11" t="s">
        <v>2120</v>
      </c>
      <c r="F819" s="11"/>
      <c r="G819" s="11" t="s">
        <v>982</v>
      </c>
      <c r="H819" s="11" t="s">
        <v>982</v>
      </c>
      <c r="I819" s="11"/>
      <c r="J819" s="12" t="s">
        <v>979</v>
      </c>
      <c r="K819" s="46" t="s">
        <v>980</v>
      </c>
      <c r="L819" s="11" t="s">
        <v>11666</v>
      </c>
      <c r="M819" s="11" t="s">
        <v>28</v>
      </c>
      <c r="N819" s="11">
        <v>0</v>
      </c>
      <c r="O819" s="11">
        <v>1</v>
      </c>
      <c r="P819" s="11" t="s">
        <v>12203</v>
      </c>
      <c r="Q819" s="130">
        <v>3</v>
      </c>
      <c r="R819" s="130">
        <v>3</v>
      </c>
      <c r="S819" s="14"/>
      <c r="T819" s="16"/>
    </row>
    <row r="820" spans="1:20" ht="14.25" customHeight="1">
      <c r="A820" s="7">
        <v>94</v>
      </c>
      <c r="B820" s="19" t="s">
        <v>983</v>
      </c>
      <c r="C820" s="11" t="s">
        <v>75</v>
      </c>
      <c r="D820" s="11" t="s">
        <v>75</v>
      </c>
      <c r="E820" s="14"/>
      <c r="F820" s="11"/>
      <c r="G820" s="11" t="s">
        <v>985</v>
      </c>
      <c r="H820" s="11" t="s">
        <v>985</v>
      </c>
      <c r="I820" s="14"/>
      <c r="J820" s="12" t="s">
        <v>296</v>
      </c>
      <c r="K820" s="46" t="s">
        <v>984</v>
      </c>
      <c r="L820" s="11" t="s">
        <v>11666</v>
      </c>
      <c r="M820" s="11" t="s">
        <v>78</v>
      </c>
      <c r="N820" s="11">
        <v>0</v>
      </c>
      <c r="O820" s="11">
        <v>1</v>
      </c>
      <c r="P820" s="11" t="s">
        <v>11759</v>
      </c>
      <c r="Q820" s="130">
        <v>3</v>
      </c>
      <c r="R820" s="130">
        <v>5</v>
      </c>
      <c r="S820" s="11"/>
      <c r="T820" s="16"/>
    </row>
    <row r="821" spans="1:20" ht="14.25" customHeight="1">
      <c r="A821" s="7">
        <v>94</v>
      </c>
      <c r="B821" s="19" t="s">
        <v>983</v>
      </c>
      <c r="C821" s="11" t="s">
        <v>79</v>
      </c>
      <c r="D821" s="11" t="s">
        <v>80</v>
      </c>
      <c r="E821" s="14"/>
      <c r="F821" s="11"/>
      <c r="G821" s="11" t="s">
        <v>988</v>
      </c>
      <c r="H821" s="11" t="s">
        <v>988</v>
      </c>
      <c r="I821" s="14"/>
      <c r="J821" s="12" t="s">
        <v>986</v>
      </c>
      <c r="K821" s="46" t="s">
        <v>662</v>
      </c>
      <c r="L821" s="11" t="s">
        <v>11688</v>
      </c>
      <c r="M821" s="11" t="s">
        <v>83</v>
      </c>
      <c r="N821" s="11">
        <v>1</v>
      </c>
      <c r="O821" s="11">
        <v>3</v>
      </c>
      <c r="P821" s="11"/>
      <c r="Q821" s="130">
        <v>4</v>
      </c>
      <c r="R821" s="130">
        <v>5</v>
      </c>
      <c r="S821" s="14"/>
      <c r="T821" s="16"/>
    </row>
    <row r="822" spans="1:20" ht="14.25" customHeight="1">
      <c r="A822" s="7">
        <v>94</v>
      </c>
      <c r="B822" s="19" t="s">
        <v>983</v>
      </c>
      <c r="C822" s="11"/>
      <c r="D822" s="11" t="s">
        <v>68</v>
      </c>
      <c r="E822" s="14"/>
      <c r="F822" s="11"/>
      <c r="G822" s="11"/>
      <c r="H822" s="11"/>
      <c r="I822" s="14"/>
      <c r="J822" s="12" t="s">
        <v>696</v>
      </c>
      <c r="K822" s="46" t="s">
        <v>3902</v>
      </c>
      <c r="L822" s="11" t="s">
        <v>11666</v>
      </c>
      <c r="M822" s="11" t="s">
        <v>28</v>
      </c>
      <c r="N822" s="11">
        <v>0</v>
      </c>
      <c r="O822" s="11">
        <v>1</v>
      </c>
      <c r="P822" s="11"/>
      <c r="Q822" s="11"/>
      <c r="R822" s="11"/>
      <c r="S822" s="14"/>
      <c r="T822" s="16"/>
    </row>
    <row r="823" spans="1:20" ht="14.25" customHeight="1">
      <c r="A823" s="7">
        <v>94</v>
      </c>
      <c r="B823" s="19" t="s">
        <v>983</v>
      </c>
      <c r="C823" s="11" t="s">
        <v>44</v>
      </c>
      <c r="D823" s="11" t="s">
        <v>45</v>
      </c>
      <c r="E823" s="14"/>
      <c r="F823" s="11"/>
      <c r="G823" s="11" t="s">
        <v>12204</v>
      </c>
      <c r="H823" s="11" t="s">
        <v>12205</v>
      </c>
      <c r="I823" s="11" t="s">
        <v>992</v>
      </c>
      <c r="J823" s="12" t="s">
        <v>170</v>
      </c>
      <c r="K823" s="46" t="s">
        <v>730</v>
      </c>
      <c r="L823" s="11" t="s">
        <v>11666</v>
      </c>
      <c r="M823" s="11" t="s">
        <v>43</v>
      </c>
      <c r="N823" s="11">
        <v>1</v>
      </c>
      <c r="O823" s="11">
        <v>1</v>
      </c>
      <c r="P823" s="11" t="s">
        <v>12206</v>
      </c>
      <c r="Q823" s="130">
        <v>4</v>
      </c>
      <c r="R823" s="130">
        <v>5</v>
      </c>
      <c r="S823" s="14"/>
      <c r="T823" s="16"/>
    </row>
    <row r="824" spans="1:20" ht="14.25" customHeight="1">
      <c r="A824" s="7">
        <v>94</v>
      </c>
      <c r="B824" s="19" t="s">
        <v>983</v>
      </c>
      <c r="C824" s="11" t="s">
        <v>94</v>
      </c>
      <c r="D824" s="11" t="s">
        <v>94</v>
      </c>
      <c r="E824" s="14"/>
      <c r="F824" s="11"/>
      <c r="G824" s="11"/>
      <c r="H824" s="11"/>
      <c r="I824" s="11"/>
      <c r="J824" s="12" t="s">
        <v>1540</v>
      </c>
      <c r="K824" s="46"/>
      <c r="L824" s="11" t="s">
        <v>11738</v>
      </c>
      <c r="M824" s="11" t="s">
        <v>98</v>
      </c>
      <c r="N824" s="11">
        <v>0</v>
      </c>
      <c r="O824" s="11">
        <v>1</v>
      </c>
      <c r="P824" s="11"/>
      <c r="Q824" s="11"/>
      <c r="R824" s="11"/>
      <c r="S824" s="14"/>
      <c r="T824" s="16"/>
    </row>
    <row r="825" spans="1:20" ht="14.25" customHeight="1">
      <c r="A825" s="7">
        <v>94</v>
      </c>
      <c r="B825" s="19" t="s">
        <v>983</v>
      </c>
      <c r="C825" s="11" t="s">
        <v>816</v>
      </c>
      <c r="D825" s="11" t="s">
        <v>852</v>
      </c>
      <c r="E825" s="14"/>
      <c r="F825" s="11"/>
      <c r="G825" s="11"/>
      <c r="H825" s="11"/>
      <c r="I825" s="11"/>
      <c r="J825" s="12" t="s">
        <v>377</v>
      </c>
      <c r="K825" s="46" t="s">
        <v>254</v>
      </c>
      <c r="L825" s="11" t="s">
        <v>11666</v>
      </c>
      <c r="M825" s="11" t="s">
        <v>43</v>
      </c>
      <c r="N825" s="11">
        <v>0</v>
      </c>
      <c r="O825" s="11">
        <v>1</v>
      </c>
      <c r="P825" s="11" t="s">
        <v>12207</v>
      </c>
      <c r="Q825" s="130">
        <v>3</v>
      </c>
      <c r="R825" s="130">
        <v>4</v>
      </c>
      <c r="S825" s="14"/>
      <c r="T825" s="16"/>
    </row>
    <row r="826" spans="1:20" ht="14.25" customHeight="1">
      <c r="A826" s="7">
        <v>95</v>
      </c>
      <c r="B826" s="10" t="s">
        <v>993</v>
      </c>
      <c r="C826" s="11"/>
      <c r="D826" s="11" t="s">
        <v>273</v>
      </c>
      <c r="E826" s="14"/>
      <c r="F826" s="14"/>
      <c r="G826" s="14"/>
      <c r="H826" s="14"/>
      <c r="I826" s="14"/>
      <c r="J826" s="12" t="s">
        <v>3158</v>
      </c>
      <c r="K826" s="415"/>
      <c r="L826" s="14"/>
      <c r="M826" s="14"/>
      <c r="N826" s="14"/>
      <c r="O826" s="11"/>
      <c r="P826" s="11"/>
      <c r="Q826" s="11"/>
      <c r="R826" s="11"/>
      <c r="S826" s="14"/>
      <c r="T826" s="16"/>
    </row>
    <row r="827" spans="1:20" ht="14.25" customHeight="1">
      <c r="A827" s="7">
        <v>95</v>
      </c>
      <c r="B827" s="10" t="s">
        <v>993</v>
      </c>
      <c r="C827" s="11" t="s">
        <v>68</v>
      </c>
      <c r="D827" s="11" t="s">
        <v>68</v>
      </c>
      <c r="E827" s="14"/>
      <c r="F827" s="11" t="s">
        <v>994</v>
      </c>
      <c r="G827" s="11" t="s">
        <v>996</v>
      </c>
      <c r="H827" s="11" t="s">
        <v>996</v>
      </c>
      <c r="I827" s="14"/>
      <c r="J827" s="12" t="s">
        <v>709</v>
      </c>
      <c r="K827" s="46" t="s">
        <v>170</v>
      </c>
      <c r="L827" s="11" t="s">
        <v>11666</v>
      </c>
      <c r="M827" s="11" t="s">
        <v>28</v>
      </c>
      <c r="N827" s="11">
        <v>0</v>
      </c>
      <c r="O827" s="11">
        <v>0</v>
      </c>
      <c r="P827" s="11" t="s">
        <v>12208</v>
      </c>
      <c r="Q827" s="130">
        <v>2</v>
      </c>
      <c r="R827" s="130">
        <v>3</v>
      </c>
      <c r="S827" s="14"/>
      <c r="T827" s="16"/>
    </row>
    <row r="828" spans="1:20" ht="14.25" customHeight="1">
      <c r="A828" s="7">
        <v>95</v>
      </c>
      <c r="B828" s="10" t="s">
        <v>993</v>
      </c>
      <c r="C828" s="11" t="s">
        <v>284</v>
      </c>
      <c r="D828" s="11" t="s">
        <v>284</v>
      </c>
      <c r="E828" s="14"/>
      <c r="F828" s="14"/>
      <c r="G828" s="14"/>
      <c r="H828" s="14"/>
      <c r="I828" s="14"/>
      <c r="J828" s="12" t="s">
        <v>77</v>
      </c>
      <c r="K828" s="415"/>
      <c r="L828" s="11" t="s">
        <v>11688</v>
      </c>
      <c r="M828" s="11" t="s">
        <v>83</v>
      </c>
      <c r="N828" s="11">
        <v>0</v>
      </c>
      <c r="O828" s="11">
        <v>2</v>
      </c>
      <c r="P828" s="11"/>
      <c r="Q828" s="11"/>
      <c r="R828" s="11"/>
      <c r="S828" s="14"/>
      <c r="T828" s="16"/>
    </row>
    <row r="829" spans="1:20" ht="14.25" customHeight="1">
      <c r="A829" s="7">
        <v>95</v>
      </c>
      <c r="B829" s="10" t="s">
        <v>993</v>
      </c>
      <c r="C829" s="11" t="s">
        <v>753</v>
      </c>
      <c r="D829" s="11" t="s">
        <v>753</v>
      </c>
      <c r="E829" s="14"/>
      <c r="F829" s="14"/>
      <c r="G829" s="14"/>
      <c r="H829" s="14"/>
      <c r="I829" s="14"/>
      <c r="J829" s="12" t="s">
        <v>2082</v>
      </c>
      <c r="K829" s="415"/>
      <c r="L829" s="11" t="s">
        <v>11663</v>
      </c>
      <c r="M829" s="11" t="s">
        <v>28</v>
      </c>
      <c r="N829" s="11">
        <v>0</v>
      </c>
      <c r="O829" s="11">
        <v>0</v>
      </c>
      <c r="P829" s="11"/>
      <c r="Q829" s="11"/>
      <c r="R829" s="11"/>
      <c r="S829" s="14"/>
      <c r="T829" s="16"/>
    </row>
    <row r="830" spans="1:20" ht="14.25" customHeight="1">
      <c r="A830" s="7">
        <v>95</v>
      </c>
      <c r="B830" s="10" t="s">
        <v>993</v>
      </c>
      <c r="C830" s="11"/>
      <c r="D830" s="11" t="s">
        <v>12209</v>
      </c>
      <c r="E830" s="14"/>
      <c r="F830" s="14"/>
      <c r="G830" s="14"/>
      <c r="H830" s="14"/>
      <c r="I830" s="14"/>
      <c r="J830" s="12" t="s">
        <v>12001</v>
      </c>
      <c r="K830" s="415"/>
      <c r="L830" s="11" t="s">
        <v>11688</v>
      </c>
      <c r="M830" s="11" t="s">
        <v>83</v>
      </c>
      <c r="N830" s="11">
        <v>0</v>
      </c>
      <c r="O830" s="11">
        <v>3</v>
      </c>
      <c r="P830" s="11"/>
      <c r="Q830" s="11"/>
      <c r="R830" s="11"/>
      <c r="S830" s="14"/>
      <c r="T830" s="16"/>
    </row>
    <row r="831" spans="1:20" ht="14.25" customHeight="1">
      <c r="A831" s="7">
        <v>95</v>
      </c>
      <c r="B831" s="10" t="s">
        <v>993</v>
      </c>
      <c r="C831" s="11" t="s">
        <v>80</v>
      </c>
      <c r="D831" s="11" t="s">
        <v>717</v>
      </c>
      <c r="E831" s="14"/>
      <c r="F831" s="14"/>
      <c r="G831" s="14"/>
      <c r="H831" s="14"/>
      <c r="I831" s="14"/>
      <c r="J831" s="12" t="s">
        <v>12210</v>
      </c>
      <c r="K831" s="415"/>
      <c r="L831" s="11" t="s">
        <v>11688</v>
      </c>
      <c r="M831" s="11" t="s">
        <v>83</v>
      </c>
      <c r="N831" s="11">
        <v>0</v>
      </c>
      <c r="O831" s="11">
        <v>3</v>
      </c>
      <c r="P831" s="11"/>
      <c r="Q831" s="11"/>
      <c r="R831" s="11"/>
      <c r="S831" s="14"/>
      <c r="T831" s="16"/>
    </row>
    <row r="832" spans="1:20" ht="14.25" customHeight="1">
      <c r="A832" s="7">
        <v>95</v>
      </c>
      <c r="B832" s="10" t="s">
        <v>993</v>
      </c>
      <c r="C832" s="11"/>
      <c r="D832" s="11" t="s">
        <v>753</v>
      </c>
      <c r="E832" s="14"/>
      <c r="F832" s="14"/>
      <c r="G832" s="14"/>
      <c r="H832" s="14"/>
      <c r="I832" s="14"/>
      <c r="J832" s="12" t="s">
        <v>12211</v>
      </c>
      <c r="K832" s="415"/>
      <c r="L832" s="14"/>
      <c r="M832" s="14"/>
      <c r="N832" s="14"/>
      <c r="O832" s="11"/>
      <c r="P832" s="11"/>
      <c r="Q832" s="11"/>
      <c r="R832" s="11"/>
      <c r="S832" s="14"/>
      <c r="T832" s="16"/>
    </row>
    <row r="833" spans="1:20" ht="14.25" customHeight="1">
      <c r="A833" s="7">
        <v>96</v>
      </c>
      <c r="B833" s="19" t="s">
        <v>997</v>
      </c>
      <c r="C833" s="11"/>
      <c r="D833" s="11" t="s">
        <v>12212</v>
      </c>
      <c r="E833" s="14"/>
      <c r="F833" s="11"/>
      <c r="G833" s="14"/>
      <c r="H833" s="14"/>
      <c r="I833" s="14"/>
      <c r="J833" s="12" t="s">
        <v>2101</v>
      </c>
      <c r="K833" s="415"/>
      <c r="L833" s="11" t="s">
        <v>11663</v>
      </c>
      <c r="M833" s="11" t="s">
        <v>43</v>
      </c>
      <c r="N833" s="11">
        <v>0</v>
      </c>
      <c r="O833" s="11">
        <v>1</v>
      </c>
      <c r="P833" s="11"/>
      <c r="Q833" s="11"/>
      <c r="R833" s="11"/>
      <c r="S833" s="14"/>
      <c r="T833" s="16"/>
    </row>
    <row r="834" spans="1:20" ht="14.25" customHeight="1">
      <c r="A834" s="7">
        <v>96</v>
      </c>
      <c r="B834" s="19" t="s">
        <v>997</v>
      </c>
      <c r="C834" s="11" t="s">
        <v>84</v>
      </c>
      <c r="D834" s="11" t="s">
        <v>998</v>
      </c>
      <c r="E834" s="14"/>
      <c r="F834" s="11" t="s">
        <v>85</v>
      </c>
      <c r="G834" s="11" t="s">
        <v>1001</v>
      </c>
      <c r="H834" s="11" t="s">
        <v>1001</v>
      </c>
      <c r="I834" s="14"/>
      <c r="J834" s="12" t="s">
        <v>999</v>
      </c>
      <c r="K834" s="46" t="s">
        <v>682</v>
      </c>
      <c r="L834" s="11" t="s">
        <v>11666</v>
      </c>
      <c r="M834" s="11" t="s">
        <v>28</v>
      </c>
      <c r="N834" s="11">
        <v>0</v>
      </c>
      <c r="O834" s="11">
        <v>1</v>
      </c>
      <c r="P834" s="11"/>
      <c r="Q834" s="130">
        <v>3</v>
      </c>
      <c r="R834" s="130">
        <v>5</v>
      </c>
      <c r="S834" s="14"/>
      <c r="T834" s="16"/>
    </row>
    <row r="835" spans="1:20" ht="14.25" customHeight="1">
      <c r="A835" s="7">
        <v>96</v>
      </c>
      <c r="B835" s="19" t="s">
        <v>997</v>
      </c>
      <c r="C835" s="11" t="s">
        <v>80</v>
      </c>
      <c r="D835" s="11" t="s">
        <v>80</v>
      </c>
      <c r="E835" s="14"/>
      <c r="F835" s="14"/>
      <c r="G835" s="14"/>
      <c r="H835" s="14"/>
      <c r="I835" s="14"/>
      <c r="J835" s="12" t="s">
        <v>986</v>
      </c>
      <c r="K835" s="46" t="s">
        <v>223</v>
      </c>
      <c r="L835" s="11" t="s">
        <v>11688</v>
      </c>
      <c r="M835" s="11" t="s">
        <v>83</v>
      </c>
      <c r="N835" s="11">
        <v>0</v>
      </c>
      <c r="O835" s="11">
        <v>3</v>
      </c>
      <c r="P835" s="11"/>
      <c r="Q835" s="130">
        <v>4</v>
      </c>
      <c r="R835" s="130">
        <v>3</v>
      </c>
      <c r="S835" s="14"/>
      <c r="T835" s="16"/>
    </row>
    <row r="836" spans="1:20" ht="14.25" customHeight="1">
      <c r="A836" s="7">
        <v>96</v>
      </c>
      <c r="B836" s="19" t="s">
        <v>997</v>
      </c>
      <c r="C836" s="11" t="s">
        <v>557</v>
      </c>
      <c r="D836" s="11" t="s">
        <v>1003</v>
      </c>
      <c r="E836" s="11" t="s">
        <v>12213</v>
      </c>
      <c r="F836" s="14"/>
      <c r="G836" s="11" t="s">
        <v>1006</v>
      </c>
      <c r="H836" s="11" t="s">
        <v>1006</v>
      </c>
      <c r="I836" s="11" t="s">
        <v>1008</v>
      </c>
      <c r="J836" s="12" t="s">
        <v>1004</v>
      </c>
      <c r="K836" s="46" t="s">
        <v>1005</v>
      </c>
      <c r="L836" s="11" t="s">
        <v>11663</v>
      </c>
      <c r="M836" s="11" t="s">
        <v>43</v>
      </c>
      <c r="N836" s="11">
        <v>1</v>
      </c>
      <c r="O836" s="11">
        <v>1</v>
      </c>
      <c r="P836" s="11"/>
      <c r="Q836" s="130">
        <v>3</v>
      </c>
      <c r="R836" s="130">
        <v>3</v>
      </c>
      <c r="S836" s="14"/>
      <c r="T836" s="16"/>
    </row>
    <row r="837" spans="1:20" ht="14.25" customHeight="1">
      <c r="A837" s="7">
        <v>96</v>
      </c>
      <c r="B837" s="19" t="s">
        <v>997</v>
      </c>
      <c r="C837" s="11" t="s">
        <v>44</v>
      </c>
      <c r="D837" s="11" t="s">
        <v>1009</v>
      </c>
      <c r="E837" s="11"/>
      <c r="F837" s="11" t="s">
        <v>561</v>
      </c>
      <c r="G837" s="14"/>
      <c r="H837" s="14"/>
      <c r="I837" s="14"/>
      <c r="J837" s="12" t="s">
        <v>1010</v>
      </c>
      <c r="K837" s="46" t="s">
        <v>1011</v>
      </c>
      <c r="L837" s="11" t="s">
        <v>11666</v>
      </c>
      <c r="M837" s="11" t="s">
        <v>43</v>
      </c>
      <c r="N837" s="11">
        <v>0</v>
      </c>
      <c r="O837" s="11">
        <v>1</v>
      </c>
      <c r="P837" s="11"/>
      <c r="Q837" s="130">
        <v>4</v>
      </c>
      <c r="R837" s="130">
        <v>5</v>
      </c>
      <c r="S837" s="14"/>
      <c r="T837" s="16"/>
    </row>
    <row r="838" spans="1:20" ht="14.25" customHeight="1">
      <c r="A838" s="7">
        <v>96</v>
      </c>
      <c r="B838" s="19" t="s">
        <v>997</v>
      </c>
      <c r="C838" s="11" t="s">
        <v>94</v>
      </c>
      <c r="D838" s="11" t="s">
        <v>1012</v>
      </c>
      <c r="E838" s="11"/>
      <c r="F838" s="11"/>
      <c r="G838" s="14"/>
      <c r="H838" s="14"/>
      <c r="I838" s="14"/>
      <c r="J838" s="12" t="s">
        <v>1013</v>
      </c>
      <c r="K838" s="46" t="s">
        <v>1014</v>
      </c>
      <c r="L838" s="11" t="s">
        <v>11738</v>
      </c>
      <c r="M838" s="11" t="s">
        <v>98</v>
      </c>
      <c r="N838" s="11">
        <v>0</v>
      </c>
      <c r="O838" s="11"/>
      <c r="P838" s="11"/>
      <c r="Q838" s="130">
        <v>3</v>
      </c>
      <c r="R838" s="130">
        <v>3</v>
      </c>
      <c r="S838" s="14"/>
      <c r="T838" s="16"/>
    </row>
    <row r="839" spans="1:20" ht="14.25" customHeight="1">
      <c r="A839" s="7">
        <v>96</v>
      </c>
      <c r="B839" s="19" t="s">
        <v>997</v>
      </c>
      <c r="C839" s="11" t="s">
        <v>1015</v>
      </c>
      <c r="D839" s="11" t="s">
        <v>90</v>
      </c>
      <c r="E839" s="11"/>
      <c r="F839" s="11" t="s">
        <v>1016</v>
      </c>
      <c r="G839" s="11" t="s">
        <v>1020</v>
      </c>
      <c r="H839" s="11" t="s">
        <v>1020</v>
      </c>
      <c r="I839" s="14"/>
      <c r="J839" s="12" t="s">
        <v>1017</v>
      </c>
      <c r="K839" s="46" t="s">
        <v>1018</v>
      </c>
      <c r="L839" s="11" t="s">
        <v>11666</v>
      </c>
      <c r="M839" s="11" t="s">
        <v>43</v>
      </c>
      <c r="N839" s="11">
        <v>0</v>
      </c>
      <c r="O839" s="11">
        <v>1</v>
      </c>
      <c r="P839" s="11"/>
      <c r="Q839" s="130">
        <v>3</v>
      </c>
      <c r="R839" s="130">
        <v>3</v>
      </c>
      <c r="S839" s="14"/>
      <c r="T839" s="16"/>
    </row>
    <row r="840" spans="1:20" ht="14.25" customHeight="1">
      <c r="A840" s="7">
        <v>97</v>
      </c>
      <c r="B840" s="19" t="s">
        <v>1021</v>
      </c>
      <c r="C840" s="11" t="s">
        <v>1022</v>
      </c>
      <c r="D840" s="11" t="s">
        <v>12214</v>
      </c>
      <c r="E840" s="14"/>
      <c r="F840" s="14"/>
      <c r="G840" s="11" t="s">
        <v>12215</v>
      </c>
      <c r="H840" s="11" t="s">
        <v>12215</v>
      </c>
      <c r="I840" s="20" t="s">
        <v>1028</v>
      </c>
      <c r="J840" s="12" t="s">
        <v>1023</v>
      </c>
      <c r="K840" s="46" t="s">
        <v>937</v>
      </c>
      <c r="L840" s="11" t="s">
        <v>11666</v>
      </c>
      <c r="M840" s="11" t="s">
        <v>36</v>
      </c>
      <c r="N840" s="11">
        <v>1</v>
      </c>
      <c r="O840" s="11">
        <v>5</v>
      </c>
      <c r="P840" s="11"/>
      <c r="Q840" s="130">
        <v>3</v>
      </c>
      <c r="R840" s="130">
        <v>2</v>
      </c>
      <c r="S840" s="14"/>
      <c r="T840" s="16"/>
    </row>
    <row r="841" spans="1:20" ht="14.25" customHeight="1">
      <c r="A841" s="7">
        <v>98</v>
      </c>
      <c r="B841" s="19" t="s">
        <v>1029</v>
      </c>
      <c r="C841" s="11"/>
      <c r="D841" s="11" t="s">
        <v>68</v>
      </c>
      <c r="E841" s="14"/>
      <c r="F841" s="14"/>
      <c r="G841" s="14"/>
      <c r="H841" s="14"/>
      <c r="I841" s="14"/>
      <c r="J841" s="12" t="s">
        <v>281</v>
      </c>
      <c r="K841" s="415"/>
      <c r="L841" s="11" t="s">
        <v>11666</v>
      </c>
      <c r="M841" s="11" t="s">
        <v>28</v>
      </c>
      <c r="N841" s="11">
        <v>0</v>
      </c>
      <c r="O841" s="11">
        <v>1</v>
      </c>
      <c r="P841" s="11" t="s">
        <v>12216</v>
      </c>
      <c r="Q841" s="11"/>
      <c r="R841" s="11"/>
      <c r="S841" s="14"/>
      <c r="T841" s="16"/>
    </row>
    <row r="842" spans="1:20" ht="14.25" customHeight="1">
      <c r="A842" s="7">
        <v>98</v>
      </c>
      <c r="B842" s="19" t="s">
        <v>1029</v>
      </c>
      <c r="C842" s="11"/>
      <c r="D842" s="11" t="s">
        <v>12014</v>
      </c>
      <c r="E842" s="14"/>
      <c r="F842" s="14"/>
      <c r="G842" s="14"/>
      <c r="H842" s="14"/>
      <c r="I842" s="14"/>
      <c r="J842" s="12" t="s">
        <v>712</v>
      </c>
      <c r="K842" s="46" t="s">
        <v>341</v>
      </c>
      <c r="L842" s="11" t="s">
        <v>11663</v>
      </c>
      <c r="M842" s="11" t="s">
        <v>43</v>
      </c>
      <c r="N842" s="11">
        <v>0</v>
      </c>
      <c r="O842" s="11">
        <v>1</v>
      </c>
      <c r="P842" s="11" t="s">
        <v>12217</v>
      </c>
      <c r="Q842" s="11"/>
      <c r="R842" s="11"/>
      <c r="S842" s="14"/>
      <c r="T842" s="16"/>
    </row>
    <row r="843" spans="1:20" ht="14.25" customHeight="1">
      <c r="A843" s="7">
        <v>98</v>
      </c>
      <c r="B843" s="19" t="s">
        <v>1029</v>
      </c>
      <c r="C843" s="11" t="s">
        <v>68</v>
      </c>
      <c r="D843" s="11" t="s">
        <v>68</v>
      </c>
      <c r="E843" s="14"/>
      <c r="F843" s="14"/>
      <c r="G843" s="11" t="s">
        <v>12218</v>
      </c>
      <c r="H843" s="11" t="s">
        <v>1031</v>
      </c>
      <c r="I843" s="14"/>
      <c r="J843" s="12" t="s">
        <v>1030</v>
      </c>
      <c r="K843" s="46" t="s">
        <v>341</v>
      </c>
      <c r="L843" s="11" t="s">
        <v>11666</v>
      </c>
      <c r="M843" s="11" t="s">
        <v>28</v>
      </c>
      <c r="N843" s="11">
        <v>1</v>
      </c>
      <c r="O843" s="11">
        <v>1</v>
      </c>
      <c r="P843" s="11" t="s">
        <v>12219</v>
      </c>
      <c r="Q843" s="130">
        <v>5</v>
      </c>
      <c r="R843" s="130">
        <v>5</v>
      </c>
      <c r="S843" s="14"/>
      <c r="T843" s="16"/>
    </row>
    <row r="844" spans="1:20" ht="14.25" customHeight="1">
      <c r="A844" s="7">
        <v>98</v>
      </c>
      <c r="B844" s="19" t="s">
        <v>1029</v>
      </c>
      <c r="C844" s="11" t="s">
        <v>1062</v>
      </c>
      <c r="D844" s="11" t="s">
        <v>12014</v>
      </c>
      <c r="E844" s="11" t="s">
        <v>12220</v>
      </c>
      <c r="F844" s="14"/>
      <c r="G844" s="11"/>
      <c r="H844" s="11"/>
      <c r="I844" s="14"/>
      <c r="J844" s="12" t="s">
        <v>854</v>
      </c>
      <c r="K844" s="415"/>
      <c r="L844" s="11" t="s">
        <v>11663</v>
      </c>
      <c r="M844" s="11" t="s">
        <v>43</v>
      </c>
      <c r="N844" s="11">
        <v>0</v>
      </c>
      <c r="O844" s="11">
        <v>1</v>
      </c>
      <c r="P844" s="11" t="s">
        <v>12221</v>
      </c>
      <c r="Q844" s="11"/>
      <c r="R844" s="11"/>
      <c r="S844" s="14"/>
      <c r="T844" s="16"/>
    </row>
    <row r="845" spans="1:20" ht="14.25" customHeight="1">
      <c r="A845" s="7">
        <v>98</v>
      </c>
      <c r="B845" s="19" t="s">
        <v>1029</v>
      </c>
      <c r="C845" s="11" t="s">
        <v>84</v>
      </c>
      <c r="D845" s="11" t="s">
        <v>85</v>
      </c>
      <c r="E845" s="11"/>
      <c r="F845" s="14"/>
      <c r="G845" s="11" t="s">
        <v>12222</v>
      </c>
      <c r="H845" s="11" t="s">
        <v>1035</v>
      </c>
      <c r="I845" s="14"/>
      <c r="J845" s="12" t="s">
        <v>1032</v>
      </c>
      <c r="K845" s="46" t="s">
        <v>1033</v>
      </c>
      <c r="L845" s="11" t="s">
        <v>11666</v>
      </c>
      <c r="M845" s="11" t="s">
        <v>28</v>
      </c>
      <c r="N845" s="11">
        <v>1</v>
      </c>
      <c r="O845" s="11">
        <v>1</v>
      </c>
      <c r="P845" s="11" t="s">
        <v>12223</v>
      </c>
      <c r="Q845" s="130">
        <v>5</v>
      </c>
      <c r="R845" s="130">
        <v>5</v>
      </c>
      <c r="S845" s="14"/>
      <c r="T845" s="16"/>
    </row>
    <row r="846" spans="1:20" ht="14.25" customHeight="1">
      <c r="A846" s="7">
        <v>98</v>
      </c>
      <c r="B846" s="19" t="s">
        <v>1029</v>
      </c>
      <c r="C846" s="44"/>
      <c r="D846" s="11" t="s">
        <v>852</v>
      </c>
      <c r="E846" s="11" t="s">
        <v>12224</v>
      </c>
      <c r="F846" s="14"/>
      <c r="G846" s="11" t="s">
        <v>12225</v>
      </c>
      <c r="H846" s="11" t="s">
        <v>12225</v>
      </c>
      <c r="I846" s="14"/>
      <c r="J846" s="12" t="s">
        <v>1072</v>
      </c>
      <c r="K846" s="46"/>
      <c r="L846" s="11" t="s">
        <v>11666</v>
      </c>
      <c r="M846" s="11" t="s">
        <v>43</v>
      </c>
      <c r="N846" s="11">
        <v>1</v>
      </c>
      <c r="O846" s="11">
        <v>1</v>
      </c>
      <c r="P846" s="11" t="s">
        <v>12226</v>
      </c>
      <c r="Q846" s="11"/>
      <c r="R846" s="11"/>
      <c r="S846" s="14"/>
      <c r="T846" s="16"/>
    </row>
    <row r="847" spans="1:20" ht="14.25" customHeight="1">
      <c r="A847" s="7">
        <v>98</v>
      </c>
      <c r="B847" s="19" t="s">
        <v>1029</v>
      </c>
      <c r="C847" s="11" t="s">
        <v>38</v>
      </c>
      <c r="D847" s="11" t="s">
        <v>1036</v>
      </c>
      <c r="E847" s="11"/>
      <c r="F847" s="14"/>
      <c r="G847" s="11" t="s">
        <v>547</v>
      </c>
      <c r="H847" s="11" t="s">
        <v>547</v>
      </c>
      <c r="I847" s="14"/>
      <c r="J847" s="12" t="s">
        <v>321</v>
      </c>
      <c r="K847" s="46" t="s">
        <v>96</v>
      </c>
      <c r="L847" s="11" t="s">
        <v>11663</v>
      </c>
      <c r="M847" s="11" t="s">
        <v>43</v>
      </c>
      <c r="N847" s="11">
        <v>0</v>
      </c>
      <c r="O847" s="11">
        <v>1</v>
      </c>
      <c r="P847" s="11"/>
      <c r="Q847" s="130">
        <v>3</v>
      </c>
      <c r="R847" s="130">
        <v>5</v>
      </c>
      <c r="S847" s="14"/>
      <c r="T847" s="16"/>
    </row>
    <row r="848" spans="1:20" ht="14.25" customHeight="1">
      <c r="A848" s="7">
        <v>98</v>
      </c>
      <c r="B848" s="19" t="s">
        <v>1029</v>
      </c>
      <c r="C848" s="11" t="s">
        <v>816</v>
      </c>
      <c r="D848" s="11" t="s">
        <v>852</v>
      </c>
      <c r="E848" s="11" t="s">
        <v>12224</v>
      </c>
      <c r="F848" s="14"/>
      <c r="G848" s="11" t="s">
        <v>12227</v>
      </c>
      <c r="H848" s="11" t="s">
        <v>1039</v>
      </c>
      <c r="I848" s="11" t="s">
        <v>1041</v>
      </c>
      <c r="J848" s="12" t="s">
        <v>1037</v>
      </c>
      <c r="K848" s="46" t="s">
        <v>92</v>
      </c>
      <c r="L848" s="11" t="s">
        <v>11666</v>
      </c>
      <c r="M848" s="11" t="s">
        <v>43</v>
      </c>
      <c r="N848" s="11">
        <v>1</v>
      </c>
      <c r="O848" s="11">
        <v>1</v>
      </c>
      <c r="P848" s="11" t="s">
        <v>12228</v>
      </c>
      <c r="Q848" s="130">
        <v>5</v>
      </c>
      <c r="R848" s="130">
        <v>4</v>
      </c>
      <c r="S848" s="14"/>
      <c r="T848" s="16"/>
    </row>
    <row r="849" spans="1:20" ht="14.25" customHeight="1">
      <c r="A849" s="7">
        <v>98</v>
      </c>
      <c r="B849" s="19" t="s">
        <v>1029</v>
      </c>
      <c r="C849" s="11" t="s">
        <v>79</v>
      </c>
      <c r="D849" s="11" t="s">
        <v>79</v>
      </c>
      <c r="E849" s="11"/>
      <c r="F849" s="14"/>
      <c r="G849" s="11" t="s">
        <v>1044</v>
      </c>
      <c r="H849" s="11" t="s">
        <v>12229</v>
      </c>
      <c r="I849" s="11"/>
      <c r="J849" s="12" t="s">
        <v>1042</v>
      </c>
      <c r="K849" s="46" t="s">
        <v>187</v>
      </c>
      <c r="L849" s="11" t="s">
        <v>11688</v>
      </c>
      <c r="M849" s="11" t="s">
        <v>83</v>
      </c>
      <c r="N849" s="11">
        <v>1</v>
      </c>
      <c r="O849" s="11">
        <v>3</v>
      </c>
      <c r="P849" s="11"/>
      <c r="Q849" s="130">
        <v>3</v>
      </c>
      <c r="R849" s="130">
        <v>4</v>
      </c>
      <c r="S849" s="14"/>
      <c r="T849" s="16"/>
    </row>
    <row r="850" spans="1:20" ht="14.25" customHeight="1">
      <c r="A850" s="7">
        <v>98</v>
      </c>
      <c r="B850" s="19" t="s">
        <v>1029</v>
      </c>
      <c r="C850" s="11" t="s">
        <v>233</v>
      </c>
      <c r="D850" s="11" t="s">
        <v>1045</v>
      </c>
      <c r="E850" s="11" t="s">
        <v>12230</v>
      </c>
      <c r="F850" s="14"/>
      <c r="G850" s="11" t="s">
        <v>12231</v>
      </c>
      <c r="H850" s="11" t="s">
        <v>1048</v>
      </c>
      <c r="I850" s="11"/>
      <c r="J850" s="12" t="s">
        <v>1046</v>
      </c>
      <c r="K850" s="46" t="s">
        <v>195</v>
      </c>
      <c r="L850" s="11" t="s">
        <v>11666</v>
      </c>
      <c r="M850" s="11" t="s">
        <v>28</v>
      </c>
      <c r="N850" s="11">
        <v>1</v>
      </c>
      <c r="O850" s="11">
        <v>0</v>
      </c>
      <c r="P850" s="11" t="s">
        <v>12232</v>
      </c>
      <c r="Q850" s="130">
        <v>4</v>
      </c>
      <c r="R850" s="130">
        <v>5</v>
      </c>
      <c r="S850" s="14"/>
      <c r="T850" s="16"/>
    </row>
    <row r="851" spans="1:20" ht="14.25" customHeight="1">
      <c r="A851" s="7">
        <v>98</v>
      </c>
      <c r="B851" s="19" t="s">
        <v>1029</v>
      </c>
      <c r="C851" s="11" t="s">
        <v>318</v>
      </c>
      <c r="D851" s="11" t="s">
        <v>90</v>
      </c>
      <c r="E851" s="11" t="s">
        <v>12233</v>
      </c>
      <c r="F851" s="11" t="s">
        <v>1049</v>
      </c>
      <c r="G851" s="11" t="s">
        <v>1051</v>
      </c>
      <c r="H851" s="11" t="s">
        <v>1052</v>
      </c>
      <c r="I851" s="11"/>
      <c r="J851" s="12" t="s">
        <v>505</v>
      </c>
      <c r="K851" s="46" t="s">
        <v>1050</v>
      </c>
      <c r="L851" s="11" t="s">
        <v>11663</v>
      </c>
      <c r="M851" s="11" t="s">
        <v>83</v>
      </c>
      <c r="N851" s="11">
        <v>1</v>
      </c>
      <c r="O851" s="11">
        <v>1</v>
      </c>
      <c r="P851" s="11"/>
      <c r="Q851" s="130">
        <v>4</v>
      </c>
      <c r="R851" s="130">
        <v>5</v>
      </c>
      <c r="S851" s="14"/>
      <c r="T851" s="16"/>
    </row>
    <row r="852" spans="1:20" ht="14.25" customHeight="1">
      <c r="A852" s="7">
        <v>98</v>
      </c>
      <c r="B852" s="19" t="s">
        <v>1029</v>
      </c>
      <c r="C852" s="11" t="s">
        <v>30</v>
      </c>
      <c r="D852" s="11" t="s">
        <v>90</v>
      </c>
      <c r="E852" s="11" t="s">
        <v>12234</v>
      </c>
      <c r="F852" s="11" t="s">
        <v>31</v>
      </c>
      <c r="G852" s="11" t="s">
        <v>12235</v>
      </c>
      <c r="H852" s="11" t="s">
        <v>12236</v>
      </c>
      <c r="I852" s="11" t="s">
        <v>1057</v>
      </c>
      <c r="J852" s="12" t="s">
        <v>1053</v>
      </c>
      <c r="K852" s="46" t="s">
        <v>1054</v>
      </c>
      <c r="L852" s="11" t="s">
        <v>11666</v>
      </c>
      <c r="M852" s="11" t="s">
        <v>36</v>
      </c>
      <c r="N852" s="11">
        <v>1</v>
      </c>
      <c r="O852" s="11">
        <v>1</v>
      </c>
      <c r="P852" s="11" t="s">
        <v>12237</v>
      </c>
      <c r="Q852" s="130">
        <v>4</v>
      </c>
      <c r="R852" s="130">
        <v>4</v>
      </c>
      <c r="S852" s="14"/>
      <c r="T852" s="16"/>
    </row>
    <row r="853" spans="1:20" ht="14.25" customHeight="1">
      <c r="A853" s="7">
        <v>99</v>
      </c>
      <c r="B853" s="19" t="s">
        <v>1058</v>
      </c>
      <c r="C853" s="11"/>
      <c r="D853" s="11" t="s">
        <v>801</v>
      </c>
      <c r="E853" s="14"/>
      <c r="F853" s="14"/>
      <c r="G853" s="14"/>
      <c r="H853" s="14"/>
      <c r="I853" s="14"/>
      <c r="J853" s="12" t="s">
        <v>2337</v>
      </c>
      <c r="K853" s="415"/>
      <c r="L853" s="11" t="s">
        <v>11666</v>
      </c>
      <c r="M853" s="11" t="s">
        <v>28</v>
      </c>
      <c r="N853" s="11">
        <v>0</v>
      </c>
      <c r="O853" s="11">
        <v>1</v>
      </c>
      <c r="P853" s="11" t="s">
        <v>12238</v>
      </c>
      <c r="Q853" s="11"/>
      <c r="R853" s="11"/>
      <c r="S853" s="14"/>
      <c r="T853" s="16"/>
    </row>
    <row r="854" spans="1:20" ht="14.25" customHeight="1">
      <c r="A854" s="7">
        <v>99</v>
      </c>
      <c r="B854" s="19" t="s">
        <v>1058</v>
      </c>
      <c r="C854" s="11" t="s">
        <v>68</v>
      </c>
      <c r="D854" s="11" t="s">
        <v>801</v>
      </c>
      <c r="E854" s="14"/>
      <c r="F854" s="14"/>
      <c r="G854" s="11" t="s">
        <v>12239</v>
      </c>
      <c r="H854" s="11" t="s">
        <v>12240</v>
      </c>
      <c r="I854" s="1"/>
      <c r="J854" s="12" t="s">
        <v>1059</v>
      </c>
      <c r="K854" s="46" t="s">
        <v>1004</v>
      </c>
      <c r="L854" s="11" t="s">
        <v>11666</v>
      </c>
      <c r="M854" s="11" t="s">
        <v>28</v>
      </c>
      <c r="N854" s="11">
        <v>1</v>
      </c>
      <c r="O854" s="11">
        <v>1</v>
      </c>
      <c r="P854" s="11" t="s">
        <v>12241</v>
      </c>
      <c r="Q854" s="130">
        <v>4</v>
      </c>
      <c r="R854" s="130">
        <v>5</v>
      </c>
      <c r="S854" s="14"/>
      <c r="T854" s="16"/>
    </row>
    <row r="855" spans="1:20" ht="14.25" customHeight="1">
      <c r="A855" s="7">
        <v>99</v>
      </c>
      <c r="B855" s="19" t="s">
        <v>1058</v>
      </c>
      <c r="C855" s="419" t="s">
        <v>1062</v>
      </c>
      <c r="D855" s="11" t="s">
        <v>1063</v>
      </c>
      <c r="E855" s="14"/>
      <c r="F855" s="11" t="s">
        <v>1064</v>
      </c>
      <c r="G855" s="11" t="s">
        <v>1065</v>
      </c>
      <c r="H855" s="11" t="s">
        <v>1065</v>
      </c>
      <c r="I855" s="40"/>
      <c r="J855" s="12" t="s">
        <v>375</v>
      </c>
      <c r="K855" s="46" t="s">
        <v>1004</v>
      </c>
      <c r="L855" s="11" t="s">
        <v>11663</v>
      </c>
      <c r="M855" s="11" t="s">
        <v>28</v>
      </c>
      <c r="N855" s="11">
        <v>1</v>
      </c>
      <c r="O855" s="11">
        <v>1</v>
      </c>
      <c r="P855" s="11" t="s">
        <v>12242</v>
      </c>
      <c r="Q855" s="130">
        <v>4</v>
      </c>
      <c r="R855" s="130">
        <v>5</v>
      </c>
      <c r="S855" s="14"/>
      <c r="T855" s="16"/>
    </row>
    <row r="856" spans="1:20" ht="14.25" customHeight="1">
      <c r="A856" s="7">
        <v>100</v>
      </c>
      <c r="B856" s="19" t="s">
        <v>1066</v>
      </c>
      <c r="C856" s="11" t="s">
        <v>68</v>
      </c>
      <c r="D856" s="11" t="s">
        <v>68</v>
      </c>
      <c r="E856" s="14"/>
      <c r="F856" s="14"/>
      <c r="G856" s="11"/>
      <c r="H856" s="11"/>
      <c r="I856" s="11"/>
      <c r="J856" s="12" t="s">
        <v>1228</v>
      </c>
      <c r="K856" s="415"/>
      <c r="L856" s="11" t="s">
        <v>11666</v>
      </c>
      <c r="M856" s="11" t="s">
        <v>28</v>
      </c>
      <c r="N856" s="11">
        <v>0</v>
      </c>
      <c r="O856" s="11">
        <v>0</v>
      </c>
      <c r="P856" s="11" t="s">
        <v>12243</v>
      </c>
      <c r="Q856" s="11"/>
      <c r="R856" s="11"/>
      <c r="S856" s="14"/>
      <c r="T856" s="16"/>
    </row>
    <row r="857" spans="1:20" ht="14.25" customHeight="1">
      <c r="A857" s="7">
        <v>100</v>
      </c>
      <c r="B857" s="19" t="s">
        <v>1066</v>
      </c>
      <c r="C857" s="16"/>
      <c r="D857" s="11" t="s">
        <v>3824</v>
      </c>
      <c r="E857" s="11" t="s">
        <v>12244</v>
      </c>
      <c r="F857" s="14"/>
      <c r="G857" s="14"/>
      <c r="H857" s="14"/>
      <c r="I857" s="11"/>
      <c r="J857" s="12" t="s">
        <v>672</v>
      </c>
      <c r="K857" s="415"/>
      <c r="L857" s="11" t="s">
        <v>11666</v>
      </c>
      <c r="M857" s="11" t="s">
        <v>28</v>
      </c>
      <c r="N857" s="11">
        <v>0</v>
      </c>
      <c r="O857" s="11">
        <v>0</v>
      </c>
      <c r="P857" s="11"/>
      <c r="Q857" s="11"/>
      <c r="R857" s="11"/>
      <c r="S857" s="14"/>
      <c r="T857" s="16"/>
    </row>
    <row r="858" spans="1:20" ht="14.25" customHeight="1">
      <c r="A858" s="7">
        <v>100</v>
      </c>
      <c r="B858" s="19" t="s">
        <v>1066</v>
      </c>
      <c r="C858" s="11" t="s">
        <v>22</v>
      </c>
      <c r="D858" s="11" t="s">
        <v>23</v>
      </c>
      <c r="E858" s="14"/>
      <c r="F858" s="14"/>
      <c r="G858" s="11" t="s">
        <v>1068</v>
      </c>
      <c r="H858" s="11" t="s">
        <v>1068</v>
      </c>
      <c r="I858" s="11"/>
      <c r="J858" s="12" t="s">
        <v>798</v>
      </c>
      <c r="K858" s="46" t="s">
        <v>341</v>
      </c>
      <c r="L858" s="11" t="s">
        <v>11666</v>
      </c>
      <c r="M858" s="11" t="s">
        <v>28</v>
      </c>
      <c r="N858" s="11">
        <v>1</v>
      </c>
      <c r="O858" s="11">
        <v>0</v>
      </c>
      <c r="P858" s="11"/>
      <c r="Q858" s="130">
        <v>5</v>
      </c>
      <c r="R858" s="130">
        <v>5</v>
      </c>
      <c r="S858" s="14"/>
      <c r="T858" s="16"/>
    </row>
    <row r="859" spans="1:20" ht="14.25" customHeight="1">
      <c r="A859" s="7">
        <v>100</v>
      </c>
      <c r="B859" s="19" t="s">
        <v>1066</v>
      </c>
      <c r="C859" s="11" t="s">
        <v>84</v>
      </c>
      <c r="D859" s="11" t="s">
        <v>85</v>
      </c>
      <c r="E859" s="14"/>
      <c r="F859" s="14"/>
      <c r="G859" s="11" t="s">
        <v>12245</v>
      </c>
      <c r="H859" s="11" t="s">
        <v>12246</v>
      </c>
      <c r="I859" s="14"/>
      <c r="J859" s="12" t="s">
        <v>864</v>
      </c>
      <c r="K859" s="46" t="s">
        <v>1069</v>
      </c>
      <c r="L859" s="11" t="s">
        <v>11666</v>
      </c>
      <c r="M859" s="11" t="s">
        <v>28</v>
      </c>
      <c r="N859" s="11">
        <v>1</v>
      </c>
      <c r="O859" s="11">
        <v>0</v>
      </c>
      <c r="P859" s="11" t="s">
        <v>12247</v>
      </c>
      <c r="Q859" s="130">
        <v>5</v>
      </c>
      <c r="R859" s="130">
        <v>5</v>
      </c>
      <c r="S859" s="14"/>
      <c r="T859" s="16"/>
    </row>
    <row r="860" spans="1:20" ht="14.25" customHeight="1">
      <c r="A860" s="7">
        <v>100</v>
      </c>
      <c r="B860" s="19" t="s">
        <v>1066</v>
      </c>
      <c r="C860" s="11" t="s">
        <v>30</v>
      </c>
      <c r="D860" s="11" t="s">
        <v>31</v>
      </c>
      <c r="E860" s="14"/>
      <c r="F860" s="14"/>
      <c r="G860" s="11" t="s">
        <v>12248</v>
      </c>
      <c r="H860" s="11" t="s">
        <v>1075</v>
      </c>
      <c r="I860" s="11" t="s">
        <v>1077</v>
      </c>
      <c r="J860" s="12" t="s">
        <v>1072</v>
      </c>
      <c r="K860" s="46" t="s">
        <v>1073</v>
      </c>
      <c r="L860" s="11" t="s">
        <v>11666</v>
      </c>
      <c r="M860" s="11" t="s">
        <v>36</v>
      </c>
      <c r="N860" s="11">
        <v>1</v>
      </c>
      <c r="O860" s="11">
        <v>0</v>
      </c>
      <c r="P860" s="11" t="s">
        <v>12249</v>
      </c>
      <c r="Q860" s="130">
        <v>5</v>
      </c>
      <c r="R860" s="130">
        <v>4</v>
      </c>
      <c r="S860" s="14"/>
      <c r="T860" s="16"/>
    </row>
    <row r="861" spans="1:20" ht="14.25" customHeight="1">
      <c r="A861" s="7">
        <v>100</v>
      </c>
      <c r="B861" s="19" t="s">
        <v>1066</v>
      </c>
      <c r="C861" s="11" t="s">
        <v>1078</v>
      </c>
      <c r="D861" s="11" t="s">
        <v>1079</v>
      </c>
      <c r="E861" s="14"/>
      <c r="F861" s="14"/>
      <c r="G861" s="11" t="s">
        <v>1082</v>
      </c>
      <c r="H861" s="11" t="s">
        <v>1082</v>
      </c>
      <c r="I861" s="11" t="s">
        <v>1040</v>
      </c>
      <c r="J861" s="12" t="s">
        <v>1080</v>
      </c>
      <c r="K861" s="46" t="s">
        <v>329</v>
      </c>
      <c r="L861" s="11" t="s">
        <v>11666</v>
      </c>
      <c r="M861" s="11" t="s">
        <v>28</v>
      </c>
      <c r="N861" s="11">
        <v>1</v>
      </c>
      <c r="O861" s="11">
        <v>1</v>
      </c>
      <c r="P861" s="11"/>
      <c r="Q861" s="130">
        <v>5</v>
      </c>
      <c r="R861" s="130">
        <v>5</v>
      </c>
      <c r="S861" s="14"/>
      <c r="T861" s="16"/>
    </row>
    <row r="862" spans="1:20" ht="14.25" customHeight="1">
      <c r="A862" s="7">
        <v>100</v>
      </c>
      <c r="B862" s="19" t="s">
        <v>1066</v>
      </c>
      <c r="C862" s="11" t="s">
        <v>298</v>
      </c>
      <c r="D862" s="11" t="s">
        <v>299</v>
      </c>
      <c r="E862" s="14"/>
      <c r="F862" s="14"/>
      <c r="G862" s="11"/>
      <c r="H862" s="11"/>
      <c r="I862" s="11"/>
      <c r="J862" s="12" t="s">
        <v>6029</v>
      </c>
      <c r="K862" s="415"/>
      <c r="L862" s="11" t="s">
        <v>11666</v>
      </c>
      <c r="M862" s="11" t="s">
        <v>28</v>
      </c>
      <c r="N862" s="11">
        <v>0</v>
      </c>
      <c r="O862" s="11">
        <v>1</v>
      </c>
      <c r="P862" s="11" t="s">
        <v>12250</v>
      </c>
      <c r="Q862" s="11"/>
      <c r="R862" s="11"/>
      <c r="S862" s="14"/>
      <c r="T862" s="16"/>
    </row>
    <row r="863" spans="1:20" ht="14.25" customHeight="1">
      <c r="A863" s="7">
        <v>101</v>
      </c>
      <c r="B863" s="19" t="s">
        <v>1399</v>
      </c>
      <c r="C863" s="11" t="s">
        <v>80</v>
      </c>
      <c r="D863" s="11" t="s">
        <v>80</v>
      </c>
      <c r="E863" s="14"/>
      <c r="F863" s="14"/>
      <c r="G863" s="14"/>
      <c r="H863" s="14"/>
      <c r="I863" s="14"/>
      <c r="J863" s="12" t="s">
        <v>1401</v>
      </c>
      <c r="K863" s="46" t="s">
        <v>579</v>
      </c>
      <c r="L863" s="11" t="s">
        <v>11688</v>
      </c>
      <c r="M863" s="11" t="s">
        <v>83</v>
      </c>
      <c r="N863" s="11">
        <v>0</v>
      </c>
      <c r="O863" s="11">
        <v>3</v>
      </c>
      <c r="P863" s="11" t="s">
        <v>12251</v>
      </c>
      <c r="Q863" s="130">
        <v>2</v>
      </c>
      <c r="R863" s="130">
        <v>5</v>
      </c>
      <c r="S863" s="14"/>
      <c r="T863" s="16"/>
    </row>
    <row r="864" spans="1:20" ht="14.25" customHeight="1">
      <c r="A864" s="7">
        <v>102</v>
      </c>
      <c r="B864" s="19" t="s">
        <v>1404</v>
      </c>
      <c r="C864" s="11" t="s">
        <v>11073</v>
      </c>
      <c r="D864" s="11" t="s">
        <v>11073</v>
      </c>
      <c r="E864" s="14"/>
      <c r="F864" s="14"/>
      <c r="G864" s="11" t="s">
        <v>12252</v>
      </c>
      <c r="H864" s="11" t="s">
        <v>12252</v>
      </c>
      <c r="I864" s="14"/>
      <c r="J864" s="12" t="s">
        <v>1475</v>
      </c>
      <c r="K864" s="46" t="s">
        <v>574</v>
      </c>
      <c r="L864" s="11" t="s">
        <v>11666</v>
      </c>
      <c r="M864" s="11" t="s">
        <v>43</v>
      </c>
      <c r="N864" s="11">
        <v>0</v>
      </c>
      <c r="O864" s="11">
        <v>4</v>
      </c>
      <c r="P864" s="11"/>
      <c r="Q864" s="130">
        <v>3</v>
      </c>
      <c r="R864" s="130">
        <v>3</v>
      </c>
      <c r="S864" s="14"/>
      <c r="T864" s="16"/>
    </row>
    <row r="865" spans="1:20" ht="14.25" customHeight="1">
      <c r="A865" s="7">
        <v>102</v>
      </c>
      <c r="B865" s="19" t="s">
        <v>1404</v>
      </c>
      <c r="C865" s="11" t="s">
        <v>784</v>
      </c>
      <c r="D865" s="11" t="s">
        <v>784</v>
      </c>
      <c r="E865" s="14"/>
      <c r="F865" s="14"/>
      <c r="G865" s="11" t="s">
        <v>1407</v>
      </c>
      <c r="H865" s="11" t="s">
        <v>1407</v>
      </c>
      <c r="I865" s="14"/>
      <c r="J865" s="12" t="s">
        <v>1406</v>
      </c>
      <c r="K865" s="46" t="s">
        <v>810</v>
      </c>
      <c r="L865" s="11" t="s">
        <v>11666</v>
      </c>
      <c r="M865" s="11" t="s">
        <v>43</v>
      </c>
      <c r="N865" s="11">
        <v>0</v>
      </c>
      <c r="O865" s="11">
        <v>0</v>
      </c>
      <c r="P865" s="11"/>
      <c r="Q865" s="130">
        <v>3</v>
      </c>
      <c r="R865" s="130">
        <v>5</v>
      </c>
      <c r="S865" s="14"/>
      <c r="T865" s="16"/>
    </row>
    <row r="866" spans="1:20" ht="14.25" customHeight="1">
      <c r="A866" s="7">
        <v>102</v>
      </c>
      <c r="B866" s="19" t="s">
        <v>1404</v>
      </c>
      <c r="C866" s="11" t="s">
        <v>816</v>
      </c>
      <c r="D866" s="11" t="s">
        <v>852</v>
      </c>
      <c r="E866" s="11" t="s">
        <v>622</v>
      </c>
      <c r="F866" s="14"/>
      <c r="G866" s="14"/>
      <c r="H866" s="14"/>
      <c r="I866" s="14"/>
      <c r="J866" s="12" t="s">
        <v>213</v>
      </c>
      <c r="K866" s="46" t="s">
        <v>810</v>
      </c>
      <c r="L866" s="11" t="s">
        <v>11666</v>
      </c>
      <c r="M866" s="11" t="s">
        <v>43</v>
      </c>
      <c r="N866" s="11">
        <v>0</v>
      </c>
      <c r="O866" s="11">
        <v>0</v>
      </c>
      <c r="P866" s="11" t="s">
        <v>12253</v>
      </c>
      <c r="Q866" s="130">
        <v>3</v>
      </c>
      <c r="R866" s="130">
        <v>3</v>
      </c>
      <c r="S866" s="14"/>
      <c r="T866" s="16"/>
    </row>
    <row r="867" spans="1:20" ht="14.25" customHeight="1">
      <c r="A867" s="7">
        <v>102</v>
      </c>
      <c r="B867" s="19" t="s">
        <v>1404</v>
      </c>
      <c r="C867" s="11" t="s">
        <v>121</v>
      </c>
      <c r="D867" s="11" t="s">
        <v>1408</v>
      </c>
      <c r="E867" s="11" t="s">
        <v>12254</v>
      </c>
      <c r="F867" s="14"/>
      <c r="G867" s="11" t="s">
        <v>1411</v>
      </c>
      <c r="H867" s="11" t="s">
        <v>1369</v>
      </c>
      <c r="I867" s="14"/>
      <c r="J867" s="12" t="s">
        <v>1409</v>
      </c>
      <c r="K867" s="46" t="s">
        <v>1410</v>
      </c>
      <c r="L867" s="11" t="s">
        <v>11663</v>
      </c>
      <c r="M867" s="11" t="s">
        <v>5797</v>
      </c>
      <c r="N867" s="11">
        <v>0</v>
      </c>
      <c r="O867" s="11">
        <v>5</v>
      </c>
      <c r="P867" s="11" t="s">
        <v>12255</v>
      </c>
      <c r="Q867" s="130">
        <v>4</v>
      </c>
      <c r="R867" s="130">
        <v>5</v>
      </c>
      <c r="S867" s="14"/>
      <c r="T867" s="16"/>
    </row>
    <row r="868" spans="1:20" ht="14.25" customHeight="1">
      <c r="A868" s="7">
        <v>102</v>
      </c>
      <c r="B868" s="19" t="s">
        <v>1404</v>
      </c>
      <c r="C868" s="11" t="s">
        <v>89</v>
      </c>
      <c r="D868" s="11" t="s">
        <v>1412</v>
      </c>
      <c r="E868" s="11"/>
      <c r="F868" s="14"/>
      <c r="G868" s="11" t="s">
        <v>1413</v>
      </c>
      <c r="H868" s="11"/>
      <c r="I868" s="14"/>
      <c r="J868" s="12" t="s">
        <v>754</v>
      </c>
      <c r="K868" s="46" t="s">
        <v>1410</v>
      </c>
      <c r="L868" s="11" t="s">
        <v>11666</v>
      </c>
      <c r="M868" s="11" t="s">
        <v>43</v>
      </c>
      <c r="N868" s="11">
        <v>0</v>
      </c>
      <c r="O868" s="11">
        <v>1</v>
      </c>
      <c r="P868" s="11"/>
      <c r="Q868" s="130">
        <v>3</v>
      </c>
      <c r="R868" s="130">
        <v>2</v>
      </c>
      <c r="S868" s="14"/>
      <c r="T868" s="16"/>
    </row>
    <row r="869" spans="1:20" ht="14.25" customHeight="1">
      <c r="A869" s="7">
        <v>102</v>
      </c>
      <c r="B869" s="19" t="s">
        <v>1404</v>
      </c>
      <c r="C869" s="11" t="s">
        <v>1414</v>
      </c>
      <c r="D869" s="11" t="s">
        <v>1415</v>
      </c>
      <c r="E869" s="11" t="s">
        <v>12256</v>
      </c>
      <c r="F869" s="14"/>
      <c r="G869" s="11" t="s">
        <v>12257</v>
      </c>
      <c r="H869" s="11" t="s">
        <v>12257</v>
      </c>
      <c r="I869" s="14"/>
      <c r="J869" s="12" t="s">
        <v>1416</v>
      </c>
      <c r="K869" s="46" t="s">
        <v>1410</v>
      </c>
      <c r="L869" s="11" t="s">
        <v>11666</v>
      </c>
      <c r="M869" s="11" t="s">
        <v>28</v>
      </c>
      <c r="N869" s="11">
        <v>0</v>
      </c>
      <c r="O869" s="11">
        <v>1</v>
      </c>
      <c r="P869" s="11" t="s">
        <v>12258</v>
      </c>
      <c r="Q869" s="130">
        <v>3</v>
      </c>
      <c r="R869" s="130">
        <v>2</v>
      </c>
      <c r="S869" s="14"/>
      <c r="T869" s="16"/>
    </row>
    <row r="870" spans="1:20" ht="14.25" customHeight="1">
      <c r="A870" s="7">
        <v>102</v>
      </c>
      <c r="B870" s="19" t="s">
        <v>1404</v>
      </c>
      <c r="C870" s="11" t="s">
        <v>1419</v>
      </c>
      <c r="D870" s="11" t="s">
        <v>12259</v>
      </c>
      <c r="E870" s="11"/>
      <c r="F870" s="14"/>
      <c r="G870" s="11"/>
      <c r="H870" s="11"/>
      <c r="I870" s="14"/>
      <c r="J870" s="12" t="s">
        <v>894</v>
      </c>
      <c r="K870" s="46" t="s">
        <v>1410</v>
      </c>
      <c r="L870" s="11" t="s">
        <v>11663</v>
      </c>
      <c r="M870" s="11" t="s">
        <v>43</v>
      </c>
      <c r="N870" s="11">
        <v>0</v>
      </c>
      <c r="O870" s="11">
        <v>1</v>
      </c>
      <c r="P870" s="11"/>
      <c r="Q870" s="130">
        <v>3</v>
      </c>
      <c r="R870" s="130">
        <v>2</v>
      </c>
      <c r="S870" s="14"/>
      <c r="T870" s="16"/>
    </row>
    <row r="871" spans="1:20" ht="14.25" customHeight="1">
      <c r="A871" s="7">
        <v>102</v>
      </c>
      <c r="B871" s="19" t="s">
        <v>1404</v>
      </c>
      <c r="C871" s="11" t="s">
        <v>1422</v>
      </c>
      <c r="D871" s="11" t="s">
        <v>1423</v>
      </c>
      <c r="E871" s="11"/>
      <c r="F871" s="14"/>
      <c r="G871" s="11"/>
      <c r="H871" s="11"/>
      <c r="I871" s="14"/>
      <c r="J871" s="12" t="s">
        <v>179</v>
      </c>
      <c r="K871" s="46" t="s">
        <v>1410</v>
      </c>
      <c r="L871" s="11" t="s">
        <v>11663</v>
      </c>
      <c r="M871" s="11" t="s">
        <v>43</v>
      </c>
      <c r="N871" s="11">
        <v>0</v>
      </c>
      <c r="O871" s="11">
        <v>1</v>
      </c>
      <c r="P871" s="11"/>
      <c r="Q871" s="130">
        <v>3</v>
      </c>
      <c r="R871" s="130">
        <v>2</v>
      </c>
      <c r="S871" s="14"/>
      <c r="T871" s="16"/>
    </row>
    <row r="872" spans="1:20" ht="14.25" customHeight="1">
      <c r="A872" s="7">
        <v>102</v>
      </c>
      <c r="B872" s="19" t="s">
        <v>1404</v>
      </c>
      <c r="C872" s="11" t="s">
        <v>816</v>
      </c>
      <c r="D872" s="11" t="s">
        <v>852</v>
      </c>
      <c r="E872" s="11"/>
      <c r="F872" s="14"/>
      <c r="G872" s="11"/>
      <c r="H872" s="11"/>
      <c r="I872" s="14"/>
      <c r="J872" s="12" t="s">
        <v>1425</v>
      </c>
      <c r="K872" s="46" t="s">
        <v>1410</v>
      </c>
      <c r="L872" s="11" t="s">
        <v>11666</v>
      </c>
      <c r="M872" s="11" t="s">
        <v>43</v>
      </c>
      <c r="N872" s="11">
        <v>0</v>
      </c>
      <c r="O872" s="11">
        <v>1</v>
      </c>
      <c r="P872" s="11" t="s">
        <v>12260</v>
      </c>
      <c r="Q872" s="130">
        <v>3</v>
      </c>
      <c r="R872" s="130">
        <v>2</v>
      </c>
      <c r="S872" s="14"/>
      <c r="T872" s="16"/>
    </row>
    <row r="873" spans="1:20" ht="14.25" customHeight="1">
      <c r="A873" s="7">
        <v>103</v>
      </c>
      <c r="B873" s="19" t="s">
        <v>1426</v>
      </c>
      <c r="C873" s="11" t="s">
        <v>1084</v>
      </c>
      <c r="D873" s="11" t="s">
        <v>1427</v>
      </c>
      <c r="E873" s="11" t="s">
        <v>12261</v>
      </c>
      <c r="F873" s="11" t="s">
        <v>1428</v>
      </c>
      <c r="G873" s="11" t="s">
        <v>1429</v>
      </c>
      <c r="H873" s="11" t="s">
        <v>1429</v>
      </c>
      <c r="I873" s="11" t="s">
        <v>1431</v>
      </c>
      <c r="J873" s="12" t="s">
        <v>809</v>
      </c>
      <c r="K873" s="46" t="s">
        <v>388</v>
      </c>
      <c r="L873" s="11" t="s">
        <v>11663</v>
      </c>
      <c r="M873" s="11" t="s">
        <v>43</v>
      </c>
      <c r="N873" s="11">
        <v>1</v>
      </c>
      <c r="O873" s="11">
        <v>0</v>
      </c>
      <c r="P873" s="11"/>
      <c r="Q873" s="130">
        <v>3</v>
      </c>
      <c r="R873" s="130">
        <v>5</v>
      </c>
      <c r="S873" s="14"/>
      <c r="T873" s="16"/>
    </row>
    <row r="874" spans="1:20" ht="14.25" customHeight="1">
      <c r="A874" s="7">
        <v>104</v>
      </c>
      <c r="B874" s="19" t="s">
        <v>1432</v>
      </c>
      <c r="C874" s="11" t="s">
        <v>862</v>
      </c>
      <c r="D874" s="11" t="s">
        <v>1433</v>
      </c>
      <c r="E874" s="14"/>
      <c r="F874" s="14"/>
      <c r="G874" s="14"/>
      <c r="H874" s="14"/>
      <c r="I874" s="14"/>
      <c r="J874" s="12" t="s">
        <v>794</v>
      </c>
      <c r="K874" s="46" t="s">
        <v>1434</v>
      </c>
      <c r="L874" s="11" t="s">
        <v>11666</v>
      </c>
      <c r="M874" s="11" t="s">
        <v>28</v>
      </c>
      <c r="N874" s="11">
        <v>0</v>
      </c>
      <c r="O874" s="11">
        <v>0</v>
      </c>
      <c r="P874" s="11" t="s">
        <v>12262</v>
      </c>
      <c r="Q874" s="130">
        <v>2</v>
      </c>
      <c r="R874" s="130">
        <v>4</v>
      </c>
      <c r="S874" s="14"/>
      <c r="T874" s="16"/>
    </row>
    <row r="875" spans="1:20" ht="14.25" customHeight="1">
      <c r="A875" s="7">
        <v>104</v>
      </c>
      <c r="B875" s="19" t="s">
        <v>1432</v>
      </c>
      <c r="C875" s="11" t="s">
        <v>75</v>
      </c>
      <c r="D875" s="11" t="s">
        <v>75</v>
      </c>
      <c r="E875" s="14"/>
      <c r="F875" s="14"/>
      <c r="G875" s="11" t="s">
        <v>1437</v>
      </c>
      <c r="H875" s="11" t="s">
        <v>1437</v>
      </c>
      <c r="I875" s="14"/>
      <c r="J875" s="12" t="s">
        <v>1435</v>
      </c>
      <c r="K875" s="46" t="s">
        <v>1436</v>
      </c>
      <c r="L875" s="11" t="s">
        <v>11666</v>
      </c>
      <c r="M875" s="11" t="s">
        <v>78</v>
      </c>
      <c r="N875" s="11">
        <v>0</v>
      </c>
      <c r="O875" s="11">
        <v>6</v>
      </c>
      <c r="P875" s="11"/>
      <c r="Q875" s="130">
        <v>3</v>
      </c>
      <c r="R875" s="130">
        <v>5</v>
      </c>
      <c r="S875" s="14"/>
      <c r="T875" s="16"/>
    </row>
    <row r="876" spans="1:20" ht="14.25" customHeight="1">
      <c r="A876" s="7">
        <v>104</v>
      </c>
      <c r="B876" s="19" t="s">
        <v>1432</v>
      </c>
      <c r="C876" s="11" t="s">
        <v>38</v>
      </c>
      <c r="D876" s="11" t="s">
        <v>38</v>
      </c>
      <c r="E876" s="14"/>
      <c r="F876" s="14"/>
      <c r="G876" s="11" t="s">
        <v>1438</v>
      </c>
      <c r="H876" s="11" t="s">
        <v>1438</v>
      </c>
      <c r="I876" s="11" t="s">
        <v>1439</v>
      </c>
      <c r="J876" s="12" t="s">
        <v>223</v>
      </c>
      <c r="K876" s="46" t="s">
        <v>618</v>
      </c>
      <c r="L876" s="11" t="s">
        <v>11663</v>
      </c>
      <c r="M876" s="11" t="s">
        <v>43</v>
      </c>
      <c r="N876" s="11">
        <v>0</v>
      </c>
      <c r="O876" s="11">
        <v>1</v>
      </c>
      <c r="P876" s="11"/>
      <c r="Q876" s="130">
        <v>3</v>
      </c>
      <c r="R876" s="130">
        <v>5</v>
      </c>
      <c r="S876" s="14"/>
      <c r="T876" s="16"/>
    </row>
    <row r="877" spans="1:20" ht="14.25" customHeight="1">
      <c r="A877" s="7">
        <v>104</v>
      </c>
      <c r="B877" s="19" t="s">
        <v>1432</v>
      </c>
      <c r="C877" s="11" t="s">
        <v>1440</v>
      </c>
      <c r="D877" s="11" t="s">
        <v>1440</v>
      </c>
      <c r="E877" s="14"/>
      <c r="F877" s="14"/>
      <c r="G877" s="11" t="s">
        <v>1438</v>
      </c>
      <c r="H877" s="11" t="s">
        <v>1438</v>
      </c>
      <c r="I877" s="11" t="s">
        <v>1439</v>
      </c>
      <c r="J877" s="12" t="s">
        <v>1090</v>
      </c>
      <c r="K877" s="46" t="s">
        <v>618</v>
      </c>
      <c r="L877" s="11" t="s">
        <v>11663</v>
      </c>
      <c r="M877" s="11" t="s">
        <v>43</v>
      </c>
      <c r="N877" s="11">
        <v>0</v>
      </c>
      <c r="O877" s="11">
        <v>1</v>
      </c>
      <c r="P877" s="11"/>
      <c r="Q877" s="130">
        <v>3</v>
      </c>
      <c r="R877" s="130">
        <v>5</v>
      </c>
      <c r="S877" s="14"/>
      <c r="T877" s="16"/>
    </row>
    <row r="878" spans="1:20" ht="14.25" customHeight="1">
      <c r="A878" s="7">
        <v>105</v>
      </c>
      <c r="B878" s="19" t="s">
        <v>1441</v>
      </c>
      <c r="C878" s="11" t="s">
        <v>1442</v>
      </c>
      <c r="D878" s="11" t="s">
        <v>594</v>
      </c>
      <c r="E878" s="14"/>
      <c r="F878" s="14"/>
      <c r="G878" s="11" t="s">
        <v>1444</v>
      </c>
      <c r="H878" s="11" t="s">
        <v>1444</v>
      </c>
      <c r="I878" s="14"/>
      <c r="J878" s="12" t="s">
        <v>119</v>
      </c>
      <c r="K878" s="46" t="s">
        <v>1443</v>
      </c>
      <c r="L878" s="11" t="s">
        <v>11663</v>
      </c>
      <c r="M878" s="11" t="s">
        <v>28</v>
      </c>
      <c r="N878" s="11">
        <v>0</v>
      </c>
      <c r="O878" s="11">
        <v>0</v>
      </c>
      <c r="P878" s="11"/>
      <c r="Q878" s="130">
        <v>2</v>
      </c>
      <c r="R878" s="130">
        <v>5</v>
      </c>
      <c r="S878" s="14"/>
      <c r="T878" s="16"/>
    </row>
    <row r="879" spans="1:20" ht="14.25" customHeight="1">
      <c r="A879" s="7">
        <v>105</v>
      </c>
      <c r="B879" s="19" t="s">
        <v>1441</v>
      </c>
      <c r="C879" s="11" t="s">
        <v>38</v>
      </c>
      <c r="D879" s="11" t="s">
        <v>38</v>
      </c>
      <c r="E879" s="11" t="s">
        <v>12263</v>
      </c>
      <c r="F879" s="14"/>
      <c r="G879" s="11" t="s">
        <v>1447</v>
      </c>
      <c r="H879" s="11" t="s">
        <v>1447</v>
      </c>
      <c r="I879" s="11" t="s">
        <v>1449</v>
      </c>
      <c r="J879" s="12" t="s">
        <v>864</v>
      </c>
      <c r="K879" s="46" t="s">
        <v>1445</v>
      </c>
      <c r="L879" s="11" t="s">
        <v>11663</v>
      </c>
      <c r="M879" s="11" t="s">
        <v>43</v>
      </c>
      <c r="N879" s="11">
        <v>0</v>
      </c>
      <c r="O879" s="11">
        <v>0</v>
      </c>
      <c r="P879" s="11"/>
      <c r="Q879" s="130">
        <v>3</v>
      </c>
      <c r="R879" s="130">
        <v>5</v>
      </c>
      <c r="S879" s="14"/>
      <c r="T879" s="16"/>
    </row>
    <row r="880" spans="1:20" ht="14.25" customHeight="1">
      <c r="A880" s="7">
        <v>105</v>
      </c>
      <c r="B880" s="19" t="s">
        <v>1441</v>
      </c>
      <c r="C880" s="11" t="s">
        <v>1450</v>
      </c>
      <c r="D880" s="11" t="s">
        <v>12264</v>
      </c>
      <c r="E880" s="14"/>
      <c r="F880" s="14"/>
      <c r="G880" s="14"/>
      <c r="H880" s="14"/>
      <c r="I880" s="14"/>
      <c r="J880" s="12" t="s">
        <v>1451</v>
      </c>
      <c r="K880" s="46" t="s">
        <v>1452</v>
      </c>
      <c r="L880" s="11" t="s">
        <v>11663</v>
      </c>
      <c r="M880" s="11" t="s">
        <v>12265</v>
      </c>
      <c r="N880" s="11">
        <v>0</v>
      </c>
      <c r="O880" s="11">
        <v>0</v>
      </c>
      <c r="P880" s="11"/>
      <c r="Q880" s="130">
        <v>3</v>
      </c>
      <c r="R880" s="130">
        <v>4</v>
      </c>
      <c r="S880" s="14"/>
      <c r="T880" s="16"/>
    </row>
    <row r="881" spans="1:20" ht="14.25" customHeight="1">
      <c r="A881" s="7">
        <v>106</v>
      </c>
      <c r="B881" s="19" t="s">
        <v>1453</v>
      </c>
      <c r="C881" s="11"/>
      <c r="D881" s="11" t="s">
        <v>12266</v>
      </c>
      <c r="E881" s="14"/>
      <c r="F881" s="14"/>
      <c r="G881" s="14"/>
      <c r="H881" s="14"/>
      <c r="I881" s="14"/>
      <c r="J881" s="12" t="s">
        <v>1529</v>
      </c>
      <c r="K881" s="415"/>
      <c r="L881" s="11"/>
      <c r="M881" s="14"/>
      <c r="N881" s="14"/>
      <c r="O881" s="14"/>
      <c r="P881" s="11"/>
      <c r="Q881" s="11"/>
      <c r="R881" s="11"/>
      <c r="S881" s="14"/>
      <c r="T881" s="16"/>
    </row>
    <row r="882" spans="1:20" ht="14.25" customHeight="1">
      <c r="A882" s="7">
        <v>106</v>
      </c>
      <c r="B882" s="19" t="s">
        <v>1453</v>
      </c>
      <c r="C882" s="11"/>
      <c r="D882" s="11" t="s">
        <v>2441</v>
      </c>
      <c r="E882" s="14"/>
      <c r="F882" s="14"/>
      <c r="G882" s="14"/>
      <c r="H882" s="14"/>
      <c r="I882" s="14"/>
      <c r="J882" s="12" t="s">
        <v>281</v>
      </c>
      <c r="K882" s="415"/>
      <c r="L882" s="11"/>
      <c r="M882" s="14"/>
      <c r="N882" s="14"/>
      <c r="O882" s="14"/>
      <c r="P882" s="11"/>
      <c r="Q882" s="11"/>
      <c r="R882" s="11"/>
      <c r="S882" s="14"/>
      <c r="T882" s="16"/>
    </row>
    <row r="883" spans="1:20" ht="14.25" customHeight="1">
      <c r="A883" s="7">
        <v>106</v>
      </c>
      <c r="B883" s="19" t="s">
        <v>1453</v>
      </c>
      <c r="C883" s="11" t="s">
        <v>1817</v>
      </c>
      <c r="D883" s="11" t="s">
        <v>1455</v>
      </c>
      <c r="E883" s="11" t="s">
        <v>1817</v>
      </c>
      <c r="F883" s="14"/>
      <c r="G883" s="11" t="s">
        <v>1456</v>
      </c>
      <c r="H883" s="11" t="s">
        <v>1456</v>
      </c>
      <c r="I883" s="11" t="s">
        <v>1457</v>
      </c>
      <c r="J883" s="12" t="s">
        <v>797</v>
      </c>
      <c r="K883" s="46" t="s">
        <v>1204</v>
      </c>
      <c r="L883" s="11" t="s">
        <v>11666</v>
      </c>
      <c r="M883" s="11" t="s">
        <v>43</v>
      </c>
      <c r="N883" s="11">
        <v>0</v>
      </c>
      <c r="O883" s="11">
        <v>1</v>
      </c>
      <c r="P883" s="11" t="s">
        <v>12267</v>
      </c>
      <c r="Q883" s="130">
        <v>3</v>
      </c>
      <c r="R883" s="130">
        <v>5</v>
      </c>
      <c r="S883" s="14"/>
      <c r="T883" s="16"/>
    </row>
    <row r="884" spans="1:20" ht="14.25" customHeight="1">
      <c r="A884" s="7">
        <v>106</v>
      </c>
      <c r="B884" s="19" t="s">
        <v>1453</v>
      </c>
      <c r="C884" s="11" t="s">
        <v>1747</v>
      </c>
      <c r="D884" s="11" t="s">
        <v>1459</v>
      </c>
      <c r="E884" s="11" t="s">
        <v>1747</v>
      </c>
      <c r="F884" s="14"/>
      <c r="G884" s="11" t="s">
        <v>1460</v>
      </c>
      <c r="H884" s="11" t="s">
        <v>1460</v>
      </c>
      <c r="I884" s="14"/>
      <c r="J884" s="12" t="s">
        <v>515</v>
      </c>
      <c r="K884" s="46" t="s">
        <v>545</v>
      </c>
      <c r="L884" s="11" t="s">
        <v>11663</v>
      </c>
      <c r="M884" s="11" t="s">
        <v>43</v>
      </c>
      <c r="N884" s="11">
        <v>0</v>
      </c>
      <c r="O884" s="11">
        <v>1</v>
      </c>
      <c r="P884" s="11" t="s">
        <v>12268</v>
      </c>
      <c r="Q884" s="130">
        <v>3</v>
      </c>
      <c r="R884" s="130">
        <v>5</v>
      </c>
      <c r="S884" s="14"/>
      <c r="T884" s="16"/>
    </row>
    <row r="885" spans="1:20" ht="14.25" customHeight="1">
      <c r="A885" s="7">
        <v>106</v>
      </c>
      <c r="B885" s="19" t="s">
        <v>1453</v>
      </c>
      <c r="C885" s="11" t="s">
        <v>1461</v>
      </c>
      <c r="D885" s="11" t="s">
        <v>616</v>
      </c>
      <c r="E885" s="11" t="s">
        <v>1464</v>
      </c>
      <c r="F885" s="11" t="s">
        <v>1462</v>
      </c>
      <c r="G885" s="11" t="s">
        <v>1464</v>
      </c>
      <c r="H885" s="11" t="s">
        <v>1464</v>
      </c>
      <c r="I885" s="14"/>
      <c r="J885" s="12" t="s">
        <v>1249</v>
      </c>
      <c r="K885" s="46" t="s">
        <v>1072</v>
      </c>
      <c r="L885" s="11" t="s">
        <v>11666</v>
      </c>
      <c r="M885" s="11" t="s">
        <v>28</v>
      </c>
      <c r="N885" s="11">
        <v>0</v>
      </c>
      <c r="O885" s="11">
        <v>1</v>
      </c>
      <c r="P885" s="11"/>
      <c r="Q885" s="130">
        <v>4</v>
      </c>
      <c r="R885" s="130">
        <v>4</v>
      </c>
      <c r="S885" s="14"/>
      <c r="T885" s="16"/>
    </row>
    <row r="886" spans="1:20" ht="14.25" customHeight="1">
      <c r="A886" s="7">
        <v>106</v>
      </c>
      <c r="B886" s="19" t="s">
        <v>1453</v>
      </c>
      <c r="C886" s="11" t="s">
        <v>1414</v>
      </c>
      <c r="D886" s="11" t="s">
        <v>1415</v>
      </c>
      <c r="E886" s="14"/>
      <c r="F886" s="14"/>
      <c r="G886" s="11" t="s">
        <v>1467</v>
      </c>
      <c r="H886" s="11" t="s">
        <v>1467</v>
      </c>
      <c r="I886" s="14"/>
      <c r="J886" s="12" t="s">
        <v>1465</v>
      </c>
      <c r="K886" s="46" t="s">
        <v>781</v>
      </c>
      <c r="L886" s="11" t="s">
        <v>11666</v>
      </c>
      <c r="M886" s="11" t="s">
        <v>28</v>
      </c>
      <c r="N886" s="11">
        <v>0</v>
      </c>
      <c r="O886" s="11">
        <v>1</v>
      </c>
      <c r="P886" s="11" t="s">
        <v>12258</v>
      </c>
      <c r="Q886" s="130">
        <v>4</v>
      </c>
      <c r="R886" s="130">
        <v>4</v>
      </c>
      <c r="S886" s="14"/>
      <c r="T886" s="16"/>
    </row>
    <row r="887" spans="1:20" ht="14.25" customHeight="1">
      <c r="A887" s="7">
        <v>106</v>
      </c>
      <c r="B887" s="19" t="s">
        <v>1453</v>
      </c>
      <c r="C887" s="11" t="s">
        <v>1468</v>
      </c>
      <c r="D887" s="11" t="s">
        <v>1469</v>
      </c>
      <c r="E887" s="11" t="s">
        <v>12269</v>
      </c>
      <c r="F887" s="14"/>
      <c r="G887" s="11" t="s">
        <v>1471</v>
      </c>
      <c r="H887" s="11" t="s">
        <v>1471</v>
      </c>
      <c r="I887" s="14"/>
      <c r="J887" s="12" t="s">
        <v>1470</v>
      </c>
      <c r="K887" s="46" t="s">
        <v>629</v>
      </c>
      <c r="L887" s="11" t="s">
        <v>11663</v>
      </c>
      <c r="M887" s="11" t="s">
        <v>36</v>
      </c>
      <c r="N887" s="11">
        <v>0</v>
      </c>
      <c r="O887" s="11">
        <v>5</v>
      </c>
      <c r="P887" s="11"/>
      <c r="Q887" s="130">
        <v>4</v>
      </c>
      <c r="R887" s="130">
        <v>4</v>
      </c>
      <c r="S887" s="14"/>
      <c r="T887" s="16"/>
    </row>
    <row r="888" spans="1:20" ht="14.25" customHeight="1">
      <c r="A888" s="7">
        <v>106</v>
      </c>
      <c r="B888" s="19" t="s">
        <v>1453</v>
      </c>
      <c r="C888" s="11" t="s">
        <v>446</v>
      </c>
      <c r="D888" s="11" t="s">
        <v>447</v>
      </c>
      <c r="E888" s="14"/>
      <c r="F888" s="14"/>
      <c r="G888" s="11" t="s">
        <v>1473</v>
      </c>
      <c r="H888" s="11" t="s">
        <v>1473</v>
      </c>
      <c r="I888" s="14"/>
      <c r="J888" s="12" t="s">
        <v>967</v>
      </c>
      <c r="K888" s="46" t="s">
        <v>1472</v>
      </c>
      <c r="L888" s="11" t="s">
        <v>11663</v>
      </c>
      <c r="M888" s="11" t="s">
        <v>28</v>
      </c>
      <c r="N888" s="11">
        <v>0</v>
      </c>
      <c r="O888" s="11">
        <v>5</v>
      </c>
      <c r="P888" s="11" t="s">
        <v>12270</v>
      </c>
      <c r="Q888" s="130">
        <v>3</v>
      </c>
      <c r="R888" s="130">
        <v>5</v>
      </c>
      <c r="S888" s="14"/>
      <c r="T888" s="16"/>
    </row>
    <row r="889" spans="1:20" ht="14.25" customHeight="1">
      <c r="A889" s="7">
        <v>107</v>
      </c>
      <c r="B889" s="19" t="s">
        <v>1474</v>
      </c>
      <c r="C889" s="11" t="s">
        <v>68</v>
      </c>
      <c r="D889" s="11" t="s">
        <v>68</v>
      </c>
      <c r="E889" s="11" t="s">
        <v>801</v>
      </c>
      <c r="F889" s="14"/>
      <c r="G889" s="14"/>
      <c r="H889" s="14"/>
      <c r="I889" s="14"/>
      <c r="J889" s="12" t="s">
        <v>1475</v>
      </c>
      <c r="K889" s="46" t="s">
        <v>306</v>
      </c>
      <c r="L889" s="11" t="s">
        <v>11666</v>
      </c>
      <c r="M889" s="11" t="s">
        <v>28</v>
      </c>
      <c r="N889" s="11">
        <v>0</v>
      </c>
      <c r="O889" s="11">
        <v>1</v>
      </c>
      <c r="P889" s="11" t="s">
        <v>12271</v>
      </c>
      <c r="Q889" s="130">
        <v>3</v>
      </c>
      <c r="R889" s="130">
        <v>3</v>
      </c>
      <c r="S889" s="14"/>
      <c r="T889" s="16"/>
    </row>
    <row r="890" spans="1:20" ht="14.25" customHeight="1">
      <c r="A890" s="7">
        <v>108</v>
      </c>
      <c r="B890" s="19" t="s">
        <v>1476</v>
      </c>
      <c r="C890" s="11" t="s">
        <v>11797</v>
      </c>
      <c r="D890" s="11" t="s">
        <v>11797</v>
      </c>
      <c r="E890" s="14"/>
      <c r="F890" s="14"/>
      <c r="G890" s="14"/>
      <c r="H890" s="14"/>
      <c r="I890" s="14"/>
      <c r="J890" s="12" t="s">
        <v>2510</v>
      </c>
      <c r="K890" s="415"/>
      <c r="L890" s="11" t="s">
        <v>11663</v>
      </c>
      <c r="M890" s="11" t="s">
        <v>43</v>
      </c>
      <c r="N890" s="11">
        <v>0</v>
      </c>
      <c r="O890" s="11">
        <v>1</v>
      </c>
      <c r="P890" s="11" t="s">
        <v>12272</v>
      </c>
      <c r="Q890" s="11"/>
      <c r="R890" s="11"/>
      <c r="S890" s="14"/>
      <c r="T890" s="16"/>
    </row>
    <row r="891" spans="1:20" ht="14.25" customHeight="1">
      <c r="A891" s="7">
        <v>108</v>
      </c>
      <c r="B891" s="19" t="s">
        <v>1476</v>
      </c>
      <c r="C891" s="11" t="s">
        <v>12273</v>
      </c>
      <c r="D891" s="11" t="s">
        <v>12273</v>
      </c>
      <c r="E891" s="14"/>
      <c r="F891" s="14"/>
      <c r="G891" s="14"/>
      <c r="H891" s="14"/>
      <c r="I891" s="14"/>
      <c r="J891" s="12" t="s">
        <v>1646</v>
      </c>
      <c r="K891" s="415"/>
      <c r="L891" s="11" t="s">
        <v>11663</v>
      </c>
      <c r="M891" s="11" t="s">
        <v>43</v>
      </c>
      <c r="N891" s="11">
        <v>0</v>
      </c>
      <c r="O891" s="11">
        <v>1</v>
      </c>
      <c r="P891" s="11"/>
      <c r="Q891" s="11"/>
      <c r="R891" s="11"/>
      <c r="S891" s="14"/>
      <c r="T891" s="16"/>
    </row>
    <row r="892" spans="1:20" ht="14.25" customHeight="1">
      <c r="A892" s="7">
        <v>108</v>
      </c>
      <c r="B892" s="19" t="s">
        <v>1476</v>
      </c>
      <c r="C892" s="11" t="s">
        <v>12274</v>
      </c>
      <c r="D892" s="11" t="s">
        <v>12275</v>
      </c>
      <c r="E892" s="14"/>
      <c r="F892" s="14"/>
      <c r="G892" s="14"/>
      <c r="H892" s="14"/>
      <c r="I892" s="14"/>
      <c r="J892" s="12" t="s">
        <v>167</v>
      </c>
      <c r="K892" s="415"/>
      <c r="L892" s="11" t="s">
        <v>11663</v>
      </c>
      <c r="M892" s="11" t="s">
        <v>43</v>
      </c>
      <c r="N892" s="11">
        <v>0</v>
      </c>
      <c r="O892" s="11">
        <v>1</v>
      </c>
      <c r="P892" s="11"/>
      <c r="Q892" s="11"/>
      <c r="R892" s="11"/>
      <c r="S892" s="14"/>
      <c r="T892" s="16"/>
    </row>
    <row r="893" spans="1:20" ht="14.25" customHeight="1">
      <c r="A893" s="7">
        <v>108</v>
      </c>
      <c r="B893" s="19" t="s">
        <v>1476</v>
      </c>
      <c r="C893" s="11" t="s">
        <v>12276</v>
      </c>
      <c r="D893" s="11" t="s">
        <v>12277</v>
      </c>
      <c r="E893" s="14"/>
      <c r="F893" s="14"/>
      <c r="G893" s="14"/>
      <c r="H893" s="14"/>
      <c r="I893" s="14"/>
      <c r="J893" s="12" t="s">
        <v>813</v>
      </c>
      <c r="K893" s="415"/>
      <c r="L893" s="11" t="s">
        <v>11666</v>
      </c>
      <c r="M893" s="11" t="s">
        <v>43</v>
      </c>
      <c r="N893" s="11">
        <v>0</v>
      </c>
      <c r="O893" s="11">
        <v>1</v>
      </c>
      <c r="P893" s="11"/>
      <c r="Q893" s="11"/>
      <c r="R893" s="11"/>
      <c r="S893" s="14"/>
      <c r="T893" s="16"/>
    </row>
    <row r="894" spans="1:20" ht="14.25" customHeight="1">
      <c r="A894" s="7">
        <v>108</v>
      </c>
      <c r="B894" s="19" t="s">
        <v>1476</v>
      </c>
      <c r="C894" s="11" t="s">
        <v>284</v>
      </c>
      <c r="D894" s="11" t="s">
        <v>1477</v>
      </c>
      <c r="E894" s="14"/>
      <c r="F894" s="14"/>
      <c r="G894" s="11" t="s">
        <v>12278</v>
      </c>
      <c r="H894" s="14"/>
      <c r="I894" s="14"/>
      <c r="J894" s="12" t="s">
        <v>774</v>
      </c>
      <c r="K894" s="46" t="s">
        <v>1478</v>
      </c>
      <c r="L894" s="11" t="s">
        <v>11688</v>
      </c>
      <c r="M894" s="11" t="s">
        <v>83</v>
      </c>
      <c r="N894" s="11">
        <v>0</v>
      </c>
      <c r="O894" s="11">
        <v>3</v>
      </c>
      <c r="P894" s="11"/>
      <c r="Q894" s="130">
        <v>3</v>
      </c>
      <c r="R894" s="130">
        <v>5</v>
      </c>
      <c r="S894" s="14"/>
      <c r="T894" s="16"/>
    </row>
    <row r="895" spans="1:20" ht="14.25" customHeight="1">
      <c r="A895" s="7">
        <v>108</v>
      </c>
      <c r="B895" s="19" t="s">
        <v>1476</v>
      </c>
      <c r="C895" s="11" t="s">
        <v>886</v>
      </c>
      <c r="D895" s="11" t="s">
        <v>12279</v>
      </c>
      <c r="E895" s="14"/>
      <c r="F895" s="14"/>
      <c r="G895" s="14"/>
      <c r="H895" s="14"/>
      <c r="I895" s="14"/>
      <c r="J895" s="12" t="s">
        <v>1724</v>
      </c>
      <c r="K895" s="415"/>
      <c r="L895" s="11" t="s">
        <v>11663</v>
      </c>
      <c r="M895" s="11" t="s">
        <v>28</v>
      </c>
      <c r="N895" s="11">
        <v>0</v>
      </c>
      <c r="O895" s="11">
        <v>1</v>
      </c>
      <c r="P895" s="11"/>
      <c r="Q895" s="11"/>
      <c r="R895" s="11"/>
      <c r="S895" s="14"/>
      <c r="T895" s="16"/>
    </row>
    <row r="896" spans="1:20" ht="14.25" customHeight="1">
      <c r="A896" s="7">
        <v>108</v>
      </c>
      <c r="B896" s="19" t="s">
        <v>1476</v>
      </c>
      <c r="C896" s="11" t="s">
        <v>12280</v>
      </c>
      <c r="D896" s="11" t="s">
        <v>12281</v>
      </c>
      <c r="E896" s="14"/>
      <c r="F896" s="14"/>
      <c r="G896" s="14"/>
      <c r="H896" s="14"/>
      <c r="I896" s="14"/>
      <c r="J896" s="12" t="s">
        <v>290</v>
      </c>
      <c r="K896" s="415"/>
      <c r="L896" s="11" t="s">
        <v>11738</v>
      </c>
      <c r="M896" s="11" t="s">
        <v>83</v>
      </c>
      <c r="N896" s="11">
        <v>0</v>
      </c>
      <c r="O896" s="11">
        <v>3</v>
      </c>
      <c r="P896" s="11"/>
      <c r="Q896" s="11"/>
      <c r="R896" s="11"/>
      <c r="S896" s="14"/>
      <c r="T896" s="16"/>
    </row>
    <row r="897" spans="1:20" ht="14.25" customHeight="1">
      <c r="A897" s="7">
        <v>108</v>
      </c>
      <c r="B897" s="19" t="s">
        <v>1476</v>
      </c>
      <c r="C897" s="11" t="s">
        <v>1480</v>
      </c>
      <c r="D897" s="11" t="s">
        <v>1480</v>
      </c>
      <c r="E897" s="14"/>
      <c r="F897" s="14"/>
      <c r="G897" s="11" t="s">
        <v>1482</v>
      </c>
      <c r="H897" s="11" t="s">
        <v>1483</v>
      </c>
      <c r="I897" s="14"/>
      <c r="J897" s="12" t="s">
        <v>1481</v>
      </c>
      <c r="K897" s="46" t="s">
        <v>264</v>
      </c>
      <c r="L897" s="11" t="s">
        <v>11663</v>
      </c>
      <c r="M897" s="11" t="s">
        <v>43</v>
      </c>
      <c r="N897" s="11">
        <v>0</v>
      </c>
      <c r="O897" s="11">
        <v>1</v>
      </c>
      <c r="P897" s="11"/>
      <c r="Q897" s="130">
        <v>3</v>
      </c>
      <c r="R897" s="130">
        <v>5</v>
      </c>
      <c r="S897" s="14"/>
      <c r="T897" s="16"/>
    </row>
    <row r="898" spans="1:20" ht="14.25" customHeight="1">
      <c r="A898" s="7">
        <v>108</v>
      </c>
      <c r="B898" s="19" t="s">
        <v>1476</v>
      </c>
      <c r="C898" s="11" t="s">
        <v>1484</v>
      </c>
      <c r="D898" s="11" t="s">
        <v>1484</v>
      </c>
      <c r="E898" s="14"/>
      <c r="F898" s="14"/>
      <c r="G898" s="11" t="s">
        <v>1486</v>
      </c>
      <c r="H898" s="14"/>
      <c r="I898" s="14"/>
      <c r="J898" s="12" t="s">
        <v>1485</v>
      </c>
      <c r="K898" s="46" t="s">
        <v>102</v>
      </c>
      <c r="L898" s="11" t="s">
        <v>11666</v>
      </c>
      <c r="M898" s="11" t="s">
        <v>28</v>
      </c>
      <c r="N898" s="11">
        <v>0</v>
      </c>
      <c r="O898" s="11">
        <v>4</v>
      </c>
      <c r="P898" s="11"/>
      <c r="Q898" s="130">
        <v>3</v>
      </c>
      <c r="R898" s="130">
        <v>3</v>
      </c>
      <c r="S898" s="14"/>
      <c r="T898" s="16"/>
    </row>
    <row r="899" spans="1:20" ht="14.25" customHeight="1">
      <c r="A899" s="7">
        <v>108</v>
      </c>
      <c r="B899" s="19" t="s">
        <v>1476</v>
      </c>
      <c r="C899" s="11" t="s">
        <v>557</v>
      </c>
      <c r="D899" s="11" t="s">
        <v>557</v>
      </c>
      <c r="E899" s="14"/>
      <c r="F899" s="14"/>
      <c r="G899" s="11" t="s">
        <v>559</v>
      </c>
      <c r="H899" s="14"/>
      <c r="I899" s="14"/>
      <c r="J899" s="12" t="s">
        <v>323</v>
      </c>
      <c r="K899" s="46" t="s">
        <v>102</v>
      </c>
      <c r="L899" s="11" t="s">
        <v>11663</v>
      </c>
      <c r="M899" s="11" t="s">
        <v>43</v>
      </c>
      <c r="N899" s="11">
        <v>0</v>
      </c>
      <c r="O899" s="11">
        <v>4</v>
      </c>
      <c r="P899" s="11"/>
      <c r="Q899" s="130">
        <v>3</v>
      </c>
      <c r="R899" s="130">
        <v>4</v>
      </c>
      <c r="S899" s="14"/>
      <c r="T899" s="16"/>
    </row>
    <row r="900" spans="1:20" ht="14.25" customHeight="1">
      <c r="A900" s="7">
        <v>108</v>
      </c>
      <c r="B900" s="19" t="s">
        <v>1476</v>
      </c>
      <c r="C900" s="11" t="s">
        <v>287</v>
      </c>
      <c r="D900" s="11" t="s">
        <v>287</v>
      </c>
      <c r="E900" s="14"/>
      <c r="F900" s="14"/>
      <c r="G900" s="14"/>
      <c r="H900" s="14"/>
      <c r="I900" s="14"/>
      <c r="J900" s="12" t="s">
        <v>1410</v>
      </c>
      <c r="K900" s="415"/>
      <c r="L900" s="11" t="s">
        <v>11688</v>
      </c>
      <c r="M900" s="11" t="s">
        <v>83</v>
      </c>
      <c r="N900" s="11">
        <v>0</v>
      </c>
      <c r="O900" s="11">
        <v>4</v>
      </c>
      <c r="P900" s="11"/>
      <c r="Q900" s="11"/>
      <c r="R900" s="11"/>
      <c r="S900" s="14"/>
      <c r="T900" s="16"/>
    </row>
    <row r="901" spans="1:20" ht="14.25" customHeight="1">
      <c r="A901" s="7">
        <v>108</v>
      </c>
      <c r="B901" s="19" t="s">
        <v>1476</v>
      </c>
      <c r="C901" s="11" t="s">
        <v>816</v>
      </c>
      <c r="D901" s="11" t="s">
        <v>852</v>
      </c>
      <c r="E901" s="14"/>
      <c r="F901" s="14"/>
      <c r="G901" s="14"/>
      <c r="H901" s="14"/>
      <c r="I901" s="14"/>
      <c r="J901" s="12" t="s">
        <v>12282</v>
      </c>
      <c r="K901" s="415"/>
      <c r="L901" s="11" t="s">
        <v>11666</v>
      </c>
      <c r="M901" s="11" t="s">
        <v>43</v>
      </c>
      <c r="N901" s="11">
        <v>0</v>
      </c>
      <c r="O901" s="14"/>
      <c r="P901" s="11" t="s">
        <v>12283</v>
      </c>
      <c r="Q901" s="11"/>
      <c r="R901" s="11"/>
      <c r="S901" s="14"/>
      <c r="T901" s="16"/>
    </row>
    <row r="902" spans="1:20" ht="14.25" customHeight="1">
      <c r="A902" s="7">
        <v>108</v>
      </c>
      <c r="B902" s="19" t="s">
        <v>1476</v>
      </c>
      <c r="C902" s="11" t="s">
        <v>1667</v>
      </c>
      <c r="D902" s="11" t="s">
        <v>1667</v>
      </c>
      <c r="E902" s="14"/>
      <c r="F902" s="14"/>
      <c r="G902" s="14"/>
      <c r="H902" s="14"/>
      <c r="I902" s="14"/>
      <c r="J902" s="12" t="s">
        <v>2463</v>
      </c>
      <c r="K902" s="415"/>
      <c r="L902" s="11" t="s">
        <v>11688</v>
      </c>
      <c r="M902" s="11" t="s">
        <v>110</v>
      </c>
      <c r="N902" s="11">
        <v>0</v>
      </c>
      <c r="O902" s="11">
        <v>3</v>
      </c>
      <c r="P902" s="11"/>
      <c r="Q902" s="11"/>
      <c r="R902" s="11"/>
      <c r="S902" s="14"/>
      <c r="T902" s="16"/>
    </row>
    <row r="903" spans="1:20" ht="14.25" customHeight="1">
      <c r="A903" s="7">
        <v>108</v>
      </c>
      <c r="B903" s="19" t="s">
        <v>1476</v>
      </c>
      <c r="C903" s="11" t="s">
        <v>1487</v>
      </c>
      <c r="D903" s="11" t="s">
        <v>1487</v>
      </c>
      <c r="E903" s="14"/>
      <c r="F903" s="14"/>
      <c r="G903" s="11" t="s">
        <v>1489</v>
      </c>
      <c r="H903" s="11" t="s">
        <v>1490</v>
      </c>
      <c r="I903" s="14"/>
      <c r="J903" s="12" t="s">
        <v>1331</v>
      </c>
      <c r="K903" s="46" t="s">
        <v>1488</v>
      </c>
      <c r="L903" s="11" t="s">
        <v>11738</v>
      </c>
      <c r="M903" s="11" t="s">
        <v>83</v>
      </c>
      <c r="N903" s="11">
        <v>0</v>
      </c>
      <c r="O903" s="11">
        <v>3</v>
      </c>
      <c r="P903" s="11"/>
      <c r="Q903" s="130">
        <v>3</v>
      </c>
      <c r="R903" s="130">
        <v>4</v>
      </c>
      <c r="S903" s="14"/>
      <c r="T903" s="16"/>
    </row>
    <row r="904" spans="1:20" ht="14.25" customHeight="1">
      <c r="A904" s="7">
        <v>108</v>
      </c>
      <c r="B904" s="19" t="s">
        <v>1476</v>
      </c>
      <c r="C904" s="11"/>
      <c r="D904" s="11" t="s">
        <v>12284</v>
      </c>
      <c r="E904" s="14"/>
      <c r="F904" s="14"/>
      <c r="G904" s="14"/>
      <c r="H904" s="14"/>
      <c r="I904" s="14"/>
      <c r="J904" s="12" t="s">
        <v>12285</v>
      </c>
      <c r="K904" s="415"/>
      <c r="L904" s="14"/>
      <c r="M904" s="14"/>
      <c r="N904" s="14"/>
      <c r="O904" s="14"/>
      <c r="P904" s="11"/>
      <c r="Q904" s="11"/>
      <c r="R904" s="11"/>
      <c r="S904" s="14"/>
      <c r="T904" s="16"/>
    </row>
    <row r="905" spans="1:20" ht="14.25" customHeight="1">
      <c r="A905" s="7">
        <v>108</v>
      </c>
      <c r="B905" s="19" t="s">
        <v>1476</v>
      </c>
      <c r="C905" s="11"/>
      <c r="D905" s="11" t="s">
        <v>12286</v>
      </c>
      <c r="E905" s="14"/>
      <c r="F905" s="14"/>
      <c r="G905" s="11"/>
      <c r="H905" s="11"/>
      <c r="I905" s="14"/>
      <c r="J905" s="12" t="s">
        <v>8084</v>
      </c>
      <c r="K905" s="415"/>
      <c r="L905" s="14"/>
      <c r="M905" s="14"/>
      <c r="N905" s="14"/>
      <c r="O905" s="14"/>
      <c r="P905" s="11"/>
      <c r="Q905" s="11"/>
      <c r="R905" s="11"/>
      <c r="S905" s="14"/>
      <c r="T905" s="16"/>
    </row>
    <row r="906" spans="1:20" ht="14.25" customHeight="1">
      <c r="A906" s="7">
        <v>108</v>
      </c>
      <c r="B906" s="19" t="s">
        <v>1476</v>
      </c>
      <c r="C906" s="11"/>
      <c r="D906" s="11" t="s">
        <v>12287</v>
      </c>
      <c r="E906" s="14"/>
      <c r="F906" s="14"/>
      <c r="G906" s="14"/>
      <c r="H906" s="14"/>
      <c r="I906" s="14"/>
      <c r="J906" s="12" t="s">
        <v>10320</v>
      </c>
      <c r="K906" s="415"/>
      <c r="L906" s="14"/>
      <c r="M906" s="14"/>
      <c r="N906" s="14"/>
      <c r="O906" s="14"/>
      <c r="P906" s="11"/>
      <c r="Q906" s="11"/>
      <c r="R906" s="11"/>
      <c r="S906" s="14"/>
      <c r="T906" s="16"/>
    </row>
    <row r="907" spans="1:20" ht="14.25" customHeight="1">
      <c r="A907" s="7">
        <v>108</v>
      </c>
      <c r="B907" s="19" t="s">
        <v>1476</v>
      </c>
      <c r="C907" s="11" t="s">
        <v>333</v>
      </c>
      <c r="D907" s="11" t="s">
        <v>616</v>
      </c>
      <c r="E907" s="11" t="s">
        <v>12288</v>
      </c>
      <c r="F907" s="14"/>
      <c r="G907" s="14"/>
      <c r="H907" s="14"/>
      <c r="I907" s="14"/>
      <c r="J907" s="12" t="s">
        <v>12289</v>
      </c>
      <c r="K907" s="415"/>
      <c r="L907" s="11" t="s">
        <v>11666</v>
      </c>
      <c r="M907" s="11" t="s">
        <v>43</v>
      </c>
      <c r="N907" s="11">
        <v>0</v>
      </c>
      <c r="O907" s="11"/>
      <c r="P907" s="11"/>
      <c r="Q907" s="11"/>
      <c r="R907" s="11"/>
      <c r="S907" s="14"/>
      <c r="T907" s="16"/>
    </row>
    <row r="908" spans="1:20" ht="14.25" customHeight="1">
      <c r="A908" s="7">
        <v>109</v>
      </c>
      <c r="B908" s="19" t="s">
        <v>1491</v>
      </c>
      <c r="C908" s="11" t="s">
        <v>75</v>
      </c>
      <c r="D908" s="11" t="s">
        <v>75</v>
      </c>
      <c r="E908" s="14"/>
      <c r="F908" s="14"/>
      <c r="G908" s="11" t="s">
        <v>1492</v>
      </c>
      <c r="H908" s="11" t="s">
        <v>1492</v>
      </c>
      <c r="I908" s="14"/>
      <c r="J908" s="12" t="s">
        <v>922</v>
      </c>
      <c r="K908" s="46" t="s">
        <v>828</v>
      </c>
      <c r="L908" s="11" t="s">
        <v>11666</v>
      </c>
      <c r="M908" s="11" t="s">
        <v>78</v>
      </c>
      <c r="N908" s="11">
        <v>1</v>
      </c>
      <c r="O908" s="11">
        <v>6</v>
      </c>
      <c r="P908" s="11" t="s">
        <v>12290</v>
      </c>
      <c r="Q908" s="130">
        <v>4</v>
      </c>
      <c r="R908" s="130">
        <v>5</v>
      </c>
      <c r="S908" s="14"/>
      <c r="T908" s="16"/>
    </row>
    <row r="909" spans="1:20" ht="14.25" customHeight="1">
      <c r="A909" s="7">
        <v>109</v>
      </c>
      <c r="B909" s="19" t="s">
        <v>1491</v>
      </c>
      <c r="C909" s="11" t="s">
        <v>68</v>
      </c>
      <c r="D909" s="11" t="s">
        <v>68</v>
      </c>
      <c r="E909" s="14"/>
      <c r="F909" s="14"/>
      <c r="G909" s="14"/>
      <c r="H909" s="14"/>
      <c r="I909" s="14"/>
      <c r="J909" s="12" t="s">
        <v>2101</v>
      </c>
      <c r="K909" s="415"/>
      <c r="L909" s="11" t="s">
        <v>11666</v>
      </c>
      <c r="M909" s="11" t="s">
        <v>28</v>
      </c>
      <c r="N909" s="11">
        <v>0</v>
      </c>
      <c r="O909" s="14"/>
      <c r="P909" s="11" t="s">
        <v>12291</v>
      </c>
      <c r="Q909" s="11"/>
      <c r="R909" s="11"/>
      <c r="S909" s="14"/>
      <c r="T909" s="16"/>
    </row>
    <row r="910" spans="1:20" ht="14.25" customHeight="1">
      <c r="A910" s="7">
        <v>110</v>
      </c>
      <c r="B910" s="19" t="s">
        <v>1493</v>
      </c>
      <c r="C910" s="11" t="s">
        <v>692</v>
      </c>
      <c r="D910" s="11" t="s">
        <v>80</v>
      </c>
      <c r="E910" s="11" t="s">
        <v>12292</v>
      </c>
      <c r="F910" s="11" t="s">
        <v>1494</v>
      </c>
      <c r="G910" s="11" t="s">
        <v>1495</v>
      </c>
      <c r="H910" s="11" t="s">
        <v>1496</v>
      </c>
      <c r="I910" s="14"/>
      <c r="J910" s="12" t="s">
        <v>166</v>
      </c>
      <c r="K910" s="46" t="s">
        <v>109</v>
      </c>
      <c r="L910" s="11" t="s">
        <v>11688</v>
      </c>
      <c r="M910" s="11" t="s">
        <v>83</v>
      </c>
      <c r="N910" s="11">
        <v>1</v>
      </c>
      <c r="O910" s="11">
        <v>3</v>
      </c>
      <c r="P910" s="11"/>
      <c r="Q910" s="130">
        <v>3</v>
      </c>
      <c r="R910" s="130">
        <v>5</v>
      </c>
      <c r="S910" s="14"/>
      <c r="T910" s="16"/>
    </row>
    <row r="911" spans="1:20" ht="14.25" customHeight="1">
      <c r="A911" s="7">
        <v>110</v>
      </c>
      <c r="B911" s="19" t="s">
        <v>1493</v>
      </c>
      <c r="C911" s="11" t="s">
        <v>2163</v>
      </c>
      <c r="D911" s="11" t="s">
        <v>12293</v>
      </c>
      <c r="E911" s="14"/>
      <c r="F911" s="14"/>
      <c r="G911" s="14"/>
      <c r="H911" s="14"/>
      <c r="I911" s="14"/>
      <c r="J911" s="12" t="s">
        <v>1383</v>
      </c>
      <c r="K911" s="415"/>
      <c r="L911" s="11" t="s">
        <v>11663</v>
      </c>
      <c r="M911" s="11" t="s">
        <v>5797</v>
      </c>
      <c r="N911" s="11">
        <v>0</v>
      </c>
      <c r="O911" s="14"/>
      <c r="P911" s="11"/>
      <c r="Q911" s="11"/>
      <c r="R911" s="11"/>
      <c r="S911" s="14"/>
      <c r="T911" s="16"/>
    </row>
    <row r="912" spans="1:20" ht="14.25" customHeight="1">
      <c r="A912" s="7">
        <v>110</v>
      </c>
      <c r="B912" s="19" t="s">
        <v>1493</v>
      </c>
      <c r="C912" s="11" t="s">
        <v>94</v>
      </c>
      <c r="D912" s="11" t="s">
        <v>94</v>
      </c>
      <c r="E912" s="14"/>
      <c r="F912" s="14"/>
      <c r="G912" s="14"/>
      <c r="H912" s="14"/>
      <c r="I912" s="14"/>
      <c r="J912" s="12" t="s">
        <v>1383</v>
      </c>
      <c r="K912" s="415"/>
      <c r="L912" s="11" t="s">
        <v>11738</v>
      </c>
      <c r="M912" s="11" t="s">
        <v>83</v>
      </c>
      <c r="N912" s="11">
        <v>0</v>
      </c>
      <c r="O912" s="14"/>
      <c r="P912" s="11"/>
      <c r="Q912" s="11"/>
      <c r="R912" s="11"/>
      <c r="S912" s="14"/>
      <c r="T912" s="16"/>
    </row>
    <row r="913" spans="1:20" ht="14.25" customHeight="1">
      <c r="A913" s="7">
        <v>110</v>
      </c>
      <c r="B913" s="19" t="s">
        <v>1493</v>
      </c>
      <c r="C913" s="11" t="s">
        <v>197</v>
      </c>
      <c r="D913" s="11" t="s">
        <v>1497</v>
      </c>
      <c r="E913" s="14"/>
      <c r="F913" s="14"/>
      <c r="G913" s="11" t="s">
        <v>1500</v>
      </c>
      <c r="H913" s="11" t="s">
        <v>1500</v>
      </c>
      <c r="I913" s="14"/>
      <c r="J913" s="12" t="s">
        <v>1498</v>
      </c>
      <c r="K913" s="46" t="s">
        <v>1395</v>
      </c>
      <c r="L913" s="11" t="s">
        <v>11663</v>
      </c>
      <c r="M913" s="11" t="s">
        <v>83</v>
      </c>
      <c r="N913" s="11">
        <v>1</v>
      </c>
      <c r="O913" s="11">
        <v>3</v>
      </c>
      <c r="P913" s="11"/>
      <c r="Q913" s="130">
        <v>3</v>
      </c>
      <c r="R913" s="130">
        <v>5</v>
      </c>
      <c r="S913" s="14"/>
      <c r="T913" s="16"/>
    </row>
    <row r="914" spans="1:20" ht="14.25" customHeight="1">
      <c r="A914" s="7">
        <v>110</v>
      </c>
      <c r="B914" s="19" t="s">
        <v>1493</v>
      </c>
      <c r="C914" s="11"/>
      <c r="D914" s="11" t="s">
        <v>12294</v>
      </c>
      <c r="E914" s="14"/>
      <c r="F914" s="14"/>
      <c r="G914" s="14"/>
      <c r="H914" s="14"/>
      <c r="I914" s="14"/>
      <c r="J914" s="12" t="s">
        <v>4004</v>
      </c>
      <c r="K914" s="415"/>
      <c r="L914" s="11" t="s">
        <v>11663</v>
      </c>
      <c r="M914" s="14"/>
      <c r="N914" s="11">
        <v>0</v>
      </c>
      <c r="O914" s="14"/>
      <c r="P914" s="11"/>
      <c r="Q914" s="11"/>
      <c r="R914" s="11"/>
      <c r="S914" s="14"/>
      <c r="T914" s="16"/>
    </row>
    <row r="915" spans="1:20" ht="14.25" customHeight="1">
      <c r="A915" s="7">
        <v>110</v>
      </c>
      <c r="B915" s="19" t="s">
        <v>1493</v>
      </c>
      <c r="C915" s="11" t="s">
        <v>514</v>
      </c>
      <c r="D915" s="11" t="s">
        <v>514</v>
      </c>
      <c r="E915" s="14"/>
      <c r="F915" s="14"/>
      <c r="G915" s="14"/>
      <c r="H915" s="14"/>
      <c r="I915" s="14"/>
      <c r="J915" s="12" t="s">
        <v>4004</v>
      </c>
      <c r="K915" s="415"/>
      <c r="L915" s="11" t="s">
        <v>11688</v>
      </c>
      <c r="M915" s="14"/>
      <c r="N915" s="11">
        <v>0</v>
      </c>
      <c r="O915" s="14"/>
      <c r="P915" s="11"/>
      <c r="Q915" s="11"/>
      <c r="R915" s="11"/>
      <c r="S915" s="14"/>
      <c r="T915" s="16"/>
    </row>
    <row r="916" spans="1:20" ht="14.25" customHeight="1">
      <c r="A916" s="7">
        <v>110</v>
      </c>
      <c r="B916" s="19" t="s">
        <v>1493</v>
      </c>
      <c r="C916" s="11"/>
      <c r="D916" s="11" t="s">
        <v>1421</v>
      </c>
      <c r="E916" s="14"/>
      <c r="F916" s="14"/>
      <c r="G916" s="14"/>
      <c r="H916" s="14"/>
      <c r="I916" s="14"/>
      <c r="J916" s="12" t="s">
        <v>3175</v>
      </c>
      <c r="K916" s="415"/>
      <c r="L916" s="11" t="s">
        <v>11666</v>
      </c>
      <c r="M916" s="14"/>
      <c r="N916" s="11">
        <v>0</v>
      </c>
      <c r="O916" s="14"/>
      <c r="P916" s="11"/>
      <c r="Q916" s="11"/>
      <c r="R916" s="11"/>
      <c r="S916" s="14"/>
      <c r="T916" s="16"/>
    </row>
    <row r="917" spans="1:20" ht="14.25" customHeight="1">
      <c r="A917" s="7">
        <v>110</v>
      </c>
      <c r="B917" s="19" t="s">
        <v>1493</v>
      </c>
      <c r="C917" s="11"/>
      <c r="D917" s="11" t="s">
        <v>12295</v>
      </c>
      <c r="E917" s="14"/>
      <c r="F917" s="14"/>
      <c r="G917" s="14"/>
      <c r="H917" s="14"/>
      <c r="I917" s="14"/>
      <c r="J917" s="12" t="s">
        <v>562</v>
      </c>
      <c r="K917" s="415"/>
      <c r="L917" s="11" t="s">
        <v>11666</v>
      </c>
      <c r="M917" s="14"/>
      <c r="N917" s="11">
        <v>0</v>
      </c>
      <c r="O917" s="14"/>
      <c r="P917" s="11"/>
      <c r="Q917" s="11"/>
      <c r="R917" s="11"/>
      <c r="S917" s="14"/>
      <c r="T917" s="16"/>
    </row>
    <row r="918" spans="1:20" ht="14.25" customHeight="1">
      <c r="A918" s="7">
        <v>110</v>
      </c>
      <c r="B918" s="19" t="s">
        <v>1493</v>
      </c>
      <c r="C918" s="11"/>
      <c r="D918" s="11" t="s">
        <v>12296</v>
      </c>
      <c r="E918" s="14"/>
      <c r="F918" s="14"/>
      <c r="G918" s="14"/>
      <c r="H918" s="14"/>
      <c r="I918" s="14"/>
      <c r="J918" s="12" t="s">
        <v>562</v>
      </c>
      <c r="K918" s="415"/>
      <c r="L918" s="11" t="s">
        <v>11666</v>
      </c>
      <c r="M918" s="14"/>
      <c r="N918" s="11">
        <v>0</v>
      </c>
      <c r="O918" s="14"/>
      <c r="P918" s="11"/>
      <c r="Q918" s="11"/>
      <c r="R918" s="11"/>
      <c r="S918" s="14"/>
      <c r="T918" s="16"/>
    </row>
    <row r="919" spans="1:20" ht="14.25" customHeight="1">
      <c r="A919" s="7">
        <v>110</v>
      </c>
      <c r="B919" s="19" t="s">
        <v>1493</v>
      </c>
      <c r="C919" s="11"/>
      <c r="D919" s="11" t="s">
        <v>6606</v>
      </c>
      <c r="E919" s="14"/>
      <c r="F919" s="14"/>
      <c r="G919" s="14"/>
      <c r="H919" s="14"/>
      <c r="I919" s="14"/>
      <c r="J919" s="12" t="s">
        <v>562</v>
      </c>
      <c r="K919" s="415"/>
      <c r="L919" s="11" t="s">
        <v>11666</v>
      </c>
      <c r="M919" s="14"/>
      <c r="N919" s="11">
        <v>0</v>
      </c>
      <c r="O919" s="14"/>
      <c r="P919" s="11"/>
      <c r="Q919" s="11"/>
      <c r="R919" s="11"/>
      <c r="S919" s="14"/>
      <c r="T919" s="16"/>
    </row>
    <row r="920" spans="1:20" ht="14.25" customHeight="1">
      <c r="A920" s="7">
        <v>110</v>
      </c>
      <c r="B920" s="19" t="s">
        <v>1493</v>
      </c>
      <c r="C920" s="11"/>
      <c r="D920" s="11" t="s">
        <v>12297</v>
      </c>
      <c r="E920" s="14"/>
      <c r="F920" s="14"/>
      <c r="G920" s="14"/>
      <c r="H920" s="14"/>
      <c r="I920" s="14"/>
      <c r="J920" s="12" t="s">
        <v>562</v>
      </c>
      <c r="K920" s="415"/>
      <c r="L920" s="11" t="s">
        <v>11666</v>
      </c>
      <c r="M920" s="14"/>
      <c r="N920" s="11">
        <v>0</v>
      </c>
      <c r="O920" s="14"/>
      <c r="P920" s="11"/>
      <c r="Q920" s="11"/>
      <c r="R920" s="11"/>
      <c r="S920" s="14"/>
      <c r="T920" s="16"/>
    </row>
    <row r="921" spans="1:20" ht="14.25" customHeight="1">
      <c r="A921" s="7">
        <v>110</v>
      </c>
      <c r="B921" s="19" t="s">
        <v>1493</v>
      </c>
      <c r="C921" s="11"/>
      <c r="D921" s="11" t="s">
        <v>2359</v>
      </c>
      <c r="E921" s="14"/>
      <c r="F921" s="14"/>
      <c r="G921" s="14"/>
      <c r="H921" s="14"/>
      <c r="I921" s="14"/>
      <c r="J921" s="12" t="s">
        <v>1235</v>
      </c>
      <c r="K921" s="415"/>
      <c r="L921" s="11" t="s">
        <v>11663</v>
      </c>
      <c r="M921" s="14"/>
      <c r="N921" s="11">
        <v>0</v>
      </c>
      <c r="O921" s="14"/>
      <c r="P921" s="11"/>
      <c r="Q921" s="11"/>
      <c r="R921" s="11"/>
      <c r="S921" s="14"/>
      <c r="T921" s="16"/>
    </row>
    <row r="922" spans="1:20" ht="14.25" customHeight="1">
      <c r="A922" s="7">
        <v>111</v>
      </c>
      <c r="B922" s="19" t="s">
        <v>1501</v>
      </c>
      <c r="C922" s="11" t="s">
        <v>276</v>
      </c>
      <c r="D922" s="11" t="s">
        <v>276</v>
      </c>
      <c r="E922" s="14"/>
      <c r="F922" s="11"/>
      <c r="G922" s="14"/>
      <c r="H922" s="14"/>
      <c r="I922" s="14"/>
      <c r="J922" s="12" t="s">
        <v>1502</v>
      </c>
      <c r="K922" s="46" t="s">
        <v>1503</v>
      </c>
      <c r="L922" s="11" t="s">
        <v>11663</v>
      </c>
      <c r="M922" s="11" t="s">
        <v>98</v>
      </c>
      <c r="N922" s="11">
        <v>0</v>
      </c>
      <c r="O922" s="14"/>
      <c r="P922" s="11"/>
      <c r="Q922" s="130">
        <v>2</v>
      </c>
      <c r="R922" s="130">
        <v>4</v>
      </c>
      <c r="S922" s="14"/>
      <c r="T922" s="16"/>
    </row>
    <row r="923" spans="1:20" ht="14.25" customHeight="1">
      <c r="A923" s="7">
        <v>111</v>
      </c>
      <c r="B923" s="19" t="s">
        <v>1501</v>
      </c>
      <c r="C923" s="11"/>
      <c r="D923" s="11" t="s">
        <v>12298</v>
      </c>
      <c r="E923" s="14"/>
      <c r="F923" s="14"/>
      <c r="G923" s="14"/>
      <c r="H923" s="14"/>
      <c r="I923" s="14"/>
      <c r="J923" s="12" t="s">
        <v>1585</v>
      </c>
      <c r="K923" s="415"/>
      <c r="L923" s="11" t="s">
        <v>11663</v>
      </c>
      <c r="M923" s="11" t="s">
        <v>275</v>
      </c>
      <c r="N923" s="11">
        <v>0</v>
      </c>
      <c r="O923" s="14"/>
      <c r="P923" s="11"/>
      <c r="Q923" s="11"/>
      <c r="R923" s="11"/>
      <c r="S923" s="14"/>
      <c r="T923" s="16"/>
    </row>
    <row r="924" spans="1:20" ht="14.25" customHeight="1">
      <c r="A924" s="7">
        <v>111</v>
      </c>
      <c r="B924" s="19" t="s">
        <v>1501</v>
      </c>
      <c r="C924" s="11"/>
      <c r="D924" s="11" t="s">
        <v>12299</v>
      </c>
      <c r="E924" s="14"/>
      <c r="F924" s="14"/>
      <c r="G924" s="14"/>
      <c r="H924" s="14"/>
      <c r="I924" s="14"/>
      <c r="J924" s="12" t="s">
        <v>890</v>
      </c>
      <c r="K924" s="415"/>
      <c r="L924" s="11" t="s">
        <v>11663</v>
      </c>
      <c r="M924" s="11" t="s">
        <v>98</v>
      </c>
      <c r="N924" s="11">
        <v>0</v>
      </c>
      <c r="O924" s="14"/>
      <c r="P924" s="11"/>
      <c r="Q924" s="11"/>
      <c r="R924" s="11"/>
      <c r="S924" s="14"/>
      <c r="T924" s="16"/>
    </row>
    <row r="925" spans="1:20" ht="14.25" customHeight="1">
      <c r="A925" s="7">
        <v>111</v>
      </c>
      <c r="B925" s="19" t="s">
        <v>1501</v>
      </c>
      <c r="C925" s="11" t="s">
        <v>593</v>
      </c>
      <c r="D925" s="11" t="s">
        <v>593</v>
      </c>
      <c r="E925" s="14"/>
      <c r="F925" s="14"/>
      <c r="G925" s="14"/>
      <c r="H925" s="14"/>
      <c r="I925" s="14"/>
      <c r="J925" s="12" t="s">
        <v>645</v>
      </c>
      <c r="K925" s="415"/>
      <c r="L925" s="11" t="s">
        <v>11663</v>
      </c>
      <c r="M925" s="11" t="s">
        <v>43</v>
      </c>
      <c r="N925" s="11">
        <v>0</v>
      </c>
      <c r="O925" s="11">
        <v>4</v>
      </c>
      <c r="P925" s="11"/>
      <c r="Q925" s="11"/>
      <c r="R925" s="11"/>
      <c r="S925" s="14"/>
      <c r="T925" s="16"/>
    </row>
    <row r="926" spans="1:20" ht="14.25" customHeight="1">
      <c r="A926" s="7">
        <v>111</v>
      </c>
      <c r="B926" s="19" t="s">
        <v>1501</v>
      </c>
      <c r="C926" s="11"/>
      <c r="D926" s="11" t="s">
        <v>2213</v>
      </c>
      <c r="E926" s="14"/>
      <c r="F926" s="14"/>
      <c r="G926" s="14"/>
      <c r="H926" s="14"/>
      <c r="I926" s="14"/>
      <c r="J926" s="12" t="s">
        <v>645</v>
      </c>
      <c r="K926" s="415"/>
      <c r="L926" s="11" t="s">
        <v>11663</v>
      </c>
      <c r="M926" s="11" t="s">
        <v>28</v>
      </c>
      <c r="N926" s="11">
        <v>0</v>
      </c>
      <c r="O926" s="11">
        <v>4</v>
      </c>
      <c r="P926" s="11"/>
      <c r="Q926" s="11"/>
      <c r="R926" s="11"/>
      <c r="S926" s="14"/>
      <c r="T926" s="16"/>
    </row>
    <row r="927" spans="1:20" ht="14.25" customHeight="1">
      <c r="A927" s="7">
        <v>111</v>
      </c>
      <c r="B927" s="19" t="s">
        <v>1501</v>
      </c>
      <c r="C927" s="11" t="s">
        <v>692</v>
      </c>
      <c r="D927" s="11" t="s">
        <v>692</v>
      </c>
      <c r="E927" s="11" t="s">
        <v>12300</v>
      </c>
      <c r="F927" s="14"/>
      <c r="G927" s="14"/>
      <c r="H927" s="14"/>
      <c r="I927" s="14"/>
      <c r="J927" s="12" t="s">
        <v>145</v>
      </c>
      <c r="K927" s="46" t="s">
        <v>1504</v>
      </c>
      <c r="L927" s="11" t="s">
        <v>11688</v>
      </c>
      <c r="M927" s="11" t="s">
        <v>83</v>
      </c>
      <c r="N927" s="11">
        <v>0</v>
      </c>
      <c r="O927" s="11">
        <v>4</v>
      </c>
      <c r="P927" s="11"/>
      <c r="Q927" s="130">
        <v>3</v>
      </c>
      <c r="R927" s="130">
        <v>4</v>
      </c>
      <c r="S927" s="14"/>
      <c r="T927" s="16"/>
    </row>
    <row r="928" spans="1:20" ht="14.25" customHeight="1">
      <c r="A928" s="7">
        <v>112</v>
      </c>
      <c r="B928" s="10" t="s">
        <v>1505</v>
      </c>
      <c r="C928" s="11" t="s">
        <v>1400</v>
      </c>
      <c r="D928" s="11" t="s">
        <v>80</v>
      </c>
      <c r="E928" s="11" t="s">
        <v>1400</v>
      </c>
      <c r="F928" s="14"/>
      <c r="G928" s="11"/>
      <c r="H928" s="11"/>
      <c r="I928" s="14"/>
      <c r="J928" s="12" t="s">
        <v>1937</v>
      </c>
      <c r="K928" s="46"/>
      <c r="L928" s="11" t="s">
        <v>11688</v>
      </c>
      <c r="M928" s="11" t="s">
        <v>83</v>
      </c>
      <c r="N928" s="11">
        <v>0</v>
      </c>
      <c r="O928" s="11">
        <v>3</v>
      </c>
      <c r="P928" s="11"/>
      <c r="Q928" s="11"/>
      <c r="R928" s="11"/>
      <c r="S928" s="14"/>
      <c r="T928" s="16"/>
    </row>
    <row r="929" spans="1:20" ht="14.25" customHeight="1">
      <c r="A929" s="7">
        <v>112</v>
      </c>
      <c r="B929" s="10" t="s">
        <v>1505</v>
      </c>
      <c r="C929" s="11" t="s">
        <v>816</v>
      </c>
      <c r="D929" s="11" t="s">
        <v>852</v>
      </c>
      <c r="E929" s="11" t="s">
        <v>4081</v>
      </c>
      <c r="F929" s="14"/>
      <c r="G929" s="11" t="s">
        <v>1507</v>
      </c>
      <c r="H929" s="11" t="s">
        <v>1507</v>
      </c>
      <c r="I929" s="11" t="s">
        <v>1439</v>
      </c>
      <c r="J929" s="12" t="s">
        <v>1506</v>
      </c>
      <c r="K929" s="46" t="s">
        <v>339</v>
      </c>
      <c r="L929" s="11" t="s">
        <v>11666</v>
      </c>
      <c r="M929" s="11" t="s">
        <v>43</v>
      </c>
      <c r="N929" s="11">
        <v>0</v>
      </c>
      <c r="O929" s="11">
        <v>1</v>
      </c>
      <c r="P929" s="11" t="s">
        <v>12301</v>
      </c>
      <c r="Q929" s="130">
        <v>4</v>
      </c>
      <c r="R929" s="130">
        <v>5</v>
      </c>
      <c r="S929" s="14"/>
      <c r="T929" s="16"/>
    </row>
    <row r="930" spans="1:20" ht="14.25" customHeight="1">
      <c r="A930" s="7">
        <v>112</v>
      </c>
      <c r="B930" s="10" t="s">
        <v>1505</v>
      </c>
      <c r="C930" s="11" t="s">
        <v>552</v>
      </c>
      <c r="D930" s="11" t="s">
        <v>12302</v>
      </c>
      <c r="E930" s="14"/>
      <c r="F930" s="11" t="s">
        <v>2129</v>
      </c>
      <c r="G930" s="11"/>
      <c r="H930" s="11"/>
      <c r="I930" s="14"/>
      <c r="J930" s="12" t="s">
        <v>794</v>
      </c>
      <c r="K930" s="46"/>
      <c r="L930" s="11" t="s">
        <v>11663</v>
      </c>
      <c r="M930" s="11" t="s">
        <v>43</v>
      </c>
      <c r="N930" s="11">
        <v>0</v>
      </c>
      <c r="O930" s="11">
        <v>1</v>
      </c>
      <c r="P930" s="11"/>
      <c r="Q930" s="11"/>
      <c r="R930" s="11"/>
      <c r="S930" s="14"/>
      <c r="T930" s="16"/>
    </row>
    <row r="931" spans="1:20" ht="14.25" customHeight="1">
      <c r="A931" s="7">
        <v>112</v>
      </c>
      <c r="B931" s="10" t="s">
        <v>1505</v>
      </c>
      <c r="C931" s="11" t="s">
        <v>38</v>
      </c>
      <c r="D931" s="11" t="s">
        <v>38</v>
      </c>
      <c r="E931" s="14"/>
      <c r="F931" s="14"/>
      <c r="G931" s="11"/>
      <c r="H931" s="11"/>
      <c r="I931" s="14"/>
      <c r="J931" s="12" t="s">
        <v>3322</v>
      </c>
      <c r="K931" s="46"/>
      <c r="L931" s="11" t="s">
        <v>11663</v>
      </c>
      <c r="M931" s="11" t="s">
        <v>43</v>
      </c>
      <c r="N931" s="11">
        <v>0</v>
      </c>
      <c r="O931" s="11">
        <v>1</v>
      </c>
      <c r="P931" s="11"/>
      <c r="Q931" s="11"/>
      <c r="R931" s="11"/>
      <c r="S931" s="14"/>
      <c r="T931" s="16"/>
    </row>
    <row r="932" spans="1:20" ht="14.25" customHeight="1">
      <c r="A932" s="7">
        <v>112</v>
      </c>
      <c r="B932" s="10" t="s">
        <v>1505</v>
      </c>
      <c r="C932" s="11" t="s">
        <v>1400</v>
      </c>
      <c r="D932" s="11" t="s">
        <v>80</v>
      </c>
      <c r="E932" s="14"/>
      <c r="F932" s="14"/>
      <c r="G932" s="11" t="s">
        <v>1402</v>
      </c>
      <c r="H932" s="11" t="s">
        <v>1402</v>
      </c>
      <c r="I932" s="14"/>
      <c r="J932" s="12" t="s">
        <v>1508</v>
      </c>
      <c r="K932" s="46" t="s">
        <v>1386</v>
      </c>
      <c r="L932" s="11" t="s">
        <v>11688</v>
      </c>
      <c r="M932" s="11" t="s">
        <v>83</v>
      </c>
      <c r="N932" s="11">
        <v>0</v>
      </c>
      <c r="O932" s="11">
        <v>3</v>
      </c>
      <c r="P932" s="11"/>
      <c r="Q932" s="130">
        <v>3</v>
      </c>
      <c r="R932" s="130">
        <v>4</v>
      </c>
      <c r="S932" s="14"/>
      <c r="T932" s="16"/>
    </row>
    <row r="933" spans="1:20" ht="14.25" customHeight="1">
      <c r="A933" s="7">
        <v>112</v>
      </c>
      <c r="B933" s="10" t="s">
        <v>1505</v>
      </c>
      <c r="C933" s="11" t="s">
        <v>284</v>
      </c>
      <c r="D933" s="11" t="s">
        <v>284</v>
      </c>
      <c r="E933" s="16"/>
      <c r="F933" s="14"/>
      <c r="G933" s="11"/>
      <c r="H933" s="11"/>
      <c r="I933" s="14"/>
      <c r="J933" s="46" t="s">
        <v>223</v>
      </c>
      <c r="K933" s="46"/>
      <c r="L933" s="11" t="s">
        <v>11688</v>
      </c>
      <c r="M933" s="11" t="s">
        <v>83</v>
      </c>
      <c r="N933" s="11">
        <v>0</v>
      </c>
      <c r="O933" s="11">
        <v>3</v>
      </c>
      <c r="P933" s="11"/>
      <c r="Q933" s="11"/>
      <c r="R933" s="11"/>
      <c r="S933" s="14"/>
      <c r="T933" s="16"/>
    </row>
    <row r="934" spans="1:20" ht="14.25" customHeight="1">
      <c r="A934" s="7">
        <v>112</v>
      </c>
      <c r="B934" s="10" t="s">
        <v>1505</v>
      </c>
      <c r="C934" s="11" t="s">
        <v>75</v>
      </c>
      <c r="D934" s="11" t="s">
        <v>75</v>
      </c>
      <c r="E934" s="14"/>
      <c r="F934" s="11" t="s">
        <v>11104</v>
      </c>
      <c r="G934" s="11" t="s">
        <v>1511</v>
      </c>
      <c r="H934" s="11" t="s">
        <v>1511</v>
      </c>
      <c r="I934" s="14"/>
      <c r="J934" s="12" t="s">
        <v>1510</v>
      </c>
      <c r="K934" s="46" t="s">
        <v>1235</v>
      </c>
      <c r="L934" s="11" t="s">
        <v>11666</v>
      </c>
      <c r="M934" s="11" t="s">
        <v>78</v>
      </c>
      <c r="N934" s="11">
        <v>1</v>
      </c>
      <c r="O934" s="11">
        <v>5</v>
      </c>
      <c r="P934" s="11" t="s">
        <v>12303</v>
      </c>
      <c r="Q934" s="130">
        <v>5</v>
      </c>
      <c r="R934" s="130">
        <v>5</v>
      </c>
      <c r="S934" s="14"/>
      <c r="T934" s="16"/>
    </row>
    <row r="935" spans="1:20" ht="14.25" customHeight="1">
      <c r="A935" s="7">
        <v>112</v>
      </c>
      <c r="B935" s="10" t="s">
        <v>1505</v>
      </c>
      <c r="C935" s="11" t="s">
        <v>1461</v>
      </c>
      <c r="D935" s="11" t="s">
        <v>1512</v>
      </c>
      <c r="E935" s="11" t="s">
        <v>1535</v>
      </c>
      <c r="F935" s="14"/>
      <c r="G935" s="11" t="s">
        <v>1514</v>
      </c>
      <c r="H935" s="11" t="s">
        <v>1514</v>
      </c>
      <c r="I935" s="14"/>
      <c r="J935" s="12" t="s">
        <v>1139</v>
      </c>
      <c r="K935" s="46" t="s">
        <v>323</v>
      </c>
      <c r="L935" s="11" t="s">
        <v>11666</v>
      </c>
      <c r="M935" s="11" t="s">
        <v>28</v>
      </c>
      <c r="N935" s="11">
        <v>0</v>
      </c>
      <c r="O935" s="11">
        <v>1</v>
      </c>
      <c r="P935" s="11" t="s">
        <v>12304</v>
      </c>
      <c r="Q935" s="130">
        <v>4</v>
      </c>
      <c r="R935" s="130">
        <v>4</v>
      </c>
      <c r="S935" s="14"/>
      <c r="T935" s="16"/>
    </row>
    <row r="936" spans="1:20" ht="14.25" customHeight="1">
      <c r="A936" s="7">
        <v>112</v>
      </c>
      <c r="B936" s="10" t="s">
        <v>1505</v>
      </c>
      <c r="C936" s="11" t="s">
        <v>84</v>
      </c>
      <c r="D936" s="11" t="s">
        <v>85</v>
      </c>
      <c r="E936" s="14"/>
      <c r="F936" s="14"/>
      <c r="G936" s="11" t="s">
        <v>1517</v>
      </c>
      <c r="H936" s="11" t="s">
        <v>1517</v>
      </c>
      <c r="I936" s="14"/>
      <c r="J936" s="12" t="s">
        <v>499</v>
      </c>
      <c r="K936" s="46" t="s">
        <v>1515</v>
      </c>
      <c r="L936" s="11" t="s">
        <v>11666</v>
      </c>
      <c r="M936" s="11" t="s">
        <v>28</v>
      </c>
      <c r="N936" s="11">
        <v>0</v>
      </c>
      <c r="O936" s="11">
        <v>1</v>
      </c>
      <c r="P936" s="11" t="s">
        <v>12305</v>
      </c>
      <c r="Q936" s="130">
        <v>3</v>
      </c>
      <c r="R936" s="130">
        <v>4</v>
      </c>
      <c r="S936" s="14"/>
      <c r="T936" s="16"/>
    </row>
    <row r="937" spans="1:20" ht="14.25" customHeight="1">
      <c r="A937" s="7">
        <v>112</v>
      </c>
      <c r="B937" s="10" t="s">
        <v>1505</v>
      </c>
      <c r="C937" s="11"/>
      <c r="D937" s="11" t="s">
        <v>1568</v>
      </c>
      <c r="E937" s="14"/>
      <c r="F937" s="14"/>
      <c r="G937" s="11"/>
      <c r="H937" s="11"/>
      <c r="I937" s="14"/>
      <c r="J937" s="12" t="s">
        <v>243</v>
      </c>
      <c r="K937" s="46"/>
      <c r="L937" s="11" t="s">
        <v>11663</v>
      </c>
      <c r="M937" s="11" t="s">
        <v>43</v>
      </c>
      <c r="N937" s="11">
        <v>0</v>
      </c>
      <c r="O937" s="11">
        <v>1</v>
      </c>
      <c r="P937" s="11"/>
      <c r="Q937" s="11"/>
      <c r="R937" s="11"/>
      <c r="S937" s="14"/>
      <c r="T937" s="16"/>
    </row>
    <row r="938" spans="1:20" ht="14.25" customHeight="1">
      <c r="A938" s="7">
        <v>112</v>
      </c>
      <c r="B938" s="10" t="s">
        <v>1505</v>
      </c>
      <c r="C938" s="11" t="s">
        <v>1518</v>
      </c>
      <c r="D938" s="11" t="s">
        <v>1518</v>
      </c>
      <c r="E938" s="14"/>
      <c r="F938" s="14"/>
      <c r="G938" s="11"/>
      <c r="H938" s="11"/>
      <c r="I938" s="14"/>
      <c r="J938" s="12" t="s">
        <v>1519</v>
      </c>
      <c r="K938" s="46" t="s">
        <v>1515</v>
      </c>
      <c r="L938" s="11" t="s">
        <v>11688</v>
      </c>
      <c r="M938" s="11" t="s">
        <v>83</v>
      </c>
      <c r="N938" s="11">
        <v>0</v>
      </c>
      <c r="O938" s="11">
        <v>3</v>
      </c>
      <c r="P938" s="11"/>
      <c r="Q938" s="130">
        <v>3</v>
      </c>
      <c r="R938" s="130">
        <v>4</v>
      </c>
      <c r="S938" s="14"/>
      <c r="T938" s="16"/>
    </row>
    <row r="939" spans="1:20" ht="14.25" customHeight="1">
      <c r="A939" s="7">
        <v>113</v>
      </c>
      <c r="B939" s="19" t="s">
        <v>1520</v>
      </c>
      <c r="C939" s="11" t="s">
        <v>446</v>
      </c>
      <c r="D939" s="11" t="s">
        <v>447</v>
      </c>
      <c r="E939" s="11" t="s">
        <v>12306</v>
      </c>
      <c r="F939" s="14"/>
      <c r="G939" s="11" t="s">
        <v>1524</v>
      </c>
      <c r="H939" s="11" t="s">
        <v>1524</v>
      </c>
      <c r="I939" s="14"/>
      <c r="J939" s="12" t="s">
        <v>1521</v>
      </c>
      <c r="K939" s="46" t="s">
        <v>1522</v>
      </c>
      <c r="L939" s="11" t="s">
        <v>11663</v>
      </c>
      <c r="M939" s="11" t="s">
        <v>28</v>
      </c>
      <c r="N939" s="11">
        <v>1</v>
      </c>
      <c r="O939" s="11">
        <v>1</v>
      </c>
      <c r="P939" s="11"/>
      <c r="Q939" s="130">
        <v>3</v>
      </c>
      <c r="R939" s="130">
        <v>3</v>
      </c>
      <c r="S939" s="14"/>
      <c r="T939" s="16"/>
    </row>
    <row r="940" spans="1:20" ht="14.25" customHeight="1">
      <c r="A940" s="7">
        <v>113</v>
      </c>
      <c r="B940" s="19" t="s">
        <v>1520</v>
      </c>
      <c r="C940" s="11" t="s">
        <v>1525</v>
      </c>
      <c r="D940" s="11" t="s">
        <v>1526</v>
      </c>
      <c r="E940" s="14"/>
      <c r="F940" s="14"/>
      <c r="G940" s="11" t="s">
        <v>1528</v>
      </c>
      <c r="H940" s="11" t="s">
        <v>1528</v>
      </c>
      <c r="I940" s="14"/>
      <c r="J940" s="12" t="s">
        <v>1527</v>
      </c>
      <c r="K940" s="46" t="s">
        <v>1506</v>
      </c>
      <c r="L940" s="11" t="s">
        <v>11666</v>
      </c>
      <c r="M940" s="11" t="s">
        <v>28</v>
      </c>
      <c r="N940" s="11">
        <v>1</v>
      </c>
      <c r="O940" s="11">
        <v>1</v>
      </c>
      <c r="P940" s="11"/>
      <c r="Q940" s="130">
        <v>3</v>
      </c>
      <c r="R940" s="130">
        <v>4</v>
      </c>
      <c r="S940" s="14"/>
      <c r="T940" s="16"/>
    </row>
    <row r="941" spans="1:20" ht="14.25" customHeight="1">
      <c r="A941" s="7">
        <v>113</v>
      </c>
      <c r="B941" s="19" t="s">
        <v>1520</v>
      </c>
      <c r="C941" s="11" t="s">
        <v>816</v>
      </c>
      <c r="D941" s="11" t="s">
        <v>816</v>
      </c>
      <c r="E941" s="11" t="s">
        <v>622</v>
      </c>
      <c r="F941" s="14"/>
      <c r="G941" s="11" t="s">
        <v>1531</v>
      </c>
      <c r="H941" s="11" t="s">
        <v>12307</v>
      </c>
      <c r="I941" s="11" t="s">
        <v>1439</v>
      </c>
      <c r="J941" s="12" t="s">
        <v>1529</v>
      </c>
      <c r="K941" s="46" t="s">
        <v>1102</v>
      </c>
      <c r="L941" s="11" t="s">
        <v>11666</v>
      </c>
      <c r="M941" s="11" t="s">
        <v>43</v>
      </c>
      <c r="N941" s="11">
        <v>1</v>
      </c>
      <c r="O941" s="11">
        <v>1</v>
      </c>
      <c r="P941" s="11"/>
      <c r="Q941" s="130">
        <v>4</v>
      </c>
      <c r="R941" s="130">
        <v>5</v>
      </c>
      <c r="S941" s="14"/>
      <c r="T941" s="16"/>
    </row>
    <row r="942" spans="1:20" ht="14.25" customHeight="1">
      <c r="A942" s="7">
        <v>113</v>
      </c>
      <c r="B942" s="19" t="s">
        <v>1520</v>
      </c>
      <c r="C942" s="11" t="s">
        <v>75</v>
      </c>
      <c r="D942" s="11" t="s">
        <v>75</v>
      </c>
      <c r="E942" s="14"/>
      <c r="F942" s="14"/>
      <c r="G942" s="11" t="s">
        <v>1532</v>
      </c>
      <c r="H942" s="11" t="s">
        <v>1532</v>
      </c>
      <c r="I942" s="14"/>
      <c r="J942" s="12" t="s">
        <v>76</v>
      </c>
      <c r="K942" s="46" t="s">
        <v>81</v>
      </c>
      <c r="L942" s="11" t="s">
        <v>11666</v>
      </c>
      <c r="M942" s="11" t="s">
        <v>78</v>
      </c>
      <c r="N942" s="11">
        <v>1</v>
      </c>
      <c r="O942" s="11">
        <v>6</v>
      </c>
      <c r="P942" s="11"/>
      <c r="Q942" s="130">
        <v>4</v>
      </c>
      <c r="R942" s="130">
        <v>4</v>
      </c>
      <c r="S942" s="14"/>
      <c r="T942" s="16"/>
    </row>
    <row r="943" spans="1:20" ht="14.25" customHeight="1">
      <c r="A943" s="7">
        <v>114</v>
      </c>
      <c r="B943" s="19" t="s">
        <v>1533</v>
      </c>
      <c r="C943" s="11" t="s">
        <v>75</v>
      </c>
      <c r="D943" s="11" t="s">
        <v>75</v>
      </c>
      <c r="E943" s="14"/>
      <c r="F943" s="14"/>
      <c r="G943" s="14"/>
      <c r="H943" s="14"/>
      <c r="I943" s="14"/>
      <c r="J943" s="12" t="s">
        <v>1534</v>
      </c>
      <c r="K943" s="46" t="s">
        <v>510</v>
      </c>
      <c r="L943" s="11" t="s">
        <v>11666</v>
      </c>
      <c r="M943" s="11" t="s">
        <v>78</v>
      </c>
      <c r="N943" s="11">
        <v>0</v>
      </c>
      <c r="O943" s="11">
        <v>6</v>
      </c>
      <c r="P943" s="11"/>
      <c r="Q943" s="130">
        <v>2</v>
      </c>
      <c r="R943" s="130">
        <v>4</v>
      </c>
      <c r="S943" s="14"/>
      <c r="T943" s="16"/>
    </row>
    <row r="944" spans="1:20" ht="14.25" customHeight="1">
      <c r="A944" s="7">
        <v>114</v>
      </c>
      <c r="B944" s="19" t="s">
        <v>1533</v>
      </c>
      <c r="C944" s="11" t="s">
        <v>80</v>
      </c>
      <c r="D944" s="11" t="s">
        <v>80</v>
      </c>
      <c r="E944" s="14"/>
      <c r="F944" s="14"/>
      <c r="G944" s="11"/>
      <c r="H944" s="11"/>
      <c r="I944" s="14"/>
      <c r="J944" s="12" t="s">
        <v>3628</v>
      </c>
      <c r="K944" s="415"/>
      <c r="L944" s="11" t="s">
        <v>11688</v>
      </c>
      <c r="M944" s="11" t="s">
        <v>83</v>
      </c>
      <c r="N944" s="11">
        <v>0</v>
      </c>
      <c r="O944" s="11">
        <v>3</v>
      </c>
      <c r="P944" s="11"/>
      <c r="Q944" s="11"/>
      <c r="R944" s="11"/>
      <c r="S944" s="14"/>
      <c r="T944" s="16"/>
    </row>
    <row r="945" spans="1:20" ht="14.25" customHeight="1">
      <c r="A945" s="7">
        <v>114</v>
      </c>
      <c r="B945" s="19" t="s">
        <v>1533</v>
      </c>
      <c r="C945" s="11" t="s">
        <v>1461</v>
      </c>
      <c r="D945" s="11" t="s">
        <v>1535</v>
      </c>
      <c r="E945" s="14"/>
      <c r="F945" s="14"/>
      <c r="G945" s="14"/>
      <c r="H945" s="14"/>
      <c r="I945" s="14"/>
      <c r="J945" s="12" t="s">
        <v>1536</v>
      </c>
      <c r="K945" s="46" t="s">
        <v>1537</v>
      </c>
      <c r="L945" s="11" t="s">
        <v>11666</v>
      </c>
      <c r="M945" s="11" t="s">
        <v>28</v>
      </c>
      <c r="N945" s="11">
        <v>0</v>
      </c>
      <c r="O945" s="11">
        <v>1</v>
      </c>
      <c r="P945" s="11"/>
      <c r="Q945" s="130">
        <v>3</v>
      </c>
      <c r="R945" s="130">
        <v>3</v>
      </c>
      <c r="S945" s="14"/>
      <c r="T945" s="16"/>
    </row>
    <row r="946" spans="1:20" ht="14.25" customHeight="1">
      <c r="A946" s="7">
        <v>114</v>
      </c>
      <c r="B946" s="19" t="s">
        <v>1533</v>
      </c>
      <c r="C946" s="11" t="s">
        <v>1414</v>
      </c>
      <c r="D946" s="11" t="s">
        <v>1415</v>
      </c>
      <c r="E946" s="14"/>
      <c r="F946" s="14"/>
      <c r="G946" s="14"/>
      <c r="H946" s="14"/>
      <c r="I946" s="14"/>
      <c r="J946" s="420">
        <v>0.1673611111111111</v>
      </c>
      <c r="K946" s="46" t="s">
        <v>388</v>
      </c>
      <c r="L946" s="11" t="s">
        <v>11666</v>
      </c>
      <c r="M946" s="11" t="s">
        <v>28</v>
      </c>
      <c r="N946" s="11">
        <v>0</v>
      </c>
      <c r="O946" s="11">
        <v>1</v>
      </c>
      <c r="P946" s="11"/>
      <c r="Q946" s="130">
        <v>2</v>
      </c>
      <c r="R946" s="130">
        <v>4</v>
      </c>
      <c r="S946" s="14"/>
      <c r="T946" s="16"/>
    </row>
    <row r="947" spans="1:20" ht="14.25" customHeight="1">
      <c r="A947" s="7">
        <v>114</v>
      </c>
      <c r="B947" s="19" t="s">
        <v>1533</v>
      </c>
      <c r="C947" s="11" t="s">
        <v>1538</v>
      </c>
      <c r="D947" s="11" t="s">
        <v>1538</v>
      </c>
      <c r="E947" s="14"/>
      <c r="F947" s="11" t="s">
        <v>1539</v>
      </c>
      <c r="G947" s="11" t="s">
        <v>1541</v>
      </c>
      <c r="H947" s="11" t="s">
        <v>1541</v>
      </c>
      <c r="I947" s="14"/>
      <c r="J947" s="12" t="s">
        <v>1004</v>
      </c>
      <c r="K947" s="46" t="s">
        <v>1540</v>
      </c>
      <c r="L947" s="11" t="s">
        <v>11663</v>
      </c>
      <c r="M947" s="11" t="s">
        <v>5797</v>
      </c>
      <c r="N947" s="11">
        <v>1</v>
      </c>
      <c r="O947" s="11">
        <v>5</v>
      </c>
      <c r="P947" s="11"/>
      <c r="Q947" s="130">
        <v>3</v>
      </c>
      <c r="R947" s="130">
        <v>4</v>
      </c>
      <c r="S947" s="14"/>
      <c r="T947" s="16"/>
    </row>
    <row r="948" spans="1:20" ht="14.25" customHeight="1">
      <c r="A948" s="7">
        <v>114</v>
      </c>
      <c r="B948" s="19" t="s">
        <v>1533</v>
      </c>
      <c r="C948" s="11" t="s">
        <v>1542</v>
      </c>
      <c r="D948" s="11" t="s">
        <v>1543</v>
      </c>
      <c r="E948" s="11" t="s">
        <v>1542</v>
      </c>
      <c r="F948" s="14"/>
      <c r="G948" s="14"/>
      <c r="H948" s="14"/>
      <c r="I948" s="14"/>
      <c r="J948" s="12" t="s">
        <v>1544</v>
      </c>
      <c r="K948" s="46" t="s">
        <v>1540</v>
      </c>
      <c r="L948" s="11" t="s">
        <v>11663</v>
      </c>
      <c r="M948" s="11" t="s">
        <v>5797</v>
      </c>
      <c r="N948" s="11">
        <v>1</v>
      </c>
      <c r="O948" s="11">
        <v>5</v>
      </c>
      <c r="P948" s="11"/>
      <c r="Q948" s="130">
        <v>3</v>
      </c>
      <c r="R948" s="130">
        <v>4</v>
      </c>
      <c r="S948" s="14"/>
      <c r="T948" s="16"/>
    </row>
    <row r="949" spans="1:20" ht="14.25" customHeight="1">
      <c r="A949" s="7">
        <v>114</v>
      </c>
      <c r="B949" s="19" t="s">
        <v>1533</v>
      </c>
      <c r="C949" s="11" t="s">
        <v>1458</v>
      </c>
      <c r="D949" s="11" t="s">
        <v>1545</v>
      </c>
      <c r="E949" s="11"/>
      <c r="F949" s="11" t="s">
        <v>1546</v>
      </c>
      <c r="G949" s="11" t="s">
        <v>1549</v>
      </c>
      <c r="H949" s="11" t="s">
        <v>1549</v>
      </c>
      <c r="I949" s="14"/>
      <c r="J949" s="12" t="s">
        <v>1547</v>
      </c>
      <c r="K949" s="46" t="s">
        <v>1548</v>
      </c>
      <c r="L949" s="11" t="s">
        <v>11663</v>
      </c>
      <c r="M949" s="11" t="s">
        <v>43</v>
      </c>
      <c r="N949" s="11">
        <v>1</v>
      </c>
      <c r="O949" s="11">
        <v>1</v>
      </c>
      <c r="P949" s="11"/>
      <c r="Q949" s="130">
        <v>3</v>
      </c>
      <c r="R949" s="130">
        <v>4</v>
      </c>
      <c r="S949" s="14"/>
      <c r="T949" s="16"/>
    </row>
    <row r="950" spans="1:20" ht="14.25" customHeight="1">
      <c r="A950" s="7">
        <v>114</v>
      </c>
      <c r="B950" s="19" t="s">
        <v>1533</v>
      </c>
      <c r="C950" s="11" t="s">
        <v>862</v>
      </c>
      <c r="D950" s="11" t="s">
        <v>1550</v>
      </c>
      <c r="E950" s="11"/>
      <c r="F950" s="11"/>
      <c r="G950" s="11"/>
      <c r="H950" s="11"/>
      <c r="I950" s="14"/>
      <c r="J950" s="12" t="s">
        <v>1551</v>
      </c>
      <c r="K950" s="46" t="s">
        <v>1046</v>
      </c>
      <c r="L950" s="11" t="s">
        <v>11666</v>
      </c>
      <c r="M950" s="11" t="s">
        <v>28</v>
      </c>
      <c r="N950" s="11">
        <v>0</v>
      </c>
      <c r="O950" s="11">
        <v>1</v>
      </c>
      <c r="P950" s="11"/>
      <c r="Q950" s="130">
        <v>2</v>
      </c>
      <c r="R950" s="130">
        <v>5</v>
      </c>
      <c r="S950" s="14"/>
      <c r="T950" s="16"/>
    </row>
    <row r="951" spans="1:20" ht="14.25" customHeight="1">
      <c r="A951" s="7">
        <v>114</v>
      </c>
      <c r="B951" s="19" t="s">
        <v>1533</v>
      </c>
      <c r="C951" s="11" t="s">
        <v>1552</v>
      </c>
      <c r="D951" s="11" t="s">
        <v>1553</v>
      </c>
      <c r="E951" s="11"/>
      <c r="F951" s="11"/>
      <c r="G951" s="11"/>
      <c r="H951" s="11"/>
      <c r="I951" s="14"/>
      <c r="J951" s="12" t="s">
        <v>188</v>
      </c>
      <c r="K951" s="46" t="s">
        <v>156</v>
      </c>
      <c r="L951" s="11" t="s">
        <v>11666</v>
      </c>
      <c r="M951" s="11" t="s">
        <v>28</v>
      </c>
      <c r="N951" s="11">
        <v>0</v>
      </c>
      <c r="O951" s="11">
        <v>1</v>
      </c>
      <c r="P951" s="11" t="s">
        <v>12308</v>
      </c>
      <c r="Q951" s="130">
        <v>2</v>
      </c>
      <c r="R951" s="130">
        <v>5</v>
      </c>
      <c r="S951" s="14"/>
      <c r="T951" s="16"/>
    </row>
    <row r="952" spans="1:20" ht="14.25" customHeight="1">
      <c r="A952" s="7">
        <v>115</v>
      </c>
      <c r="B952" s="10" t="s">
        <v>1554</v>
      </c>
      <c r="C952" s="23"/>
      <c r="D952" s="11" t="s">
        <v>4621</v>
      </c>
      <c r="E952" s="14"/>
      <c r="F952" s="14"/>
      <c r="G952" s="14"/>
      <c r="H952" s="14"/>
      <c r="I952" s="14"/>
      <c r="J952" s="12" t="s">
        <v>1445</v>
      </c>
      <c r="K952" s="415"/>
      <c r="L952" s="11" t="s">
        <v>11688</v>
      </c>
      <c r="M952" s="11" t="s">
        <v>83</v>
      </c>
      <c r="N952" s="11">
        <v>0</v>
      </c>
      <c r="O952" s="11">
        <v>3</v>
      </c>
      <c r="P952" s="11"/>
      <c r="Q952" s="11"/>
      <c r="R952" s="11"/>
      <c r="S952" s="14"/>
      <c r="T952" s="16"/>
    </row>
    <row r="953" spans="1:20" ht="14.25" customHeight="1">
      <c r="A953" s="7">
        <v>115</v>
      </c>
      <c r="B953" s="10" t="s">
        <v>1554</v>
      </c>
      <c r="C953" s="11" t="s">
        <v>80</v>
      </c>
      <c r="D953" s="11" t="s">
        <v>717</v>
      </c>
      <c r="E953" s="14"/>
      <c r="F953" s="14"/>
      <c r="G953" s="11" t="s">
        <v>1556</v>
      </c>
      <c r="H953" s="11" t="s">
        <v>1557</v>
      </c>
      <c r="I953" s="14"/>
      <c r="J953" s="12" t="s">
        <v>1555</v>
      </c>
      <c r="K953" s="46" t="s">
        <v>623</v>
      </c>
      <c r="L953" s="11" t="s">
        <v>11688</v>
      </c>
      <c r="M953" s="11" t="s">
        <v>83</v>
      </c>
      <c r="N953" s="11">
        <v>0</v>
      </c>
      <c r="O953" s="11">
        <v>3</v>
      </c>
      <c r="P953" s="11"/>
      <c r="Q953" s="130">
        <v>4</v>
      </c>
      <c r="R953" s="130">
        <v>3</v>
      </c>
      <c r="S953" s="14"/>
      <c r="T953" s="16"/>
    </row>
    <row r="954" spans="1:20" ht="14.25" customHeight="1">
      <c r="A954" s="7">
        <v>115</v>
      </c>
      <c r="B954" s="10" t="s">
        <v>1554</v>
      </c>
      <c r="C954" s="11" t="s">
        <v>1400</v>
      </c>
      <c r="D954" s="11" t="s">
        <v>1558</v>
      </c>
      <c r="E954" s="14"/>
      <c r="F954" s="14"/>
      <c r="G954" s="11" t="s">
        <v>12309</v>
      </c>
      <c r="H954" s="11" t="s">
        <v>1561</v>
      </c>
      <c r="I954" s="14"/>
      <c r="J954" s="12" t="s">
        <v>1559</v>
      </c>
      <c r="K954" s="46" t="s">
        <v>623</v>
      </c>
      <c r="L954" s="11" t="s">
        <v>11688</v>
      </c>
      <c r="M954" s="11" t="s">
        <v>83</v>
      </c>
      <c r="N954" s="11">
        <v>0</v>
      </c>
      <c r="O954" s="11">
        <v>3</v>
      </c>
      <c r="P954" s="11"/>
      <c r="Q954" s="130">
        <v>4</v>
      </c>
      <c r="R954" s="130">
        <v>3</v>
      </c>
      <c r="S954" s="14"/>
      <c r="T954" s="16"/>
    </row>
    <row r="955" spans="1:20" ht="14.25" customHeight="1">
      <c r="A955" s="7">
        <v>115</v>
      </c>
      <c r="B955" s="10" t="s">
        <v>1554</v>
      </c>
      <c r="C955" s="11"/>
      <c r="D955" s="11" t="s">
        <v>2213</v>
      </c>
      <c r="E955" s="14"/>
      <c r="F955" s="14"/>
      <c r="G955" s="14"/>
      <c r="H955" s="14"/>
      <c r="I955" s="14"/>
      <c r="J955" s="12" t="s">
        <v>456</v>
      </c>
      <c r="K955" s="415"/>
      <c r="L955" s="11" t="s">
        <v>11663</v>
      </c>
      <c r="M955" s="11" t="s">
        <v>28</v>
      </c>
      <c r="N955" s="11">
        <v>0</v>
      </c>
      <c r="O955" s="14"/>
      <c r="P955" s="11"/>
      <c r="Q955" s="11"/>
      <c r="R955" s="11"/>
      <c r="S955" s="11" t="s">
        <v>12310</v>
      </c>
      <c r="T955" s="16"/>
    </row>
    <row r="956" spans="1:20" ht="14.25" customHeight="1">
      <c r="A956" s="7">
        <v>115</v>
      </c>
      <c r="B956" s="10" t="s">
        <v>1554</v>
      </c>
      <c r="C956" s="11"/>
      <c r="D956" s="11" t="s">
        <v>9126</v>
      </c>
      <c r="E956" s="14"/>
      <c r="F956" s="11"/>
      <c r="G956" s="14"/>
      <c r="H956" s="14"/>
      <c r="I956" s="14"/>
      <c r="J956" s="12" t="s">
        <v>274</v>
      </c>
      <c r="K956" s="415"/>
      <c r="L956" s="11" t="s">
        <v>11663</v>
      </c>
      <c r="M956" s="11" t="s">
        <v>28</v>
      </c>
      <c r="N956" s="11">
        <v>0</v>
      </c>
      <c r="O956" s="14"/>
      <c r="P956" s="11"/>
      <c r="Q956" s="11"/>
      <c r="R956" s="11"/>
      <c r="S956" s="11" t="s">
        <v>12310</v>
      </c>
      <c r="T956" s="16"/>
    </row>
    <row r="957" spans="1:20" ht="14.25" customHeight="1">
      <c r="A957" s="7">
        <v>115</v>
      </c>
      <c r="B957" s="10" t="s">
        <v>1554</v>
      </c>
      <c r="C957" s="11"/>
      <c r="D957" s="11" t="s">
        <v>10652</v>
      </c>
      <c r="E957" s="14"/>
      <c r="F957" s="14"/>
      <c r="G957" s="14"/>
      <c r="H957" s="14"/>
      <c r="I957" s="14"/>
      <c r="J957" s="12" t="s">
        <v>2506</v>
      </c>
      <c r="K957" s="415"/>
      <c r="L957" s="11" t="s">
        <v>11663</v>
      </c>
      <c r="M957" s="11" t="s">
        <v>28</v>
      </c>
      <c r="N957" s="11">
        <v>0</v>
      </c>
      <c r="O957" s="14"/>
      <c r="P957" s="11"/>
      <c r="Q957" s="11"/>
      <c r="R957" s="11"/>
      <c r="S957" s="11" t="s">
        <v>12310</v>
      </c>
      <c r="T957" s="16"/>
    </row>
    <row r="958" spans="1:20" ht="14.25" customHeight="1">
      <c r="A958" s="7">
        <v>115</v>
      </c>
      <c r="B958" s="10" t="s">
        <v>1554</v>
      </c>
      <c r="C958" s="11"/>
      <c r="D958" s="11" t="s">
        <v>12311</v>
      </c>
      <c r="E958" s="14"/>
      <c r="F958" s="14"/>
      <c r="G958" s="14"/>
      <c r="H958" s="14"/>
      <c r="I958" s="14"/>
      <c r="J958" s="12" t="s">
        <v>1278</v>
      </c>
      <c r="K958" s="415"/>
      <c r="L958" s="11" t="s">
        <v>11663</v>
      </c>
      <c r="M958" s="11" t="s">
        <v>28</v>
      </c>
      <c r="N958" s="11">
        <v>0</v>
      </c>
      <c r="O958" s="14"/>
      <c r="P958" s="11"/>
      <c r="Q958" s="11"/>
      <c r="R958" s="11"/>
      <c r="S958" s="11" t="s">
        <v>12310</v>
      </c>
      <c r="T958" s="16"/>
    </row>
    <row r="959" spans="1:20" ht="14.25" customHeight="1">
      <c r="A959" s="7">
        <v>115</v>
      </c>
      <c r="B959" s="10" t="s">
        <v>1554</v>
      </c>
      <c r="C959" s="11"/>
      <c r="D959" s="11" t="s">
        <v>12312</v>
      </c>
      <c r="E959" s="14"/>
      <c r="F959" s="14"/>
      <c r="G959" s="14"/>
      <c r="H959" s="14"/>
      <c r="I959" s="14"/>
      <c r="J959" s="12" t="s">
        <v>735</v>
      </c>
      <c r="K959" s="415"/>
      <c r="L959" s="11" t="s">
        <v>11663</v>
      </c>
      <c r="M959" s="14"/>
      <c r="N959" s="11">
        <v>0</v>
      </c>
      <c r="O959" s="14"/>
      <c r="P959" s="11"/>
      <c r="Q959" s="11"/>
      <c r="R959" s="11"/>
      <c r="S959" s="11" t="s">
        <v>12310</v>
      </c>
      <c r="T959" s="16"/>
    </row>
    <row r="960" spans="1:20" ht="14.25" customHeight="1">
      <c r="A960" s="7">
        <v>115</v>
      </c>
      <c r="B960" s="10" t="s">
        <v>1554</v>
      </c>
      <c r="C960" s="11"/>
      <c r="D960" s="11" t="s">
        <v>12313</v>
      </c>
      <c r="E960" s="14"/>
      <c r="F960" s="14"/>
      <c r="G960" s="14"/>
      <c r="H960" s="14"/>
      <c r="I960" s="14"/>
      <c r="J960" s="12" t="s">
        <v>6647</v>
      </c>
      <c r="K960" s="415"/>
      <c r="L960" s="11" t="s">
        <v>11663</v>
      </c>
      <c r="M960" s="14"/>
      <c r="N960" s="11">
        <v>0</v>
      </c>
      <c r="O960" s="14"/>
      <c r="P960" s="11"/>
      <c r="Q960" s="11"/>
      <c r="R960" s="11"/>
      <c r="S960" s="11" t="s">
        <v>12310</v>
      </c>
      <c r="T960" s="16"/>
    </row>
    <row r="961" spans="1:20" ht="14.25" customHeight="1">
      <c r="A961" s="7">
        <v>115</v>
      </c>
      <c r="B961" s="10" t="s">
        <v>1554</v>
      </c>
      <c r="C961" s="11" t="s">
        <v>557</v>
      </c>
      <c r="D961" s="11" t="s">
        <v>12314</v>
      </c>
      <c r="E961" s="11" t="s">
        <v>8447</v>
      </c>
      <c r="F961" s="11" t="s">
        <v>1562</v>
      </c>
      <c r="G961" s="11" t="s">
        <v>1565</v>
      </c>
      <c r="H961" s="11" t="s">
        <v>1566</v>
      </c>
      <c r="I961" s="14"/>
      <c r="J961" s="12" t="s">
        <v>1563</v>
      </c>
      <c r="K961" s="46" t="s">
        <v>1564</v>
      </c>
      <c r="L961" s="11" t="s">
        <v>11663</v>
      </c>
      <c r="M961" s="11" t="s">
        <v>28</v>
      </c>
      <c r="N961" s="11">
        <v>1</v>
      </c>
      <c r="O961" s="11">
        <v>7</v>
      </c>
      <c r="P961" s="11"/>
      <c r="Q961" s="130">
        <v>3</v>
      </c>
      <c r="R961" s="130">
        <v>3</v>
      </c>
      <c r="S961" s="11"/>
      <c r="T961" s="16"/>
    </row>
    <row r="962" spans="1:20" ht="14.25" customHeight="1">
      <c r="A962" s="7">
        <v>115</v>
      </c>
      <c r="B962" s="10" t="s">
        <v>1554</v>
      </c>
      <c r="C962" s="11" t="s">
        <v>38</v>
      </c>
      <c r="D962" s="11" t="s">
        <v>1568</v>
      </c>
      <c r="E962" s="14"/>
      <c r="F962" s="14"/>
      <c r="G962" s="11" t="s">
        <v>1572</v>
      </c>
      <c r="H962" s="11" t="s">
        <v>1572</v>
      </c>
      <c r="I962" s="14"/>
      <c r="J962" s="46" t="s">
        <v>1569</v>
      </c>
      <c r="K962" s="407" t="s">
        <v>1570</v>
      </c>
      <c r="L962" s="11" t="s">
        <v>11663</v>
      </c>
      <c r="M962" s="11" t="s">
        <v>43</v>
      </c>
      <c r="N962" s="11">
        <v>1</v>
      </c>
      <c r="O962" s="11">
        <v>7</v>
      </c>
      <c r="P962" s="11"/>
      <c r="Q962" s="130">
        <v>3</v>
      </c>
      <c r="R962" s="130">
        <v>3</v>
      </c>
      <c r="S962" s="11"/>
      <c r="T962" s="16"/>
    </row>
    <row r="963" spans="1:20" ht="14.25" customHeight="1">
      <c r="A963" s="7">
        <v>115</v>
      </c>
      <c r="B963" s="10" t="s">
        <v>1554</v>
      </c>
      <c r="C963" s="11" t="s">
        <v>1217</v>
      </c>
      <c r="D963" s="11" t="s">
        <v>1573</v>
      </c>
      <c r="E963" s="14"/>
      <c r="F963" s="11" t="s">
        <v>1574</v>
      </c>
      <c r="G963" s="11" t="s">
        <v>1578</v>
      </c>
      <c r="H963" s="11" t="s">
        <v>1578</v>
      </c>
      <c r="I963" s="14"/>
      <c r="J963" s="12" t="s">
        <v>1575</v>
      </c>
      <c r="K963" s="46" t="s">
        <v>1576</v>
      </c>
      <c r="L963" s="11" t="s">
        <v>11663</v>
      </c>
      <c r="M963" s="11" t="s">
        <v>43</v>
      </c>
      <c r="N963" s="11">
        <v>1</v>
      </c>
      <c r="O963" s="11">
        <v>7</v>
      </c>
      <c r="P963" s="11"/>
      <c r="Q963" s="130">
        <v>3</v>
      </c>
      <c r="R963" s="130">
        <v>3</v>
      </c>
      <c r="S963" s="11"/>
      <c r="T963" s="16"/>
    </row>
    <row r="964" spans="1:20" ht="14.25" customHeight="1">
      <c r="A964" s="7">
        <v>115</v>
      </c>
      <c r="B964" s="10" t="s">
        <v>1554</v>
      </c>
      <c r="C964" s="11" t="s">
        <v>753</v>
      </c>
      <c r="D964" s="11" t="s">
        <v>753</v>
      </c>
      <c r="E964" s="11" t="s">
        <v>6967</v>
      </c>
      <c r="F964" s="11" t="s">
        <v>1579</v>
      </c>
      <c r="G964" s="14"/>
      <c r="H964" s="14"/>
      <c r="I964" s="14"/>
      <c r="J964" s="12" t="s">
        <v>1580</v>
      </c>
      <c r="K964" s="46" t="s">
        <v>1581</v>
      </c>
      <c r="L964" s="11" t="s">
        <v>11663</v>
      </c>
      <c r="M964" s="11" t="s">
        <v>28</v>
      </c>
      <c r="N964" s="11">
        <v>0</v>
      </c>
      <c r="O964" s="11">
        <v>7</v>
      </c>
      <c r="P964" s="11"/>
      <c r="Q964" s="130">
        <v>3</v>
      </c>
      <c r="R964" s="130">
        <v>3</v>
      </c>
      <c r="S964" s="11"/>
      <c r="T964" s="16"/>
    </row>
    <row r="965" spans="1:20" ht="14.25" customHeight="1">
      <c r="A965" s="7">
        <v>116</v>
      </c>
      <c r="B965" s="19" t="s">
        <v>1583</v>
      </c>
      <c r="C965" s="11" t="s">
        <v>75</v>
      </c>
      <c r="D965" s="11" t="s">
        <v>75</v>
      </c>
      <c r="E965" s="11" t="s">
        <v>294</v>
      </c>
      <c r="F965" s="11" t="s">
        <v>1584</v>
      </c>
      <c r="G965" s="11" t="s">
        <v>12315</v>
      </c>
      <c r="H965" s="11" t="s">
        <v>12315</v>
      </c>
      <c r="I965" s="11" t="s">
        <v>586</v>
      </c>
      <c r="J965" s="12" t="s">
        <v>743</v>
      </c>
      <c r="K965" s="46" t="s">
        <v>1585</v>
      </c>
      <c r="L965" s="11" t="s">
        <v>11666</v>
      </c>
      <c r="M965" s="11" t="s">
        <v>78</v>
      </c>
      <c r="N965" s="11">
        <v>1</v>
      </c>
      <c r="O965" s="11">
        <v>6</v>
      </c>
      <c r="P965" s="11" t="s">
        <v>12316</v>
      </c>
      <c r="Q965" s="130">
        <v>2</v>
      </c>
      <c r="R965" s="130">
        <v>5</v>
      </c>
      <c r="S965" s="14"/>
      <c r="T965" s="16"/>
    </row>
    <row r="966" spans="1:20" ht="14.25" customHeight="1">
      <c r="A966" s="7">
        <v>116</v>
      </c>
      <c r="B966" s="19" t="s">
        <v>1583</v>
      </c>
      <c r="C966" s="11" t="s">
        <v>37</v>
      </c>
      <c r="D966" s="11" t="s">
        <v>1587</v>
      </c>
      <c r="E966" s="14"/>
      <c r="F966" s="14"/>
      <c r="G966" s="14"/>
      <c r="H966" s="14"/>
      <c r="I966" s="14"/>
      <c r="J966" s="12" t="s">
        <v>1588</v>
      </c>
      <c r="K966" s="46" t="s">
        <v>1589</v>
      </c>
      <c r="L966" s="11" t="s">
        <v>11663</v>
      </c>
      <c r="M966" s="11" t="s">
        <v>43</v>
      </c>
      <c r="N966" s="11">
        <v>0</v>
      </c>
      <c r="O966" s="11">
        <v>1</v>
      </c>
      <c r="P966" s="11"/>
      <c r="Q966" s="130">
        <v>3</v>
      </c>
      <c r="R966" s="130">
        <v>4</v>
      </c>
      <c r="S966" s="14"/>
      <c r="T966" s="16"/>
    </row>
    <row r="967" spans="1:20" ht="14.25" customHeight="1">
      <c r="A967" s="7">
        <v>116</v>
      </c>
      <c r="B967" s="19" t="s">
        <v>1583</v>
      </c>
      <c r="C967" s="51" t="s">
        <v>886</v>
      </c>
      <c r="D967" s="11" t="s">
        <v>1590</v>
      </c>
      <c r="E967" s="14"/>
      <c r="F967" s="14"/>
      <c r="G967" s="11" t="s">
        <v>1592</v>
      </c>
      <c r="H967" s="14"/>
      <c r="I967" s="14"/>
      <c r="J967" s="12" t="s">
        <v>1171</v>
      </c>
      <c r="K967" s="46" t="s">
        <v>1591</v>
      </c>
      <c r="L967" s="11" t="s">
        <v>11688</v>
      </c>
      <c r="M967" s="11" t="s">
        <v>110</v>
      </c>
      <c r="N967" s="11">
        <v>0</v>
      </c>
      <c r="O967" s="11">
        <v>3</v>
      </c>
      <c r="P967" s="11"/>
      <c r="Q967" s="130">
        <v>3</v>
      </c>
      <c r="R967" s="130">
        <v>5</v>
      </c>
      <c r="S967" s="14"/>
      <c r="T967" s="16"/>
    </row>
    <row r="968" spans="1:20" ht="14.25" customHeight="1">
      <c r="A968" s="7">
        <v>116</v>
      </c>
      <c r="B968" s="19" t="s">
        <v>1583</v>
      </c>
      <c r="C968" s="11" t="s">
        <v>94</v>
      </c>
      <c r="D968" s="11" t="s">
        <v>94</v>
      </c>
      <c r="E968" s="14"/>
      <c r="F968" s="14"/>
      <c r="G968" s="14"/>
      <c r="H968" s="14"/>
      <c r="I968" s="14"/>
      <c r="J968" s="12" t="s">
        <v>1593</v>
      </c>
      <c r="K968" s="46" t="s">
        <v>1594</v>
      </c>
      <c r="L968" s="11" t="s">
        <v>11738</v>
      </c>
      <c r="M968" s="11" t="s">
        <v>83</v>
      </c>
      <c r="N968" s="11">
        <v>0</v>
      </c>
      <c r="O968" s="11">
        <v>3</v>
      </c>
      <c r="P968" s="11"/>
      <c r="Q968" s="130">
        <v>3</v>
      </c>
      <c r="R968" s="130">
        <v>5</v>
      </c>
      <c r="S968" s="14"/>
      <c r="T968" s="16"/>
    </row>
    <row r="969" spans="1:20" ht="14.25" customHeight="1">
      <c r="A969" s="7">
        <v>117</v>
      </c>
      <c r="B969" s="19" t="s">
        <v>1595</v>
      </c>
      <c r="C969" s="11" t="s">
        <v>816</v>
      </c>
      <c r="D969" s="11" t="s">
        <v>852</v>
      </c>
      <c r="E969" s="14"/>
      <c r="F969" s="14"/>
      <c r="G969" s="11" t="s">
        <v>1596</v>
      </c>
      <c r="H969" s="11" t="s">
        <v>1596</v>
      </c>
      <c r="I969" s="11" t="s">
        <v>1597</v>
      </c>
      <c r="J969" s="407" t="s">
        <v>672</v>
      </c>
      <c r="K969" s="46" t="s">
        <v>174</v>
      </c>
      <c r="L969" s="11" t="s">
        <v>11666</v>
      </c>
      <c r="M969" s="11" t="s">
        <v>43</v>
      </c>
      <c r="N969" s="11">
        <v>1</v>
      </c>
      <c r="O969" s="11">
        <v>1</v>
      </c>
      <c r="P969" s="11" t="s">
        <v>12317</v>
      </c>
      <c r="Q969" s="130">
        <v>5</v>
      </c>
      <c r="R969" s="130">
        <v>5</v>
      </c>
      <c r="S969" s="14"/>
      <c r="T969" s="16"/>
    </row>
    <row r="970" spans="1:20" ht="14.25" customHeight="1">
      <c r="A970" s="7">
        <v>118</v>
      </c>
      <c r="B970" s="19" t="s">
        <v>1598</v>
      </c>
      <c r="C970" s="11"/>
      <c r="D970" s="11" t="s">
        <v>9430</v>
      </c>
      <c r="E970" s="14"/>
      <c r="F970" s="14"/>
      <c r="G970" s="11"/>
      <c r="H970" s="11"/>
      <c r="I970" s="14"/>
      <c r="J970" s="12" t="s">
        <v>1259</v>
      </c>
      <c r="K970" s="415"/>
      <c r="L970" s="11" t="s">
        <v>11666</v>
      </c>
      <c r="M970" s="11" t="s">
        <v>43</v>
      </c>
      <c r="N970" s="11">
        <v>0</v>
      </c>
      <c r="O970" s="14"/>
      <c r="P970" s="11"/>
      <c r="Q970" s="11"/>
      <c r="R970" s="11"/>
      <c r="S970" s="14"/>
      <c r="T970" s="16"/>
    </row>
    <row r="971" spans="1:20" ht="14.25" customHeight="1">
      <c r="A971" s="7">
        <v>118</v>
      </c>
      <c r="B971" s="19" t="s">
        <v>1598</v>
      </c>
      <c r="C971" s="11" t="s">
        <v>12318</v>
      </c>
      <c r="D971" s="11" t="s">
        <v>4274</v>
      </c>
      <c r="E971" s="14"/>
      <c r="F971" s="14"/>
      <c r="G971" s="14"/>
      <c r="H971" s="14"/>
      <c r="I971" s="14"/>
      <c r="J971" s="12" t="s">
        <v>3741</v>
      </c>
      <c r="K971" s="415"/>
      <c r="L971" s="11" t="s">
        <v>11663</v>
      </c>
      <c r="M971" s="11" t="s">
        <v>28</v>
      </c>
      <c r="N971" s="11">
        <v>0</v>
      </c>
      <c r="O971" s="14"/>
      <c r="P971" s="11"/>
      <c r="Q971" s="11"/>
      <c r="R971" s="11"/>
      <c r="S971" s="14"/>
      <c r="T971" s="16"/>
    </row>
    <row r="972" spans="1:20" ht="14.25" customHeight="1">
      <c r="A972" s="7">
        <v>118</v>
      </c>
      <c r="B972" s="19" t="s">
        <v>1598</v>
      </c>
      <c r="C972" s="11" t="s">
        <v>816</v>
      </c>
      <c r="D972" s="11" t="s">
        <v>852</v>
      </c>
      <c r="E972" s="14"/>
      <c r="F972" s="14"/>
      <c r="G972" s="11" t="s">
        <v>1600</v>
      </c>
      <c r="H972" s="11" t="s">
        <v>1600</v>
      </c>
      <c r="I972" s="11" t="s">
        <v>1439</v>
      </c>
      <c r="J972" s="12" t="s">
        <v>505</v>
      </c>
      <c r="K972" s="46" t="s">
        <v>1599</v>
      </c>
      <c r="L972" s="11" t="s">
        <v>11666</v>
      </c>
      <c r="M972" s="11" t="s">
        <v>43</v>
      </c>
      <c r="N972" s="11">
        <v>0</v>
      </c>
      <c r="O972" s="11">
        <v>1</v>
      </c>
      <c r="P972" s="11" t="s">
        <v>12319</v>
      </c>
      <c r="Q972" s="130">
        <v>4</v>
      </c>
      <c r="R972" s="130">
        <v>5</v>
      </c>
      <c r="S972" s="14"/>
      <c r="T972" s="16"/>
    </row>
    <row r="973" spans="1:20" ht="14.25" customHeight="1">
      <c r="A973" s="7">
        <v>118</v>
      </c>
      <c r="B973" s="19" t="s">
        <v>1598</v>
      </c>
      <c r="C973" s="11" t="s">
        <v>12320</v>
      </c>
      <c r="D973" s="11" t="s">
        <v>4416</v>
      </c>
      <c r="E973" s="14"/>
      <c r="F973" s="14"/>
      <c r="G973" s="14"/>
      <c r="H973" s="14"/>
      <c r="I973" s="14"/>
      <c r="J973" s="12" t="s">
        <v>12321</v>
      </c>
      <c r="K973" s="415"/>
      <c r="L973" s="11" t="s">
        <v>11663</v>
      </c>
      <c r="M973" s="11" t="s">
        <v>43</v>
      </c>
      <c r="N973" s="11">
        <v>0</v>
      </c>
      <c r="O973" s="14"/>
      <c r="P973" s="11"/>
      <c r="Q973" s="11"/>
      <c r="R973" s="11"/>
      <c r="S973" s="14"/>
      <c r="T973" s="16"/>
    </row>
    <row r="974" spans="1:20" ht="14.25" customHeight="1">
      <c r="A974" s="7">
        <v>118</v>
      </c>
      <c r="B974" s="19" t="s">
        <v>1598</v>
      </c>
      <c r="C974" s="11" t="s">
        <v>1601</v>
      </c>
      <c r="D974" s="11" t="s">
        <v>12322</v>
      </c>
      <c r="E974" s="14"/>
      <c r="F974" s="11" t="s">
        <v>1602</v>
      </c>
      <c r="G974" s="14"/>
      <c r="H974" s="14"/>
      <c r="I974" s="14"/>
      <c r="J974" s="12" t="s">
        <v>1603</v>
      </c>
      <c r="K974" s="46" t="s">
        <v>1604</v>
      </c>
      <c r="L974" s="11" t="s">
        <v>11663</v>
      </c>
      <c r="M974" s="11" t="s">
        <v>43</v>
      </c>
      <c r="N974" s="11">
        <v>0</v>
      </c>
      <c r="O974" s="11">
        <v>3</v>
      </c>
      <c r="P974" s="11"/>
      <c r="Q974" s="130">
        <v>3</v>
      </c>
      <c r="R974" s="130">
        <v>5</v>
      </c>
      <c r="S974" s="14"/>
      <c r="T974" s="16"/>
    </row>
    <row r="975" spans="1:20" ht="14.25" customHeight="1">
      <c r="A975" s="7">
        <v>119</v>
      </c>
      <c r="B975" s="19" t="s">
        <v>1605</v>
      </c>
      <c r="C975" s="11" t="s">
        <v>1468</v>
      </c>
      <c r="D975" s="11" t="s">
        <v>1468</v>
      </c>
      <c r="E975" s="14"/>
      <c r="F975" s="14"/>
      <c r="G975" s="11" t="s">
        <v>12323</v>
      </c>
      <c r="H975" s="11" t="s">
        <v>1606</v>
      </c>
      <c r="I975" s="14"/>
      <c r="J975" s="12" t="s">
        <v>1588</v>
      </c>
      <c r="K975" s="46" t="s">
        <v>228</v>
      </c>
      <c r="L975" s="11" t="s">
        <v>11663</v>
      </c>
      <c r="M975" s="11" t="s">
        <v>5797</v>
      </c>
      <c r="N975" s="11">
        <v>1</v>
      </c>
      <c r="O975" s="11">
        <v>5</v>
      </c>
      <c r="P975" s="11"/>
      <c r="Q975" s="130">
        <v>4</v>
      </c>
      <c r="R975" s="130">
        <v>4</v>
      </c>
      <c r="S975" s="14"/>
      <c r="T975" s="16"/>
    </row>
    <row r="976" spans="1:20" ht="14.25" customHeight="1">
      <c r="A976" s="7">
        <v>119</v>
      </c>
      <c r="B976" s="19" t="s">
        <v>1605</v>
      </c>
      <c r="C976" s="11" t="s">
        <v>692</v>
      </c>
      <c r="D976" s="11" t="s">
        <v>692</v>
      </c>
      <c r="E976" s="14"/>
      <c r="F976" s="14"/>
      <c r="G976" s="14"/>
      <c r="H976" s="14"/>
      <c r="I976" s="14"/>
      <c r="J976" s="12" t="s">
        <v>2082</v>
      </c>
      <c r="K976" s="415"/>
      <c r="L976" s="11" t="s">
        <v>11688</v>
      </c>
      <c r="M976" s="11" t="s">
        <v>83</v>
      </c>
      <c r="N976" s="11">
        <v>0</v>
      </c>
      <c r="O976" s="11">
        <v>3</v>
      </c>
      <c r="P976" s="11"/>
      <c r="Q976" s="11"/>
      <c r="R976" s="11"/>
      <c r="S976" s="14"/>
      <c r="T976" s="16"/>
    </row>
    <row r="977" spans="1:20" ht="14.25" customHeight="1">
      <c r="A977" s="7">
        <v>119</v>
      </c>
      <c r="B977" s="19" t="s">
        <v>1605</v>
      </c>
      <c r="C977" s="11" t="s">
        <v>2163</v>
      </c>
      <c r="D977" s="11" t="s">
        <v>2163</v>
      </c>
      <c r="E977" s="14"/>
      <c r="F977" s="14"/>
      <c r="G977" s="14"/>
      <c r="H977" s="14"/>
      <c r="I977" s="14"/>
      <c r="J977" s="12" t="s">
        <v>1014</v>
      </c>
      <c r="K977" s="415"/>
      <c r="L977" s="11" t="s">
        <v>11663</v>
      </c>
      <c r="M977" s="11" t="s">
        <v>5797</v>
      </c>
      <c r="N977" s="11">
        <v>0</v>
      </c>
      <c r="O977" s="11">
        <v>5</v>
      </c>
      <c r="P977" s="11"/>
      <c r="Q977" s="11"/>
      <c r="R977" s="11"/>
      <c r="S977" s="14"/>
      <c r="T977" s="16"/>
    </row>
    <row r="978" spans="1:20" ht="14.25" customHeight="1">
      <c r="A978" s="7">
        <v>119</v>
      </c>
      <c r="B978" s="19" t="s">
        <v>1605</v>
      </c>
      <c r="C978" s="11" t="s">
        <v>647</v>
      </c>
      <c r="D978" s="11" t="s">
        <v>1607</v>
      </c>
      <c r="E978" s="14"/>
      <c r="F978" s="14"/>
      <c r="G978" s="11" t="s">
        <v>1609</v>
      </c>
      <c r="H978" s="11" t="s">
        <v>1609</v>
      </c>
      <c r="I978" s="11" t="s">
        <v>1610</v>
      </c>
      <c r="J978" s="12" t="s">
        <v>457</v>
      </c>
      <c r="K978" s="46" t="s">
        <v>1608</v>
      </c>
      <c r="L978" s="11" t="s">
        <v>11666</v>
      </c>
      <c r="M978" s="11" t="s">
        <v>43</v>
      </c>
      <c r="N978" s="11">
        <v>0</v>
      </c>
      <c r="O978" s="11">
        <v>4</v>
      </c>
      <c r="P978" s="11"/>
      <c r="Q978" s="130">
        <v>4</v>
      </c>
      <c r="R978" s="130">
        <v>5</v>
      </c>
      <c r="S978" s="14"/>
      <c r="T978" s="16"/>
    </row>
    <row r="979" spans="1:20" ht="14.25" customHeight="1">
      <c r="A979" s="7">
        <v>119</v>
      </c>
      <c r="B979" s="19" t="s">
        <v>1605</v>
      </c>
      <c r="C979" s="11" t="s">
        <v>816</v>
      </c>
      <c r="D979" s="11" t="s">
        <v>852</v>
      </c>
      <c r="E979" s="11" t="s">
        <v>12324</v>
      </c>
      <c r="F979" s="14"/>
      <c r="G979" s="11" t="s">
        <v>1612</v>
      </c>
      <c r="H979" s="11" t="s">
        <v>1612</v>
      </c>
      <c r="I979" s="11" t="s">
        <v>1610</v>
      </c>
      <c r="J979" s="12" t="s">
        <v>383</v>
      </c>
      <c r="K979" s="46" t="s">
        <v>1608</v>
      </c>
      <c r="L979" s="11" t="s">
        <v>11666</v>
      </c>
      <c r="M979" s="11" t="s">
        <v>43</v>
      </c>
      <c r="N979" s="11">
        <v>1</v>
      </c>
      <c r="O979" s="11">
        <v>4</v>
      </c>
      <c r="P979" s="11" t="s">
        <v>12325</v>
      </c>
      <c r="Q979" s="130">
        <v>5</v>
      </c>
      <c r="R979" s="130">
        <v>5</v>
      </c>
      <c r="S979" s="14"/>
      <c r="T979" s="16"/>
    </row>
    <row r="980" spans="1:20" ht="14.25" customHeight="1">
      <c r="A980" s="7">
        <v>119</v>
      </c>
      <c r="B980" s="19" t="s">
        <v>1605</v>
      </c>
      <c r="C980" s="11" t="s">
        <v>38</v>
      </c>
      <c r="D980" s="11" t="s">
        <v>38</v>
      </c>
      <c r="E980" s="11"/>
      <c r="F980" s="14"/>
      <c r="G980" s="14"/>
      <c r="H980" s="14"/>
      <c r="I980" s="14"/>
      <c r="J980" s="12" t="s">
        <v>600</v>
      </c>
      <c r="K980" s="46" t="s">
        <v>1608</v>
      </c>
      <c r="L980" s="11" t="s">
        <v>11663</v>
      </c>
      <c r="M980" s="11" t="s">
        <v>43</v>
      </c>
      <c r="N980" s="11">
        <v>0</v>
      </c>
      <c r="O980" s="11">
        <v>4</v>
      </c>
      <c r="P980" s="11"/>
      <c r="Q980" s="130">
        <v>4</v>
      </c>
      <c r="R980" s="130">
        <v>4</v>
      </c>
      <c r="S980" s="14"/>
      <c r="T980" s="16"/>
    </row>
    <row r="981" spans="1:20" ht="14.25" customHeight="1">
      <c r="A981" s="7">
        <v>119</v>
      </c>
      <c r="B981" s="19" t="s">
        <v>1605</v>
      </c>
      <c r="C981" s="11" t="s">
        <v>886</v>
      </c>
      <c r="D981" s="11" t="s">
        <v>1613</v>
      </c>
      <c r="E981" s="11"/>
      <c r="F981" s="14"/>
      <c r="G981" s="11" t="s">
        <v>1613</v>
      </c>
      <c r="H981" s="14"/>
      <c r="I981" s="14"/>
      <c r="J981" s="12" t="s">
        <v>1614</v>
      </c>
      <c r="K981" s="46" t="s">
        <v>1615</v>
      </c>
      <c r="L981" s="11" t="s">
        <v>11663</v>
      </c>
      <c r="M981" s="11" t="s">
        <v>83</v>
      </c>
      <c r="N981" s="11">
        <v>0</v>
      </c>
      <c r="O981" s="11">
        <v>4</v>
      </c>
      <c r="P981" s="11"/>
      <c r="Q981" s="130">
        <v>3</v>
      </c>
      <c r="R981" s="130">
        <v>4</v>
      </c>
      <c r="S981" s="14"/>
      <c r="T981" s="16"/>
    </row>
    <row r="982" spans="1:20" ht="14.25" customHeight="1">
      <c r="A982" s="7">
        <v>119</v>
      </c>
      <c r="B982" s="19" t="s">
        <v>1605</v>
      </c>
      <c r="C982" s="11" t="s">
        <v>886</v>
      </c>
      <c r="D982" s="11" t="s">
        <v>1616</v>
      </c>
      <c r="E982" s="11"/>
      <c r="F982" s="14"/>
      <c r="G982" s="11" t="s">
        <v>1616</v>
      </c>
      <c r="H982" s="14"/>
      <c r="I982" s="14"/>
      <c r="J982" s="12" t="s">
        <v>1617</v>
      </c>
      <c r="K982" s="46" t="s">
        <v>1615</v>
      </c>
      <c r="L982" s="11" t="s">
        <v>11663</v>
      </c>
      <c r="M982" s="11" t="s">
        <v>83</v>
      </c>
      <c r="N982" s="11">
        <v>0</v>
      </c>
      <c r="O982" s="11">
        <v>4</v>
      </c>
      <c r="P982" s="11"/>
      <c r="Q982" s="130">
        <v>3</v>
      </c>
      <c r="R982" s="130">
        <v>3</v>
      </c>
      <c r="S982" s="14"/>
      <c r="T982" s="16"/>
    </row>
    <row r="983" spans="1:20" ht="14.25" customHeight="1">
      <c r="A983" s="1">
        <v>120</v>
      </c>
      <c r="B983" s="19" t="s">
        <v>1618</v>
      </c>
      <c r="C983" s="11" t="s">
        <v>79</v>
      </c>
      <c r="D983" s="11" t="s">
        <v>79</v>
      </c>
      <c r="E983" s="14"/>
      <c r="F983" s="14"/>
      <c r="G983" s="11" t="s">
        <v>245</v>
      </c>
      <c r="H983" s="11" t="s">
        <v>245</v>
      </c>
      <c r="I983" s="14"/>
      <c r="J983" s="12" t="s">
        <v>1619</v>
      </c>
      <c r="K983" s="46" t="s">
        <v>1305</v>
      </c>
      <c r="L983" s="11" t="s">
        <v>11688</v>
      </c>
      <c r="M983" s="11" t="s">
        <v>83</v>
      </c>
      <c r="N983" s="11">
        <v>1</v>
      </c>
      <c r="O983" s="11">
        <v>3</v>
      </c>
      <c r="P983" s="11"/>
      <c r="Q983" s="130">
        <v>4</v>
      </c>
      <c r="R983" s="130">
        <v>5</v>
      </c>
      <c r="S983" s="14"/>
      <c r="T983" s="16"/>
    </row>
    <row r="984" spans="1:20" ht="14.25" customHeight="1">
      <c r="A984" s="1">
        <v>120</v>
      </c>
      <c r="B984" s="19" t="s">
        <v>1618</v>
      </c>
      <c r="C984" s="11" t="s">
        <v>1620</v>
      </c>
      <c r="D984" s="11" t="s">
        <v>1621</v>
      </c>
      <c r="E984" s="14"/>
      <c r="F984" s="14"/>
      <c r="G984" s="11" t="s">
        <v>12326</v>
      </c>
      <c r="H984" s="11" t="s">
        <v>12326</v>
      </c>
      <c r="I984" s="11" t="s">
        <v>1625</v>
      </c>
      <c r="J984" s="12" t="s">
        <v>297</v>
      </c>
      <c r="K984" s="46" t="s">
        <v>1622</v>
      </c>
      <c r="L984" s="11" t="s">
        <v>11666</v>
      </c>
      <c r="M984" s="11" t="s">
        <v>43</v>
      </c>
      <c r="N984" s="11">
        <v>0</v>
      </c>
      <c r="O984" s="11">
        <v>1</v>
      </c>
      <c r="P984" s="11" t="s">
        <v>12327</v>
      </c>
      <c r="Q984" s="130">
        <v>4</v>
      </c>
      <c r="R984" s="130">
        <v>5</v>
      </c>
      <c r="S984" s="14"/>
      <c r="T984" s="16"/>
    </row>
    <row r="985" spans="1:20" ht="14.25" customHeight="1">
      <c r="A985" s="1">
        <v>120</v>
      </c>
      <c r="B985" s="19" t="s">
        <v>1618</v>
      </c>
      <c r="C985" s="11" t="s">
        <v>446</v>
      </c>
      <c r="D985" s="11" t="s">
        <v>447</v>
      </c>
      <c r="E985" s="11" t="s">
        <v>10374</v>
      </c>
      <c r="F985" s="14"/>
      <c r="G985" s="11" t="s">
        <v>12328</v>
      </c>
      <c r="H985" s="11" t="s">
        <v>12328</v>
      </c>
      <c r="I985" s="11" t="s">
        <v>1625</v>
      </c>
      <c r="J985" s="12" t="s">
        <v>428</v>
      </c>
      <c r="K985" s="46" t="s">
        <v>1627</v>
      </c>
      <c r="L985" s="11" t="s">
        <v>11666</v>
      </c>
      <c r="M985" s="11" t="s">
        <v>43</v>
      </c>
      <c r="N985" s="11">
        <v>0</v>
      </c>
      <c r="O985" s="11">
        <v>1</v>
      </c>
      <c r="P985" s="11" t="s">
        <v>12329</v>
      </c>
      <c r="Q985" s="130">
        <v>3</v>
      </c>
      <c r="R985" s="130">
        <v>5</v>
      </c>
      <c r="S985" s="14"/>
      <c r="T985" s="16"/>
    </row>
    <row r="986" spans="1:20" ht="14.25" customHeight="1">
      <c r="A986" s="1">
        <v>121</v>
      </c>
      <c r="B986" s="19" t="s">
        <v>1630</v>
      </c>
      <c r="C986" s="11" t="s">
        <v>1631</v>
      </c>
      <c r="D986" s="11" t="s">
        <v>351</v>
      </c>
      <c r="E986" s="14"/>
      <c r="F986" s="14"/>
      <c r="G986" s="11" t="s">
        <v>351</v>
      </c>
      <c r="H986" s="14"/>
      <c r="I986" s="14"/>
      <c r="J986" s="12" t="s">
        <v>1632</v>
      </c>
      <c r="K986" s="46" t="s">
        <v>92</v>
      </c>
      <c r="L986" s="11" t="s">
        <v>11663</v>
      </c>
      <c r="M986" s="11" t="s">
        <v>43</v>
      </c>
      <c r="N986" s="11">
        <v>0</v>
      </c>
      <c r="O986" s="11">
        <v>1</v>
      </c>
      <c r="P986" s="11"/>
      <c r="Q986" s="130">
        <v>2</v>
      </c>
      <c r="R986" s="130">
        <v>2</v>
      </c>
      <c r="S986" s="14"/>
      <c r="T986" s="16"/>
    </row>
    <row r="987" spans="1:20" ht="14.25" customHeight="1">
      <c r="A987" s="1">
        <v>121</v>
      </c>
      <c r="B987" s="19" t="s">
        <v>1630</v>
      </c>
      <c r="C987" s="11" t="s">
        <v>1633</v>
      </c>
      <c r="D987" s="11" t="s">
        <v>1634</v>
      </c>
      <c r="E987" s="14"/>
      <c r="F987" s="14"/>
      <c r="G987" s="11" t="s">
        <v>1634</v>
      </c>
      <c r="H987" s="14"/>
      <c r="I987" s="14"/>
      <c r="J987" s="12" t="s">
        <v>433</v>
      </c>
      <c r="K987" s="46" t="s">
        <v>92</v>
      </c>
      <c r="L987" s="11" t="s">
        <v>11663</v>
      </c>
      <c r="M987" s="11" t="s">
        <v>43</v>
      </c>
      <c r="N987" s="11">
        <v>0</v>
      </c>
      <c r="O987" s="11">
        <v>1</v>
      </c>
      <c r="P987" s="11"/>
      <c r="Q987" s="130">
        <v>2</v>
      </c>
      <c r="R987" s="130">
        <v>3</v>
      </c>
      <c r="S987" s="14"/>
      <c r="T987" s="16"/>
    </row>
    <row r="988" spans="1:20" ht="14.25" customHeight="1">
      <c r="A988" s="1">
        <v>121</v>
      </c>
      <c r="B988" s="19" t="s">
        <v>1630</v>
      </c>
      <c r="C988" s="11" t="s">
        <v>1219</v>
      </c>
      <c r="D988" s="11" t="s">
        <v>1219</v>
      </c>
      <c r="E988" s="14"/>
      <c r="F988" s="14"/>
      <c r="G988" s="11" t="s">
        <v>1637</v>
      </c>
      <c r="H988" s="11" t="s">
        <v>1637</v>
      </c>
      <c r="I988" s="11" t="s">
        <v>1638</v>
      </c>
      <c r="J988" s="12" t="s">
        <v>1635</v>
      </c>
      <c r="K988" s="46" t="s">
        <v>1636</v>
      </c>
      <c r="L988" s="11" t="s">
        <v>11666</v>
      </c>
      <c r="M988" s="11" t="s">
        <v>43</v>
      </c>
      <c r="N988" s="11">
        <v>0</v>
      </c>
      <c r="O988" s="11">
        <v>4</v>
      </c>
      <c r="P988" s="11"/>
      <c r="Q988" s="130">
        <v>2</v>
      </c>
      <c r="R988" s="130">
        <v>5</v>
      </c>
      <c r="S988" s="14"/>
      <c r="T988" s="16"/>
    </row>
    <row r="989" spans="1:20" ht="14.25" customHeight="1">
      <c r="A989" s="1">
        <v>121</v>
      </c>
      <c r="B989" s="19" t="s">
        <v>1630</v>
      </c>
      <c r="C989" s="11" t="s">
        <v>80</v>
      </c>
      <c r="D989" s="11" t="s">
        <v>4621</v>
      </c>
      <c r="E989" s="11" t="s">
        <v>2754</v>
      </c>
      <c r="F989" s="14"/>
      <c r="G989" s="11" t="s">
        <v>1556</v>
      </c>
      <c r="H989" s="11" t="s">
        <v>1557</v>
      </c>
      <c r="I989" s="14"/>
      <c r="J989" s="12" t="s">
        <v>1356</v>
      </c>
      <c r="K989" s="46" t="s">
        <v>58</v>
      </c>
      <c r="L989" s="11" t="s">
        <v>11688</v>
      </c>
      <c r="M989" s="11" t="s">
        <v>83</v>
      </c>
      <c r="N989" s="11">
        <v>0</v>
      </c>
      <c r="O989" s="11">
        <v>3</v>
      </c>
      <c r="P989" s="11"/>
      <c r="Q989" s="130">
        <v>3</v>
      </c>
      <c r="R989" s="130">
        <v>5</v>
      </c>
      <c r="S989" s="14"/>
      <c r="T989" s="16"/>
    </row>
    <row r="990" spans="1:20" ht="14.25" customHeight="1">
      <c r="A990" s="1">
        <v>121</v>
      </c>
      <c r="B990" s="19" t="s">
        <v>1630</v>
      </c>
      <c r="C990" s="11" t="s">
        <v>886</v>
      </c>
      <c r="D990" s="11" t="s">
        <v>886</v>
      </c>
      <c r="E990" s="14"/>
      <c r="F990" s="14"/>
      <c r="G990" s="11" t="s">
        <v>1641</v>
      </c>
      <c r="H990" s="11" t="s">
        <v>1641</v>
      </c>
      <c r="I990" s="14"/>
      <c r="J990" s="12" t="s">
        <v>1640</v>
      </c>
      <c r="K990" s="46" t="s">
        <v>58</v>
      </c>
      <c r="L990" s="11" t="s">
        <v>11663</v>
      </c>
      <c r="M990" s="11" t="s">
        <v>83</v>
      </c>
      <c r="N990" s="11">
        <v>0</v>
      </c>
      <c r="O990" s="11">
        <v>3</v>
      </c>
      <c r="P990" s="11"/>
      <c r="Q990" s="130">
        <v>3</v>
      </c>
      <c r="R990" s="130">
        <v>5</v>
      </c>
      <c r="S990" s="14"/>
      <c r="T990" s="16"/>
    </row>
    <row r="991" spans="1:20" ht="14.25" customHeight="1">
      <c r="A991" s="1">
        <v>121</v>
      </c>
      <c r="B991" s="19" t="s">
        <v>1630</v>
      </c>
      <c r="C991" s="11"/>
      <c r="D991" s="11" t="s">
        <v>7447</v>
      </c>
      <c r="E991" s="14"/>
      <c r="F991" s="14"/>
      <c r="G991" s="14"/>
      <c r="H991" s="14"/>
      <c r="I991" s="14"/>
      <c r="J991" s="12" t="s">
        <v>1615</v>
      </c>
      <c r="K991" s="415"/>
      <c r="L991" s="11" t="s">
        <v>11663</v>
      </c>
      <c r="M991" s="14"/>
      <c r="N991" s="11">
        <v>0</v>
      </c>
      <c r="O991" s="14"/>
      <c r="P991" s="11"/>
      <c r="Q991" s="11"/>
      <c r="R991" s="11"/>
      <c r="S991" s="14"/>
      <c r="T991" s="16"/>
    </row>
    <row r="992" spans="1:20" ht="14.25" customHeight="1">
      <c r="A992" s="7">
        <v>122</v>
      </c>
      <c r="B992" s="19" t="s">
        <v>1642</v>
      </c>
      <c r="C992" s="11" t="s">
        <v>1643</v>
      </c>
      <c r="D992" s="11" t="s">
        <v>90</v>
      </c>
      <c r="E992" s="14"/>
      <c r="F992" s="11" t="s">
        <v>1644</v>
      </c>
      <c r="G992" s="14"/>
      <c r="H992" s="14"/>
      <c r="I992" s="14"/>
      <c r="J992" s="12" t="s">
        <v>1645</v>
      </c>
      <c r="K992" s="46" t="s">
        <v>574</v>
      </c>
      <c r="L992" s="11" t="s">
        <v>11666</v>
      </c>
      <c r="M992" s="11" t="s">
        <v>28</v>
      </c>
      <c r="N992" s="11">
        <v>0</v>
      </c>
      <c r="O992" s="11">
        <v>1</v>
      </c>
      <c r="P992" s="11" t="s">
        <v>12330</v>
      </c>
      <c r="Q992" s="130">
        <v>3</v>
      </c>
      <c r="R992" s="130">
        <v>4</v>
      </c>
      <c r="S992" s="14"/>
      <c r="T992" s="16"/>
    </row>
    <row r="993" spans="1:20" ht="14.25" customHeight="1">
      <c r="A993" s="7">
        <v>122</v>
      </c>
      <c r="B993" s="19" t="s">
        <v>1642</v>
      </c>
      <c r="C993" s="11" t="s">
        <v>75</v>
      </c>
      <c r="D993" s="11" t="s">
        <v>75</v>
      </c>
      <c r="E993" s="14"/>
      <c r="F993" s="14"/>
      <c r="G993" s="11" t="s">
        <v>12331</v>
      </c>
      <c r="H993" s="11" t="s">
        <v>12331</v>
      </c>
      <c r="I993" s="14"/>
      <c r="J993" s="12" t="s">
        <v>1646</v>
      </c>
      <c r="K993" s="46" t="s">
        <v>1647</v>
      </c>
      <c r="L993" s="11" t="s">
        <v>11666</v>
      </c>
      <c r="M993" s="11" t="s">
        <v>78</v>
      </c>
      <c r="N993" s="11">
        <v>1</v>
      </c>
      <c r="O993" s="11">
        <v>5</v>
      </c>
      <c r="P993" s="11" t="s">
        <v>12332</v>
      </c>
      <c r="Q993" s="130">
        <v>3</v>
      </c>
      <c r="R993" s="130">
        <v>5</v>
      </c>
      <c r="S993" s="14"/>
      <c r="T993" s="16"/>
    </row>
    <row r="994" spans="1:20" ht="14.25" customHeight="1">
      <c r="A994" s="7">
        <v>122</v>
      </c>
      <c r="B994" s="19" t="s">
        <v>1642</v>
      </c>
      <c r="C994" s="11" t="s">
        <v>12333</v>
      </c>
      <c r="D994" s="11" t="s">
        <v>12334</v>
      </c>
      <c r="E994" s="14"/>
      <c r="F994" s="14"/>
      <c r="G994" s="14"/>
      <c r="H994" s="14"/>
      <c r="I994" s="14"/>
      <c r="J994" s="12" t="s">
        <v>865</v>
      </c>
      <c r="K994" s="415"/>
      <c r="L994" s="11" t="s">
        <v>11688</v>
      </c>
      <c r="M994" s="11" t="s">
        <v>83</v>
      </c>
      <c r="N994" s="11">
        <v>0</v>
      </c>
      <c r="O994" s="14"/>
      <c r="P994" s="11"/>
      <c r="Q994" s="11"/>
      <c r="R994" s="11"/>
      <c r="S994" s="14"/>
      <c r="T994" s="16"/>
    </row>
    <row r="995" spans="1:20" ht="14.25" customHeight="1">
      <c r="A995" s="7">
        <v>122</v>
      </c>
      <c r="B995" s="19" t="s">
        <v>1642</v>
      </c>
      <c r="C995" s="11" t="s">
        <v>1419</v>
      </c>
      <c r="D995" s="11" t="s">
        <v>1421</v>
      </c>
      <c r="E995" s="14"/>
      <c r="F995" s="14"/>
      <c r="G995" s="11" t="s">
        <v>1649</v>
      </c>
      <c r="H995" s="11" t="s">
        <v>1650</v>
      </c>
      <c r="I995" s="11" t="s">
        <v>1651</v>
      </c>
      <c r="J995" s="12" t="s">
        <v>775</v>
      </c>
      <c r="K995" s="46" t="s">
        <v>152</v>
      </c>
      <c r="L995" s="11" t="s">
        <v>11663</v>
      </c>
      <c r="M995" s="11" t="s">
        <v>43</v>
      </c>
      <c r="N995" s="11">
        <v>0</v>
      </c>
      <c r="O995" s="11">
        <v>1</v>
      </c>
      <c r="P995" s="11"/>
      <c r="Q995" s="130">
        <v>4</v>
      </c>
      <c r="R995" s="130">
        <v>5</v>
      </c>
      <c r="S995" s="14"/>
      <c r="T995" s="16"/>
    </row>
    <row r="996" spans="1:20" ht="14.25" customHeight="1">
      <c r="A996" s="7">
        <v>122</v>
      </c>
      <c r="B996" s="19" t="s">
        <v>1642</v>
      </c>
      <c r="C996" s="11" t="s">
        <v>12335</v>
      </c>
      <c r="D996" s="11" t="s">
        <v>12335</v>
      </c>
      <c r="E996" s="14"/>
      <c r="F996" s="14"/>
      <c r="G996" s="14"/>
      <c r="H996" s="14"/>
      <c r="I996" s="14"/>
      <c r="J996" s="12" t="s">
        <v>4132</v>
      </c>
      <c r="K996" s="415"/>
      <c r="L996" s="11" t="s">
        <v>11688</v>
      </c>
      <c r="M996" s="11" t="s">
        <v>83</v>
      </c>
      <c r="N996" s="11">
        <v>1</v>
      </c>
      <c r="O996" s="14"/>
      <c r="P996" s="11"/>
      <c r="Q996" s="11"/>
      <c r="R996" s="11"/>
      <c r="S996" s="14"/>
      <c r="T996" s="16"/>
    </row>
    <row r="997" spans="1:20" ht="14.25" customHeight="1">
      <c r="A997" s="7">
        <v>122</v>
      </c>
      <c r="B997" s="19" t="s">
        <v>1642</v>
      </c>
      <c r="C997" s="11" t="s">
        <v>1652</v>
      </c>
      <c r="D997" s="11" t="s">
        <v>1652</v>
      </c>
      <c r="E997" s="14"/>
      <c r="F997" s="14"/>
      <c r="G997" s="14"/>
      <c r="H997" s="14"/>
      <c r="I997" s="14"/>
      <c r="J997" s="12" t="s">
        <v>1653</v>
      </c>
      <c r="K997" s="46" t="s">
        <v>1654</v>
      </c>
      <c r="L997" s="11" t="s">
        <v>11663</v>
      </c>
      <c r="M997" s="11" t="s">
        <v>83</v>
      </c>
      <c r="N997" s="11">
        <v>1</v>
      </c>
      <c r="O997" s="11">
        <v>2</v>
      </c>
      <c r="P997" s="11"/>
      <c r="Q997" s="130">
        <v>3</v>
      </c>
      <c r="R997" s="130">
        <v>5</v>
      </c>
      <c r="S997" s="14"/>
      <c r="T997" s="16"/>
    </row>
    <row r="998" spans="1:20" ht="14.25" customHeight="1">
      <c r="A998" s="7">
        <v>122</v>
      </c>
      <c r="B998" s="19" t="s">
        <v>1642</v>
      </c>
      <c r="C998" s="11" t="s">
        <v>1655</v>
      </c>
      <c r="D998" s="11" t="s">
        <v>1655</v>
      </c>
      <c r="E998" s="14"/>
      <c r="F998" s="14"/>
      <c r="G998" s="14"/>
      <c r="H998" s="14"/>
      <c r="I998" s="14"/>
      <c r="J998" s="12" t="s">
        <v>1656</v>
      </c>
      <c r="K998" s="46" t="s">
        <v>1654</v>
      </c>
      <c r="L998" s="11" t="s">
        <v>11688</v>
      </c>
      <c r="M998" s="11" t="s">
        <v>83</v>
      </c>
      <c r="N998" s="11">
        <v>1</v>
      </c>
      <c r="O998" s="11">
        <v>2</v>
      </c>
      <c r="P998" s="11"/>
      <c r="Q998" s="130">
        <v>3</v>
      </c>
      <c r="R998" s="130">
        <v>5</v>
      </c>
      <c r="S998" s="14"/>
      <c r="T998" s="16"/>
    </row>
    <row r="999" spans="1:20" ht="14.25" customHeight="1">
      <c r="A999" s="7">
        <v>123</v>
      </c>
      <c r="B999" s="19" t="s">
        <v>1657</v>
      </c>
      <c r="C999" s="11" t="s">
        <v>1667</v>
      </c>
      <c r="D999" s="11" t="s">
        <v>90</v>
      </c>
      <c r="E999" s="14"/>
      <c r="F999" s="11" t="s">
        <v>12336</v>
      </c>
      <c r="G999" s="14"/>
      <c r="H999" s="14"/>
      <c r="I999" s="14"/>
      <c r="J999" s="12" t="s">
        <v>433</v>
      </c>
      <c r="K999" s="415"/>
      <c r="L999" s="11" t="s">
        <v>11688</v>
      </c>
      <c r="M999" s="11" t="s">
        <v>43</v>
      </c>
      <c r="N999" s="11">
        <v>0</v>
      </c>
      <c r="O999" s="11">
        <v>3</v>
      </c>
      <c r="P999" s="11"/>
      <c r="Q999" s="11"/>
      <c r="R999" s="11"/>
      <c r="S999" s="11" t="s">
        <v>12337</v>
      </c>
      <c r="T999" s="16"/>
    </row>
    <row r="1000" spans="1:20" ht="14.25" customHeight="1">
      <c r="A1000" s="7">
        <v>123</v>
      </c>
      <c r="B1000" s="19" t="s">
        <v>1657</v>
      </c>
      <c r="C1000" s="11" t="s">
        <v>12338</v>
      </c>
      <c r="D1000" s="11" t="s">
        <v>90</v>
      </c>
      <c r="E1000" s="14"/>
      <c r="F1000" s="11" t="s">
        <v>4964</v>
      </c>
      <c r="G1000" s="14"/>
      <c r="H1000" s="14"/>
      <c r="I1000" s="14"/>
      <c r="J1000" s="12" t="s">
        <v>433</v>
      </c>
      <c r="K1000" s="415"/>
      <c r="L1000" s="11" t="s">
        <v>11663</v>
      </c>
      <c r="M1000" s="11" t="s">
        <v>43</v>
      </c>
      <c r="N1000" s="11">
        <v>0</v>
      </c>
      <c r="O1000" s="11">
        <v>3</v>
      </c>
      <c r="P1000" s="11"/>
      <c r="Q1000" s="11"/>
      <c r="R1000" s="11"/>
      <c r="S1000" s="11"/>
      <c r="T1000" s="16"/>
    </row>
    <row r="1001" spans="1:20" ht="14.25" customHeight="1">
      <c r="A1001" s="7">
        <v>123</v>
      </c>
      <c r="B1001" s="19" t="s">
        <v>1657</v>
      </c>
      <c r="C1001" s="11" t="s">
        <v>197</v>
      </c>
      <c r="D1001" s="11" t="s">
        <v>197</v>
      </c>
      <c r="E1001" s="14"/>
      <c r="F1001" s="14"/>
      <c r="G1001" s="11" t="s">
        <v>1659</v>
      </c>
      <c r="H1001" s="11" t="s">
        <v>1659</v>
      </c>
      <c r="I1001" s="14"/>
      <c r="J1001" s="12" t="s">
        <v>530</v>
      </c>
      <c r="K1001" s="46" t="s">
        <v>1658</v>
      </c>
      <c r="L1001" s="11" t="s">
        <v>11663</v>
      </c>
      <c r="M1001" s="11" t="s">
        <v>83</v>
      </c>
      <c r="N1001" s="11">
        <v>0</v>
      </c>
      <c r="O1001" s="11">
        <v>3</v>
      </c>
      <c r="P1001" s="11"/>
      <c r="Q1001" s="130">
        <v>2</v>
      </c>
      <c r="R1001" s="130">
        <v>2</v>
      </c>
      <c r="S1001" s="14"/>
      <c r="T1001" s="16"/>
    </row>
    <row r="1002" spans="1:20" ht="14.25" customHeight="1">
      <c r="A1002" s="1">
        <v>124</v>
      </c>
      <c r="B1002" s="10" t="s">
        <v>1660</v>
      </c>
      <c r="C1002" s="11" t="s">
        <v>75</v>
      </c>
      <c r="D1002" s="11" t="s">
        <v>75</v>
      </c>
      <c r="E1002" s="14"/>
      <c r="F1002" s="11"/>
      <c r="G1002" s="14"/>
      <c r="H1002" s="14"/>
      <c r="I1002" s="14"/>
      <c r="J1002" s="12" t="s">
        <v>338</v>
      </c>
      <c r="K1002" s="415"/>
      <c r="L1002" s="11" t="s">
        <v>11666</v>
      </c>
      <c r="M1002" s="11" t="s">
        <v>78</v>
      </c>
      <c r="N1002" s="11">
        <v>0</v>
      </c>
      <c r="O1002" s="11">
        <v>6</v>
      </c>
      <c r="P1002" s="21" t="s">
        <v>12339</v>
      </c>
      <c r="Q1002" s="21"/>
      <c r="R1002" s="21"/>
      <c r="S1002" s="11"/>
      <c r="T1002" s="16"/>
    </row>
    <row r="1003" spans="1:20" ht="14.25" customHeight="1">
      <c r="A1003" s="1">
        <v>124</v>
      </c>
      <c r="B1003" s="10" t="s">
        <v>1660</v>
      </c>
      <c r="C1003" s="11" t="s">
        <v>44</v>
      </c>
      <c r="D1003" s="11" t="s">
        <v>587</v>
      </c>
      <c r="E1003" s="11" t="s">
        <v>12340</v>
      </c>
      <c r="F1003" s="11"/>
      <c r="G1003" s="11" t="s">
        <v>1661</v>
      </c>
      <c r="H1003" s="11" t="s">
        <v>1661</v>
      </c>
      <c r="I1003" s="11" t="s">
        <v>1662</v>
      </c>
      <c r="J1003" s="12" t="s">
        <v>864</v>
      </c>
      <c r="K1003" s="46" t="s">
        <v>1250</v>
      </c>
      <c r="L1003" s="11" t="s">
        <v>11666</v>
      </c>
      <c r="M1003" s="11" t="s">
        <v>43</v>
      </c>
      <c r="N1003" s="11">
        <v>1</v>
      </c>
      <c r="O1003" s="11">
        <v>0</v>
      </c>
      <c r="P1003" s="16"/>
      <c r="Q1003" s="402">
        <v>5</v>
      </c>
      <c r="R1003" s="402">
        <v>5</v>
      </c>
      <c r="S1003" s="11"/>
      <c r="T1003" s="16"/>
    </row>
    <row r="1004" spans="1:20" ht="14.25" customHeight="1">
      <c r="A1004" s="1">
        <v>124</v>
      </c>
      <c r="B1004" s="10" t="s">
        <v>1660</v>
      </c>
      <c r="C1004" s="11" t="s">
        <v>1518</v>
      </c>
      <c r="D1004" s="11" t="s">
        <v>1518</v>
      </c>
      <c r="E1004" s="14"/>
      <c r="F1004" s="11"/>
      <c r="G1004" s="14"/>
      <c r="H1004" s="14"/>
      <c r="I1004" s="14"/>
      <c r="J1004" s="12" t="s">
        <v>1368</v>
      </c>
      <c r="K1004" s="46" t="s">
        <v>1250</v>
      </c>
      <c r="L1004" s="11" t="s">
        <v>11688</v>
      </c>
      <c r="M1004" s="11" t="s">
        <v>83</v>
      </c>
      <c r="N1004" s="11">
        <v>0</v>
      </c>
      <c r="O1004" s="11">
        <v>2</v>
      </c>
      <c r="P1004" s="16"/>
      <c r="Q1004" s="402">
        <v>3</v>
      </c>
      <c r="R1004" s="402">
        <v>3</v>
      </c>
      <c r="S1004" s="11"/>
      <c r="T1004" s="16"/>
    </row>
    <row r="1005" spans="1:20" ht="14.25" customHeight="1">
      <c r="A1005" s="7">
        <v>125</v>
      </c>
      <c r="B1005" s="19" t="s">
        <v>1663</v>
      </c>
      <c r="C1005" s="11" t="s">
        <v>1664</v>
      </c>
      <c r="D1005" s="11" t="s">
        <v>1665</v>
      </c>
      <c r="E1005" s="11" t="s">
        <v>1666</v>
      </c>
      <c r="F1005" s="14"/>
      <c r="G1005" s="11" t="s">
        <v>1666</v>
      </c>
      <c r="H1005" s="11" t="s">
        <v>1666</v>
      </c>
      <c r="I1005" s="14"/>
      <c r="J1005" s="12" t="s">
        <v>480</v>
      </c>
      <c r="K1005" s="46" t="s">
        <v>235</v>
      </c>
      <c r="L1005" s="11" t="s">
        <v>11663</v>
      </c>
      <c r="M1005" s="11" t="s">
        <v>275</v>
      </c>
      <c r="N1005" s="11">
        <v>0</v>
      </c>
      <c r="O1005" s="11">
        <v>5</v>
      </c>
      <c r="P1005" s="11"/>
      <c r="Q1005" s="130">
        <v>4</v>
      </c>
      <c r="R1005" s="130">
        <v>5</v>
      </c>
      <c r="S1005" s="14"/>
      <c r="T1005" s="16"/>
    </row>
    <row r="1006" spans="1:20" ht="14.25" customHeight="1">
      <c r="A1006" s="7">
        <v>125</v>
      </c>
      <c r="B1006" s="19" t="s">
        <v>1663</v>
      </c>
      <c r="C1006" s="11" t="s">
        <v>1667</v>
      </c>
      <c r="D1006" s="11" t="s">
        <v>1280</v>
      </c>
      <c r="E1006" s="14"/>
      <c r="F1006" s="14"/>
      <c r="G1006" s="14"/>
      <c r="H1006" s="14"/>
      <c r="I1006" s="14"/>
      <c r="J1006" s="12" t="s">
        <v>1668</v>
      </c>
      <c r="K1006" s="46" t="s">
        <v>566</v>
      </c>
      <c r="L1006" s="11" t="s">
        <v>11688</v>
      </c>
      <c r="M1006" s="11" t="s">
        <v>110</v>
      </c>
      <c r="N1006" s="11">
        <v>0</v>
      </c>
      <c r="O1006" s="11">
        <v>5</v>
      </c>
      <c r="P1006" s="11"/>
      <c r="Q1006" s="130">
        <v>2</v>
      </c>
      <c r="R1006" s="130">
        <v>4</v>
      </c>
      <c r="S1006" s="14"/>
      <c r="T1006" s="16"/>
    </row>
    <row r="1007" spans="1:20" ht="14.25" customHeight="1">
      <c r="A1007" s="7">
        <v>126</v>
      </c>
      <c r="B1007" s="10" t="s">
        <v>1669</v>
      </c>
      <c r="C1007" s="11" t="s">
        <v>1667</v>
      </c>
      <c r="D1007" s="11" t="s">
        <v>4436</v>
      </c>
      <c r="E1007" s="14"/>
      <c r="F1007" s="14"/>
      <c r="G1007" s="14"/>
      <c r="H1007" s="14"/>
      <c r="I1007" s="14"/>
      <c r="J1007" s="12" t="s">
        <v>1435</v>
      </c>
      <c r="K1007" s="415"/>
      <c r="L1007" s="11" t="s">
        <v>11688</v>
      </c>
      <c r="M1007" s="11" t="s">
        <v>110</v>
      </c>
      <c r="N1007" s="11">
        <v>0</v>
      </c>
      <c r="O1007" s="11">
        <v>0</v>
      </c>
      <c r="P1007" s="11"/>
      <c r="Q1007" s="11"/>
      <c r="R1007" s="11"/>
      <c r="S1007" s="14"/>
      <c r="T1007" s="16"/>
    </row>
    <row r="1008" spans="1:20" ht="14.25" customHeight="1">
      <c r="A1008" s="7">
        <v>126</v>
      </c>
      <c r="B1008" s="10" t="s">
        <v>1669</v>
      </c>
      <c r="C1008" s="11" t="s">
        <v>816</v>
      </c>
      <c r="D1008" s="11" t="s">
        <v>852</v>
      </c>
      <c r="E1008" s="11" t="s">
        <v>6924</v>
      </c>
      <c r="F1008" s="14"/>
      <c r="G1008" s="11" t="s">
        <v>1670</v>
      </c>
      <c r="H1008" s="11" t="s">
        <v>1670</v>
      </c>
      <c r="I1008" s="11" t="s">
        <v>1439</v>
      </c>
      <c r="J1008" s="12" t="s">
        <v>583</v>
      </c>
      <c r="K1008" s="46" t="s">
        <v>475</v>
      </c>
      <c r="L1008" s="11" t="s">
        <v>11666</v>
      </c>
      <c r="M1008" s="11" t="s">
        <v>43</v>
      </c>
      <c r="N1008" s="11">
        <v>0</v>
      </c>
      <c r="O1008" s="11">
        <v>1</v>
      </c>
      <c r="P1008" s="11" t="s">
        <v>12341</v>
      </c>
      <c r="Q1008" s="130">
        <v>4</v>
      </c>
      <c r="R1008" s="130">
        <v>5</v>
      </c>
      <c r="S1008" s="14"/>
      <c r="T1008" s="16"/>
    </row>
    <row r="1009" spans="1:20" ht="14.25" customHeight="1">
      <c r="A1009" s="7">
        <v>126</v>
      </c>
      <c r="B1009" s="10" t="s">
        <v>1669</v>
      </c>
      <c r="C1009" s="11" t="s">
        <v>1414</v>
      </c>
      <c r="D1009" s="11" t="s">
        <v>1415</v>
      </c>
      <c r="E1009" s="11" t="s">
        <v>12342</v>
      </c>
      <c r="F1009" s="14"/>
      <c r="G1009" s="11" t="s">
        <v>1674</v>
      </c>
      <c r="H1009" s="11" t="s">
        <v>1674</v>
      </c>
      <c r="I1009" s="11" t="s">
        <v>1198</v>
      </c>
      <c r="J1009" s="12" t="s">
        <v>1671</v>
      </c>
      <c r="K1009" s="46" t="s">
        <v>1672</v>
      </c>
      <c r="L1009" s="11" t="s">
        <v>11666</v>
      </c>
      <c r="M1009" s="11" t="s">
        <v>28</v>
      </c>
      <c r="N1009" s="11">
        <v>0</v>
      </c>
      <c r="O1009" s="11">
        <v>1</v>
      </c>
      <c r="P1009" s="16"/>
      <c r="Q1009" s="402">
        <v>5</v>
      </c>
      <c r="R1009" s="402">
        <v>5</v>
      </c>
      <c r="S1009" s="14"/>
      <c r="T1009" s="16"/>
    </row>
    <row r="1010" spans="1:20" ht="14.25" customHeight="1">
      <c r="A1010" s="7">
        <v>126</v>
      </c>
      <c r="B1010" s="10" t="s">
        <v>1669</v>
      </c>
      <c r="C1010" s="11" t="s">
        <v>12343</v>
      </c>
      <c r="D1010" s="11" t="s">
        <v>12343</v>
      </c>
      <c r="E1010" s="14"/>
      <c r="F1010" s="14"/>
      <c r="G1010" s="14"/>
      <c r="H1010" s="14"/>
      <c r="I1010" s="14"/>
      <c r="J1010" s="12" t="s">
        <v>2057</v>
      </c>
      <c r="K1010" s="415"/>
      <c r="L1010" s="11" t="s">
        <v>11688</v>
      </c>
      <c r="M1010" s="11" t="s">
        <v>98</v>
      </c>
      <c r="N1010" s="11">
        <v>0</v>
      </c>
      <c r="O1010" s="11">
        <v>3</v>
      </c>
      <c r="P1010" s="11"/>
      <c r="Q1010" s="11"/>
      <c r="R1010" s="11"/>
      <c r="S1010" s="14"/>
      <c r="T1010" s="16"/>
    </row>
    <row r="1011" spans="1:20" ht="14.25" customHeight="1">
      <c r="A1011" s="7">
        <v>126</v>
      </c>
      <c r="B1011" s="10" t="s">
        <v>1669</v>
      </c>
      <c r="C1011" s="11" t="s">
        <v>1675</v>
      </c>
      <c r="D1011" s="11" t="s">
        <v>1676</v>
      </c>
      <c r="E1011" s="14"/>
      <c r="F1011" s="11" t="s">
        <v>1677</v>
      </c>
      <c r="G1011" s="11" t="s">
        <v>12344</v>
      </c>
      <c r="H1011" s="11" t="s">
        <v>12344</v>
      </c>
      <c r="I1011" s="14"/>
      <c r="J1011" s="12" t="s">
        <v>1279</v>
      </c>
      <c r="K1011" s="46" t="s">
        <v>630</v>
      </c>
      <c r="L1011" s="11" t="s">
        <v>11663</v>
      </c>
      <c r="M1011" s="11" t="s">
        <v>5797</v>
      </c>
      <c r="N1011" s="11">
        <v>1</v>
      </c>
      <c r="O1011" s="11">
        <v>5</v>
      </c>
      <c r="P1011" s="11" t="s">
        <v>12345</v>
      </c>
      <c r="Q1011" s="130">
        <v>5</v>
      </c>
      <c r="R1011" s="130">
        <v>5</v>
      </c>
      <c r="S1011" s="14"/>
      <c r="T1011" s="16"/>
    </row>
    <row r="1012" spans="1:20" ht="14.25" customHeight="1">
      <c r="A1012" s="7">
        <v>127</v>
      </c>
      <c r="B1012" s="19" t="s">
        <v>1680</v>
      </c>
      <c r="C1012" s="11"/>
      <c r="D1012" s="11" t="s">
        <v>547</v>
      </c>
      <c r="E1012" s="14"/>
      <c r="F1012" s="14"/>
      <c r="G1012" s="14"/>
      <c r="H1012" s="14"/>
      <c r="I1012" s="14"/>
      <c r="J1012" s="12" t="s">
        <v>335</v>
      </c>
      <c r="K1012" s="415"/>
      <c r="L1012" s="11" t="s">
        <v>11663</v>
      </c>
      <c r="M1012" s="14"/>
      <c r="N1012" s="14"/>
      <c r="O1012" s="14"/>
      <c r="P1012" s="11"/>
      <c r="Q1012" s="11"/>
      <c r="R1012" s="11"/>
      <c r="S1012" s="14"/>
      <c r="T1012" s="16"/>
    </row>
    <row r="1013" spans="1:20" ht="14.25" customHeight="1">
      <c r="A1013" s="7">
        <v>127</v>
      </c>
      <c r="B1013" s="19" t="s">
        <v>1680</v>
      </c>
      <c r="C1013" s="11" t="s">
        <v>1989</v>
      </c>
      <c r="D1013" s="11" t="s">
        <v>12346</v>
      </c>
      <c r="E1013" s="14"/>
      <c r="F1013" s="11" t="s">
        <v>7007</v>
      </c>
      <c r="G1013" s="11"/>
      <c r="H1013" s="11"/>
      <c r="I1013" s="14"/>
      <c r="J1013" s="12" t="s">
        <v>3357</v>
      </c>
      <c r="K1013" s="415"/>
      <c r="L1013" s="11" t="s">
        <v>11663</v>
      </c>
      <c r="M1013" s="11" t="s">
        <v>43</v>
      </c>
      <c r="N1013" s="11">
        <v>0</v>
      </c>
      <c r="O1013" s="11">
        <v>1</v>
      </c>
      <c r="P1013" s="11"/>
      <c r="Q1013" s="11"/>
      <c r="R1013" s="11"/>
      <c r="S1013" s="14"/>
      <c r="T1013" s="16"/>
    </row>
    <row r="1014" spans="1:20" ht="14.25" customHeight="1">
      <c r="A1014" s="7">
        <v>127</v>
      </c>
      <c r="B1014" s="19" t="s">
        <v>1680</v>
      </c>
      <c r="C1014" s="11" t="s">
        <v>126</v>
      </c>
      <c r="D1014" s="11" t="s">
        <v>806</v>
      </c>
      <c r="E1014" s="14"/>
      <c r="F1014" s="14"/>
      <c r="G1014" s="11"/>
      <c r="H1014" s="11"/>
      <c r="I1014" s="14"/>
      <c r="J1014" s="12" t="s">
        <v>1646</v>
      </c>
      <c r="K1014" s="415"/>
      <c r="L1014" s="11" t="s">
        <v>11663</v>
      </c>
      <c r="M1014" s="11" t="s">
        <v>43</v>
      </c>
      <c r="N1014" s="11">
        <v>0</v>
      </c>
      <c r="O1014" s="11">
        <v>1</v>
      </c>
      <c r="P1014" s="11"/>
      <c r="Q1014" s="11"/>
      <c r="R1014" s="11"/>
      <c r="S1014" s="14"/>
      <c r="T1014" s="16"/>
    </row>
    <row r="1015" spans="1:20" ht="14.25" customHeight="1">
      <c r="A1015" s="7">
        <v>127</v>
      </c>
      <c r="B1015" s="19" t="s">
        <v>1680</v>
      </c>
      <c r="C1015" s="11" t="s">
        <v>44</v>
      </c>
      <c r="D1015" s="11" t="s">
        <v>1266</v>
      </c>
      <c r="E1015" s="14"/>
      <c r="F1015" s="11" t="s">
        <v>561</v>
      </c>
      <c r="G1015" s="11" t="s">
        <v>1682</v>
      </c>
      <c r="H1015" s="11" t="s">
        <v>1682</v>
      </c>
      <c r="I1015" s="11" t="s">
        <v>1685</v>
      </c>
      <c r="J1015" s="12" t="s">
        <v>1681</v>
      </c>
      <c r="K1015" s="46" t="s">
        <v>109</v>
      </c>
      <c r="L1015" s="11" t="s">
        <v>11666</v>
      </c>
      <c r="M1015" s="11" t="s">
        <v>43</v>
      </c>
      <c r="N1015" s="11">
        <v>1</v>
      </c>
      <c r="O1015" s="11">
        <v>1</v>
      </c>
      <c r="P1015" s="11"/>
      <c r="Q1015" s="130">
        <v>4</v>
      </c>
      <c r="R1015" s="130">
        <v>3</v>
      </c>
      <c r="S1015" s="14"/>
      <c r="T1015" s="16"/>
    </row>
    <row r="1016" spans="1:20" ht="14.25" customHeight="1">
      <c r="A1016" s="7">
        <v>127</v>
      </c>
      <c r="B1016" s="19" t="s">
        <v>1680</v>
      </c>
      <c r="C1016" s="11" t="s">
        <v>350</v>
      </c>
      <c r="D1016" s="11" t="s">
        <v>350</v>
      </c>
      <c r="E1016" s="11" t="s">
        <v>12347</v>
      </c>
      <c r="F1016" s="14"/>
      <c r="G1016" s="11" t="s">
        <v>12348</v>
      </c>
      <c r="H1016" s="11" t="s">
        <v>12348</v>
      </c>
      <c r="I1016" s="14"/>
      <c r="J1016" s="12" t="s">
        <v>694</v>
      </c>
      <c r="K1016" s="46" t="s">
        <v>114</v>
      </c>
      <c r="L1016" s="11" t="s">
        <v>11666</v>
      </c>
      <c r="M1016" s="11" t="s">
        <v>275</v>
      </c>
      <c r="N1016" s="11">
        <v>1</v>
      </c>
      <c r="O1016" s="11">
        <v>5</v>
      </c>
      <c r="P1016" s="11"/>
      <c r="Q1016" s="130">
        <v>4</v>
      </c>
      <c r="R1016" s="130">
        <v>3</v>
      </c>
      <c r="S1016" s="14"/>
      <c r="T1016" s="16"/>
    </row>
    <row r="1017" spans="1:20" ht="14.25" customHeight="1">
      <c r="A1017" s="7">
        <v>127</v>
      </c>
      <c r="B1017" s="19" t="s">
        <v>1680</v>
      </c>
      <c r="C1017" s="11" t="s">
        <v>1675</v>
      </c>
      <c r="D1017" s="11" t="s">
        <v>1688</v>
      </c>
      <c r="E1017" s="11" t="s">
        <v>12349</v>
      </c>
      <c r="F1017" s="11" t="s">
        <v>11105</v>
      </c>
      <c r="G1017" s="11" t="s">
        <v>1692</v>
      </c>
      <c r="H1017" s="11" t="s">
        <v>1692</v>
      </c>
      <c r="I1017" s="14"/>
      <c r="J1017" s="12" t="s">
        <v>1690</v>
      </c>
      <c r="K1017" s="46" t="s">
        <v>1032</v>
      </c>
      <c r="L1017" s="11" t="s">
        <v>11663</v>
      </c>
      <c r="M1017" s="11" t="s">
        <v>43</v>
      </c>
      <c r="N1017" s="11">
        <v>1</v>
      </c>
      <c r="O1017" s="11">
        <v>5</v>
      </c>
      <c r="P1017" s="11" t="s">
        <v>12350</v>
      </c>
      <c r="Q1017" s="130">
        <v>3</v>
      </c>
      <c r="R1017" s="130">
        <v>3</v>
      </c>
      <c r="S1017" s="14"/>
      <c r="T1017" s="16"/>
    </row>
    <row r="1018" spans="1:20" ht="14.25" customHeight="1">
      <c r="A1018" s="7">
        <v>128</v>
      </c>
      <c r="B1018" s="19" t="s">
        <v>1693</v>
      </c>
      <c r="C1018" s="21" t="s">
        <v>267</v>
      </c>
      <c r="D1018" s="21" t="s">
        <v>12351</v>
      </c>
      <c r="E1018" s="14"/>
      <c r="F1018" s="14"/>
      <c r="G1018" s="14"/>
      <c r="H1018" s="14"/>
      <c r="I1018" s="14"/>
      <c r="J1018" s="12" t="s">
        <v>2845</v>
      </c>
      <c r="K1018" s="415"/>
      <c r="L1018" s="11" t="s">
        <v>11666</v>
      </c>
      <c r="M1018" s="11" t="s">
        <v>43</v>
      </c>
      <c r="N1018" s="11">
        <v>0</v>
      </c>
      <c r="O1018" s="11">
        <v>1</v>
      </c>
      <c r="P1018" s="11"/>
      <c r="Q1018" s="11"/>
      <c r="R1018" s="11"/>
      <c r="S1018" s="14"/>
      <c r="T1018" s="16"/>
    </row>
    <row r="1019" spans="1:20" ht="14.25" customHeight="1">
      <c r="A1019" s="7">
        <v>128</v>
      </c>
      <c r="B1019" s="19" t="s">
        <v>1693</v>
      </c>
      <c r="C1019" s="21" t="s">
        <v>75</v>
      </c>
      <c r="D1019" s="21" t="s">
        <v>90</v>
      </c>
      <c r="E1019" s="11" t="s">
        <v>294</v>
      </c>
      <c r="F1019" s="11" t="s">
        <v>295</v>
      </c>
      <c r="G1019" s="14"/>
      <c r="H1019" s="14"/>
      <c r="I1019" s="14"/>
      <c r="J1019" s="12" t="s">
        <v>661</v>
      </c>
      <c r="K1019" s="46" t="s">
        <v>1694</v>
      </c>
      <c r="L1019" s="11" t="s">
        <v>11666</v>
      </c>
      <c r="M1019" s="11" t="s">
        <v>78</v>
      </c>
      <c r="N1019" s="11">
        <v>0</v>
      </c>
      <c r="O1019" s="11">
        <v>5</v>
      </c>
      <c r="P1019" s="11"/>
      <c r="Q1019" s="130">
        <v>3</v>
      </c>
      <c r="R1019" s="130">
        <v>5</v>
      </c>
      <c r="S1019" s="14"/>
      <c r="T1019" s="16"/>
    </row>
    <row r="1020" spans="1:20" ht="14.25" customHeight="1">
      <c r="A1020" s="7">
        <v>128</v>
      </c>
      <c r="B1020" s="19" t="s">
        <v>1693</v>
      </c>
      <c r="C1020" s="21" t="s">
        <v>94</v>
      </c>
      <c r="D1020" s="21" t="s">
        <v>1695</v>
      </c>
      <c r="E1020" s="14"/>
      <c r="F1020" s="14"/>
      <c r="G1020" s="14"/>
      <c r="H1020" s="14"/>
      <c r="I1020" s="14"/>
      <c r="J1020" s="12" t="s">
        <v>769</v>
      </c>
      <c r="K1020" s="12" t="s">
        <v>336</v>
      </c>
      <c r="L1020" s="11" t="s">
        <v>11738</v>
      </c>
      <c r="M1020" s="11" t="s">
        <v>83</v>
      </c>
      <c r="N1020" s="11">
        <v>0</v>
      </c>
      <c r="O1020" s="11">
        <v>3</v>
      </c>
      <c r="P1020" s="11"/>
      <c r="Q1020" s="130">
        <v>3</v>
      </c>
      <c r="R1020" s="130">
        <v>3</v>
      </c>
      <c r="S1020" s="14"/>
      <c r="T1020" s="16"/>
    </row>
    <row r="1021" spans="1:20" ht="14.25" customHeight="1">
      <c r="A1021" s="7">
        <v>128</v>
      </c>
      <c r="B1021" s="19" t="s">
        <v>1693</v>
      </c>
      <c r="C1021" s="21" t="s">
        <v>1696</v>
      </c>
      <c r="D1021" s="21" t="s">
        <v>1697</v>
      </c>
      <c r="E1021" s="14"/>
      <c r="F1021" s="11" t="s">
        <v>1698</v>
      </c>
      <c r="G1021" s="14"/>
      <c r="H1021" s="14"/>
      <c r="I1021" s="14"/>
      <c r="J1021" s="12" t="s">
        <v>336</v>
      </c>
      <c r="K1021" s="46" t="s">
        <v>678</v>
      </c>
      <c r="L1021" s="11" t="s">
        <v>11663</v>
      </c>
      <c r="M1021" s="11" t="s">
        <v>43</v>
      </c>
      <c r="N1021" s="11">
        <v>0</v>
      </c>
      <c r="O1021" s="11">
        <v>5</v>
      </c>
      <c r="P1021" s="11" t="s">
        <v>12352</v>
      </c>
      <c r="Q1021" s="130">
        <v>3</v>
      </c>
      <c r="R1021" s="130">
        <v>3</v>
      </c>
      <c r="S1021" s="14"/>
      <c r="T1021" s="16"/>
    </row>
    <row r="1022" spans="1:20" ht="14.25" customHeight="1">
      <c r="A1022" s="7">
        <v>128</v>
      </c>
      <c r="B1022" s="19" t="s">
        <v>1693</v>
      </c>
      <c r="C1022" s="21" t="s">
        <v>2068</v>
      </c>
      <c r="D1022" s="21" t="s">
        <v>12353</v>
      </c>
      <c r="E1022" s="14"/>
      <c r="F1022" s="14"/>
      <c r="G1022" s="14"/>
      <c r="H1022" s="14"/>
      <c r="I1022" s="14"/>
      <c r="J1022" s="12" t="s">
        <v>1182</v>
      </c>
      <c r="K1022" s="415"/>
      <c r="L1022" s="11" t="s">
        <v>11663</v>
      </c>
      <c r="M1022" s="11" t="s">
        <v>43</v>
      </c>
      <c r="N1022" s="11">
        <v>0</v>
      </c>
      <c r="O1022" s="11">
        <v>5</v>
      </c>
      <c r="P1022" s="11"/>
      <c r="Q1022" s="11"/>
      <c r="R1022" s="11"/>
      <c r="S1022" s="14"/>
      <c r="T1022" s="16"/>
    </row>
    <row r="1023" spans="1:20" ht="14.25" customHeight="1">
      <c r="A1023" s="7">
        <v>128</v>
      </c>
      <c r="B1023" s="19" t="s">
        <v>1693</v>
      </c>
      <c r="C1023" s="21" t="s">
        <v>2369</v>
      </c>
      <c r="D1023" s="21" t="s">
        <v>2369</v>
      </c>
      <c r="E1023" s="14"/>
      <c r="F1023" s="14"/>
      <c r="G1023" s="14"/>
      <c r="H1023" s="14"/>
      <c r="I1023" s="14"/>
      <c r="J1023" s="12" t="s">
        <v>5753</v>
      </c>
      <c r="K1023" s="415"/>
      <c r="L1023" s="11" t="s">
        <v>11663</v>
      </c>
      <c r="M1023" s="11" t="s">
        <v>5797</v>
      </c>
      <c r="N1023" s="11">
        <v>0</v>
      </c>
      <c r="O1023" s="11">
        <v>5</v>
      </c>
      <c r="P1023" s="11"/>
      <c r="Q1023" s="11"/>
      <c r="R1023" s="11"/>
      <c r="S1023" s="14"/>
      <c r="T1023" s="16"/>
    </row>
    <row r="1024" spans="1:20" ht="14.25" customHeight="1">
      <c r="A1024" s="7">
        <v>128</v>
      </c>
      <c r="B1024" s="19" t="s">
        <v>1693</v>
      </c>
      <c r="C1024" s="21" t="s">
        <v>183</v>
      </c>
      <c r="D1024" s="21" t="s">
        <v>183</v>
      </c>
      <c r="E1024" s="14"/>
      <c r="F1024" s="14"/>
      <c r="G1024" s="14"/>
      <c r="H1024" s="14"/>
      <c r="I1024" s="14"/>
      <c r="J1024" s="12" t="s">
        <v>1699</v>
      </c>
      <c r="K1024" s="46" t="s">
        <v>419</v>
      </c>
      <c r="L1024" s="11" t="s">
        <v>11663</v>
      </c>
      <c r="M1024" s="11" t="s">
        <v>5797</v>
      </c>
      <c r="N1024" s="11">
        <v>0</v>
      </c>
      <c r="O1024" s="11">
        <v>5</v>
      </c>
      <c r="P1024" s="11"/>
      <c r="Q1024" s="130">
        <v>3</v>
      </c>
      <c r="R1024" s="130">
        <v>5</v>
      </c>
      <c r="S1024" s="14"/>
      <c r="T1024" s="16"/>
    </row>
    <row r="1025" spans="1:20" ht="14.25" customHeight="1">
      <c r="A1025" s="7">
        <v>128</v>
      </c>
      <c r="B1025" s="19" t="s">
        <v>1693</v>
      </c>
      <c r="C1025" s="21" t="s">
        <v>197</v>
      </c>
      <c r="D1025" s="21" t="s">
        <v>90</v>
      </c>
      <c r="E1025" s="14"/>
      <c r="F1025" s="11" t="s">
        <v>2653</v>
      </c>
      <c r="G1025" s="14"/>
      <c r="H1025" s="14"/>
      <c r="I1025" s="14"/>
      <c r="J1025" s="12" t="s">
        <v>545</v>
      </c>
      <c r="K1025" s="415"/>
      <c r="L1025" s="11" t="s">
        <v>11663</v>
      </c>
      <c r="M1025" s="11" t="s">
        <v>28</v>
      </c>
      <c r="N1025" s="11">
        <v>0</v>
      </c>
      <c r="O1025" s="11">
        <v>5</v>
      </c>
      <c r="P1025" s="11"/>
      <c r="Q1025" s="11"/>
      <c r="R1025" s="11"/>
      <c r="S1025" s="14"/>
      <c r="T1025" s="16"/>
    </row>
    <row r="1026" spans="1:20" ht="14.25" customHeight="1">
      <c r="A1026" s="7">
        <v>129</v>
      </c>
      <c r="B1026" s="19" t="s">
        <v>1700</v>
      </c>
      <c r="C1026" s="21"/>
      <c r="D1026" s="21" t="s">
        <v>6208</v>
      </c>
      <c r="E1026" s="14"/>
      <c r="F1026" s="14"/>
      <c r="G1026" s="14"/>
      <c r="H1026" s="14"/>
      <c r="I1026" s="14"/>
      <c r="J1026" s="407" t="s">
        <v>3033</v>
      </c>
      <c r="K1026" s="415"/>
      <c r="L1026" s="14"/>
      <c r="M1026" s="14"/>
      <c r="N1026" s="11">
        <v>0</v>
      </c>
      <c r="O1026" s="14"/>
      <c r="P1026" s="11"/>
      <c r="Q1026" s="11"/>
      <c r="R1026" s="11"/>
      <c r="S1026" s="14"/>
      <c r="T1026" s="16"/>
    </row>
    <row r="1027" spans="1:20" ht="14.25" customHeight="1">
      <c r="A1027" s="7">
        <v>129</v>
      </c>
      <c r="B1027" s="19" t="s">
        <v>1700</v>
      </c>
      <c r="C1027" s="11" t="s">
        <v>44</v>
      </c>
      <c r="D1027" s="11" t="s">
        <v>1701</v>
      </c>
      <c r="E1027" s="14"/>
      <c r="F1027" s="14"/>
      <c r="G1027" s="11" t="s">
        <v>1703</v>
      </c>
      <c r="H1027" s="11" t="s">
        <v>1703</v>
      </c>
      <c r="I1027" s="14"/>
      <c r="J1027" s="12" t="s">
        <v>1702</v>
      </c>
      <c r="K1027" s="46" t="s">
        <v>870</v>
      </c>
      <c r="L1027" s="11" t="s">
        <v>11663</v>
      </c>
      <c r="M1027" s="11" t="s">
        <v>28</v>
      </c>
      <c r="N1027" s="11">
        <v>0</v>
      </c>
      <c r="O1027" s="11">
        <v>0</v>
      </c>
      <c r="P1027" s="11"/>
      <c r="Q1027" s="130">
        <v>4</v>
      </c>
      <c r="R1027" s="130">
        <v>5</v>
      </c>
      <c r="S1027" s="14"/>
      <c r="T1027" s="16"/>
    </row>
    <row r="1028" spans="1:20" ht="14.25" customHeight="1">
      <c r="A1028" s="7">
        <v>129</v>
      </c>
      <c r="B1028" s="19" t="s">
        <v>1700</v>
      </c>
      <c r="C1028" s="11"/>
      <c r="D1028" s="11" t="s">
        <v>6208</v>
      </c>
      <c r="E1028" s="14"/>
      <c r="F1028" s="14"/>
      <c r="G1028" s="14"/>
      <c r="H1028" s="14"/>
      <c r="I1028" s="14"/>
      <c r="J1028" s="12" t="s">
        <v>1322</v>
      </c>
      <c r="K1028" s="415"/>
      <c r="L1028" s="11"/>
      <c r="M1028" s="14"/>
      <c r="N1028" s="14"/>
      <c r="O1028" s="14"/>
      <c r="P1028" s="11"/>
      <c r="Q1028" s="11"/>
      <c r="R1028" s="11"/>
      <c r="S1028" s="14"/>
      <c r="T1028" s="16"/>
    </row>
    <row r="1029" spans="1:20" ht="14.25" customHeight="1">
      <c r="A1029" s="7">
        <v>129</v>
      </c>
      <c r="B1029" s="19" t="s">
        <v>1700</v>
      </c>
      <c r="C1029" s="11" t="s">
        <v>1704</v>
      </c>
      <c r="D1029" s="11" t="s">
        <v>1705</v>
      </c>
      <c r="E1029" s="14"/>
      <c r="F1029" s="14"/>
      <c r="G1029" s="11" t="s">
        <v>12354</v>
      </c>
      <c r="H1029" s="11" t="s">
        <v>12354</v>
      </c>
      <c r="I1029" s="11" t="s">
        <v>12355</v>
      </c>
      <c r="J1029" s="12" t="s">
        <v>1706</v>
      </c>
      <c r="K1029" s="46" t="s">
        <v>1707</v>
      </c>
      <c r="L1029" s="11" t="s">
        <v>11663</v>
      </c>
      <c r="M1029" s="11" t="s">
        <v>43</v>
      </c>
      <c r="N1029" s="11">
        <v>0</v>
      </c>
      <c r="O1029" s="11">
        <v>0</v>
      </c>
      <c r="P1029" s="11"/>
      <c r="Q1029" s="130">
        <v>5</v>
      </c>
      <c r="R1029" s="130">
        <v>5</v>
      </c>
      <c r="S1029" s="14"/>
      <c r="T1029" s="16"/>
    </row>
    <row r="1030" spans="1:20" ht="14.25" customHeight="1">
      <c r="A1030" s="7">
        <v>130</v>
      </c>
      <c r="B1030" s="19" t="s">
        <v>1712</v>
      </c>
      <c r="C1030" s="11" t="s">
        <v>68</v>
      </c>
      <c r="D1030" s="11" t="s">
        <v>68</v>
      </c>
      <c r="E1030" s="14"/>
      <c r="F1030" s="14"/>
      <c r="G1030" s="14"/>
      <c r="H1030" s="14"/>
      <c r="I1030" s="14"/>
      <c r="J1030" s="12" t="s">
        <v>136</v>
      </c>
      <c r="K1030" s="415"/>
      <c r="L1030" s="11" t="s">
        <v>11666</v>
      </c>
      <c r="M1030" s="11" t="s">
        <v>28</v>
      </c>
      <c r="N1030" s="11">
        <v>0</v>
      </c>
      <c r="O1030" s="11">
        <v>1</v>
      </c>
      <c r="P1030" s="11"/>
      <c r="Q1030" s="11"/>
      <c r="R1030" s="11"/>
      <c r="S1030" s="14"/>
      <c r="T1030" s="16"/>
    </row>
    <row r="1031" spans="1:20" ht="14.25" customHeight="1">
      <c r="A1031" s="7">
        <v>130</v>
      </c>
      <c r="B1031" s="19" t="s">
        <v>1712</v>
      </c>
      <c r="C1031" s="11" t="s">
        <v>1461</v>
      </c>
      <c r="D1031" s="11" t="s">
        <v>1890</v>
      </c>
      <c r="E1031" s="14"/>
      <c r="F1031" s="14"/>
      <c r="G1031" s="14"/>
      <c r="H1031" s="14"/>
      <c r="I1031" s="14"/>
      <c r="J1031" s="12" t="s">
        <v>1742</v>
      </c>
      <c r="K1031" s="415"/>
      <c r="L1031" s="11" t="s">
        <v>11666</v>
      </c>
      <c r="M1031" s="11" t="s">
        <v>28</v>
      </c>
      <c r="N1031" s="11">
        <v>0</v>
      </c>
      <c r="O1031" s="11">
        <v>1</v>
      </c>
      <c r="P1031" s="11"/>
      <c r="Q1031" s="11"/>
      <c r="R1031" s="11"/>
      <c r="S1031" s="14"/>
      <c r="T1031" s="16"/>
    </row>
    <row r="1032" spans="1:20" ht="14.25" customHeight="1">
      <c r="A1032" s="7">
        <v>130</v>
      </c>
      <c r="B1032" s="19" t="s">
        <v>1712</v>
      </c>
      <c r="C1032" s="11"/>
      <c r="D1032" s="11" t="s">
        <v>90</v>
      </c>
      <c r="E1032" s="14"/>
      <c r="F1032" s="11" t="s">
        <v>12356</v>
      </c>
      <c r="G1032" s="11"/>
      <c r="H1032" s="14"/>
      <c r="I1032" s="14"/>
      <c r="J1032" s="12" t="s">
        <v>288</v>
      </c>
      <c r="K1032" s="415"/>
      <c r="L1032" s="11" t="s">
        <v>11666</v>
      </c>
      <c r="M1032" s="11" t="s">
        <v>43</v>
      </c>
      <c r="N1032" s="11">
        <v>0</v>
      </c>
      <c r="O1032" s="11">
        <v>4</v>
      </c>
      <c r="P1032" s="11"/>
      <c r="Q1032" s="11"/>
      <c r="R1032" s="11"/>
      <c r="S1032" s="14"/>
      <c r="T1032" s="16"/>
    </row>
    <row r="1033" spans="1:20" ht="14.25" customHeight="1">
      <c r="A1033" s="7">
        <v>130</v>
      </c>
      <c r="B1033" s="19" t="s">
        <v>1712</v>
      </c>
      <c r="C1033" s="11" t="s">
        <v>1713</v>
      </c>
      <c r="D1033" s="11" t="s">
        <v>1714</v>
      </c>
      <c r="E1033" s="11" t="s">
        <v>12357</v>
      </c>
      <c r="F1033" s="14"/>
      <c r="G1033" s="11" t="s">
        <v>1715</v>
      </c>
      <c r="H1033" s="11" t="s">
        <v>1716</v>
      </c>
      <c r="I1033" s="14"/>
      <c r="J1033" s="12" t="s">
        <v>371</v>
      </c>
      <c r="K1033" s="46" t="s">
        <v>986</v>
      </c>
      <c r="L1033" s="11" t="s">
        <v>11666</v>
      </c>
      <c r="M1033" s="11" t="s">
        <v>43</v>
      </c>
      <c r="N1033" s="11">
        <v>0</v>
      </c>
      <c r="O1033" s="11">
        <v>4</v>
      </c>
      <c r="P1033" s="11"/>
      <c r="Q1033" s="130">
        <v>2</v>
      </c>
      <c r="R1033" s="130">
        <v>3</v>
      </c>
      <c r="S1033" s="14"/>
      <c r="T1033" s="16"/>
    </row>
    <row r="1034" spans="1:20" ht="14.25" customHeight="1">
      <c r="A1034" s="7">
        <v>130</v>
      </c>
      <c r="B1034" s="19" t="s">
        <v>1712</v>
      </c>
      <c r="C1034" s="11"/>
      <c r="D1034" s="11" t="s">
        <v>90</v>
      </c>
      <c r="E1034" s="16"/>
      <c r="F1034" s="11" t="s">
        <v>37</v>
      </c>
      <c r="G1034" s="14"/>
      <c r="H1034" s="14"/>
      <c r="I1034" s="14"/>
      <c r="J1034" s="12" t="s">
        <v>289</v>
      </c>
      <c r="K1034" s="415"/>
      <c r="L1034" s="11" t="s">
        <v>11663</v>
      </c>
      <c r="M1034" s="11" t="s">
        <v>43</v>
      </c>
      <c r="N1034" s="11">
        <v>0</v>
      </c>
      <c r="O1034" s="11">
        <v>4</v>
      </c>
      <c r="P1034" s="11"/>
      <c r="Q1034" s="11"/>
      <c r="R1034" s="11"/>
      <c r="S1034" s="14"/>
      <c r="T1034" s="16"/>
    </row>
    <row r="1035" spans="1:20" ht="14.25" customHeight="1">
      <c r="A1035" s="7">
        <v>130</v>
      </c>
      <c r="B1035" s="19" t="s">
        <v>1712</v>
      </c>
      <c r="C1035" s="11"/>
      <c r="D1035" s="11" t="s">
        <v>90</v>
      </c>
      <c r="E1035" s="16"/>
      <c r="F1035" s="11" t="s">
        <v>12358</v>
      </c>
      <c r="G1035" s="14"/>
      <c r="H1035" s="14"/>
      <c r="I1035" s="14"/>
      <c r="J1035" s="12" t="s">
        <v>614</v>
      </c>
      <c r="K1035" s="415"/>
      <c r="L1035" s="11" t="s">
        <v>11663</v>
      </c>
      <c r="M1035" s="11" t="s">
        <v>43</v>
      </c>
      <c r="N1035" s="11">
        <v>0</v>
      </c>
      <c r="O1035" s="11">
        <v>4</v>
      </c>
      <c r="P1035" s="11"/>
      <c r="Q1035" s="11"/>
      <c r="R1035" s="11"/>
      <c r="S1035" s="14"/>
      <c r="T1035" s="16"/>
    </row>
    <row r="1036" spans="1:20" ht="14.25" customHeight="1">
      <c r="A1036" s="7">
        <v>130</v>
      </c>
      <c r="B1036" s="19" t="s">
        <v>1712</v>
      </c>
      <c r="C1036" s="11" t="s">
        <v>1084</v>
      </c>
      <c r="D1036" s="11" t="s">
        <v>90</v>
      </c>
      <c r="E1036" s="14"/>
      <c r="F1036" s="11" t="s">
        <v>1717</v>
      </c>
      <c r="G1036" s="11" t="s">
        <v>12359</v>
      </c>
      <c r="H1036" s="14"/>
      <c r="I1036" s="14"/>
      <c r="J1036" s="12" t="s">
        <v>32</v>
      </c>
      <c r="K1036" s="46" t="s">
        <v>813</v>
      </c>
      <c r="L1036" s="11" t="s">
        <v>11663</v>
      </c>
      <c r="M1036" s="11" t="s">
        <v>28</v>
      </c>
      <c r="N1036" s="11">
        <v>0</v>
      </c>
      <c r="O1036" s="11">
        <v>4</v>
      </c>
      <c r="P1036" s="11"/>
      <c r="Q1036" s="130">
        <v>3</v>
      </c>
      <c r="R1036" s="130">
        <v>3</v>
      </c>
      <c r="S1036" s="14"/>
      <c r="T1036" s="16"/>
    </row>
    <row r="1037" spans="1:20" ht="14.25" customHeight="1">
      <c r="A1037" s="7">
        <v>130</v>
      </c>
      <c r="B1037" s="19" t="s">
        <v>1712</v>
      </c>
      <c r="C1037" s="11" t="s">
        <v>12360</v>
      </c>
      <c r="D1037" s="11" t="s">
        <v>12360</v>
      </c>
      <c r="E1037" s="14"/>
      <c r="F1037" s="11"/>
      <c r="G1037" s="14"/>
      <c r="H1037" s="14"/>
      <c r="I1037" s="14"/>
      <c r="J1037" s="12" t="s">
        <v>223</v>
      </c>
      <c r="K1037" s="415"/>
      <c r="L1037" s="11" t="s">
        <v>11666</v>
      </c>
      <c r="M1037" s="11" t="s">
        <v>43</v>
      </c>
      <c r="N1037" s="11">
        <v>0</v>
      </c>
      <c r="O1037" s="11">
        <v>4</v>
      </c>
      <c r="P1037" s="11"/>
      <c r="Q1037" s="11"/>
      <c r="R1037" s="11"/>
      <c r="S1037" s="14"/>
      <c r="T1037" s="16"/>
    </row>
    <row r="1038" spans="1:20" ht="14.25" customHeight="1">
      <c r="A1038" s="7">
        <v>130</v>
      </c>
      <c r="B1038" s="19" t="s">
        <v>1712</v>
      </c>
      <c r="C1038" s="11" t="s">
        <v>12361</v>
      </c>
      <c r="D1038" s="11" t="s">
        <v>12361</v>
      </c>
      <c r="E1038" s="14"/>
      <c r="F1038" s="11"/>
      <c r="G1038" s="14"/>
      <c r="H1038" s="14"/>
      <c r="I1038" s="14"/>
      <c r="J1038" s="12" t="s">
        <v>2154</v>
      </c>
      <c r="K1038" s="415"/>
      <c r="L1038" s="11" t="s">
        <v>11663</v>
      </c>
      <c r="M1038" s="11" t="s">
        <v>28</v>
      </c>
      <c r="N1038" s="11">
        <v>0</v>
      </c>
      <c r="O1038" s="11">
        <v>4</v>
      </c>
      <c r="P1038" s="11"/>
      <c r="Q1038" s="11"/>
      <c r="R1038" s="11"/>
      <c r="S1038" s="14"/>
      <c r="T1038" s="16"/>
    </row>
    <row r="1039" spans="1:20" ht="14.25" customHeight="1">
      <c r="A1039" s="7">
        <v>130</v>
      </c>
      <c r="B1039" s="19" t="s">
        <v>1712</v>
      </c>
      <c r="C1039" s="11" t="s">
        <v>1719</v>
      </c>
      <c r="D1039" s="11" t="s">
        <v>1719</v>
      </c>
      <c r="E1039" s="14"/>
      <c r="F1039" s="14"/>
      <c r="G1039" s="11" t="s">
        <v>1722</v>
      </c>
      <c r="H1039" s="11" t="s">
        <v>1722</v>
      </c>
      <c r="I1039" s="14"/>
      <c r="J1039" s="12" t="s">
        <v>1589</v>
      </c>
      <c r="K1039" s="46" t="s">
        <v>1720</v>
      </c>
      <c r="L1039" s="11" t="s">
        <v>11666</v>
      </c>
      <c r="M1039" s="11" t="s">
        <v>28</v>
      </c>
      <c r="N1039" s="11">
        <v>0</v>
      </c>
      <c r="O1039" s="11">
        <v>4</v>
      </c>
      <c r="P1039" s="11"/>
      <c r="Q1039" s="130">
        <v>3</v>
      </c>
      <c r="R1039" s="130">
        <v>5</v>
      </c>
      <c r="S1039" s="14"/>
      <c r="T1039" s="16"/>
    </row>
    <row r="1040" spans="1:20" ht="14.25" customHeight="1">
      <c r="A1040" s="7">
        <v>130</v>
      </c>
      <c r="B1040" s="19" t="s">
        <v>1712</v>
      </c>
      <c r="C1040" s="11" t="s">
        <v>1723</v>
      </c>
      <c r="D1040" s="11" t="s">
        <v>1723</v>
      </c>
      <c r="E1040" s="14"/>
      <c r="F1040" s="14"/>
      <c r="G1040" s="11" t="s">
        <v>365</v>
      </c>
      <c r="H1040" s="11" t="s">
        <v>365</v>
      </c>
      <c r="I1040" s="14"/>
      <c r="J1040" s="12" t="s">
        <v>1724</v>
      </c>
      <c r="K1040" s="46" t="s">
        <v>475</v>
      </c>
      <c r="L1040" s="11" t="s">
        <v>11666</v>
      </c>
      <c r="M1040" s="11" t="s">
        <v>43</v>
      </c>
      <c r="N1040" s="11">
        <v>0</v>
      </c>
      <c r="O1040" s="11">
        <v>4</v>
      </c>
      <c r="P1040" s="11"/>
      <c r="Q1040" s="130">
        <v>3</v>
      </c>
      <c r="R1040" s="130">
        <v>3</v>
      </c>
      <c r="S1040" s="14"/>
      <c r="T1040" s="16"/>
    </row>
    <row r="1041" spans="1:20" ht="14.25" customHeight="1">
      <c r="A1041" s="7">
        <v>130</v>
      </c>
      <c r="B1041" s="19" t="s">
        <v>1712</v>
      </c>
      <c r="C1041" s="11" t="s">
        <v>12362</v>
      </c>
      <c r="D1041" s="11" t="s">
        <v>90</v>
      </c>
      <c r="E1041" s="14"/>
      <c r="F1041" s="11" t="s">
        <v>12362</v>
      </c>
      <c r="G1041" s="14"/>
      <c r="H1041" s="14"/>
      <c r="I1041" s="14"/>
      <c r="J1041" s="12" t="s">
        <v>3646</v>
      </c>
      <c r="K1041" s="415"/>
      <c r="L1041" s="11" t="s">
        <v>11666</v>
      </c>
      <c r="M1041" s="11" t="s">
        <v>43</v>
      </c>
      <c r="N1041" s="11">
        <v>0</v>
      </c>
      <c r="O1041" s="11">
        <v>4</v>
      </c>
      <c r="P1041" s="11"/>
      <c r="Q1041" s="11"/>
      <c r="R1041" s="11"/>
      <c r="S1041" s="14"/>
      <c r="T1041" s="16"/>
    </row>
    <row r="1042" spans="1:20" ht="14.25" customHeight="1">
      <c r="A1042" s="7">
        <v>130</v>
      </c>
      <c r="B1042" s="19" t="s">
        <v>1712</v>
      </c>
      <c r="C1042" s="11"/>
      <c r="D1042" s="11" t="s">
        <v>12363</v>
      </c>
      <c r="E1042" s="14"/>
      <c r="F1042" s="14"/>
      <c r="G1042" s="14"/>
      <c r="H1042" s="14"/>
      <c r="I1042" s="14"/>
      <c r="J1042" s="12" t="s">
        <v>4200</v>
      </c>
      <c r="K1042" s="415"/>
      <c r="L1042" s="11" t="s">
        <v>11688</v>
      </c>
      <c r="M1042" s="14"/>
      <c r="N1042" s="11">
        <v>0</v>
      </c>
      <c r="O1042" s="11"/>
      <c r="P1042" s="11"/>
      <c r="Q1042" s="11"/>
      <c r="R1042" s="11"/>
      <c r="S1042" s="14"/>
      <c r="T1042" s="16"/>
    </row>
    <row r="1043" spans="1:20" ht="14.25" customHeight="1">
      <c r="A1043" s="7">
        <v>130</v>
      </c>
      <c r="B1043" s="19" t="s">
        <v>1712</v>
      </c>
      <c r="C1043" s="11"/>
      <c r="D1043" s="11" t="s">
        <v>12364</v>
      </c>
      <c r="E1043" s="14"/>
      <c r="F1043" s="14"/>
      <c r="G1043" s="14"/>
      <c r="H1043" s="14"/>
      <c r="I1043" s="14"/>
      <c r="J1043" s="12" t="s">
        <v>4200</v>
      </c>
      <c r="K1043" s="415"/>
      <c r="L1043" s="11" t="s">
        <v>11663</v>
      </c>
      <c r="M1043" s="14"/>
      <c r="N1043" s="11">
        <v>0</v>
      </c>
      <c r="O1043" s="14"/>
      <c r="P1043" s="11"/>
      <c r="Q1043" s="11"/>
      <c r="R1043" s="11"/>
      <c r="S1043" s="14"/>
      <c r="T1043" s="16"/>
    </row>
    <row r="1044" spans="1:20" ht="14.25" customHeight="1">
      <c r="A1044" s="7">
        <v>130</v>
      </c>
      <c r="B1044" s="19" t="s">
        <v>1712</v>
      </c>
      <c r="C1044" s="11" t="s">
        <v>1400</v>
      </c>
      <c r="D1044" s="11" t="s">
        <v>80</v>
      </c>
      <c r="E1044" s="14"/>
      <c r="F1044" s="11" t="s">
        <v>1725</v>
      </c>
      <c r="G1044" s="11" t="s">
        <v>12365</v>
      </c>
      <c r="H1044" s="14"/>
      <c r="I1044" s="14"/>
      <c r="J1044" s="12" t="s">
        <v>562</v>
      </c>
      <c r="K1044" s="46" t="s">
        <v>1451</v>
      </c>
      <c r="L1044" s="11" t="s">
        <v>11688</v>
      </c>
      <c r="M1044" s="11" t="s">
        <v>83</v>
      </c>
      <c r="N1044" s="11">
        <v>0</v>
      </c>
      <c r="O1044" s="11">
        <v>0</v>
      </c>
      <c r="P1044" s="11"/>
      <c r="Q1044" s="130">
        <v>3</v>
      </c>
      <c r="R1044" s="130">
        <v>3</v>
      </c>
      <c r="S1044" s="14"/>
      <c r="T1044" s="16"/>
    </row>
    <row r="1045" spans="1:20" ht="14.25" customHeight="1">
      <c r="A1045" s="7">
        <v>130</v>
      </c>
      <c r="B1045" s="19" t="s">
        <v>1712</v>
      </c>
      <c r="C1045" s="11" t="s">
        <v>12366</v>
      </c>
      <c r="D1045" s="11" t="s">
        <v>12367</v>
      </c>
      <c r="E1045" s="14"/>
      <c r="F1045" s="14"/>
      <c r="G1045" s="14"/>
      <c r="H1045" s="14"/>
      <c r="I1045" s="14"/>
      <c r="J1045" s="12" t="s">
        <v>448</v>
      </c>
      <c r="K1045" s="415"/>
      <c r="L1045" s="11" t="s">
        <v>11663</v>
      </c>
      <c r="M1045" s="11" t="s">
        <v>43</v>
      </c>
      <c r="N1045" s="11">
        <v>0</v>
      </c>
      <c r="O1045" s="11">
        <v>4</v>
      </c>
      <c r="P1045" s="11"/>
      <c r="Q1045" s="11"/>
      <c r="R1045" s="11"/>
      <c r="S1045" s="14"/>
      <c r="T1045" s="16"/>
    </row>
    <row r="1046" spans="1:20" ht="14.25" customHeight="1">
      <c r="A1046" s="7">
        <v>130</v>
      </c>
      <c r="B1046" s="19" t="s">
        <v>1712</v>
      </c>
      <c r="C1046" s="11" t="s">
        <v>2059</v>
      </c>
      <c r="D1046" s="11" t="s">
        <v>2059</v>
      </c>
      <c r="E1046" s="14"/>
      <c r="F1046" s="14"/>
      <c r="G1046" s="14"/>
      <c r="H1046" s="14"/>
      <c r="I1046" s="14"/>
      <c r="J1046" s="12" t="s">
        <v>2917</v>
      </c>
      <c r="K1046" s="415"/>
      <c r="L1046" s="11" t="s">
        <v>11666</v>
      </c>
      <c r="M1046" s="11" t="s">
        <v>43</v>
      </c>
      <c r="N1046" s="11">
        <v>0</v>
      </c>
      <c r="O1046" s="11">
        <v>4</v>
      </c>
      <c r="P1046" s="11"/>
      <c r="Q1046" s="11"/>
      <c r="R1046" s="11"/>
      <c r="S1046" s="14"/>
      <c r="T1046" s="16"/>
    </row>
    <row r="1047" spans="1:20" ht="14.25" customHeight="1">
      <c r="A1047" s="7">
        <v>130</v>
      </c>
      <c r="B1047" s="19" t="s">
        <v>1712</v>
      </c>
      <c r="C1047" s="11" t="s">
        <v>12368</v>
      </c>
      <c r="D1047" s="11" t="s">
        <v>12369</v>
      </c>
      <c r="E1047" s="14"/>
      <c r="F1047" s="14"/>
      <c r="G1047" s="14"/>
      <c r="H1047" s="14"/>
      <c r="I1047" s="14"/>
      <c r="J1047" s="12" t="s">
        <v>321</v>
      </c>
      <c r="K1047" s="415"/>
      <c r="L1047" s="11" t="s">
        <v>11663</v>
      </c>
      <c r="M1047" s="11" t="s">
        <v>36</v>
      </c>
      <c r="N1047" s="11">
        <v>0</v>
      </c>
      <c r="O1047" s="11">
        <v>4</v>
      </c>
      <c r="P1047" s="11"/>
      <c r="Q1047" s="11"/>
      <c r="R1047" s="11"/>
      <c r="S1047" s="14"/>
      <c r="T1047" s="16"/>
    </row>
    <row r="1048" spans="1:20" ht="14.25" customHeight="1">
      <c r="A1048" s="7">
        <v>130</v>
      </c>
      <c r="B1048" s="19" t="s">
        <v>1712</v>
      </c>
      <c r="C1048" s="11" t="s">
        <v>12370</v>
      </c>
      <c r="D1048" s="11" t="s">
        <v>12370</v>
      </c>
      <c r="E1048" s="14"/>
      <c r="F1048" s="14"/>
      <c r="G1048" s="14"/>
      <c r="H1048" s="14"/>
      <c r="I1048" s="14"/>
      <c r="J1048" s="12" t="s">
        <v>254</v>
      </c>
      <c r="K1048" s="415"/>
      <c r="L1048" s="11" t="s">
        <v>11663</v>
      </c>
      <c r="M1048" s="11" t="s">
        <v>36</v>
      </c>
      <c r="N1048" s="11">
        <v>0</v>
      </c>
      <c r="O1048" s="11">
        <v>4</v>
      </c>
      <c r="P1048" s="11"/>
      <c r="Q1048" s="11"/>
      <c r="R1048" s="11"/>
      <c r="S1048" s="14"/>
      <c r="T1048" s="16"/>
    </row>
    <row r="1049" spans="1:20" ht="14.25" customHeight="1">
      <c r="A1049" s="7">
        <v>130</v>
      </c>
      <c r="B1049" s="19" t="s">
        <v>1712</v>
      </c>
      <c r="C1049" s="11" t="s">
        <v>1136</v>
      </c>
      <c r="D1049" s="11" t="s">
        <v>1727</v>
      </c>
      <c r="E1049" s="14"/>
      <c r="F1049" s="11" t="s">
        <v>1138</v>
      </c>
      <c r="G1049" s="11" t="s">
        <v>1729</v>
      </c>
      <c r="H1049" s="14"/>
      <c r="I1049" s="14"/>
      <c r="J1049" s="12" t="s">
        <v>786</v>
      </c>
      <c r="K1049" s="46" t="s">
        <v>1728</v>
      </c>
      <c r="L1049" s="11" t="s">
        <v>11663</v>
      </c>
      <c r="M1049" s="11" t="s">
        <v>43</v>
      </c>
      <c r="N1049" s="11">
        <v>1</v>
      </c>
      <c r="O1049" s="11">
        <v>4</v>
      </c>
      <c r="P1049" s="11"/>
      <c r="Q1049" s="130">
        <v>4</v>
      </c>
      <c r="R1049" s="130">
        <v>5</v>
      </c>
      <c r="S1049" s="14"/>
      <c r="T1049" s="16"/>
    </row>
    <row r="1050" spans="1:20" ht="14.25" customHeight="1">
      <c r="A1050" s="7">
        <v>130</v>
      </c>
      <c r="B1050" s="19" t="s">
        <v>1712</v>
      </c>
      <c r="C1050" s="11"/>
      <c r="D1050" s="11" t="s">
        <v>12371</v>
      </c>
      <c r="E1050" s="14"/>
      <c r="F1050" s="14"/>
      <c r="G1050" s="14"/>
      <c r="H1050" s="14"/>
      <c r="I1050" s="14"/>
      <c r="J1050" s="12" t="s">
        <v>324</v>
      </c>
      <c r="K1050" s="415"/>
      <c r="L1050" s="11" t="s">
        <v>11663</v>
      </c>
      <c r="M1050" s="11" t="s">
        <v>12265</v>
      </c>
      <c r="N1050" s="11">
        <v>0</v>
      </c>
      <c r="O1050" s="14"/>
      <c r="P1050" s="11"/>
      <c r="Q1050" s="11"/>
      <c r="R1050" s="11"/>
      <c r="S1050" s="14"/>
      <c r="T1050" s="16"/>
    </row>
    <row r="1051" spans="1:20" ht="14.25" customHeight="1">
      <c r="A1051" s="7">
        <v>130</v>
      </c>
      <c r="B1051" s="19" t="s">
        <v>1712</v>
      </c>
      <c r="C1051" s="11"/>
      <c r="D1051" s="11" t="s">
        <v>12372</v>
      </c>
      <c r="E1051" s="14"/>
      <c r="F1051" s="14"/>
      <c r="G1051" s="14"/>
      <c r="H1051" s="14"/>
      <c r="I1051" s="14"/>
      <c r="J1051" s="12" t="s">
        <v>1707</v>
      </c>
      <c r="K1051" s="415"/>
      <c r="L1051" s="11" t="s">
        <v>11663</v>
      </c>
      <c r="M1051" s="11" t="s">
        <v>12265</v>
      </c>
      <c r="N1051" s="11">
        <v>0</v>
      </c>
      <c r="O1051" s="14"/>
      <c r="P1051" s="11"/>
      <c r="Q1051" s="11"/>
      <c r="R1051" s="11"/>
      <c r="S1051" s="14"/>
      <c r="T1051" s="16"/>
    </row>
    <row r="1052" spans="1:20" ht="14.25" customHeight="1">
      <c r="A1052" s="7">
        <v>131</v>
      </c>
      <c r="B1052" s="19" t="s">
        <v>1730</v>
      </c>
      <c r="C1052" s="11" t="s">
        <v>94</v>
      </c>
      <c r="D1052" s="11" t="s">
        <v>94</v>
      </c>
      <c r="E1052" s="14"/>
      <c r="F1052" s="14"/>
      <c r="G1052" s="14"/>
      <c r="H1052" s="14"/>
      <c r="I1052" s="14"/>
      <c r="J1052" s="12" t="s">
        <v>2510</v>
      </c>
      <c r="K1052" s="415"/>
      <c r="L1052" s="11" t="s">
        <v>11738</v>
      </c>
      <c r="M1052" s="11" t="s">
        <v>83</v>
      </c>
      <c r="N1052" s="11">
        <v>0</v>
      </c>
      <c r="O1052" s="11">
        <v>0</v>
      </c>
      <c r="P1052" s="11"/>
      <c r="Q1052" s="11"/>
      <c r="R1052" s="11"/>
      <c r="S1052" s="14"/>
      <c r="T1052" s="16"/>
    </row>
    <row r="1053" spans="1:20" ht="14.25" customHeight="1">
      <c r="A1053" s="7">
        <v>131</v>
      </c>
      <c r="B1053" s="19" t="s">
        <v>1730</v>
      </c>
      <c r="C1053" s="11" t="s">
        <v>333</v>
      </c>
      <c r="D1053" s="11" t="s">
        <v>1731</v>
      </c>
      <c r="E1053" s="11" t="s">
        <v>8857</v>
      </c>
      <c r="F1053" s="11" t="s">
        <v>1732</v>
      </c>
      <c r="G1053" s="11" t="s">
        <v>7498</v>
      </c>
      <c r="H1053" s="14"/>
      <c r="I1053" s="14"/>
      <c r="J1053" s="12" t="s">
        <v>798</v>
      </c>
      <c r="K1053" s="46" t="s">
        <v>716</v>
      </c>
      <c r="L1053" s="11" t="s">
        <v>11663</v>
      </c>
      <c r="M1053" s="11" t="s">
        <v>43</v>
      </c>
      <c r="N1053" s="11">
        <v>0</v>
      </c>
      <c r="O1053" s="11">
        <v>0</v>
      </c>
      <c r="P1053" s="11" t="s">
        <v>12373</v>
      </c>
      <c r="Q1053" s="130">
        <v>2</v>
      </c>
      <c r="R1053" s="130">
        <v>4</v>
      </c>
      <c r="S1053" s="14"/>
      <c r="T1053" s="16"/>
    </row>
    <row r="1054" spans="1:20" ht="14.25" customHeight="1">
      <c r="A1054" s="7">
        <v>131</v>
      </c>
      <c r="B1054" s="19" t="s">
        <v>1730</v>
      </c>
      <c r="C1054" s="11" t="s">
        <v>1217</v>
      </c>
      <c r="D1054" s="11" t="s">
        <v>1734</v>
      </c>
      <c r="E1054" s="14"/>
      <c r="F1054" s="11" t="s">
        <v>1574</v>
      </c>
      <c r="G1054" s="11" t="s">
        <v>1735</v>
      </c>
      <c r="H1054" s="11" t="s">
        <v>1736</v>
      </c>
      <c r="I1054" s="14"/>
      <c r="J1054" s="12" t="s">
        <v>716</v>
      </c>
      <c r="K1054" s="46" t="s">
        <v>1108</v>
      </c>
      <c r="L1054" s="11" t="s">
        <v>11663</v>
      </c>
      <c r="M1054" s="11" t="s">
        <v>43</v>
      </c>
      <c r="N1054" s="11">
        <v>0</v>
      </c>
      <c r="O1054" s="11">
        <v>0</v>
      </c>
      <c r="P1054" s="11"/>
      <c r="Q1054" s="130">
        <v>3</v>
      </c>
      <c r="R1054" s="130">
        <v>4</v>
      </c>
      <c r="S1054" s="14"/>
      <c r="T1054" s="16"/>
    </row>
    <row r="1055" spans="1:20" ht="14.4">
      <c r="A1055" s="7">
        <v>131</v>
      </c>
      <c r="B1055" s="19" t="s">
        <v>1730</v>
      </c>
      <c r="C1055" s="21" t="s">
        <v>1328</v>
      </c>
      <c r="D1055" s="21" t="s">
        <v>12374</v>
      </c>
      <c r="E1055" s="16"/>
      <c r="F1055" s="16"/>
      <c r="G1055" s="14"/>
      <c r="H1055" s="14"/>
      <c r="I1055" s="14"/>
      <c r="J1055" s="407" t="s">
        <v>4230</v>
      </c>
      <c r="K1055" s="422"/>
      <c r="L1055" s="11" t="s">
        <v>11663</v>
      </c>
      <c r="M1055" s="11" t="s">
        <v>43</v>
      </c>
      <c r="N1055" s="11">
        <v>0</v>
      </c>
      <c r="O1055" s="11">
        <v>0</v>
      </c>
      <c r="P1055" s="16"/>
      <c r="Q1055" s="16"/>
      <c r="R1055" s="16"/>
      <c r="S1055" s="16"/>
      <c r="T1055" s="16"/>
    </row>
    <row r="1056" spans="1:20" ht="14.25" customHeight="1">
      <c r="A1056" s="7">
        <v>131</v>
      </c>
      <c r="B1056" s="19" t="s">
        <v>1730</v>
      </c>
      <c r="C1056" s="11" t="s">
        <v>1217</v>
      </c>
      <c r="D1056" s="11" t="s">
        <v>12375</v>
      </c>
      <c r="E1056" s="14"/>
      <c r="F1056" s="11" t="s">
        <v>1738</v>
      </c>
      <c r="G1056" s="11" t="s">
        <v>1737</v>
      </c>
      <c r="H1056" s="14"/>
      <c r="I1056" s="14"/>
      <c r="J1056" s="12" t="s">
        <v>1739</v>
      </c>
      <c r="K1056" s="46" t="s">
        <v>393</v>
      </c>
      <c r="L1056" s="11" t="s">
        <v>11663</v>
      </c>
      <c r="M1056" s="11" t="s">
        <v>43</v>
      </c>
      <c r="N1056" s="11">
        <v>0</v>
      </c>
      <c r="O1056" s="11">
        <v>0</v>
      </c>
      <c r="P1056" s="11"/>
      <c r="Q1056" s="130">
        <v>3</v>
      </c>
      <c r="R1056" s="130">
        <v>5</v>
      </c>
      <c r="S1056" s="14"/>
      <c r="T1056" s="16"/>
    </row>
    <row r="1057" spans="1:20" ht="14.25" customHeight="1">
      <c r="A1057" s="7">
        <v>132</v>
      </c>
      <c r="B1057" s="10" t="s">
        <v>1740</v>
      </c>
      <c r="C1057" s="11" t="s">
        <v>75</v>
      </c>
      <c r="D1057" s="11" t="s">
        <v>75</v>
      </c>
      <c r="E1057" s="11" t="s">
        <v>12376</v>
      </c>
      <c r="F1057" s="14"/>
      <c r="G1057" s="11" t="s">
        <v>1744</v>
      </c>
      <c r="H1057" s="11" t="s">
        <v>1744</v>
      </c>
      <c r="I1057" s="14"/>
      <c r="J1057" s="12" t="s">
        <v>1741</v>
      </c>
      <c r="K1057" s="46" t="s">
        <v>1742</v>
      </c>
      <c r="L1057" s="11" t="s">
        <v>11666</v>
      </c>
      <c r="M1057" s="11" t="s">
        <v>78</v>
      </c>
      <c r="N1057" s="11">
        <v>1</v>
      </c>
      <c r="O1057" s="11">
        <v>5</v>
      </c>
      <c r="P1057" s="11" t="s">
        <v>12377</v>
      </c>
      <c r="Q1057" s="130">
        <v>4</v>
      </c>
      <c r="R1057" s="130">
        <v>5</v>
      </c>
      <c r="S1057" s="14"/>
      <c r="T1057" s="16"/>
    </row>
    <row r="1058" spans="1:20" ht="14.25" customHeight="1">
      <c r="A1058" s="7">
        <v>132</v>
      </c>
      <c r="B1058" s="10" t="s">
        <v>1740</v>
      </c>
      <c r="C1058" s="11" t="s">
        <v>816</v>
      </c>
      <c r="D1058" s="11" t="s">
        <v>852</v>
      </c>
      <c r="E1058" s="11" t="s">
        <v>622</v>
      </c>
      <c r="F1058" s="14"/>
      <c r="G1058" s="11" t="s">
        <v>1746</v>
      </c>
      <c r="H1058" s="11" t="s">
        <v>1746</v>
      </c>
      <c r="I1058" s="11" t="s">
        <v>1439</v>
      </c>
      <c r="J1058" s="12" t="s">
        <v>1105</v>
      </c>
      <c r="K1058" s="46" t="s">
        <v>1451</v>
      </c>
      <c r="L1058" s="11" t="s">
        <v>11666</v>
      </c>
      <c r="M1058" s="11" t="s">
        <v>43</v>
      </c>
      <c r="N1058" s="11">
        <v>1</v>
      </c>
      <c r="O1058" s="11">
        <v>1</v>
      </c>
      <c r="P1058" s="11" t="s">
        <v>12378</v>
      </c>
      <c r="Q1058" s="130">
        <v>4</v>
      </c>
      <c r="R1058" s="130">
        <v>5</v>
      </c>
      <c r="S1058" s="14"/>
      <c r="T1058" s="16"/>
    </row>
    <row r="1059" spans="1:20" ht="14.25" customHeight="1">
      <c r="A1059" s="7">
        <v>132</v>
      </c>
      <c r="B1059" s="10" t="s">
        <v>1740</v>
      </c>
      <c r="C1059" s="11" t="s">
        <v>1747</v>
      </c>
      <c r="D1059" s="11" t="s">
        <v>1747</v>
      </c>
      <c r="E1059" s="14"/>
      <c r="F1059" s="14"/>
      <c r="G1059" s="11" t="s">
        <v>1749</v>
      </c>
      <c r="H1059" s="11" t="s">
        <v>1749</v>
      </c>
      <c r="I1059" s="11" t="s">
        <v>1750</v>
      </c>
      <c r="J1059" s="12" t="s">
        <v>1504</v>
      </c>
      <c r="K1059" s="46" t="s">
        <v>1748</v>
      </c>
      <c r="L1059" s="11" t="s">
        <v>11663</v>
      </c>
      <c r="M1059" s="11" t="s">
        <v>43</v>
      </c>
      <c r="N1059" s="11">
        <v>1</v>
      </c>
      <c r="O1059" s="11">
        <v>4</v>
      </c>
      <c r="P1059" s="11" t="s">
        <v>12379</v>
      </c>
      <c r="Q1059" s="130">
        <v>3</v>
      </c>
      <c r="R1059" s="130">
        <v>5</v>
      </c>
      <c r="S1059" s="14"/>
      <c r="T1059" s="16"/>
    </row>
    <row r="1060" spans="1:20" ht="14.25" customHeight="1">
      <c r="A1060" s="7">
        <v>133</v>
      </c>
      <c r="B1060" s="19" t="s">
        <v>1751</v>
      </c>
      <c r="C1060" s="11"/>
      <c r="D1060" s="11" t="s">
        <v>7435</v>
      </c>
      <c r="E1060" s="14"/>
      <c r="F1060" s="14"/>
      <c r="G1060" s="14"/>
      <c r="H1060" s="14"/>
      <c r="I1060" s="14"/>
      <c r="J1060" s="12" t="s">
        <v>296</v>
      </c>
      <c r="K1060" s="415"/>
      <c r="L1060" s="11"/>
      <c r="M1060" s="14"/>
      <c r="N1060" s="14"/>
      <c r="O1060" s="14"/>
      <c r="P1060" s="11"/>
      <c r="Q1060" s="11"/>
      <c r="R1060" s="11"/>
      <c r="S1060" s="14"/>
      <c r="T1060" s="16"/>
    </row>
    <row r="1061" spans="1:20" ht="14.25" customHeight="1">
      <c r="A1061" s="7">
        <v>133</v>
      </c>
      <c r="B1061" s="19" t="s">
        <v>1751</v>
      </c>
      <c r="C1061" s="11"/>
      <c r="D1061" s="11" t="s">
        <v>12380</v>
      </c>
      <c r="E1061" s="14"/>
      <c r="F1061" s="14"/>
      <c r="G1061" s="14"/>
      <c r="H1061" s="14"/>
      <c r="I1061" s="14"/>
      <c r="J1061" s="12" t="s">
        <v>846</v>
      </c>
      <c r="K1061" s="415"/>
      <c r="L1061" s="11"/>
      <c r="M1061" s="14"/>
      <c r="N1061" s="14"/>
      <c r="O1061" s="14"/>
      <c r="P1061" s="11"/>
      <c r="Q1061" s="11"/>
      <c r="R1061" s="11"/>
      <c r="S1061" s="14"/>
      <c r="T1061" s="16"/>
    </row>
    <row r="1062" spans="1:20" ht="14.25" customHeight="1">
      <c r="A1062" s="7">
        <v>133</v>
      </c>
      <c r="B1062" s="19" t="s">
        <v>1751</v>
      </c>
      <c r="C1062" s="11"/>
      <c r="D1062" s="11" t="s">
        <v>12039</v>
      </c>
      <c r="E1062" s="14"/>
      <c r="F1062" s="14"/>
      <c r="G1062" s="14"/>
      <c r="H1062" s="14"/>
      <c r="I1062" s="14"/>
      <c r="J1062" s="12" t="s">
        <v>612</v>
      </c>
      <c r="K1062" s="415"/>
      <c r="L1062" s="11"/>
      <c r="M1062" s="14"/>
      <c r="N1062" s="14"/>
      <c r="O1062" s="14"/>
      <c r="P1062" s="11"/>
      <c r="Q1062" s="11"/>
      <c r="R1062" s="11"/>
      <c r="S1062" s="14"/>
      <c r="T1062" s="16"/>
    </row>
    <row r="1063" spans="1:20" ht="14.25" customHeight="1">
      <c r="A1063" s="7">
        <v>133</v>
      </c>
      <c r="B1063" s="19" t="s">
        <v>1751</v>
      </c>
      <c r="C1063" s="11"/>
      <c r="D1063" s="11" t="s">
        <v>8360</v>
      </c>
      <c r="E1063" s="14"/>
      <c r="F1063" s="14"/>
      <c r="G1063" s="14"/>
      <c r="H1063" s="14"/>
      <c r="I1063" s="14"/>
      <c r="J1063" s="12" t="s">
        <v>638</v>
      </c>
      <c r="K1063" s="415"/>
      <c r="L1063" s="11"/>
      <c r="M1063" s="14"/>
      <c r="N1063" s="14"/>
      <c r="O1063" s="14"/>
      <c r="P1063" s="11"/>
      <c r="Q1063" s="11"/>
      <c r="R1063" s="11"/>
      <c r="S1063" s="14"/>
      <c r="T1063" s="16"/>
    </row>
    <row r="1064" spans="1:20" ht="14.25" customHeight="1">
      <c r="A1064" s="7">
        <v>133</v>
      </c>
      <c r="B1064" s="19" t="s">
        <v>1751</v>
      </c>
      <c r="C1064" s="11"/>
      <c r="D1064" s="11" t="s">
        <v>12381</v>
      </c>
      <c r="E1064" s="14"/>
      <c r="F1064" s="14"/>
      <c r="G1064" s="14"/>
      <c r="H1064" s="14"/>
      <c r="I1064" s="14"/>
      <c r="J1064" s="12" t="s">
        <v>617</v>
      </c>
      <c r="K1064" s="415"/>
      <c r="L1064" s="14"/>
      <c r="M1064" s="14"/>
      <c r="N1064" s="14"/>
      <c r="O1064" s="14"/>
      <c r="P1064" s="11"/>
      <c r="Q1064" s="11"/>
      <c r="R1064" s="11"/>
      <c r="S1064" s="14"/>
      <c r="T1064" s="16"/>
    </row>
    <row r="1065" spans="1:20" ht="14.25" customHeight="1">
      <c r="A1065" s="7">
        <v>133</v>
      </c>
      <c r="B1065" s="19" t="s">
        <v>1751</v>
      </c>
      <c r="C1065" s="11"/>
      <c r="D1065" s="11" t="s">
        <v>593</v>
      </c>
      <c r="E1065" s="14"/>
      <c r="F1065" s="14"/>
      <c r="G1065" s="14"/>
      <c r="H1065" s="14"/>
      <c r="I1065" s="14"/>
      <c r="J1065" s="12" t="s">
        <v>2801</v>
      </c>
      <c r="K1065" s="415"/>
      <c r="L1065" s="14"/>
      <c r="M1065" s="14"/>
      <c r="N1065" s="14"/>
      <c r="O1065" s="14"/>
      <c r="P1065" s="11"/>
      <c r="Q1065" s="11"/>
      <c r="R1065" s="11"/>
      <c r="S1065" s="14"/>
      <c r="T1065" s="16"/>
    </row>
    <row r="1066" spans="1:20" ht="14.25" customHeight="1">
      <c r="A1066" s="7">
        <v>133</v>
      </c>
      <c r="B1066" s="19" t="s">
        <v>1751</v>
      </c>
      <c r="C1066" s="11"/>
      <c r="D1066" s="11" t="s">
        <v>492</v>
      </c>
      <c r="E1066" s="14"/>
      <c r="F1066" s="14"/>
      <c r="G1066" s="14"/>
      <c r="H1066" s="14"/>
      <c r="I1066" s="14"/>
      <c r="J1066" s="12" t="s">
        <v>1481</v>
      </c>
      <c r="K1066" s="415"/>
      <c r="L1066" s="14"/>
      <c r="M1066" s="14"/>
      <c r="N1066" s="14"/>
      <c r="O1066" s="14"/>
      <c r="P1066" s="11"/>
      <c r="Q1066" s="11"/>
      <c r="R1066" s="11"/>
      <c r="S1066" s="14"/>
      <c r="T1066" s="16"/>
    </row>
    <row r="1067" spans="1:20" ht="14.25" customHeight="1">
      <c r="A1067" s="7">
        <v>133</v>
      </c>
      <c r="B1067" s="19" t="s">
        <v>1751</v>
      </c>
      <c r="C1067" s="11" t="s">
        <v>1752</v>
      </c>
      <c r="D1067" s="11" t="s">
        <v>12380</v>
      </c>
      <c r="E1067" s="14"/>
      <c r="F1067" s="14"/>
      <c r="G1067" s="11" t="s">
        <v>1755</v>
      </c>
      <c r="H1067" s="11" t="s">
        <v>1755</v>
      </c>
      <c r="I1067" s="14"/>
      <c r="J1067" s="12" t="s">
        <v>1451</v>
      </c>
      <c r="K1067" s="46" t="s">
        <v>1416</v>
      </c>
      <c r="L1067" s="11" t="s">
        <v>11663</v>
      </c>
      <c r="M1067" s="11" t="s">
        <v>43</v>
      </c>
      <c r="N1067" s="11">
        <v>1</v>
      </c>
      <c r="O1067" s="11">
        <v>7</v>
      </c>
      <c r="P1067" s="11"/>
      <c r="Q1067" s="130">
        <v>5</v>
      </c>
      <c r="R1067" s="130">
        <v>5</v>
      </c>
      <c r="S1067" s="11"/>
      <c r="T1067" s="16"/>
    </row>
    <row r="1068" spans="1:20" ht="14.25" customHeight="1">
      <c r="A1068" s="7">
        <v>133</v>
      </c>
      <c r="B1068" s="19" t="s">
        <v>1751</v>
      </c>
      <c r="C1068" s="11" t="s">
        <v>148</v>
      </c>
      <c r="D1068" s="11" t="s">
        <v>148</v>
      </c>
      <c r="E1068" s="14"/>
      <c r="F1068" s="14"/>
      <c r="G1068" s="11" t="s">
        <v>1759</v>
      </c>
      <c r="H1068" s="11" t="s">
        <v>1759</v>
      </c>
      <c r="I1068" s="11" t="s">
        <v>991</v>
      </c>
      <c r="J1068" s="12" t="s">
        <v>1757</v>
      </c>
      <c r="K1068" s="46" t="s">
        <v>500</v>
      </c>
      <c r="L1068" s="11" t="s">
        <v>12382</v>
      </c>
      <c r="M1068" s="11" t="s">
        <v>153</v>
      </c>
      <c r="N1068" s="11">
        <v>1</v>
      </c>
      <c r="O1068" s="11">
        <v>7</v>
      </c>
      <c r="P1068" s="11"/>
      <c r="Q1068" s="130">
        <v>5</v>
      </c>
      <c r="R1068" s="130">
        <v>5</v>
      </c>
      <c r="S1068" s="11"/>
      <c r="T1068" s="16"/>
    </row>
    <row r="1069" spans="1:20" ht="14.25" customHeight="1">
      <c r="A1069" s="7">
        <v>133</v>
      </c>
      <c r="B1069" s="19" t="s">
        <v>1751</v>
      </c>
      <c r="C1069" s="11" t="s">
        <v>931</v>
      </c>
      <c r="D1069" s="11" t="s">
        <v>1760</v>
      </c>
      <c r="E1069" s="14"/>
      <c r="F1069" s="14"/>
      <c r="G1069" s="11" t="s">
        <v>1760</v>
      </c>
      <c r="H1069" s="14"/>
      <c r="I1069" s="14"/>
      <c r="J1069" s="12" t="s">
        <v>781</v>
      </c>
      <c r="K1069" s="46" t="s">
        <v>101</v>
      </c>
      <c r="L1069" s="11" t="s">
        <v>11663</v>
      </c>
      <c r="M1069" s="14"/>
      <c r="N1069" s="11">
        <v>1</v>
      </c>
      <c r="O1069" s="11">
        <v>7</v>
      </c>
      <c r="P1069" s="11"/>
      <c r="Q1069" s="130">
        <v>4</v>
      </c>
      <c r="R1069" s="130">
        <v>5</v>
      </c>
      <c r="S1069" s="14"/>
      <c r="T1069" s="16"/>
    </row>
    <row r="1070" spans="1:20" ht="14.25" customHeight="1">
      <c r="A1070" s="7">
        <v>134</v>
      </c>
      <c r="B1070" s="19" t="s">
        <v>1761</v>
      </c>
      <c r="C1070" s="11" t="s">
        <v>11073</v>
      </c>
      <c r="D1070" s="11" t="s">
        <v>11073</v>
      </c>
      <c r="E1070" s="14"/>
      <c r="F1070" s="14"/>
      <c r="G1070" s="14"/>
      <c r="H1070" s="14"/>
      <c r="I1070" s="14"/>
      <c r="J1070" s="12" t="s">
        <v>1527</v>
      </c>
      <c r="K1070" s="415"/>
      <c r="L1070" s="11" t="s">
        <v>11666</v>
      </c>
      <c r="M1070" s="11" t="s">
        <v>43</v>
      </c>
      <c r="N1070" s="11">
        <v>0</v>
      </c>
      <c r="O1070" s="11">
        <v>4</v>
      </c>
      <c r="P1070" s="16"/>
      <c r="Q1070" s="16"/>
      <c r="R1070" s="16"/>
      <c r="S1070" s="11" t="s">
        <v>12383</v>
      </c>
      <c r="T1070" s="16"/>
    </row>
    <row r="1071" spans="1:20" ht="14.25" customHeight="1">
      <c r="A1071" s="7">
        <v>134</v>
      </c>
      <c r="B1071" s="19" t="s">
        <v>1761</v>
      </c>
      <c r="C1071" s="11" t="s">
        <v>1667</v>
      </c>
      <c r="D1071" s="11" t="s">
        <v>1280</v>
      </c>
      <c r="E1071" s="14"/>
      <c r="F1071" s="14"/>
      <c r="G1071" s="14"/>
      <c r="H1071" s="14"/>
      <c r="I1071" s="14"/>
      <c r="J1071" s="12" t="s">
        <v>3473</v>
      </c>
      <c r="K1071" s="415"/>
      <c r="L1071" s="11" t="s">
        <v>11688</v>
      </c>
      <c r="M1071" s="11" t="s">
        <v>110</v>
      </c>
      <c r="N1071" s="11">
        <v>0</v>
      </c>
      <c r="O1071" s="11">
        <v>5</v>
      </c>
      <c r="P1071" s="11"/>
      <c r="Q1071" s="11"/>
      <c r="R1071" s="11"/>
      <c r="S1071" s="14"/>
      <c r="T1071" s="16"/>
    </row>
    <row r="1072" spans="1:20" ht="14.25" customHeight="1">
      <c r="A1072" s="7">
        <v>134</v>
      </c>
      <c r="B1072" s="19" t="s">
        <v>1761</v>
      </c>
      <c r="C1072" s="11"/>
      <c r="D1072" s="11" t="s">
        <v>12266</v>
      </c>
      <c r="E1072" s="14"/>
      <c r="F1072" s="14"/>
      <c r="G1072" s="14"/>
      <c r="H1072" s="14"/>
      <c r="I1072" s="14"/>
      <c r="J1072" s="12" t="s">
        <v>672</v>
      </c>
      <c r="K1072" s="415"/>
      <c r="L1072" s="11" t="s">
        <v>11663</v>
      </c>
      <c r="M1072" s="14"/>
      <c r="N1072" s="14"/>
      <c r="O1072" s="14"/>
      <c r="P1072" s="11"/>
      <c r="Q1072" s="11"/>
      <c r="R1072" s="11"/>
      <c r="S1072" s="14"/>
      <c r="T1072" s="16"/>
    </row>
    <row r="1073" spans="1:20" ht="14.25" customHeight="1">
      <c r="A1073" s="7">
        <v>134</v>
      </c>
      <c r="B1073" s="19" t="s">
        <v>1761</v>
      </c>
      <c r="C1073" s="11"/>
      <c r="D1073" s="11" t="s">
        <v>12374</v>
      </c>
      <c r="E1073" s="14"/>
      <c r="F1073" s="14"/>
      <c r="G1073" s="14"/>
      <c r="H1073" s="14"/>
      <c r="I1073" s="14"/>
      <c r="J1073" s="12" t="s">
        <v>574</v>
      </c>
      <c r="K1073" s="415"/>
      <c r="L1073" s="11" t="s">
        <v>11663</v>
      </c>
      <c r="M1073" s="14"/>
      <c r="N1073" s="14"/>
      <c r="O1073" s="14"/>
      <c r="P1073" s="11"/>
      <c r="Q1073" s="11"/>
      <c r="R1073" s="11"/>
      <c r="S1073" s="14"/>
      <c r="T1073" s="16"/>
    </row>
    <row r="1074" spans="1:20" ht="14.25" customHeight="1">
      <c r="A1074" s="7">
        <v>134</v>
      </c>
      <c r="B1074" s="19" t="s">
        <v>1761</v>
      </c>
      <c r="C1074" s="11"/>
      <c r="D1074" s="11" t="s">
        <v>4920</v>
      </c>
      <c r="E1074" s="14"/>
      <c r="F1074" s="14"/>
      <c r="G1074" s="14"/>
      <c r="H1074" s="14"/>
      <c r="I1074" s="14"/>
      <c r="J1074" s="12" t="s">
        <v>675</v>
      </c>
      <c r="K1074" s="415"/>
      <c r="L1074" s="11" t="s">
        <v>11663</v>
      </c>
      <c r="M1074" s="14"/>
      <c r="N1074" s="14"/>
      <c r="O1074" s="14"/>
      <c r="P1074" s="11" t="s">
        <v>12379</v>
      </c>
      <c r="Q1074" s="11"/>
      <c r="R1074" s="11"/>
      <c r="S1074" s="14"/>
      <c r="T1074" s="16"/>
    </row>
    <row r="1075" spans="1:20" ht="14.25" customHeight="1">
      <c r="A1075" s="7">
        <v>134</v>
      </c>
      <c r="B1075" s="19" t="s">
        <v>1761</v>
      </c>
      <c r="C1075" s="11" t="s">
        <v>284</v>
      </c>
      <c r="D1075" s="11" t="s">
        <v>1762</v>
      </c>
      <c r="E1075" s="14"/>
      <c r="F1075" s="14"/>
      <c r="G1075" s="14"/>
      <c r="H1075" s="14"/>
      <c r="I1075" s="14"/>
      <c r="J1075" s="12" t="s">
        <v>544</v>
      </c>
      <c r="K1075" s="46" t="s">
        <v>1244</v>
      </c>
      <c r="L1075" s="11" t="s">
        <v>11688</v>
      </c>
      <c r="M1075" s="11" t="s">
        <v>83</v>
      </c>
      <c r="N1075" s="11">
        <v>0</v>
      </c>
      <c r="O1075" s="11">
        <v>4</v>
      </c>
      <c r="P1075" s="11"/>
      <c r="Q1075" s="130">
        <v>3</v>
      </c>
      <c r="R1075" s="130">
        <v>5</v>
      </c>
      <c r="S1075" s="14"/>
      <c r="T1075" s="16"/>
    </row>
    <row r="1076" spans="1:20" ht="14.25" customHeight="1">
      <c r="A1076" s="7">
        <v>134</v>
      </c>
      <c r="B1076" s="19" t="s">
        <v>1761</v>
      </c>
      <c r="C1076" s="11" t="s">
        <v>12384</v>
      </c>
      <c r="D1076" s="11" t="s">
        <v>12384</v>
      </c>
      <c r="E1076" s="14"/>
      <c r="F1076" s="14"/>
      <c r="G1076" s="14"/>
      <c r="H1076" s="14"/>
      <c r="I1076" s="14"/>
      <c r="J1076" s="12" t="s">
        <v>2170</v>
      </c>
      <c r="K1076" s="415"/>
      <c r="L1076" s="11" t="s">
        <v>11666</v>
      </c>
      <c r="M1076" s="11" t="s">
        <v>43</v>
      </c>
      <c r="N1076" s="11">
        <v>0</v>
      </c>
      <c r="O1076" s="11">
        <v>4</v>
      </c>
      <c r="P1076" s="11"/>
      <c r="Q1076" s="11"/>
      <c r="R1076" s="11"/>
      <c r="S1076" s="14"/>
      <c r="T1076" s="16"/>
    </row>
    <row r="1077" spans="1:20" ht="14.25" customHeight="1">
      <c r="A1077" s="7">
        <v>134</v>
      </c>
      <c r="B1077" s="19" t="s">
        <v>1761</v>
      </c>
      <c r="C1077" s="11" t="s">
        <v>622</v>
      </c>
      <c r="D1077" s="11" t="s">
        <v>622</v>
      </c>
      <c r="E1077" s="14"/>
      <c r="F1077" s="14"/>
      <c r="G1077" s="14"/>
      <c r="H1077" s="14"/>
      <c r="I1077" s="14"/>
      <c r="J1077" s="12" t="s">
        <v>1764</v>
      </c>
      <c r="K1077" s="46" t="s">
        <v>1765</v>
      </c>
      <c r="L1077" s="11" t="s">
        <v>11666</v>
      </c>
      <c r="M1077" s="11" t="s">
        <v>43</v>
      </c>
      <c r="N1077" s="11">
        <v>0</v>
      </c>
      <c r="O1077" s="11">
        <v>4</v>
      </c>
      <c r="P1077" s="11"/>
      <c r="Q1077" s="130">
        <v>3</v>
      </c>
      <c r="R1077" s="130">
        <v>5</v>
      </c>
      <c r="S1077" s="14"/>
      <c r="T1077" s="16"/>
    </row>
    <row r="1078" spans="1:20" ht="14.25" customHeight="1">
      <c r="A1078" s="7">
        <v>134</v>
      </c>
      <c r="B1078" s="19" t="s">
        <v>1761</v>
      </c>
      <c r="C1078" s="11" t="s">
        <v>557</v>
      </c>
      <c r="D1078" s="11" t="s">
        <v>557</v>
      </c>
      <c r="E1078" s="14"/>
      <c r="F1078" s="14"/>
      <c r="G1078" s="14"/>
      <c r="H1078" s="14"/>
      <c r="I1078" s="14"/>
      <c r="J1078" s="12" t="s">
        <v>1766</v>
      </c>
      <c r="K1078" s="46" t="s">
        <v>1765</v>
      </c>
      <c r="L1078" s="11" t="s">
        <v>11663</v>
      </c>
      <c r="M1078" s="11" t="s">
        <v>43</v>
      </c>
      <c r="N1078" s="11">
        <v>0</v>
      </c>
      <c r="O1078" s="11">
        <v>4</v>
      </c>
      <c r="P1078" s="11"/>
      <c r="Q1078" s="130">
        <v>2</v>
      </c>
      <c r="R1078" s="130">
        <v>3</v>
      </c>
      <c r="S1078" s="14"/>
      <c r="T1078" s="16"/>
    </row>
    <row r="1079" spans="1:20" ht="14.25" customHeight="1">
      <c r="A1079" s="7">
        <v>134</v>
      </c>
      <c r="B1079" s="19" t="s">
        <v>1761</v>
      </c>
      <c r="C1079" s="11" t="s">
        <v>38</v>
      </c>
      <c r="D1079" s="11" t="s">
        <v>38</v>
      </c>
      <c r="E1079" s="14"/>
      <c r="F1079" s="14"/>
      <c r="G1079" s="14"/>
      <c r="H1079" s="14"/>
      <c r="I1079" s="14"/>
      <c r="J1079" s="12" t="s">
        <v>623</v>
      </c>
      <c r="K1079" s="46" t="s">
        <v>1765</v>
      </c>
      <c r="L1079" s="11" t="s">
        <v>11663</v>
      </c>
      <c r="M1079" s="11" t="s">
        <v>43</v>
      </c>
      <c r="N1079" s="11">
        <v>0</v>
      </c>
      <c r="O1079" s="11">
        <v>4</v>
      </c>
      <c r="P1079" s="11"/>
      <c r="Q1079" s="130">
        <v>2</v>
      </c>
      <c r="R1079" s="130">
        <v>3</v>
      </c>
      <c r="S1079" s="14"/>
      <c r="T1079" s="16"/>
    </row>
    <row r="1080" spans="1:20" ht="14.25" customHeight="1">
      <c r="A1080" s="7">
        <v>134</v>
      </c>
      <c r="B1080" s="19" t="s">
        <v>1761</v>
      </c>
      <c r="C1080" s="11"/>
      <c r="D1080" s="11" t="s">
        <v>12385</v>
      </c>
      <c r="E1080" s="14"/>
      <c r="F1080" s="14"/>
      <c r="G1080" s="14"/>
      <c r="H1080" s="14"/>
      <c r="I1080" s="14"/>
      <c r="J1080" s="12" t="s">
        <v>240</v>
      </c>
      <c r="K1080" s="415"/>
      <c r="L1080" s="11" t="s">
        <v>11663</v>
      </c>
      <c r="M1080" s="14"/>
      <c r="N1080" s="14"/>
      <c r="O1080" s="14"/>
      <c r="P1080" s="11"/>
      <c r="Q1080" s="11"/>
      <c r="R1080" s="11"/>
      <c r="S1080" s="14"/>
      <c r="T1080" s="16"/>
    </row>
    <row r="1081" spans="1:20" ht="14.25" customHeight="1">
      <c r="A1081" s="7">
        <v>134</v>
      </c>
      <c r="B1081" s="19" t="s">
        <v>1761</v>
      </c>
      <c r="C1081" s="11" t="s">
        <v>12386</v>
      </c>
      <c r="D1081" s="11" t="s">
        <v>12386</v>
      </c>
      <c r="E1081" s="11"/>
      <c r="F1081" s="14"/>
      <c r="G1081" s="14"/>
      <c r="H1081" s="14"/>
      <c r="I1081" s="14"/>
      <c r="J1081" s="12" t="s">
        <v>4188</v>
      </c>
      <c r="K1081" s="415"/>
      <c r="L1081" s="11" t="s">
        <v>11663</v>
      </c>
      <c r="M1081" s="14"/>
      <c r="N1081" s="11">
        <v>0</v>
      </c>
      <c r="O1081" s="11">
        <v>7</v>
      </c>
      <c r="P1081" s="11"/>
      <c r="Q1081" s="11"/>
      <c r="R1081" s="11"/>
      <c r="S1081" s="14"/>
      <c r="T1081" s="16"/>
    </row>
    <row r="1082" spans="1:20" ht="14.25" customHeight="1">
      <c r="A1082" s="1">
        <v>135</v>
      </c>
      <c r="B1082" s="10" t="s">
        <v>1767</v>
      </c>
      <c r="C1082" s="11" t="s">
        <v>89</v>
      </c>
      <c r="D1082" s="11" t="s">
        <v>89</v>
      </c>
      <c r="E1082" s="14"/>
      <c r="F1082" s="11" t="s">
        <v>1768</v>
      </c>
      <c r="G1082" s="11" t="s">
        <v>12387</v>
      </c>
      <c r="H1082" s="14"/>
      <c r="I1082" s="14"/>
      <c r="J1082" s="12" t="s">
        <v>1769</v>
      </c>
      <c r="K1082" s="46" t="s">
        <v>1436</v>
      </c>
      <c r="L1082" s="11" t="s">
        <v>11666</v>
      </c>
      <c r="M1082" s="11" t="s">
        <v>43</v>
      </c>
      <c r="N1082" s="11">
        <v>0</v>
      </c>
      <c r="O1082" s="11">
        <v>1</v>
      </c>
      <c r="P1082" s="11"/>
      <c r="Q1082" s="130">
        <v>3</v>
      </c>
      <c r="R1082" s="130">
        <v>5</v>
      </c>
      <c r="S1082" s="14"/>
      <c r="T1082" s="16"/>
    </row>
    <row r="1083" spans="1:20" ht="14.25" customHeight="1">
      <c r="A1083" s="1">
        <v>135</v>
      </c>
      <c r="B1083" s="10" t="s">
        <v>1767</v>
      </c>
      <c r="C1083" s="43" t="s">
        <v>267</v>
      </c>
      <c r="D1083" s="43" t="s">
        <v>267</v>
      </c>
      <c r="E1083" s="14"/>
      <c r="F1083" s="14"/>
      <c r="G1083" s="11" t="s">
        <v>12388</v>
      </c>
      <c r="H1083" s="14"/>
      <c r="I1083" s="14"/>
      <c r="J1083" s="12" t="s">
        <v>1401</v>
      </c>
      <c r="K1083" s="46" t="s">
        <v>617</v>
      </c>
      <c r="L1083" s="11" t="s">
        <v>11666</v>
      </c>
      <c r="M1083" s="11" t="s">
        <v>43</v>
      </c>
      <c r="N1083" s="11">
        <v>0</v>
      </c>
      <c r="O1083" s="11">
        <v>1</v>
      </c>
      <c r="P1083" s="11"/>
      <c r="Q1083" s="130">
        <v>3</v>
      </c>
      <c r="R1083" s="130">
        <v>5</v>
      </c>
      <c r="S1083" s="14"/>
      <c r="T1083" s="16"/>
    </row>
    <row r="1084" spans="1:20" ht="14.25" customHeight="1">
      <c r="A1084" s="1">
        <v>135</v>
      </c>
      <c r="B1084" s="10" t="s">
        <v>1767</v>
      </c>
      <c r="C1084" s="11" t="s">
        <v>2365</v>
      </c>
      <c r="D1084" s="11" t="s">
        <v>2365</v>
      </c>
      <c r="E1084" s="14"/>
      <c r="F1084" s="14"/>
      <c r="G1084" s="14"/>
      <c r="H1084" s="14"/>
      <c r="I1084" s="14"/>
      <c r="J1084" s="12" t="s">
        <v>428</v>
      </c>
      <c r="K1084" s="415"/>
      <c r="L1084" s="11" t="s">
        <v>11688</v>
      </c>
      <c r="M1084" s="11" t="s">
        <v>83</v>
      </c>
      <c r="N1084" s="11">
        <v>0</v>
      </c>
      <c r="O1084" s="11">
        <v>3</v>
      </c>
      <c r="P1084" s="11"/>
      <c r="Q1084" s="11"/>
      <c r="R1084" s="11"/>
      <c r="S1084" s="14"/>
      <c r="T1084" s="16"/>
    </row>
    <row r="1085" spans="1:20" ht="14.25" customHeight="1">
      <c r="A1085" s="1">
        <v>135</v>
      </c>
      <c r="B1085" s="10" t="s">
        <v>1767</v>
      </c>
      <c r="C1085" s="11" t="s">
        <v>12389</v>
      </c>
      <c r="D1085" s="11" t="s">
        <v>12389</v>
      </c>
      <c r="E1085" s="14"/>
      <c r="F1085" s="14"/>
      <c r="G1085" s="14"/>
      <c r="H1085" s="14"/>
      <c r="I1085" s="14"/>
      <c r="J1085" s="12" t="s">
        <v>428</v>
      </c>
      <c r="K1085" s="415"/>
      <c r="L1085" s="11" t="s">
        <v>11688</v>
      </c>
      <c r="M1085" s="11" t="s">
        <v>83</v>
      </c>
      <c r="N1085" s="11">
        <v>0</v>
      </c>
      <c r="O1085" s="11">
        <v>3</v>
      </c>
      <c r="P1085" s="11"/>
      <c r="Q1085" s="11"/>
      <c r="R1085" s="11"/>
      <c r="S1085" s="14"/>
      <c r="T1085" s="16"/>
    </row>
    <row r="1086" spans="1:20" ht="14.25" customHeight="1">
      <c r="A1086" s="1">
        <v>135</v>
      </c>
      <c r="B1086" s="10" t="s">
        <v>1767</v>
      </c>
      <c r="C1086" s="11" t="s">
        <v>80</v>
      </c>
      <c r="D1086" s="11" t="s">
        <v>80</v>
      </c>
      <c r="E1086" s="14"/>
      <c r="F1086" s="14"/>
      <c r="G1086" s="14"/>
      <c r="H1086" s="14"/>
      <c r="I1086" s="14"/>
      <c r="J1086" s="12" t="s">
        <v>300</v>
      </c>
      <c r="K1086" s="415"/>
      <c r="L1086" s="11" t="s">
        <v>11688</v>
      </c>
      <c r="M1086" s="11" t="s">
        <v>83</v>
      </c>
      <c r="N1086" s="11">
        <v>0</v>
      </c>
      <c r="O1086" s="11">
        <v>3</v>
      </c>
      <c r="P1086" s="11"/>
      <c r="Q1086" s="11"/>
      <c r="R1086" s="11"/>
      <c r="S1086" s="14"/>
      <c r="T1086" s="16"/>
    </row>
    <row r="1087" spans="1:20" ht="14.25" customHeight="1">
      <c r="A1087" s="1">
        <v>135</v>
      </c>
      <c r="B1087" s="10" t="s">
        <v>1767</v>
      </c>
      <c r="C1087" s="11" t="s">
        <v>1772</v>
      </c>
      <c r="D1087" s="11" t="s">
        <v>1773</v>
      </c>
      <c r="E1087" s="14"/>
      <c r="F1087" s="14"/>
      <c r="G1087" s="11" t="s">
        <v>1774</v>
      </c>
      <c r="H1087" s="11"/>
      <c r="I1087" s="14"/>
      <c r="J1087" s="12" t="s">
        <v>1004</v>
      </c>
      <c r="K1087" s="46" t="s">
        <v>645</v>
      </c>
      <c r="L1087" s="11" t="s">
        <v>11666</v>
      </c>
      <c r="M1087" s="11" t="s">
        <v>5797</v>
      </c>
      <c r="N1087" s="11">
        <v>0</v>
      </c>
      <c r="O1087" s="11">
        <v>6</v>
      </c>
      <c r="P1087" s="11"/>
      <c r="Q1087" s="130">
        <v>2</v>
      </c>
      <c r="R1087" s="130">
        <v>5</v>
      </c>
      <c r="S1087" s="14"/>
      <c r="T1087" s="16"/>
    </row>
    <row r="1088" spans="1:20" ht="14.25" customHeight="1">
      <c r="A1088" s="1">
        <v>135</v>
      </c>
      <c r="B1088" s="10" t="s">
        <v>1767</v>
      </c>
      <c r="C1088" s="11" t="s">
        <v>89</v>
      </c>
      <c r="D1088" s="11" t="s">
        <v>1775</v>
      </c>
      <c r="E1088" s="14"/>
      <c r="F1088" s="14"/>
      <c r="G1088" s="11" t="s">
        <v>593</v>
      </c>
      <c r="H1088" s="14"/>
      <c r="I1088" s="14"/>
      <c r="J1088" s="12" t="s">
        <v>651</v>
      </c>
      <c r="K1088" s="46" t="s">
        <v>145</v>
      </c>
      <c r="L1088" s="11" t="s">
        <v>11666</v>
      </c>
      <c r="M1088" s="11" t="s">
        <v>43</v>
      </c>
      <c r="N1088" s="11">
        <v>0</v>
      </c>
      <c r="O1088" s="11">
        <v>4</v>
      </c>
      <c r="P1088" s="11"/>
      <c r="Q1088" s="130">
        <v>3</v>
      </c>
      <c r="R1088" s="130">
        <v>4</v>
      </c>
      <c r="S1088" s="14"/>
      <c r="T1088" s="16"/>
    </row>
    <row r="1089" spans="1:20" ht="14.25" customHeight="1">
      <c r="A1089" s="1">
        <v>135</v>
      </c>
      <c r="B1089" s="10" t="s">
        <v>1767</v>
      </c>
      <c r="C1089" s="11" t="s">
        <v>5762</v>
      </c>
      <c r="D1089" s="11" t="s">
        <v>5762</v>
      </c>
      <c r="E1089" s="14"/>
      <c r="F1089" s="11"/>
      <c r="G1089" s="11"/>
      <c r="H1089" s="11"/>
      <c r="I1089" s="14"/>
      <c r="J1089" s="12" t="s">
        <v>4004</v>
      </c>
      <c r="K1089" s="46"/>
      <c r="L1089" s="11" t="s">
        <v>11738</v>
      </c>
      <c r="M1089" s="11" t="s">
        <v>83</v>
      </c>
      <c r="N1089" s="11">
        <v>0</v>
      </c>
      <c r="O1089" s="11">
        <v>4</v>
      </c>
      <c r="P1089" s="11"/>
      <c r="Q1089" s="11"/>
      <c r="R1089" s="11"/>
      <c r="S1089" s="14"/>
      <c r="T1089" s="16"/>
    </row>
    <row r="1090" spans="1:20" ht="14.25" customHeight="1">
      <c r="A1090" s="1">
        <v>135</v>
      </c>
      <c r="B1090" s="10" t="s">
        <v>1767</v>
      </c>
      <c r="C1090" s="11" t="s">
        <v>75</v>
      </c>
      <c r="D1090" s="11" t="s">
        <v>1777</v>
      </c>
      <c r="E1090" s="14"/>
      <c r="F1090" s="14"/>
      <c r="G1090" s="11" t="s">
        <v>1779</v>
      </c>
      <c r="H1090" s="11"/>
      <c r="I1090" s="14"/>
      <c r="J1090" s="12" t="s">
        <v>1778</v>
      </c>
      <c r="K1090" s="46" t="s">
        <v>1319</v>
      </c>
      <c r="L1090" s="11" t="s">
        <v>11666</v>
      </c>
      <c r="M1090" s="11" t="s">
        <v>78</v>
      </c>
      <c r="N1090" s="11">
        <v>0</v>
      </c>
      <c r="O1090" s="11">
        <v>1</v>
      </c>
      <c r="P1090" s="11" t="s">
        <v>11767</v>
      </c>
      <c r="Q1090" s="130">
        <v>3</v>
      </c>
      <c r="R1090" s="130">
        <v>5</v>
      </c>
      <c r="S1090" s="14"/>
      <c r="T1090" s="16"/>
    </row>
    <row r="1091" spans="1:20" ht="14.25" customHeight="1">
      <c r="A1091" s="1">
        <v>135</v>
      </c>
      <c r="B1091" s="10" t="s">
        <v>1767</v>
      </c>
      <c r="C1091" s="11" t="s">
        <v>12390</v>
      </c>
      <c r="D1091" s="11" t="s">
        <v>12390</v>
      </c>
      <c r="E1091" s="14"/>
      <c r="F1091" s="14"/>
      <c r="G1091" s="11"/>
      <c r="H1091" s="11"/>
      <c r="I1091" s="14"/>
      <c r="J1091" s="12" t="s">
        <v>1452</v>
      </c>
      <c r="K1091" s="46"/>
      <c r="L1091" s="11" t="s">
        <v>11688</v>
      </c>
      <c r="M1091" s="11" t="s">
        <v>83</v>
      </c>
      <c r="N1091" s="11">
        <v>0</v>
      </c>
      <c r="O1091" s="11">
        <v>3</v>
      </c>
      <c r="P1091" s="11"/>
      <c r="Q1091" s="11"/>
      <c r="R1091" s="11"/>
      <c r="S1091" s="14"/>
      <c r="T1091" s="16"/>
    </row>
    <row r="1092" spans="1:20" ht="14.25" customHeight="1">
      <c r="A1092" s="1">
        <v>135</v>
      </c>
      <c r="B1092" s="10" t="s">
        <v>1767</v>
      </c>
      <c r="C1092" s="11" t="s">
        <v>692</v>
      </c>
      <c r="D1092" s="11" t="s">
        <v>692</v>
      </c>
      <c r="E1092" s="14"/>
      <c r="F1092" s="14"/>
      <c r="G1092" s="11"/>
      <c r="H1092" s="11"/>
      <c r="I1092" s="14"/>
      <c r="J1092" s="12" t="s">
        <v>321</v>
      </c>
      <c r="K1092" s="46"/>
      <c r="L1092" s="11" t="s">
        <v>11688</v>
      </c>
      <c r="M1092" s="11" t="s">
        <v>83</v>
      </c>
      <c r="N1092" s="11">
        <v>0</v>
      </c>
      <c r="O1092" s="11">
        <v>3</v>
      </c>
      <c r="P1092" s="11"/>
      <c r="Q1092" s="11"/>
      <c r="R1092" s="11"/>
      <c r="S1092" s="14"/>
      <c r="T1092" s="16"/>
    </row>
    <row r="1093" spans="1:20" ht="14.25" customHeight="1">
      <c r="A1093" s="1">
        <v>135</v>
      </c>
      <c r="B1093" s="10" t="s">
        <v>1767</v>
      </c>
      <c r="C1093" s="11" t="s">
        <v>11106</v>
      </c>
      <c r="D1093" s="11" t="s">
        <v>11106</v>
      </c>
      <c r="E1093" s="14"/>
      <c r="F1093" s="14"/>
      <c r="G1093" s="11" t="s">
        <v>12391</v>
      </c>
      <c r="H1093" s="11"/>
      <c r="I1093" s="14"/>
      <c r="J1093" s="12" t="s">
        <v>1781</v>
      </c>
      <c r="K1093" s="46" t="s">
        <v>523</v>
      </c>
      <c r="L1093" s="11" t="s">
        <v>11666</v>
      </c>
      <c r="M1093" s="11" t="s">
        <v>43</v>
      </c>
      <c r="N1093" s="11">
        <v>0</v>
      </c>
      <c r="O1093" s="11">
        <v>6</v>
      </c>
      <c r="P1093" s="11"/>
      <c r="Q1093" s="130">
        <v>3</v>
      </c>
      <c r="R1093" s="130">
        <v>5</v>
      </c>
      <c r="S1093" s="14"/>
      <c r="T1093" s="16"/>
    </row>
    <row r="1094" spans="1:20" ht="14.25" customHeight="1">
      <c r="A1094" s="1">
        <v>135</v>
      </c>
      <c r="B1094" s="10" t="s">
        <v>1767</v>
      </c>
      <c r="C1094" s="11" t="s">
        <v>5468</v>
      </c>
      <c r="D1094" s="11" t="s">
        <v>5468</v>
      </c>
      <c r="E1094" s="14"/>
      <c r="F1094" s="14"/>
      <c r="G1094" s="11"/>
      <c r="H1094" s="11"/>
      <c r="I1094" s="14"/>
      <c r="J1094" s="12" t="s">
        <v>962</v>
      </c>
      <c r="K1094" s="46"/>
      <c r="L1094" s="11" t="s">
        <v>11663</v>
      </c>
      <c r="M1094" s="11" t="s">
        <v>43</v>
      </c>
      <c r="N1094" s="11">
        <v>0</v>
      </c>
      <c r="O1094" s="11">
        <v>6</v>
      </c>
      <c r="P1094" s="11"/>
      <c r="Q1094" s="11"/>
      <c r="R1094" s="11"/>
      <c r="S1094" s="14"/>
      <c r="T1094" s="16"/>
    </row>
    <row r="1095" spans="1:20" ht="14.25" customHeight="1">
      <c r="A1095" s="1">
        <v>135</v>
      </c>
      <c r="B1095" s="10" t="s">
        <v>1767</v>
      </c>
      <c r="C1095" s="11" t="s">
        <v>1713</v>
      </c>
      <c r="D1095" s="11" t="s">
        <v>1713</v>
      </c>
      <c r="E1095" s="14"/>
      <c r="F1095" s="14"/>
      <c r="G1095" s="11"/>
      <c r="H1095" s="11"/>
      <c r="I1095" s="14"/>
      <c r="J1095" s="12" t="s">
        <v>3039</v>
      </c>
      <c r="K1095" s="46"/>
      <c r="L1095" s="11" t="s">
        <v>11666</v>
      </c>
      <c r="M1095" s="11" t="s">
        <v>28</v>
      </c>
      <c r="N1095" s="11">
        <v>0</v>
      </c>
      <c r="O1095" s="11">
        <v>6</v>
      </c>
      <c r="P1095" s="11"/>
      <c r="Q1095" s="11"/>
      <c r="R1095" s="11"/>
      <c r="S1095" s="14"/>
      <c r="T1095" s="16"/>
    </row>
    <row r="1096" spans="1:20" ht="14.25" customHeight="1">
      <c r="A1096" s="1">
        <v>135</v>
      </c>
      <c r="B1096" s="10" t="s">
        <v>1767</v>
      </c>
      <c r="C1096" s="11" t="s">
        <v>12392</v>
      </c>
      <c r="D1096" s="11" t="s">
        <v>12392</v>
      </c>
      <c r="E1096" s="14"/>
      <c r="F1096" s="14"/>
      <c r="G1096" s="11"/>
      <c r="H1096" s="11"/>
      <c r="I1096" s="14"/>
      <c r="J1096" s="12" t="s">
        <v>1278</v>
      </c>
      <c r="K1096" s="46"/>
      <c r="L1096" s="11" t="s">
        <v>11666</v>
      </c>
      <c r="M1096" s="11" t="s">
        <v>28</v>
      </c>
      <c r="N1096" s="11">
        <v>0</v>
      </c>
      <c r="O1096" s="11">
        <v>6</v>
      </c>
      <c r="P1096" s="11"/>
      <c r="Q1096" s="11"/>
      <c r="R1096" s="11"/>
      <c r="S1096" s="14"/>
      <c r="T1096" s="16"/>
    </row>
    <row r="1097" spans="1:20" ht="14.25" customHeight="1">
      <c r="A1097" s="1">
        <v>135</v>
      </c>
      <c r="B1097" s="10" t="s">
        <v>1767</v>
      </c>
      <c r="C1097" s="11" t="s">
        <v>1713</v>
      </c>
      <c r="D1097" s="11" t="s">
        <v>1783</v>
      </c>
      <c r="E1097" s="14"/>
      <c r="F1097" s="14"/>
      <c r="G1097" s="11" t="s">
        <v>12393</v>
      </c>
      <c r="H1097" s="11"/>
      <c r="I1097" s="14"/>
      <c r="J1097" s="12" t="s">
        <v>1672</v>
      </c>
      <c r="K1097" s="46" t="s">
        <v>1784</v>
      </c>
      <c r="L1097" s="11" t="s">
        <v>11666</v>
      </c>
      <c r="M1097" s="11" t="s">
        <v>28</v>
      </c>
      <c r="N1097" s="11">
        <v>0</v>
      </c>
      <c r="O1097" s="11">
        <v>6</v>
      </c>
      <c r="P1097" s="11"/>
      <c r="Q1097" s="130">
        <v>4</v>
      </c>
      <c r="R1097" s="130">
        <v>5</v>
      </c>
      <c r="S1097" s="14"/>
      <c r="T1097" s="16"/>
    </row>
    <row r="1098" spans="1:20" ht="14.25" customHeight="1">
      <c r="A1098" s="1">
        <v>135</v>
      </c>
      <c r="B1098" s="10" t="s">
        <v>1767</v>
      </c>
      <c r="C1098" s="11" t="s">
        <v>8917</v>
      </c>
      <c r="D1098" s="11" t="s">
        <v>12394</v>
      </c>
      <c r="E1098" s="14"/>
      <c r="F1098" s="14"/>
      <c r="G1098" s="11"/>
      <c r="H1098" s="11"/>
      <c r="I1098" s="14"/>
      <c r="J1098" s="12" t="s">
        <v>2921</v>
      </c>
      <c r="K1098" s="46"/>
      <c r="L1098" s="11" t="s">
        <v>11666</v>
      </c>
      <c r="M1098" s="11" t="s">
        <v>43</v>
      </c>
      <c r="N1098" s="11">
        <v>0</v>
      </c>
      <c r="O1098" s="11">
        <v>6</v>
      </c>
      <c r="P1098" s="11"/>
      <c r="Q1098" s="11"/>
      <c r="R1098" s="11"/>
      <c r="S1098" s="14"/>
      <c r="T1098" s="16"/>
    </row>
    <row r="1099" spans="1:20" ht="14.25" customHeight="1">
      <c r="A1099" s="1">
        <v>136</v>
      </c>
      <c r="B1099" s="10" t="s">
        <v>1786</v>
      </c>
      <c r="C1099" s="11" t="s">
        <v>1620</v>
      </c>
      <c r="D1099" s="11" t="s">
        <v>1787</v>
      </c>
      <c r="E1099" s="14"/>
      <c r="F1099" s="11" t="s">
        <v>1621</v>
      </c>
      <c r="G1099" s="14"/>
      <c r="H1099" s="14"/>
      <c r="I1099" s="14"/>
      <c r="J1099" s="12" t="s">
        <v>1788</v>
      </c>
      <c r="K1099" s="46" t="s">
        <v>1220</v>
      </c>
      <c r="L1099" s="11" t="s">
        <v>11663</v>
      </c>
      <c r="M1099" s="11" t="s">
        <v>43</v>
      </c>
      <c r="N1099" s="11">
        <v>0</v>
      </c>
      <c r="O1099" s="11">
        <v>0</v>
      </c>
      <c r="P1099" s="11" t="s">
        <v>12395</v>
      </c>
      <c r="Q1099" s="130">
        <v>3</v>
      </c>
      <c r="R1099" s="130">
        <v>5</v>
      </c>
      <c r="S1099" s="11"/>
      <c r="T1099" s="16"/>
    </row>
    <row r="1100" spans="1:20" ht="14.25" customHeight="1">
      <c r="A1100" s="1">
        <v>136</v>
      </c>
      <c r="B1100" s="10" t="s">
        <v>1786</v>
      </c>
      <c r="C1100" s="11" t="s">
        <v>1136</v>
      </c>
      <c r="D1100" s="11" t="s">
        <v>1790</v>
      </c>
      <c r="E1100" s="14"/>
      <c r="F1100" s="14"/>
      <c r="G1100" s="11" t="s">
        <v>1793</v>
      </c>
      <c r="H1100" s="11" t="s">
        <v>1793</v>
      </c>
      <c r="I1100" s="11" t="s">
        <v>181</v>
      </c>
      <c r="J1100" s="12" t="s">
        <v>1791</v>
      </c>
      <c r="K1100" s="46" t="s">
        <v>1220</v>
      </c>
      <c r="L1100" s="11" t="s">
        <v>11663</v>
      </c>
      <c r="M1100" s="11" t="s">
        <v>43</v>
      </c>
      <c r="N1100" s="11">
        <v>0</v>
      </c>
      <c r="O1100" s="11">
        <v>0</v>
      </c>
      <c r="P1100" s="11" t="s">
        <v>12396</v>
      </c>
      <c r="Q1100" s="130">
        <v>2</v>
      </c>
      <c r="R1100" s="130">
        <v>5</v>
      </c>
      <c r="S1100" s="11"/>
      <c r="T1100" s="16"/>
    </row>
    <row r="1101" spans="1:20" ht="14.25" customHeight="1">
      <c r="A1101" s="1">
        <v>136</v>
      </c>
      <c r="B1101" s="10" t="s">
        <v>1786</v>
      </c>
      <c r="C1101" s="11" t="s">
        <v>12397</v>
      </c>
      <c r="D1101" s="11" t="s">
        <v>12397</v>
      </c>
      <c r="E1101" s="14"/>
      <c r="F1101" s="14"/>
      <c r="G1101" s="14"/>
      <c r="H1101" s="14"/>
      <c r="I1101" s="14"/>
      <c r="J1101" s="12" t="s">
        <v>214</v>
      </c>
      <c r="K1101" s="415"/>
      <c r="L1101" s="11" t="s">
        <v>11688</v>
      </c>
      <c r="M1101" s="11" t="s">
        <v>98</v>
      </c>
      <c r="N1101" s="11">
        <v>0</v>
      </c>
      <c r="O1101" s="11">
        <v>2</v>
      </c>
      <c r="P1101" s="11"/>
      <c r="Q1101" s="11"/>
      <c r="R1101" s="11"/>
      <c r="S1101" s="11"/>
      <c r="T1101" s="16"/>
    </row>
    <row r="1102" spans="1:20" ht="14.25" customHeight="1">
      <c r="A1102" s="1">
        <v>136</v>
      </c>
      <c r="B1102" s="10" t="s">
        <v>1786</v>
      </c>
      <c r="C1102" s="11" t="s">
        <v>75</v>
      </c>
      <c r="D1102" s="11" t="s">
        <v>75</v>
      </c>
      <c r="E1102" s="14"/>
      <c r="F1102" s="14"/>
      <c r="G1102" s="14"/>
      <c r="H1102" s="14"/>
      <c r="I1102" s="14"/>
      <c r="J1102" s="12" t="s">
        <v>2012</v>
      </c>
      <c r="K1102" s="415"/>
      <c r="L1102" s="11" t="s">
        <v>11666</v>
      </c>
      <c r="M1102" s="11" t="s">
        <v>78</v>
      </c>
      <c r="N1102" s="11">
        <v>0</v>
      </c>
      <c r="O1102" s="14"/>
      <c r="P1102" s="11" t="s">
        <v>12398</v>
      </c>
      <c r="Q1102" s="11"/>
      <c r="R1102" s="11"/>
      <c r="S1102" s="11"/>
      <c r="T1102" s="16"/>
    </row>
    <row r="1103" spans="1:20" ht="14.25" customHeight="1">
      <c r="A1103" s="1">
        <v>136</v>
      </c>
      <c r="B1103" s="10" t="s">
        <v>1786</v>
      </c>
      <c r="C1103" s="11" t="s">
        <v>593</v>
      </c>
      <c r="D1103" s="11" t="s">
        <v>593</v>
      </c>
      <c r="E1103" s="14"/>
      <c r="F1103" s="14"/>
      <c r="G1103" s="11" t="s">
        <v>1794</v>
      </c>
      <c r="H1103" s="11" t="s">
        <v>1794</v>
      </c>
      <c r="I1103" s="14"/>
      <c r="J1103" s="12" t="s">
        <v>1409</v>
      </c>
      <c r="K1103" s="46" t="s">
        <v>870</v>
      </c>
      <c r="L1103" s="11" t="s">
        <v>11663</v>
      </c>
      <c r="M1103" s="11" t="s">
        <v>43</v>
      </c>
      <c r="N1103" s="11">
        <v>0</v>
      </c>
      <c r="O1103" s="11">
        <v>1</v>
      </c>
      <c r="P1103" s="11"/>
      <c r="Q1103" s="130">
        <v>3</v>
      </c>
      <c r="R1103" s="130">
        <v>4</v>
      </c>
      <c r="S1103" s="11"/>
      <c r="T1103" s="16"/>
    </row>
    <row r="1104" spans="1:20" ht="14.25" customHeight="1">
      <c r="A1104" s="1">
        <v>136</v>
      </c>
      <c r="B1104" s="10" t="s">
        <v>1786</v>
      </c>
      <c r="C1104" s="11" t="s">
        <v>1525</v>
      </c>
      <c r="D1104" s="11" t="s">
        <v>1795</v>
      </c>
      <c r="E1104" s="14"/>
      <c r="F1104" s="11" t="s">
        <v>1796</v>
      </c>
      <c r="G1104" s="14"/>
      <c r="H1104" s="14"/>
      <c r="I1104" s="11" t="s">
        <v>1798</v>
      </c>
      <c r="J1104" s="12" t="s">
        <v>102</v>
      </c>
      <c r="K1104" s="46" t="s">
        <v>1797</v>
      </c>
      <c r="L1104" s="11" t="s">
        <v>11666</v>
      </c>
      <c r="M1104" s="11" t="s">
        <v>28</v>
      </c>
      <c r="N1104" s="11">
        <v>0</v>
      </c>
      <c r="O1104" s="11">
        <v>1</v>
      </c>
      <c r="P1104" s="11"/>
      <c r="Q1104" s="130">
        <v>4</v>
      </c>
      <c r="R1104" s="130">
        <v>2</v>
      </c>
      <c r="S1104" s="11"/>
      <c r="T1104" s="16"/>
    </row>
    <row r="1105" spans="1:20" ht="14.25" customHeight="1">
      <c r="A1105" s="1">
        <v>136</v>
      </c>
      <c r="B1105" s="10" t="s">
        <v>1786</v>
      </c>
      <c r="C1105" s="11" t="s">
        <v>12399</v>
      </c>
      <c r="D1105" s="11" t="s">
        <v>12400</v>
      </c>
      <c r="E1105" s="14"/>
      <c r="F1105" s="11"/>
      <c r="G1105" s="14"/>
      <c r="H1105" s="14"/>
      <c r="I1105" s="11"/>
      <c r="J1105" s="12" t="s">
        <v>2253</v>
      </c>
      <c r="K1105" s="46"/>
      <c r="L1105" s="11" t="s">
        <v>11666</v>
      </c>
      <c r="M1105" s="11" t="s">
        <v>43</v>
      </c>
      <c r="N1105" s="11">
        <v>0</v>
      </c>
      <c r="O1105" s="11">
        <v>0</v>
      </c>
      <c r="P1105" s="11" t="s">
        <v>12401</v>
      </c>
      <c r="Q1105" s="11"/>
      <c r="R1105" s="11"/>
      <c r="S1105" s="11"/>
      <c r="T1105" s="16"/>
    </row>
    <row r="1106" spans="1:20" ht="14.25" customHeight="1">
      <c r="A1106" s="1">
        <v>136</v>
      </c>
      <c r="B1106" s="10" t="s">
        <v>1786</v>
      </c>
      <c r="C1106" s="11" t="s">
        <v>497</v>
      </c>
      <c r="D1106" s="11" t="s">
        <v>497</v>
      </c>
      <c r="E1106" s="14"/>
      <c r="F1106" s="14"/>
      <c r="G1106" s="14"/>
      <c r="H1106" s="14"/>
      <c r="I1106" s="14"/>
      <c r="J1106" s="423" t="s">
        <v>791</v>
      </c>
      <c r="K1106" s="415"/>
      <c r="L1106" s="11" t="s">
        <v>11663</v>
      </c>
      <c r="M1106" s="11" t="s">
        <v>43</v>
      </c>
      <c r="N1106" s="11">
        <v>0</v>
      </c>
      <c r="O1106" s="11">
        <v>1</v>
      </c>
      <c r="P1106" s="11"/>
      <c r="Q1106" s="11"/>
      <c r="R1106" s="11"/>
      <c r="S1106" s="11"/>
      <c r="T1106" s="16"/>
    </row>
    <row r="1107" spans="1:20" ht="14.25" customHeight="1">
      <c r="A1107" s="1">
        <v>136</v>
      </c>
      <c r="B1107" s="10" t="s">
        <v>1786</v>
      </c>
      <c r="C1107" s="11" t="s">
        <v>318</v>
      </c>
      <c r="D1107" s="11" t="s">
        <v>318</v>
      </c>
      <c r="E1107" s="14"/>
      <c r="F1107" s="14"/>
      <c r="G1107" s="11" t="s">
        <v>1801</v>
      </c>
      <c r="H1107" s="11" t="s">
        <v>1801</v>
      </c>
      <c r="I1107" s="14"/>
      <c r="J1107" s="12" t="s">
        <v>1799</v>
      </c>
      <c r="K1107" s="46" t="s">
        <v>601</v>
      </c>
      <c r="L1107" s="11" t="s">
        <v>11663</v>
      </c>
      <c r="M1107" s="11" t="s">
        <v>83</v>
      </c>
      <c r="N1107" s="11">
        <v>0</v>
      </c>
      <c r="O1107" s="11">
        <v>1</v>
      </c>
      <c r="P1107" s="11"/>
      <c r="Q1107" s="130">
        <v>2</v>
      </c>
      <c r="R1107" s="130">
        <v>4</v>
      </c>
      <c r="S1107" s="11"/>
      <c r="T1107" s="16"/>
    </row>
    <row r="1108" spans="1:20" ht="14.25" customHeight="1">
      <c r="A1108" s="7">
        <v>137</v>
      </c>
      <c r="B1108" s="19" t="s">
        <v>1802</v>
      </c>
      <c r="C1108" s="11" t="s">
        <v>287</v>
      </c>
      <c r="D1108" s="11" t="s">
        <v>1803</v>
      </c>
      <c r="E1108" s="14"/>
      <c r="F1108" s="14"/>
      <c r="G1108" s="11" t="s">
        <v>1805</v>
      </c>
      <c r="H1108" s="11" t="s">
        <v>1805</v>
      </c>
      <c r="I1108" s="14"/>
      <c r="J1108" s="12" t="s">
        <v>809</v>
      </c>
      <c r="K1108" s="46" t="s">
        <v>1804</v>
      </c>
      <c r="L1108" s="11" t="s">
        <v>11688</v>
      </c>
      <c r="M1108" s="11" t="s">
        <v>83</v>
      </c>
      <c r="N1108" s="11">
        <v>1</v>
      </c>
      <c r="O1108" s="11">
        <v>3</v>
      </c>
      <c r="P1108" s="11"/>
      <c r="Q1108" s="130">
        <v>5</v>
      </c>
      <c r="R1108" s="130">
        <v>4</v>
      </c>
      <c r="S1108" s="14"/>
      <c r="T1108" s="16"/>
    </row>
    <row r="1109" spans="1:20" ht="14.25" customHeight="1">
      <c r="A1109" s="7">
        <v>137</v>
      </c>
      <c r="B1109" s="19" t="s">
        <v>1802</v>
      </c>
      <c r="C1109" s="11" t="s">
        <v>1747</v>
      </c>
      <c r="D1109" s="11" t="s">
        <v>1806</v>
      </c>
      <c r="E1109" s="14"/>
      <c r="F1109" s="14"/>
      <c r="G1109" s="20"/>
      <c r="H1109" s="20"/>
      <c r="I1109" s="11" t="s">
        <v>181</v>
      </c>
      <c r="J1109" s="12" t="s">
        <v>1171</v>
      </c>
      <c r="K1109" s="46" t="s">
        <v>1807</v>
      </c>
      <c r="L1109" s="11" t="s">
        <v>11663</v>
      </c>
      <c r="M1109" s="11" t="s">
        <v>43</v>
      </c>
      <c r="N1109" s="11">
        <v>0</v>
      </c>
      <c r="O1109" s="11">
        <v>4</v>
      </c>
      <c r="P1109" s="11" t="s">
        <v>12402</v>
      </c>
      <c r="Q1109" s="130">
        <v>4</v>
      </c>
      <c r="R1109" s="130">
        <v>5</v>
      </c>
      <c r="S1109" s="14"/>
      <c r="T1109" s="16"/>
    </row>
    <row r="1110" spans="1:20" ht="14.25" customHeight="1">
      <c r="A1110" s="7">
        <v>137</v>
      </c>
      <c r="B1110" s="19" t="s">
        <v>1802</v>
      </c>
      <c r="C1110" s="11" t="s">
        <v>816</v>
      </c>
      <c r="D1110" s="11" t="s">
        <v>852</v>
      </c>
      <c r="E1110" s="14"/>
      <c r="F1110" s="14"/>
      <c r="G1110" s="11" t="s">
        <v>1809</v>
      </c>
      <c r="H1110" s="11" t="s">
        <v>1809</v>
      </c>
      <c r="I1110" s="14"/>
      <c r="J1110" s="12" t="s">
        <v>371</v>
      </c>
      <c r="K1110" s="46" t="s">
        <v>1808</v>
      </c>
      <c r="L1110" s="11" t="s">
        <v>11666</v>
      </c>
      <c r="M1110" s="11" t="s">
        <v>43</v>
      </c>
      <c r="N1110" s="11">
        <v>0</v>
      </c>
      <c r="O1110" s="11">
        <v>4</v>
      </c>
      <c r="P1110" s="11" t="s">
        <v>12403</v>
      </c>
      <c r="Q1110" s="130">
        <v>5</v>
      </c>
      <c r="R1110" s="130">
        <v>5</v>
      </c>
      <c r="S1110" s="14"/>
      <c r="T1110" s="16"/>
    </row>
    <row r="1111" spans="1:20" ht="14.25" customHeight="1">
      <c r="A1111" s="7">
        <v>137</v>
      </c>
      <c r="B1111" s="19" t="s">
        <v>1802</v>
      </c>
      <c r="C1111" s="11" t="s">
        <v>1753</v>
      </c>
      <c r="D1111" s="11" t="s">
        <v>1753</v>
      </c>
      <c r="E1111" s="14"/>
      <c r="F1111" s="14"/>
      <c r="G1111" s="11" t="s">
        <v>1810</v>
      </c>
      <c r="H1111" s="11" t="s">
        <v>1810</v>
      </c>
      <c r="I1111" s="14"/>
      <c r="J1111" s="12" t="s">
        <v>1544</v>
      </c>
      <c r="K1111" s="46" t="s">
        <v>1451</v>
      </c>
      <c r="L1111" s="11" t="s">
        <v>11663</v>
      </c>
      <c r="M1111" s="11" t="s">
        <v>43</v>
      </c>
      <c r="N1111" s="11">
        <v>0</v>
      </c>
      <c r="O1111" s="11">
        <v>4</v>
      </c>
      <c r="P1111" s="11"/>
      <c r="Q1111" s="130">
        <v>5</v>
      </c>
      <c r="R1111" s="130">
        <v>5</v>
      </c>
      <c r="S1111" s="14"/>
      <c r="T1111" s="16"/>
    </row>
    <row r="1112" spans="1:20" ht="14.25" customHeight="1">
      <c r="A1112" s="7">
        <v>137</v>
      </c>
      <c r="B1112" s="19" t="s">
        <v>1802</v>
      </c>
      <c r="C1112" s="11" t="s">
        <v>38</v>
      </c>
      <c r="D1112" s="11" t="s">
        <v>38</v>
      </c>
      <c r="E1112" s="14"/>
      <c r="F1112" s="14"/>
      <c r="G1112" s="11" t="s">
        <v>1812</v>
      </c>
      <c r="H1112" s="11" t="s">
        <v>1812</v>
      </c>
      <c r="I1112" s="14"/>
      <c r="J1112" s="12" t="s">
        <v>1559</v>
      </c>
      <c r="K1112" s="46" t="s">
        <v>527</v>
      </c>
      <c r="L1112" s="11" t="s">
        <v>11663</v>
      </c>
      <c r="M1112" s="11" t="s">
        <v>43</v>
      </c>
      <c r="N1112" s="11">
        <v>0</v>
      </c>
      <c r="O1112" s="11">
        <v>4</v>
      </c>
      <c r="P1112" s="11"/>
      <c r="Q1112" s="130">
        <v>5</v>
      </c>
      <c r="R1112" s="130">
        <v>5</v>
      </c>
      <c r="S1112" s="11"/>
      <c r="T1112" s="16"/>
    </row>
    <row r="1113" spans="1:20" ht="14.25" customHeight="1">
      <c r="A1113" s="7">
        <v>137</v>
      </c>
      <c r="B1113" s="19" t="s">
        <v>1802</v>
      </c>
      <c r="C1113" s="11" t="s">
        <v>1084</v>
      </c>
      <c r="D1113" s="11" t="s">
        <v>1084</v>
      </c>
      <c r="E1113" s="14"/>
      <c r="F1113" s="14"/>
      <c r="G1113" s="11" t="s">
        <v>1815</v>
      </c>
      <c r="H1113" s="11" t="s">
        <v>12404</v>
      </c>
      <c r="I1113" s="14"/>
      <c r="J1113" s="12" t="s">
        <v>1765</v>
      </c>
      <c r="K1113" s="46" t="s">
        <v>1814</v>
      </c>
      <c r="L1113" s="11" t="s">
        <v>11663</v>
      </c>
      <c r="M1113" s="11" t="s">
        <v>28</v>
      </c>
      <c r="N1113" s="11">
        <v>0</v>
      </c>
      <c r="O1113" s="11">
        <v>4</v>
      </c>
      <c r="P1113" s="11"/>
      <c r="Q1113" s="130">
        <v>5</v>
      </c>
      <c r="R1113" s="130">
        <v>5</v>
      </c>
      <c r="S1113" s="14"/>
      <c r="T1113" s="16"/>
    </row>
    <row r="1114" spans="1:20" ht="14.25" customHeight="1">
      <c r="A1114" s="7">
        <v>137</v>
      </c>
      <c r="B1114" s="19" t="s">
        <v>1802</v>
      </c>
      <c r="C1114" s="419" t="s">
        <v>1454</v>
      </c>
      <c r="D1114" s="11" t="s">
        <v>1817</v>
      </c>
      <c r="E1114" s="14"/>
      <c r="F1114" s="14"/>
      <c r="G1114" s="11" t="s">
        <v>12405</v>
      </c>
      <c r="H1114" s="11"/>
      <c r="I1114" s="14"/>
      <c r="J1114" s="12" t="s">
        <v>1818</v>
      </c>
      <c r="K1114" s="46" t="s">
        <v>1814</v>
      </c>
      <c r="L1114" s="11" t="s">
        <v>11666</v>
      </c>
      <c r="M1114" s="11" t="s">
        <v>28</v>
      </c>
      <c r="N1114" s="11">
        <v>0</v>
      </c>
      <c r="O1114" s="11">
        <v>4</v>
      </c>
      <c r="P1114" s="11"/>
      <c r="Q1114" s="130">
        <v>4</v>
      </c>
      <c r="R1114" s="130">
        <v>5</v>
      </c>
      <c r="S1114" s="14"/>
      <c r="T1114" s="16"/>
    </row>
    <row r="1115" spans="1:20" ht="14.25" customHeight="1">
      <c r="A1115" s="7">
        <v>138</v>
      </c>
      <c r="B1115" s="19" t="s">
        <v>1820</v>
      </c>
      <c r="C1115" s="11" t="s">
        <v>759</v>
      </c>
      <c r="D1115" s="11" t="s">
        <v>1821</v>
      </c>
      <c r="E1115" s="14"/>
      <c r="F1115" s="14"/>
      <c r="G1115" s="11" t="s">
        <v>1822</v>
      </c>
      <c r="H1115" s="11" t="s">
        <v>1822</v>
      </c>
      <c r="I1115" s="14"/>
      <c r="J1115" s="12" t="s">
        <v>635</v>
      </c>
      <c r="K1115" s="46" t="s">
        <v>535</v>
      </c>
      <c r="L1115" s="11" t="s">
        <v>11666</v>
      </c>
      <c r="M1115" s="11" t="s">
        <v>28</v>
      </c>
      <c r="N1115" s="11">
        <v>1</v>
      </c>
      <c r="O1115" s="11">
        <v>0</v>
      </c>
      <c r="P1115" s="11"/>
      <c r="Q1115" s="130">
        <v>4</v>
      </c>
      <c r="R1115" s="130">
        <v>3</v>
      </c>
      <c r="S1115" s="14"/>
      <c r="T1115" s="16"/>
    </row>
    <row r="1116" spans="1:20" ht="14.25" customHeight="1">
      <c r="A1116" s="7">
        <v>139</v>
      </c>
      <c r="B1116" s="19" t="s">
        <v>1823</v>
      </c>
      <c r="C1116" s="11" t="s">
        <v>1824</v>
      </c>
      <c r="D1116" s="11" t="s">
        <v>1825</v>
      </c>
      <c r="E1116" s="11" t="s">
        <v>12406</v>
      </c>
      <c r="F1116" s="14"/>
      <c r="G1116" s="11" t="s">
        <v>1827</v>
      </c>
      <c r="H1116" s="11" t="s">
        <v>1827</v>
      </c>
      <c r="I1116" s="11" t="s">
        <v>1829</v>
      </c>
      <c r="J1116" s="12" t="s">
        <v>1741</v>
      </c>
      <c r="K1116" s="46" t="s">
        <v>269</v>
      </c>
      <c r="L1116" s="11" t="s">
        <v>11666</v>
      </c>
      <c r="M1116" s="11" t="s">
        <v>36</v>
      </c>
      <c r="N1116" s="11">
        <v>0</v>
      </c>
      <c r="O1116" s="11">
        <v>1</v>
      </c>
      <c r="P1116" s="11" t="s">
        <v>12407</v>
      </c>
      <c r="Q1116" s="130">
        <v>5</v>
      </c>
      <c r="R1116" s="130">
        <v>5</v>
      </c>
      <c r="S1116" s="14"/>
      <c r="T1116" s="16"/>
    </row>
    <row r="1117" spans="1:20" ht="14.25" customHeight="1">
      <c r="A1117" s="7">
        <v>139</v>
      </c>
      <c r="B1117" s="19" t="s">
        <v>1823</v>
      </c>
      <c r="C1117" s="10" t="s">
        <v>38</v>
      </c>
      <c r="D1117" s="10" t="s">
        <v>38</v>
      </c>
      <c r="E1117" s="14"/>
      <c r="F1117" s="14"/>
      <c r="G1117" s="14"/>
      <c r="H1117" s="14"/>
      <c r="I1117" s="14"/>
      <c r="J1117" s="12" t="s">
        <v>672</v>
      </c>
      <c r="K1117" s="415"/>
      <c r="L1117" s="11" t="s">
        <v>11663</v>
      </c>
      <c r="M1117" s="11" t="s">
        <v>43</v>
      </c>
      <c r="N1117" s="11">
        <v>0</v>
      </c>
      <c r="O1117" s="11">
        <v>1</v>
      </c>
      <c r="P1117" s="11"/>
      <c r="Q1117" s="11"/>
      <c r="R1117" s="11"/>
      <c r="S1117" s="14"/>
      <c r="T1117" s="16"/>
    </row>
    <row r="1118" spans="1:20" ht="14.25" customHeight="1">
      <c r="A1118" s="7">
        <v>139</v>
      </c>
      <c r="B1118" s="19" t="s">
        <v>1823</v>
      </c>
      <c r="C1118" s="11" t="s">
        <v>12263</v>
      </c>
      <c r="D1118" s="11" t="s">
        <v>12263</v>
      </c>
      <c r="E1118" s="14"/>
      <c r="F1118" s="14"/>
      <c r="G1118" s="14"/>
      <c r="H1118" s="14"/>
      <c r="I1118" s="14"/>
      <c r="J1118" s="12" t="s">
        <v>672</v>
      </c>
      <c r="K1118" s="415"/>
      <c r="L1118" s="11" t="s">
        <v>11663</v>
      </c>
      <c r="M1118" s="11" t="s">
        <v>43</v>
      </c>
      <c r="N1118" s="11">
        <v>0</v>
      </c>
      <c r="O1118" s="11">
        <v>1</v>
      </c>
      <c r="P1118" s="11"/>
      <c r="Q1118" s="11"/>
      <c r="R1118" s="11"/>
      <c r="S1118" s="14"/>
      <c r="T1118" s="16"/>
    </row>
    <row r="1119" spans="1:20" ht="14.25" customHeight="1">
      <c r="A1119" s="7">
        <v>140</v>
      </c>
      <c r="B1119" s="19" t="s">
        <v>1830</v>
      </c>
      <c r="C1119" s="11" t="s">
        <v>1552</v>
      </c>
      <c r="D1119" s="11" t="s">
        <v>1553</v>
      </c>
      <c r="E1119" s="14"/>
      <c r="F1119" s="14"/>
      <c r="G1119" s="11" t="s">
        <v>1831</v>
      </c>
      <c r="H1119" s="11" t="s">
        <v>1831</v>
      </c>
      <c r="I1119" s="11" t="s">
        <v>464</v>
      </c>
      <c r="J1119" s="12" t="s">
        <v>1694</v>
      </c>
      <c r="K1119" s="46" t="s">
        <v>1519</v>
      </c>
      <c r="L1119" s="11" t="s">
        <v>11666</v>
      </c>
      <c r="M1119" s="11" t="s">
        <v>28</v>
      </c>
      <c r="N1119" s="11">
        <v>1</v>
      </c>
      <c r="O1119" s="11">
        <v>0</v>
      </c>
      <c r="P1119" s="11" t="s">
        <v>12408</v>
      </c>
      <c r="Q1119" s="130">
        <v>5</v>
      </c>
      <c r="R1119" s="130">
        <v>5</v>
      </c>
      <c r="S1119" s="11"/>
      <c r="T1119" s="16"/>
    </row>
    <row r="1120" spans="1:20" ht="14.25" customHeight="1">
      <c r="A1120" s="7">
        <v>141</v>
      </c>
      <c r="B1120" s="19" t="s">
        <v>1833</v>
      </c>
      <c r="C1120" s="11" t="s">
        <v>75</v>
      </c>
      <c r="D1120" s="11" t="s">
        <v>75</v>
      </c>
      <c r="E1120" s="14"/>
      <c r="F1120" s="14"/>
      <c r="G1120" s="11" t="s">
        <v>12409</v>
      </c>
      <c r="H1120" s="11" t="s">
        <v>12409</v>
      </c>
      <c r="I1120" s="14"/>
      <c r="J1120" s="12" t="s">
        <v>338</v>
      </c>
      <c r="K1120" s="46" t="s">
        <v>1791</v>
      </c>
      <c r="L1120" s="11" t="s">
        <v>11666</v>
      </c>
      <c r="M1120" s="11" t="s">
        <v>78</v>
      </c>
      <c r="N1120" s="11">
        <v>0</v>
      </c>
      <c r="O1120" s="11">
        <v>5</v>
      </c>
      <c r="P1120" s="11" t="s">
        <v>12410</v>
      </c>
      <c r="Q1120" s="130">
        <v>2</v>
      </c>
      <c r="R1120" s="130">
        <v>5</v>
      </c>
      <c r="S1120" s="14"/>
      <c r="T1120" s="16"/>
    </row>
    <row r="1121" spans="1:20" ht="14.25" customHeight="1">
      <c r="A1121" s="7">
        <v>141</v>
      </c>
      <c r="B1121" s="19" t="s">
        <v>1833</v>
      </c>
      <c r="C1121" s="11" t="s">
        <v>37</v>
      </c>
      <c r="D1121" s="11" t="s">
        <v>560</v>
      </c>
      <c r="E1121" s="11" t="s">
        <v>12411</v>
      </c>
      <c r="F1121" s="11" t="s">
        <v>177</v>
      </c>
      <c r="G1121" s="14"/>
      <c r="H1121" s="14"/>
      <c r="I1121" s="11" t="s">
        <v>1439</v>
      </c>
      <c r="J1121" s="12" t="s">
        <v>1835</v>
      </c>
      <c r="K1121" s="46" t="s">
        <v>1836</v>
      </c>
      <c r="L1121" s="11" t="s">
        <v>11663</v>
      </c>
      <c r="M1121" s="11" t="s">
        <v>43</v>
      </c>
      <c r="N1121" s="11">
        <v>0</v>
      </c>
      <c r="O1121" s="11">
        <v>1</v>
      </c>
      <c r="P1121" s="11"/>
      <c r="Q1121" s="130">
        <v>3</v>
      </c>
      <c r="R1121" s="130">
        <v>4</v>
      </c>
      <c r="S1121" s="14"/>
      <c r="T1121" s="16"/>
    </row>
    <row r="1122" spans="1:20" ht="14.25" customHeight="1">
      <c r="A1122" s="7">
        <v>141</v>
      </c>
      <c r="B1122" s="19" t="s">
        <v>1833</v>
      </c>
      <c r="C1122" s="11" t="s">
        <v>1747</v>
      </c>
      <c r="D1122" s="11" t="s">
        <v>1806</v>
      </c>
      <c r="E1122" s="14"/>
      <c r="F1122" s="11" t="s">
        <v>1837</v>
      </c>
      <c r="G1122" s="11" t="s">
        <v>1838</v>
      </c>
      <c r="H1122" s="11" t="s">
        <v>1838</v>
      </c>
      <c r="I1122" s="11" t="s">
        <v>1839</v>
      </c>
      <c r="J1122" s="12" t="s">
        <v>583</v>
      </c>
      <c r="K1122" s="46" t="s">
        <v>228</v>
      </c>
      <c r="L1122" s="11" t="s">
        <v>11663</v>
      </c>
      <c r="M1122" s="11" t="s">
        <v>43</v>
      </c>
      <c r="N1122" s="11">
        <v>1</v>
      </c>
      <c r="O1122" s="11">
        <v>1</v>
      </c>
      <c r="P1122" s="11"/>
      <c r="Q1122" s="130">
        <v>3</v>
      </c>
      <c r="R1122" s="130">
        <v>4</v>
      </c>
      <c r="S1122" s="14"/>
      <c r="T1122" s="16"/>
    </row>
    <row r="1123" spans="1:20" ht="14.25" customHeight="1">
      <c r="A1123" s="7">
        <v>141</v>
      </c>
      <c r="B1123" s="19" t="s">
        <v>1833</v>
      </c>
      <c r="C1123" s="11" t="s">
        <v>148</v>
      </c>
      <c r="D1123" s="11" t="s">
        <v>90</v>
      </c>
      <c r="E1123" s="14"/>
      <c r="F1123" s="11" t="s">
        <v>148</v>
      </c>
      <c r="G1123" s="11" t="s">
        <v>1841</v>
      </c>
      <c r="H1123" s="11" t="s">
        <v>1841</v>
      </c>
      <c r="I1123" s="14"/>
      <c r="J1123" s="12" t="s">
        <v>342</v>
      </c>
      <c r="K1123" s="46" t="s">
        <v>1840</v>
      </c>
      <c r="L1123" s="11" t="s">
        <v>11666</v>
      </c>
      <c r="M1123" s="11" t="s">
        <v>153</v>
      </c>
      <c r="N1123" s="11">
        <v>0</v>
      </c>
      <c r="O1123" s="11">
        <v>1</v>
      </c>
      <c r="P1123" s="11"/>
      <c r="Q1123" s="130">
        <v>2</v>
      </c>
      <c r="R1123" s="130">
        <v>3</v>
      </c>
      <c r="S1123" s="14"/>
      <c r="T1123" s="16"/>
    </row>
    <row r="1124" spans="1:20" ht="14.25" customHeight="1">
      <c r="A1124" s="7">
        <v>142</v>
      </c>
      <c r="B1124" s="19" t="s">
        <v>1842</v>
      </c>
      <c r="C1124" s="11" t="s">
        <v>823</v>
      </c>
      <c r="D1124" s="11" t="s">
        <v>648</v>
      </c>
      <c r="E1124" s="14"/>
      <c r="F1124" s="11" t="s">
        <v>1843</v>
      </c>
      <c r="G1124" s="11" t="s">
        <v>1845</v>
      </c>
      <c r="H1124" s="11" t="s">
        <v>1845</v>
      </c>
      <c r="I1124" s="11" t="s">
        <v>1439</v>
      </c>
      <c r="J1124" s="12" t="s">
        <v>709</v>
      </c>
      <c r="K1124" s="46" t="s">
        <v>1844</v>
      </c>
      <c r="L1124" s="11" t="s">
        <v>11666</v>
      </c>
      <c r="M1124" s="11" t="s">
        <v>43</v>
      </c>
      <c r="N1124" s="11">
        <v>0</v>
      </c>
      <c r="O1124" s="11">
        <v>1</v>
      </c>
      <c r="P1124" s="11"/>
      <c r="Q1124" s="130">
        <v>4</v>
      </c>
      <c r="R1124" s="130">
        <v>5</v>
      </c>
      <c r="S1124" s="11"/>
      <c r="T1124" s="16"/>
    </row>
    <row r="1125" spans="1:20" ht="14.25" customHeight="1">
      <c r="A1125" s="7">
        <v>142</v>
      </c>
      <c r="B1125" s="19" t="s">
        <v>1842</v>
      </c>
      <c r="C1125" s="11" t="s">
        <v>1847</v>
      </c>
      <c r="D1125" s="11" t="s">
        <v>1848</v>
      </c>
      <c r="E1125" s="14"/>
      <c r="F1125" s="14"/>
      <c r="G1125" s="11" t="s">
        <v>1850</v>
      </c>
      <c r="H1125" s="11" t="s">
        <v>1850</v>
      </c>
      <c r="I1125" s="14"/>
      <c r="J1125" s="12" t="s">
        <v>1105</v>
      </c>
      <c r="K1125" s="46" t="s">
        <v>419</v>
      </c>
      <c r="L1125" s="11" t="s">
        <v>11666</v>
      </c>
      <c r="M1125" s="11" t="s">
        <v>28</v>
      </c>
      <c r="N1125" s="11">
        <v>0</v>
      </c>
      <c r="O1125" s="11">
        <v>1</v>
      </c>
      <c r="P1125" s="11" t="s">
        <v>12412</v>
      </c>
      <c r="Q1125" s="130">
        <v>4</v>
      </c>
      <c r="R1125" s="130">
        <v>5</v>
      </c>
      <c r="S1125" s="14"/>
      <c r="T1125" s="16"/>
    </row>
    <row r="1126" spans="1:20" ht="14.25" customHeight="1">
      <c r="A1126" s="7">
        <v>142</v>
      </c>
      <c r="B1126" s="19" t="s">
        <v>1842</v>
      </c>
      <c r="C1126" s="11" t="s">
        <v>284</v>
      </c>
      <c r="D1126" s="11" t="s">
        <v>284</v>
      </c>
      <c r="E1126" s="11" t="s">
        <v>1762</v>
      </c>
      <c r="F1126" s="14"/>
      <c r="G1126" s="14"/>
      <c r="H1126" s="14"/>
      <c r="I1126" s="14"/>
      <c r="J1126" s="12" t="s">
        <v>934</v>
      </c>
      <c r="K1126" s="415"/>
      <c r="L1126" s="11" t="s">
        <v>11688</v>
      </c>
      <c r="M1126" s="11" t="s">
        <v>83</v>
      </c>
      <c r="N1126" s="11">
        <v>0</v>
      </c>
      <c r="O1126" s="11">
        <v>3</v>
      </c>
      <c r="P1126" s="11"/>
      <c r="Q1126" s="11"/>
      <c r="R1126" s="11"/>
      <c r="S1126" s="14"/>
      <c r="T1126" s="16"/>
    </row>
    <row r="1127" spans="1:20" ht="14.25" customHeight="1">
      <c r="A1127" s="7">
        <v>142</v>
      </c>
      <c r="B1127" s="19" t="s">
        <v>1842</v>
      </c>
      <c r="C1127" s="11" t="s">
        <v>1136</v>
      </c>
      <c r="D1127" s="11" t="s">
        <v>1851</v>
      </c>
      <c r="E1127" s="14"/>
      <c r="F1127" s="11" t="s">
        <v>11108</v>
      </c>
      <c r="G1127" s="11" t="s">
        <v>1853</v>
      </c>
      <c r="H1127" s="11" t="s">
        <v>1853</v>
      </c>
      <c r="I1127" s="11" t="s">
        <v>586</v>
      </c>
      <c r="J1127" s="12" t="s">
        <v>1765</v>
      </c>
      <c r="K1127" s="46" t="s">
        <v>1852</v>
      </c>
      <c r="L1127" s="11" t="s">
        <v>11663</v>
      </c>
      <c r="M1127" s="11" t="s">
        <v>43</v>
      </c>
      <c r="N1127" s="11">
        <v>0</v>
      </c>
      <c r="O1127" s="11">
        <v>1</v>
      </c>
      <c r="P1127" s="11" t="s">
        <v>12413</v>
      </c>
      <c r="Q1127" s="130">
        <v>4</v>
      </c>
      <c r="R1127" s="130">
        <v>3</v>
      </c>
      <c r="S1127" s="14"/>
      <c r="T1127" s="16"/>
    </row>
    <row r="1128" spans="1:20" ht="14.25" customHeight="1">
      <c r="A1128" s="7">
        <v>142</v>
      </c>
      <c r="B1128" s="19" t="s">
        <v>1842</v>
      </c>
      <c r="C1128" s="11" t="s">
        <v>1136</v>
      </c>
      <c r="D1128" s="11" t="s">
        <v>1790</v>
      </c>
      <c r="E1128" s="14"/>
      <c r="F1128" s="11" t="s">
        <v>1138</v>
      </c>
      <c r="G1128" s="11" t="s">
        <v>1854</v>
      </c>
      <c r="H1128" s="11" t="s">
        <v>1854</v>
      </c>
      <c r="I1128" s="14"/>
      <c r="J1128" s="12" t="s">
        <v>1279</v>
      </c>
      <c r="K1128" s="46" t="s">
        <v>524</v>
      </c>
      <c r="L1128" s="11" t="s">
        <v>11663</v>
      </c>
      <c r="M1128" s="11" t="s">
        <v>43</v>
      </c>
      <c r="N1128" s="11">
        <v>0</v>
      </c>
      <c r="O1128" s="11">
        <v>1</v>
      </c>
      <c r="P1128" s="11" t="s">
        <v>12414</v>
      </c>
      <c r="Q1128" s="130">
        <v>3</v>
      </c>
      <c r="R1128" s="130">
        <v>5</v>
      </c>
      <c r="S1128" s="14"/>
      <c r="T1128" s="16"/>
    </row>
    <row r="1129" spans="1:20" ht="14.25" customHeight="1">
      <c r="A1129" s="7">
        <v>142</v>
      </c>
      <c r="B1129" s="19" t="s">
        <v>1842</v>
      </c>
      <c r="C1129" s="11" t="s">
        <v>148</v>
      </c>
      <c r="D1129" s="11" t="s">
        <v>148</v>
      </c>
      <c r="E1129" s="14"/>
      <c r="F1129" s="14"/>
      <c r="G1129" s="11" t="s">
        <v>1858</v>
      </c>
      <c r="H1129" s="11" t="s">
        <v>1858</v>
      </c>
      <c r="I1129" s="14"/>
      <c r="J1129" s="12" t="s">
        <v>1855</v>
      </c>
      <c r="K1129" s="46" t="s">
        <v>1856</v>
      </c>
      <c r="L1129" s="11" t="s">
        <v>11666</v>
      </c>
      <c r="M1129" s="11" t="s">
        <v>153</v>
      </c>
      <c r="N1129" s="11">
        <v>0</v>
      </c>
      <c r="O1129" s="11">
        <v>1</v>
      </c>
      <c r="P1129" s="11"/>
      <c r="Q1129" s="130">
        <v>4</v>
      </c>
      <c r="R1129" s="130">
        <v>5</v>
      </c>
      <c r="S1129" s="14"/>
      <c r="T1129" s="16"/>
    </row>
    <row r="1130" spans="1:20" ht="14.25" customHeight="1">
      <c r="A1130" s="7">
        <v>142</v>
      </c>
      <c r="B1130" s="19" t="s">
        <v>1842</v>
      </c>
      <c r="C1130" s="11" t="s">
        <v>1601</v>
      </c>
      <c r="D1130" s="11" t="s">
        <v>1859</v>
      </c>
      <c r="E1130" s="14"/>
      <c r="F1130" s="14"/>
      <c r="G1130" s="11" t="s">
        <v>1861</v>
      </c>
      <c r="H1130" s="11" t="s">
        <v>12415</v>
      </c>
      <c r="I1130" s="14"/>
      <c r="J1130" s="12" t="s">
        <v>1356</v>
      </c>
      <c r="K1130" s="46" t="s">
        <v>1860</v>
      </c>
      <c r="L1130" s="11" t="s">
        <v>11663</v>
      </c>
      <c r="M1130" s="11" t="s">
        <v>43</v>
      </c>
      <c r="N1130" s="11">
        <v>0</v>
      </c>
      <c r="O1130" s="11">
        <v>1</v>
      </c>
      <c r="P1130" s="11" t="s">
        <v>12416</v>
      </c>
      <c r="Q1130" s="130">
        <v>3</v>
      </c>
      <c r="R1130" s="130">
        <v>5</v>
      </c>
      <c r="S1130" s="14"/>
      <c r="T1130" s="16"/>
    </row>
    <row r="1131" spans="1:20" ht="14.25" customHeight="1">
      <c r="A1131" s="7">
        <v>143</v>
      </c>
      <c r="B1131" s="19" t="s">
        <v>1863</v>
      </c>
      <c r="C1131" s="11" t="s">
        <v>12417</v>
      </c>
      <c r="D1131" s="11" t="s">
        <v>12417</v>
      </c>
      <c r="E1131" s="14"/>
      <c r="F1131" s="14"/>
      <c r="G1131" s="14"/>
      <c r="H1131" s="14"/>
      <c r="I1131" s="14"/>
      <c r="J1131" s="12" t="s">
        <v>375</v>
      </c>
      <c r="K1131" s="415"/>
      <c r="L1131" s="11" t="s">
        <v>11688</v>
      </c>
      <c r="M1131" s="11" t="s">
        <v>83</v>
      </c>
      <c r="N1131" s="11">
        <v>0</v>
      </c>
      <c r="O1131" s="11">
        <v>3</v>
      </c>
      <c r="P1131" s="11" t="s">
        <v>12402</v>
      </c>
      <c r="Q1131" s="11"/>
      <c r="R1131" s="11"/>
      <c r="S1131" s="11" t="s">
        <v>12418</v>
      </c>
      <c r="T1131" s="16"/>
    </row>
    <row r="1132" spans="1:20" ht="14.25" customHeight="1">
      <c r="A1132" s="7">
        <v>143</v>
      </c>
      <c r="B1132" s="19" t="s">
        <v>1863</v>
      </c>
      <c r="C1132" s="11" t="s">
        <v>80</v>
      </c>
      <c r="D1132" s="11" t="s">
        <v>80</v>
      </c>
      <c r="E1132" s="11" t="s">
        <v>718</v>
      </c>
      <c r="F1132" s="11"/>
      <c r="G1132" s="11" t="s">
        <v>1866</v>
      </c>
      <c r="H1132" s="11" t="s">
        <v>1866</v>
      </c>
      <c r="I1132" s="14"/>
      <c r="J1132" s="12" t="s">
        <v>1032</v>
      </c>
      <c r="K1132" s="46" t="s">
        <v>1864</v>
      </c>
      <c r="L1132" s="11" t="s">
        <v>11688</v>
      </c>
      <c r="M1132" s="11" t="s">
        <v>83</v>
      </c>
      <c r="N1132" s="11">
        <v>0</v>
      </c>
      <c r="O1132" s="11">
        <v>3</v>
      </c>
      <c r="P1132" s="11"/>
      <c r="Q1132" s="130">
        <v>5</v>
      </c>
      <c r="R1132" s="130">
        <v>5</v>
      </c>
      <c r="S1132" s="11"/>
      <c r="T1132" s="16"/>
    </row>
    <row r="1133" spans="1:20" ht="14.25" customHeight="1">
      <c r="A1133" s="7">
        <v>143</v>
      </c>
      <c r="B1133" s="19" t="s">
        <v>1863</v>
      </c>
      <c r="C1133" s="11" t="s">
        <v>294</v>
      </c>
      <c r="D1133" s="11" t="s">
        <v>294</v>
      </c>
      <c r="E1133" s="14"/>
      <c r="F1133" s="14"/>
      <c r="G1133" s="14"/>
      <c r="H1133" s="14"/>
      <c r="I1133" s="14"/>
      <c r="J1133" s="12" t="s">
        <v>945</v>
      </c>
      <c r="K1133" s="415"/>
      <c r="L1133" s="11" t="s">
        <v>11666</v>
      </c>
      <c r="M1133" s="11" t="s">
        <v>5797</v>
      </c>
      <c r="N1133" s="11">
        <v>0</v>
      </c>
      <c r="O1133" s="11">
        <v>1</v>
      </c>
      <c r="P1133" s="11"/>
      <c r="Q1133" s="11"/>
      <c r="R1133" s="11"/>
      <c r="S1133" s="11" t="s">
        <v>12419</v>
      </c>
      <c r="T1133" s="16"/>
    </row>
    <row r="1134" spans="1:20" ht="14.25" customHeight="1">
      <c r="A1134" s="7">
        <v>143</v>
      </c>
      <c r="B1134" s="19" t="s">
        <v>1863</v>
      </c>
      <c r="C1134" s="11" t="s">
        <v>75</v>
      </c>
      <c r="D1134" s="11" t="s">
        <v>75</v>
      </c>
      <c r="E1134" s="14"/>
      <c r="F1134" s="14"/>
      <c r="G1134" s="14"/>
      <c r="H1134" s="14"/>
      <c r="I1134" s="14"/>
      <c r="J1134" s="12" t="s">
        <v>523</v>
      </c>
      <c r="K1134" s="415"/>
      <c r="L1134" s="11" t="s">
        <v>11666</v>
      </c>
      <c r="M1134" s="11" t="s">
        <v>78</v>
      </c>
      <c r="N1134" s="11">
        <v>0</v>
      </c>
      <c r="O1134" s="11">
        <v>1</v>
      </c>
      <c r="P1134" s="11" t="s">
        <v>12420</v>
      </c>
      <c r="Q1134" s="11"/>
      <c r="R1134" s="11"/>
      <c r="S1134" s="14"/>
      <c r="T1134" s="16"/>
    </row>
    <row r="1135" spans="1:20" ht="14.25" customHeight="1">
      <c r="A1135" s="7">
        <v>143</v>
      </c>
      <c r="B1135" s="19" t="s">
        <v>1863</v>
      </c>
      <c r="C1135" s="11" t="s">
        <v>1868</v>
      </c>
      <c r="D1135" s="11" t="s">
        <v>1868</v>
      </c>
      <c r="E1135" s="14"/>
      <c r="F1135" s="11" t="s">
        <v>1869</v>
      </c>
      <c r="G1135" s="14"/>
      <c r="H1135" s="14"/>
      <c r="I1135" s="14"/>
      <c r="J1135" s="12" t="s">
        <v>1011</v>
      </c>
      <c r="K1135" s="46" t="s">
        <v>1870</v>
      </c>
      <c r="L1135" s="11" t="s">
        <v>11738</v>
      </c>
      <c r="M1135" s="11" t="s">
        <v>83</v>
      </c>
      <c r="N1135" s="11">
        <v>0</v>
      </c>
      <c r="O1135" s="11">
        <v>3</v>
      </c>
      <c r="P1135" s="11"/>
      <c r="Q1135" s="130">
        <v>2</v>
      </c>
      <c r="R1135" s="130">
        <v>5</v>
      </c>
      <c r="S1135" s="14"/>
      <c r="T1135" s="16"/>
    </row>
    <row r="1136" spans="1:20" ht="14.25" customHeight="1">
      <c r="A1136" s="7">
        <v>144</v>
      </c>
      <c r="B1136" s="19" t="s">
        <v>1872</v>
      </c>
      <c r="C1136" s="11" t="s">
        <v>1873</v>
      </c>
      <c r="D1136" s="11" t="s">
        <v>1873</v>
      </c>
      <c r="E1136" s="14"/>
      <c r="F1136" s="11" t="s">
        <v>1874</v>
      </c>
      <c r="G1136" s="11" t="s">
        <v>1876</v>
      </c>
      <c r="H1136" s="11" t="s">
        <v>1876</v>
      </c>
      <c r="I1136" s="14"/>
      <c r="J1136" s="12" t="s">
        <v>422</v>
      </c>
      <c r="K1136" s="46" t="s">
        <v>1875</v>
      </c>
      <c r="L1136" s="11" t="s">
        <v>11663</v>
      </c>
      <c r="M1136" s="11" t="s">
        <v>5797</v>
      </c>
      <c r="N1136" s="11">
        <v>1</v>
      </c>
      <c r="O1136" s="11">
        <v>5</v>
      </c>
      <c r="P1136" s="11"/>
      <c r="Q1136" s="130">
        <v>4</v>
      </c>
      <c r="R1136" s="130">
        <v>5</v>
      </c>
      <c r="S1136" s="14"/>
      <c r="T1136" s="16"/>
    </row>
    <row r="1137" spans="1:20" ht="14.25" customHeight="1">
      <c r="A1137" s="7">
        <v>144</v>
      </c>
      <c r="B1137" s="19" t="s">
        <v>1872</v>
      </c>
      <c r="C1137" s="11" t="s">
        <v>118</v>
      </c>
      <c r="D1137" s="11" t="s">
        <v>1877</v>
      </c>
      <c r="E1137" s="14"/>
      <c r="F1137" s="14"/>
      <c r="G1137" s="11" t="s">
        <v>1878</v>
      </c>
      <c r="H1137" s="11" t="s">
        <v>1878</v>
      </c>
      <c r="I1137" s="11" t="s">
        <v>1879</v>
      </c>
      <c r="J1137" s="12" t="s">
        <v>744</v>
      </c>
      <c r="K1137" s="46" t="s">
        <v>131</v>
      </c>
      <c r="L1137" s="11" t="s">
        <v>11666</v>
      </c>
      <c r="M1137" s="11" t="s">
        <v>5797</v>
      </c>
      <c r="N1137" s="11">
        <v>0</v>
      </c>
      <c r="O1137" s="11">
        <v>5</v>
      </c>
      <c r="P1137" s="11"/>
      <c r="Q1137" s="130">
        <v>3</v>
      </c>
      <c r="R1137" s="130">
        <v>4</v>
      </c>
      <c r="S1137" s="14"/>
      <c r="T1137" s="16"/>
    </row>
    <row r="1138" spans="1:20" ht="14.25" customHeight="1">
      <c r="A1138" s="7">
        <v>144</v>
      </c>
      <c r="B1138" s="19" t="s">
        <v>1872</v>
      </c>
      <c r="C1138" s="11" t="s">
        <v>784</v>
      </c>
      <c r="D1138" s="11" t="s">
        <v>784</v>
      </c>
      <c r="E1138" s="14"/>
      <c r="F1138" s="14"/>
      <c r="G1138" s="11" t="s">
        <v>12421</v>
      </c>
      <c r="H1138" s="11" t="s">
        <v>1881</v>
      </c>
      <c r="I1138" s="14"/>
      <c r="J1138" s="12" t="s">
        <v>854</v>
      </c>
      <c r="K1138" s="46" t="s">
        <v>1699</v>
      </c>
      <c r="L1138" s="11" t="s">
        <v>11663</v>
      </c>
      <c r="M1138" s="11" t="s">
        <v>5797</v>
      </c>
      <c r="N1138" s="11">
        <v>0</v>
      </c>
      <c r="O1138" s="11">
        <v>0</v>
      </c>
      <c r="P1138" s="11" t="s">
        <v>12422</v>
      </c>
      <c r="Q1138" s="130">
        <v>3</v>
      </c>
      <c r="R1138" s="130">
        <v>5</v>
      </c>
      <c r="S1138" s="14"/>
      <c r="T1138" s="16"/>
    </row>
    <row r="1139" spans="1:20" ht="14.25" customHeight="1">
      <c r="A1139" s="7">
        <v>144</v>
      </c>
      <c r="B1139" s="19" t="s">
        <v>1872</v>
      </c>
      <c r="C1139" s="11" t="s">
        <v>1882</v>
      </c>
      <c r="D1139" s="11" t="s">
        <v>1882</v>
      </c>
      <c r="E1139" s="14"/>
      <c r="F1139" s="14"/>
      <c r="G1139" s="11" t="s">
        <v>1885</v>
      </c>
      <c r="H1139" s="11" t="s">
        <v>1885</v>
      </c>
      <c r="I1139" s="14"/>
      <c r="J1139" s="12" t="s">
        <v>1883</v>
      </c>
      <c r="K1139" s="46" t="s">
        <v>1504</v>
      </c>
      <c r="L1139" s="11" t="s">
        <v>11663</v>
      </c>
      <c r="M1139" s="11" t="s">
        <v>43</v>
      </c>
      <c r="N1139" s="11">
        <v>0</v>
      </c>
      <c r="O1139" s="11">
        <v>0</v>
      </c>
      <c r="P1139" s="11"/>
      <c r="Q1139" s="130">
        <v>4</v>
      </c>
      <c r="R1139" s="130">
        <v>4</v>
      </c>
      <c r="S1139" s="14"/>
      <c r="T1139" s="16"/>
    </row>
    <row r="1140" spans="1:20" ht="14.25" customHeight="1">
      <c r="A1140" s="7">
        <v>145</v>
      </c>
      <c r="B1140" s="19" t="s">
        <v>1886</v>
      </c>
      <c r="C1140" s="11" t="s">
        <v>886</v>
      </c>
      <c r="D1140" s="11" t="s">
        <v>886</v>
      </c>
      <c r="E1140" s="11" t="s">
        <v>12423</v>
      </c>
      <c r="F1140" s="11" t="s">
        <v>1887</v>
      </c>
      <c r="G1140" s="11" t="s">
        <v>1888</v>
      </c>
      <c r="H1140" s="11" t="s">
        <v>1888</v>
      </c>
      <c r="I1140" s="14"/>
      <c r="J1140" s="407" t="s">
        <v>217</v>
      </c>
      <c r="K1140" s="46" t="s">
        <v>686</v>
      </c>
      <c r="L1140" s="11" t="s">
        <v>11663</v>
      </c>
      <c r="M1140" s="11" t="s">
        <v>28</v>
      </c>
      <c r="N1140" s="11">
        <v>0</v>
      </c>
      <c r="O1140" s="11">
        <v>3</v>
      </c>
      <c r="P1140" s="11"/>
      <c r="Q1140" s="130">
        <v>4</v>
      </c>
      <c r="R1140" s="130">
        <v>5</v>
      </c>
      <c r="S1140" s="14"/>
      <c r="T1140" s="16"/>
    </row>
    <row r="1141" spans="1:20" ht="14.25" customHeight="1">
      <c r="A1141" s="7">
        <v>146</v>
      </c>
      <c r="B1141" s="19" t="s">
        <v>1889</v>
      </c>
      <c r="C1141" s="11" t="s">
        <v>1461</v>
      </c>
      <c r="D1141" s="11" t="s">
        <v>1890</v>
      </c>
      <c r="E1141" s="14"/>
      <c r="F1141" s="14"/>
      <c r="G1141" s="11" t="s">
        <v>1893</v>
      </c>
      <c r="H1141" s="11" t="s">
        <v>12424</v>
      </c>
      <c r="I1141" s="14"/>
      <c r="J1141" s="12" t="s">
        <v>1891</v>
      </c>
      <c r="K1141" s="46" t="s">
        <v>675</v>
      </c>
      <c r="L1141" s="11" t="s">
        <v>11666</v>
      </c>
      <c r="M1141" s="11" t="s">
        <v>28</v>
      </c>
      <c r="N1141" s="11">
        <v>0</v>
      </c>
      <c r="O1141" s="11">
        <v>1</v>
      </c>
      <c r="P1141" s="11"/>
      <c r="Q1141" s="130">
        <v>4</v>
      </c>
      <c r="R1141" s="130">
        <v>4</v>
      </c>
      <c r="S1141" s="14"/>
      <c r="T1141" s="16"/>
    </row>
    <row r="1142" spans="1:20" ht="14.25" customHeight="1">
      <c r="A1142" s="7">
        <v>146</v>
      </c>
      <c r="B1142" s="19" t="s">
        <v>1889</v>
      </c>
      <c r="C1142" s="11" t="s">
        <v>593</v>
      </c>
      <c r="D1142" s="11" t="s">
        <v>593</v>
      </c>
      <c r="E1142" s="14"/>
      <c r="F1142" s="14"/>
      <c r="G1142" s="11" t="s">
        <v>1894</v>
      </c>
      <c r="H1142" s="11" t="s">
        <v>1894</v>
      </c>
      <c r="I1142" s="14"/>
      <c r="J1142" s="12" t="s">
        <v>1434</v>
      </c>
      <c r="K1142" s="46" t="s">
        <v>129</v>
      </c>
      <c r="L1142" s="11" t="s">
        <v>11663</v>
      </c>
      <c r="M1142" s="11" t="s">
        <v>43</v>
      </c>
      <c r="N1142" s="11">
        <v>0</v>
      </c>
      <c r="O1142" s="11">
        <v>1</v>
      </c>
      <c r="P1142" s="11"/>
      <c r="Q1142" s="130">
        <v>3</v>
      </c>
      <c r="R1142" s="130">
        <v>4</v>
      </c>
      <c r="S1142" s="14"/>
      <c r="T1142" s="16"/>
    </row>
    <row r="1143" spans="1:20" ht="14.25" customHeight="1">
      <c r="A1143" s="7">
        <v>146</v>
      </c>
      <c r="B1143" s="19" t="s">
        <v>1889</v>
      </c>
      <c r="C1143" s="11" t="s">
        <v>816</v>
      </c>
      <c r="D1143" s="11" t="s">
        <v>852</v>
      </c>
      <c r="E1143" s="11" t="s">
        <v>6924</v>
      </c>
      <c r="F1143" s="14"/>
      <c r="G1143" s="11" t="s">
        <v>12425</v>
      </c>
      <c r="H1143" s="11" t="s">
        <v>12425</v>
      </c>
      <c r="I1143" s="11" t="s">
        <v>12426</v>
      </c>
      <c r="J1143" s="12" t="s">
        <v>1588</v>
      </c>
      <c r="K1143" s="46" t="s">
        <v>774</v>
      </c>
      <c r="L1143" s="11" t="s">
        <v>11666</v>
      </c>
      <c r="M1143" s="11" t="s">
        <v>36</v>
      </c>
      <c r="N1143" s="11">
        <v>0</v>
      </c>
      <c r="O1143" s="11">
        <v>1</v>
      </c>
      <c r="P1143" s="11" t="s">
        <v>12427</v>
      </c>
      <c r="Q1143" s="130">
        <v>4</v>
      </c>
      <c r="R1143" s="130">
        <v>3</v>
      </c>
      <c r="S1143" s="14"/>
      <c r="T1143" s="16"/>
    </row>
    <row r="1144" spans="1:20" ht="14.25" customHeight="1">
      <c r="A1144" s="7">
        <v>146</v>
      </c>
      <c r="B1144" s="19" t="s">
        <v>1889</v>
      </c>
      <c r="C1144" s="11" t="s">
        <v>1552</v>
      </c>
      <c r="D1144" s="11" t="s">
        <v>1553</v>
      </c>
      <c r="E1144" s="11" t="s">
        <v>12428</v>
      </c>
      <c r="F1144" s="14"/>
      <c r="G1144" s="11" t="s">
        <v>1900</v>
      </c>
      <c r="H1144" s="11" t="s">
        <v>1900</v>
      </c>
      <c r="I1144" s="11" t="s">
        <v>12429</v>
      </c>
      <c r="J1144" s="12" t="s">
        <v>583</v>
      </c>
      <c r="K1144" s="46" t="s">
        <v>511</v>
      </c>
      <c r="L1144" s="11" t="s">
        <v>11666</v>
      </c>
      <c r="M1144" s="11" t="s">
        <v>28</v>
      </c>
      <c r="N1144" s="11">
        <v>0</v>
      </c>
      <c r="O1144" s="11">
        <v>1</v>
      </c>
      <c r="P1144" s="11" t="s">
        <v>12430</v>
      </c>
      <c r="Q1144" s="130">
        <v>3</v>
      </c>
      <c r="R1144" s="130">
        <v>4</v>
      </c>
      <c r="S1144" s="14"/>
      <c r="T1144" s="16"/>
    </row>
    <row r="1145" spans="1:20" ht="14.25" customHeight="1">
      <c r="A1145" s="7">
        <v>146</v>
      </c>
      <c r="B1145" s="19" t="s">
        <v>1889</v>
      </c>
      <c r="C1145" s="11" t="s">
        <v>1136</v>
      </c>
      <c r="D1145" s="23"/>
      <c r="E1145" s="14"/>
      <c r="F1145" s="11" t="s">
        <v>1901</v>
      </c>
      <c r="G1145" s="11" t="s">
        <v>1904</v>
      </c>
      <c r="H1145" s="11" t="s">
        <v>1904</v>
      </c>
      <c r="I1145" s="11" t="s">
        <v>12429</v>
      </c>
      <c r="J1145" s="12" t="s">
        <v>1902</v>
      </c>
      <c r="K1145" s="46" t="s">
        <v>170</v>
      </c>
      <c r="L1145" s="11" t="s">
        <v>11663</v>
      </c>
      <c r="M1145" s="11" t="s">
        <v>43</v>
      </c>
      <c r="N1145" s="11">
        <v>0</v>
      </c>
      <c r="O1145" s="11">
        <v>1</v>
      </c>
      <c r="P1145" s="11"/>
      <c r="Q1145" s="130">
        <v>4</v>
      </c>
      <c r="R1145" s="130">
        <v>3</v>
      </c>
      <c r="S1145" s="14"/>
      <c r="T1145" s="16"/>
    </row>
    <row r="1146" spans="1:20" ht="14.25" customHeight="1">
      <c r="A1146" s="7">
        <v>146</v>
      </c>
      <c r="B1146" s="19" t="s">
        <v>1889</v>
      </c>
      <c r="C1146" s="11" t="s">
        <v>862</v>
      </c>
      <c r="D1146" s="44" t="s">
        <v>1550</v>
      </c>
      <c r="E1146" s="11" t="s">
        <v>4884</v>
      </c>
      <c r="F1146" s="14"/>
      <c r="G1146" s="11" t="s">
        <v>1906</v>
      </c>
      <c r="H1146" s="11" t="s">
        <v>1906</v>
      </c>
      <c r="I1146" s="14"/>
      <c r="J1146" s="12" t="s">
        <v>1394</v>
      </c>
      <c r="K1146" s="46" t="s">
        <v>730</v>
      </c>
      <c r="L1146" s="11" t="s">
        <v>11666</v>
      </c>
      <c r="M1146" s="11" t="s">
        <v>28</v>
      </c>
      <c r="N1146" s="11">
        <v>0</v>
      </c>
      <c r="O1146" s="11">
        <v>1</v>
      </c>
      <c r="P1146" s="11" t="s">
        <v>12431</v>
      </c>
      <c r="Q1146" s="130">
        <v>4</v>
      </c>
      <c r="R1146" s="130">
        <v>5</v>
      </c>
      <c r="S1146" s="14"/>
      <c r="T1146" s="16"/>
    </row>
    <row r="1147" spans="1:20" ht="14.25" customHeight="1">
      <c r="A1147" s="7">
        <v>146</v>
      </c>
      <c r="B1147" s="19" t="s">
        <v>1889</v>
      </c>
      <c r="C1147" s="11" t="s">
        <v>1824</v>
      </c>
      <c r="D1147" s="11" t="s">
        <v>1907</v>
      </c>
      <c r="E1147" s="11" t="s">
        <v>12432</v>
      </c>
      <c r="F1147" s="14"/>
      <c r="G1147" s="11" t="s">
        <v>1908</v>
      </c>
      <c r="H1147" s="11" t="s">
        <v>1908</v>
      </c>
      <c r="I1147" s="11" t="s">
        <v>1909</v>
      </c>
      <c r="J1147" s="12" t="s">
        <v>1724</v>
      </c>
      <c r="K1147" s="46" t="s">
        <v>1033</v>
      </c>
      <c r="L1147" s="11" t="s">
        <v>11666</v>
      </c>
      <c r="M1147" s="11" t="s">
        <v>36</v>
      </c>
      <c r="N1147" s="11">
        <v>0</v>
      </c>
      <c r="O1147" s="11">
        <v>1</v>
      </c>
      <c r="P1147" s="11"/>
      <c r="Q1147" s="130">
        <v>4</v>
      </c>
      <c r="R1147" s="130">
        <v>3</v>
      </c>
      <c r="S1147" s="14"/>
      <c r="T1147" s="16"/>
    </row>
    <row r="1148" spans="1:20" ht="14.25" customHeight="1">
      <c r="A1148" s="7">
        <v>146</v>
      </c>
      <c r="B1148" s="19" t="s">
        <v>1889</v>
      </c>
      <c r="C1148" s="11" t="s">
        <v>1847</v>
      </c>
      <c r="D1148" s="11" t="s">
        <v>1848</v>
      </c>
      <c r="E1148" s="11" t="s">
        <v>12433</v>
      </c>
      <c r="F1148" s="14"/>
      <c r="G1148" s="11" t="s">
        <v>12434</v>
      </c>
      <c r="H1148" s="11" t="s">
        <v>12434</v>
      </c>
      <c r="I1148" s="11" t="s">
        <v>1913</v>
      </c>
      <c r="J1148" s="12" t="s">
        <v>1910</v>
      </c>
      <c r="K1148" s="46" t="s">
        <v>726</v>
      </c>
      <c r="L1148" s="11" t="s">
        <v>11666</v>
      </c>
      <c r="M1148" s="11" t="s">
        <v>28</v>
      </c>
      <c r="N1148" s="11">
        <v>0</v>
      </c>
      <c r="O1148" s="11">
        <v>1</v>
      </c>
      <c r="P1148" s="11"/>
      <c r="Q1148" s="130">
        <v>4</v>
      </c>
      <c r="R1148" s="130">
        <v>4</v>
      </c>
      <c r="S1148" s="14"/>
      <c r="T1148" s="16"/>
    </row>
    <row r="1149" spans="1:20" ht="14.25" customHeight="1">
      <c r="A1149" s="7">
        <v>146</v>
      </c>
      <c r="B1149" s="19" t="s">
        <v>1889</v>
      </c>
      <c r="C1149" s="11" t="s">
        <v>1643</v>
      </c>
      <c r="D1149" s="11" t="s">
        <v>1914</v>
      </c>
      <c r="E1149" s="11" t="s">
        <v>233</v>
      </c>
      <c r="F1149" s="14"/>
      <c r="G1149" s="11" t="s">
        <v>1916</v>
      </c>
      <c r="H1149" s="11" t="s">
        <v>1916</v>
      </c>
      <c r="I1149" s="14"/>
      <c r="J1149" s="12" t="s">
        <v>1548</v>
      </c>
      <c r="K1149" s="46" t="s">
        <v>1011</v>
      </c>
      <c r="L1149" s="11" t="s">
        <v>11666</v>
      </c>
      <c r="M1149" s="11" t="s">
        <v>28</v>
      </c>
      <c r="N1149" s="11">
        <v>0</v>
      </c>
      <c r="O1149" s="11">
        <v>1</v>
      </c>
      <c r="P1149" s="11"/>
      <c r="Q1149" s="130">
        <v>4</v>
      </c>
      <c r="R1149" s="130">
        <v>5</v>
      </c>
      <c r="S1149" s="14"/>
      <c r="T1149" s="16"/>
    </row>
    <row r="1150" spans="1:20" ht="14.25" customHeight="1">
      <c r="A1150" s="7">
        <v>146</v>
      </c>
      <c r="B1150" s="19" t="s">
        <v>1889</v>
      </c>
      <c r="C1150" s="11" t="s">
        <v>1525</v>
      </c>
      <c r="D1150" s="11" t="s">
        <v>1526</v>
      </c>
      <c r="E1150" s="11" t="s">
        <v>12435</v>
      </c>
      <c r="F1150" s="14"/>
      <c r="G1150" s="11" t="s">
        <v>12436</v>
      </c>
      <c r="H1150" s="11" t="s">
        <v>12436</v>
      </c>
      <c r="I1150" s="14"/>
      <c r="J1150" s="12" t="s">
        <v>1470</v>
      </c>
      <c r="K1150" s="46" t="s">
        <v>826</v>
      </c>
      <c r="L1150" s="11" t="s">
        <v>11666</v>
      </c>
      <c r="M1150" s="11" t="s">
        <v>28</v>
      </c>
      <c r="N1150" s="11">
        <v>0</v>
      </c>
      <c r="O1150" s="11">
        <v>1</v>
      </c>
      <c r="P1150" s="11" t="s">
        <v>12437</v>
      </c>
      <c r="Q1150" s="130">
        <v>3</v>
      </c>
      <c r="R1150" s="130">
        <v>5</v>
      </c>
      <c r="S1150" s="14"/>
      <c r="T1150" s="16"/>
    </row>
    <row r="1151" spans="1:20" ht="14.25" customHeight="1">
      <c r="A1151" s="7">
        <v>147</v>
      </c>
      <c r="B1151" s="19" t="s">
        <v>1919</v>
      </c>
      <c r="C1151" s="11" t="s">
        <v>350</v>
      </c>
      <c r="D1151" s="11" t="s">
        <v>503</v>
      </c>
      <c r="E1151" s="11" t="s">
        <v>350</v>
      </c>
      <c r="F1151" s="11" t="s">
        <v>1920</v>
      </c>
      <c r="G1151" s="11" t="s">
        <v>1922</v>
      </c>
      <c r="H1151" s="11" t="s">
        <v>1922</v>
      </c>
      <c r="I1151" s="14"/>
      <c r="J1151" s="12" t="s">
        <v>669</v>
      </c>
      <c r="K1151" s="46" t="s">
        <v>770</v>
      </c>
      <c r="L1151" s="11" t="s">
        <v>11666</v>
      </c>
      <c r="M1151" s="11" t="s">
        <v>275</v>
      </c>
      <c r="N1151" s="11">
        <v>0</v>
      </c>
      <c r="O1151" s="11">
        <v>5</v>
      </c>
      <c r="P1151" s="11" t="s">
        <v>12438</v>
      </c>
      <c r="Q1151" s="130">
        <v>4</v>
      </c>
      <c r="R1151" s="130">
        <v>5</v>
      </c>
      <c r="S1151" s="11"/>
      <c r="T1151" s="16"/>
    </row>
    <row r="1152" spans="1:20" ht="14.25" customHeight="1">
      <c r="A1152" s="7">
        <v>147</v>
      </c>
      <c r="B1152" s="19" t="s">
        <v>1919</v>
      </c>
      <c r="C1152" s="11" t="s">
        <v>360</v>
      </c>
      <c r="D1152" s="11" t="s">
        <v>3898</v>
      </c>
      <c r="E1152" s="14"/>
      <c r="F1152" s="11" t="s">
        <v>2153</v>
      </c>
      <c r="G1152" s="14"/>
      <c r="H1152" s="14"/>
      <c r="I1152" s="14"/>
      <c r="J1152" s="12" t="s">
        <v>1804</v>
      </c>
      <c r="K1152" s="415"/>
      <c r="L1152" s="11" t="s">
        <v>11688</v>
      </c>
      <c r="M1152" s="11" t="s">
        <v>83</v>
      </c>
      <c r="N1152" s="11">
        <v>0</v>
      </c>
      <c r="O1152" s="11">
        <v>0</v>
      </c>
      <c r="P1152" s="11"/>
      <c r="Q1152" s="11"/>
      <c r="R1152" s="11"/>
      <c r="S1152" s="14"/>
      <c r="T1152" s="16"/>
    </row>
    <row r="1153" spans="1:20" ht="14.25" customHeight="1">
      <c r="A1153" s="7">
        <v>148</v>
      </c>
      <c r="B1153" s="19" t="s">
        <v>1924</v>
      </c>
      <c r="C1153" s="11" t="s">
        <v>75</v>
      </c>
      <c r="D1153" s="11" t="s">
        <v>75</v>
      </c>
      <c r="E1153" s="11" t="s">
        <v>1509</v>
      </c>
      <c r="F1153" s="14"/>
      <c r="G1153" s="11" t="s">
        <v>257</v>
      </c>
      <c r="H1153" s="11" t="s">
        <v>257</v>
      </c>
      <c r="I1153" s="14"/>
      <c r="J1153" s="12" t="s">
        <v>661</v>
      </c>
      <c r="K1153" s="46" t="s">
        <v>1304</v>
      </c>
      <c r="L1153" s="11" t="s">
        <v>11666</v>
      </c>
      <c r="M1153" s="11" t="s">
        <v>78</v>
      </c>
      <c r="N1153" s="11">
        <v>0</v>
      </c>
      <c r="O1153" s="11">
        <v>5</v>
      </c>
      <c r="P1153" s="11" t="s">
        <v>12439</v>
      </c>
      <c r="Q1153" s="130">
        <v>4</v>
      </c>
      <c r="R1153" s="130">
        <v>5</v>
      </c>
      <c r="S1153" s="14"/>
      <c r="T1153" s="16"/>
    </row>
    <row r="1154" spans="1:20" ht="14.25" customHeight="1">
      <c r="A1154" s="7">
        <v>148</v>
      </c>
      <c r="B1154" s="19" t="s">
        <v>1924</v>
      </c>
      <c r="C1154" s="11" t="s">
        <v>272</v>
      </c>
      <c r="D1154" s="11" t="s">
        <v>273</v>
      </c>
      <c r="E1154" s="14"/>
      <c r="F1154" s="14"/>
      <c r="G1154" s="14"/>
      <c r="H1154" s="14"/>
      <c r="I1154" s="14"/>
      <c r="J1154" s="12" t="s">
        <v>1925</v>
      </c>
      <c r="K1154" s="46" t="s">
        <v>1926</v>
      </c>
      <c r="L1154" s="11" t="s">
        <v>11663</v>
      </c>
      <c r="M1154" s="11" t="s">
        <v>5797</v>
      </c>
      <c r="N1154" s="11">
        <v>0</v>
      </c>
      <c r="O1154" s="11">
        <v>5</v>
      </c>
      <c r="P1154" s="11"/>
      <c r="Q1154" s="130">
        <v>3</v>
      </c>
      <c r="R1154" s="130">
        <v>4</v>
      </c>
      <c r="S1154" s="11"/>
      <c r="T1154" s="16"/>
    </row>
    <row r="1155" spans="1:20" ht="14.4">
      <c r="A1155" s="7">
        <v>148</v>
      </c>
      <c r="B1155" s="19" t="s">
        <v>1924</v>
      </c>
      <c r="C1155" s="11" t="s">
        <v>1928</v>
      </c>
      <c r="D1155" s="11" t="s">
        <v>267</v>
      </c>
      <c r="E1155" s="11" t="s">
        <v>5004</v>
      </c>
      <c r="F1155" s="11" t="s">
        <v>1929</v>
      </c>
      <c r="G1155" s="11" t="s">
        <v>1930</v>
      </c>
      <c r="H1155" s="11" t="s">
        <v>1930</v>
      </c>
      <c r="I1155" s="14"/>
      <c r="J1155" s="12" t="s">
        <v>1171</v>
      </c>
      <c r="K1155" s="46" t="s">
        <v>865</v>
      </c>
      <c r="L1155" s="11" t="s">
        <v>11663</v>
      </c>
      <c r="M1155" s="11" t="s">
        <v>5797</v>
      </c>
      <c r="N1155" s="11">
        <v>0</v>
      </c>
      <c r="O1155" s="11">
        <v>5</v>
      </c>
      <c r="P1155" s="11" t="s">
        <v>12440</v>
      </c>
      <c r="Q1155" s="130">
        <v>3</v>
      </c>
      <c r="R1155" s="130">
        <v>5</v>
      </c>
      <c r="S1155" s="14"/>
      <c r="T1155" s="16"/>
    </row>
    <row r="1156" spans="1:20" ht="28.8">
      <c r="A1156" s="1">
        <v>149</v>
      </c>
      <c r="B1156" s="10" t="s">
        <v>1931</v>
      </c>
      <c r="C1156" s="11" t="s">
        <v>1454</v>
      </c>
      <c r="D1156" s="11" t="s">
        <v>1455</v>
      </c>
      <c r="E1156" s="14"/>
      <c r="F1156" s="14"/>
      <c r="G1156" s="11" t="s">
        <v>1932</v>
      </c>
      <c r="H1156" s="11" t="s">
        <v>1932</v>
      </c>
      <c r="I1156" s="14"/>
      <c r="J1156" s="12" t="s">
        <v>1297</v>
      </c>
      <c r="K1156" s="46" t="s">
        <v>1304</v>
      </c>
      <c r="L1156" s="11" t="s">
        <v>11666</v>
      </c>
      <c r="M1156" s="11" t="s">
        <v>43</v>
      </c>
      <c r="N1156" s="11">
        <v>0</v>
      </c>
      <c r="O1156" s="11">
        <v>1</v>
      </c>
      <c r="P1156" s="11" t="s">
        <v>12441</v>
      </c>
      <c r="Q1156" s="130">
        <v>5</v>
      </c>
      <c r="R1156" s="130">
        <v>5</v>
      </c>
      <c r="S1156" s="11"/>
      <c r="T1156" s="21"/>
    </row>
    <row r="1157" spans="1:20" ht="14.25" customHeight="1">
      <c r="A1157" s="7">
        <v>150</v>
      </c>
      <c r="B1157" s="19" t="s">
        <v>1933</v>
      </c>
      <c r="C1157" s="11" t="s">
        <v>1934</v>
      </c>
      <c r="D1157" s="11" t="s">
        <v>1935</v>
      </c>
      <c r="E1157" s="11" t="s">
        <v>8594</v>
      </c>
      <c r="F1157" s="11" t="s">
        <v>1936</v>
      </c>
      <c r="G1157" s="11" t="s">
        <v>1940</v>
      </c>
      <c r="H1157" s="11" t="s">
        <v>1940</v>
      </c>
      <c r="I1157" s="14"/>
      <c r="J1157" s="12" t="s">
        <v>1937</v>
      </c>
      <c r="K1157" s="46" t="s">
        <v>1938</v>
      </c>
      <c r="L1157" s="11" t="s">
        <v>11666</v>
      </c>
      <c r="M1157" s="11" t="s">
        <v>36</v>
      </c>
      <c r="N1157" s="11">
        <v>1</v>
      </c>
      <c r="O1157" s="11">
        <v>1</v>
      </c>
      <c r="P1157" s="11" t="s">
        <v>12442</v>
      </c>
      <c r="Q1157" s="130">
        <v>4</v>
      </c>
      <c r="R1157" s="130">
        <v>5</v>
      </c>
      <c r="S1157" s="14"/>
      <c r="T1157" s="16"/>
    </row>
    <row r="1158" spans="1:20" ht="14.25" customHeight="1">
      <c r="A1158" s="7">
        <v>150</v>
      </c>
      <c r="B1158" s="19" t="s">
        <v>1933</v>
      </c>
      <c r="C1158" s="11" t="s">
        <v>80</v>
      </c>
      <c r="D1158" s="11" t="s">
        <v>80</v>
      </c>
      <c r="E1158" s="14"/>
      <c r="F1158" s="14"/>
      <c r="G1158" s="14"/>
      <c r="H1158" s="14"/>
      <c r="I1158" s="14"/>
      <c r="J1158" s="12" t="s">
        <v>770</v>
      </c>
      <c r="K1158" s="415"/>
      <c r="L1158" s="11" t="s">
        <v>11688</v>
      </c>
      <c r="M1158" s="11" t="s">
        <v>83</v>
      </c>
      <c r="N1158" s="11">
        <v>0</v>
      </c>
      <c r="O1158" s="11">
        <v>3</v>
      </c>
      <c r="P1158" s="14"/>
      <c r="Q1158" s="14"/>
      <c r="R1158" s="14"/>
      <c r="S1158" s="14"/>
      <c r="T1158" s="16"/>
    </row>
    <row r="1159" spans="1:20" ht="14.25" customHeight="1">
      <c r="A1159" s="7">
        <v>150</v>
      </c>
      <c r="B1159" s="19" t="s">
        <v>1933</v>
      </c>
      <c r="C1159" s="11"/>
      <c r="D1159" s="11" t="s">
        <v>973</v>
      </c>
      <c r="E1159" s="14"/>
      <c r="F1159" s="14"/>
      <c r="G1159" s="14"/>
      <c r="H1159" s="14"/>
      <c r="I1159" s="14"/>
      <c r="J1159" s="12" t="s">
        <v>408</v>
      </c>
      <c r="K1159" s="415"/>
      <c r="L1159" s="14"/>
      <c r="M1159" s="14"/>
      <c r="N1159" s="11">
        <v>0</v>
      </c>
      <c r="O1159" s="11">
        <v>1</v>
      </c>
      <c r="P1159" s="14"/>
      <c r="Q1159" s="14"/>
      <c r="R1159" s="14"/>
      <c r="S1159" s="14"/>
      <c r="T1159" s="16"/>
    </row>
    <row r="1160" spans="1:20" ht="14.25" customHeight="1">
      <c r="A1160" s="408"/>
      <c r="B1160" s="409"/>
      <c r="C1160" s="24"/>
      <c r="D1160" s="24"/>
      <c r="E1160" s="24"/>
      <c r="F1160" s="24"/>
      <c r="G1160" s="24"/>
      <c r="H1160" s="24"/>
      <c r="I1160" s="24"/>
      <c r="J1160" s="410"/>
      <c r="K1160" s="411"/>
      <c r="L1160" s="24"/>
      <c r="M1160" s="24"/>
      <c r="N1160" s="24"/>
      <c r="O1160" s="24"/>
      <c r="P1160" s="24"/>
      <c r="Q1160" s="24"/>
      <c r="R1160" s="24"/>
      <c r="S1160" s="24"/>
      <c r="T1160" s="23"/>
    </row>
  </sheetData>
  <autoFilter ref="A1:S1160"/>
  <conditionalFormatting sqref="K2:K132 J19 K135:K291 J175:J176 J292 K293:K714 K716:K754 N723:O728 J755:J761 K762:K961 N798:O798 J962 K963:K1054 K1056:K1160">
    <cfRule type="containsBlanks" dxfId="10" priority="1">
      <formula>LEN(TRIM(K2))=0</formula>
    </cfRule>
  </conditionalFormatting>
  <conditionalFormatting sqref="G2:H129 I130 G131:G193 H131:H706 G195:G243 I226 G245:G341 G343:G411 G413:G482 G484:G558 G562:G600 G602:G649 I650 G651:G706 G708:H760 G762:H844 G853:G980 H853:H984 G983:G984 H986:H1054 G988:G1054 G1056:H1160">
    <cfRule type="containsBlanks" dxfId="9" priority="2">
      <formula>LEN(TRIM(G2))=0</formula>
    </cfRule>
  </conditionalFormatting>
  <conditionalFormatting sqref="N1:O1160">
    <cfRule type="containsBlanks" dxfId="8" priority="3">
      <formula>LEN(TRIM(N1))=0</formula>
    </cfRule>
  </conditionalFormatting>
  <conditionalFormatting sqref="Q2:R275 Q277:R1160">
    <cfRule type="colorScale" priority="4">
      <colorScale>
        <cfvo type="formula" val="1"/>
        <cfvo type="formula" val="3"/>
        <cfvo type="formula" val="5"/>
        <color rgb="FFF4CCCC"/>
        <color rgb="FFFFFFFF"/>
        <color rgb="FF9EDDBE"/>
      </colorScale>
    </cfRule>
  </conditionalFormatting>
  <conditionalFormatting sqref="A2:B1160 C2:C275 D2:P1160 Q2:R275 S2:S1160 C277:C966 Q277:R1160 C968:C1160">
    <cfRule type="expression" dxfId="7" priority="5">
      <formula>IF(ISEVEN($A$2:$A$1160),1,0)</formula>
    </cfRule>
  </conditionalFormatting>
  <dataValidations count="5">
    <dataValidation type="list" allowBlank="1" sqref="M2:M1160">
      <formula1>"plate,bowl,hand,glass,bottle,box,pot,tray,bag,jar,other"</formula1>
    </dataValidation>
    <dataValidation type="list" allowBlank="1" showErrorMessage="1" sqref="Q8:R9 Q11:R16 Q19:R28 Q30:R34 Q36:R41 Q47:R47 Q49:R49 Q52:R54 Q56:R58 Q60:R60 Q64:R69 Q74:R74 Q81:R81 Q83:R88 Q99:R112 Q116:R118 Q120:R137 Q139:R140 Q143:R143 Q145:R151 Q153:R153 Q156:R157 Q159:R159 Q162:R162 Q165:R176 Q179:R186 Q202:R202 Q215:R215 Q217:R217 Q219:R223 Q225:R227 Q230:R232 Q238:R254 Q256:R257 Q259:R261 Q264:R266 Q268:R275 Q277:R287 Q289:R289 Q291:R292 Q294:R294 Q301:R306 Q308:R308 Q312:R312 Q315:R316 Q320:R320 Q322:R322 Q327:R327 Q335:R335 Q337:R337 Q340:R340 Q343:R343 Q362:R363 Q366:R369 Q372:R373 Q378:R379 Q381:R382 Q384:R385 Q387:R387 Q398:R398 Q405:R409 Q419:R432 Q434:R436 Q438:R438 Q440:R443 Q446:R446 Q448:R448 Q453:R455 Q458:R460 Q463:R465 Q471:R474 Q476:R476 Q480:R480 Q485:R485 Q488:R488 Q490:R491 Q493:R497 Q502:R502 Q512:R512 Q529:R529 Q534:R538 Q540:R540 Q543:R543 Q545:R547 Q555:R558 Q562:R568 Q572:R572 Q574:R574 Q576:R577 Q579:R581 Q584:R584 Q586:R589 Q591:R592 Q596:R612 Q614:R614 Q618:R619 Q621:R630 Q633:R633 Q635:R643 Q647:R650 Q655:R662 Q666:R672 Q674:R674 Q676:R681 Q683:R683 Q685:R689 Q691:R691 Q694:R694 Q696:R696 Q700:R700 Q704:R704 Q707:R707 Q713:R718 Q720:R728 Q731:R733 Q736:R739 Q741:R743 Q746:R746 Q748:R749 Q752:R756 Q758:R761 Q765:R772 Q776:R778 Q780:R780 Q782:R782 Q785:R785 Q787:R791 Q798:R798 Q800:R800 Q802:R804 Q806:R806 Q810:R810 Q812:R821 Q823:R823 Q825:R825 Q827:R827 Q834:R840 Q843:R843 Q845:R845 Q847:R852 Q854:R855 Q858:R861 Q863:R880 Q883:R889 Q894:R894 Q897:R899 Q903:R903 Q908:R908 Q910:R910 Q913:R913 Q922:R922 Q927:R927 Q929:R929 Q932:R932 Q934:R936 Q938:R943 Q945:R951 Q953:R954 Q961:R969 Q972:R972 Q974:R975 Q978:R990 Q992:R993 Q995:R995 Q997:R998 Q1001:R1001 Q1003:R1006 Q1008:R1009 Q1011:R1011 Q1015:R1017 Q1019:R1021 Q1024:R1024 Q1027:R1027 Q1029:R1029 Q1033:R1033 Q1036:R1036 Q1039:R1040 Q1044:R1044 Q1049:R1049 Q1053:R1054 Q1056:R1059 Q1067:R1069 Q1075:R1075 Q1077:R1079 Q1082:R1083 Q1087:R1088 Q1090:R1090 Q1093:R1093 Q1097:R1097 Q1099:R1100 Q1103:R1104 Q1107:R1116 Q1119:R1125 Q1127:R1130 Q1132:R1132 Q1135:R1151 Q1153:R1157">
      <formula1>"1,2,3,4,5"</formula1>
    </dataValidation>
    <dataValidation type="list" allowBlank="1" showErrorMessage="1" sqref="L2:L1160">
      <formula1>"snacks,meal,alcoholic,non-alcoholic"</formula1>
    </dataValidation>
    <dataValidation type="list" allowBlank="1" showErrorMessage="1" sqref="O2:O1160">
      <formula1>"0,1,2,3,4,5,6,7"</formula1>
    </dataValidation>
    <dataValidation type="list" allowBlank="1" showErrorMessage="1" sqref="N2:N1160">
      <formula1>"0,1"</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60"/>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4.44140625" defaultRowHeight="15" customHeight="1"/>
  <cols>
    <col min="1" max="1" width="6.33203125" customWidth="1"/>
    <col min="2" max="2" width="7.44140625" customWidth="1"/>
    <col min="3" max="3" width="24.88671875" customWidth="1"/>
    <col min="4" max="4" width="22.33203125" hidden="1" customWidth="1"/>
    <col min="5" max="5" width="14.44140625" hidden="1" customWidth="1"/>
    <col min="6" max="6" width="17.33203125" customWidth="1"/>
    <col min="7" max="7" width="32.109375" hidden="1" customWidth="1"/>
    <col min="8" max="8" width="46.109375" hidden="1" customWidth="1"/>
    <col min="9" max="9" width="15.88671875" hidden="1" customWidth="1"/>
    <col min="10" max="11" width="8" customWidth="1"/>
    <col min="12" max="12" width="15.44140625" hidden="1" customWidth="1"/>
    <col min="13" max="14" width="12.33203125" hidden="1" customWidth="1"/>
    <col min="15" max="15" width="8.5546875" hidden="1" customWidth="1"/>
    <col min="16" max="16" width="32.5546875" hidden="1" customWidth="1"/>
    <col min="17" max="17" width="9.88671875" customWidth="1"/>
    <col min="18" max="18" width="12.109375" customWidth="1"/>
    <col min="19" max="19" width="25.6640625" customWidth="1"/>
    <col min="20" max="20" width="8.6640625" customWidth="1"/>
  </cols>
  <sheetData>
    <row r="1" spans="1:20" ht="14.25" customHeight="1">
      <c r="A1" s="7" t="s">
        <v>5794</v>
      </c>
      <c r="B1" s="3" t="s">
        <v>3</v>
      </c>
      <c r="C1" s="1" t="s">
        <v>11063</v>
      </c>
      <c r="D1" s="7" t="s">
        <v>11652</v>
      </c>
      <c r="E1" s="1" t="s">
        <v>11653</v>
      </c>
      <c r="F1" s="1" t="s">
        <v>11064</v>
      </c>
      <c r="G1" s="1" t="s">
        <v>11654</v>
      </c>
      <c r="H1" s="7" t="s">
        <v>11655</v>
      </c>
      <c r="I1" s="1" t="s">
        <v>2127</v>
      </c>
      <c r="J1" s="5" t="s">
        <v>7</v>
      </c>
      <c r="K1" s="6" t="s">
        <v>8</v>
      </c>
      <c r="L1" s="1" t="s">
        <v>11656</v>
      </c>
      <c r="M1" s="1" t="s">
        <v>15</v>
      </c>
      <c r="N1" s="7" t="s">
        <v>16</v>
      </c>
      <c r="O1" s="7" t="s">
        <v>11657</v>
      </c>
      <c r="P1" s="1" t="s">
        <v>11658</v>
      </c>
      <c r="Q1" s="125" t="s">
        <v>11659</v>
      </c>
      <c r="R1" s="125" t="s">
        <v>18</v>
      </c>
      <c r="S1" s="1" t="s">
        <v>11660</v>
      </c>
      <c r="T1" s="9"/>
    </row>
    <row r="2" spans="1:20" ht="14.25" customHeight="1">
      <c r="A2" s="1">
        <v>1</v>
      </c>
      <c r="B2" s="19" t="s">
        <v>2106</v>
      </c>
      <c r="C2" s="11" t="s">
        <v>11661</v>
      </c>
      <c r="D2" s="14" t="s">
        <v>11662</v>
      </c>
      <c r="E2" s="14"/>
      <c r="F2" s="14"/>
      <c r="G2" s="14"/>
      <c r="H2" s="14"/>
      <c r="I2" s="14"/>
      <c r="J2" s="45" t="s">
        <v>1529</v>
      </c>
      <c r="K2" s="415"/>
      <c r="L2" s="11" t="s">
        <v>11663</v>
      </c>
      <c r="M2" s="11" t="s">
        <v>110</v>
      </c>
      <c r="N2" s="11">
        <v>0</v>
      </c>
      <c r="O2" s="14">
        <v>1</v>
      </c>
      <c r="P2" s="14"/>
      <c r="Q2" s="14"/>
      <c r="R2" s="14"/>
      <c r="S2" s="14"/>
      <c r="T2" s="16"/>
    </row>
    <row r="3" spans="1:20" ht="14.25" customHeight="1">
      <c r="A3" s="1">
        <v>1</v>
      </c>
      <c r="B3" s="19" t="s">
        <v>2106</v>
      </c>
      <c r="C3" s="11"/>
      <c r="D3" s="11" t="s">
        <v>11664</v>
      </c>
      <c r="E3" s="14"/>
      <c r="F3" s="14" t="s">
        <v>11665</v>
      </c>
      <c r="G3" s="14"/>
      <c r="H3" s="14"/>
      <c r="I3" s="14"/>
      <c r="J3" s="45" t="s">
        <v>3375</v>
      </c>
      <c r="K3" s="415"/>
      <c r="L3" s="11" t="s">
        <v>11663</v>
      </c>
      <c r="M3" s="11" t="s">
        <v>43</v>
      </c>
      <c r="N3" s="11">
        <v>0</v>
      </c>
      <c r="O3" s="14">
        <v>1</v>
      </c>
      <c r="P3" s="14"/>
      <c r="Q3" s="14"/>
      <c r="R3" s="14"/>
      <c r="S3" s="14"/>
      <c r="T3" s="16"/>
    </row>
    <row r="4" spans="1:20" ht="14.25" customHeight="1">
      <c r="A4" s="1">
        <v>1</v>
      </c>
      <c r="B4" s="19" t="s">
        <v>2106</v>
      </c>
      <c r="C4" s="11"/>
      <c r="D4" s="11" t="s">
        <v>616</v>
      </c>
      <c r="E4" s="14"/>
      <c r="F4" s="14"/>
      <c r="G4" s="14"/>
      <c r="H4" s="14"/>
      <c r="I4" s="14"/>
      <c r="J4" s="12" t="s">
        <v>3063</v>
      </c>
      <c r="K4" s="415"/>
      <c r="L4" s="11" t="s">
        <v>11666</v>
      </c>
      <c r="M4" s="11" t="s">
        <v>28</v>
      </c>
      <c r="N4" s="11">
        <v>0</v>
      </c>
      <c r="O4" s="11">
        <v>1</v>
      </c>
      <c r="P4" s="14"/>
      <c r="Q4" s="14"/>
      <c r="R4" s="14"/>
      <c r="S4" s="14"/>
      <c r="T4" s="16"/>
    </row>
    <row r="5" spans="1:20" ht="14.25" customHeight="1">
      <c r="A5" s="1">
        <v>1</v>
      </c>
      <c r="B5" s="19" t="s">
        <v>2106</v>
      </c>
      <c r="C5" s="11" t="s">
        <v>182</v>
      </c>
      <c r="D5" s="14" t="s">
        <v>10374</v>
      </c>
      <c r="E5" s="14"/>
      <c r="F5" s="14" t="s">
        <v>2173</v>
      </c>
      <c r="G5" s="14"/>
      <c r="H5" s="14"/>
      <c r="I5" s="14"/>
      <c r="J5" s="45" t="s">
        <v>673</v>
      </c>
      <c r="K5" s="415"/>
      <c r="L5" s="11" t="s">
        <v>11663</v>
      </c>
      <c r="M5" s="11" t="s">
        <v>43</v>
      </c>
      <c r="N5" s="11">
        <v>0</v>
      </c>
      <c r="O5" s="14">
        <v>1</v>
      </c>
      <c r="P5" s="14"/>
      <c r="Q5" s="14"/>
      <c r="R5" s="14"/>
      <c r="S5" s="14"/>
      <c r="T5" s="16"/>
    </row>
    <row r="6" spans="1:20" ht="14.25" customHeight="1">
      <c r="A6" s="1">
        <v>1</v>
      </c>
      <c r="B6" s="19" t="s">
        <v>2106</v>
      </c>
      <c r="C6" s="11" t="s">
        <v>350</v>
      </c>
      <c r="D6" s="14" t="s">
        <v>2120</v>
      </c>
      <c r="E6" s="11" t="s">
        <v>11667</v>
      </c>
      <c r="F6" s="16"/>
      <c r="G6" s="14"/>
      <c r="H6" s="14"/>
      <c r="I6" s="14"/>
      <c r="J6" s="45" t="s">
        <v>2373</v>
      </c>
      <c r="K6" s="415"/>
      <c r="L6" s="11" t="s">
        <v>11663</v>
      </c>
      <c r="M6" s="11" t="s">
        <v>43</v>
      </c>
      <c r="N6" s="11">
        <v>0</v>
      </c>
      <c r="O6" s="14">
        <v>1</v>
      </c>
      <c r="P6" s="11" t="s">
        <v>11668</v>
      </c>
      <c r="Q6" s="11"/>
      <c r="R6" s="11"/>
      <c r="S6" s="14"/>
      <c r="T6" s="16"/>
    </row>
    <row r="7" spans="1:20" ht="14.25" customHeight="1">
      <c r="A7" s="1">
        <v>1</v>
      </c>
      <c r="B7" s="19" t="s">
        <v>2106</v>
      </c>
      <c r="C7" s="11" t="s">
        <v>753</v>
      </c>
      <c r="D7" s="11" t="s">
        <v>11669</v>
      </c>
      <c r="E7" s="14"/>
      <c r="F7" s="14"/>
      <c r="G7" s="416" t="s">
        <v>2209</v>
      </c>
      <c r="H7" s="416" t="s">
        <v>2209</v>
      </c>
      <c r="I7" s="14"/>
      <c r="J7" s="45" t="s">
        <v>1097</v>
      </c>
      <c r="K7" s="415"/>
      <c r="L7" s="11" t="s">
        <v>11666</v>
      </c>
      <c r="M7" s="11" t="s">
        <v>28</v>
      </c>
      <c r="N7" s="11">
        <v>0</v>
      </c>
      <c r="O7" s="14">
        <v>1</v>
      </c>
      <c r="P7" s="14"/>
      <c r="Q7" s="14"/>
      <c r="R7" s="14"/>
      <c r="S7" s="14"/>
      <c r="T7" s="16"/>
    </row>
    <row r="8" spans="1:20" ht="14.25" customHeight="1">
      <c r="A8" s="1">
        <v>1</v>
      </c>
      <c r="B8" s="19" t="s">
        <v>2106</v>
      </c>
      <c r="C8" s="11" t="s">
        <v>2107</v>
      </c>
      <c r="D8" s="14" t="s">
        <v>2108</v>
      </c>
      <c r="E8" s="14"/>
      <c r="F8" s="14"/>
      <c r="G8" s="11" t="s">
        <v>11670</v>
      </c>
      <c r="H8" s="11" t="s">
        <v>11670</v>
      </c>
      <c r="I8" s="20" t="s">
        <v>11671</v>
      </c>
      <c r="J8" s="45" t="s">
        <v>638</v>
      </c>
      <c r="K8" s="45" t="s">
        <v>428</v>
      </c>
      <c r="L8" s="11" t="s">
        <v>11663</v>
      </c>
      <c r="M8" s="11" t="s">
        <v>43</v>
      </c>
      <c r="N8" s="11">
        <v>0</v>
      </c>
      <c r="O8" s="14">
        <v>1</v>
      </c>
      <c r="P8" s="11" t="s">
        <v>11672</v>
      </c>
      <c r="Q8" s="130">
        <v>3</v>
      </c>
      <c r="R8" s="130">
        <v>4</v>
      </c>
      <c r="S8" s="14"/>
      <c r="T8" s="16"/>
    </row>
    <row r="9" spans="1:20" ht="14.25" customHeight="1">
      <c r="A9" s="1">
        <v>1</v>
      </c>
      <c r="B9" s="19" t="s">
        <v>2106</v>
      </c>
      <c r="C9" s="11" t="s">
        <v>1136</v>
      </c>
      <c r="D9" s="14" t="s">
        <v>2112</v>
      </c>
      <c r="E9" s="14"/>
      <c r="F9" s="14"/>
      <c r="G9" s="11" t="s">
        <v>2116</v>
      </c>
      <c r="H9" s="11" t="s">
        <v>2116</v>
      </c>
      <c r="I9" s="11" t="s">
        <v>181</v>
      </c>
      <c r="J9" s="45" t="s">
        <v>2113</v>
      </c>
      <c r="K9" s="45" t="s">
        <v>2114</v>
      </c>
      <c r="L9" s="11" t="s">
        <v>11663</v>
      </c>
      <c r="M9" s="11" t="s">
        <v>43</v>
      </c>
      <c r="N9" s="14">
        <v>1</v>
      </c>
      <c r="O9" s="14">
        <v>1</v>
      </c>
      <c r="P9" s="11" t="s">
        <v>11673</v>
      </c>
      <c r="Q9" s="130">
        <v>4</v>
      </c>
      <c r="R9" s="130">
        <v>5</v>
      </c>
      <c r="S9" s="14"/>
      <c r="T9" s="16"/>
    </row>
    <row r="10" spans="1:20" ht="14.25" customHeight="1">
      <c r="A10" s="1">
        <v>1</v>
      </c>
      <c r="B10" s="19" t="s">
        <v>2106</v>
      </c>
      <c r="C10" s="11" t="s">
        <v>11674</v>
      </c>
      <c r="D10" s="14" t="s">
        <v>11675</v>
      </c>
      <c r="E10" s="14"/>
      <c r="F10" s="14"/>
      <c r="G10" s="11"/>
      <c r="H10" s="11"/>
      <c r="I10" s="11"/>
      <c r="J10" s="45" t="s">
        <v>1478</v>
      </c>
      <c r="K10" s="415"/>
      <c r="L10" s="11" t="s">
        <v>11663</v>
      </c>
      <c r="M10" s="11" t="s">
        <v>43</v>
      </c>
      <c r="N10" s="11">
        <v>1</v>
      </c>
      <c r="O10" s="14">
        <v>1</v>
      </c>
      <c r="P10" s="11" t="s">
        <v>11676</v>
      </c>
      <c r="Q10" s="11"/>
      <c r="R10" s="11"/>
      <c r="S10" s="14"/>
      <c r="T10" s="16"/>
    </row>
    <row r="11" spans="1:20" ht="14.25" customHeight="1">
      <c r="A11" s="1">
        <v>1</v>
      </c>
      <c r="B11" s="19" t="s">
        <v>2106</v>
      </c>
      <c r="C11" s="11" t="s">
        <v>333</v>
      </c>
      <c r="D11" s="11" t="s">
        <v>615</v>
      </c>
      <c r="E11" s="14"/>
      <c r="F11" s="14" t="s">
        <v>2117</v>
      </c>
      <c r="G11" s="11" t="s">
        <v>2119</v>
      </c>
      <c r="H11" s="11" t="s">
        <v>11677</v>
      </c>
      <c r="I11" s="14"/>
      <c r="J11" s="45" t="s">
        <v>170</v>
      </c>
      <c r="K11" s="45" t="s">
        <v>1961</v>
      </c>
      <c r="L11" s="11" t="s">
        <v>11663</v>
      </c>
      <c r="M11" s="11" t="s">
        <v>43</v>
      </c>
      <c r="N11" s="14">
        <v>1</v>
      </c>
      <c r="O11" s="14">
        <v>1</v>
      </c>
      <c r="P11" s="11"/>
      <c r="Q11" s="130">
        <v>4</v>
      </c>
      <c r="R11" s="130">
        <v>4</v>
      </c>
      <c r="S11" s="14"/>
      <c r="T11" s="16"/>
    </row>
    <row r="12" spans="1:20" ht="14.25" customHeight="1">
      <c r="A12" s="1">
        <v>1</v>
      </c>
      <c r="B12" s="19" t="s">
        <v>2106</v>
      </c>
      <c r="C12" s="11" t="s">
        <v>350</v>
      </c>
      <c r="D12" s="14" t="s">
        <v>2120</v>
      </c>
      <c r="E12" s="14"/>
      <c r="F12" s="14"/>
      <c r="G12" s="14" t="s">
        <v>2122</v>
      </c>
      <c r="H12" s="14" t="s">
        <v>2122</v>
      </c>
      <c r="I12" s="14"/>
      <c r="J12" s="45" t="s">
        <v>308</v>
      </c>
      <c r="K12" s="45" t="s">
        <v>1313</v>
      </c>
      <c r="L12" s="11" t="s">
        <v>11663</v>
      </c>
      <c r="M12" s="11" t="s">
        <v>43</v>
      </c>
      <c r="N12" s="11">
        <v>1</v>
      </c>
      <c r="O12" s="14">
        <v>1</v>
      </c>
      <c r="P12" s="11"/>
      <c r="Q12" s="130">
        <v>3</v>
      </c>
      <c r="R12" s="130">
        <v>3</v>
      </c>
      <c r="S12" s="14"/>
      <c r="T12" s="16"/>
    </row>
    <row r="13" spans="1:20" ht="14.25" customHeight="1">
      <c r="A13" s="1">
        <v>1</v>
      </c>
      <c r="B13" s="19" t="s">
        <v>2106</v>
      </c>
      <c r="C13" s="11" t="s">
        <v>1713</v>
      </c>
      <c r="D13" s="14" t="s">
        <v>2123</v>
      </c>
      <c r="E13" s="14"/>
      <c r="F13" s="14"/>
      <c r="G13" s="11" t="s">
        <v>11678</v>
      </c>
      <c r="H13" s="11" t="s">
        <v>11678</v>
      </c>
      <c r="I13" s="11" t="s">
        <v>2127</v>
      </c>
      <c r="J13" s="45" t="s">
        <v>1465</v>
      </c>
      <c r="K13" s="45" t="s">
        <v>2124</v>
      </c>
      <c r="L13" s="11" t="s">
        <v>11666</v>
      </c>
      <c r="M13" s="11" t="s">
        <v>11679</v>
      </c>
      <c r="N13" s="14">
        <v>1</v>
      </c>
      <c r="O13" s="14">
        <v>1</v>
      </c>
      <c r="P13" s="417" t="s">
        <v>11680</v>
      </c>
      <c r="Q13" s="401">
        <v>5</v>
      </c>
      <c r="R13" s="401">
        <v>5</v>
      </c>
      <c r="S13" s="14"/>
      <c r="T13" s="16"/>
    </row>
    <row r="14" spans="1:20" ht="14.25" customHeight="1">
      <c r="A14" s="1">
        <v>1</v>
      </c>
      <c r="B14" s="19" t="s">
        <v>2106</v>
      </c>
      <c r="C14" s="46" t="s">
        <v>552</v>
      </c>
      <c r="D14" s="14" t="s">
        <v>2128</v>
      </c>
      <c r="E14" s="14"/>
      <c r="F14" s="14" t="s">
        <v>2129</v>
      </c>
      <c r="G14" s="11" t="s">
        <v>11681</v>
      </c>
      <c r="H14" s="11" t="s">
        <v>11682</v>
      </c>
      <c r="I14" s="11" t="s">
        <v>11683</v>
      </c>
      <c r="J14" s="45" t="s">
        <v>2130</v>
      </c>
      <c r="K14" s="45" t="s">
        <v>2131</v>
      </c>
      <c r="L14" s="11" t="s">
        <v>11663</v>
      </c>
      <c r="M14" s="11" t="s">
        <v>43</v>
      </c>
      <c r="N14" s="11">
        <v>0</v>
      </c>
      <c r="O14" s="11">
        <v>0</v>
      </c>
      <c r="P14" s="11" t="s">
        <v>11684</v>
      </c>
      <c r="Q14" s="130">
        <v>4</v>
      </c>
      <c r="R14" s="130">
        <v>5</v>
      </c>
      <c r="S14" s="14"/>
      <c r="T14" s="16"/>
    </row>
    <row r="15" spans="1:20" ht="14.25" customHeight="1">
      <c r="A15" s="1">
        <v>1</v>
      </c>
      <c r="B15" s="19" t="s">
        <v>2106</v>
      </c>
      <c r="C15" s="11" t="s">
        <v>197</v>
      </c>
      <c r="D15" s="14" t="s">
        <v>197</v>
      </c>
      <c r="E15" s="14"/>
      <c r="F15" s="14"/>
      <c r="G15" s="11" t="s">
        <v>11685</v>
      </c>
      <c r="H15" s="11" t="s">
        <v>11685</v>
      </c>
      <c r="I15" s="14"/>
      <c r="J15" s="45" t="s">
        <v>2134</v>
      </c>
      <c r="K15" s="45" t="s">
        <v>2135</v>
      </c>
      <c r="L15" s="11" t="s">
        <v>11663</v>
      </c>
      <c r="M15" s="11" t="s">
        <v>5797</v>
      </c>
      <c r="N15" s="11">
        <v>0</v>
      </c>
      <c r="O15" s="11">
        <v>0</v>
      </c>
      <c r="P15" s="14"/>
      <c r="Q15" s="130">
        <v>4</v>
      </c>
      <c r="R15" s="130">
        <v>5</v>
      </c>
      <c r="S15" s="14"/>
      <c r="T15" s="16"/>
    </row>
    <row r="16" spans="1:20" ht="14.25" customHeight="1">
      <c r="A16" s="1">
        <v>1</v>
      </c>
      <c r="B16" s="19" t="s">
        <v>2106</v>
      </c>
      <c r="C16" s="11" t="s">
        <v>10840</v>
      </c>
      <c r="D16" s="14" t="s">
        <v>2137</v>
      </c>
      <c r="E16" s="11" t="s">
        <v>10840</v>
      </c>
      <c r="F16" s="11" t="s">
        <v>2138</v>
      </c>
      <c r="G16" s="11" t="s">
        <v>2141</v>
      </c>
      <c r="H16" s="11" t="s">
        <v>2141</v>
      </c>
      <c r="I16" s="14"/>
      <c r="J16" s="45" t="s">
        <v>2139</v>
      </c>
      <c r="K16" s="12" t="s">
        <v>2140</v>
      </c>
      <c r="L16" s="11" t="s">
        <v>11663</v>
      </c>
      <c r="M16" s="11" t="s">
        <v>275</v>
      </c>
      <c r="N16" s="11">
        <v>0</v>
      </c>
      <c r="O16" s="11">
        <v>0</v>
      </c>
      <c r="P16" s="14"/>
      <c r="Q16" s="130">
        <v>3</v>
      </c>
      <c r="R16" s="130">
        <v>3</v>
      </c>
      <c r="S16" s="14"/>
      <c r="T16" s="16"/>
    </row>
    <row r="17" spans="1:20" ht="14.25" customHeight="1">
      <c r="A17" s="7">
        <v>2</v>
      </c>
      <c r="B17" s="19" t="s">
        <v>2142</v>
      </c>
      <c r="C17" s="11"/>
      <c r="D17" s="14" t="s">
        <v>7447</v>
      </c>
      <c r="E17" s="14"/>
      <c r="F17" s="14"/>
      <c r="G17" s="14"/>
      <c r="H17" s="14"/>
      <c r="I17" s="14"/>
      <c r="J17" s="45" t="s">
        <v>3584</v>
      </c>
      <c r="K17" s="415"/>
      <c r="L17" s="11" t="s">
        <v>11663</v>
      </c>
      <c r="M17" s="14"/>
      <c r="N17" s="11">
        <v>0</v>
      </c>
      <c r="O17" s="11">
        <v>5</v>
      </c>
      <c r="P17" s="14"/>
      <c r="Q17" s="14"/>
      <c r="R17" s="14"/>
      <c r="S17" s="14"/>
      <c r="T17" s="16"/>
    </row>
    <row r="18" spans="1:20" ht="14.25" customHeight="1">
      <c r="A18" s="7">
        <v>2</v>
      </c>
      <c r="B18" s="19" t="s">
        <v>2142</v>
      </c>
      <c r="C18" s="14"/>
      <c r="D18" s="14" t="s">
        <v>2066</v>
      </c>
      <c r="E18" s="14"/>
      <c r="F18" s="14"/>
      <c r="G18" s="14"/>
      <c r="H18" s="14"/>
      <c r="I18" s="14"/>
      <c r="J18" s="45" t="s">
        <v>2020</v>
      </c>
      <c r="K18" s="415"/>
      <c r="L18" s="11" t="s">
        <v>11663</v>
      </c>
      <c r="M18" s="14"/>
      <c r="N18" s="11">
        <v>0</v>
      </c>
      <c r="O18" s="11">
        <v>5</v>
      </c>
      <c r="P18" s="14"/>
      <c r="Q18" s="14"/>
      <c r="R18" s="14"/>
      <c r="S18" s="14"/>
      <c r="T18" s="16"/>
    </row>
    <row r="19" spans="1:20" ht="14.25" customHeight="1">
      <c r="A19" s="7">
        <v>2</v>
      </c>
      <c r="B19" s="19" t="s">
        <v>2142</v>
      </c>
      <c r="C19" s="11" t="s">
        <v>1463</v>
      </c>
      <c r="D19" s="11" t="s">
        <v>2143</v>
      </c>
      <c r="E19" s="14"/>
      <c r="F19" s="11" t="s">
        <v>2144</v>
      </c>
      <c r="G19" s="11" t="s">
        <v>1483</v>
      </c>
      <c r="H19" s="14"/>
      <c r="I19" s="14"/>
      <c r="J19" s="46" t="s">
        <v>672</v>
      </c>
      <c r="K19" s="45" t="s">
        <v>534</v>
      </c>
      <c r="L19" s="11" t="s">
        <v>11666</v>
      </c>
      <c r="M19" s="11" t="s">
        <v>28</v>
      </c>
      <c r="N19" s="11">
        <v>0</v>
      </c>
      <c r="O19" s="11">
        <v>0</v>
      </c>
      <c r="P19" s="14"/>
      <c r="Q19" s="130">
        <v>4</v>
      </c>
      <c r="R19" s="130">
        <v>5</v>
      </c>
      <c r="S19" s="14"/>
      <c r="T19" s="16"/>
    </row>
    <row r="20" spans="1:20" ht="14.25" customHeight="1">
      <c r="A20" s="7">
        <v>2</v>
      </c>
      <c r="B20" s="19" t="s">
        <v>2142</v>
      </c>
      <c r="C20" s="11" t="s">
        <v>350</v>
      </c>
      <c r="D20" s="14" t="s">
        <v>2145</v>
      </c>
      <c r="E20" s="14"/>
      <c r="F20" s="14" t="s">
        <v>2146</v>
      </c>
      <c r="G20" s="14" t="s">
        <v>2147</v>
      </c>
      <c r="H20" s="14" t="s">
        <v>2147</v>
      </c>
      <c r="I20" s="14"/>
      <c r="J20" s="45" t="s">
        <v>387</v>
      </c>
      <c r="K20" s="45" t="s">
        <v>1383</v>
      </c>
      <c r="L20" s="11" t="s">
        <v>11663</v>
      </c>
      <c r="M20" s="11" t="s">
        <v>5797</v>
      </c>
      <c r="N20" s="11">
        <v>0</v>
      </c>
      <c r="O20" s="11">
        <v>5</v>
      </c>
      <c r="P20" s="14"/>
      <c r="Q20" s="130">
        <v>4</v>
      </c>
      <c r="R20" s="130">
        <v>5</v>
      </c>
      <c r="S20" s="14"/>
      <c r="T20" s="16"/>
    </row>
    <row r="21" spans="1:20" ht="14.25" customHeight="1">
      <c r="A21" s="7">
        <v>2</v>
      </c>
      <c r="B21" s="19" t="s">
        <v>2142</v>
      </c>
      <c r="C21" s="11" t="s">
        <v>350</v>
      </c>
      <c r="D21" s="14" t="s">
        <v>2148</v>
      </c>
      <c r="E21" s="14"/>
      <c r="F21" s="14" t="s">
        <v>2149</v>
      </c>
      <c r="G21" s="11" t="s">
        <v>11686</v>
      </c>
      <c r="H21" s="14" t="s">
        <v>11687</v>
      </c>
      <c r="I21" s="14"/>
      <c r="J21" s="45" t="s">
        <v>1508</v>
      </c>
      <c r="K21" s="45" t="s">
        <v>32</v>
      </c>
      <c r="L21" s="11" t="s">
        <v>11663</v>
      </c>
      <c r="M21" s="11" t="s">
        <v>275</v>
      </c>
      <c r="N21" s="11">
        <v>0</v>
      </c>
      <c r="O21" s="11">
        <v>5</v>
      </c>
      <c r="P21" s="14"/>
      <c r="Q21" s="130">
        <v>5</v>
      </c>
      <c r="R21" s="130">
        <v>3</v>
      </c>
      <c r="S21" s="14"/>
      <c r="T21" s="16"/>
    </row>
    <row r="22" spans="1:20" ht="14.25" customHeight="1">
      <c r="A22" s="7">
        <v>2</v>
      </c>
      <c r="B22" s="19" t="s">
        <v>2142</v>
      </c>
      <c r="C22" s="11" t="s">
        <v>360</v>
      </c>
      <c r="D22" s="14" t="s">
        <v>2152</v>
      </c>
      <c r="E22" s="14"/>
      <c r="F22" s="14" t="s">
        <v>2153</v>
      </c>
      <c r="G22" s="14"/>
      <c r="H22" s="14"/>
      <c r="I22" s="14"/>
      <c r="J22" s="45" t="s">
        <v>1536</v>
      </c>
      <c r="K22" s="45" t="s">
        <v>2154</v>
      </c>
      <c r="L22" s="11" t="s">
        <v>11688</v>
      </c>
      <c r="M22" s="11" t="s">
        <v>83</v>
      </c>
      <c r="N22" s="14">
        <v>1</v>
      </c>
      <c r="O22" s="11">
        <v>5</v>
      </c>
      <c r="P22" s="14"/>
      <c r="Q22" s="130">
        <v>4</v>
      </c>
      <c r="R22" s="130">
        <v>5</v>
      </c>
      <c r="S22" s="14"/>
      <c r="T22" s="16"/>
    </row>
    <row r="23" spans="1:20" ht="14.25" customHeight="1">
      <c r="A23" s="7">
        <v>2</v>
      </c>
      <c r="B23" s="19" t="s">
        <v>2142</v>
      </c>
      <c r="C23" s="14" t="s">
        <v>2155</v>
      </c>
      <c r="D23" s="14" t="s">
        <v>2155</v>
      </c>
      <c r="E23" s="14"/>
      <c r="F23" s="14"/>
      <c r="G23" s="14"/>
      <c r="H23" s="14"/>
      <c r="I23" s="14"/>
      <c r="J23" s="45" t="s">
        <v>641</v>
      </c>
      <c r="K23" s="45" t="s">
        <v>864</v>
      </c>
      <c r="L23" s="11" t="s">
        <v>11663</v>
      </c>
      <c r="M23" s="14"/>
      <c r="N23" s="11">
        <v>0</v>
      </c>
      <c r="O23" s="11">
        <v>5</v>
      </c>
      <c r="P23" s="14"/>
      <c r="Q23" s="130">
        <v>3</v>
      </c>
      <c r="R23" s="130">
        <v>5</v>
      </c>
      <c r="S23" s="14"/>
      <c r="T23" s="16"/>
    </row>
    <row r="24" spans="1:20" ht="14.25" customHeight="1">
      <c r="A24" s="7">
        <v>2</v>
      </c>
      <c r="B24" s="19" t="s">
        <v>2142</v>
      </c>
      <c r="C24" s="14" t="s">
        <v>2156</v>
      </c>
      <c r="D24" s="14" t="s">
        <v>2156</v>
      </c>
      <c r="E24" s="14"/>
      <c r="F24" s="14"/>
      <c r="G24" s="14"/>
      <c r="H24" s="14"/>
      <c r="I24" s="14"/>
      <c r="J24" s="45" t="s">
        <v>217</v>
      </c>
      <c r="K24" s="45" t="s">
        <v>1902</v>
      </c>
      <c r="L24" s="11" t="s">
        <v>11663</v>
      </c>
      <c r="M24" s="14"/>
      <c r="N24" s="11">
        <v>0</v>
      </c>
      <c r="O24" s="11">
        <v>5</v>
      </c>
      <c r="P24" s="14"/>
      <c r="Q24" s="130">
        <v>4</v>
      </c>
      <c r="R24" s="130">
        <v>5</v>
      </c>
      <c r="S24" s="14"/>
      <c r="T24" s="16"/>
    </row>
    <row r="25" spans="1:20" ht="14.25" customHeight="1">
      <c r="A25" s="7">
        <v>2</v>
      </c>
      <c r="B25" s="19" t="s">
        <v>2142</v>
      </c>
      <c r="C25" s="11" t="s">
        <v>2157</v>
      </c>
      <c r="D25" s="14" t="s">
        <v>2157</v>
      </c>
      <c r="E25" s="14"/>
      <c r="F25" s="14"/>
      <c r="G25" s="14"/>
      <c r="H25" s="14"/>
      <c r="I25" s="14"/>
      <c r="J25" s="45" t="s">
        <v>1883</v>
      </c>
      <c r="K25" s="45" t="s">
        <v>342</v>
      </c>
      <c r="L25" s="11" t="s">
        <v>11688</v>
      </c>
      <c r="M25" s="11" t="s">
        <v>98</v>
      </c>
      <c r="N25" s="11">
        <v>0</v>
      </c>
      <c r="O25" s="11">
        <v>5</v>
      </c>
      <c r="P25" s="14"/>
      <c r="Q25" s="130">
        <v>3</v>
      </c>
      <c r="R25" s="130">
        <v>5</v>
      </c>
      <c r="S25" s="14"/>
      <c r="T25" s="16"/>
    </row>
    <row r="26" spans="1:20" ht="14.25" customHeight="1">
      <c r="A26" s="7">
        <v>2</v>
      </c>
      <c r="B26" s="19" t="s">
        <v>2142</v>
      </c>
      <c r="C26" s="11" t="s">
        <v>354</v>
      </c>
      <c r="D26" s="14" t="s">
        <v>2158</v>
      </c>
      <c r="E26" s="11"/>
      <c r="F26" s="11" t="s">
        <v>356</v>
      </c>
      <c r="G26" s="14" t="s">
        <v>2160</v>
      </c>
      <c r="H26" s="14" t="s">
        <v>2160</v>
      </c>
      <c r="I26" s="14"/>
      <c r="J26" s="45" t="s">
        <v>1244</v>
      </c>
      <c r="K26" s="45" t="s">
        <v>1594</v>
      </c>
      <c r="L26" s="11" t="s">
        <v>11663</v>
      </c>
      <c r="M26" s="11" t="s">
        <v>275</v>
      </c>
      <c r="N26" s="14">
        <v>1</v>
      </c>
      <c r="O26" s="11">
        <v>0</v>
      </c>
      <c r="P26" s="14"/>
      <c r="Q26" s="130">
        <v>5</v>
      </c>
      <c r="R26" s="130">
        <v>5</v>
      </c>
      <c r="S26" s="14"/>
      <c r="T26" s="16"/>
    </row>
    <row r="27" spans="1:20" ht="14.25" customHeight="1">
      <c r="A27" s="7">
        <v>2</v>
      </c>
      <c r="B27" s="19" t="s">
        <v>2142</v>
      </c>
      <c r="C27" s="11" t="s">
        <v>2161</v>
      </c>
      <c r="D27" s="11" t="s">
        <v>2161</v>
      </c>
      <c r="E27" s="14"/>
      <c r="F27" s="14"/>
      <c r="G27" s="14"/>
      <c r="H27" s="14"/>
      <c r="I27" s="14"/>
      <c r="J27" s="45" t="s">
        <v>2162</v>
      </c>
      <c r="K27" s="45" t="s">
        <v>1134</v>
      </c>
      <c r="L27" s="11" t="s">
        <v>11663</v>
      </c>
      <c r="M27" s="11" t="s">
        <v>5797</v>
      </c>
      <c r="N27" s="11">
        <v>0</v>
      </c>
      <c r="O27" s="11">
        <v>5</v>
      </c>
      <c r="P27" s="14"/>
      <c r="Q27" s="130">
        <v>2</v>
      </c>
      <c r="R27" s="130">
        <v>3</v>
      </c>
      <c r="S27" s="14"/>
      <c r="T27" s="16"/>
    </row>
    <row r="28" spans="1:20" ht="14.25" customHeight="1">
      <c r="A28" s="7">
        <v>2</v>
      </c>
      <c r="B28" s="19" t="s">
        <v>2142</v>
      </c>
      <c r="C28" s="11" t="s">
        <v>1325</v>
      </c>
      <c r="D28" s="11" t="s">
        <v>2164</v>
      </c>
      <c r="E28" s="14"/>
      <c r="F28" s="14"/>
      <c r="G28" s="14"/>
      <c r="H28" s="14"/>
      <c r="I28" s="14"/>
      <c r="J28" s="45" t="s">
        <v>2162</v>
      </c>
      <c r="K28" s="45" t="s">
        <v>1134</v>
      </c>
      <c r="L28" s="11" t="s">
        <v>11663</v>
      </c>
      <c r="M28" s="11" t="s">
        <v>5797</v>
      </c>
      <c r="N28" s="11">
        <v>0</v>
      </c>
      <c r="O28" s="11">
        <v>5</v>
      </c>
      <c r="P28" s="14"/>
      <c r="Q28" s="130">
        <v>3</v>
      </c>
      <c r="R28" s="130">
        <v>3</v>
      </c>
      <c r="S28" s="14"/>
      <c r="T28" s="16"/>
    </row>
    <row r="29" spans="1:20" ht="14.25" customHeight="1">
      <c r="A29" s="7">
        <v>2</v>
      </c>
      <c r="B29" s="19" t="s">
        <v>2142</v>
      </c>
      <c r="C29" s="14"/>
      <c r="D29" s="14" t="s">
        <v>2168</v>
      </c>
      <c r="E29" s="14"/>
      <c r="F29" s="14"/>
      <c r="G29" s="14"/>
      <c r="H29" s="14"/>
      <c r="I29" s="14"/>
      <c r="J29" s="45" t="s">
        <v>1220</v>
      </c>
      <c r="K29" s="415"/>
      <c r="L29" s="11" t="s">
        <v>11663</v>
      </c>
      <c r="M29" s="14"/>
      <c r="N29" s="11">
        <v>0</v>
      </c>
      <c r="O29" s="14">
        <v>1</v>
      </c>
      <c r="P29" s="14"/>
      <c r="Q29" s="14"/>
      <c r="R29" s="14"/>
      <c r="S29" s="14"/>
      <c r="T29" s="16"/>
    </row>
    <row r="30" spans="1:20" ht="14.25" customHeight="1">
      <c r="A30" s="7">
        <v>2</v>
      </c>
      <c r="B30" s="19" t="s">
        <v>2142</v>
      </c>
      <c r="C30" s="11" t="s">
        <v>2165</v>
      </c>
      <c r="D30" s="14" t="s">
        <v>11689</v>
      </c>
      <c r="E30" s="14"/>
      <c r="F30" s="14"/>
      <c r="G30" s="14" t="s">
        <v>2168</v>
      </c>
      <c r="H30" s="14" t="s">
        <v>2168</v>
      </c>
      <c r="I30" s="14"/>
      <c r="J30" s="45" t="s">
        <v>775</v>
      </c>
      <c r="K30" s="45" t="s">
        <v>493</v>
      </c>
      <c r="L30" s="11" t="s">
        <v>11663</v>
      </c>
      <c r="M30" s="11" t="s">
        <v>43</v>
      </c>
      <c r="N30" s="11">
        <v>0</v>
      </c>
      <c r="O30" s="14">
        <v>1</v>
      </c>
      <c r="P30" s="14"/>
      <c r="Q30" s="130">
        <v>3</v>
      </c>
      <c r="R30" s="130">
        <v>4</v>
      </c>
      <c r="S30" s="14"/>
      <c r="T30" s="16"/>
    </row>
    <row r="31" spans="1:20" ht="14.25" customHeight="1">
      <c r="A31" s="7">
        <v>2</v>
      </c>
      <c r="B31" s="19" t="s">
        <v>2142</v>
      </c>
      <c r="C31" s="11" t="s">
        <v>2169</v>
      </c>
      <c r="D31" s="14" t="s">
        <v>1483</v>
      </c>
      <c r="E31" s="14"/>
      <c r="F31" s="14"/>
      <c r="G31" s="14" t="s">
        <v>2171</v>
      </c>
      <c r="H31" s="14" t="s">
        <v>2171</v>
      </c>
      <c r="I31" s="14"/>
      <c r="J31" s="45" t="s">
        <v>151</v>
      </c>
      <c r="K31" s="45" t="s">
        <v>2170</v>
      </c>
      <c r="L31" s="11" t="s">
        <v>11663</v>
      </c>
      <c r="M31" s="11" t="s">
        <v>28</v>
      </c>
      <c r="N31" s="14">
        <v>1</v>
      </c>
      <c r="O31" s="11">
        <v>5</v>
      </c>
      <c r="P31" s="14"/>
      <c r="Q31" s="130">
        <v>4</v>
      </c>
      <c r="R31" s="130">
        <v>3</v>
      </c>
      <c r="S31" s="14"/>
      <c r="T31" s="16"/>
    </row>
    <row r="32" spans="1:20" ht="14.25" customHeight="1">
      <c r="A32" s="7">
        <v>2</v>
      </c>
      <c r="B32" s="19" t="s">
        <v>2142</v>
      </c>
      <c r="C32" s="11" t="s">
        <v>182</v>
      </c>
      <c r="D32" s="14" t="s">
        <v>2172</v>
      </c>
      <c r="E32" s="14"/>
      <c r="F32" s="14" t="s">
        <v>2173</v>
      </c>
      <c r="G32" s="14"/>
      <c r="H32" s="14"/>
      <c r="I32" s="14"/>
      <c r="J32" s="45" t="s">
        <v>1766</v>
      </c>
      <c r="K32" s="45" t="s">
        <v>1844</v>
      </c>
      <c r="L32" s="11" t="s">
        <v>11663</v>
      </c>
      <c r="M32" s="11" t="s">
        <v>5797</v>
      </c>
      <c r="N32" s="11">
        <v>0</v>
      </c>
      <c r="O32" s="11">
        <v>5</v>
      </c>
      <c r="P32" s="14"/>
      <c r="Q32" s="130">
        <v>3</v>
      </c>
      <c r="R32" s="130">
        <v>3</v>
      </c>
      <c r="S32" s="14"/>
      <c r="T32" s="16"/>
    </row>
    <row r="33" spans="1:20" ht="14.25" customHeight="1">
      <c r="A33" s="1">
        <v>3</v>
      </c>
      <c r="B33" s="10" t="s">
        <v>2174</v>
      </c>
      <c r="C33" s="11" t="s">
        <v>593</v>
      </c>
      <c r="D33" s="11" t="s">
        <v>11690</v>
      </c>
      <c r="E33" s="14"/>
      <c r="F33" s="14"/>
      <c r="G33" s="11" t="s">
        <v>2177</v>
      </c>
      <c r="H33" s="11" t="s">
        <v>2177</v>
      </c>
      <c r="I33" s="11" t="s">
        <v>220</v>
      </c>
      <c r="J33" s="12" t="s">
        <v>922</v>
      </c>
      <c r="K33" s="12" t="s">
        <v>2175</v>
      </c>
      <c r="L33" s="11" t="s">
        <v>11663</v>
      </c>
      <c r="M33" s="11" t="s">
        <v>43</v>
      </c>
      <c r="N33" s="11">
        <v>1</v>
      </c>
      <c r="O33" s="11">
        <v>1</v>
      </c>
      <c r="P33" s="14"/>
      <c r="Q33" s="130">
        <v>5</v>
      </c>
      <c r="R33" s="130">
        <v>5</v>
      </c>
      <c r="S33" s="11"/>
      <c r="T33" s="21"/>
    </row>
    <row r="34" spans="1:20" ht="14.25" customHeight="1">
      <c r="A34" s="7">
        <v>4</v>
      </c>
      <c r="B34" s="10" t="s">
        <v>2178</v>
      </c>
      <c r="C34" s="11" t="s">
        <v>75</v>
      </c>
      <c r="D34" s="11" t="s">
        <v>75</v>
      </c>
      <c r="E34" s="14"/>
      <c r="F34" s="14"/>
      <c r="G34" s="11" t="s">
        <v>2181</v>
      </c>
      <c r="H34" s="11" t="s">
        <v>2181</v>
      </c>
      <c r="I34" s="14"/>
      <c r="J34" s="12" t="s">
        <v>2179</v>
      </c>
      <c r="K34" s="12" t="s">
        <v>1105</v>
      </c>
      <c r="L34" s="11" t="s">
        <v>11666</v>
      </c>
      <c r="M34" s="11" t="s">
        <v>78</v>
      </c>
      <c r="N34" s="11">
        <v>0</v>
      </c>
      <c r="O34" s="11">
        <v>5</v>
      </c>
      <c r="P34" s="11" t="s">
        <v>11691</v>
      </c>
      <c r="Q34" s="130">
        <v>5</v>
      </c>
      <c r="R34" s="130">
        <v>5</v>
      </c>
      <c r="S34" s="14"/>
      <c r="T34" s="16"/>
    </row>
    <row r="35" spans="1:20" ht="14.25" customHeight="1">
      <c r="A35" s="7">
        <v>4</v>
      </c>
      <c r="B35" s="10" t="s">
        <v>2178</v>
      </c>
      <c r="C35" s="11"/>
      <c r="D35" s="11" t="s">
        <v>11692</v>
      </c>
      <c r="E35" s="14"/>
      <c r="F35" s="14"/>
      <c r="G35" s="14"/>
      <c r="H35" s="14"/>
      <c r="I35" s="14"/>
      <c r="J35" s="12" t="s">
        <v>3357</v>
      </c>
      <c r="K35" s="415"/>
      <c r="L35" s="11" t="s">
        <v>11666</v>
      </c>
      <c r="M35" s="14"/>
      <c r="N35" s="11">
        <v>0</v>
      </c>
      <c r="O35" s="11">
        <v>5</v>
      </c>
      <c r="P35" s="11"/>
      <c r="Q35" s="11"/>
      <c r="R35" s="11"/>
      <c r="S35" s="14"/>
      <c r="T35" s="16"/>
    </row>
    <row r="36" spans="1:20" ht="14.25" customHeight="1">
      <c r="A36" s="7">
        <v>4</v>
      </c>
      <c r="B36" s="10" t="s">
        <v>2178</v>
      </c>
      <c r="C36" s="11" t="s">
        <v>2182</v>
      </c>
      <c r="D36" s="11" t="s">
        <v>90</v>
      </c>
      <c r="E36" s="11"/>
      <c r="F36" s="11" t="s">
        <v>2183</v>
      </c>
      <c r="G36" s="14"/>
      <c r="H36" s="14"/>
      <c r="I36" s="14"/>
      <c r="J36" s="12" t="s">
        <v>289</v>
      </c>
      <c r="K36" s="12" t="s">
        <v>1593</v>
      </c>
      <c r="L36" s="11" t="s">
        <v>11688</v>
      </c>
      <c r="M36" s="11" t="s">
        <v>83</v>
      </c>
      <c r="N36" s="11">
        <v>0</v>
      </c>
      <c r="O36" s="11">
        <v>5</v>
      </c>
      <c r="P36" s="11"/>
      <c r="Q36" s="130">
        <v>3</v>
      </c>
      <c r="R36" s="130">
        <v>4</v>
      </c>
      <c r="S36" s="14"/>
      <c r="T36" s="16"/>
    </row>
    <row r="37" spans="1:20" ht="14.25" customHeight="1">
      <c r="A37" s="7">
        <v>4</v>
      </c>
      <c r="B37" s="10" t="s">
        <v>2178</v>
      </c>
      <c r="C37" s="11" t="s">
        <v>256</v>
      </c>
      <c r="D37" s="11" t="s">
        <v>2184</v>
      </c>
      <c r="E37" s="11"/>
      <c r="F37" s="11" t="s">
        <v>2185</v>
      </c>
      <c r="G37" s="11" t="s">
        <v>11693</v>
      </c>
      <c r="H37" s="11" t="s">
        <v>2187</v>
      </c>
      <c r="I37" s="11" t="s">
        <v>2188</v>
      </c>
      <c r="J37" s="12" t="s">
        <v>934</v>
      </c>
      <c r="K37" s="12" t="s">
        <v>971</v>
      </c>
      <c r="L37" s="11" t="s">
        <v>11666</v>
      </c>
      <c r="M37" s="11" t="s">
        <v>28</v>
      </c>
      <c r="N37" s="11">
        <v>0</v>
      </c>
      <c r="O37" s="11">
        <v>0</v>
      </c>
      <c r="P37" s="11"/>
      <c r="Q37" s="130">
        <v>4</v>
      </c>
      <c r="R37" s="130">
        <v>5</v>
      </c>
      <c r="S37" s="14"/>
      <c r="T37" s="16"/>
    </row>
    <row r="38" spans="1:20" ht="14.25" customHeight="1">
      <c r="A38" s="7">
        <v>4</v>
      </c>
      <c r="B38" s="10" t="s">
        <v>2178</v>
      </c>
      <c r="C38" s="11" t="s">
        <v>2190</v>
      </c>
      <c r="D38" s="11" t="s">
        <v>2191</v>
      </c>
      <c r="E38" s="11"/>
      <c r="F38" s="11" t="s">
        <v>2192</v>
      </c>
      <c r="G38" s="11" t="s">
        <v>2193</v>
      </c>
      <c r="H38" s="11" t="s">
        <v>11694</v>
      </c>
      <c r="I38" s="11" t="s">
        <v>2195</v>
      </c>
      <c r="J38" s="12" t="s">
        <v>934</v>
      </c>
      <c r="K38" s="12" t="s">
        <v>971</v>
      </c>
      <c r="L38" s="11" t="s">
        <v>11666</v>
      </c>
      <c r="M38" s="11" t="s">
        <v>43</v>
      </c>
      <c r="N38" s="11">
        <v>0</v>
      </c>
      <c r="O38" s="11">
        <v>0</v>
      </c>
      <c r="P38" s="11" t="s">
        <v>11695</v>
      </c>
      <c r="Q38" s="130">
        <v>5</v>
      </c>
      <c r="R38" s="130">
        <v>4</v>
      </c>
      <c r="S38" s="14"/>
      <c r="T38" s="16"/>
    </row>
    <row r="39" spans="1:20" ht="14.25" customHeight="1">
      <c r="A39" s="7">
        <v>4</v>
      </c>
      <c r="B39" s="10" t="s">
        <v>2178</v>
      </c>
      <c r="C39" s="11" t="s">
        <v>287</v>
      </c>
      <c r="D39" s="11" t="s">
        <v>2196</v>
      </c>
      <c r="E39" s="14"/>
      <c r="F39" s="14"/>
      <c r="G39" s="14"/>
      <c r="H39" s="14"/>
      <c r="I39" s="14"/>
      <c r="J39" s="12" t="s">
        <v>2197</v>
      </c>
      <c r="K39" s="12" t="s">
        <v>2198</v>
      </c>
      <c r="L39" s="11" t="s">
        <v>11688</v>
      </c>
      <c r="M39" s="11" t="s">
        <v>83</v>
      </c>
      <c r="N39" s="11">
        <v>0</v>
      </c>
      <c r="O39" s="11">
        <v>0</v>
      </c>
      <c r="P39" s="11"/>
      <c r="Q39" s="130">
        <v>4</v>
      </c>
      <c r="R39" s="130">
        <v>5</v>
      </c>
      <c r="S39" s="14"/>
      <c r="T39" s="16"/>
    </row>
    <row r="40" spans="1:20" ht="14.25" customHeight="1">
      <c r="A40" s="7">
        <v>4</v>
      </c>
      <c r="B40" s="10" t="s">
        <v>2178</v>
      </c>
      <c r="C40" s="11" t="s">
        <v>2161</v>
      </c>
      <c r="D40" s="11" t="s">
        <v>2161</v>
      </c>
      <c r="E40" s="14"/>
      <c r="F40" s="14"/>
      <c r="G40" s="11" t="s">
        <v>2200</v>
      </c>
      <c r="H40" s="11" t="s">
        <v>2200</v>
      </c>
      <c r="I40" s="14"/>
      <c r="J40" s="12" t="s">
        <v>1636</v>
      </c>
      <c r="K40" s="12" t="s">
        <v>2199</v>
      </c>
      <c r="L40" s="11" t="s">
        <v>11663</v>
      </c>
      <c r="M40" s="11" t="s">
        <v>5797</v>
      </c>
      <c r="N40" s="11">
        <v>1</v>
      </c>
      <c r="O40" s="11">
        <v>5</v>
      </c>
      <c r="P40" s="11"/>
      <c r="Q40" s="130">
        <v>4</v>
      </c>
      <c r="R40" s="130">
        <v>5</v>
      </c>
      <c r="S40" s="14"/>
      <c r="T40" s="16"/>
    </row>
    <row r="41" spans="1:20" ht="14.25" customHeight="1">
      <c r="A41" s="7">
        <v>4</v>
      </c>
      <c r="B41" s="10" t="s">
        <v>2178</v>
      </c>
      <c r="C41" s="11" t="s">
        <v>2190</v>
      </c>
      <c r="D41" s="11" t="s">
        <v>2201</v>
      </c>
      <c r="E41" s="11"/>
      <c r="F41" s="11" t="s">
        <v>2192</v>
      </c>
      <c r="G41" s="11" t="s">
        <v>11696</v>
      </c>
      <c r="H41" s="11" t="s">
        <v>11697</v>
      </c>
      <c r="I41" s="20" t="s">
        <v>1198</v>
      </c>
      <c r="J41" s="12" t="s">
        <v>2202</v>
      </c>
      <c r="K41" s="12" t="s">
        <v>2203</v>
      </c>
      <c r="L41" s="11" t="s">
        <v>11666</v>
      </c>
      <c r="M41" s="11" t="s">
        <v>43</v>
      </c>
      <c r="N41" s="11">
        <v>0</v>
      </c>
      <c r="O41" s="11">
        <v>1</v>
      </c>
      <c r="P41" s="11" t="s">
        <v>11698</v>
      </c>
      <c r="Q41" s="130">
        <v>4</v>
      </c>
      <c r="R41" s="130">
        <v>4</v>
      </c>
      <c r="S41" s="14"/>
      <c r="T41" s="16"/>
    </row>
    <row r="42" spans="1:20" ht="14.25" customHeight="1">
      <c r="A42" s="7">
        <v>5</v>
      </c>
      <c r="B42" s="19" t="s">
        <v>2206</v>
      </c>
      <c r="C42" s="11"/>
      <c r="D42" s="11" t="s">
        <v>2027</v>
      </c>
      <c r="E42" s="14"/>
      <c r="F42" s="14"/>
      <c r="G42" s="14"/>
      <c r="H42" s="14"/>
      <c r="I42" s="14"/>
      <c r="J42" s="12" t="s">
        <v>635</v>
      </c>
      <c r="K42" s="415"/>
      <c r="L42" s="11" t="s">
        <v>11666</v>
      </c>
      <c r="M42" s="11" t="s">
        <v>43</v>
      </c>
      <c r="N42" s="11">
        <v>0</v>
      </c>
      <c r="O42" s="11">
        <v>0</v>
      </c>
      <c r="P42" s="11"/>
      <c r="Q42" s="11"/>
      <c r="R42" s="11"/>
      <c r="S42" s="14"/>
      <c r="T42" s="16"/>
    </row>
    <row r="43" spans="1:20" ht="14.25" customHeight="1">
      <c r="A43" s="7">
        <v>5</v>
      </c>
      <c r="B43" s="19" t="s">
        <v>2206</v>
      </c>
      <c r="C43" s="11"/>
      <c r="D43" s="11" t="s">
        <v>2213</v>
      </c>
      <c r="E43" s="14"/>
      <c r="F43" s="14"/>
      <c r="G43" s="14"/>
      <c r="H43" s="14"/>
      <c r="I43" s="14"/>
      <c r="J43" s="12" t="s">
        <v>1096</v>
      </c>
      <c r="K43" s="415"/>
      <c r="L43" s="11" t="s">
        <v>11666</v>
      </c>
      <c r="M43" s="11" t="s">
        <v>43</v>
      </c>
      <c r="N43" s="11">
        <v>0</v>
      </c>
      <c r="O43" s="11">
        <v>0</v>
      </c>
      <c r="P43" s="11"/>
      <c r="Q43" s="11"/>
      <c r="R43" s="11"/>
      <c r="S43" s="14"/>
      <c r="T43" s="16"/>
    </row>
    <row r="44" spans="1:20" ht="14.25" customHeight="1">
      <c r="A44" s="7">
        <v>5</v>
      </c>
      <c r="B44" s="19" t="s">
        <v>2206</v>
      </c>
      <c r="C44" s="11" t="s">
        <v>11699</v>
      </c>
      <c r="D44" s="11" t="s">
        <v>11699</v>
      </c>
      <c r="E44" s="14"/>
      <c r="F44" s="14"/>
      <c r="G44" s="14"/>
      <c r="H44" s="14"/>
      <c r="I44" s="14"/>
      <c r="J44" s="12" t="s">
        <v>3584</v>
      </c>
      <c r="K44" s="415"/>
      <c r="L44" s="11" t="s">
        <v>11666</v>
      </c>
      <c r="M44" s="11" t="s">
        <v>43</v>
      </c>
      <c r="N44" s="11">
        <v>0</v>
      </c>
      <c r="O44" s="11">
        <v>0</v>
      </c>
      <c r="P44" s="11"/>
      <c r="Q44" s="11"/>
      <c r="R44" s="11"/>
      <c r="S44" s="14"/>
      <c r="T44" s="16"/>
    </row>
    <row r="45" spans="1:20" ht="14.25" customHeight="1">
      <c r="A45" s="7">
        <v>5</v>
      </c>
      <c r="B45" s="19" t="s">
        <v>2206</v>
      </c>
      <c r="C45" s="11"/>
      <c r="D45" s="11" t="s">
        <v>273</v>
      </c>
      <c r="E45" s="14"/>
      <c r="F45" s="14"/>
      <c r="G45" s="14"/>
      <c r="H45" s="14"/>
      <c r="I45" s="14"/>
      <c r="J45" s="12" t="s">
        <v>3584</v>
      </c>
      <c r="K45" s="415"/>
      <c r="L45" s="11" t="s">
        <v>11666</v>
      </c>
      <c r="M45" s="11" t="s">
        <v>28</v>
      </c>
      <c r="N45" s="11">
        <v>0</v>
      </c>
      <c r="O45" s="11">
        <v>0</v>
      </c>
      <c r="P45" s="11"/>
      <c r="Q45" s="11"/>
      <c r="R45" s="11"/>
      <c r="S45" s="14"/>
      <c r="T45" s="16"/>
    </row>
    <row r="46" spans="1:20" ht="14.25" customHeight="1">
      <c r="A46" s="7">
        <v>5</v>
      </c>
      <c r="B46" s="19" t="s">
        <v>2206</v>
      </c>
      <c r="C46" s="11"/>
      <c r="D46" s="11" t="s">
        <v>2213</v>
      </c>
      <c r="E46" s="14"/>
      <c r="F46" s="14"/>
      <c r="G46" s="14"/>
      <c r="H46" s="14"/>
      <c r="I46" s="14"/>
      <c r="J46" s="12" t="s">
        <v>2065</v>
      </c>
      <c r="K46" s="415"/>
      <c r="L46" s="11" t="s">
        <v>11666</v>
      </c>
      <c r="M46" s="11" t="s">
        <v>43</v>
      </c>
      <c r="N46" s="11">
        <v>0</v>
      </c>
      <c r="O46" s="11">
        <v>0</v>
      </c>
      <c r="P46" s="11"/>
      <c r="Q46" s="11"/>
      <c r="R46" s="11"/>
      <c r="S46" s="14"/>
      <c r="T46" s="16"/>
    </row>
    <row r="47" spans="1:20" ht="14.25" customHeight="1">
      <c r="A47" s="7">
        <v>5</v>
      </c>
      <c r="B47" s="19" t="s">
        <v>2206</v>
      </c>
      <c r="C47" s="11" t="s">
        <v>2207</v>
      </c>
      <c r="D47" s="11" t="s">
        <v>1665</v>
      </c>
      <c r="E47" s="14"/>
      <c r="F47" s="14"/>
      <c r="G47" s="14"/>
      <c r="H47" s="14"/>
      <c r="I47" s="14"/>
      <c r="J47" s="12" t="s">
        <v>1059</v>
      </c>
      <c r="K47" s="12" t="s">
        <v>923</v>
      </c>
      <c r="L47" s="11" t="s">
        <v>11666</v>
      </c>
      <c r="M47" s="11" t="s">
        <v>43</v>
      </c>
      <c r="N47" s="11">
        <v>0</v>
      </c>
      <c r="O47" s="11">
        <v>0</v>
      </c>
      <c r="P47" s="11"/>
      <c r="Q47" s="130">
        <v>5</v>
      </c>
      <c r="R47" s="130">
        <v>3</v>
      </c>
      <c r="S47" s="14"/>
      <c r="T47" s="16"/>
    </row>
    <row r="48" spans="1:20" ht="14.25" customHeight="1">
      <c r="A48" s="7">
        <v>5</v>
      </c>
      <c r="B48" s="19" t="s">
        <v>2206</v>
      </c>
      <c r="C48" s="11"/>
      <c r="D48" s="11" t="s">
        <v>11700</v>
      </c>
      <c r="E48" s="14"/>
      <c r="F48" s="14"/>
      <c r="G48" s="14"/>
      <c r="H48" s="14"/>
      <c r="I48" s="14"/>
      <c r="J48" s="12" t="s">
        <v>2101</v>
      </c>
      <c r="K48" s="415"/>
      <c r="L48" s="11" t="s">
        <v>11666</v>
      </c>
      <c r="M48" s="11" t="s">
        <v>28</v>
      </c>
      <c r="N48" s="11">
        <v>0</v>
      </c>
      <c r="O48" s="11">
        <v>0</v>
      </c>
      <c r="P48" s="11"/>
      <c r="Q48" s="11"/>
      <c r="R48" s="11"/>
      <c r="S48" s="14"/>
      <c r="T48" s="16"/>
    </row>
    <row r="49" spans="1:20" ht="14.25" customHeight="1">
      <c r="A49" s="7">
        <v>5</v>
      </c>
      <c r="B49" s="19" t="s">
        <v>2206</v>
      </c>
      <c r="C49" s="11" t="s">
        <v>2208</v>
      </c>
      <c r="D49" s="11" t="s">
        <v>2209</v>
      </c>
      <c r="E49" s="11"/>
      <c r="F49" s="11" t="s">
        <v>2210</v>
      </c>
      <c r="G49" s="11" t="s">
        <v>2211</v>
      </c>
      <c r="H49" s="11" t="s">
        <v>2211</v>
      </c>
      <c r="I49" s="11"/>
      <c r="J49" s="12" t="s">
        <v>1646</v>
      </c>
      <c r="K49" s="12" t="s">
        <v>1030</v>
      </c>
      <c r="L49" s="11" t="s">
        <v>11666</v>
      </c>
      <c r="M49" s="11" t="s">
        <v>43</v>
      </c>
      <c r="N49" s="11">
        <v>0</v>
      </c>
      <c r="O49" s="11">
        <v>0</v>
      </c>
      <c r="P49" s="11"/>
      <c r="Q49" s="130">
        <v>2</v>
      </c>
      <c r="R49" s="130">
        <v>3</v>
      </c>
      <c r="S49" s="14"/>
      <c r="T49" s="16"/>
    </row>
    <row r="50" spans="1:20" ht="14.25" customHeight="1">
      <c r="A50" s="7">
        <v>5</v>
      </c>
      <c r="B50" s="19" t="s">
        <v>2206</v>
      </c>
      <c r="C50" s="11"/>
      <c r="D50" s="11" t="s">
        <v>273</v>
      </c>
      <c r="E50" s="14"/>
      <c r="F50" s="14"/>
      <c r="G50" s="14"/>
      <c r="H50" s="14"/>
      <c r="I50" s="14"/>
      <c r="J50" s="12" t="s">
        <v>716</v>
      </c>
      <c r="K50" s="415"/>
      <c r="L50" s="11" t="s">
        <v>11666</v>
      </c>
      <c r="M50" s="14"/>
      <c r="N50" s="11">
        <v>0</v>
      </c>
      <c r="O50" s="11">
        <v>0</v>
      </c>
      <c r="P50" s="11"/>
      <c r="Q50" s="11"/>
      <c r="R50" s="11"/>
      <c r="S50" s="14"/>
      <c r="T50" s="16"/>
    </row>
    <row r="51" spans="1:20" ht="14.25" customHeight="1">
      <c r="A51" s="7">
        <v>5</v>
      </c>
      <c r="B51" s="19" t="s">
        <v>2206</v>
      </c>
      <c r="C51" s="11" t="s">
        <v>1713</v>
      </c>
      <c r="D51" s="11" t="s">
        <v>3508</v>
      </c>
      <c r="E51" s="14"/>
      <c r="F51" s="14"/>
      <c r="G51" s="14"/>
      <c r="H51" s="14"/>
      <c r="I51" s="14"/>
      <c r="J51" s="12" t="s">
        <v>923</v>
      </c>
      <c r="K51" s="415"/>
      <c r="L51" s="11" t="s">
        <v>11666</v>
      </c>
      <c r="M51" s="11" t="s">
        <v>28</v>
      </c>
      <c r="N51" s="11">
        <v>0</v>
      </c>
      <c r="O51" s="11">
        <v>0</v>
      </c>
      <c r="P51" s="11"/>
      <c r="Q51" s="11"/>
      <c r="R51" s="11"/>
      <c r="S51" s="14"/>
      <c r="T51" s="16"/>
    </row>
    <row r="52" spans="1:20" ht="14.25" customHeight="1">
      <c r="A52" s="7">
        <v>5</v>
      </c>
      <c r="B52" s="19" t="s">
        <v>2206</v>
      </c>
      <c r="C52" s="11" t="s">
        <v>1217</v>
      </c>
      <c r="D52" s="11" t="s">
        <v>273</v>
      </c>
      <c r="E52" s="14"/>
      <c r="F52" s="14"/>
      <c r="G52" s="14"/>
      <c r="H52" s="14"/>
      <c r="I52" s="14"/>
      <c r="J52" s="12" t="s">
        <v>1088</v>
      </c>
      <c r="K52" s="12" t="s">
        <v>1588</v>
      </c>
      <c r="L52" s="11" t="s">
        <v>11666</v>
      </c>
      <c r="M52" s="11" t="s">
        <v>43</v>
      </c>
      <c r="N52" s="11">
        <v>0</v>
      </c>
      <c r="O52" s="11">
        <v>0</v>
      </c>
      <c r="P52" s="11"/>
      <c r="Q52" s="130">
        <v>5</v>
      </c>
      <c r="R52" s="130">
        <v>5</v>
      </c>
      <c r="S52" s="14"/>
      <c r="T52" s="16"/>
    </row>
    <row r="53" spans="1:20" ht="14.25" customHeight="1">
      <c r="A53" s="7">
        <v>5</v>
      </c>
      <c r="B53" s="19" t="s">
        <v>2206</v>
      </c>
      <c r="C53" s="11" t="s">
        <v>2212</v>
      </c>
      <c r="D53" s="11" t="s">
        <v>2213</v>
      </c>
      <c r="E53" s="14"/>
      <c r="F53" s="14"/>
      <c r="G53" s="11" t="s">
        <v>2214</v>
      </c>
      <c r="H53" s="11" t="s">
        <v>2214</v>
      </c>
      <c r="I53" s="14"/>
      <c r="J53" s="12" t="s">
        <v>682</v>
      </c>
      <c r="K53" s="12" t="s">
        <v>289</v>
      </c>
      <c r="L53" s="11" t="s">
        <v>11666</v>
      </c>
      <c r="M53" s="11" t="s">
        <v>43</v>
      </c>
      <c r="N53" s="11">
        <v>0</v>
      </c>
      <c r="O53" s="11">
        <v>0</v>
      </c>
      <c r="P53" s="11"/>
      <c r="Q53" s="130">
        <v>3</v>
      </c>
      <c r="R53" s="130">
        <v>3</v>
      </c>
      <c r="S53" s="14"/>
      <c r="T53" s="16"/>
    </row>
    <row r="54" spans="1:20" ht="14.25" customHeight="1">
      <c r="A54" s="7">
        <v>5</v>
      </c>
      <c r="B54" s="19" t="s">
        <v>2206</v>
      </c>
      <c r="C54" s="11" t="s">
        <v>284</v>
      </c>
      <c r="D54" s="11" t="s">
        <v>2215</v>
      </c>
      <c r="E54" s="14"/>
      <c r="F54" s="14"/>
      <c r="G54" s="11"/>
      <c r="H54" s="11"/>
      <c r="I54" s="14"/>
      <c r="J54" s="12" t="s">
        <v>770</v>
      </c>
      <c r="K54" s="12" t="s">
        <v>580</v>
      </c>
      <c r="L54" s="11" t="s">
        <v>11688</v>
      </c>
      <c r="M54" s="11" t="s">
        <v>83</v>
      </c>
      <c r="N54" s="11">
        <v>0</v>
      </c>
      <c r="O54" s="11">
        <v>0</v>
      </c>
      <c r="P54" s="11"/>
      <c r="Q54" s="130">
        <v>4</v>
      </c>
      <c r="R54" s="130">
        <v>5</v>
      </c>
      <c r="S54" s="14"/>
      <c r="T54" s="16"/>
    </row>
    <row r="55" spans="1:20" ht="14.25" customHeight="1">
      <c r="A55" s="7">
        <v>5</v>
      </c>
      <c r="B55" s="19" t="s">
        <v>2206</v>
      </c>
      <c r="C55" s="11" t="s">
        <v>80</v>
      </c>
      <c r="D55" s="11" t="s">
        <v>80</v>
      </c>
      <c r="E55" s="14"/>
      <c r="F55" s="14"/>
      <c r="G55" s="14"/>
      <c r="H55" s="14"/>
      <c r="I55" s="14"/>
      <c r="J55" s="12" t="s">
        <v>2154</v>
      </c>
      <c r="K55" s="415"/>
      <c r="L55" s="11" t="s">
        <v>11688</v>
      </c>
      <c r="M55" s="11" t="s">
        <v>83</v>
      </c>
      <c r="N55" s="11">
        <v>0</v>
      </c>
      <c r="O55" s="11">
        <v>0</v>
      </c>
      <c r="P55" s="11"/>
      <c r="Q55" s="11"/>
      <c r="R55" s="11"/>
      <c r="S55" s="14"/>
      <c r="T55" s="16"/>
    </row>
    <row r="56" spans="1:20" ht="14.25" customHeight="1">
      <c r="A56" s="7">
        <v>5</v>
      </c>
      <c r="B56" s="19" t="s">
        <v>2206</v>
      </c>
      <c r="C56" s="11" t="s">
        <v>446</v>
      </c>
      <c r="D56" s="11" t="s">
        <v>90</v>
      </c>
      <c r="E56" s="11"/>
      <c r="F56" s="11" t="s">
        <v>2216</v>
      </c>
      <c r="G56" s="11"/>
      <c r="H56" s="11"/>
      <c r="I56" s="14"/>
      <c r="J56" s="12" t="s">
        <v>438</v>
      </c>
      <c r="K56" s="12" t="s">
        <v>2217</v>
      </c>
      <c r="L56" s="11" t="s">
        <v>11663</v>
      </c>
      <c r="M56" s="11" t="s">
        <v>43</v>
      </c>
      <c r="N56" s="11">
        <v>0</v>
      </c>
      <c r="O56" s="11">
        <v>0</v>
      </c>
      <c r="P56" s="14"/>
      <c r="Q56" s="130">
        <v>3</v>
      </c>
      <c r="R56" s="130">
        <v>4</v>
      </c>
      <c r="S56" s="14"/>
      <c r="T56" s="16"/>
    </row>
    <row r="57" spans="1:20" ht="14.25" customHeight="1">
      <c r="A57" s="7">
        <v>5</v>
      </c>
      <c r="B57" s="19" t="s">
        <v>2206</v>
      </c>
      <c r="C57" s="11" t="s">
        <v>1136</v>
      </c>
      <c r="D57" s="11" t="s">
        <v>90</v>
      </c>
      <c r="E57" s="11"/>
      <c r="F57" s="11" t="s">
        <v>1138</v>
      </c>
      <c r="G57" s="11"/>
      <c r="H57" s="11"/>
      <c r="I57" s="14"/>
      <c r="J57" s="12" t="s">
        <v>438</v>
      </c>
      <c r="K57" s="12" t="s">
        <v>2217</v>
      </c>
      <c r="L57" s="11" t="s">
        <v>11663</v>
      </c>
      <c r="M57" s="11" t="s">
        <v>43</v>
      </c>
      <c r="N57" s="11">
        <v>0</v>
      </c>
      <c r="O57" s="11">
        <v>0</v>
      </c>
      <c r="P57" s="11" t="s">
        <v>11701</v>
      </c>
      <c r="Q57" s="130">
        <v>3</v>
      </c>
      <c r="R57" s="130">
        <v>4</v>
      </c>
      <c r="S57" s="14"/>
      <c r="T57" s="16"/>
    </row>
    <row r="58" spans="1:20" ht="14.25" customHeight="1">
      <c r="A58" s="7">
        <v>5</v>
      </c>
      <c r="B58" s="19" t="s">
        <v>2206</v>
      </c>
      <c r="C58" s="11" t="s">
        <v>886</v>
      </c>
      <c r="D58" s="11" t="s">
        <v>2218</v>
      </c>
      <c r="E58" s="11"/>
      <c r="F58" s="11"/>
      <c r="G58" s="11" t="s">
        <v>11702</v>
      </c>
      <c r="H58" s="11"/>
      <c r="I58" s="14"/>
      <c r="J58" s="12" t="s">
        <v>1235</v>
      </c>
      <c r="K58" s="12" t="s">
        <v>1313</v>
      </c>
      <c r="L58" s="11" t="s">
        <v>11663</v>
      </c>
      <c r="M58" s="11" t="s">
        <v>83</v>
      </c>
      <c r="N58" s="11">
        <v>0</v>
      </c>
      <c r="O58" s="11">
        <v>0</v>
      </c>
      <c r="P58" s="11"/>
      <c r="Q58" s="130">
        <v>5</v>
      </c>
      <c r="R58" s="130">
        <v>5</v>
      </c>
      <c r="S58" s="14"/>
      <c r="T58" s="16"/>
    </row>
    <row r="59" spans="1:20" ht="14.25" customHeight="1">
      <c r="A59" s="7">
        <v>5</v>
      </c>
      <c r="B59" s="19" t="s">
        <v>2206</v>
      </c>
      <c r="C59" s="11" t="s">
        <v>1659</v>
      </c>
      <c r="D59" s="11" t="s">
        <v>1659</v>
      </c>
      <c r="E59" s="11"/>
      <c r="F59" s="11"/>
      <c r="G59" s="11"/>
      <c r="H59" s="11"/>
      <c r="I59" s="14"/>
      <c r="J59" s="12" t="s">
        <v>6120</v>
      </c>
      <c r="K59" s="46"/>
      <c r="L59" s="11" t="s">
        <v>11688</v>
      </c>
      <c r="M59" s="11" t="s">
        <v>83</v>
      </c>
      <c r="N59" s="11">
        <v>0</v>
      </c>
      <c r="O59" s="11">
        <v>0</v>
      </c>
      <c r="P59" s="11"/>
      <c r="Q59" s="11"/>
      <c r="R59" s="11"/>
      <c r="S59" s="14"/>
      <c r="T59" s="16"/>
    </row>
    <row r="60" spans="1:20" ht="14.25" customHeight="1">
      <c r="A60" s="7">
        <v>5</v>
      </c>
      <c r="B60" s="19" t="s">
        <v>2206</v>
      </c>
      <c r="C60" s="11" t="s">
        <v>318</v>
      </c>
      <c r="D60" s="11" t="s">
        <v>2220</v>
      </c>
      <c r="E60" s="11"/>
      <c r="F60" s="11" t="s">
        <v>2221</v>
      </c>
      <c r="G60" s="11" t="s">
        <v>2224</v>
      </c>
      <c r="H60" s="11" t="s">
        <v>2224</v>
      </c>
      <c r="I60" s="14"/>
      <c r="J60" s="12" t="s">
        <v>2222</v>
      </c>
      <c r="K60" s="12" t="s">
        <v>2223</v>
      </c>
      <c r="L60" s="11" t="s">
        <v>11663</v>
      </c>
      <c r="M60" s="11" t="s">
        <v>28</v>
      </c>
      <c r="N60" s="11">
        <v>1</v>
      </c>
      <c r="O60" s="11">
        <v>0</v>
      </c>
      <c r="P60" s="11"/>
      <c r="Q60" s="130">
        <v>4</v>
      </c>
      <c r="R60" s="130">
        <v>5</v>
      </c>
      <c r="S60" s="14"/>
      <c r="T60" s="16"/>
    </row>
    <row r="61" spans="1:20" ht="14.25" customHeight="1">
      <c r="A61" s="7">
        <v>5</v>
      </c>
      <c r="B61" s="19" t="s">
        <v>2206</v>
      </c>
      <c r="C61" s="11"/>
      <c r="D61" s="11" t="s">
        <v>1659</v>
      </c>
      <c r="E61" s="11"/>
      <c r="F61" s="11"/>
      <c r="G61" s="11"/>
      <c r="H61" s="11"/>
      <c r="I61" s="14"/>
      <c r="J61" s="12" t="s">
        <v>175</v>
      </c>
      <c r="K61" s="46"/>
      <c r="L61" s="11" t="s">
        <v>11688</v>
      </c>
      <c r="M61" s="11" t="s">
        <v>28</v>
      </c>
      <c r="N61" s="11">
        <v>0</v>
      </c>
      <c r="O61" s="11">
        <v>0</v>
      </c>
      <c r="P61" s="11"/>
      <c r="Q61" s="11"/>
      <c r="R61" s="11"/>
      <c r="S61" s="14"/>
      <c r="T61" s="16"/>
    </row>
    <row r="62" spans="1:20" ht="14.25" customHeight="1">
      <c r="A62" s="7">
        <v>6</v>
      </c>
      <c r="B62" s="19" t="s">
        <v>2225</v>
      </c>
      <c r="C62" s="11"/>
      <c r="D62" s="11" t="s">
        <v>648</v>
      </c>
      <c r="E62" s="14"/>
      <c r="F62" s="14"/>
      <c r="G62" s="14"/>
      <c r="H62" s="14"/>
      <c r="I62" s="14"/>
      <c r="J62" s="12" t="s">
        <v>1059</v>
      </c>
      <c r="K62" s="415"/>
      <c r="L62" s="11" t="s">
        <v>11666</v>
      </c>
      <c r="M62" s="14"/>
      <c r="N62" s="11">
        <v>0</v>
      </c>
      <c r="O62" s="11">
        <v>1</v>
      </c>
      <c r="P62" s="11"/>
      <c r="Q62" s="11"/>
      <c r="R62" s="11"/>
      <c r="S62" s="14"/>
      <c r="T62" s="16"/>
    </row>
    <row r="63" spans="1:20" ht="14.25" customHeight="1">
      <c r="A63" s="7">
        <v>6</v>
      </c>
      <c r="B63" s="19" t="s">
        <v>2225</v>
      </c>
      <c r="C63" s="11"/>
      <c r="D63" s="11" t="s">
        <v>4540</v>
      </c>
      <c r="E63" s="14"/>
      <c r="F63" s="14"/>
      <c r="G63" s="14"/>
      <c r="H63" s="14"/>
      <c r="I63" s="14"/>
      <c r="J63" s="12" t="s">
        <v>672</v>
      </c>
      <c r="K63" s="415"/>
      <c r="L63" s="11" t="s">
        <v>11666</v>
      </c>
      <c r="M63" s="14"/>
      <c r="N63" s="11">
        <v>0</v>
      </c>
      <c r="O63" s="11">
        <v>1</v>
      </c>
      <c r="P63" s="11"/>
      <c r="Q63" s="11"/>
      <c r="R63" s="11"/>
      <c r="S63" s="14"/>
      <c r="T63" s="16"/>
    </row>
    <row r="64" spans="1:20" ht="14.25" customHeight="1">
      <c r="A64" s="7">
        <v>6</v>
      </c>
      <c r="B64" s="19" t="s">
        <v>2225</v>
      </c>
      <c r="C64" s="11" t="s">
        <v>1928</v>
      </c>
      <c r="D64" s="11" t="s">
        <v>2226</v>
      </c>
      <c r="E64" s="11"/>
      <c r="F64" s="11" t="s">
        <v>1929</v>
      </c>
      <c r="G64" s="14"/>
      <c r="H64" s="14"/>
      <c r="I64" s="14"/>
      <c r="J64" s="12" t="s">
        <v>1434</v>
      </c>
      <c r="K64" s="12" t="s">
        <v>745</v>
      </c>
      <c r="L64" s="11" t="s">
        <v>11663</v>
      </c>
      <c r="M64" s="11" t="s">
        <v>5797</v>
      </c>
      <c r="N64" s="11">
        <v>0</v>
      </c>
      <c r="O64" s="11">
        <v>5</v>
      </c>
      <c r="P64" s="11"/>
      <c r="Q64" s="130">
        <v>4</v>
      </c>
      <c r="R64" s="130">
        <v>5</v>
      </c>
      <c r="S64" s="14"/>
      <c r="T64" s="16"/>
    </row>
    <row r="65" spans="1:20" ht="14.25" customHeight="1">
      <c r="A65" s="7">
        <v>6</v>
      </c>
      <c r="B65" s="19" t="s">
        <v>2225</v>
      </c>
      <c r="C65" s="11" t="s">
        <v>287</v>
      </c>
      <c r="D65" s="11" t="s">
        <v>90</v>
      </c>
      <c r="E65" s="11"/>
      <c r="F65" s="11" t="s">
        <v>2227</v>
      </c>
      <c r="G65" s="14"/>
      <c r="H65" s="14"/>
      <c r="I65" s="14"/>
      <c r="J65" s="12" t="s">
        <v>769</v>
      </c>
      <c r="K65" s="12" t="s">
        <v>1926</v>
      </c>
      <c r="L65" s="11" t="s">
        <v>11688</v>
      </c>
      <c r="M65" s="11" t="s">
        <v>98</v>
      </c>
      <c r="N65" s="11">
        <v>0</v>
      </c>
      <c r="O65" s="11">
        <v>5</v>
      </c>
      <c r="P65" s="11"/>
      <c r="Q65" s="130">
        <v>4</v>
      </c>
      <c r="R65" s="130">
        <v>4</v>
      </c>
      <c r="S65" s="14"/>
      <c r="T65" s="16"/>
    </row>
    <row r="66" spans="1:20" ht="14.25" customHeight="1">
      <c r="A66" s="7">
        <v>6</v>
      </c>
      <c r="B66" s="19" t="s">
        <v>2225</v>
      </c>
      <c r="C66" s="11" t="s">
        <v>148</v>
      </c>
      <c r="D66" s="11" t="s">
        <v>90</v>
      </c>
      <c r="E66" s="11"/>
      <c r="F66" s="11" t="s">
        <v>2228</v>
      </c>
      <c r="G66" s="14"/>
      <c r="H66" s="14"/>
      <c r="I66" s="14"/>
      <c r="J66" s="12" t="s">
        <v>169</v>
      </c>
      <c r="K66" s="12" t="s">
        <v>2229</v>
      </c>
      <c r="L66" s="11" t="s">
        <v>11666</v>
      </c>
      <c r="M66" s="11" t="s">
        <v>153</v>
      </c>
      <c r="N66" s="11">
        <v>0</v>
      </c>
      <c r="O66" s="11">
        <v>1</v>
      </c>
      <c r="P66" s="11"/>
      <c r="Q66" s="130">
        <v>4</v>
      </c>
      <c r="R66" s="130">
        <v>4</v>
      </c>
      <c r="S66" s="14"/>
      <c r="T66" s="16"/>
    </row>
    <row r="67" spans="1:20" ht="14.25" customHeight="1">
      <c r="A67" s="7">
        <v>6</v>
      </c>
      <c r="B67" s="19" t="s">
        <v>2225</v>
      </c>
      <c r="C67" s="11" t="s">
        <v>1400</v>
      </c>
      <c r="D67" s="11" t="s">
        <v>80</v>
      </c>
      <c r="E67" s="11"/>
      <c r="F67" s="11" t="s">
        <v>2230</v>
      </c>
      <c r="G67" s="11" t="s">
        <v>2008</v>
      </c>
      <c r="H67" s="11" t="s">
        <v>2008</v>
      </c>
      <c r="I67" s="14"/>
      <c r="J67" s="12" t="s">
        <v>2231</v>
      </c>
      <c r="K67" s="12" t="s">
        <v>580</v>
      </c>
      <c r="L67" s="11" t="s">
        <v>11688</v>
      </c>
      <c r="M67" s="11" t="s">
        <v>83</v>
      </c>
      <c r="N67" s="11">
        <v>0</v>
      </c>
      <c r="O67" s="11">
        <v>5</v>
      </c>
      <c r="P67" s="11"/>
      <c r="Q67" s="130">
        <v>4</v>
      </c>
      <c r="R67" s="130">
        <v>5</v>
      </c>
      <c r="S67" s="14"/>
      <c r="T67" s="16"/>
    </row>
    <row r="68" spans="1:20" ht="14.25" customHeight="1">
      <c r="A68" s="7">
        <v>6</v>
      </c>
      <c r="B68" s="19" t="s">
        <v>2225</v>
      </c>
      <c r="C68" s="11" t="s">
        <v>105</v>
      </c>
      <c r="D68" s="11" t="s">
        <v>90</v>
      </c>
      <c r="E68" s="11"/>
      <c r="F68" s="11" t="s">
        <v>90</v>
      </c>
      <c r="G68" s="11" t="s">
        <v>2232</v>
      </c>
      <c r="H68" s="11" t="s">
        <v>11703</v>
      </c>
      <c r="I68" s="14"/>
      <c r="J68" s="12" t="s">
        <v>1724</v>
      </c>
      <c r="K68" s="12" t="s">
        <v>1465</v>
      </c>
      <c r="L68" s="11" t="s">
        <v>11663</v>
      </c>
      <c r="M68" s="11" t="s">
        <v>275</v>
      </c>
      <c r="N68" s="11">
        <v>0</v>
      </c>
      <c r="O68" s="11">
        <v>5</v>
      </c>
      <c r="P68" s="11"/>
      <c r="Q68" s="130">
        <v>4</v>
      </c>
      <c r="R68" s="130">
        <v>5</v>
      </c>
      <c r="S68" s="14"/>
      <c r="T68" s="16"/>
    </row>
    <row r="69" spans="1:20" ht="14.25" customHeight="1">
      <c r="A69" s="7">
        <v>6</v>
      </c>
      <c r="B69" s="19" t="s">
        <v>2225</v>
      </c>
      <c r="C69" s="11" t="s">
        <v>2235</v>
      </c>
      <c r="D69" s="11" t="s">
        <v>2235</v>
      </c>
      <c r="E69" s="14"/>
      <c r="F69" s="14"/>
      <c r="G69" s="14"/>
      <c r="H69" s="14"/>
      <c r="I69" s="14"/>
      <c r="J69" s="12" t="s">
        <v>2236</v>
      </c>
      <c r="K69" s="12" t="s">
        <v>1010</v>
      </c>
      <c r="L69" s="11" t="s">
        <v>11666</v>
      </c>
      <c r="M69" s="11" t="s">
        <v>43</v>
      </c>
      <c r="N69" s="11">
        <v>0</v>
      </c>
      <c r="O69" s="11">
        <v>1</v>
      </c>
      <c r="P69" s="11"/>
      <c r="Q69" s="130">
        <v>4</v>
      </c>
      <c r="R69" s="130">
        <v>4</v>
      </c>
      <c r="S69" s="14"/>
      <c r="T69" s="16"/>
    </row>
    <row r="70" spans="1:20" ht="14.25" customHeight="1">
      <c r="A70" s="7">
        <v>7</v>
      </c>
      <c r="B70" s="19" t="s">
        <v>2237</v>
      </c>
      <c r="C70" s="11"/>
      <c r="D70" s="11" t="s">
        <v>2239</v>
      </c>
      <c r="E70" s="14"/>
      <c r="F70" s="14"/>
      <c r="G70" s="14"/>
      <c r="H70" s="14"/>
      <c r="I70" s="14"/>
      <c r="J70" s="12" t="s">
        <v>3158</v>
      </c>
      <c r="K70" s="415"/>
      <c r="L70" s="14"/>
      <c r="M70" s="14"/>
      <c r="N70" s="11">
        <v>0</v>
      </c>
      <c r="O70" s="11">
        <v>4</v>
      </c>
      <c r="P70" s="11"/>
      <c r="Q70" s="11"/>
      <c r="R70" s="11"/>
      <c r="S70" s="11" t="s">
        <v>11704</v>
      </c>
      <c r="T70" s="16"/>
    </row>
    <row r="71" spans="1:20" ht="14.25" customHeight="1">
      <c r="A71" s="7">
        <v>7</v>
      </c>
      <c r="B71" s="19" t="s">
        <v>2237</v>
      </c>
      <c r="C71" s="11"/>
      <c r="D71" s="11" t="s">
        <v>593</v>
      </c>
      <c r="E71" s="14"/>
      <c r="F71" s="14"/>
      <c r="G71" s="14"/>
      <c r="H71" s="14"/>
      <c r="I71" s="14"/>
      <c r="J71" s="12" t="s">
        <v>119</v>
      </c>
      <c r="K71" s="415"/>
      <c r="L71" s="11" t="s">
        <v>11663</v>
      </c>
      <c r="M71" s="14"/>
      <c r="N71" s="11">
        <v>0</v>
      </c>
      <c r="O71" s="11">
        <v>4</v>
      </c>
      <c r="P71" s="11"/>
      <c r="Q71" s="11"/>
      <c r="R71" s="11"/>
      <c r="S71" s="11"/>
      <c r="T71" s="16"/>
    </row>
    <row r="72" spans="1:20" ht="14.25" customHeight="1">
      <c r="A72" s="7">
        <v>7</v>
      </c>
      <c r="B72" s="19" t="s">
        <v>2237</v>
      </c>
      <c r="C72" s="11"/>
      <c r="D72" s="11" t="s">
        <v>6553</v>
      </c>
      <c r="E72" s="14"/>
      <c r="F72" s="14"/>
      <c r="G72" s="14"/>
      <c r="H72" s="14"/>
      <c r="I72" s="14"/>
      <c r="J72" s="12" t="s">
        <v>3033</v>
      </c>
      <c r="K72" s="415"/>
      <c r="L72" s="14"/>
      <c r="M72" s="14"/>
      <c r="N72" s="11">
        <v>0</v>
      </c>
      <c r="O72" s="11">
        <v>4</v>
      </c>
      <c r="P72" s="11"/>
      <c r="Q72" s="11"/>
      <c r="R72" s="11"/>
      <c r="S72" s="11"/>
      <c r="T72" s="16"/>
    </row>
    <row r="73" spans="1:20" ht="14.25" customHeight="1">
      <c r="A73" s="7">
        <v>7</v>
      </c>
      <c r="B73" s="19" t="s">
        <v>2237</v>
      </c>
      <c r="C73" s="11"/>
      <c r="D73" s="11" t="s">
        <v>4540</v>
      </c>
      <c r="E73" s="14"/>
      <c r="F73" s="14"/>
      <c r="G73" s="14"/>
      <c r="H73" s="14"/>
      <c r="I73" s="14"/>
      <c r="J73" s="12" t="s">
        <v>2360</v>
      </c>
      <c r="K73" s="415"/>
      <c r="L73" s="14"/>
      <c r="M73" s="14"/>
      <c r="N73" s="11">
        <v>0</v>
      </c>
      <c r="O73" s="11">
        <v>7</v>
      </c>
      <c r="P73" s="11"/>
      <c r="Q73" s="11"/>
      <c r="R73" s="11"/>
      <c r="S73" s="11"/>
      <c r="T73" s="16"/>
    </row>
    <row r="74" spans="1:20" ht="14.25" customHeight="1">
      <c r="A74" s="7">
        <v>7</v>
      </c>
      <c r="B74" s="19" t="s">
        <v>2237</v>
      </c>
      <c r="C74" s="11" t="s">
        <v>4854</v>
      </c>
      <c r="D74" s="11" t="s">
        <v>11705</v>
      </c>
      <c r="E74" s="11"/>
      <c r="F74" s="11" t="s">
        <v>2240</v>
      </c>
      <c r="G74" s="11" t="s">
        <v>2242</v>
      </c>
      <c r="H74" s="11" t="s">
        <v>2242</v>
      </c>
      <c r="I74" s="14"/>
      <c r="J74" s="12" t="s">
        <v>1383</v>
      </c>
      <c r="K74" s="12" t="s">
        <v>342</v>
      </c>
      <c r="L74" s="11" t="s">
        <v>11663</v>
      </c>
      <c r="M74" s="11" t="s">
        <v>275</v>
      </c>
      <c r="N74" s="11">
        <v>1</v>
      </c>
      <c r="O74" s="11">
        <v>5</v>
      </c>
      <c r="P74" s="11"/>
      <c r="Q74" s="130">
        <v>5</v>
      </c>
      <c r="R74" s="130">
        <v>5</v>
      </c>
      <c r="S74" s="11"/>
      <c r="T74" s="16"/>
    </row>
    <row r="75" spans="1:20" ht="14.25" customHeight="1">
      <c r="A75" s="7">
        <v>7</v>
      </c>
      <c r="B75" s="19" t="s">
        <v>2237</v>
      </c>
      <c r="C75" s="11"/>
      <c r="D75" s="11" t="s">
        <v>11706</v>
      </c>
      <c r="E75" s="14"/>
      <c r="F75" s="14"/>
      <c r="G75" s="14"/>
      <c r="H75" s="14"/>
      <c r="I75" s="14"/>
      <c r="J75" s="12" t="s">
        <v>25</v>
      </c>
      <c r="K75" s="415"/>
      <c r="L75" s="14"/>
      <c r="M75" s="14"/>
      <c r="N75" s="11">
        <v>0</v>
      </c>
      <c r="O75" s="11">
        <v>7</v>
      </c>
      <c r="P75" s="11"/>
      <c r="Q75" s="11"/>
      <c r="R75" s="11"/>
      <c r="S75" s="11"/>
      <c r="T75" s="16"/>
    </row>
    <row r="76" spans="1:20" ht="14.25" customHeight="1">
      <c r="A76" s="7">
        <v>7</v>
      </c>
      <c r="B76" s="19" t="s">
        <v>2237</v>
      </c>
      <c r="C76" s="11"/>
      <c r="D76" s="11" t="s">
        <v>11707</v>
      </c>
      <c r="E76" s="14"/>
      <c r="F76" s="14"/>
      <c r="G76" s="14"/>
      <c r="H76" s="14"/>
      <c r="I76" s="14"/>
      <c r="J76" s="12" t="s">
        <v>539</v>
      </c>
      <c r="K76" s="415"/>
      <c r="L76" s="14"/>
      <c r="M76" s="14"/>
      <c r="N76" s="11">
        <v>0</v>
      </c>
      <c r="O76" s="11">
        <v>7</v>
      </c>
      <c r="P76" s="11"/>
      <c r="Q76" s="11"/>
      <c r="R76" s="11"/>
      <c r="S76" s="11"/>
      <c r="T76" s="16"/>
    </row>
    <row r="77" spans="1:20" ht="14.25" customHeight="1">
      <c r="A77" s="7">
        <v>7</v>
      </c>
      <c r="B77" s="19" t="s">
        <v>2237</v>
      </c>
      <c r="C77" s="11"/>
      <c r="D77" s="11" t="s">
        <v>2441</v>
      </c>
      <c r="E77" s="14"/>
      <c r="F77" s="14"/>
      <c r="G77" s="14"/>
      <c r="H77" s="14"/>
      <c r="I77" s="14"/>
      <c r="J77" s="12" t="s">
        <v>1589</v>
      </c>
      <c r="K77" s="415"/>
      <c r="L77" s="14"/>
      <c r="M77" s="14"/>
      <c r="N77" s="11">
        <v>0</v>
      </c>
      <c r="O77" s="11">
        <v>7</v>
      </c>
      <c r="P77" s="11"/>
      <c r="Q77" s="11"/>
      <c r="R77" s="11"/>
      <c r="S77" s="11"/>
      <c r="T77" s="16"/>
    </row>
    <row r="78" spans="1:20" ht="14.25" customHeight="1">
      <c r="A78" s="7">
        <v>7</v>
      </c>
      <c r="B78" s="19" t="s">
        <v>2237</v>
      </c>
      <c r="C78" s="11"/>
      <c r="D78" s="11" t="s">
        <v>11708</v>
      </c>
      <c r="E78" s="14"/>
      <c r="F78" s="14"/>
      <c r="G78" s="14"/>
      <c r="H78" s="14"/>
      <c r="I78" s="14"/>
      <c r="J78" s="12" t="s">
        <v>685</v>
      </c>
      <c r="K78" s="415"/>
      <c r="L78" s="14"/>
      <c r="M78" s="14"/>
      <c r="N78" s="11">
        <v>0</v>
      </c>
      <c r="O78" s="11">
        <v>7</v>
      </c>
      <c r="P78" s="11"/>
      <c r="Q78" s="11"/>
      <c r="R78" s="11"/>
      <c r="S78" s="11"/>
      <c r="T78" s="16"/>
    </row>
    <row r="79" spans="1:20" ht="14.25" customHeight="1">
      <c r="A79" s="7">
        <v>7</v>
      </c>
      <c r="B79" s="19" t="s">
        <v>2237</v>
      </c>
      <c r="C79" s="11"/>
      <c r="D79" s="11" t="s">
        <v>8925</v>
      </c>
      <c r="E79" s="14"/>
      <c r="F79" s="14"/>
      <c r="G79" s="14"/>
      <c r="H79" s="14"/>
      <c r="I79" s="14"/>
      <c r="J79" s="12" t="s">
        <v>2801</v>
      </c>
      <c r="K79" s="415"/>
      <c r="L79" s="14"/>
      <c r="M79" s="14"/>
      <c r="N79" s="11">
        <v>0</v>
      </c>
      <c r="O79" s="11">
        <v>7</v>
      </c>
      <c r="P79" s="11"/>
      <c r="Q79" s="11"/>
      <c r="R79" s="11"/>
      <c r="S79" s="11"/>
      <c r="T79" s="16"/>
    </row>
    <row r="80" spans="1:20" ht="14.25" customHeight="1">
      <c r="A80" s="7">
        <v>7</v>
      </c>
      <c r="B80" s="19" t="s">
        <v>2237</v>
      </c>
      <c r="C80" s="11"/>
      <c r="D80" s="11" t="s">
        <v>648</v>
      </c>
      <c r="E80" s="14"/>
      <c r="F80" s="14"/>
      <c r="G80" s="14"/>
      <c r="H80" s="14"/>
      <c r="I80" s="14"/>
      <c r="J80" s="12" t="s">
        <v>2801</v>
      </c>
      <c r="K80" s="415"/>
      <c r="L80" s="14"/>
      <c r="M80" s="14"/>
      <c r="N80" s="11">
        <v>0</v>
      </c>
      <c r="O80" s="11">
        <v>7</v>
      </c>
      <c r="P80" s="11"/>
      <c r="Q80" s="11"/>
      <c r="R80" s="11"/>
      <c r="S80" s="11"/>
      <c r="T80" s="16"/>
    </row>
    <row r="81" spans="1:20" ht="14.25" customHeight="1">
      <c r="A81" s="7">
        <v>7</v>
      </c>
      <c r="B81" s="19" t="s">
        <v>2237</v>
      </c>
      <c r="C81" s="11" t="s">
        <v>2243</v>
      </c>
      <c r="D81" s="11" t="s">
        <v>2244</v>
      </c>
      <c r="E81" s="11"/>
      <c r="F81" s="11"/>
      <c r="G81" s="11" t="s">
        <v>11709</v>
      </c>
      <c r="H81" s="11" t="s">
        <v>11709</v>
      </c>
      <c r="I81" s="14"/>
      <c r="J81" s="12" t="s">
        <v>2245</v>
      </c>
      <c r="K81" s="12" t="s">
        <v>2246</v>
      </c>
      <c r="L81" s="11" t="s">
        <v>11663</v>
      </c>
      <c r="M81" s="11" t="s">
        <v>275</v>
      </c>
      <c r="N81" s="11">
        <v>1</v>
      </c>
      <c r="O81" s="11">
        <v>0</v>
      </c>
      <c r="P81" s="11" t="s">
        <v>11710</v>
      </c>
      <c r="Q81" s="130">
        <v>5</v>
      </c>
      <c r="R81" s="130">
        <v>5</v>
      </c>
      <c r="S81" s="11"/>
      <c r="T81" s="16"/>
    </row>
    <row r="82" spans="1:20" ht="14.25" customHeight="1">
      <c r="A82" s="7">
        <v>7</v>
      </c>
      <c r="B82" s="19" t="s">
        <v>2237</v>
      </c>
      <c r="C82" s="11"/>
      <c r="D82" s="11" t="s">
        <v>11705</v>
      </c>
      <c r="E82" s="14"/>
      <c r="F82" s="14"/>
      <c r="G82" s="14"/>
      <c r="H82" s="14"/>
      <c r="I82" s="14"/>
      <c r="J82" s="12" t="s">
        <v>2085</v>
      </c>
      <c r="K82" s="415"/>
      <c r="L82" s="14"/>
      <c r="M82" s="14"/>
      <c r="N82" s="11">
        <v>0</v>
      </c>
      <c r="O82" s="11">
        <v>4</v>
      </c>
      <c r="P82" s="21"/>
      <c r="Q82" s="21"/>
      <c r="R82" s="21"/>
      <c r="S82" s="11"/>
      <c r="T82" s="16"/>
    </row>
    <row r="83" spans="1:20" ht="14.25" customHeight="1">
      <c r="A83" s="7">
        <v>7</v>
      </c>
      <c r="B83" s="19" t="s">
        <v>2237</v>
      </c>
      <c r="C83" s="11" t="s">
        <v>2249</v>
      </c>
      <c r="D83" s="11" t="s">
        <v>2249</v>
      </c>
      <c r="E83" s="14"/>
      <c r="F83" s="14"/>
      <c r="G83" s="14"/>
      <c r="H83" s="14"/>
      <c r="I83" s="14"/>
      <c r="J83" s="12" t="s">
        <v>2250</v>
      </c>
      <c r="K83" s="12" t="s">
        <v>2251</v>
      </c>
      <c r="L83" s="11" t="s">
        <v>11663</v>
      </c>
      <c r="M83" s="11" t="s">
        <v>28</v>
      </c>
      <c r="N83" s="11">
        <v>1</v>
      </c>
      <c r="O83" s="11">
        <v>4</v>
      </c>
      <c r="P83" s="21"/>
      <c r="Q83" s="402">
        <v>5</v>
      </c>
      <c r="R83" s="402">
        <v>4</v>
      </c>
      <c r="S83" s="11"/>
      <c r="T83" s="16"/>
    </row>
    <row r="84" spans="1:20" ht="14.25" customHeight="1">
      <c r="A84" s="7">
        <v>7</v>
      </c>
      <c r="B84" s="19" t="s">
        <v>2237</v>
      </c>
      <c r="C84" s="11" t="s">
        <v>2252</v>
      </c>
      <c r="D84" s="11" t="s">
        <v>2252</v>
      </c>
      <c r="E84" s="14"/>
      <c r="F84" s="14"/>
      <c r="G84" s="11" t="s">
        <v>2254</v>
      </c>
      <c r="H84" s="11" t="s">
        <v>2254</v>
      </c>
      <c r="I84" s="14"/>
      <c r="J84" s="12" t="s">
        <v>2253</v>
      </c>
      <c r="K84" s="12" t="s">
        <v>383</v>
      </c>
      <c r="L84" s="11" t="s">
        <v>11663</v>
      </c>
      <c r="M84" s="11" t="s">
        <v>43</v>
      </c>
      <c r="N84" s="11">
        <v>1</v>
      </c>
      <c r="O84" s="11">
        <v>4</v>
      </c>
      <c r="P84" s="21"/>
      <c r="Q84" s="402">
        <v>4</v>
      </c>
      <c r="R84" s="402">
        <v>3</v>
      </c>
      <c r="S84" s="11"/>
      <c r="T84" s="16"/>
    </row>
    <row r="85" spans="1:20" ht="14.25" customHeight="1">
      <c r="A85" s="7">
        <v>7</v>
      </c>
      <c r="B85" s="19" t="s">
        <v>2237</v>
      </c>
      <c r="C85" s="11" t="s">
        <v>2255</v>
      </c>
      <c r="D85" s="11" t="s">
        <v>2255</v>
      </c>
      <c r="E85" s="14"/>
      <c r="F85" s="14"/>
      <c r="G85" s="11" t="s">
        <v>2257</v>
      </c>
      <c r="H85" s="11" t="s">
        <v>2257</v>
      </c>
      <c r="I85" s="11" t="s">
        <v>2259</v>
      </c>
      <c r="J85" s="12" t="s">
        <v>2256</v>
      </c>
      <c r="K85" s="12" t="s">
        <v>1856</v>
      </c>
      <c r="L85" s="11" t="s">
        <v>11663</v>
      </c>
      <c r="M85" s="11" t="s">
        <v>43</v>
      </c>
      <c r="N85" s="11">
        <v>1</v>
      </c>
      <c r="O85" s="11">
        <v>4</v>
      </c>
      <c r="P85" s="21"/>
      <c r="Q85" s="402">
        <v>5</v>
      </c>
      <c r="R85" s="402">
        <v>5</v>
      </c>
      <c r="S85" s="11"/>
      <c r="T85" s="16"/>
    </row>
    <row r="86" spans="1:20" ht="14.25" customHeight="1">
      <c r="A86" s="7">
        <v>7</v>
      </c>
      <c r="B86" s="19" t="s">
        <v>2237</v>
      </c>
      <c r="C86" s="11" t="s">
        <v>2260</v>
      </c>
      <c r="D86" s="11" t="s">
        <v>2260</v>
      </c>
      <c r="E86" s="14"/>
      <c r="F86" s="14"/>
      <c r="G86" s="11" t="s">
        <v>2262</v>
      </c>
      <c r="H86" s="11" t="s">
        <v>2262</v>
      </c>
      <c r="I86" s="11" t="s">
        <v>2264</v>
      </c>
      <c r="J86" s="12" t="s">
        <v>1856</v>
      </c>
      <c r="K86" s="12" t="s">
        <v>362</v>
      </c>
      <c r="L86" s="11" t="s">
        <v>11663</v>
      </c>
      <c r="M86" s="11" t="s">
        <v>43</v>
      </c>
      <c r="N86" s="11">
        <v>1</v>
      </c>
      <c r="O86" s="11">
        <v>4</v>
      </c>
      <c r="P86" s="21"/>
      <c r="Q86" s="402">
        <v>5</v>
      </c>
      <c r="R86" s="402">
        <v>5</v>
      </c>
      <c r="S86" s="11"/>
      <c r="T86" s="16"/>
    </row>
    <row r="87" spans="1:20" ht="14.25" customHeight="1">
      <c r="A87" s="7">
        <v>7</v>
      </c>
      <c r="B87" s="19" t="s">
        <v>2237</v>
      </c>
      <c r="C87" s="11" t="s">
        <v>2238</v>
      </c>
      <c r="D87" s="11" t="s">
        <v>2265</v>
      </c>
      <c r="E87" s="14"/>
      <c r="F87" s="14"/>
      <c r="G87" s="11" t="s">
        <v>11711</v>
      </c>
      <c r="H87" s="11" t="s">
        <v>11712</v>
      </c>
      <c r="I87" s="11" t="s">
        <v>2271</v>
      </c>
      <c r="J87" s="12" t="s">
        <v>2266</v>
      </c>
      <c r="K87" s="12" t="s">
        <v>706</v>
      </c>
      <c r="L87" s="11" t="s">
        <v>11663</v>
      </c>
      <c r="M87" s="11" t="s">
        <v>43</v>
      </c>
      <c r="N87" s="11">
        <v>1</v>
      </c>
      <c r="O87" s="11">
        <v>4</v>
      </c>
      <c r="P87" s="11"/>
      <c r="Q87" s="130">
        <v>5</v>
      </c>
      <c r="R87" s="130">
        <v>4</v>
      </c>
      <c r="S87" s="11"/>
      <c r="T87" s="16"/>
    </row>
    <row r="88" spans="1:20" ht="14.25" customHeight="1">
      <c r="A88" s="7">
        <v>8</v>
      </c>
      <c r="B88" s="19" t="s">
        <v>2272</v>
      </c>
      <c r="C88" s="11" t="s">
        <v>1928</v>
      </c>
      <c r="D88" s="11" t="s">
        <v>547</v>
      </c>
      <c r="E88" s="11"/>
      <c r="F88" s="11" t="s">
        <v>1929</v>
      </c>
      <c r="G88" s="11" t="s">
        <v>2274</v>
      </c>
      <c r="H88" s="11" t="s">
        <v>2274</v>
      </c>
      <c r="I88" s="14"/>
      <c r="J88" s="12" t="s">
        <v>407</v>
      </c>
      <c r="K88" s="12" t="s">
        <v>798</v>
      </c>
      <c r="L88" s="11" t="s">
        <v>11663</v>
      </c>
      <c r="M88" s="11" t="s">
        <v>5797</v>
      </c>
      <c r="N88" s="11">
        <v>1</v>
      </c>
      <c r="O88" s="11">
        <v>5</v>
      </c>
      <c r="P88" s="11"/>
      <c r="Q88" s="130">
        <v>4</v>
      </c>
      <c r="R88" s="130">
        <v>4</v>
      </c>
      <c r="S88" s="14"/>
      <c r="T88" s="16"/>
    </row>
    <row r="89" spans="1:20" ht="14.25" customHeight="1">
      <c r="A89" s="7">
        <v>9</v>
      </c>
      <c r="B89" s="10" t="s">
        <v>2275</v>
      </c>
      <c r="C89" s="11"/>
      <c r="D89" s="11" t="s">
        <v>11713</v>
      </c>
      <c r="E89" s="14"/>
      <c r="F89" s="14"/>
      <c r="G89" s="11"/>
      <c r="H89" s="11"/>
      <c r="I89" s="14"/>
      <c r="J89" s="12" t="s">
        <v>209</v>
      </c>
      <c r="K89" s="46"/>
      <c r="L89" s="11"/>
      <c r="M89" s="11"/>
      <c r="N89" s="11">
        <v>0</v>
      </c>
      <c r="O89" s="11">
        <v>7</v>
      </c>
      <c r="P89" s="11"/>
      <c r="Q89" s="11"/>
      <c r="R89" s="11"/>
      <c r="S89" s="11"/>
      <c r="T89" s="16"/>
    </row>
    <row r="90" spans="1:20" ht="14.25" customHeight="1">
      <c r="A90" s="7">
        <v>9</v>
      </c>
      <c r="B90" s="10" t="s">
        <v>2275</v>
      </c>
      <c r="C90" s="11"/>
      <c r="D90" s="11" t="s">
        <v>2027</v>
      </c>
      <c r="E90" s="14"/>
      <c r="F90" s="14"/>
      <c r="G90" s="11"/>
      <c r="H90" s="11"/>
      <c r="I90" s="14"/>
      <c r="J90" s="12" t="s">
        <v>209</v>
      </c>
      <c r="K90" s="46"/>
      <c r="L90" s="11"/>
      <c r="M90" s="11"/>
      <c r="N90" s="11">
        <v>0</v>
      </c>
      <c r="O90" s="11">
        <v>7</v>
      </c>
      <c r="P90" s="11"/>
      <c r="Q90" s="11"/>
      <c r="R90" s="11"/>
      <c r="S90" s="11"/>
      <c r="T90" s="16"/>
    </row>
    <row r="91" spans="1:20" ht="14.25" customHeight="1">
      <c r="A91" s="7">
        <v>9</v>
      </c>
      <c r="B91" s="10" t="s">
        <v>2275</v>
      </c>
      <c r="C91" s="11"/>
      <c r="D91" s="11" t="s">
        <v>9167</v>
      </c>
      <c r="E91" s="14"/>
      <c r="F91" s="14"/>
      <c r="G91" s="11"/>
      <c r="H91" s="11"/>
      <c r="I91" s="14"/>
      <c r="J91" s="12" t="s">
        <v>1030</v>
      </c>
      <c r="K91" s="46"/>
      <c r="L91" s="11"/>
      <c r="M91" s="11"/>
      <c r="N91" s="11">
        <v>0</v>
      </c>
      <c r="O91" s="11">
        <v>7</v>
      </c>
      <c r="P91" s="11"/>
      <c r="Q91" s="11"/>
      <c r="R91" s="11"/>
      <c r="S91" s="11"/>
      <c r="T91" s="16"/>
    </row>
    <row r="92" spans="1:20" ht="14.25" customHeight="1">
      <c r="A92" s="7">
        <v>9</v>
      </c>
      <c r="B92" s="10" t="s">
        <v>2275</v>
      </c>
      <c r="C92" s="11" t="s">
        <v>1667</v>
      </c>
      <c r="D92" s="11" t="s">
        <v>1280</v>
      </c>
      <c r="E92" s="14"/>
      <c r="F92" s="14"/>
      <c r="G92" s="11"/>
      <c r="H92" s="11"/>
      <c r="I92" s="14"/>
      <c r="J92" s="12" t="s">
        <v>306</v>
      </c>
      <c r="K92" s="46"/>
      <c r="L92" s="11" t="s">
        <v>11688</v>
      </c>
      <c r="M92" s="11" t="s">
        <v>110</v>
      </c>
      <c r="N92" s="11">
        <v>1</v>
      </c>
      <c r="O92" s="11">
        <v>7</v>
      </c>
      <c r="P92" s="11"/>
      <c r="Q92" s="11"/>
      <c r="R92" s="11"/>
      <c r="S92" s="11"/>
      <c r="T92" s="16"/>
    </row>
    <row r="93" spans="1:20" ht="14.25" customHeight="1">
      <c r="A93" s="7">
        <v>9</v>
      </c>
      <c r="B93" s="10" t="s">
        <v>2275</v>
      </c>
      <c r="C93" s="11"/>
      <c r="D93" s="11" t="s">
        <v>3930</v>
      </c>
      <c r="E93" s="14"/>
      <c r="F93" s="14"/>
      <c r="G93" s="11"/>
      <c r="H93" s="11"/>
      <c r="I93" s="14"/>
      <c r="J93" s="12" t="s">
        <v>770</v>
      </c>
      <c r="K93" s="46"/>
      <c r="L93" s="11"/>
      <c r="M93" s="11"/>
      <c r="N93" s="11">
        <v>0</v>
      </c>
      <c r="O93" s="11">
        <v>7</v>
      </c>
      <c r="P93" s="11"/>
      <c r="Q93" s="11"/>
      <c r="R93" s="11"/>
      <c r="S93" s="11"/>
      <c r="T93" s="16"/>
    </row>
    <row r="94" spans="1:20" ht="14.25" customHeight="1">
      <c r="A94" s="7">
        <v>9</v>
      </c>
      <c r="B94" s="10" t="s">
        <v>2275</v>
      </c>
      <c r="C94" s="11"/>
      <c r="D94" s="11" t="s">
        <v>8351</v>
      </c>
      <c r="E94" s="14"/>
      <c r="F94" s="14"/>
      <c r="G94" s="11"/>
      <c r="H94" s="11"/>
      <c r="I94" s="14"/>
      <c r="J94" s="12" t="s">
        <v>1536</v>
      </c>
      <c r="K94" s="46"/>
      <c r="L94" s="11"/>
      <c r="M94" s="11"/>
      <c r="N94" s="11">
        <v>0</v>
      </c>
      <c r="O94" s="11">
        <v>7</v>
      </c>
      <c r="P94" s="11"/>
      <c r="Q94" s="11"/>
      <c r="R94" s="11"/>
      <c r="S94" s="11"/>
      <c r="T94" s="16"/>
    </row>
    <row r="95" spans="1:20" ht="14.25" customHeight="1">
      <c r="A95" s="7">
        <v>9</v>
      </c>
      <c r="B95" s="10" t="s">
        <v>2275</v>
      </c>
      <c r="C95" s="11"/>
      <c r="D95" s="11" t="s">
        <v>75</v>
      </c>
      <c r="E95" s="14"/>
      <c r="F95" s="14"/>
      <c r="G95" s="11"/>
      <c r="H95" s="11"/>
      <c r="I95" s="14"/>
      <c r="J95" s="12" t="s">
        <v>300</v>
      </c>
      <c r="K95" s="46"/>
      <c r="L95" s="11"/>
      <c r="M95" s="11"/>
      <c r="N95" s="11">
        <v>0</v>
      </c>
      <c r="O95" s="11">
        <v>7</v>
      </c>
      <c r="P95" s="11"/>
      <c r="Q95" s="11"/>
      <c r="R95" s="11"/>
      <c r="S95" s="11"/>
      <c r="T95" s="16"/>
    </row>
    <row r="96" spans="1:20" ht="14.25" customHeight="1">
      <c r="A96" s="7">
        <v>9</v>
      </c>
      <c r="B96" s="10" t="s">
        <v>2275</v>
      </c>
      <c r="C96" s="11" t="s">
        <v>318</v>
      </c>
      <c r="D96" s="11" t="s">
        <v>318</v>
      </c>
      <c r="E96" s="14"/>
      <c r="F96" s="14"/>
      <c r="G96" s="11"/>
      <c r="H96" s="11"/>
      <c r="I96" s="14"/>
      <c r="J96" s="12" t="s">
        <v>1478</v>
      </c>
      <c r="K96" s="46"/>
      <c r="L96" s="11" t="s">
        <v>11663</v>
      </c>
      <c r="M96" s="11" t="s">
        <v>28</v>
      </c>
      <c r="N96" s="11">
        <v>0</v>
      </c>
      <c r="O96" s="11">
        <v>7</v>
      </c>
      <c r="P96" s="11"/>
      <c r="Q96" s="11"/>
      <c r="R96" s="11"/>
      <c r="S96" s="11"/>
      <c r="T96" s="16"/>
    </row>
    <row r="97" spans="1:20" ht="14.25" customHeight="1">
      <c r="A97" s="7">
        <v>9</v>
      </c>
      <c r="B97" s="10" t="s">
        <v>2275</v>
      </c>
      <c r="C97" s="11"/>
      <c r="D97" s="11" t="s">
        <v>4540</v>
      </c>
      <c r="E97" s="14"/>
      <c r="F97" s="14"/>
      <c r="G97" s="11"/>
      <c r="H97" s="11"/>
      <c r="I97" s="14"/>
      <c r="J97" s="12" t="s">
        <v>2376</v>
      </c>
      <c r="K97" s="46"/>
      <c r="L97" s="11"/>
      <c r="M97" s="11"/>
      <c r="N97" s="11">
        <v>0</v>
      </c>
      <c r="O97" s="11">
        <v>7</v>
      </c>
      <c r="P97" s="11"/>
      <c r="Q97" s="11"/>
      <c r="R97" s="11"/>
      <c r="S97" s="11"/>
      <c r="T97" s="16"/>
    </row>
    <row r="98" spans="1:20" ht="14.25" customHeight="1">
      <c r="A98" s="7">
        <v>9</v>
      </c>
      <c r="B98" s="10" t="s">
        <v>2275</v>
      </c>
      <c r="C98" s="11"/>
      <c r="D98" s="11" t="s">
        <v>351</v>
      </c>
      <c r="E98" s="14"/>
      <c r="F98" s="14"/>
      <c r="G98" s="11"/>
      <c r="H98" s="11"/>
      <c r="I98" s="14"/>
      <c r="J98" s="12" t="s">
        <v>511</v>
      </c>
      <c r="K98" s="46"/>
      <c r="L98" s="11"/>
      <c r="M98" s="11"/>
      <c r="N98" s="11">
        <v>0</v>
      </c>
      <c r="O98" s="11">
        <v>7</v>
      </c>
      <c r="P98" s="11"/>
      <c r="Q98" s="11"/>
      <c r="R98" s="11"/>
      <c r="S98" s="11"/>
      <c r="T98" s="16"/>
    </row>
    <row r="99" spans="1:20" ht="14.25" customHeight="1">
      <c r="A99" s="7">
        <v>9</v>
      </c>
      <c r="B99" s="10" t="s">
        <v>2275</v>
      </c>
      <c r="C99" s="11" t="s">
        <v>2276</v>
      </c>
      <c r="D99" s="11" t="s">
        <v>2276</v>
      </c>
      <c r="E99" s="14"/>
      <c r="F99" s="14"/>
      <c r="G99" s="11" t="s">
        <v>11714</v>
      </c>
      <c r="H99" s="11" t="s">
        <v>2278</v>
      </c>
      <c r="I99" s="14"/>
      <c r="J99" s="12" t="s">
        <v>1961</v>
      </c>
      <c r="K99" s="12" t="s">
        <v>1195</v>
      </c>
      <c r="L99" s="11" t="s">
        <v>11666</v>
      </c>
      <c r="M99" s="11" t="s">
        <v>28</v>
      </c>
      <c r="N99" s="11">
        <v>1</v>
      </c>
      <c r="O99" s="11">
        <v>7</v>
      </c>
      <c r="P99" s="11"/>
      <c r="Q99" s="130">
        <v>4</v>
      </c>
      <c r="R99" s="130">
        <v>4</v>
      </c>
      <c r="S99" s="11"/>
      <c r="T99" s="16"/>
    </row>
    <row r="100" spans="1:20" ht="14.25" customHeight="1">
      <c r="A100" s="7">
        <v>9</v>
      </c>
      <c r="B100" s="10" t="s">
        <v>2275</v>
      </c>
      <c r="C100" s="11" t="s">
        <v>2279</v>
      </c>
      <c r="D100" s="11" t="s">
        <v>2279</v>
      </c>
      <c r="E100" s="14"/>
      <c r="F100" s="11" t="s">
        <v>2280</v>
      </c>
      <c r="G100" s="11" t="s">
        <v>2281</v>
      </c>
      <c r="H100" s="11" t="s">
        <v>2282</v>
      </c>
      <c r="I100" s="14"/>
      <c r="J100" s="12" t="s">
        <v>731</v>
      </c>
      <c r="K100" s="12" t="s">
        <v>1195</v>
      </c>
      <c r="L100" s="11" t="s">
        <v>11666</v>
      </c>
      <c r="M100" s="11" t="s">
        <v>153</v>
      </c>
      <c r="N100" s="11">
        <v>1</v>
      </c>
      <c r="O100" s="11">
        <v>7</v>
      </c>
      <c r="P100" s="11"/>
      <c r="Q100" s="130">
        <v>5</v>
      </c>
      <c r="R100" s="130">
        <v>4</v>
      </c>
      <c r="S100" s="11"/>
      <c r="T100" s="16"/>
    </row>
    <row r="101" spans="1:20" ht="14.25" customHeight="1">
      <c r="A101" s="7">
        <v>9</v>
      </c>
      <c r="B101" s="10" t="s">
        <v>2275</v>
      </c>
      <c r="C101" s="11" t="s">
        <v>11072</v>
      </c>
      <c r="D101" s="11" t="s">
        <v>2284</v>
      </c>
      <c r="E101" s="14"/>
      <c r="F101" s="11" t="s">
        <v>2285</v>
      </c>
      <c r="G101" s="11" t="s">
        <v>2284</v>
      </c>
      <c r="H101" s="11"/>
      <c r="I101" s="14"/>
      <c r="J101" s="12" t="s">
        <v>348</v>
      </c>
      <c r="K101" s="12" t="s">
        <v>1195</v>
      </c>
      <c r="L101" s="11" t="s">
        <v>11663</v>
      </c>
      <c r="M101" s="11" t="s">
        <v>28</v>
      </c>
      <c r="N101" s="11">
        <v>0</v>
      </c>
      <c r="O101" s="11">
        <v>7</v>
      </c>
      <c r="P101" s="11"/>
      <c r="Q101" s="130">
        <v>5</v>
      </c>
      <c r="R101" s="130">
        <v>5</v>
      </c>
      <c r="S101" s="11"/>
      <c r="T101" s="16"/>
    </row>
    <row r="102" spans="1:20" ht="14.25" customHeight="1">
      <c r="A102" s="7">
        <v>9</v>
      </c>
      <c r="B102" s="10" t="s">
        <v>2275</v>
      </c>
      <c r="C102" s="11" t="s">
        <v>2286</v>
      </c>
      <c r="D102" s="11" t="s">
        <v>2287</v>
      </c>
      <c r="E102" s="14"/>
      <c r="F102" s="11" t="s">
        <v>2288</v>
      </c>
      <c r="G102" s="11" t="s">
        <v>11715</v>
      </c>
      <c r="H102" s="11" t="s">
        <v>2290</v>
      </c>
      <c r="I102" s="14"/>
      <c r="J102" s="12" t="s">
        <v>50</v>
      </c>
      <c r="K102" s="12" t="s">
        <v>1195</v>
      </c>
      <c r="L102" s="11" t="s">
        <v>11666</v>
      </c>
      <c r="M102" s="11" t="s">
        <v>28</v>
      </c>
      <c r="N102" s="11">
        <v>1</v>
      </c>
      <c r="O102" s="11">
        <v>7</v>
      </c>
      <c r="P102" s="11"/>
      <c r="Q102" s="130">
        <v>5</v>
      </c>
      <c r="R102" s="130">
        <v>5</v>
      </c>
      <c r="S102" s="11"/>
      <c r="T102" s="16"/>
    </row>
    <row r="103" spans="1:20" ht="14.25" customHeight="1">
      <c r="A103" s="7">
        <v>9</v>
      </c>
      <c r="B103" s="10" t="s">
        <v>2275</v>
      </c>
      <c r="C103" s="11" t="s">
        <v>2291</v>
      </c>
      <c r="D103" s="11" t="s">
        <v>753</v>
      </c>
      <c r="E103" s="14"/>
      <c r="F103" s="11" t="s">
        <v>2292</v>
      </c>
      <c r="G103" s="11" t="s">
        <v>11716</v>
      </c>
      <c r="H103" s="11" t="s">
        <v>2294</v>
      </c>
      <c r="I103" s="14"/>
      <c r="J103" s="12" t="s">
        <v>1852</v>
      </c>
      <c r="K103" s="12" t="s">
        <v>1195</v>
      </c>
      <c r="L103" s="11" t="s">
        <v>11666</v>
      </c>
      <c r="M103" s="11" t="s">
        <v>28</v>
      </c>
      <c r="N103" s="11">
        <v>1</v>
      </c>
      <c r="O103" s="11">
        <v>7</v>
      </c>
      <c r="P103" s="11"/>
      <c r="Q103" s="130">
        <v>3</v>
      </c>
      <c r="R103" s="130">
        <v>4</v>
      </c>
      <c r="S103" s="11"/>
      <c r="T103" s="16"/>
    </row>
    <row r="104" spans="1:20" ht="14.25" customHeight="1">
      <c r="A104" s="7">
        <v>9</v>
      </c>
      <c r="B104" s="10" t="s">
        <v>2275</v>
      </c>
      <c r="C104" s="11" t="s">
        <v>350</v>
      </c>
      <c r="D104" s="11" t="s">
        <v>350</v>
      </c>
      <c r="E104" s="14"/>
      <c r="F104" s="14"/>
      <c r="G104" s="11"/>
      <c r="H104" s="11"/>
      <c r="I104" s="14"/>
      <c r="J104" s="12" t="s">
        <v>1797</v>
      </c>
      <c r="K104" s="12" t="s">
        <v>1195</v>
      </c>
      <c r="L104" s="11" t="s">
        <v>11663</v>
      </c>
      <c r="M104" s="11" t="s">
        <v>43</v>
      </c>
      <c r="N104" s="11">
        <v>0</v>
      </c>
      <c r="O104" s="11">
        <v>7</v>
      </c>
      <c r="P104" s="11"/>
      <c r="Q104" s="130">
        <v>4</v>
      </c>
      <c r="R104" s="130">
        <v>4</v>
      </c>
      <c r="S104" s="11"/>
      <c r="T104" s="16"/>
    </row>
    <row r="105" spans="1:20" ht="14.25" customHeight="1">
      <c r="A105" s="7">
        <v>9</v>
      </c>
      <c r="B105" s="10" t="s">
        <v>2275</v>
      </c>
      <c r="C105" s="11" t="s">
        <v>272</v>
      </c>
      <c r="D105" s="11" t="s">
        <v>272</v>
      </c>
      <c r="E105" s="14"/>
      <c r="F105" s="14"/>
      <c r="G105" s="11"/>
      <c r="H105" s="11"/>
      <c r="I105" s="14"/>
      <c r="J105" s="12" t="s">
        <v>2295</v>
      </c>
      <c r="K105" s="12" t="s">
        <v>1195</v>
      </c>
      <c r="L105" s="11" t="s">
        <v>11663</v>
      </c>
      <c r="M105" s="11" t="s">
        <v>43</v>
      </c>
      <c r="N105" s="11">
        <v>0</v>
      </c>
      <c r="O105" s="11">
        <v>7</v>
      </c>
      <c r="P105" s="11"/>
      <c r="Q105" s="130">
        <v>4</v>
      </c>
      <c r="R105" s="130">
        <v>4</v>
      </c>
      <c r="S105" s="11"/>
      <c r="T105" s="16"/>
    </row>
    <row r="106" spans="1:20" ht="14.25" customHeight="1">
      <c r="A106" s="7">
        <v>10</v>
      </c>
      <c r="B106" s="19" t="s">
        <v>2296</v>
      </c>
      <c r="C106" s="11" t="s">
        <v>472</v>
      </c>
      <c r="D106" s="11" t="s">
        <v>760</v>
      </c>
      <c r="E106" s="11"/>
      <c r="F106" s="11" t="s">
        <v>2297</v>
      </c>
      <c r="G106" s="11" t="s">
        <v>2300</v>
      </c>
      <c r="H106" s="11" t="s">
        <v>2300</v>
      </c>
      <c r="I106" s="14"/>
      <c r="J106" s="12" t="s">
        <v>2298</v>
      </c>
      <c r="K106" s="12" t="s">
        <v>289</v>
      </c>
      <c r="L106" s="11" t="s">
        <v>11663</v>
      </c>
      <c r="M106" s="11" t="s">
        <v>28</v>
      </c>
      <c r="N106" s="11">
        <v>0</v>
      </c>
      <c r="O106" s="11">
        <v>0</v>
      </c>
      <c r="P106" s="11" t="s">
        <v>11717</v>
      </c>
      <c r="Q106" s="130">
        <v>4</v>
      </c>
      <c r="R106" s="130">
        <v>5</v>
      </c>
      <c r="S106" s="14"/>
      <c r="T106" s="16"/>
    </row>
    <row r="107" spans="1:20" ht="14.25" customHeight="1">
      <c r="A107" s="7">
        <v>11</v>
      </c>
      <c r="B107" s="19" t="s">
        <v>2301</v>
      </c>
      <c r="C107" s="11" t="s">
        <v>1400</v>
      </c>
      <c r="D107" s="11" t="s">
        <v>80</v>
      </c>
      <c r="E107" s="11"/>
      <c r="F107" s="11" t="s">
        <v>2302</v>
      </c>
      <c r="G107" s="11" t="s">
        <v>1561</v>
      </c>
      <c r="H107" s="11" t="s">
        <v>1561</v>
      </c>
      <c r="I107" s="14"/>
      <c r="J107" s="12" t="s">
        <v>2303</v>
      </c>
      <c r="K107" s="12" t="s">
        <v>2304</v>
      </c>
      <c r="L107" s="11" t="s">
        <v>11688</v>
      </c>
      <c r="M107" s="11" t="s">
        <v>83</v>
      </c>
      <c r="N107" s="11">
        <v>1</v>
      </c>
      <c r="O107" s="11">
        <v>5</v>
      </c>
      <c r="P107" s="11"/>
      <c r="Q107" s="130">
        <v>4</v>
      </c>
      <c r="R107" s="130">
        <v>5</v>
      </c>
      <c r="S107" s="14"/>
      <c r="T107" s="16"/>
    </row>
    <row r="108" spans="1:20" ht="14.25" customHeight="1">
      <c r="A108" s="7">
        <v>11</v>
      </c>
      <c r="B108" s="19" t="s">
        <v>2301</v>
      </c>
      <c r="C108" s="11" t="s">
        <v>38</v>
      </c>
      <c r="D108" s="11" t="s">
        <v>38</v>
      </c>
      <c r="E108" s="11"/>
      <c r="F108" s="11" t="s">
        <v>2305</v>
      </c>
      <c r="G108" s="11" t="s">
        <v>2307</v>
      </c>
      <c r="H108" s="11" t="s">
        <v>2307</v>
      </c>
      <c r="I108" s="11" t="s">
        <v>1439</v>
      </c>
      <c r="J108" s="12" t="s">
        <v>2306</v>
      </c>
      <c r="K108" s="12" t="s">
        <v>2015</v>
      </c>
      <c r="L108" s="11" t="s">
        <v>11663</v>
      </c>
      <c r="M108" s="11" t="s">
        <v>43</v>
      </c>
      <c r="N108" s="11">
        <v>0</v>
      </c>
      <c r="O108" s="11">
        <v>0</v>
      </c>
      <c r="P108" s="11"/>
      <c r="Q108" s="130">
        <v>5</v>
      </c>
      <c r="R108" s="130">
        <v>5</v>
      </c>
      <c r="S108" s="14"/>
      <c r="T108" s="16"/>
    </row>
    <row r="109" spans="1:20" ht="14.25" customHeight="1">
      <c r="A109" s="7">
        <v>11</v>
      </c>
      <c r="B109" s="19" t="s">
        <v>2301</v>
      </c>
      <c r="C109" s="11" t="s">
        <v>2308</v>
      </c>
      <c r="D109" s="11" t="s">
        <v>2309</v>
      </c>
      <c r="E109" s="14"/>
      <c r="F109" s="14"/>
      <c r="G109" s="11" t="s">
        <v>2310</v>
      </c>
      <c r="H109" s="11" t="s">
        <v>2310</v>
      </c>
      <c r="I109" s="14"/>
      <c r="J109" s="12" t="s">
        <v>712</v>
      </c>
      <c r="K109" s="12" t="s">
        <v>1380</v>
      </c>
      <c r="L109" s="11" t="s">
        <v>11666</v>
      </c>
      <c r="M109" s="11" t="s">
        <v>43</v>
      </c>
      <c r="N109" s="11">
        <v>0</v>
      </c>
      <c r="O109" s="11">
        <v>0</v>
      </c>
      <c r="P109" s="11"/>
      <c r="Q109" s="130">
        <v>5</v>
      </c>
      <c r="R109" s="130">
        <v>4</v>
      </c>
      <c r="S109" s="14"/>
      <c r="T109" s="16"/>
    </row>
    <row r="110" spans="1:20" ht="14.25" customHeight="1">
      <c r="A110" s="7">
        <v>11</v>
      </c>
      <c r="B110" s="19" t="s">
        <v>2301</v>
      </c>
      <c r="C110" s="11" t="s">
        <v>75</v>
      </c>
      <c r="D110" s="11" t="s">
        <v>75</v>
      </c>
      <c r="E110" s="14"/>
      <c r="F110" s="14"/>
      <c r="G110" s="11" t="s">
        <v>2311</v>
      </c>
      <c r="H110" s="11" t="s">
        <v>2311</v>
      </c>
      <c r="I110" s="14"/>
      <c r="J110" s="12" t="s">
        <v>716</v>
      </c>
      <c r="K110" s="12" t="s">
        <v>1791</v>
      </c>
      <c r="L110" s="11" t="s">
        <v>11666</v>
      </c>
      <c r="M110" s="11" t="s">
        <v>78</v>
      </c>
      <c r="N110" s="11">
        <v>0</v>
      </c>
      <c r="O110" s="11">
        <v>5</v>
      </c>
      <c r="P110" s="11" t="s">
        <v>11718</v>
      </c>
      <c r="Q110" s="130">
        <v>4</v>
      </c>
      <c r="R110" s="130">
        <v>5</v>
      </c>
      <c r="S110" s="14"/>
      <c r="T110" s="16"/>
    </row>
    <row r="111" spans="1:20" ht="14.25" customHeight="1">
      <c r="A111" s="7">
        <v>11</v>
      </c>
      <c r="B111" s="19" t="s">
        <v>2301</v>
      </c>
      <c r="C111" s="11" t="s">
        <v>68</v>
      </c>
      <c r="D111" s="11" t="s">
        <v>68</v>
      </c>
      <c r="E111" s="14"/>
      <c r="F111" s="14"/>
      <c r="G111" s="14"/>
      <c r="H111" s="14"/>
      <c r="I111" s="14"/>
      <c r="J111" s="12" t="s">
        <v>131</v>
      </c>
      <c r="K111" s="12" t="s">
        <v>858</v>
      </c>
      <c r="L111" s="11" t="s">
        <v>11666</v>
      </c>
      <c r="M111" s="11" t="s">
        <v>28</v>
      </c>
      <c r="N111" s="11">
        <v>0</v>
      </c>
      <c r="O111" s="11">
        <v>1</v>
      </c>
      <c r="P111" s="11" t="s">
        <v>11719</v>
      </c>
      <c r="Q111" s="130">
        <v>5</v>
      </c>
      <c r="R111" s="130">
        <v>5</v>
      </c>
      <c r="S111" s="14"/>
      <c r="T111" s="16"/>
    </row>
    <row r="112" spans="1:20" ht="14.25" customHeight="1">
      <c r="A112" s="7">
        <v>11</v>
      </c>
      <c r="B112" s="19" t="s">
        <v>2301</v>
      </c>
      <c r="C112" s="11" t="s">
        <v>816</v>
      </c>
      <c r="D112" s="11" t="s">
        <v>852</v>
      </c>
      <c r="E112" s="14"/>
      <c r="F112" s="14"/>
      <c r="G112" s="11" t="s">
        <v>547</v>
      </c>
      <c r="H112" s="11" t="s">
        <v>547</v>
      </c>
      <c r="I112" s="11" t="s">
        <v>181</v>
      </c>
      <c r="J112" s="12" t="s">
        <v>579</v>
      </c>
      <c r="K112" s="12" t="s">
        <v>1445</v>
      </c>
      <c r="L112" s="11" t="s">
        <v>11666</v>
      </c>
      <c r="M112" s="11" t="s">
        <v>43</v>
      </c>
      <c r="N112" s="11">
        <v>0</v>
      </c>
      <c r="O112" s="11">
        <v>1</v>
      </c>
      <c r="P112" s="11" t="s">
        <v>11720</v>
      </c>
      <c r="Q112" s="130">
        <v>4</v>
      </c>
      <c r="R112" s="130">
        <v>5</v>
      </c>
      <c r="S112" s="14"/>
      <c r="T112" s="16"/>
    </row>
    <row r="113" spans="1:20" ht="14.25" customHeight="1">
      <c r="A113" s="7">
        <v>12</v>
      </c>
      <c r="B113" s="19" t="s">
        <v>2312</v>
      </c>
      <c r="C113" s="11"/>
      <c r="D113" s="11" t="s">
        <v>2027</v>
      </c>
      <c r="E113" s="14"/>
      <c r="F113" s="14"/>
      <c r="G113" s="14"/>
      <c r="H113" s="14"/>
      <c r="I113" s="14"/>
      <c r="J113" s="12" t="s">
        <v>1951</v>
      </c>
      <c r="K113" s="415"/>
      <c r="L113" s="14"/>
      <c r="M113" s="14"/>
      <c r="N113" s="11">
        <v>0</v>
      </c>
      <c r="O113" s="14"/>
      <c r="P113" s="11"/>
      <c r="Q113" s="11"/>
      <c r="R113" s="11"/>
      <c r="S113" s="14"/>
      <c r="T113" s="16"/>
    </row>
    <row r="114" spans="1:20" ht="14.25" customHeight="1">
      <c r="A114" s="7">
        <v>12</v>
      </c>
      <c r="B114" s="19" t="s">
        <v>2312</v>
      </c>
      <c r="C114" s="11"/>
      <c r="D114" s="11" t="s">
        <v>464</v>
      </c>
      <c r="E114" s="14"/>
      <c r="F114" s="14"/>
      <c r="G114" s="14"/>
      <c r="H114" s="14"/>
      <c r="I114" s="14"/>
      <c r="J114" s="12" t="s">
        <v>2845</v>
      </c>
      <c r="K114" s="415"/>
      <c r="L114" s="14"/>
      <c r="M114" s="11" t="s">
        <v>28</v>
      </c>
      <c r="N114" s="11">
        <v>0</v>
      </c>
      <c r="O114" s="14"/>
      <c r="P114" s="11"/>
      <c r="Q114" s="11"/>
      <c r="R114" s="11"/>
      <c r="S114" s="14"/>
      <c r="T114" s="16"/>
    </row>
    <row r="115" spans="1:20" ht="14.25" customHeight="1">
      <c r="A115" s="7">
        <v>12</v>
      </c>
      <c r="B115" s="19" t="s">
        <v>2312</v>
      </c>
      <c r="C115" s="11"/>
      <c r="D115" s="11" t="s">
        <v>85</v>
      </c>
      <c r="E115" s="14"/>
      <c r="F115" s="14"/>
      <c r="G115" s="14"/>
      <c r="H115" s="14"/>
      <c r="I115" s="14"/>
      <c r="J115" s="12" t="s">
        <v>1681</v>
      </c>
      <c r="K115" s="415"/>
      <c r="L115" s="14"/>
      <c r="M115" s="11" t="s">
        <v>28</v>
      </c>
      <c r="N115" s="11">
        <v>0</v>
      </c>
      <c r="O115" s="14"/>
      <c r="P115" s="11" t="s">
        <v>11721</v>
      </c>
      <c r="Q115" s="11"/>
      <c r="R115" s="11"/>
      <c r="S115" s="14"/>
      <c r="T115" s="16"/>
    </row>
    <row r="116" spans="1:20" ht="14.25" customHeight="1">
      <c r="A116" s="7">
        <v>12</v>
      </c>
      <c r="B116" s="19" t="s">
        <v>2312</v>
      </c>
      <c r="C116" s="11" t="s">
        <v>37</v>
      </c>
      <c r="D116" s="11" t="s">
        <v>2313</v>
      </c>
      <c r="E116" s="11"/>
      <c r="F116" s="11" t="s">
        <v>1107</v>
      </c>
      <c r="G116" s="11" t="s">
        <v>2315</v>
      </c>
      <c r="H116" s="11" t="s">
        <v>2315</v>
      </c>
      <c r="I116" s="11" t="s">
        <v>2316</v>
      </c>
      <c r="J116" s="12" t="s">
        <v>1086</v>
      </c>
      <c r="K116" s="12" t="s">
        <v>2314</v>
      </c>
      <c r="L116" s="11" t="s">
        <v>11663</v>
      </c>
      <c r="M116" s="11" t="s">
        <v>43</v>
      </c>
      <c r="N116" s="11">
        <v>1</v>
      </c>
      <c r="O116" s="11">
        <v>1</v>
      </c>
      <c r="P116" s="11"/>
      <c r="Q116" s="130">
        <v>3</v>
      </c>
      <c r="R116" s="130">
        <v>5</v>
      </c>
      <c r="S116" s="14"/>
      <c r="T116" s="16"/>
    </row>
    <row r="117" spans="1:20" ht="14.25" customHeight="1">
      <c r="A117" s="7">
        <v>12</v>
      </c>
      <c r="B117" s="19" t="s">
        <v>2312</v>
      </c>
      <c r="C117" s="11" t="s">
        <v>84</v>
      </c>
      <c r="D117" s="11" t="s">
        <v>85</v>
      </c>
      <c r="E117" s="11"/>
      <c r="F117" s="11"/>
      <c r="G117" s="20" t="s">
        <v>2317</v>
      </c>
      <c r="H117" s="20" t="s">
        <v>2317</v>
      </c>
      <c r="I117" s="11" t="s">
        <v>2316</v>
      </c>
      <c r="J117" s="12" t="s">
        <v>999</v>
      </c>
      <c r="K117" s="12" t="s">
        <v>1724</v>
      </c>
      <c r="L117" s="11" t="s">
        <v>11666</v>
      </c>
      <c r="M117" s="11" t="s">
        <v>28</v>
      </c>
      <c r="N117" s="11">
        <v>0</v>
      </c>
      <c r="O117" s="11">
        <v>1</v>
      </c>
      <c r="P117" s="11"/>
      <c r="Q117" s="130">
        <v>4</v>
      </c>
      <c r="R117" s="130">
        <v>5</v>
      </c>
      <c r="S117" s="14"/>
      <c r="T117" s="16"/>
    </row>
    <row r="118" spans="1:20" ht="14.25" customHeight="1">
      <c r="A118" s="7">
        <v>13</v>
      </c>
      <c r="B118" s="19" t="s">
        <v>2318</v>
      </c>
      <c r="C118" s="11" t="s">
        <v>30</v>
      </c>
      <c r="D118" s="11" t="s">
        <v>2319</v>
      </c>
      <c r="E118" s="11"/>
      <c r="F118" s="11" t="s">
        <v>2320</v>
      </c>
      <c r="G118" s="11" t="s">
        <v>11722</v>
      </c>
      <c r="H118" s="11" t="s">
        <v>11722</v>
      </c>
      <c r="I118" s="11" t="s">
        <v>181</v>
      </c>
      <c r="J118" s="12" t="s">
        <v>1005</v>
      </c>
      <c r="K118" s="12" t="s">
        <v>1870</v>
      </c>
      <c r="L118" s="11" t="s">
        <v>11666</v>
      </c>
      <c r="M118" s="11" t="s">
        <v>36</v>
      </c>
      <c r="N118" s="11">
        <v>1</v>
      </c>
      <c r="O118" s="11">
        <v>0</v>
      </c>
      <c r="P118" s="11" t="s">
        <v>11723</v>
      </c>
      <c r="Q118" s="130">
        <v>5</v>
      </c>
      <c r="R118" s="130">
        <v>4</v>
      </c>
      <c r="S118" s="14"/>
      <c r="T118" s="16"/>
    </row>
    <row r="119" spans="1:20" ht="14.25" customHeight="1">
      <c r="A119" s="7">
        <v>14</v>
      </c>
      <c r="B119" s="10" t="s">
        <v>2322</v>
      </c>
      <c r="C119" s="11" t="s">
        <v>8110</v>
      </c>
      <c r="D119" s="11" t="s">
        <v>3985</v>
      </c>
      <c r="E119" s="14"/>
      <c r="F119" s="11" t="s">
        <v>3454</v>
      </c>
      <c r="G119" s="11"/>
      <c r="H119" s="11"/>
      <c r="I119" s="14"/>
      <c r="J119" s="12" t="s">
        <v>670</v>
      </c>
      <c r="K119" s="46"/>
      <c r="L119" s="11" t="s">
        <v>11663</v>
      </c>
      <c r="M119" s="11" t="s">
        <v>275</v>
      </c>
      <c r="N119" s="11">
        <v>0</v>
      </c>
      <c r="O119" s="11">
        <v>7</v>
      </c>
      <c r="P119" s="11" t="s">
        <v>11724</v>
      </c>
      <c r="Q119" s="11"/>
      <c r="R119" s="11"/>
      <c r="S119" s="11"/>
      <c r="T119" s="16"/>
    </row>
    <row r="120" spans="1:20" ht="14.25" customHeight="1">
      <c r="A120" s="7">
        <v>14</v>
      </c>
      <c r="B120" s="10" t="s">
        <v>2322</v>
      </c>
      <c r="C120" s="11" t="s">
        <v>2323</v>
      </c>
      <c r="D120" s="11" t="s">
        <v>2323</v>
      </c>
      <c r="E120" s="14"/>
      <c r="F120" s="14"/>
      <c r="G120" s="11" t="s">
        <v>2325</v>
      </c>
      <c r="H120" s="11" t="s">
        <v>2325</v>
      </c>
      <c r="I120" s="14"/>
      <c r="J120" s="12" t="s">
        <v>296</v>
      </c>
      <c r="K120" s="12" t="s">
        <v>2324</v>
      </c>
      <c r="L120" s="11" t="s">
        <v>11663</v>
      </c>
      <c r="M120" s="11" t="s">
        <v>5797</v>
      </c>
      <c r="N120" s="11">
        <v>1</v>
      </c>
      <c r="O120" s="11">
        <v>6</v>
      </c>
      <c r="P120" s="11"/>
      <c r="Q120" s="130">
        <v>5</v>
      </c>
      <c r="R120" s="130">
        <v>5</v>
      </c>
      <c r="S120" s="11"/>
      <c r="T120" s="16"/>
    </row>
    <row r="121" spans="1:20" ht="14.25" customHeight="1">
      <c r="A121" s="7">
        <v>14</v>
      </c>
      <c r="B121" s="10" t="s">
        <v>2322</v>
      </c>
      <c r="C121" s="11" t="s">
        <v>2326</v>
      </c>
      <c r="D121" s="11" t="s">
        <v>2326</v>
      </c>
      <c r="E121" s="11"/>
      <c r="F121" s="11"/>
      <c r="G121" s="11"/>
      <c r="H121" s="11"/>
      <c r="I121" s="14"/>
      <c r="J121" s="12" t="s">
        <v>116</v>
      </c>
      <c r="K121" s="12" t="s">
        <v>859</v>
      </c>
      <c r="L121" s="11" t="s">
        <v>11688</v>
      </c>
      <c r="M121" s="11" t="s">
        <v>98</v>
      </c>
      <c r="N121" s="11">
        <v>1</v>
      </c>
      <c r="O121" s="11">
        <v>6</v>
      </c>
      <c r="P121" s="11"/>
      <c r="Q121" s="130">
        <v>3</v>
      </c>
      <c r="R121" s="130">
        <v>5</v>
      </c>
      <c r="S121" s="11"/>
      <c r="T121" s="16"/>
    </row>
    <row r="122" spans="1:20" ht="14.25" customHeight="1">
      <c r="A122" s="7">
        <v>14</v>
      </c>
      <c r="B122" s="10" t="s">
        <v>2322</v>
      </c>
      <c r="C122" s="11" t="s">
        <v>2327</v>
      </c>
      <c r="D122" s="11" t="s">
        <v>2328</v>
      </c>
      <c r="E122" s="14"/>
      <c r="F122" s="14"/>
      <c r="G122" s="11" t="s">
        <v>11725</v>
      </c>
      <c r="H122" s="11" t="s">
        <v>11725</v>
      </c>
      <c r="I122" s="14"/>
      <c r="J122" s="12" t="s">
        <v>2329</v>
      </c>
      <c r="K122" s="12" t="s">
        <v>290</v>
      </c>
      <c r="L122" s="11" t="s">
        <v>11666</v>
      </c>
      <c r="M122" s="11" t="s">
        <v>43</v>
      </c>
      <c r="N122" s="11">
        <v>1</v>
      </c>
      <c r="O122" s="11">
        <v>1</v>
      </c>
      <c r="P122" s="11" t="s">
        <v>11726</v>
      </c>
      <c r="Q122" s="130">
        <v>3</v>
      </c>
      <c r="R122" s="130">
        <v>4</v>
      </c>
      <c r="S122" s="11"/>
      <c r="T122" s="16"/>
    </row>
    <row r="123" spans="1:20" ht="14.25" customHeight="1">
      <c r="A123" s="7">
        <v>14</v>
      </c>
      <c r="B123" s="10" t="s">
        <v>2322</v>
      </c>
      <c r="C123" s="11" t="s">
        <v>197</v>
      </c>
      <c r="D123" s="11" t="s">
        <v>2332</v>
      </c>
      <c r="E123" s="14"/>
      <c r="F123" s="14"/>
      <c r="G123" s="11" t="s">
        <v>2334</v>
      </c>
      <c r="H123" s="11" t="s">
        <v>2334</v>
      </c>
      <c r="I123" s="14"/>
      <c r="J123" s="12" t="s">
        <v>775</v>
      </c>
      <c r="K123" s="12" t="s">
        <v>2085</v>
      </c>
      <c r="L123" s="11" t="s">
        <v>11663</v>
      </c>
      <c r="M123" s="11" t="s">
        <v>5797</v>
      </c>
      <c r="N123" s="11">
        <v>1</v>
      </c>
      <c r="O123" s="11">
        <v>5</v>
      </c>
      <c r="P123" s="11"/>
      <c r="Q123" s="130">
        <v>4</v>
      </c>
      <c r="R123" s="130">
        <v>5</v>
      </c>
      <c r="S123" s="11"/>
      <c r="T123" s="16"/>
    </row>
    <row r="124" spans="1:20" ht="14.25" customHeight="1">
      <c r="A124" s="7">
        <v>15</v>
      </c>
      <c r="B124" s="19" t="s">
        <v>2335</v>
      </c>
      <c r="C124" s="11" t="s">
        <v>1168</v>
      </c>
      <c r="D124" s="11" t="s">
        <v>2336</v>
      </c>
      <c r="E124" s="14"/>
      <c r="F124" s="14"/>
      <c r="G124" s="11" t="s">
        <v>11727</v>
      </c>
      <c r="H124" s="11" t="s">
        <v>11727</v>
      </c>
      <c r="I124" s="14"/>
      <c r="J124" s="12" t="s">
        <v>2337</v>
      </c>
      <c r="K124" s="12" t="s">
        <v>2338</v>
      </c>
      <c r="L124" s="11" t="s">
        <v>11663</v>
      </c>
      <c r="M124" s="11" t="s">
        <v>43</v>
      </c>
      <c r="N124" s="11">
        <v>1</v>
      </c>
      <c r="O124" s="11">
        <v>1</v>
      </c>
      <c r="P124" s="11"/>
      <c r="Q124" s="130">
        <v>4</v>
      </c>
      <c r="R124" s="130">
        <v>4</v>
      </c>
      <c r="S124" s="14"/>
      <c r="T124" s="16"/>
    </row>
    <row r="125" spans="1:20" ht="14.25" customHeight="1">
      <c r="A125" s="7">
        <v>16</v>
      </c>
      <c r="B125" s="10" t="s">
        <v>2341</v>
      </c>
      <c r="C125" s="11" t="s">
        <v>11073</v>
      </c>
      <c r="D125" s="11" t="s">
        <v>90</v>
      </c>
      <c r="E125" s="11"/>
      <c r="F125" s="11" t="s">
        <v>11073</v>
      </c>
      <c r="G125" s="14"/>
      <c r="H125" s="14"/>
      <c r="I125" s="14"/>
      <c r="J125" s="12" t="s">
        <v>2020</v>
      </c>
      <c r="K125" s="12" t="s">
        <v>794</v>
      </c>
      <c r="L125" s="11" t="s">
        <v>11666</v>
      </c>
      <c r="M125" s="11" t="s">
        <v>43</v>
      </c>
      <c r="N125" s="11">
        <v>0</v>
      </c>
      <c r="O125" s="11">
        <v>4</v>
      </c>
      <c r="P125" s="11"/>
      <c r="Q125" s="130">
        <v>3</v>
      </c>
      <c r="R125" s="130">
        <v>4</v>
      </c>
      <c r="S125" s="11"/>
      <c r="T125" s="16"/>
    </row>
    <row r="126" spans="1:20" ht="14.25" customHeight="1">
      <c r="A126" s="7">
        <v>16</v>
      </c>
      <c r="B126" s="10" t="s">
        <v>2341</v>
      </c>
      <c r="C126" s="11" t="s">
        <v>1400</v>
      </c>
      <c r="D126" s="11" t="s">
        <v>11728</v>
      </c>
      <c r="E126" s="11"/>
      <c r="F126" s="11" t="s">
        <v>2302</v>
      </c>
      <c r="G126" s="11" t="s">
        <v>2344</v>
      </c>
      <c r="H126" s="11" t="s">
        <v>2344</v>
      </c>
      <c r="I126" s="14"/>
      <c r="J126" s="12" t="s">
        <v>2343</v>
      </c>
      <c r="K126" s="12" t="s">
        <v>1646</v>
      </c>
      <c r="L126" s="11" t="s">
        <v>11688</v>
      </c>
      <c r="M126" s="11" t="s">
        <v>83</v>
      </c>
      <c r="N126" s="11">
        <v>0</v>
      </c>
      <c r="O126" s="11">
        <v>4</v>
      </c>
      <c r="P126" s="11"/>
      <c r="Q126" s="130">
        <v>4</v>
      </c>
      <c r="R126" s="130">
        <v>3</v>
      </c>
      <c r="S126" s="11"/>
      <c r="T126" s="16"/>
    </row>
    <row r="127" spans="1:20" ht="14.25" customHeight="1">
      <c r="A127" s="7">
        <v>16</v>
      </c>
      <c r="B127" s="10" t="s">
        <v>2341</v>
      </c>
      <c r="C127" s="11" t="s">
        <v>816</v>
      </c>
      <c r="D127" s="11" t="s">
        <v>852</v>
      </c>
      <c r="E127" s="11" t="s">
        <v>11729</v>
      </c>
      <c r="F127" s="16"/>
      <c r="G127" s="11" t="s">
        <v>11730</v>
      </c>
      <c r="H127" s="11" t="s">
        <v>11730</v>
      </c>
      <c r="I127" s="11" t="s">
        <v>181</v>
      </c>
      <c r="J127" s="12" t="s">
        <v>689</v>
      </c>
      <c r="K127" s="12" t="s">
        <v>1368</v>
      </c>
      <c r="L127" s="11" t="s">
        <v>11666</v>
      </c>
      <c r="M127" s="11" t="s">
        <v>43</v>
      </c>
      <c r="N127" s="11">
        <v>1</v>
      </c>
      <c r="O127" s="11">
        <v>1</v>
      </c>
      <c r="P127" s="11" t="s">
        <v>11731</v>
      </c>
      <c r="Q127" s="130">
        <v>4</v>
      </c>
      <c r="R127" s="130">
        <v>5</v>
      </c>
      <c r="S127" s="11"/>
      <c r="T127" s="16"/>
    </row>
    <row r="128" spans="1:20" ht="14.25" customHeight="1">
      <c r="A128" s="7">
        <v>16</v>
      </c>
      <c r="B128" s="10" t="s">
        <v>2341</v>
      </c>
      <c r="C128" s="11" t="s">
        <v>37</v>
      </c>
      <c r="D128" s="11" t="s">
        <v>90</v>
      </c>
      <c r="E128" s="11"/>
      <c r="F128" s="11" t="s">
        <v>2348</v>
      </c>
      <c r="G128" s="11" t="s">
        <v>2350</v>
      </c>
      <c r="H128" s="11" t="s">
        <v>2350</v>
      </c>
      <c r="I128" s="14"/>
      <c r="J128" s="12" t="s">
        <v>348</v>
      </c>
      <c r="K128" s="12" t="s">
        <v>726</v>
      </c>
      <c r="L128" s="11" t="s">
        <v>11663</v>
      </c>
      <c r="M128" s="11" t="s">
        <v>43</v>
      </c>
      <c r="N128" s="11">
        <v>0</v>
      </c>
      <c r="O128" s="11">
        <v>1</v>
      </c>
      <c r="P128" s="11"/>
      <c r="Q128" s="130">
        <v>4</v>
      </c>
      <c r="R128" s="130">
        <v>5</v>
      </c>
      <c r="S128" s="11"/>
      <c r="T128" s="16"/>
    </row>
    <row r="129" spans="1:20" ht="14.25" customHeight="1">
      <c r="A129" s="7">
        <v>16</v>
      </c>
      <c r="B129" s="10" t="s">
        <v>2341</v>
      </c>
      <c r="C129" s="11" t="s">
        <v>1217</v>
      </c>
      <c r="D129" s="11" t="s">
        <v>2351</v>
      </c>
      <c r="E129" s="11"/>
      <c r="F129" s="11" t="s">
        <v>1574</v>
      </c>
      <c r="G129" s="11"/>
      <c r="H129" s="11"/>
      <c r="I129" s="11" t="s">
        <v>586</v>
      </c>
      <c r="J129" s="12" t="s">
        <v>2352</v>
      </c>
      <c r="K129" s="12" t="s">
        <v>2353</v>
      </c>
      <c r="L129" s="11" t="s">
        <v>11663</v>
      </c>
      <c r="M129" s="11" t="s">
        <v>43</v>
      </c>
      <c r="N129" s="11">
        <v>1</v>
      </c>
      <c r="O129" s="11">
        <v>1</v>
      </c>
      <c r="P129" s="11"/>
      <c r="Q129" s="130">
        <v>5</v>
      </c>
      <c r="R129" s="130">
        <v>5</v>
      </c>
      <c r="S129" s="11"/>
      <c r="T129" s="16"/>
    </row>
    <row r="130" spans="1:20" ht="14.25" customHeight="1">
      <c r="A130" s="7">
        <v>16</v>
      </c>
      <c r="B130" s="10" t="s">
        <v>2341</v>
      </c>
      <c r="C130" s="11" t="s">
        <v>54</v>
      </c>
      <c r="D130" s="11" t="s">
        <v>594</v>
      </c>
      <c r="E130" s="14"/>
      <c r="F130" s="14"/>
      <c r="G130" s="14"/>
      <c r="H130" s="14"/>
      <c r="I130" s="11" t="s">
        <v>11732</v>
      </c>
      <c r="J130" s="12" t="s">
        <v>500</v>
      </c>
      <c r="K130" s="12" t="s">
        <v>1147</v>
      </c>
      <c r="L130" s="11" t="s">
        <v>11663</v>
      </c>
      <c r="M130" s="11" t="s">
        <v>28</v>
      </c>
      <c r="N130" s="11">
        <v>0</v>
      </c>
      <c r="O130" s="11">
        <v>4</v>
      </c>
      <c r="P130" s="11"/>
      <c r="Q130" s="130">
        <v>5</v>
      </c>
      <c r="R130" s="130">
        <v>5</v>
      </c>
      <c r="S130" s="11"/>
      <c r="T130" s="16"/>
    </row>
    <row r="131" spans="1:20" ht="14.25" customHeight="1">
      <c r="A131" s="7">
        <v>17</v>
      </c>
      <c r="B131" s="19" t="s">
        <v>2354</v>
      </c>
      <c r="C131" s="11" t="s">
        <v>80</v>
      </c>
      <c r="D131" s="11" t="s">
        <v>80</v>
      </c>
      <c r="E131" s="14"/>
      <c r="F131" s="14"/>
      <c r="G131" s="14"/>
      <c r="H131" s="14"/>
      <c r="I131" s="14"/>
      <c r="J131" s="12" t="s">
        <v>1200</v>
      </c>
      <c r="K131" s="12" t="s">
        <v>672</v>
      </c>
      <c r="L131" s="11" t="s">
        <v>11688</v>
      </c>
      <c r="M131" s="11" t="s">
        <v>83</v>
      </c>
      <c r="N131" s="11">
        <v>0</v>
      </c>
      <c r="O131" s="11">
        <v>3</v>
      </c>
      <c r="P131" s="11"/>
      <c r="Q131" s="130">
        <v>3</v>
      </c>
      <c r="R131" s="130">
        <v>4</v>
      </c>
      <c r="S131" s="11"/>
      <c r="T131" s="16"/>
    </row>
    <row r="132" spans="1:20" ht="14.25" customHeight="1">
      <c r="A132" s="7">
        <v>17</v>
      </c>
      <c r="B132" s="19" t="s">
        <v>2354</v>
      </c>
      <c r="C132" s="11" t="s">
        <v>886</v>
      </c>
      <c r="D132" s="11" t="s">
        <v>2358</v>
      </c>
      <c r="E132" s="14"/>
      <c r="F132" s="14"/>
      <c r="G132" s="11" t="s">
        <v>2359</v>
      </c>
      <c r="H132" s="11" t="s">
        <v>2359</v>
      </c>
      <c r="I132" s="14"/>
      <c r="J132" s="12" t="s">
        <v>1200</v>
      </c>
      <c r="K132" s="12" t="s">
        <v>672</v>
      </c>
      <c r="L132" s="11" t="s">
        <v>11688</v>
      </c>
      <c r="M132" s="11" t="s">
        <v>83</v>
      </c>
      <c r="N132" s="11">
        <v>0</v>
      </c>
      <c r="O132" s="11">
        <v>3</v>
      </c>
      <c r="P132" s="11"/>
      <c r="Q132" s="130">
        <v>5</v>
      </c>
      <c r="R132" s="130">
        <v>4</v>
      </c>
      <c r="S132" s="11"/>
      <c r="T132" s="16"/>
    </row>
    <row r="133" spans="1:20" ht="14.25" customHeight="1">
      <c r="A133" s="7">
        <v>17</v>
      </c>
      <c r="B133" s="19" t="s">
        <v>2354</v>
      </c>
      <c r="C133" s="11" t="s">
        <v>1217</v>
      </c>
      <c r="D133" s="11" t="s">
        <v>1217</v>
      </c>
      <c r="E133" s="14"/>
      <c r="F133" s="14"/>
      <c r="G133" s="14"/>
      <c r="H133" s="14"/>
      <c r="I133" s="14"/>
      <c r="J133" s="12" t="s">
        <v>209</v>
      </c>
      <c r="K133" s="12" t="s">
        <v>2360</v>
      </c>
      <c r="L133" s="11" t="s">
        <v>11663</v>
      </c>
      <c r="M133" s="11" t="s">
        <v>43</v>
      </c>
      <c r="N133" s="11">
        <v>0</v>
      </c>
      <c r="O133" s="11">
        <v>1</v>
      </c>
      <c r="P133" s="11"/>
      <c r="Q133" s="130">
        <v>5</v>
      </c>
      <c r="R133" s="130">
        <v>3</v>
      </c>
      <c r="S133" s="11"/>
      <c r="T133" s="16"/>
    </row>
    <row r="134" spans="1:20" ht="14.25" customHeight="1">
      <c r="A134" s="7">
        <v>17</v>
      </c>
      <c r="B134" s="19" t="s">
        <v>2354</v>
      </c>
      <c r="C134" s="11" t="s">
        <v>2234</v>
      </c>
      <c r="D134" s="11" t="s">
        <v>2361</v>
      </c>
      <c r="E134" s="14"/>
      <c r="F134" s="14"/>
      <c r="G134" s="14"/>
      <c r="H134" s="14"/>
      <c r="I134" s="14"/>
      <c r="J134" s="12" t="s">
        <v>2360</v>
      </c>
      <c r="K134" s="12" t="s">
        <v>2360</v>
      </c>
      <c r="L134" s="11" t="s">
        <v>11663</v>
      </c>
      <c r="M134" s="11" t="s">
        <v>43</v>
      </c>
      <c r="N134" s="11">
        <v>0</v>
      </c>
      <c r="O134" s="11">
        <v>1</v>
      </c>
      <c r="P134" s="11"/>
      <c r="Q134" s="130">
        <v>4</v>
      </c>
      <c r="R134" s="130">
        <v>3</v>
      </c>
      <c r="S134" s="11"/>
      <c r="T134" s="16"/>
    </row>
    <row r="135" spans="1:20" ht="14.25" customHeight="1">
      <c r="A135" s="7">
        <v>17</v>
      </c>
      <c r="B135" s="19" t="s">
        <v>2354</v>
      </c>
      <c r="C135" s="11" t="s">
        <v>1400</v>
      </c>
      <c r="D135" s="11" t="s">
        <v>80</v>
      </c>
      <c r="E135" s="11"/>
      <c r="F135" s="11" t="s">
        <v>2230</v>
      </c>
      <c r="G135" s="11" t="s">
        <v>11733</v>
      </c>
      <c r="H135" s="11" t="s">
        <v>2363</v>
      </c>
      <c r="I135" s="14"/>
      <c r="J135" s="12" t="s">
        <v>923</v>
      </c>
      <c r="K135" s="12" t="s">
        <v>1769</v>
      </c>
      <c r="L135" s="11" t="s">
        <v>11688</v>
      </c>
      <c r="M135" s="11" t="s">
        <v>83</v>
      </c>
      <c r="N135" s="11">
        <v>1</v>
      </c>
      <c r="O135" s="11">
        <v>3</v>
      </c>
      <c r="P135" s="11"/>
      <c r="Q135" s="130">
        <v>4</v>
      </c>
      <c r="R135" s="130">
        <v>5</v>
      </c>
      <c r="S135" s="11"/>
      <c r="T135" s="16"/>
    </row>
    <row r="136" spans="1:20" ht="14.25" customHeight="1">
      <c r="A136" s="7">
        <v>17</v>
      </c>
      <c r="B136" s="19" t="s">
        <v>2354</v>
      </c>
      <c r="C136" s="11" t="s">
        <v>75</v>
      </c>
      <c r="D136" s="11" t="s">
        <v>75</v>
      </c>
      <c r="E136" s="14"/>
      <c r="F136" s="14"/>
      <c r="G136" s="11" t="s">
        <v>2364</v>
      </c>
      <c r="H136" s="11" t="s">
        <v>2364</v>
      </c>
      <c r="I136" s="14"/>
      <c r="J136" s="12" t="s">
        <v>297</v>
      </c>
      <c r="K136" s="12" t="s">
        <v>641</v>
      </c>
      <c r="L136" s="11" t="s">
        <v>11666</v>
      </c>
      <c r="M136" s="11" t="s">
        <v>78</v>
      </c>
      <c r="N136" s="11">
        <v>1</v>
      </c>
      <c r="O136" s="11">
        <v>6</v>
      </c>
      <c r="P136" s="11" t="s">
        <v>11734</v>
      </c>
      <c r="Q136" s="130">
        <v>4</v>
      </c>
      <c r="R136" s="130">
        <v>4</v>
      </c>
      <c r="S136" s="11"/>
      <c r="T136" s="16"/>
    </row>
    <row r="137" spans="1:20" ht="14.25" customHeight="1">
      <c r="A137" s="7">
        <v>17</v>
      </c>
      <c r="B137" s="19" t="s">
        <v>2354</v>
      </c>
      <c r="C137" s="11" t="s">
        <v>2365</v>
      </c>
      <c r="D137" s="11" t="s">
        <v>2366</v>
      </c>
      <c r="E137" s="14"/>
      <c r="F137" s="14"/>
      <c r="G137" s="11" t="s">
        <v>2367</v>
      </c>
      <c r="H137" s="11" t="s">
        <v>80</v>
      </c>
      <c r="I137" s="14"/>
      <c r="J137" s="12" t="s">
        <v>864</v>
      </c>
      <c r="K137" s="12" t="s">
        <v>1763</v>
      </c>
      <c r="L137" s="11" t="s">
        <v>11688</v>
      </c>
      <c r="M137" s="11" t="s">
        <v>98</v>
      </c>
      <c r="N137" s="11">
        <v>0</v>
      </c>
      <c r="O137" s="11"/>
      <c r="P137" s="11" t="s">
        <v>11735</v>
      </c>
      <c r="Q137" s="130">
        <v>3</v>
      </c>
      <c r="R137" s="130">
        <v>3</v>
      </c>
      <c r="S137" s="11"/>
      <c r="T137" s="16"/>
    </row>
    <row r="138" spans="1:20" ht="14.25" customHeight="1">
      <c r="A138" s="7">
        <v>18</v>
      </c>
      <c r="B138" s="19" t="s">
        <v>2368</v>
      </c>
      <c r="C138" s="11"/>
      <c r="D138" s="11" t="s">
        <v>11663</v>
      </c>
      <c r="E138" s="14"/>
      <c r="F138" s="14"/>
      <c r="G138" s="14"/>
      <c r="H138" s="14"/>
      <c r="I138" s="14"/>
      <c r="J138" s="12" t="s">
        <v>1951</v>
      </c>
      <c r="K138" s="415"/>
      <c r="L138" s="11" t="s">
        <v>11663</v>
      </c>
      <c r="M138" s="11" t="s">
        <v>5797</v>
      </c>
      <c r="N138" s="11">
        <v>0</v>
      </c>
      <c r="O138" s="11">
        <v>5</v>
      </c>
      <c r="P138" s="11"/>
      <c r="Q138" s="11"/>
      <c r="R138" s="11"/>
      <c r="S138" s="14"/>
      <c r="T138" s="16"/>
    </row>
    <row r="139" spans="1:20" ht="14.25" customHeight="1">
      <c r="A139" s="7">
        <v>18</v>
      </c>
      <c r="B139" s="19" t="s">
        <v>2368</v>
      </c>
      <c r="C139" s="11" t="s">
        <v>2369</v>
      </c>
      <c r="D139" s="11" t="s">
        <v>2370</v>
      </c>
      <c r="E139" s="14"/>
      <c r="F139" s="14"/>
      <c r="G139" s="11" t="s">
        <v>11736</v>
      </c>
      <c r="H139" s="11" t="s">
        <v>11736</v>
      </c>
      <c r="I139" s="14"/>
      <c r="J139" s="12" t="s">
        <v>1297</v>
      </c>
      <c r="K139" s="12" t="s">
        <v>749</v>
      </c>
      <c r="L139" s="11" t="s">
        <v>11663</v>
      </c>
      <c r="M139" s="11" t="s">
        <v>5797</v>
      </c>
      <c r="N139" s="11">
        <v>1</v>
      </c>
      <c r="O139" s="11">
        <v>5</v>
      </c>
      <c r="P139" s="11"/>
      <c r="Q139" s="130">
        <v>5</v>
      </c>
      <c r="R139" s="130">
        <v>4</v>
      </c>
      <c r="S139" s="14"/>
      <c r="T139" s="16"/>
    </row>
    <row r="140" spans="1:20" ht="14.25" customHeight="1">
      <c r="A140" s="7">
        <v>19</v>
      </c>
      <c r="B140" s="19" t="s">
        <v>2372</v>
      </c>
      <c r="C140" s="11" t="s">
        <v>68</v>
      </c>
      <c r="D140" s="11" t="s">
        <v>68</v>
      </c>
      <c r="E140" s="14"/>
      <c r="F140" s="14"/>
      <c r="G140" s="14"/>
      <c r="H140" s="14"/>
      <c r="I140" s="14"/>
      <c r="J140" s="12" t="s">
        <v>2373</v>
      </c>
      <c r="K140" s="12" t="s">
        <v>81</v>
      </c>
      <c r="L140" s="11" t="s">
        <v>11666</v>
      </c>
      <c r="M140" s="11" t="s">
        <v>28</v>
      </c>
      <c r="N140" s="11">
        <v>0</v>
      </c>
      <c r="O140" s="11">
        <v>1</v>
      </c>
      <c r="P140" s="11" t="s">
        <v>11737</v>
      </c>
      <c r="Q140" s="130">
        <v>5</v>
      </c>
      <c r="R140" s="130">
        <v>5</v>
      </c>
      <c r="S140" s="11"/>
      <c r="T140" s="16"/>
    </row>
    <row r="141" spans="1:20" ht="14.25" customHeight="1">
      <c r="A141" s="7">
        <v>19</v>
      </c>
      <c r="B141" s="10" t="s">
        <v>2372</v>
      </c>
      <c r="C141" s="11"/>
      <c r="D141" s="11" t="s">
        <v>80</v>
      </c>
      <c r="E141" s="14"/>
      <c r="F141" s="14"/>
      <c r="G141" s="14"/>
      <c r="H141" s="14"/>
      <c r="I141" s="14"/>
      <c r="J141" s="12" t="s">
        <v>681</v>
      </c>
      <c r="K141" s="415"/>
      <c r="L141" s="11" t="s">
        <v>11688</v>
      </c>
      <c r="M141" s="11" t="s">
        <v>83</v>
      </c>
      <c r="N141" s="11">
        <v>0</v>
      </c>
      <c r="O141" s="11">
        <v>3</v>
      </c>
      <c r="P141" s="11"/>
      <c r="Q141" s="11"/>
      <c r="R141" s="11"/>
      <c r="S141" s="14"/>
      <c r="T141" s="16"/>
    </row>
    <row r="142" spans="1:20" ht="14.25" customHeight="1">
      <c r="A142" s="7">
        <v>19</v>
      </c>
      <c r="B142" s="10" t="s">
        <v>2372</v>
      </c>
      <c r="C142" s="11" t="s">
        <v>284</v>
      </c>
      <c r="D142" s="11" t="s">
        <v>284</v>
      </c>
      <c r="E142" s="14"/>
      <c r="F142" s="14"/>
      <c r="G142" s="14"/>
      <c r="H142" s="14"/>
      <c r="I142" s="14"/>
      <c r="J142" s="12" t="s">
        <v>681</v>
      </c>
      <c r="K142" s="415"/>
      <c r="L142" s="11" t="s">
        <v>11688</v>
      </c>
      <c r="M142" s="11" t="s">
        <v>83</v>
      </c>
      <c r="N142" s="11">
        <v>0</v>
      </c>
      <c r="O142" s="11">
        <v>3</v>
      </c>
      <c r="P142" s="11"/>
      <c r="Q142" s="11"/>
      <c r="R142" s="11"/>
      <c r="S142" s="14"/>
      <c r="T142" s="16"/>
    </row>
    <row r="143" spans="1:20" ht="14.25" customHeight="1">
      <c r="A143" s="7">
        <v>19</v>
      </c>
      <c r="B143" s="10" t="s">
        <v>2372</v>
      </c>
      <c r="C143" s="11" t="s">
        <v>94</v>
      </c>
      <c r="D143" s="11" t="s">
        <v>94</v>
      </c>
      <c r="E143" s="11"/>
      <c r="F143" s="11" t="s">
        <v>2375</v>
      </c>
      <c r="G143" s="14"/>
      <c r="H143" s="14"/>
      <c r="I143" s="14"/>
      <c r="J143" s="12" t="s">
        <v>116</v>
      </c>
      <c r="K143" s="12" t="s">
        <v>25</v>
      </c>
      <c r="L143" s="11" t="s">
        <v>11738</v>
      </c>
      <c r="M143" s="11" t="s">
        <v>83</v>
      </c>
      <c r="N143" s="11">
        <v>0</v>
      </c>
      <c r="O143" s="11">
        <v>3</v>
      </c>
      <c r="P143" s="11"/>
      <c r="Q143" s="130">
        <v>5</v>
      </c>
      <c r="R143" s="130">
        <v>3</v>
      </c>
      <c r="S143" s="14"/>
      <c r="T143" s="16"/>
    </row>
    <row r="144" spans="1:20" ht="14.25" customHeight="1">
      <c r="A144" s="7">
        <v>19</v>
      </c>
      <c r="B144" s="10" t="s">
        <v>2372</v>
      </c>
      <c r="C144" s="11"/>
      <c r="D144" s="11" t="s">
        <v>90</v>
      </c>
      <c r="E144" s="11"/>
      <c r="F144" s="11" t="s">
        <v>2423</v>
      </c>
      <c r="G144" s="14"/>
      <c r="H144" s="14"/>
      <c r="I144" s="14"/>
      <c r="J144" s="12" t="s">
        <v>810</v>
      </c>
      <c r="K144" s="46" t="s">
        <v>986</v>
      </c>
      <c r="L144" s="11" t="s">
        <v>11663</v>
      </c>
      <c r="M144" s="11" t="s">
        <v>43</v>
      </c>
      <c r="N144" s="11">
        <v>0</v>
      </c>
      <c r="O144" s="11">
        <v>1</v>
      </c>
      <c r="P144" s="11"/>
      <c r="Q144" s="11"/>
      <c r="R144" s="11"/>
      <c r="S144" s="14"/>
      <c r="T144" s="16"/>
    </row>
    <row r="145" spans="1:20" ht="14.25" customHeight="1">
      <c r="A145" s="7">
        <v>19</v>
      </c>
      <c r="B145" s="10" t="s">
        <v>2372</v>
      </c>
      <c r="C145" s="11" t="s">
        <v>38</v>
      </c>
      <c r="D145" s="11" t="s">
        <v>38</v>
      </c>
      <c r="E145" s="11"/>
      <c r="F145" s="11"/>
      <c r="G145" s="14"/>
      <c r="H145" s="14"/>
      <c r="I145" s="14"/>
      <c r="J145" s="12" t="s">
        <v>2376</v>
      </c>
      <c r="K145" s="12" t="s">
        <v>1498</v>
      </c>
      <c r="L145" s="11" t="s">
        <v>11663</v>
      </c>
      <c r="M145" s="11" t="s">
        <v>43</v>
      </c>
      <c r="N145" s="11">
        <v>0</v>
      </c>
      <c r="O145" s="11">
        <v>1</v>
      </c>
      <c r="P145" s="11"/>
      <c r="Q145" s="130">
        <v>4</v>
      </c>
      <c r="R145" s="130">
        <v>5</v>
      </c>
      <c r="S145" s="14"/>
      <c r="T145" s="16"/>
    </row>
    <row r="146" spans="1:20" ht="14.25" customHeight="1">
      <c r="A146" s="7">
        <v>19</v>
      </c>
      <c r="B146" s="10" t="s">
        <v>2372</v>
      </c>
      <c r="C146" s="11" t="s">
        <v>318</v>
      </c>
      <c r="D146" s="11" t="s">
        <v>90</v>
      </c>
      <c r="E146" s="11"/>
      <c r="F146" s="11" t="s">
        <v>2377</v>
      </c>
      <c r="G146" s="11" t="s">
        <v>2379</v>
      </c>
      <c r="H146" s="11" t="s">
        <v>2380</v>
      </c>
      <c r="I146" s="14"/>
      <c r="J146" s="12" t="s">
        <v>2378</v>
      </c>
      <c r="K146" s="12" t="s">
        <v>650</v>
      </c>
      <c r="L146" s="11" t="s">
        <v>11663</v>
      </c>
      <c r="M146" s="11" t="s">
        <v>83</v>
      </c>
      <c r="N146" s="11">
        <v>0</v>
      </c>
      <c r="O146" s="11">
        <v>3</v>
      </c>
      <c r="P146" s="11"/>
      <c r="Q146" s="130">
        <v>4</v>
      </c>
      <c r="R146" s="130">
        <v>5</v>
      </c>
      <c r="S146" s="14"/>
      <c r="T146" s="16"/>
    </row>
    <row r="147" spans="1:20" ht="14.25" customHeight="1">
      <c r="A147" s="7">
        <v>19</v>
      </c>
      <c r="B147" s="10" t="s">
        <v>2372</v>
      </c>
      <c r="C147" s="11" t="s">
        <v>75</v>
      </c>
      <c r="D147" s="11" t="s">
        <v>75</v>
      </c>
      <c r="E147" s="11"/>
      <c r="F147" s="11"/>
      <c r="G147" s="11" t="s">
        <v>2381</v>
      </c>
      <c r="H147" s="11" t="s">
        <v>2381</v>
      </c>
      <c r="I147" s="14"/>
      <c r="J147" s="12" t="s">
        <v>312</v>
      </c>
      <c r="K147" s="12" t="s">
        <v>1910</v>
      </c>
      <c r="L147" s="11" t="s">
        <v>11666</v>
      </c>
      <c r="M147" s="11" t="s">
        <v>78</v>
      </c>
      <c r="N147" s="11">
        <v>0</v>
      </c>
      <c r="O147" s="11">
        <v>6</v>
      </c>
      <c r="P147" s="11" t="s">
        <v>11739</v>
      </c>
      <c r="Q147" s="130">
        <v>4</v>
      </c>
      <c r="R147" s="130">
        <v>5</v>
      </c>
      <c r="S147" s="14"/>
      <c r="T147" s="16"/>
    </row>
    <row r="148" spans="1:20" ht="14.25" customHeight="1">
      <c r="A148" s="7">
        <v>19</v>
      </c>
      <c r="B148" s="10" t="s">
        <v>2372</v>
      </c>
      <c r="C148" s="11" t="s">
        <v>816</v>
      </c>
      <c r="D148" s="11" t="s">
        <v>852</v>
      </c>
      <c r="E148" s="11" t="s">
        <v>622</v>
      </c>
      <c r="F148" s="16"/>
      <c r="G148" s="11" t="s">
        <v>2384</v>
      </c>
      <c r="H148" s="11" t="s">
        <v>2384</v>
      </c>
      <c r="I148" s="14"/>
      <c r="J148" s="12" t="s">
        <v>2382</v>
      </c>
      <c r="K148" s="12" t="s">
        <v>1671</v>
      </c>
      <c r="L148" s="11" t="s">
        <v>11666</v>
      </c>
      <c r="M148" s="11" t="s">
        <v>43</v>
      </c>
      <c r="N148" s="11">
        <v>0</v>
      </c>
      <c r="O148" s="11">
        <v>1</v>
      </c>
      <c r="P148" s="11" t="s">
        <v>11740</v>
      </c>
      <c r="Q148" s="130">
        <v>4</v>
      </c>
      <c r="R148" s="130">
        <v>4</v>
      </c>
      <c r="S148" s="14"/>
      <c r="T148" s="16"/>
    </row>
    <row r="149" spans="1:20" ht="14.25" customHeight="1">
      <c r="A149" s="7">
        <v>19</v>
      </c>
      <c r="B149" s="10" t="s">
        <v>2372</v>
      </c>
      <c r="C149" s="11" t="s">
        <v>692</v>
      </c>
      <c r="D149" s="11" t="s">
        <v>80</v>
      </c>
      <c r="E149" s="11"/>
      <c r="F149" s="11" t="s">
        <v>2385</v>
      </c>
      <c r="G149" s="11" t="s">
        <v>2387</v>
      </c>
      <c r="H149" s="11" t="s">
        <v>2387</v>
      </c>
      <c r="I149" s="14"/>
      <c r="J149" s="12" t="s">
        <v>2386</v>
      </c>
      <c r="K149" s="12" t="s">
        <v>754</v>
      </c>
      <c r="L149" s="11" t="s">
        <v>11688</v>
      </c>
      <c r="M149" s="11" t="s">
        <v>83</v>
      </c>
      <c r="N149" s="11">
        <v>0</v>
      </c>
      <c r="O149" s="11">
        <v>3</v>
      </c>
      <c r="P149" s="11"/>
      <c r="Q149" s="130">
        <v>4</v>
      </c>
      <c r="R149" s="130">
        <v>5</v>
      </c>
      <c r="S149" s="11"/>
      <c r="T149" s="16"/>
    </row>
    <row r="150" spans="1:20" ht="14.25" customHeight="1">
      <c r="A150" s="7">
        <v>19</v>
      </c>
      <c r="B150" s="10" t="s">
        <v>2372</v>
      </c>
      <c r="C150" s="11" t="s">
        <v>11074</v>
      </c>
      <c r="D150" s="11" t="s">
        <v>2390</v>
      </c>
      <c r="E150" s="11"/>
      <c r="F150" s="11" t="s">
        <v>2391</v>
      </c>
      <c r="G150" s="11" t="s">
        <v>2393</v>
      </c>
      <c r="H150" s="11" t="s">
        <v>2393</v>
      </c>
      <c r="I150" s="14"/>
      <c r="J150" s="12" t="s">
        <v>750</v>
      </c>
      <c r="K150" s="12" t="s">
        <v>735</v>
      </c>
      <c r="L150" s="11" t="s">
        <v>11663</v>
      </c>
      <c r="M150" s="11" t="s">
        <v>275</v>
      </c>
      <c r="N150" s="11">
        <v>0</v>
      </c>
      <c r="O150" s="11">
        <v>5</v>
      </c>
      <c r="P150" s="11"/>
      <c r="Q150" s="130">
        <v>5</v>
      </c>
      <c r="R150" s="130">
        <v>5</v>
      </c>
      <c r="S150" s="14"/>
      <c r="T150" s="16"/>
    </row>
    <row r="151" spans="1:20" ht="14.25" customHeight="1">
      <c r="A151" s="7">
        <v>19</v>
      </c>
      <c r="B151" s="10" t="s">
        <v>2372</v>
      </c>
      <c r="C151" s="11" t="s">
        <v>2394</v>
      </c>
      <c r="D151" s="11" t="s">
        <v>2394</v>
      </c>
      <c r="E151" s="11"/>
      <c r="F151" s="11"/>
      <c r="G151" s="11"/>
      <c r="H151" s="11"/>
      <c r="I151" s="14"/>
      <c r="J151" s="12" t="s">
        <v>2395</v>
      </c>
      <c r="K151" s="12" t="s">
        <v>2396</v>
      </c>
      <c r="L151" s="11" t="s">
        <v>11663</v>
      </c>
      <c r="M151" s="11" t="s">
        <v>83</v>
      </c>
      <c r="N151" s="11">
        <v>0</v>
      </c>
      <c r="O151" s="11">
        <v>4</v>
      </c>
      <c r="P151" s="11"/>
      <c r="Q151" s="130">
        <v>3</v>
      </c>
      <c r="R151" s="130">
        <v>3</v>
      </c>
      <c r="S151" s="14"/>
      <c r="T151" s="16"/>
    </row>
    <row r="152" spans="1:20" ht="14.25" customHeight="1">
      <c r="A152" s="7">
        <v>19</v>
      </c>
      <c r="B152" s="10" t="s">
        <v>2372</v>
      </c>
      <c r="C152" s="11" t="s">
        <v>1667</v>
      </c>
      <c r="D152" s="11" t="s">
        <v>11741</v>
      </c>
      <c r="E152" s="11"/>
      <c r="F152" s="11"/>
      <c r="G152" s="11"/>
      <c r="H152" s="11"/>
      <c r="I152" s="14"/>
      <c r="J152" s="12" t="s">
        <v>2396</v>
      </c>
      <c r="K152" s="46"/>
      <c r="L152" s="11" t="s">
        <v>11688</v>
      </c>
      <c r="M152" s="11" t="s">
        <v>83</v>
      </c>
      <c r="N152" s="11">
        <v>0</v>
      </c>
      <c r="O152" s="11">
        <v>1</v>
      </c>
      <c r="P152" s="11"/>
      <c r="Q152" s="11"/>
      <c r="R152" s="11"/>
      <c r="S152" s="14"/>
      <c r="T152" s="16"/>
    </row>
    <row r="153" spans="1:20" ht="14.25" customHeight="1">
      <c r="A153" s="7">
        <v>19</v>
      </c>
      <c r="B153" s="10" t="s">
        <v>2372</v>
      </c>
      <c r="C153" s="11" t="s">
        <v>931</v>
      </c>
      <c r="D153" s="11" t="s">
        <v>2397</v>
      </c>
      <c r="E153" s="11"/>
      <c r="F153" s="11"/>
      <c r="G153" s="11"/>
      <c r="H153" s="11"/>
      <c r="I153" s="14"/>
      <c r="J153" s="12" t="s">
        <v>1564</v>
      </c>
      <c r="K153" s="12" t="s">
        <v>2398</v>
      </c>
      <c r="L153" s="11" t="s">
        <v>11666</v>
      </c>
      <c r="M153" s="11" t="s">
        <v>43</v>
      </c>
      <c r="N153" s="11">
        <v>0</v>
      </c>
      <c r="O153" s="11">
        <v>4</v>
      </c>
      <c r="P153" s="11"/>
      <c r="Q153" s="130">
        <v>5</v>
      </c>
      <c r="R153" s="130">
        <v>5</v>
      </c>
      <c r="S153" s="14"/>
      <c r="T153" s="16"/>
    </row>
    <row r="154" spans="1:20" ht="14.25" customHeight="1">
      <c r="A154" s="7">
        <v>19</v>
      </c>
      <c r="B154" s="10" t="s">
        <v>2372</v>
      </c>
      <c r="C154" s="11"/>
      <c r="D154" s="11" t="s">
        <v>38</v>
      </c>
      <c r="E154" s="11"/>
      <c r="F154" s="11"/>
      <c r="G154" s="11"/>
      <c r="H154" s="11"/>
      <c r="I154" s="14"/>
      <c r="J154" s="12" t="s">
        <v>6029</v>
      </c>
      <c r="K154" s="46"/>
      <c r="L154" s="11" t="s">
        <v>11663</v>
      </c>
      <c r="M154" s="11" t="s">
        <v>43</v>
      </c>
      <c r="N154" s="11">
        <v>0</v>
      </c>
      <c r="O154" s="11">
        <v>4</v>
      </c>
      <c r="P154" s="11"/>
      <c r="Q154" s="11"/>
      <c r="R154" s="11"/>
      <c r="S154" s="14"/>
      <c r="T154" s="16"/>
    </row>
    <row r="155" spans="1:20" ht="14.25" customHeight="1">
      <c r="A155" s="7">
        <v>19</v>
      </c>
      <c r="B155" s="10" t="s">
        <v>2372</v>
      </c>
      <c r="C155" s="11"/>
      <c r="D155" s="11" t="s">
        <v>68</v>
      </c>
      <c r="E155" s="11"/>
      <c r="F155" s="11"/>
      <c r="G155" s="11"/>
      <c r="H155" s="11"/>
      <c r="I155" s="14"/>
      <c r="J155" s="12" t="s">
        <v>2688</v>
      </c>
      <c r="K155" s="46"/>
      <c r="L155" s="11" t="s">
        <v>11666</v>
      </c>
      <c r="M155" s="11" t="s">
        <v>28</v>
      </c>
      <c r="N155" s="11">
        <v>0</v>
      </c>
      <c r="O155" s="11">
        <v>1</v>
      </c>
      <c r="P155" s="11"/>
      <c r="Q155" s="11"/>
      <c r="R155" s="11"/>
      <c r="S155" s="14"/>
      <c r="T155" s="16"/>
    </row>
    <row r="156" spans="1:20" ht="14.25" customHeight="1">
      <c r="A156" s="7">
        <v>19</v>
      </c>
      <c r="B156" s="10" t="s">
        <v>2372</v>
      </c>
      <c r="C156" s="11" t="s">
        <v>421</v>
      </c>
      <c r="D156" s="11" t="s">
        <v>350</v>
      </c>
      <c r="E156" s="11"/>
      <c r="F156" s="11" t="s">
        <v>538</v>
      </c>
      <c r="G156" s="11"/>
      <c r="H156" s="11"/>
      <c r="I156" s="14"/>
      <c r="J156" s="12" t="s">
        <v>2399</v>
      </c>
      <c r="K156" s="12" t="s">
        <v>4120</v>
      </c>
      <c r="L156" s="11" t="s">
        <v>11663</v>
      </c>
      <c r="M156" s="11" t="s">
        <v>43</v>
      </c>
      <c r="N156" s="11">
        <v>0</v>
      </c>
      <c r="O156" s="11">
        <v>0</v>
      </c>
      <c r="P156" s="11"/>
      <c r="Q156" s="130">
        <v>4</v>
      </c>
      <c r="R156" s="130">
        <v>4</v>
      </c>
      <c r="S156" s="14"/>
      <c r="T156" s="16"/>
    </row>
    <row r="157" spans="1:20" ht="14.25" customHeight="1">
      <c r="A157" s="7">
        <v>19</v>
      </c>
      <c r="B157" s="10" t="s">
        <v>2372</v>
      </c>
      <c r="C157" s="11" t="s">
        <v>2190</v>
      </c>
      <c r="D157" s="11" t="s">
        <v>2400</v>
      </c>
      <c r="E157" s="28" t="s">
        <v>2190</v>
      </c>
      <c r="F157" s="11"/>
      <c r="G157" s="11" t="s">
        <v>2403</v>
      </c>
      <c r="H157" s="11" t="s">
        <v>2403</v>
      </c>
      <c r="I157" s="11" t="s">
        <v>181</v>
      </c>
      <c r="J157" s="12" t="s">
        <v>2401</v>
      </c>
      <c r="K157" s="12" t="s">
        <v>2402</v>
      </c>
      <c r="L157" s="11" t="s">
        <v>11666</v>
      </c>
      <c r="M157" s="11" t="s">
        <v>43</v>
      </c>
      <c r="N157" s="11">
        <v>0</v>
      </c>
      <c r="O157" s="11">
        <v>0</v>
      </c>
      <c r="P157" s="11" t="s">
        <v>11742</v>
      </c>
      <c r="Q157" s="130">
        <v>4</v>
      </c>
      <c r="R157" s="130">
        <v>5</v>
      </c>
      <c r="S157" s="14"/>
      <c r="T157" s="16"/>
    </row>
    <row r="158" spans="1:20" ht="14.25" customHeight="1">
      <c r="A158" s="7">
        <v>20</v>
      </c>
      <c r="B158" s="19" t="s">
        <v>2404</v>
      </c>
      <c r="C158" s="11"/>
      <c r="D158" s="11" t="s">
        <v>11073</v>
      </c>
      <c r="E158" s="14"/>
      <c r="F158" s="14"/>
      <c r="G158" s="14"/>
      <c r="H158" s="14"/>
      <c r="I158" s="14"/>
      <c r="J158" s="12" t="s">
        <v>1741</v>
      </c>
      <c r="K158" s="415"/>
      <c r="L158" s="11" t="s">
        <v>11666</v>
      </c>
      <c r="M158" s="11" t="s">
        <v>43</v>
      </c>
      <c r="N158" s="11">
        <v>0</v>
      </c>
      <c r="O158" s="11">
        <v>4</v>
      </c>
      <c r="P158" s="11"/>
      <c r="Q158" s="11"/>
      <c r="R158" s="11"/>
      <c r="S158" s="14"/>
      <c r="T158" s="16"/>
    </row>
    <row r="159" spans="1:20" ht="14.25" customHeight="1">
      <c r="A159" s="7">
        <v>20</v>
      </c>
      <c r="B159" s="10" t="s">
        <v>2404</v>
      </c>
      <c r="C159" s="11" t="s">
        <v>11073</v>
      </c>
      <c r="D159" s="11" t="s">
        <v>11073</v>
      </c>
      <c r="E159" s="14"/>
      <c r="F159" s="14"/>
      <c r="G159" s="11" t="s">
        <v>11743</v>
      </c>
      <c r="H159" s="11" t="s">
        <v>11743</v>
      </c>
      <c r="I159" s="14"/>
      <c r="J159" s="12" t="s">
        <v>712</v>
      </c>
      <c r="K159" s="12" t="s">
        <v>2094</v>
      </c>
      <c r="L159" s="11" t="s">
        <v>11666</v>
      </c>
      <c r="M159" s="11" t="s">
        <v>43</v>
      </c>
      <c r="N159" s="11">
        <v>0</v>
      </c>
      <c r="O159" s="11">
        <v>4</v>
      </c>
      <c r="P159" s="11"/>
      <c r="Q159" s="130">
        <v>5</v>
      </c>
      <c r="R159" s="130">
        <v>5</v>
      </c>
      <c r="S159" s="14"/>
      <c r="T159" s="16"/>
    </row>
    <row r="160" spans="1:20" ht="14.25" customHeight="1">
      <c r="A160" s="7">
        <v>20</v>
      </c>
      <c r="B160" s="19" t="s">
        <v>2404</v>
      </c>
      <c r="C160" s="11"/>
      <c r="D160" s="11" t="s">
        <v>11744</v>
      </c>
      <c r="E160" s="14"/>
      <c r="F160" s="14"/>
      <c r="G160" s="14"/>
      <c r="H160" s="14"/>
      <c r="I160" s="14"/>
      <c r="J160" s="12" t="s">
        <v>798</v>
      </c>
      <c r="K160" s="415"/>
      <c r="L160" s="11" t="s">
        <v>11663</v>
      </c>
      <c r="M160" s="11" t="s">
        <v>43</v>
      </c>
      <c r="N160" s="11">
        <v>0</v>
      </c>
      <c r="O160" s="11">
        <v>4</v>
      </c>
      <c r="P160" s="11"/>
      <c r="Q160" s="11"/>
      <c r="R160" s="11"/>
      <c r="S160" s="14"/>
      <c r="T160" s="16"/>
    </row>
    <row r="161" spans="1:20" ht="14.25" customHeight="1">
      <c r="A161" s="7">
        <v>20</v>
      </c>
      <c r="B161" s="19" t="s">
        <v>2404</v>
      </c>
      <c r="C161" s="21"/>
      <c r="D161" s="21" t="s">
        <v>2239</v>
      </c>
      <c r="E161" s="16"/>
      <c r="F161" s="16"/>
      <c r="G161" s="11"/>
      <c r="H161" s="11"/>
      <c r="I161" s="14"/>
      <c r="J161" s="38" t="s">
        <v>289</v>
      </c>
      <c r="K161" s="415"/>
      <c r="L161" s="11" t="s">
        <v>11666</v>
      </c>
      <c r="M161" s="11" t="s">
        <v>43</v>
      </c>
      <c r="N161" s="11">
        <v>0</v>
      </c>
      <c r="O161" s="11">
        <v>4</v>
      </c>
      <c r="P161" s="11"/>
      <c r="Q161" s="11"/>
      <c r="R161" s="11"/>
      <c r="S161" s="14"/>
      <c r="T161" s="16"/>
    </row>
    <row r="162" spans="1:20" ht="14.25" customHeight="1">
      <c r="A162" s="7">
        <v>20</v>
      </c>
      <c r="B162" s="19" t="s">
        <v>2404</v>
      </c>
      <c r="C162" s="11" t="s">
        <v>394</v>
      </c>
      <c r="D162" s="11" t="s">
        <v>11745</v>
      </c>
      <c r="E162" s="14"/>
      <c r="F162" s="14"/>
      <c r="G162" s="14"/>
      <c r="H162" s="14"/>
      <c r="I162" s="14"/>
      <c r="J162" s="12" t="s">
        <v>300</v>
      </c>
      <c r="K162" s="12" t="s">
        <v>515</v>
      </c>
      <c r="L162" s="11" t="s">
        <v>11663</v>
      </c>
      <c r="M162" s="11" t="s">
        <v>43</v>
      </c>
      <c r="N162" s="11">
        <v>0</v>
      </c>
      <c r="O162" s="11">
        <v>4</v>
      </c>
      <c r="P162" s="11"/>
      <c r="Q162" s="130">
        <v>5</v>
      </c>
      <c r="R162" s="130">
        <v>4</v>
      </c>
      <c r="S162" s="14"/>
      <c r="T162" s="16"/>
    </row>
    <row r="163" spans="1:20" ht="14.25" customHeight="1">
      <c r="A163" s="7">
        <v>20</v>
      </c>
      <c r="B163" s="19" t="s">
        <v>2404</v>
      </c>
      <c r="C163" s="11"/>
      <c r="D163" s="11" t="s">
        <v>38</v>
      </c>
      <c r="E163" s="14"/>
      <c r="F163" s="14"/>
      <c r="G163" s="14"/>
      <c r="H163" s="14"/>
      <c r="I163" s="14"/>
      <c r="J163" s="12" t="s">
        <v>1503</v>
      </c>
      <c r="K163" s="415"/>
      <c r="L163" s="11" t="s">
        <v>11663</v>
      </c>
      <c r="M163" s="11" t="s">
        <v>43</v>
      </c>
      <c r="N163" s="11">
        <v>0</v>
      </c>
      <c r="O163" s="11">
        <v>4</v>
      </c>
      <c r="P163" s="11"/>
      <c r="Q163" s="11"/>
      <c r="R163" s="11"/>
      <c r="S163" s="14"/>
      <c r="T163" s="16"/>
    </row>
    <row r="164" spans="1:20" ht="14.25" customHeight="1">
      <c r="A164" s="7">
        <v>20</v>
      </c>
      <c r="B164" s="19" t="s">
        <v>2404</v>
      </c>
      <c r="C164" s="11"/>
      <c r="D164" s="11" t="s">
        <v>417</v>
      </c>
      <c r="E164" s="14"/>
      <c r="F164" s="14"/>
      <c r="G164" s="14"/>
      <c r="H164" s="14"/>
      <c r="I164" s="14"/>
      <c r="J164" s="12" t="s">
        <v>515</v>
      </c>
      <c r="K164" s="415"/>
      <c r="L164" s="11" t="s">
        <v>11666</v>
      </c>
      <c r="M164" s="11" t="s">
        <v>43</v>
      </c>
      <c r="N164" s="11">
        <v>0</v>
      </c>
      <c r="O164" s="11">
        <v>4</v>
      </c>
      <c r="P164" s="11"/>
      <c r="Q164" s="11"/>
      <c r="R164" s="11"/>
      <c r="S164" s="14"/>
      <c r="T164" s="16"/>
    </row>
    <row r="165" spans="1:20" ht="14.25" customHeight="1">
      <c r="A165" s="7">
        <v>20</v>
      </c>
      <c r="B165" s="19" t="s">
        <v>2404</v>
      </c>
      <c r="C165" s="11" t="s">
        <v>44</v>
      </c>
      <c r="D165" s="11" t="s">
        <v>11746</v>
      </c>
      <c r="E165" s="14"/>
      <c r="F165" s="14"/>
      <c r="G165" s="14"/>
      <c r="H165" s="14"/>
      <c r="I165" s="14"/>
      <c r="J165" s="12" t="s">
        <v>408</v>
      </c>
      <c r="K165" s="12" t="s">
        <v>5825</v>
      </c>
      <c r="L165" s="11" t="s">
        <v>11663</v>
      </c>
      <c r="M165" s="11" t="s">
        <v>43</v>
      </c>
      <c r="N165" s="11">
        <v>0</v>
      </c>
      <c r="O165" s="11">
        <v>4</v>
      </c>
      <c r="P165" s="11"/>
      <c r="Q165" s="130">
        <v>4</v>
      </c>
      <c r="R165" s="130">
        <v>4</v>
      </c>
      <c r="S165" s="14"/>
      <c r="T165" s="16"/>
    </row>
    <row r="166" spans="1:20" ht="14.25" customHeight="1">
      <c r="A166" s="7">
        <v>20</v>
      </c>
      <c r="B166" s="19" t="s">
        <v>2404</v>
      </c>
      <c r="C166" s="11" t="s">
        <v>11075</v>
      </c>
      <c r="D166" s="11" t="s">
        <v>2239</v>
      </c>
      <c r="E166" s="14"/>
      <c r="F166" s="14"/>
      <c r="G166" s="11" t="s">
        <v>11747</v>
      </c>
      <c r="H166" s="11" t="s">
        <v>11747</v>
      </c>
      <c r="I166" s="11" t="s">
        <v>2408</v>
      </c>
      <c r="J166" s="12" t="s">
        <v>2376</v>
      </c>
      <c r="K166" s="12" t="s">
        <v>1244</v>
      </c>
      <c r="L166" s="11" t="s">
        <v>11666</v>
      </c>
      <c r="M166" s="11" t="s">
        <v>43</v>
      </c>
      <c r="N166" s="11">
        <v>0</v>
      </c>
      <c r="O166" s="11">
        <v>4</v>
      </c>
      <c r="P166" s="11"/>
      <c r="Q166" s="130">
        <v>5</v>
      </c>
      <c r="R166" s="130">
        <v>5</v>
      </c>
      <c r="S166" s="14"/>
      <c r="T166" s="16"/>
    </row>
    <row r="167" spans="1:20" ht="14.25" customHeight="1">
      <c r="A167" s="7">
        <v>20</v>
      </c>
      <c r="B167" s="19" t="s">
        <v>2404</v>
      </c>
      <c r="C167" s="11" t="s">
        <v>2409</v>
      </c>
      <c r="D167" s="11" t="s">
        <v>2069</v>
      </c>
      <c r="E167" s="14"/>
      <c r="F167" s="14"/>
      <c r="G167" s="11" t="s">
        <v>2411</v>
      </c>
      <c r="H167" s="11" t="s">
        <v>2411</v>
      </c>
      <c r="I167" s="11" t="s">
        <v>2412</v>
      </c>
      <c r="J167" s="12" t="s">
        <v>301</v>
      </c>
      <c r="K167" s="12" t="s">
        <v>1249</v>
      </c>
      <c r="L167" s="11" t="s">
        <v>11666</v>
      </c>
      <c r="M167" s="11" t="s">
        <v>43</v>
      </c>
      <c r="N167" s="11">
        <v>0</v>
      </c>
      <c r="O167" s="11">
        <v>4</v>
      </c>
      <c r="P167" s="11"/>
      <c r="Q167" s="130">
        <v>5</v>
      </c>
      <c r="R167" s="130">
        <v>5</v>
      </c>
      <c r="S167" s="14"/>
      <c r="T167" s="16"/>
    </row>
    <row r="168" spans="1:20" ht="14.25" customHeight="1">
      <c r="A168" s="7">
        <v>20</v>
      </c>
      <c r="B168" s="19" t="s">
        <v>2404</v>
      </c>
      <c r="C168" s="11" t="s">
        <v>11076</v>
      </c>
      <c r="D168" s="11" t="s">
        <v>2239</v>
      </c>
      <c r="E168" s="14"/>
      <c r="F168" s="14"/>
      <c r="G168" s="11" t="s">
        <v>2416</v>
      </c>
      <c r="H168" s="11" t="s">
        <v>2416</v>
      </c>
      <c r="I168" s="11" t="s">
        <v>2412</v>
      </c>
      <c r="J168" s="12" t="s">
        <v>2011</v>
      </c>
      <c r="K168" s="12" t="s">
        <v>2414</v>
      </c>
      <c r="L168" s="11" t="s">
        <v>11666</v>
      </c>
      <c r="M168" s="11" t="s">
        <v>43</v>
      </c>
      <c r="N168" s="11">
        <v>0</v>
      </c>
      <c r="O168" s="11">
        <v>4</v>
      </c>
      <c r="P168" s="11"/>
      <c r="Q168" s="130">
        <v>4</v>
      </c>
      <c r="R168" s="130">
        <v>5</v>
      </c>
      <c r="S168" s="14"/>
      <c r="T168" s="16"/>
    </row>
    <row r="169" spans="1:20" ht="14.25" customHeight="1">
      <c r="A169" s="7">
        <v>20</v>
      </c>
      <c r="B169" s="19" t="s">
        <v>2404</v>
      </c>
      <c r="C169" s="11" t="s">
        <v>2417</v>
      </c>
      <c r="D169" s="11" t="s">
        <v>2417</v>
      </c>
      <c r="E169" s="14"/>
      <c r="F169" s="14"/>
      <c r="G169" s="11" t="s">
        <v>2418</v>
      </c>
      <c r="H169" s="11" t="s">
        <v>2418</v>
      </c>
      <c r="I169" s="14"/>
      <c r="J169" s="12" t="s">
        <v>1409</v>
      </c>
      <c r="K169" s="12" t="s">
        <v>1764</v>
      </c>
      <c r="L169" s="11" t="s">
        <v>11663</v>
      </c>
      <c r="M169" s="11" t="s">
        <v>83</v>
      </c>
      <c r="N169" s="11">
        <v>0</v>
      </c>
      <c r="O169" s="11">
        <v>4</v>
      </c>
      <c r="P169" s="11"/>
      <c r="Q169" s="130">
        <v>5</v>
      </c>
      <c r="R169" s="130">
        <v>5</v>
      </c>
      <c r="S169" s="14"/>
      <c r="T169" s="16"/>
    </row>
    <row r="170" spans="1:20" ht="14.25" customHeight="1">
      <c r="A170" s="7">
        <v>20</v>
      </c>
      <c r="B170" s="19" t="s">
        <v>2404</v>
      </c>
      <c r="C170" s="11" t="s">
        <v>294</v>
      </c>
      <c r="D170" s="11" t="s">
        <v>2419</v>
      </c>
      <c r="E170" s="14"/>
      <c r="F170" s="14"/>
      <c r="G170" s="11" t="s">
        <v>2422</v>
      </c>
      <c r="H170" s="11" t="s">
        <v>2422</v>
      </c>
      <c r="I170" s="14"/>
      <c r="J170" s="12" t="s">
        <v>2420</v>
      </c>
      <c r="K170" s="12" t="s">
        <v>1208</v>
      </c>
      <c r="L170" s="11" t="s">
        <v>11666</v>
      </c>
      <c r="M170" s="11" t="s">
        <v>43</v>
      </c>
      <c r="N170" s="11">
        <v>0</v>
      </c>
      <c r="O170" s="11">
        <v>4</v>
      </c>
      <c r="P170" s="11"/>
      <c r="Q170" s="130">
        <v>5</v>
      </c>
      <c r="R170" s="130">
        <v>4</v>
      </c>
      <c r="S170" s="14"/>
      <c r="T170" s="16"/>
    </row>
    <row r="171" spans="1:20" ht="14.25" customHeight="1">
      <c r="A171" s="7">
        <v>20</v>
      </c>
      <c r="B171" s="19" t="s">
        <v>2404</v>
      </c>
      <c r="C171" s="11" t="s">
        <v>38</v>
      </c>
      <c r="D171" s="11" t="s">
        <v>90</v>
      </c>
      <c r="E171" s="14"/>
      <c r="F171" s="11" t="s">
        <v>2423</v>
      </c>
      <c r="G171" s="11" t="s">
        <v>2426</v>
      </c>
      <c r="H171" s="11" t="s">
        <v>2426</v>
      </c>
      <c r="I171" s="14"/>
      <c r="J171" s="12" t="s">
        <v>2236</v>
      </c>
      <c r="K171" s="12" t="s">
        <v>2424</v>
      </c>
      <c r="L171" s="11" t="s">
        <v>11663</v>
      </c>
      <c r="M171" s="11" t="s">
        <v>43</v>
      </c>
      <c r="N171" s="11">
        <v>0</v>
      </c>
      <c r="O171" s="11">
        <v>4</v>
      </c>
      <c r="P171" s="11"/>
      <c r="Q171" s="130">
        <v>5</v>
      </c>
      <c r="R171" s="130">
        <v>5</v>
      </c>
      <c r="S171" s="14"/>
      <c r="T171" s="16"/>
    </row>
    <row r="172" spans="1:20" ht="14.25" customHeight="1">
      <c r="A172" s="7">
        <v>20</v>
      </c>
      <c r="B172" s="19" t="s">
        <v>2404</v>
      </c>
      <c r="C172" s="11" t="s">
        <v>233</v>
      </c>
      <c r="D172" s="11" t="s">
        <v>1795</v>
      </c>
      <c r="E172" s="14"/>
      <c r="F172" s="11"/>
      <c r="G172" s="11" t="s">
        <v>2429</v>
      </c>
      <c r="H172" s="11" t="s">
        <v>2429</v>
      </c>
      <c r="I172" s="14"/>
      <c r="J172" s="12" t="s">
        <v>399</v>
      </c>
      <c r="K172" s="12" t="s">
        <v>2427</v>
      </c>
      <c r="L172" s="11" t="s">
        <v>11666</v>
      </c>
      <c r="M172" s="11" t="s">
        <v>28</v>
      </c>
      <c r="N172" s="11">
        <v>0</v>
      </c>
      <c r="O172" s="11">
        <v>4</v>
      </c>
      <c r="P172" s="11"/>
      <c r="Q172" s="130">
        <v>4</v>
      </c>
      <c r="R172" s="130">
        <v>5</v>
      </c>
      <c r="S172" s="14"/>
      <c r="T172" s="16"/>
    </row>
    <row r="173" spans="1:20" ht="14.25" customHeight="1">
      <c r="A173" s="7">
        <v>20</v>
      </c>
      <c r="B173" s="19" t="s">
        <v>2404</v>
      </c>
      <c r="C173" s="11" t="s">
        <v>333</v>
      </c>
      <c r="D173" s="11" t="s">
        <v>90</v>
      </c>
      <c r="E173" s="14"/>
      <c r="F173" s="11" t="s">
        <v>2430</v>
      </c>
      <c r="G173" s="11" t="s">
        <v>2432</v>
      </c>
      <c r="H173" s="11" t="s">
        <v>11748</v>
      </c>
      <c r="I173" s="11" t="s">
        <v>2433</v>
      </c>
      <c r="J173" s="12" t="s">
        <v>761</v>
      </c>
      <c r="K173" s="12" t="s">
        <v>2431</v>
      </c>
      <c r="L173" s="11" t="s">
        <v>11666</v>
      </c>
      <c r="M173" s="11" t="s">
        <v>43</v>
      </c>
      <c r="N173" s="11">
        <v>0</v>
      </c>
      <c r="O173" s="11">
        <v>4</v>
      </c>
      <c r="P173" s="11"/>
      <c r="Q173" s="130">
        <v>5</v>
      </c>
      <c r="R173" s="130">
        <v>5</v>
      </c>
      <c r="S173" s="14"/>
      <c r="T173" s="16"/>
    </row>
    <row r="174" spans="1:20" ht="14.25" customHeight="1">
      <c r="A174" s="7">
        <v>20</v>
      </c>
      <c r="B174" s="19" t="s">
        <v>2404</v>
      </c>
      <c r="C174" s="11" t="s">
        <v>1344</v>
      </c>
      <c r="D174" s="11" t="s">
        <v>2434</v>
      </c>
      <c r="E174" s="11" t="s">
        <v>11749</v>
      </c>
      <c r="F174" s="11"/>
      <c r="G174" s="11" t="s">
        <v>2437</v>
      </c>
      <c r="H174" s="11" t="s">
        <v>2438</v>
      </c>
      <c r="I174" s="11"/>
      <c r="J174" s="12" t="s">
        <v>5443</v>
      </c>
      <c r="K174" s="12" t="s">
        <v>601</v>
      </c>
      <c r="L174" s="11" t="s">
        <v>11666</v>
      </c>
      <c r="M174" s="11" t="s">
        <v>43</v>
      </c>
      <c r="N174" s="11">
        <v>0</v>
      </c>
      <c r="O174" s="11">
        <v>4</v>
      </c>
      <c r="P174" s="11"/>
      <c r="Q174" s="130">
        <v>4</v>
      </c>
      <c r="R174" s="130">
        <v>4</v>
      </c>
      <c r="S174" s="14"/>
      <c r="T174" s="16"/>
    </row>
    <row r="175" spans="1:20" ht="14.25" customHeight="1">
      <c r="A175" s="7">
        <v>20</v>
      </c>
      <c r="B175" s="19" t="s">
        <v>2404</v>
      </c>
      <c r="C175" s="11" t="s">
        <v>593</v>
      </c>
      <c r="D175" s="11" t="s">
        <v>593</v>
      </c>
      <c r="E175" s="14"/>
      <c r="F175" s="11"/>
      <c r="G175" s="11"/>
      <c r="H175" s="11"/>
      <c r="I175" s="11"/>
      <c r="J175" s="12" t="s">
        <v>2439</v>
      </c>
      <c r="K175" s="12" t="s">
        <v>2440</v>
      </c>
      <c r="L175" s="11" t="s">
        <v>11666</v>
      </c>
      <c r="M175" s="11" t="s">
        <v>43</v>
      </c>
      <c r="N175" s="11">
        <v>0</v>
      </c>
      <c r="O175" s="11">
        <v>4</v>
      </c>
      <c r="P175" s="11"/>
      <c r="Q175" s="130">
        <v>5</v>
      </c>
      <c r="R175" s="130">
        <v>5</v>
      </c>
      <c r="S175" s="14"/>
      <c r="T175" s="16"/>
    </row>
    <row r="176" spans="1:20" ht="14.25" customHeight="1">
      <c r="A176" s="7">
        <v>20</v>
      </c>
      <c r="B176" s="19" t="s">
        <v>2404</v>
      </c>
      <c r="C176" s="11" t="s">
        <v>89</v>
      </c>
      <c r="D176" s="11" t="s">
        <v>89</v>
      </c>
      <c r="E176" s="14"/>
      <c r="F176" s="11"/>
      <c r="G176" s="11"/>
      <c r="H176" s="11"/>
      <c r="I176" s="11"/>
      <c r="J176" s="12" t="s">
        <v>2439</v>
      </c>
      <c r="K176" s="12" t="s">
        <v>2440</v>
      </c>
      <c r="L176" s="11" t="s">
        <v>11666</v>
      </c>
      <c r="M176" s="11" t="s">
        <v>28</v>
      </c>
      <c r="N176" s="11">
        <v>0</v>
      </c>
      <c r="O176" s="11">
        <v>4</v>
      </c>
      <c r="P176" s="11"/>
      <c r="Q176" s="130">
        <v>5</v>
      </c>
      <c r="R176" s="130">
        <v>4</v>
      </c>
      <c r="S176" s="14"/>
      <c r="T176" s="16"/>
    </row>
    <row r="177" spans="1:20" ht="14.25" customHeight="1">
      <c r="A177" s="7">
        <v>20</v>
      </c>
      <c r="B177" s="19" t="s">
        <v>2404</v>
      </c>
      <c r="C177" s="11"/>
      <c r="D177" s="11" t="s">
        <v>973</v>
      </c>
      <c r="E177" s="14"/>
      <c r="F177" s="11"/>
      <c r="G177" s="11"/>
      <c r="H177" s="11"/>
      <c r="I177" s="11"/>
      <c r="J177" s="12" t="s">
        <v>7668</v>
      </c>
      <c r="K177" s="46"/>
      <c r="L177" s="11" t="s">
        <v>11666</v>
      </c>
      <c r="M177" s="11" t="s">
        <v>43</v>
      </c>
      <c r="N177" s="11">
        <v>0</v>
      </c>
      <c r="O177" s="11">
        <v>4</v>
      </c>
      <c r="P177" s="11"/>
      <c r="Q177" s="11"/>
      <c r="R177" s="11"/>
      <c r="S177" s="14"/>
      <c r="T177" s="16"/>
    </row>
    <row r="178" spans="1:20" ht="14.25" customHeight="1">
      <c r="A178" s="7">
        <v>20</v>
      </c>
      <c r="B178" s="19" t="s">
        <v>2404</v>
      </c>
      <c r="C178" s="11"/>
      <c r="D178" s="11" t="s">
        <v>2213</v>
      </c>
      <c r="E178" s="14"/>
      <c r="F178" s="11"/>
      <c r="G178" s="11"/>
      <c r="H178" s="11"/>
      <c r="I178" s="11"/>
      <c r="J178" s="12" t="s">
        <v>7668</v>
      </c>
      <c r="K178" s="46"/>
      <c r="L178" s="11" t="s">
        <v>11666</v>
      </c>
      <c r="M178" s="11" t="s">
        <v>28</v>
      </c>
      <c r="N178" s="11">
        <v>0</v>
      </c>
      <c r="O178" s="11">
        <v>4</v>
      </c>
      <c r="P178" s="11"/>
      <c r="Q178" s="11"/>
      <c r="R178" s="11"/>
      <c r="S178" s="14"/>
      <c r="T178" s="16"/>
    </row>
    <row r="179" spans="1:20" ht="14.25" customHeight="1">
      <c r="A179" s="7">
        <v>20</v>
      </c>
      <c r="B179" s="19" t="s">
        <v>2404</v>
      </c>
      <c r="C179" s="11" t="s">
        <v>2442</v>
      </c>
      <c r="D179" s="11" t="s">
        <v>2443</v>
      </c>
      <c r="E179" s="14"/>
      <c r="F179" s="11"/>
      <c r="G179" s="11"/>
      <c r="H179" s="11"/>
      <c r="I179" s="11" t="s">
        <v>11750</v>
      </c>
      <c r="J179" s="12" t="s">
        <v>2444</v>
      </c>
      <c r="K179" s="12" t="s">
        <v>329</v>
      </c>
      <c r="L179" s="11" t="s">
        <v>11666</v>
      </c>
      <c r="M179" s="11" t="s">
        <v>43</v>
      </c>
      <c r="N179" s="11">
        <v>0</v>
      </c>
      <c r="O179" s="11">
        <v>4</v>
      </c>
      <c r="P179" s="11"/>
      <c r="Q179" s="130">
        <v>5</v>
      </c>
      <c r="R179" s="130">
        <v>5</v>
      </c>
      <c r="S179" s="14"/>
      <c r="T179" s="16"/>
    </row>
    <row r="180" spans="1:20" ht="14.25" customHeight="1">
      <c r="A180" s="7">
        <v>20</v>
      </c>
      <c r="B180" s="19" t="s">
        <v>2404</v>
      </c>
      <c r="C180" s="11" t="s">
        <v>2446</v>
      </c>
      <c r="D180" s="11" t="s">
        <v>11751</v>
      </c>
      <c r="E180" s="14"/>
      <c r="F180" s="11"/>
      <c r="G180" s="11"/>
      <c r="H180" s="11"/>
      <c r="I180" s="14"/>
      <c r="J180" s="12" t="s">
        <v>972</v>
      </c>
      <c r="K180" s="12" t="s">
        <v>1569</v>
      </c>
      <c r="L180" s="11" t="s">
        <v>11666</v>
      </c>
      <c r="M180" s="11" t="s">
        <v>43</v>
      </c>
      <c r="N180" s="11">
        <v>0</v>
      </c>
      <c r="O180" s="11">
        <v>4</v>
      </c>
      <c r="P180" s="11"/>
      <c r="Q180" s="130">
        <v>5</v>
      </c>
      <c r="R180" s="130">
        <v>5</v>
      </c>
      <c r="S180" s="14"/>
      <c r="T180" s="16"/>
    </row>
    <row r="181" spans="1:20" ht="14.25" customHeight="1">
      <c r="A181" s="7">
        <v>20</v>
      </c>
      <c r="B181" s="19" t="s">
        <v>11077</v>
      </c>
      <c r="C181" s="11" t="s">
        <v>2448</v>
      </c>
      <c r="D181" s="11" t="s">
        <v>2448</v>
      </c>
      <c r="E181" s="14"/>
      <c r="F181" s="11"/>
      <c r="G181" s="11" t="s">
        <v>2027</v>
      </c>
      <c r="H181" s="11"/>
      <c r="I181" s="14"/>
      <c r="J181" s="12" t="s">
        <v>2449</v>
      </c>
      <c r="K181" s="12" t="s">
        <v>2450</v>
      </c>
      <c r="L181" s="11" t="s">
        <v>11666</v>
      </c>
      <c r="M181" s="11" t="s">
        <v>28</v>
      </c>
      <c r="N181" s="11">
        <v>0</v>
      </c>
      <c r="O181" s="11">
        <v>4</v>
      </c>
      <c r="P181" s="11"/>
      <c r="Q181" s="130">
        <v>4</v>
      </c>
      <c r="R181" s="130">
        <v>4</v>
      </c>
      <c r="S181" s="14"/>
      <c r="T181" s="16"/>
    </row>
    <row r="182" spans="1:20" ht="14.25" customHeight="1">
      <c r="A182" s="7">
        <v>20</v>
      </c>
      <c r="B182" s="19" t="s">
        <v>2404</v>
      </c>
      <c r="C182" s="11" t="s">
        <v>10842</v>
      </c>
      <c r="D182" s="11" t="s">
        <v>11752</v>
      </c>
      <c r="E182" s="14"/>
      <c r="F182" s="11"/>
      <c r="G182" s="11"/>
      <c r="H182" s="11"/>
      <c r="I182" s="14"/>
      <c r="J182" s="12" t="s">
        <v>1157</v>
      </c>
      <c r="K182" s="12" t="s">
        <v>952</v>
      </c>
      <c r="L182" s="11" t="s">
        <v>11663</v>
      </c>
      <c r="M182" s="11" t="s">
        <v>43</v>
      </c>
      <c r="N182" s="11">
        <v>0</v>
      </c>
      <c r="O182" s="11">
        <v>4</v>
      </c>
      <c r="P182" s="11"/>
      <c r="Q182" s="130">
        <v>3</v>
      </c>
      <c r="R182" s="130">
        <v>4</v>
      </c>
      <c r="S182" s="14"/>
      <c r="T182" s="16"/>
    </row>
    <row r="183" spans="1:20" ht="14.25" customHeight="1">
      <c r="A183" s="7">
        <v>20</v>
      </c>
      <c r="B183" s="19" t="s">
        <v>2404</v>
      </c>
      <c r="C183" s="11" t="s">
        <v>80</v>
      </c>
      <c r="D183" s="11" t="s">
        <v>2451</v>
      </c>
      <c r="E183" s="14"/>
      <c r="F183" s="11"/>
      <c r="G183" s="11" t="s">
        <v>2451</v>
      </c>
      <c r="H183" s="11"/>
      <c r="I183" s="14"/>
      <c r="J183" s="12" t="s">
        <v>952</v>
      </c>
      <c r="K183" s="12" t="s">
        <v>505</v>
      </c>
      <c r="L183" s="11" t="s">
        <v>11688</v>
      </c>
      <c r="M183" s="11" t="s">
        <v>83</v>
      </c>
      <c r="N183" s="11">
        <v>0</v>
      </c>
      <c r="O183" s="11">
        <v>4</v>
      </c>
      <c r="P183" s="11"/>
      <c r="Q183" s="130">
        <v>4</v>
      </c>
      <c r="R183" s="130">
        <v>4</v>
      </c>
      <c r="S183" s="14"/>
      <c r="T183" s="16"/>
    </row>
    <row r="184" spans="1:20" ht="14.25" customHeight="1">
      <c r="A184" s="7">
        <v>20</v>
      </c>
      <c r="B184" s="19" t="s">
        <v>2404</v>
      </c>
      <c r="C184" s="11" t="s">
        <v>753</v>
      </c>
      <c r="D184" s="11" t="s">
        <v>2452</v>
      </c>
      <c r="E184" s="14"/>
      <c r="F184" s="11"/>
      <c r="G184" s="11" t="s">
        <v>2454</v>
      </c>
      <c r="H184" s="11" t="s">
        <v>2454</v>
      </c>
      <c r="I184" s="14"/>
      <c r="J184" s="12" t="s">
        <v>2453</v>
      </c>
      <c r="K184" s="12" t="s">
        <v>2199</v>
      </c>
      <c r="L184" s="11" t="s">
        <v>11663</v>
      </c>
      <c r="M184" s="11" t="s">
        <v>83</v>
      </c>
      <c r="N184" s="11">
        <v>0</v>
      </c>
      <c r="O184" s="11">
        <v>4</v>
      </c>
      <c r="P184" s="11"/>
      <c r="Q184" s="130">
        <v>3</v>
      </c>
      <c r="R184" s="130">
        <v>5</v>
      </c>
      <c r="S184" s="14"/>
      <c r="T184" s="16"/>
    </row>
    <row r="185" spans="1:20" ht="14.25" customHeight="1">
      <c r="A185" s="7">
        <v>20</v>
      </c>
      <c r="B185" s="19" t="s">
        <v>2404</v>
      </c>
      <c r="C185" s="11" t="s">
        <v>1450</v>
      </c>
      <c r="D185" s="11" t="s">
        <v>1450</v>
      </c>
      <c r="E185" s="14"/>
      <c r="F185" s="11"/>
      <c r="G185" s="11" t="s">
        <v>1450</v>
      </c>
      <c r="H185" s="11" t="s">
        <v>1450</v>
      </c>
      <c r="I185" s="14"/>
      <c r="J185" s="12" t="s">
        <v>2455</v>
      </c>
      <c r="K185" s="12" t="s">
        <v>2456</v>
      </c>
      <c r="L185" s="11" t="s">
        <v>11663</v>
      </c>
      <c r="M185" s="11" t="s">
        <v>83</v>
      </c>
      <c r="N185" s="11">
        <v>0</v>
      </c>
      <c r="O185" s="11">
        <v>4</v>
      </c>
      <c r="P185" s="11"/>
      <c r="Q185" s="130">
        <v>4</v>
      </c>
      <c r="R185" s="130">
        <v>5</v>
      </c>
      <c r="S185" s="14"/>
      <c r="T185" s="16"/>
    </row>
    <row r="186" spans="1:20" ht="14.25" customHeight="1">
      <c r="A186" s="7">
        <v>20</v>
      </c>
      <c r="B186" s="19" t="s">
        <v>2404</v>
      </c>
      <c r="C186" s="11" t="s">
        <v>105</v>
      </c>
      <c r="D186" s="11" t="s">
        <v>90</v>
      </c>
      <c r="E186" s="14"/>
      <c r="F186" s="11" t="s">
        <v>2457</v>
      </c>
      <c r="G186" s="11" t="s">
        <v>2460</v>
      </c>
      <c r="H186" s="11" t="s">
        <v>2460</v>
      </c>
      <c r="I186" s="14"/>
      <c r="J186" s="12" t="s">
        <v>2458</v>
      </c>
      <c r="K186" s="12" t="s">
        <v>2459</v>
      </c>
      <c r="L186" s="11" t="s">
        <v>11663</v>
      </c>
      <c r="M186" s="11" t="s">
        <v>43</v>
      </c>
      <c r="N186" s="11">
        <v>0</v>
      </c>
      <c r="O186" s="11">
        <v>4</v>
      </c>
      <c r="P186" s="11"/>
      <c r="Q186" s="130">
        <v>4</v>
      </c>
      <c r="R186" s="130">
        <v>5</v>
      </c>
      <c r="S186" s="14"/>
      <c r="T186" s="16"/>
    </row>
    <row r="187" spans="1:20" ht="14.25" customHeight="1">
      <c r="A187" s="7">
        <v>21</v>
      </c>
      <c r="B187" s="19" t="s">
        <v>2461</v>
      </c>
      <c r="C187" s="11" t="s">
        <v>2465</v>
      </c>
      <c r="D187" s="11" t="s">
        <v>11753</v>
      </c>
      <c r="E187" s="14"/>
      <c r="F187" s="11" t="s">
        <v>2525</v>
      </c>
      <c r="G187" s="14"/>
      <c r="H187" s="14"/>
      <c r="I187" s="14"/>
      <c r="J187" s="12" t="s">
        <v>1891</v>
      </c>
      <c r="K187" s="415"/>
      <c r="L187" s="11" t="s">
        <v>11666</v>
      </c>
      <c r="M187" s="11" t="s">
        <v>275</v>
      </c>
      <c r="N187" s="11">
        <v>0</v>
      </c>
      <c r="O187" s="11">
        <v>0</v>
      </c>
      <c r="P187" s="11"/>
      <c r="Q187" s="11"/>
      <c r="R187" s="11"/>
      <c r="S187" s="14"/>
      <c r="T187" s="16"/>
    </row>
    <row r="188" spans="1:20" ht="14.25" customHeight="1">
      <c r="A188" s="7">
        <v>21</v>
      </c>
      <c r="B188" s="10" t="s">
        <v>2461</v>
      </c>
      <c r="C188" s="11" t="s">
        <v>10589</v>
      </c>
      <c r="D188" s="11" t="s">
        <v>10589</v>
      </c>
      <c r="E188" s="14"/>
      <c r="F188" s="14"/>
      <c r="G188" s="14"/>
      <c r="H188" s="14"/>
      <c r="I188" s="14"/>
      <c r="J188" s="12" t="s">
        <v>1645</v>
      </c>
      <c r="K188" s="415"/>
      <c r="L188" s="11" t="s">
        <v>11666</v>
      </c>
      <c r="M188" s="11" t="s">
        <v>275</v>
      </c>
      <c r="N188" s="11">
        <v>0</v>
      </c>
      <c r="O188" s="11">
        <v>1</v>
      </c>
      <c r="P188" s="11"/>
      <c r="Q188" s="11"/>
      <c r="R188" s="11"/>
      <c r="S188" s="14"/>
      <c r="T188" s="16"/>
    </row>
    <row r="189" spans="1:20" ht="14.25" customHeight="1">
      <c r="A189" s="7">
        <v>21</v>
      </c>
      <c r="B189" s="10" t="s">
        <v>2461</v>
      </c>
      <c r="C189" s="11" t="s">
        <v>11754</v>
      </c>
      <c r="D189" s="11" t="s">
        <v>11754</v>
      </c>
      <c r="E189" s="14"/>
      <c r="F189" s="14"/>
      <c r="G189" s="14"/>
      <c r="H189" s="14"/>
      <c r="I189" s="14"/>
      <c r="J189" s="12" t="s">
        <v>1475</v>
      </c>
      <c r="K189" s="415"/>
      <c r="L189" s="11" t="s">
        <v>11663</v>
      </c>
      <c r="M189" s="11" t="s">
        <v>275</v>
      </c>
      <c r="N189" s="11">
        <v>0</v>
      </c>
      <c r="O189" s="11">
        <v>1</v>
      </c>
      <c r="P189" s="11"/>
      <c r="Q189" s="11"/>
      <c r="R189" s="11"/>
      <c r="S189" s="14"/>
      <c r="T189" s="16"/>
    </row>
    <row r="190" spans="1:20" ht="14.25" customHeight="1">
      <c r="A190" s="7">
        <v>21</v>
      </c>
      <c r="B190" s="10" t="s">
        <v>2461</v>
      </c>
      <c r="C190" s="11"/>
      <c r="D190" s="11" t="s">
        <v>2136</v>
      </c>
      <c r="E190" s="14"/>
      <c r="F190" s="14"/>
      <c r="G190" s="14"/>
      <c r="H190" s="14"/>
      <c r="I190" s="14"/>
      <c r="J190" s="12" t="s">
        <v>2611</v>
      </c>
      <c r="K190" s="415"/>
      <c r="L190" s="11" t="s">
        <v>11663</v>
      </c>
      <c r="M190" s="11" t="s">
        <v>275</v>
      </c>
      <c r="N190" s="11">
        <v>0</v>
      </c>
      <c r="O190" s="11">
        <v>5</v>
      </c>
      <c r="P190" s="11"/>
      <c r="Q190" s="11"/>
      <c r="R190" s="11"/>
      <c r="S190" s="14"/>
      <c r="T190" s="16"/>
    </row>
    <row r="191" spans="1:20" ht="14.25" customHeight="1">
      <c r="A191" s="7">
        <v>21</v>
      </c>
      <c r="B191" s="10" t="s">
        <v>2461</v>
      </c>
      <c r="C191" s="11" t="s">
        <v>111</v>
      </c>
      <c r="D191" s="11" t="s">
        <v>8087</v>
      </c>
      <c r="E191" s="14"/>
      <c r="F191" s="14"/>
      <c r="G191" s="14"/>
      <c r="H191" s="14"/>
      <c r="I191" s="14"/>
      <c r="J191" s="12" t="s">
        <v>222</v>
      </c>
      <c r="K191" s="415"/>
      <c r="L191" s="11" t="s">
        <v>11663</v>
      </c>
      <c r="M191" s="11" t="s">
        <v>275</v>
      </c>
      <c r="N191" s="11">
        <v>0</v>
      </c>
      <c r="O191" s="11">
        <v>5</v>
      </c>
      <c r="P191" s="11"/>
      <c r="Q191" s="11"/>
      <c r="R191" s="11"/>
      <c r="S191" s="14"/>
      <c r="T191" s="16"/>
    </row>
    <row r="192" spans="1:20" ht="14.25" customHeight="1">
      <c r="A192" s="7">
        <v>21</v>
      </c>
      <c r="B192" s="10" t="s">
        <v>2461</v>
      </c>
      <c r="C192" s="28" t="s">
        <v>6508</v>
      </c>
      <c r="D192" s="28" t="s">
        <v>6508</v>
      </c>
      <c r="E192" s="14"/>
      <c r="F192" s="14"/>
      <c r="G192" s="14"/>
      <c r="H192" s="14"/>
      <c r="I192" s="14"/>
      <c r="J192" s="12" t="s">
        <v>222</v>
      </c>
      <c r="K192" s="415"/>
      <c r="L192" s="11" t="s">
        <v>11663</v>
      </c>
      <c r="M192" s="11" t="s">
        <v>275</v>
      </c>
      <c r="N192" s="11">
        <v>0</v>
      </c>
      <c r="O192" s="11">
        <v>5</v>
      </c>
      <c r="P192" s="11"/>
      <c r="Q192" s="11"/>
      <c r="R192" s="11"/>
      <c r="S192" s="14"/>
      <c r="T192" s="16"/>
    </row>
    <row r="193" spans="1:20" ht="14.25" customHeight="1">
      <c r="A193" s="7">
        <v>21</v>
      </c>
      <c r="B193" s="10" t="s">
        <v>2461</v>
      </c>
      <c r="C193" s="11" t="s">
        <v>148</v>
      </c>
      <c r="D193" s="11" t="s">
        <v>148</v>
      </c>
      <c r="E193" s="14"/>
      <c r="F193" s="14"/>
      <c r="G193" s="14"/>
      <c r="H193" s="14"/>
      <c r="I193" s="14"/>
      <c r="J193" s="12" t="s">
        <v>693</v>
      </c>
      <c r="K193" s="415"/>
      <c r="L193" s="11" t="s">
        <v>11666</v>
      </c>
      <c r="M193" s="11" t="s">
        <v>153</v>
      </c>
      <c r="N193" s="11">
        <v>0</v>
      </c>
      <c r="O193" s="11">
        <v>1</v>
      </c>
      <c r="P193" s="11"/>
      <c r="Q193" s="11"/>
      <c r="R193" s="11"/>
      <c r="S193" s="14"/>
      <c r="T193" s="16"/>
    </row>
    <row r="194" spans="1:20" ht="14.25" customHeight="1">
      <c r="A194" s="7">
        <v>21</v>
      </c>
      <c r="B194" s="10" t="s">
        <v>2461</v>
      </c>
      <c r="C194" s="11" t="s">
        <v>753</v>
      </c>
      <c r="D194" s="11" t="s">
        <v>11755</v>
      </c>
      <c r="E194" s="14"/>
      <c r="F194" s="14"/>
      <c r="G194" s="11" t="s">
        <v>7655</v>
      </c>
      <c r="H194" s="14"/>
      <c r="I194" s="14"/>
      <c r="J194" s="12" t="s">
        <v>1097</v>
      </c>
      <c r="K194" s="415"/>
      <c r="L194" s="11" t="s">
        <v>11663</v>
      </c>
      <c r="M194" s="11" t="s">
        <v>28</v>
      </c>
      <c r="N194" s="11">
        <v>0</v>
      </c>
      <c r="O194" s="11">
        <v>0</v>
      </c>
      <c r="P194" s="11"/>
      <c r="Q194" s="11"/>
      <c r="R194" s="11"/>
      <c r="S194" s="14"/>
      <c r="T194" s="16"/>
    </row>
    <row r="195" spans="1:20" ht="14.25" customHeight="1">
      <c r="A195" s="7">
        <v>21</v>
      </c>
      <c r="B195" s="10" t="s">
        <v>2461</v>
      </c>
      <c r="C195" s="11"/>
      <c r="D195" s="11" t="s">
        <v>11756</v>
      </c>
      <c r="E195" s="14"/>
      <c r="F195" s="14"/>
      <c r="G195" s="14"/>
      <c r="H195" s="14"/>
      <c r="I195" s="14"/>
      <c r="J195" s="12" t="s">
        <v>1875</v>
      </c>
      <c r="K195" s="415"/>
      <c r="L195" s="11" t="s">
        <v>11688</v>
      </c>
      <c r="M195" s="11" t="s">
        <v>83</v>
      </c>
      <c r="N195" s="11">
        <v>0</v>
      </c>
      <c r="O195" s="11">
        <v>5</v>
      </c>
      <c r="P195" s="11"/>
      <c r="Q195" s="11"/>
      <c r="R195" s="11"/>
      <c r="S195" s="14"/>
      <c r="T195" s="16"/>
    </row>
    <row r="196" spans="1:20" ht="14.25" customHeight="1">
      <c r="A196" s="7">
        <v>21</v>
      </c>
      <c r="B196" s="10" t="s">
        <v>2461</v>
      </c>
      <c r="C196" s="11"/>
      <c r="D196" s="11" t="s">
        <v>4686</v>
      </c>
      <c r="E196" s="14"/>
      <c r="F196" s="14"/>
      <c r="G196" s="14"/>
      <c r="H196" s="14"/>
      <c r="I196" s="14"/>
      <c r="J196" s="12" t="s">
        <v>890</v>
      </c>
      <c r="K196" s="415"/>
      <c r="L196" s="11" t="s">
        <v>11666</v>
      </c>
      <c r="M196" s="11" t="s">
        <v>28</v>
      </c>
      <c r="N196" s="11">
        <v>0</v>
      </c>
      <c r="O196" s="11">
        <v>1</v>
      </c>
      <c r="P196" s="11"/>
      <c r="Q196" s="11"/>
      <c r="R196" s="11"/>
      <c r="S196" s="14"/>
      <c r="T196" s="16"/>
    </row>
    <row r="197" spans="1:20" ht="14.25" customHeight="1">
      <c r="A197" s="7">
        <v>21</v>
      </c>
      <c r="B197" s="10" t="s">
        <v>2461</v>
      </c>
      <c r="C197" s="11"/>
      <c r="D197" s="11" t="s">
        <v>273</v>
      </c>
      <c r="E197" s="14"/>
      <c r="F197" s="14"/>
      <c r="G197" s="14"/>
      <c r="H197" s="14"/>
      <c r="I197" s="14"/>
      <c r="J197" s="12" t="s">
        <v>2314</v>
      </c>
      <c r="K197" s="415"/>
      <c r="L197" s="11" t="s">
        <v>11666</v>
      </c>
      <c r="M197" s="11" t="s">
        <v>43</v>
      </c>
      <c r="N197" s="11">
        <v>0</v>
      </c>
      <c r="O197" s="11">
        <v>1</v>
      </c>
      <c r="P197" s="11"/>
      <c r="Q197" s="11"/>
      <c r="R197" s="11"/>
      <c r="S197" s="14"/>
      <c r="T197" s="16"/>
    </row>
    <row r="198" spans="1:20" ht="14.25" customHeight="1">
      <c r="A198" s="7">
        <v>21</v>
      </c>
      <c r="B198" s="10" t="s">
        <v>2461</v>
      </c>
      <c r="C198" s="11" t="s">
        <v>89</v>
      </c>
      <c r="D198" s="11" t="s">
        <v>89</v>
      </c>
      <c r="E198" s="14"/>
      <c r="F198" s="14"/>
      <c r="G198" s="14"/>
      <c r="H198" s="14"/>
      <c r="I198" s="14"/>
      <c r="J198" s="12" t="s">
        <v>81</v>
      </c>
      <c r="K198" s="415"/>
      <c r="L198" s="11" t="s">
        <v>11666</v>
      </c>
      <c r="M198" s="11" t="s">
        <v>43</v>
      </c>
      <c r="N198" s="11">
        <v>0</v>
      </c>
      <c r="O198" s="11">
        <v>1</v>
      </c>
      <c r="P198" s="11"/>
      <c r="Q198" s="11"/>
      <c r="R198" s="11"/>
      <c r="S198" s="14"/>
      <c r="T198" s="16"/>
    </row>
    <row r="199" spans="1:20" ht="14.25" customHeight="1">
      <c r="A199" s="7">
        <v>21</v>
      </c>
      <c r="B199" s="10" t="s">
        <v>2461</v>
      </c>
      <c r="C199" s="11"/>
      <c r="D199" s="11" t="s">
        <v>7447</v>
      </c>
      <c r="E199" s="14"/>
      <c r="F199" s="14"/>
      <c r="G199" s="14"/>
      <c r="H199" s="14"/>
      <c r="I199" s="14"/>
      <c r="J199" s="12" t="s">
        <v>25</v>
      </c>
      <c r="K199" s="415"/>
      <c r="L199" s="11" t="s">
        <v>11663</v>
      </c>
      <c r="M199" s="14"/>
      <c r="N199" s="11">
        <v>0</v>
      </c>
      <c r="O199" s="11">
        <v>5</v>
      </c>
      <c r="P199" s="11"/>
      <c r="Q199" s="11"/>
      <c r="R199" s="11"/>
      <c r="S199" s="14"/>
      <c r="T199" s="16"/>
    </row>
    <row r="200" spans="1:20" ht="14.25" customHeight="1">
      <c r="A200" s="7">
        <v>21</v>
      </c>
      <c r="B200" s="10" t="s">
        <v>2461</v>
      </c>
      <c r="C200" s="11" t="s">
        <v>593</v>
      </c>
      <c r="D200" s="11" t="s">
        <v>593</v>
      </c>
      <c r="E200" s="14"/>
      <c r="F200" s="14"/>
      <c r="G200" s="11" t="s">
        <v>11757</v>
      </c>
      <c r="H200" s="11" t="s">
        <v>11757</v>
      </c>
      <c r="I200" s="14"/>
      <c r="J200" s="12" t="s">
        <v>684</v>
      </c>
      <c r="K200" s="46"/>
      <c r="L200" s="11" t="s">
        <v>11663</v>
      </c>
      <c r="M200" s="11" t="s">
        <v>43</v>
      </c>
      <c r="N200" s="11">
        <v>0</v>
      </c>
      <c r="O200" s="11">
        <v>0</v>
      </c>
      <c r="P200" s="11"/>
      <c r="Q200" s="11"/>
      <c r="R200" s="11"/>
      <c r="S200" s="14"/>
      <c r="T200" s="16"/>
    </row>
    <row r="201" spans="1:20" ht="14.25" customHeight="1">
      <c r="A201" s="7">
        <v>21</v>
      </c>
      <c r="B201" s="10" t="s">
        <v>2461</v>
      </c>
      <c r="C201" s="11"/>
      <c r="D201" s="11" t="s">
        <v>1217</v>
      </c>
      <c r="E201" s="14"/>
      <c r="F201" s="14"/>
      <c r="G201" s="14"/>
      <c r="H201" s="14"/>
      <c r="I201" s="14"/>
      <c r="J201" s="12" t="s">
        <v>1364</v>
      </c>
      <c r="K201" s="415"/>
      <c r="L201" s="11" t="s">
        <v>11663</v>
      </c>
      <c r="M201" s="11" t="s">
        <v>43</v>
      </c>
      <c r="N201" s="11">
        <v>0</v>
      </c>
      <c r="O201" s="11">
        <v>1</v>
      </c>
      <c r="P201" s="11"/>
      <c r="Q201" s="11"/>
      <c r="R201" s="11"/>
      <c r="S201" s="14"/>
      <c r="T201" s="16"/>
    </row>
    <row r="202" spans="1:20" ht="14.25" customHeight="1">
      <c r="A202" s="7">
        <v>21</v>
      </c>
      <c r="B202" s="10" t="s">
        <v>2461</v>
      </c>
      <c r="C202" s="11" t="s">
        <v>943</v>
      </c>
      <c r="D202" s="11" t="s">
        <v>90</v>
      </c>
      <c r="E202" s="14"/>
      <c r="F202" s="11" t="s">
        <v>2462</v>
      </c>
      <c r="G202" s="11" t="s">
        <v>11758</v>
      </c>
      <c r="H202" s="11" t="s">
        <v>11758</v>
      </c>
      <c r="I202" s="11" t="s">
        <v>181</v>
      </c>
      <c r="J202" s="12" t="s">
        <v>1033</v>
      </c>
      <c r="K202" s="12" t="s">
        <v>2463</v>
      </c>
      <c r="L202" s="11" t="s">
        <v>11666</v>
      </c>
      <c r="M202" s="11" t="s">
        <v>28</v>
      </c>
      <c r="N202" s="11">
        <v>0</v>
      </c>
      <c r="O202" s="11">
        <v>0</v>
      </c>
      <c r="P202" s="11" t="s">
        <v>11759</v>
      </c>
      <c r="Q202" s="130">
        <v>4</v>
      </c>
      <c r="R202" s="130">
        <v>4</v>
      </c>
      <c r="S202" s="14"/>
      <c r="T202" s="16"/>
    </row>
    <row r="203" spans="1:20" ht="14.25" customHeight="1">
      <c r="A203" s="7">
        <v>21</v>
      </c>
      <c r="B203" s="10" t="s">
        <v>2461</v>
      </c>
      <c r="C203" s="11" t="s">
        <v>360</v>
      </c>
      <c r="D203" s="11" t="s">
        <v>2740</v>
      </c>
      <c r="E203" s="14"/>
      <c r="F203" s="14"/>
      <c r="G203" s="14"/>
      <c r="H203" s="14"/>
      <c r="I203" s="14"/>
      <c r="J203" s="12" t="s">
        <v>11760</v>
      </c>
      <c r="K203" s="415"/>
      <c r="L203" s="11" t="s">
        <v>11688</v>
      </c>
      <c r="M203" s="11" t="s">
        <v>83</v>
      </c>
      <c r="N203" s="11">
        <v>0</v>
      </c>
      <c r="O203" s="11">
        <v>5</v>
      </c>
      <c r="P203" s="11"/>
      <c r="Q203" s="11"/>
      <c r="R203" s="11"/>
      <c r="S203" s="14"/>
      <c r="T203" s="16"/>
    </row>
    <row r="204" spans="1:20" ht="14.25" customHeight="1">
      <c r="A204" s="7">
        <v>21</v>
      </c>
      <c r="B204" s="10" t="s">
        <v>2461</v>
      </c>
      <c r="C204" s="11"/>
      <c r="D204" s="11" t="s">
        <v>11761</v>
      </c>
      <c r="E204" s="14"/>
      <c r="F204" s="14"/>
      <c r="G204" s="14"/>
      <c r="H204" s="14"/>
      <c r="I204" s="14"/>
      <c r="J204" s="12" t="s">
        <v>11762</v>
      </c>
      <c r="K204" s="415"/>
      <c r="L204" s="11" t="s">
        <v>11663</v>
      </c>
      <c r="M204" s="11" t="s">
        <v>275</v>
      </c>
      <c r="N204" s="11">
        <v>0</v>
      </c>
      <c r="O204" s="11">
        <v>5</v>
      </c>
      <c r="P204" s="11"/>
      <c r="Q204" s="11"/>
      <c r="R204" s="11"/>
      <c r="S204" s="14"/>
      <c r="T204" s="16"/>
    </row>
    <row r="205" spans="1:20" ht="14.25" customHeight="1">
      <c r="A205" s="7">
        <v>21</v>
      </c>
      <c r="B205" s="10" t="s">
        <v>2461</v>
      </c>
      <c r="C205" s="11" t="s">
        <v>11763</v>
      </c>
      <c r="D205" s="11" t="s">
        <v>11763</v>
      </c>
      <c r="E205" s="14"/>
      <c r="F205" s="14"/>
      <c r="G205" s="14"/>
      <c r="H205" s="14"/>
      <c r="I205" s="14"/>
      <c r="J205" s="12" t="s">
        <v>366</v>
      </c>
      <c r="K205" s="415"/>
      <c r="L205" s="11" t="s">
        <v>11666</v>
      </c>
      <c r="M205" s="11" t="s">
        <v>28</v>
      </c>
      <c r="N205" s="11">
        <v>0</v>
      </c>
      <c r="O205" s="11">
        <v>1</v>
      </c>
      <c r="P205" s="11"/>
      <c r="Q205" s="11"/>
      <c r="R205" s="11"/>
      <c r="S205" s="14"/>
      <c r="T205" s="16"/>
    </row>
    <row r="206" spans="1:20" ht="14.25" customHeight="1">
      <c r="A206" s="7">
        <v>21</v>
      </c>
      <c r="B206" s="10" t="s">
        <v>2461</v>
      </c>
      <c r="C206" s="11" t="s">
        <v>497</v>
      </c>
      <c r="D206" s="11" t="s">
        <v>11764</v>
      </c>
      <c r="E206" s="14"/>
      <c r="F206" s="11" t="s">
        <v>2489</v>
      </c>
      <c r="G206" s="11" t="s">
        <v>11765</v>
      </c>
      <c r="H206" s="11" t="s">
        <v>11765</v>
      </c>
      <c r="I206" s="14"/>
      <c r="J206" s="12" t="s">
        <v>467</v>
      </c>
      <c r="K206" s="46"/>
      <c r="L206" s="11" t="s">
        <v>11663</v>
      </c>
      <c r="M206" s="11" t="s">
        <v>43</v>
      </c>
      <c r="N206" s="11">
        <v>0</v>
      </c>
      <c r="O206" s="11">
        <v>0</v>
      </c>
      <c r="P206" s="11"/>
      <c r="Q206" s="11"/>
      <c r="R206" s="11"/>
      <c r="S206" s="14"/>
      <c r="T206" s="16"/>
    </row>
    <row r="207" spans="1:20" ht="14.25" customHeight="1">
      <c r="A207" s="7">
        <v>21</v>
      </c>
      <c r="B207" s="10" t="s">
        <v>2461</v>
      </c>
      <c r="C207" s="11" t="s">
        <v>350</v>
      </c>
      <c r="D207" s="11" t="s">
        <v>350</v>
      </c>
      <c r="E207" s="14"/>
      <c r="F207" s="11" t="s">
        <v>3200</v>
      </c>
      <c r="G207" s="11" t="s">
        <v>11766</v>
      </c>
      <c r="H207" s="11" t="s">
        <v>11766</v>
      </c>
      <c r="I207" s="14"/>
      <c r="J207" s="12" t="s">
        <v>6790</v>
      </c>
      <c r="K207" s="46"/>
      <c r="L207" s="11" t="s">
        <v>11666</v>
      </c>
      <c r="M207" s="11" t="s">
        <v>275</v>
      </c>
      <c r="N207" s="11">
        <v>0</v>
      </c>
      <c r="O207" s="11">
        <v>0</v>
      </c>
      <c r="P207" s="11"/>
      <c r="Q207" s="11"/>
      <c r="R207" s="11"/>
      <c r="S207" s="14"/>
      <c r="T207" s="16"/>
    </row>
    <row r="208" spans="1:20" ht="14.25" customHeight="1">
      <c r="A208" s="7">
        <v>21</v>
      </c>
      <c r="B208" s="10" t="s">
        <v>2461</v>
      </c>
      <c r="C208" s="11" t="s">
        <v>257</v>
      </c>
      <c r="D208" s="11" t="s">
        <v>257</v>
      </c>
      <c r="E208" s="14"/>
      <c r="F208" s="11"/>
      <c r="G208" s="11"/>
      <c r="H208" s="11"/>
      <c r="I208" s="14"/>
      <c r="J208" s="12" t="s">
        <v>8150</v>
      </c>
      <c r="K208" s="46"/>
      <c r="L208" s="11" t="s">
        <v>11663</v>
      </c>
      <c r="M208" s="11" t="s">
        <v>275</v>
      </c>
      <c r="N208" s="11">
        <v>0</v>
      </c>
      <c r="O208" s="11">
        <v>6</v>
      </c>
      <c r="P208" s="11"/>
      <c r="Q208" s="11"/>
      <c r="R208" s="11"/>
      <c r="S208" s="14"/>
      <c r="T208" s="16"/>
    </row>
    <row r="209" spans="1:20" ht="14.25" customHeight="1">
      <c r="A209" s="7">
        <v>21</v>
      </c>
      <c r="B209" s="10" t="s">
        <v>2461</v>
      </c>
      <c r="C209" s="11" t="s">
        <v>2161</v>
      </c>
      <c r="D209" s="11" t="s">
        <v>2484</v>
      </c>
      <c r="E209" s="14"/>
      <c r="F209" s="11" t="s">
        <v>3325</v>
      </c>
      <c r="G209" s="14"/>
      <c r="H209" s="14"/>
      <c r="I209" s="14"/>
      <c r="J209" s="12" t="s">
        <v>6037</v>
      </c>
      <c r="K209" s="415"/>
      <c r="L209" s="11" t="s">
        <v>11663</v>
      </c>
      <c r="M209" s="11" t="s">
        <v>5797</v>
      </c>
      <c r="N209" s="11">
        <v>0</v>
      </c>
      <c r="O209" s="11">
        <v>5</v>
      </c>
      <c r="P209" s="11"/>
      <c r="Q209" s="11"/>
      <c r="R209" s="11"/>
      <c r="S209" s="14"/>
      <c r="T209" s="16"/>
    </row>
    <row r="210" spans="1:20" ht="14.25" customHeight="1">
      <c r="A210" s="7">
        <v>21</v>
      </c>
      <c r="B210" s="10" t="s">
        <v>2461</v>
      </c>
      <c r="C210" s="11" t="s">
        <v>75</v>
      </c>
      <c r="D210" s="11" t="s">
        <v>75</v>
      </c>
      <c r="E210" s="14"/>
      <c r="F210" s="14"/>
      <c r="G210" s="14"/>
      <c r="H210" s="14"/>
      <c r="I210" s="14"/>
      <c r="J210" s="12" t="s">
        <v>8785</v>
      </c>
      <c r="K210" s="415"/>
      <c r="L210" s="11" t="s">
        <v>11666</v>
      </c>
      <c r="M210" s="11" t="s">
        <v>78</v>
      </c>
      <c r="N210" s="11">
        <v>0</v>
      </c>
      <c r="O210" s="11">
        <v>5</v>
      </c>
      <c r="P210" s="11" t="s">
        <v>11767</v>
      </c>
      <c r="Q210" s="11"/>
      <c r="R210" s="11"/>
      <c r="S210" s="14"/>
      <c r="T210" s="16"/>
    </row>
    <row r="211" spans="1:20" ht="14.25" customHeight="1">
      <c r="A211" s="7">
        <v>21</v>
      </c>
      <c r="B211" s="10" t="s">
        <v>2461</v>
      </c>
      <c r="C211" s="11"/>
      <c r="D211" s="11" t="s">
        <v>2136</v>
      </c>
      <c r="E211" s="14"/>
      <c r="F211" s="14"/>
      <c r="G211" s="11" t="s">
        <v>581</v>
      </c>
      <c r="H211" s="11" t="s">
        <v>581</v>
      </c>
      <c r="I211" s="14"/>
      <c r="J211" s="12" t="s">
        <v>11768</v>
      </c>
      <c r="K211" s="46" t="s">
        <v>8146</v>
      </c>
      <c r="L211" s="11" t="s">
        <v>11663</v>
      </c>
      <c r="M211" s="11" t="s">
        <v>275</v>
      </c>
      <c r="N211" s="11">
        <v>0</v>
      </c>
      <c r="O211" s="11">
        <v>5</v>
      </c>
      <c r="P211" s="11"/>
      <c r="Q211" s="11"/>
      <c r="R211" s="11"/>
      <c r="S211" s="14"/>
      <c r="T211" s="16"/>
    </row>
    <row r="212" spans="1:20" ht="14.25" customHeight="1">
      <c r="A212" s="7">
        <v>21</v>
      </c>
      <c r="B212" s="10" t="s">
        <v>2461</v>
      </c>
      <c r="C212" s="11" t="s">
        <v>6508</v>
      </c>
      <c r="D212" s="11" t="s">
        <v>6508</v>
      </c>
      <c r="E212" s="14"/>
      <c r="F212" s="14"/>
      <c r="G212" s="14"/>
      <c r="H212" s="14"/>
      <c r="I212" s="14"/>
      <c r="J212" s="12" t="s">
        <v>11769</v>
      </c>
      <c r="K212" s="415"/>
      <c r="L212" s="11" t="s">
        <v>11663</v>
      </c>
      <c r="M212" s="11" t="s">
        <v>275</v>
      </c>
      <c r="N212" s="11">
        <v>0</v>
      </c>
      <c r="O212" s="11">
        <v>5</v>
      </c>
      <c r="P212" s="11"/>
      <c r="Q212" s="11"/>
      <c r="R212" s="11"/>
      <c r="S212" s="14"/>
      <c r="T212" s="16"/>
    </row>
    <row r="213" spans="1:20" ht="14.25" customHeight="1">
      <c r="A213" s="7">
        <v>21</v>
      </c>
      <c r="B213" s="10" t="s">
        <v>2461</v>
      </c>
      <c r="C213" s="11"/>
      <c r="D213" s="11" t="s">
        <v>11770</v>
      </c>
      <c r="E213" s="14"/>
      <c r="F213" s="14"/>
      <c r="G213" s="14"/>
      <c r="H213" s="14"/>
      <c r="I213" s="14"/>
      <c r="J213" s="12" t="s">
        <v>11771</v>
      </c>
      <c r="K213" s="415"/>
      <c r="L213" s="11" t="s">
        <v>11663</v>
      </c>
      <c r="M213" s="11" t="s">
        <v>43</v>
      </c>
      <c r="N213" s="11">
        <v>0</v>
      </c>
      <c r="O213" s="11">
        <v>5</v>
      </c>
      <c r="P213" s="11"/>
      <c r="Q213" s="11"/>
      <c r="R213" s="11"/>
      <c r="S213" s="14"/>
      <c r="T213" s="16"/>
    </row>
    <row r="214" spans="1:20" ht="14.25" customHeight="1">
      <c r="A214" s="7">
        <v>21</v>
      </c>
      <c r="B214" s="10" t="s">
        <v>2461</v>
      </c>
      <c r="C214" s="11"/>
      <c r="D214" s="11" t="s">
        <v>547</v>
      </c>
      <c r="E214" s="14"/>
      <c r="F214" s="14"/>
      <c r="G214" s="14"/>
      <c r="H214" s="14"/>
      <c r="I214" s="14"/>
      <c r="J214" s="12" t="s">
        <v>11772</v>
      </c>
      <c r="K214" s="415"/>
      <c r="L214" s="11" t="s">
        <v>11663</v>
      </c>
      <c r="M214" s="14"/>
      <c r="N214" s="11">
        <v>0</v>
      </c>
      <c r="O214" s="11"/>
      <c r="P214" s="11"/>
      <c r="Q214" s="11"/>
      <c r="R214" s="11"/>
      <c r="S214" s="14"/>
      <c r="T214" s="16"/>
    </row>
    <row r="215" spans="1:20" ht="14.25" customHeight="1">
      <c r="A215" s="7">
        <v>21</v>
      </c>
      <c r="B215" s="10" t="s">
        <v>2461</v>
      </c>
      <c r="C215" s="11" t="s">
        <v>2465</v>
      </c>
      <c r="D215" s="11" t="s">
        <v>90</v>
      </c>
      <c r="E215" s="14"/>
      <c r="F215" s="11" t="s">
        <v>2466</v>
      </c>
      <c r="G215" s="11" t="s">
        <v>11773</v>
      </c>
      <c r="H215" s="11" t="s">
        <v>11774</v>
      </c>
      <c r="I215" s="11" t="s">
        <v>586</v>
      </c>
      <c r="J215" s="12" t="s">
        <v>2467</v>
      </c>
      <c r="K215" s="12" t="s">
        <v>2468</v>
      </c>
      <c r="L215" s="11" t="s">
        <v>11663</v>
      </c>
      <c r="M215" s="11" t="s">
        <v>275</v>
      </c>
      <c r="N215" s="11">
        <v>1</v>
      </c>
      <c r="O215" s="11">
        <v>0</v>
      </c>
      <c r="P215" s="11"/>
      <c r="Q215" s="130">
        <v>4</v>
      </c>
      <c r="R215" s="130">
        <v>4</v>
      </c>
      <c r="S215" s="14"/>
      <c r="T215" s="16"/>
    </row>
    <row r="216" spans="1:20" ht="14.25" customHeight="1">
      <c r="A216" s="7">
        <v>21</v>
      </c>
      <c r="B216" s="10" t="s">
        <v>2461</v>
      </c>
      <c r="C216" s="11"/>
      <c r="D216" s="11" t="s">
        <v>1217</v>
      </c>
      <c r="E216" s="14"/>
      <c r="F216" s="14"/>
      <c r="G216" s="14"/>
      <c r="H216" s="14"/>
      <c r="I216" s="14"/>
      <c r="J216" s="12" t="s">
        <v>11775</v>
      </c>
      <c r="K216" s="415"/>
      <c r="L216" s="11" t="s">
        <v>11666</v>
      </c>
      <c r="M216" s="11" t="s">
        <v>43</v>
      </c>
      <c r="N216" s="11">
        <v>0</v>
      </c>
      <c r="O216" s="11">
        <v>1</v>
      </c>
      <c r="P216" s="11"/>
      <c r="Q216" s="11"/>
      <c r="R216" s="11"/>
      <c r="S216" s="14"/>
      <c r="T216" s="16"/>
    </row>
    <row r="217" spans="1:20" ht="14.25" customHeight="1">
      <c r="A217" s="7">
        <v>21</v>
      </c>
      <c r="B217" s="10" t="s">
        <v>2461</v>
      </c>
      <c r="C217" s="11" t="s">
        <v>2136</v>
      </c>
      <c r="D217" s="11" t="s">
        <v>2136</v>
      </c>
      <c r="E217" s="11" t="s">
        <v>11776</v>
      </c>
      <c r="F217" s="14"/>
      <c r="G217" s="11" t="s">
        <v>2473</v>
      </c>
      <c r="H217" s="11" t="s">
        <v>394</v>
      </c>
      <c r="I217" s="14"/>
      <c r="J217" s="12" t="s">
        <v>2471</v>
      </c>
      <c r="K217" s="12" t="s">
        <v>2472</v>
      </c>
      <c r="L217" s="11" t="s">
        <v>11663</v>
      </c>
      <c r="M217" s="11" t="s">
        <v>275</v>
      </c>
      <c r="N217" s="11">
        <v>0</v>
      </c>
      <c r="O217" s="11">
        <v>5</v>
      </c>
      <c r="P217" s="11"/>
      <c r="Q217" s="130">
        <v>4</v>
      </c>
      <c r="R217" s="130">
        <v>5</v>
      </c>
      <c r="S217" s="14"/>
      <c r="T217" s="16"/>
    </row>
    <row r="218" spans="1:20" ht="14.25" customHeight="1">
      <c r="A218" s="7">
        <v>21</v>
      </c>
      <c r="B218" s="10" t="s">
        <v>2461</v>
      </c>
      <c r="C218" s="11"/>
      <c r="D218" s="11" t="s">
        <v>90</v>
      </c>
      <c r="E218" s="14"/>
      <c r="F218" s="11" t="s">
        <v>2466</v>
      </c>
      <c r="G218" s="11" t="s">
        <v>11777</v>
      </c>
      <c r="H218" s="11" t="s">
        <v>11777</v>
      </c>
      <c r="I218" s="14"/>
      <c r="J218" s="12" t="s">
        <v>11778</v>
      </c>
      <c r="K218" s="46" t="s">
        <v>2468</v>
      </c>
      <c r="L218" s="11" t="s">
        <v>11663</v>
      </c>
      <c r="M218" s="11" t="s">
        <v>43</v>
      </c>
      <c r="N218" s="11">
        <v>0</v>
      </c>
      <c r="O218" s="11">
        <v>0</v>
      </c>
      <c r="P218" s="11"/>
      <c r="Q218" s="11"/>
      <c r="R218" s="11"/>
      <c r="S218" s="14"/>
      <c r="T218" s="16"/>
    </row>
    <row r="219" spans="1:20" ht="14.25" customHeight="1">
      <c r="A219" s="7">
        <v>21</v>
      </c>
      <c r="B219" s="10" t="s">
        <v>2461</v>
      </c>
      <c r="C219" s="11" t="s">
        <v>1217</v>
      </c>
      <c r="D219" s="11" t="s">
        <v>1217</v>
      </c>
      <c r="E219" s="14"/>
      <c r="F219" s="14"/>
      <c r="G219" s="11" t="s">
        <v>2476</v>
      </c>
      <c r="H219" s="11" t="s">
        <v>2476</v>
      </c>
      <c r="I219" s="11" t="s">
        <v>2477</v>
      </c>
      <c r="J219" s="12" t="s">
        <v>2474</v>
      </c>
      <c r="K219" s="12" t="s">
        <v>2475</v>
      </c>
      <c r="L219" s="11" t="s">
        <v>11666</v>
      </c>
      <c r="M219" s="11" t="s">
        <v>43</v>
      </c>
      <c r="N219" s="11">
        <v>0</v>
      </c>
      <c r="O219" s="11">
        <v>1</v>
      </c>
      <c r="P219" s="11"/>
      <c r="Q219" s="130">
        <v>5</v>
      </c>
      <c r="R219" s="130">
        <v>5</v>
      </c>
      <c r="S219" s="14"/>
      <c r="T219" s="16"/>
    </row>
    <row r="220" spans="1:20" ht="14.25" customHeight="1">
      <c r="A220" s="7">
        <v>21</v>
      </c>
      <c r="B220" s="10" t="s">
        <v>2461</v>
      </c>
      <c r="C220" s="11" t="s">
        <v>2478</v>
      </c>
      <c r="D220" s="11" t="s">
        <v>2479</v>
      </c>
      <c r="E220" s="14"/>
      <c r="F220" s="11" t="s">
        <v>11078</v>
      </c>
      <c r="G220" s="11" t="s">
        <v>2483</v>
      </c>
      <c r="H220" s="11" t="s">
        <v>2483</v>
      </c>
      <c r="I220" s="11"/>
      <c r="J220" s="12" t="s">
        <v>2481</v>
      </c>
      <c r="K220" s="12" t="s">
        <v>2482</v>
      </c>
      <c r="L220" s="11" t="s">
        <v>11666</v>
      </c>
      <c r="M220" s="11" t="s">
        <v>43</v>
      </c>
      <c r="N220" s="11">
        <v>0</v>
      </c>
      <c r="O220" s="11">
        <v>1</v>
      </c>
      <c r="P220" s="11"/>
      <c r="Q220" s="130">
        <v>5</v>
      </c>
      <c r="R220" s="130">
        <v>4</v>
      </c>
      <c r="S220" s="14"/>
      <c r="T220" s="16"/>
    </row>
    <row r="221" spans="1:20" ht="14.25" customHeight="1">
      <c r="A221" s="7">
        <v>21</v>
      </c>
      <c r="B221" s="10" t="s">
        <v>2461</v>
      </c>
      <c r="C221" s="11" t="s">
        <v>2484</v>
      </c>
      <c r="D221" s="11" t="s">
        <v>2484</v>
      </c>
      <c r="E221" s="14"/>
      <c r="F221" s="14"/>
      <c r="G221" s="11" t="s">
        <v>2487</v>
      </c>
      <c r="H221" s="11" t="s">
        <v>2488</v>
      </c>
      <c r="I221" s="11"/>
      <c r="J221" s="12" t="s">
        <v>2485</v>
      </c>
      <c r="K221" s="12" t="s">
        <v>2486</v>
      </c>
      <c r="L221" s="11" t="s">
        <v>11663</v>
      </c>
      <c r="M221" s="11" t="s">
        <v>275</v>
      </c>
      <c r="N221" s="11">
        <v>1</v>
      </c>
      <c r="O221" s="11">
        <v>5</v>
      </c>
      <c r="P221" s="11"/>
      <c r="Q221" s="130">
        <v>5</v>
      </c>
      <c r="R221" s="130">
        <v>4</v>
      </c>
      <c r="S221" s="14"/>
      <c r="T221" s="16"/>
    </row>
    <row r="222" spans="1:20" ht="14.25" customHeight="1">
      <c r="A222" s="7">
        <v>21</v>
      </c>
      <c r="B222" s="10" t="s">
        <v>2461</v>
      </c>
      <c r="C222" s="11" t="s">
        <v>497</v>
      </c>
      <c r="D222" s="11" t="s">
        <v>90</v>
      </c>
      <c r="E222" s="14"/>
      <c r="F222" s="11" t="s">
        <v>2489</v>
      </c>
      <c r="G222" s="11"/>
      <c r="H222" s="11"/>
      <c r="I222" s="11"/>
      <c r="J222" s="12" t="s">
        <v>2490</v>
      </c>
      <c r="K222" s="12" t="s">
        <v>2491</v>
      </c>
      <c r="L222" s="11" t="s">
        <v>11663</v>
      </c>
      <c r="M222" s="11" t="s">
        <v>43</v>
      </c>
      <c r="N222" s="11">
        <v>0</v>
      </c>
      <c r="O222" s="11">
        <v>1</v>
      </c>
      <c r="P222" s="11"/>
      <c r="Q222" s="130">
        <v>4</v>
      </c>
      <c r="R222" s="130">
        <v>4</v>
      </c>
      <c r="S222" s="14"/>
      <c r="T222" s="16"/>
    </row>
    <row r="223" spans="1:20" ht="14.25" customHeight="1">
      <c r="A223" s="7">
        <v>22</v>
      </c>
      <c r="B223" s="19" t="s">
        <v>2492</v>
      </c>
      <c r="C223" s="11" t="s">
        <v>30</v>
      </c>
      <c r="D223" s="11" t="s">
        <v>31</v>
      </c>
      <c r="E223" s="11" t="s">
        <v>11779</v>
      </c>
      <c r="F223" s="14"/>
      <c r="G223" s="11" t="s">
        <v>2494</v>
      </c>
      <c r="H223" s="11" t="s">
        <v>2494</v>
      </c>
      <c r="I223" s="11" t="s">
        <v>2496</v>
      </c>
      <c r="J223" s="12" t="s">
        <v>1506</v>
      </c>
      <c r="K223" s="12" t="s">
        <v>1510</v>
      </c>
      <c r="L223" s="11" t="s">
        <v>11666</v>
      </c>
      <c r="M223" s="11" t="s">
        <v>36</v>
      </c>
      <c r="N223" s="11">
        <v>1</v>
      </c>
      <c r="O223" s="11">
        <v>4</v>
      </c>
      <c r="P223" s="11" t="s">
        <v>11780</v>
      </c>
      <c r="Q223" s="130">
        <v>5</v>
      </c>
      <c r="R223" s="130">
        <v>5</v>
      </c>
      <c r="S223" s="11"/>
      <c r="T223" s="16"/>
    </row>
    <row r="224" spans="1:20" ht="14.25" customHeight="1">
      <c r="A224" s="7">
        <v>23</v>
      </c>
      <c r="B224" s="19" t="s">
        <v>2498</v>
      </c>
      <c r="C224" s="11" t="s">
        <v>276</v>
      </c>
      <c r="D224" s="11" t="s">
        <v>276</v>
      </c>
      <c r="E224" s="14"/>
      <c r="F224" s="14"/>
      <c r="G224" s="14"/>
      <c r="H224" s="14"/>
      <c r="I224" s="14"/>
      <c r="J224" s="12" t="s">
        <v>1690</v>
      </c>
      <c r="K224" s="415"/>
      <c r="L224" s="11" t="s">
        <v>11663</v>
      </c>
      <c r="M224" s="11" t="s">
        <v>83</v>
      </c>
      <c r="N224" s="11">
        <v>0</v>
      </c>
      <c r="O224" s="14"/>
      <c r="P224" s="11"/>
      <c r="Q224" s="11"/>
      <c r="R224" s="11"/>
      <c r="S224" s="14"/>
      <c r="T224" s="16"/>
    </row>
    <row r="225" spans="1:20" ht="14.25" customHeight="1">
      <c r="A225" s="7">
        <v>23</v>
      </c>
      <c r="B225" s="10" t="s">
        <v>2498</v>
      </c>
      <c r="C225" s="11" t="s">
        <v>2190</v>
      </c>
      <c r="D225" s="11" t="s">
        <v>2400</v>
      </c>
      <c r="E225" s="14"/>
      <c r="F225" s="14"/>
      <c r="G225" s="14"/>
      <c r="H225" s="14"/>
      <c r="I225" s="14"/>
      <c r="J225" s="12" t="s">
        <v>1510</v>
      </c>
      <c r="K225" s="12" t="s">
        <v>544</v>
      </c>
      <c r="L225" s="11" t="s">
        <v>11666</v>
      </c>
      <c r="M225" s="11" t="s">
        <v>43</v>
      </c>
      <c r="N225" s="11">
        <v>0</v>
      </c>
      <c r="O225" s="11">
        <v>0</v>
      </c>
      <c r="P225" s="11"/>
      <c r="Q225" s="130">
        <v>3</v>
      </c>
      <c r="R225" s="130">
        <v>3</v>
      </c>
      <c r="S225" s="14"/>
      <c r="T225" s="16"/>
    </row>
    <row r="226" spans="1:20" ht="14.25" customHeight="1">
      <c r="A226" s="7">
        <v>23</v>
      </c>
      <c r="B226" s="10" t="s">
        <v>2498</v>
      </c>
      <c r="C226" s="11" t="s">
        <v>38</v>
      </c>
      <c r="D226" s="11" t="s">
        <v>90</v>
      </c>
      <c r="E226" s="14"/>
      <c r="F226" s="11" t="s">
        <v>38</v>
      </c>
      <c r="G226" s="14"/>
      <c r="H226" s="14"/>
      <c r="I226" s="11" t="s">
        <v>2499</v>
      </c>
      <c r="J226" s="12" t="s">
        <v>544</v>
      </c>
      <c r="K226" s="12" t="s">
        <v>301</v>
      </c>
      <c r="L226" s="11" t="s">
        <v>11663</v>
      </c>
      <c r="M226" s="11" t="s">
        <v>43</v>
      </c>
      <c r="N226" s="11">
        <v>0</v>
      </c>
      <c r="O226" s="11">
        <v>0</v>
      </c>
      <c r="P226" s="11"/>
      <c r="Q226" s="130">
        <v>4</v>
      </c>
      <c r="R226" s="130">
        <v>5</v>
      </c>
      <c r="S226" s="14"/>
      <c r="T226" s="16"/>
    </row>
    <row r="227" spans="1:20" ht="14.25" customHeight="1">
      <c r="A227" s="7">
        <v>23</v>
      </c>
      <c r="B227" s="10" t="s">
        <v>2498</v>
      </c>
      <c r="C227" s="11" t="s">
        <v>2465</v>
      </c>
      <c r="D227" s="11" t="s">
        <v>2500</v>
      </c>
      <c r="E227" s="14"/>
      <c r="F227" s="11" t="s">
        <v>2466</v>
      </c>
      <c r="G227" s="11" t="s">
        <v>2501</v>
      </c>
      <c r="H227" s="11" t="s">
        <v>2501</v>
      </c>
      <c r="I227" s="11" t="s">
        <v>1457</v>
      </c>
      <c r="J227" s="12" t="s">
        <v>174</v>
      </c>
      <c r="K227" s="12" t="s">
        <v>1504</v>
      </c>
      <c r="L227" s="11" t="s">
        <v>11663</v>
      </c>
      <c r="M227" s="11" t="s">
        <v>43</v>
      </c>
      <c r="N227" s="11">
        <v>0</v>
      </c>
      <c r="O227" s="11">
        <v>0</v>
      </c>
      <c r="P227" s="11"/>
      <c r="Q227" s="130">
        <v>4</v>
      </c>
      <c r="R227" s="130">
        <v>4</v>
      </c>
      <c r="S227" s="11"/>
      <c r="T227" s="16"/>
    </row>
    <row r="228" spans="1:20" ht="14.25" customHeight="1">
      <c r="A228" s="7">
        <v>23</v>
      </c>
      <c r="B228" s="10" t="s">
        <v>2498</v>
      </c>
      <c r="C228" s="11" t="s">
        <v>350</v>
      </c>
      <c r="D228" s="11" t="s">
        <v>2441</v>
      </c>
      <c r="E228" s="14"/>
      <c r="F228" s="14"/>
      <c r="G228" s="14"/>
      <c r="H228" s="14"/>
      <c r="I228" s="14"/>
      <c r="J228" s="12" t="s">
        <v>1250</v>
      </c>
      <c r="K228" s="415"/>
      <c r="L228" s="11" t="s">
        <v>11663</v>
      </c>
      <c r="M228" s="11" t="s">
        <v>43</v>
      </c>
      <c r="N228" s="11">
        <v>0</v>
      </c>
      <c r="O228" s="11">
        <v>6</v>
      </c>
      <c r="P228" s="11"/>
      <c r="Q228" s="11"/>
      <c r="R228" s="11"/>
      <c r="S228" s="14"/>
      <c r="T228" s="16"/>
    </row>
    <row r="229" spans="1:20" ht="14.25" customHeight="1">
      <c r="A229" s="7">
        <v>23</v>
      </c>
      <c r="B229" s="10" t="s">
        <v>2498</v>
      </c>
      <c r="C229" s="11" t="s">
        <v>5700</v>
      </c>
      <c r="D229" s="11" t="s">
        <v>2163</v>
      </c>
      <c r="E229" s="14"/>
      <c r="F229" s="11" t="s">
        <v>9997</v>
      </c>
      <c r="G229" s="14"/>
      <c r="H229" s="14"/>
      <c r="I229" s="14"/>
      <c r="J229" s="12" t="s">
        <v>8265</v>
      </c>
      <c r="K229" s="415"/>
      <c r="L229" s="11" t="s">
        <v>11663</v>
      </c>
      <c r="M229" s="11" t="s">
        <v>78</v>
      </c>
      <c r="N229" s="11">
        <v>0</v>
      </c>
      <c r="O229" s="11">
        <v>1</v>
      </c>
      <c r="P229" s="11"/>
      <c r="Q229" s="11"/>
      <c r="R229" s="11"/>
      <c r="S229" s="14"/>
      <c r="T229" s="16"/>
    </row>
    <row r="230" spans="1:20" ht="14.25" customHeight="1">
      <c r="A230" s="7">
        <v>23</v>
      </c>
      <c r="B230" s="10" t="s">
        <v>2498</v>
      </c>
      <c r="C230" s="11" t="s">
        <v>75</v>
      </c>
      <c r="D230" s="11" t="s">
        <v>2503</v>
      </c>
      <c r="E230" s="14"/>
      <c r="F230" s="11" t="s">
        <v>75</v>
      </c>
      <c r="G230" s="11" t="s">
        <v>2505</v>
      </c>
      <c r="H230" s="11" t="s">
        <v>2505</v>
      </c>
      <c r="I230" s="14"/>
      <c r="J230" s="12" t="s">
        <v>1864</v>
      </c>
      <c r="K230" s="12" t="s">
        <v>2504</v>
      </c>
      <c r="L230" s="11" t="s">
        <v>11666</v>
      </c>
      <c r="M230" s="11" t="s">
        <v>78</v>
      </c>
      <c r="N230" s="11">
        <v>0</v>
      </c>
      <c r="O230" s="11">
        <v>5</v>
      </c>
      <c r="P230" s="11"/>
      <c r="Q230" s="130">
        <v>3</v>
      </c>
      <c r="R230" s="130">
        <v>5</v>
      </c>
      <c r="S230" s="14"/>
      <c r="T230" s="16"/>
    </row>
    <row r="231" spans="1:20" ht="14.25" customHeight="1">
      <c r="A231" s="7">
        <v>23</v>
      </c>
      <c r="B231" s="10" t="s">
        <v>2498</v>
      </c>
      <c r="C231" s="11" t="s">
        <v>80</v>
      </c>
      <c r="D231" s="11" t="s">
        <v>80</v>
      </c>
      <c r="E231" s="14"/>
      <c r="F231" s="11"/>
      <c r="G231" s="11" t="s">
        <v>1557</v>
      </c>
      <c r="H231" s="11" t="s">
        <v>1557</v>
      </c>
      <c r="I231" s="14"/>
      <c r="J231" s="12" t="s">
        <v>2506</v>
      </c>
      <c r="K231" s="12" t="s">
        <v>628</v>
      </c>
      <c r="L231" s="11" t="s">
        <v>11688</v>
      </c>
      <c r="M231" s="11" t="s">
        <v>83</v>
      </c>
      <c r="N231" s="11">
        <v>0</v>
      </c>
      <c r="O231" s="11">
        <v>3</v>
      </c>
      <c r="P231" s="11"/>
      <c r="Q231" s="130">
        <v>4</v>
      </c>
      <c r="R231" s="130">
        <v>4</v>
      </c>
      <c r="S231" s="14"/>
      <c r="T231" s="16"/>
    </row>
    <row r="232" spans="1:20" ht="14.25" customHeight="1">
      <c r="A232" s="7">
        <v>24</v>
      </c>
      <c r="B232" s="19" t="s">
        <v>2507</v>
      </c>
      <c r="C232" s="11" t="s">
        <v>565</v>
      </c>
      <c r="D232" s="11" t="s">
        <v>2508</v>
      </c>
      <c r="E232" s="14"/>
      <c r="F232" s="11" t="s">
        <v>2509</v>
      </c>
      <c r="G232" s="11" t="s">
        <v>11781</v>
      </c>
      <c r="H232" s="11" t="s">
        <v>2512</v>
      </c>
      <c r="I232" s="11" t="s">
        <v>11782</v>
      </c>
      <c r="J232" s="12" t="s">
        <v>2510</v>
      </c>
      <c r="K232" s="12" t="s">
        <v>881</v>
      </c>
      <c r="L232" s="11" t="s">
        <v>11666</v>
      </c>
      <c r="M232" s="11" t="s">
        <v>28</v>
      </c>
      <c r="N232" s="11">
        <v>1</v>
      </c>
      <c r="O232" s="11">
        <v>1</v>
      </c>
      <c r="P232" s="11" t="s">
        <v>11783</v>
      </c>
      <c r="Q232" s="130">
        <v>5</v>
      </c>
      <c r="R232" s="130">
        <v>5</v>
      </c>
      <c r="S232" s="14"/>
      <c r="T232" s="16"/>
    </row>
    <row r="233" spans="1:20" ht="14.25" customHeight="1">
      <c r="A233" s="7">
        <v>24</v>
      </c>
      <c r="B233" s="10" t="s">
        <v>2507</v>
      </c>
      <c r="C233" s="11"/>
      <c r="D233" s="11" t="s">
        <v>11784</v>
      </c>
      <c r="E233" s="14"/>
      <c r="F233" s="11"/>
      <c r="G233" s="11"/>
      <c r="H233" s="11"/>
      <c r="I233" s="14"/>
      <c r="J233" s="12" t="s">
        <v>166</v>
      </c>
      <c r="K233" s="46"/>
      <c r="L233" s="11" t="s">
        <v>11666</v>
      </c>
      <c r="M233" s="11" t="s">
        <v>28</v>
      </c>
      <c r="N233" s="11">
        <v>0</v>
      </c>
      <c r="O233" s="11">
        <v>1</v>
      </c>
      <c r="P233" s="11" t="s">
        <v>11785</v>
      </c>
      <c r="Q233" s="11"/>
      <c r="R233" s="11"/>
      <c r="S233" s="14"/>
      <c r="T233" s="16"/>
    </row>
    <row r="234" spans="1:20" ht="14.25" customHeight="1">
      <c r="A234" s="7">
        <v>24</v>
      </c>
      <c r="B234" s="10" t="s">
        <v>2507</v>
      </c>
      <c r="C234" s="11"/>
      <c r="D234" s="11" t="s">
        <v>11786</v>
      </c>
      <c r="E234" s="14"/>
      <c r="F234" s="11"/>
      <c r="G234" s="11"/>
      <c r="H234" s="11"/>
      <c r="I234" s="14"/>
      <c r="J234" s="12" t="s">
        <v>305</v>
      </c>
      <c r="K234" s="46"/>
      <c r="L234" s="11" t="s">
        <v>11666</v>
      </c>
      <c r="M234" s="11" t="s">
        <v>28</v>
      </c>
      <c r="N234" s="11">
        <v>0</v>
      </c>
      <c r="O234" s="11">
        <v>1</v>
      </c>
      <c r="P234" s="11"/>
      <c r="Q234" s="11"/>
      <c r="R234" s="11"/>
      <c r="S234" s="14"/>
      <c r="T234" s="16"/>
    </row>
    <row r="235" spans="1:20" ht="14.25" customHeight="1">
      <c r="A235" s="7">
        <v>24</v>
      </c>
      <c r="B235" s="10" t="s">
        <v>2507</v>
      </c>
      <c r="C235" s="11"/>
      <c r="D235" s="11" t="s">
        <v>11782</v>
      </c>
      <c r="E235" s="14"/>
      <c r="F235" s="11"/>
      <c r="G235" s="11"/>
      <c r="H235" s="11"/>
      <c r="I235" s="14"/>
      <c r="J235" s="12" t="s">
        <v>1529</v>
      </c>
      <c r="K235" s="46"/>
      <c r="L235" s="11" t="s">
        <v>11663</v>
      </c>
      <c r="M235" s="11" t="s">
        <v>28</v>
      </c>
      <c r="N235" s="11">
        <v>0</v>
      </c>
      <c r="O235" s="11">
        <v>1</v>
      </c>
      <c r="P235" s="11"/>
      <c r="Q235" s="11"/>
      <c r="R235" s="11"/>
      <c r="S235" s="14"/>
      <c r="T235" s="16"/>
    </row>
    <row r="236" spans="1:20" ht="14.25" customHeight="1">
      <c r="A236" s="7">
        <v>24</v>
      </c>
      <c r="B236" s="10" t="s">
        <v>2507</v>
      </c>
      <c r="C236" s="11"/>
      <c r="D236" s="11" t="s">
        <v>9183</v>
      </c>
      <c r="E236" s="11" t="s">
        <v>417</v>
      </c>
      <c r="F236" s="11"/>
      <c r="G236" s="11"/>
      <c r="H236" s="11"/>
      <c r="I236" s="14"/>
      <c r="J236" s="12" t="s">
        <v>222</v>
      </c>
      <c r="K236" s="46"/>
      <c r="L236" s="11"/>
      <c r="M236" s="11"/>
      <c r="N236" s="11">
        <v>0</v>
      </c>
      <c r="O236" s="11"/>
      <c r="P236" s="11" t="s">
        <v>11787</v>
      </c>
      <c r="Q236" s="11"/>
      <c r="R236" s="11"/>
      <c r="S236" s="14"/>
      <c r="T236" s="16"/>
    </row>
    <row r="237" spans="1:20" ht="14.25" customHeight="1">
      <c r="A237" s="7">
        <v>24</v>
      </c>
      <c r="B237" s="10" t="s">
        <v>2507</v>
      </c>
      <c r="C237" s="11" t="s">
        <v>233</v>
      </c>
      <c r="D237" s="11" t="s">
        <v>11788</v>
      </c>
      <c r="E237" s="14"/>
      <c r="F237" s="11" t="s">
        <v>11789</v>
      </c>
      <c r="G237" s="11" t="s">
        <v>11790</v>
      </c>
      <c r="H237" s="11" t="s">
        <v>11790</v>
      </c>
      <c r="I237" s="23"/>
      <c r="J237" s="12" t="s">
        <v>2917</v>
      </c>
      <c r="K237" s="415"/>
      <c r="L237" s="11" t="s">
        <v>11666</v>
      </c>
      <c r="M237" s="11" t="s">
        <v>28</v>
      </c>
      <c r="N237" s="11">
        <v>1</v>
      </c>
      <c r="O237" s="11">
        <v>1</v>
      </c>
      <c r="P237" s="11" t="s">
        <v>11791</v>
      </c>
      <c r="Q237" s="11"/>
      <c r="R237" s="11"/>
      <c r="S237" s="14"/>
      <c r="T237" s="16"/>
    </row>
    <row r="238" spans="1:20" ht="14.25" customHeight="1">
      <c r="A238" s="7">
        <v>25</v>
      </c>
      <c r="B238" s="19" t="s">
        <v>2513</v>
      </c>
      <c r="C238" s="11" t="s">
        <v>233</v>
      </c>
      <c r="D238" s="11" t="s">
        <v>68</v>
      </c>
      <c r="E238" s="11" t="s">
        <v>11792</v>
      </c>
      <c r="F238" s="11" t="s">
        <v>2514</v>
      </c>
      <c r="G238" s="11" t="s">
        <v>11793</v>
      </c>
      <c r="H238" s="11" t="s">
        <v>11794</v>
      </c>
      <c r="I238" s="14"/>
      <c r="J238" s="12" t="s">
        <v>1741</v>
      </c>
      <c r="K238" s="12" t="s">
        <v>2007</v>
      </c>
      <c r="L238" s="11" t="s">
        <v>11666</v>
      </c>
      <c r="M238" s="11" t="s">
        <v>28</v>
      </c>
      <c r="N238" s="11">
        <v>1</v>
      </c>
      <c r="O238" s="11">
        <v>1</v>
      </c>
      <c r="P238" s="11"/>
      <c r="Q238" s="130">
        <v>4</v>
      </c>
      <c r="R238" s="130">
        <v>5</v>
      </c>
      <c r="S238" s="14"/>
      <c r="T238" s="16"/>
    </row>
    <row r="239" spans="1:20" ht="14.25" customHeight="1">
      <c r="A239" s="7">
        <v>25</v>
      </c>
      <c r="B239" s="10" t="s">
        <v>2513</v>
      </c>
      <c r="C239" s="11" t="s">
        <v>2517</v>
      </c>
      <c r="D239" s="11" t="s">
        <v>2518</v>
      </c>
      <c r="E239" s="11"/>
      <c r="F239" s="11" t="s">
        <v>2519</v>
      </c>
      <c r="G239" s="11"/>
      <c r="H239" s="11"/>
      <c r="I239" s="14"/>
      <c r="J239" s="12" t="s">
        <v>393</v>
      </c>
      <c r="K239" s="12" t="s">
        <v>2520</v>
      </c>
      <c r="L239" s="11" t="s">
        <v>11663</v>
      </c>
      <c r="M239" s="11" t="s">
        <v>43</v>
      </c>
      <c r="N239" s="11">
        <v>0</v>
      </c>
      <c r="O239" s="11">
        <v>0</v>
      </c>
      <c r="P239" s="11" t="s">
        <v>11795</v>
      </c>
      <c r="Q239" s="130">
        <v>4</v>
      </c>
      <c r="R239" s="130">
        <v>5</v>
      </c>
      <c r="S239" s="14"/>
      <c r="T239" s="16"/>
    </row>
    <row r="240" spans="1:20" ht="14.25" customHeight="1">
      <c r="A240" s="7">
        <v>25</v>
      </c>
      <c r="B240" s="10" t="s">
        <v>2513</v>
      </c>
      <c r="C240" s="11" t="s">
        <v>333</v>
      </c>
      <c r="D240" s="11" t="s">
        <v>2521</v>
      </c>
      <c r="E240" s="11"/>
      <c r="F240" s="11" t="s">
        <v>2522</v>
      </c>
      <c r="G240" s="11" t="s">
        <v>11796</v>
      </c>
      <c r="H240" s="11"/>
      <c r="I240" s="14"/>
      <c r="J240" s="12" t="s">
        <v>583</v>
      </c>
      <c r="K240" s="12" t="s">
        <v>2520</v>
      </c>
      <c r="L240" s="11" t="s">
        <v>11666</v>
      </c>
      <c r="M240" s="11" t="s">
        <v>28</v>
      </c>
      <c r="N240" s="11">
        <v>0</v>
      </c>
      <c r="O240" s="11">
        <v>0</v>
      </c>
      <c r="P240" s="11"/>
      <c r="Q240" s="130">
        <v>4</v>
      </c>
      <c r="R240" s="130">
        <v>5</v>
      </c>
      <c r="S240" s="14"/>
      <c r="T240" s="16"/>
    </row>
    <row r="241" spans="1:20" ht="14.25" customHeight="1">
      <c r="A241" s="1">
        <v>26</v>
      </c>
      <c r="B241" s="10" t="s">
        <v>2524</v>
      </c>
      <c r="C241" s="11" t="s">
        <v>2465</v>
      </c>
      <c r="D241" s="11" t="s">
        <v>2500</v>
      </c>
      <c r="E241" s="11" t="s">
        <v>11797</v>
      </c>
      <c r="F241" s="11" t="s">
        <v>2525</v>
      </c>
      <c r="G241" s="11" t="s">
        <v>2527</v>
      </c>
      <c r="H241" s="11" t="s">
        <v>2527</v>
      </c>
      <c r="I241" s="14"/>
      <c r="J241" s="12" t="s">
        <v>1951</v>
      </c>
      <c r="K241" s="12" t="s">
        <v>414</v>
      </c>
      <c r="L241" s="11" t="s">
        <v>11663</v>
      </c>
      <c r="M241" s="11" t="s">
        <v>43</v>
      </c>
      <c r="N241" s="11">
        <v>1</v>
      </c>
      <c r="O241" s="11">
        <v>0</v>
      </c>
      <c r="P241" s="11" t="s">
        <v>11798</v>
      </c>
      <c r="Q241" s="130">
        <v>4</v>
      </c>
      <c r="R241" s="130">
        <v>5</v>
      </c>
      <c r="S241" s="11"/>
      <c r="T241" s="16"/>
    </row>
    <row r="242" spans="1:20" ht="14.25" customHeight="1">
      <c r="A242" s="7">
        <v>27</v>
      </c>
      <c r="B242" s="19" t="s">
        <v>2528</v>
      </c>
      <c r="C242" s="11" t="s">
        <v>121</v>
      </c>
      <c r="D242" s="11" t="s">
        <v>2529</v>
      </c>
      <c r="E242" s="14"/>
      <c r="F242" s="11" t="s">
        <v>2530</v>
      </c>
      <c r="G242" s="11" t="s">
        <v>11799</v>
      </c>
      <c r="H242" s="11" t="s">
        <v>11800</v>
      </c>
      <c r="I242" s="14"/>
      <c r="J242" s="12" t="s">
        <v>2531</v>
      </c>
      <c r="K242" s="12" t="s">
        <v>641</v>
      </c>
      <c r="L242" s="11" t="s">
        <v>11666</v>
      </c>
      <c r="M242" s="11" t="s">
        <v>43</v>
      </c>
      <c r="N242" s="11">
        <v>0</v>
      </c>
      <c r="O242" s="14"/>
      <c r="P242" s="11"/>
      <c r="Q242" s="130">
        <v>5</v>
      </c>
      <c r="R242" s="130">
        <v>5</v>
      </c>
      <c r="S242" s="14"/>
      <c r="T242" s="16"/>
    </row>
    <row r="243" spans="1:20" ht="14.25" customHeight="1">
      <c r="A243" s="7">
        <v>27</v>
      </c>
      <c r="B243" s="10" t="s">
        <v>2528</v>
      </c>
      <c r="C243" s="11" t="s">
        <v>632</v>
      </c>
      <c r="D243" s="11" t="s">
        <v>11801</v>
      </c>
      <c r="E243" s="14"/>
      <c r="F243" s="11" t="s">
        <v>2535</v>
      </c>
      <c r="G243" s="14"/>
      <c r="H243" s="14"/>
      <c r="I243" s="11" t="s">
        <v>2538</v>
      </c>
      <c r="J243" s="12" t="s">
        <v>2536</v>
      </c>
      <c r="K243" s="12" t="s">
        <v>2222</v>
      </c>
      <c r="L243" s="11" t="s">
        <v>11663</v>
      </c>
      <c r="M243" s="11" t="s">
        <v>5797</v>
      </c>
      <c r="N243" s="11">
        <v>0</v>
      </c>
      <c r="O243" s="11">
        <v>0</v>
      </c>
      <c r="P243" s="11"/>
      <c r="Q243" s="130">
        <v>5</v>
      </c>
      <c r="R243" s="130">
        <v>4</v>
      </c>
      <c r="S243" s="11"/>
      <c r="T243" s="16"/>
    </row>
    <row r="244" spans="1:20" ht="14.25" customHeight="1">
      <c r="A244" s="7">
        <v>28</v>
      </c>
      <c r="B244" s="19" t="s">
        <v>2540</v>
      </c>
      <c r="C244" s="11" t="s">
        <v>6577</v>
      </c>
      <c r="D244" s="11" t="s">
        <v>2541</v>
      </c>
      <c r="E244" s="14"/>
      <c r="F244" s="11"/>
      <c r="G244" s="11" t="s">
        <v>2542</v>
      </c>
      <c r="H244" s="14"/>
      <c r="I244" s="11"/>
      <c r="J244" s="12" t="s">
        <v>2337</v>
      </c>
      <c r="K244" s="12" t="s">
        <v>289</v>
      </c>
      <c r="L244" s="11" t="s">
        <v>11666</v>
      </c>
      <c r="M244" s="11" t="s">
        <v>28</v>
      </c>
      <c r="N244" s="11">
        <v>0</v>
      </c>
      <c r="O244" s="11">
        <v>1</v>
      </c>
      <c r="P244" s="11"/>
      <c r="Q244" s="130">
        <v>5</v>
      </c>
      <c r="R244" s="130">
        <v>5</v>
      </c>
      <c r="S244" s="14"/>
      <c r="T244" s="16"/>
    </row>
    <row r="245" spans="1:20" ht="14.25" customHeight="1">
      <c r="A245" s="7">
        <v>28</v>
      </c>
      <c r="B245" s="10" t="s">
        <v>2540</v>
      </c>
      <c r="C245" s="11" t="s">
        <v>1928</v>
      </c>
      <c r="D245" s="11" t="s">
        <v>1950</v>
      </c>
      <c r="E245" s="11" t="s">
        <v>11802</v>
      </c>
      <c r="F245" s="11" t="s">
        <v>1929</v>
      </c>
      <c r="G245" s="20" t="s">
        <v>11803</v>
      </c>
      <c r="H245" s="20" t="s">
        <v>11804</v>
      </c>
      <c r="I245" s="11"/>
      <c r="J245" s="12" t="s">
        <v>2543</v>
      </c>
      <c r="K245" s="12" t="s">
        <v>2544</v>
      </c>
      <c r="L245" s="11" t="s">
        <v>11663</v>
      </c>
      <c r="M245" s="11" t="s">
        <v>5797</v>
      </c>
      <c r="N245" s="11">
        <v>1</v>
      </c>
      <c r="O245" s="11">
        <v>0</v>
      </c>
      <c r="P245" s="11" t="s">
        <v>11805</v>
      </c>
      <c r="Q245" s="130">
        <v>5</v>
      </c>
      <c r="R245" s="130">
        <v>5</v>
      </c>
      <c r="S245" s="14"/>
      <c r="T245" s="16"/>
    </row>
    <row r="246" spans="1:20" ht="14.25" customHeight="1">
      <c r="A246" s="7">
        <v>28</v>
      </c>
      <c r="B246" s="10" t="s">
        <v>2540</v>
      </c>
      <c r="C246" s="11" t="s">
        <v>197</v>
      </c>
      <c r="D246" s="11" t="s">
        <v>2547</v>
      </c>
      <c r="E246" s="11"/>
      <c r="F246" s="11" t="s">
        <v>2548</v>
      </c>
      <c r="G246" s="11"/>
      <c r="H246" s="11"/>
      <c r="I246" s="11"/>
      <c r="J246" s="12" t="s">
        <v>2549</v>
      </c>
      <c r="K246" s="12" t="s">
        <v>2550</v>
      </c>
      <c r="L246" s="11" t="s">
        <v>11663</v>
      </c>
      <c r="M246" s="11" t="s">
        <v>83</v>
      </c>
      <c r="N246" s="11">
        <v>0</v>
      </c>
      <c r="O246" s="11">
        <v>0</v>
      </c>
      <c r="P246" s="11"/>
      <c r="Q246" s="130">
        <v>4</v>
      </c>
      <c r="R246" s="130">
        <v>3</v>
      </c>
      <c r="S246" s="14"/>
      <c r="T246" s="16"/>
    </row>
    <row r="247" spans="1:20" ht="129.6">
      <c r="A247" s="7">
        <v>28</v>
      </c>
      <c r="B247" s="10" t="s">
        <v>2540</v>
      </c>
      <c r="C247" s="11" t="s">
        <v>318</v>
      </c>
      <c r="D247" s="11" t="s">
        <v>573</v>
      </c>
      <c r="E247" s="11"/>
      <c r="F247" s="11" t="s">
        <v>2551</v>
      </c>
      <c r="G247" s="11" t="s">
        <v>11806</v>
      </c>
      <c r="H247" s="11" t="s">
        <v>11807</v>
      </c>
      <c r="I247" s="11"/>
      <c r="J247" s="12" t="s">
        <v>2552</v>
      </c>
      <c r="K247" s="12" t="s">
        <v>400</v>
      </c>
      <c r="L247" s="11" t="s">
        <v>11663</v>
      </c>
      <c r="M247" s="11" t="s">
        <v>36</v>
      </c>
      <c r="N247" s="11">
        <v>0</v>
      </c>
      <c r="O247" s="11">
        <v>0</v>
      </c>
      <c r="P247" s="11" t="s">
        <v>11808</v>
      </c>
      <c r="Q247" s="130">
        <v>3</v>
      </c>
      <c r="R247" s="130">
        <v>5</v>
      </c>
      <c r="S247" s="14"/>
      <c r="T247" s="16"/>
    </row>
    <row r="248" spans="1:20" ht="14.25" customHeight="1">
      <c r="A248" s="7">
        <v>29</v>
      </c>
      <c r="B248" s="19" t="s">
        <v>2555</v>
      </c>
      <c r="C248" s="11" t="s">
        <v>1934</v>
      </c>
      <c r="D248" s="11" t="s">
        <v>2556</v>
      </c>
      <c r="E248" s="14"/>
      <c r="F248" s="11" t="s">
        <v>1936</v>
      </c>
      <c r="G248" s="11" t="s">
        <v>11809</v>
      </c>
      <c r="H248" s="11" t="s">
        <v>2560</v>
      </c>
      <c r="I248" s="14"/>
      <c r="J248" s="12" t="s">
        <v>2557</v>
      </c>
      <c r="K248" s="12" t="s">
        <v>2558</v>
      </c>
      <c r="L248" s="11" t="s">
        <v>11666</v>
      </c>
      <c r="M248" s="11" t="s">
        <v>43</v>
      </c>
      <c r="N248" s="11">
        <v>1</v>
      </c>
      <c r="O248" s="11">
        <v>0</v>
      </c>
      <c r="P248" s="11" t="s">
        <v>11810</v>
      </c>
      <c r="Q248" s="130">
        <v>5</v>
      </c>
      <c r="R248" s="130">
        <v>5</v>
      </c>
      <c r="S248" s="14"/>
      <c r="T248" s="16"/>
    </row>
    <row r="249" spans="1:20" ht="14.25" customHeight="1">
      <c r="A249" s="7">
        <v>29</v>
      </c>
      <c r="B249" s="10" t="s">
        <v>2555</v>
      </c>
      <c r="C249" s="11" t="s">
        <v>557</v>
      </c>
      <c r="D249" s="11" t="s">
        <v>2561</v>
      </c>
      <c r="E249" s="14"/>
      <c r="F249" s="11" t="s">
        <v>2562</v>
      </c>
      <c r="G249" s="11" t="s">
        <v>11811</v>
      </c>
      <c r="H249" s="11" t="s">
        <v>2565</v>
      </c>
      <c r="I249" s="11" t="s">
        <v>586</v>
      </c>
      <c r="J249" s="12" t="s">
        <v>2563</v>
      </c>
      <c r="K249" s="12" t="s">
        <v>918</v>
      </c>
      <c r="L249" s="11" t="s">
        <v>11663</v>
      </c>
      <c r="M249" s="11" t="s">
        <v>43</v>
      </c>
      <c r="N249" s="11">
        <v>0</v>
      </c>
      <c r="O249" s="11">
        <v>0</v>
      </c>
      <c r="P249" s="11" t="s">
        <v>11812</v>
      </c>
      <c r="Q249" s="130">
        <v>3</v>
      </c>
      <c r="R249" s="130">
        <v>4</v>
      </c>
      <c r="S249" s="14"/>
      <c r="T249" s="16"/>
    </row>
    <row r="250" spans="1:20" ht="14.25" customHeight="1">
      <c r="A250" s="7">
        <v>29</v>
      </c>
      <c r="B250" s="10" t="s">
        <v>2555</v>
      </c>
      <c r="C250" s="11" t="s">
        <v>2566</v>
      </c>
      <c r="D250" s="11" t="s">
        <v>2566</v>
      </c>
      <c r="E250" s="14"/>
      <c r="F250" s="11"/>
      <c r="G250" s="11"/>
      <c r="H250" s="11"/>
      <c r="I250" s="11"/>
      <c r="J250" s="12" t="s">
        <v>2567</v>
      </c>
      <c r="K250" s="12" t="s">
        <v>2568</v>
      </c>
      <c r="L250" s="11" t="s">
        <v>11663</v>
      </c>
      <c r="M250" s="11" t="s">
        <v>43</v>
      </c>
      <c r="N250" s="11">
        <v>0</v>
      </c>
      <c r="O250" s="11">
        <v>1</v>
      </c>
      <c r="P250" s="11"/>
      <c r="Q250" s="130">
        <v>5</v>
      </c>
      <c r="R250" s="130">
        <v>5</v>
      </c>
      <c r="S250" s="14"/>
      <c r="T250" s="16"/>
    </row>
    <row r="251" spans="1:20" ht="14.25" customHeight="1">
      <c r="A251" s="7">
        <v>30</v>
      </c>
      <c r="B251" s="19" t="s">
        <v>2569</v>
      </c>
      <c r="C251" s="11" t="s">
        <v>38</v>
      </c>
      <c r="D251" s="11" t="s">
        <v>90</v>
      </c>
      <c r="E251" s="14"/>
      <c r="F251" s="11" t="s">
        <v>2305</v>
      </c>
      <c r="G251" s="11" t="s">
        <v>2572</v>
      </c>
      <c r="H251" s="11" t="s">
        <v>2572</v>
      </c>
      <c r="I251" s="11" t="s">
        <v>1439</v>
      </c>
      <c r="J251" s="12" t="s">
        <v>2570</v>
      </c>
      <c r="K251" s="12" t="s">
        <v>1097</v>
      </c>
      <c r="L251" s="11" t="s">
        <v>11663</v>
      </c>
      <c r="M251" s="11" t="s">
        <v>43</v>
      </c>
      <c r="N251" s="11">
        <v>0</v>
      </c>
      <c r="O251" s="11">
        <v>0</v>
      </c>
      <c r="P251" s="11"/>
      <c r="Q251" s="130">
        <v>5</v>
      </c>
      <c r="R251" s="130">
        <v>5</v>
      </c>
      <c r="S251" s="14"/>
      <c r="T251" s="16"/>
    </row>
    <row r="252" spans="1:20" ht="14.25" customHeight="1">
      <c r="A252" s="7">
        <v>30</v>
      </c>
      <c r="B252" s="19" t="s">
        <v>2569</v>
      </c>
      <c r="C252" s="11" t="s">
        <v>298</v>
      </c>
      <c r="D252" s="11" t="s">
        <v>90</v>
      </c>
      <c r="E252" s="14"/>
      <c r="F252" s="11" t="s">
        <v>2573</v>
      </c>
      <c r="G252" s="11"/>
      <c r="H252" s="11"/>
      <c r="I252" s="11"/>
      <c r="J252" s="12" t="s">
        <v>2574</v>
      </c>
      <c r="K252" s="12" t="s">
        <v>850</v>
      </c>
      <c r="L252" s="11" t="s">
        <v>11666</v>
      </c>
      <c r="M252" s="11" t="s">
        <v>28</v>
      </c>
      <c r="N252" s="11">
        <v>0</v>
      </c>
      <c r="O252" s="11">
        <v>0</v>
      </c>
      <c r="P252" s="11"/>
      <c r="Q252" s="130">
        <v>4</v>
      </c>
      <c r="R252" s="130">
        <v>5</v>
      </c>
      <c r="S252" s="14"/>
      <c r="T252" s="16"/>
    </row>
    <row r="253" spans="1:20" ht="14.25" customHeight="1">
      <c r="A253" s="7">
        <v>30</v>
      </c>
      <c r="B253" s="19" t="s">
        <v>2569</v>
      </c>
      <c r="C253" s="11" t="s">
        <v>1400</v>
      </c>
      <c r="D253" s="11" t="s">
        <v>90</v>
      </c>
      <c r="E253" s="14"/>
      <c r="F253" s="11" t="s">
        <v>2230</v>
      </c>
      <c r="G253" s="11"/>
      <c r="H253" s="11"/>
      <c r="I253" s="11"/>
      <c r="J253" s="12" t="s">
        <v>11079</v>
      </c>
      <c r="K253" s="12" t="s">
        <v>2053</v>
      </c>
      <c r="L253" s="11" t="s">
        <v>11688</v>
      </c>
      <c r="M253" s="11" t="s">
        <v>83</v>
      </c>
      <c r="N253" s="11">
        <v>0</v>
      </c>
      <c r="O253" s="11">
        <v>2</v>
      </c>
      <c r="P253" s="11"/>
      <c r="Q253" s="130">
        <v>4</v>
      </c>
      <c r="R253" s="130">
        <v>4</v>
      </c>
      <c r="S253" s="14"/>
      <c r="T253" s="16"/>
    </row>
    <row r="254" spans="1:20" ht="14.25" customHeight="1">
      <c r="A254" s="7">
        <v>30</v>
      </c>
      <c r="B254" s="19" t="s">
        <v>2569</v>
      </c>
      <c r="C254" s="11" t="s">
        <v>1667</v>
      </c>
      <c r="D254" s="11" t="s">
        <v>90</v>
      </c>
      <c r="E254" s="14"/>
      <c r="F254" s="11" t="s">
        <v>11080</v>
      </c>
      <c r="G254" s="11"/>
      <c r="H254" s="11"/>
      <c r="I254" s="11"/>
      <c r="J254" s="12" t="s">
        <v>2576</v>
      </c>
      <c r="K254" s="12" t="s">
        <v>1739</v>
      </c>
      <c r="L254" s="11" t="s">
        <v>11688</v>
      </c>
      <c r="M254" s="11" t="s">
        <v>110</v>
      </c>
      <c r="N254" s="11">
        <v>0</v>
      </c>
      <c r="O254" s="11">
        <v>2</v>
      </c>
      <c r="P254" s="11"/>
      <c r="Q254" s="130">
        <v>4</v>
      </c>
      <c r="R254" s="130">
        <v>1</v>
      </c>
      <c r="S254" s="14"/>
      <c r="T254" s="16"/>
    </row>
    <row r="255" spans="1:20" ht="14.25" customHeight="1">
      <c r="A255" s="7">
        <v>30</v>
      </c>
      <c r="B255" s="19" t="s">
        <v>2569</v>
      </c>
      <c r="C255" s="11" t="s">
        <v>75</v>
      </c>
      <c r="D255" s="11" t="s">
        <v>75</v>
      </c>
      <c r="E255" s="14"/>
      <c r="F255" s="11" t="s">
        <v>295</v>
      </c>
      <c r="G255" s="11"/>
      <c r="H255" s="11"/>
      <c r="I255" s="11"/>
      <c r="J255" s="12" t="s">
        <v>11813</v>
      </c>
      <c r="K255" s="415"/>
      <c r="L255" s="11" t="s">
        <v>11666</v>
      </c>
      <c r="M255" s="11" t="s">
        <v>78</v>
      </c>
      <c r="N255" s="11">
        <v>0</v>
      </c>
      <c r="O255" s="11">
        <v>0</v>
      </c>
      <c r="P255" s="11"/>
      <c r="Q255" s="11"/>
      <c r="R255" s="11"/>
      <c r="S255" s="14"/>
      <c r="T255" s="16"/>
    </row>
    <row r="256" spans="1:20" ht="14.25" customHeight="1">
      <c r="A256" s="7">
        <v>30</v>
      </c>
      <c r="B256" s="19" t="s">
        <v>2569</v>
      </c>
      <c r="C256" s="11" t="s">
        <v>68</v>
      </c>
      <c r="D256" s="11" t="s">
        <v>68</v>
      </c>
      <c r="E256" s="14"/>
      <c r="F256" s="11" t="s">
        <v>208</v>
      </c>
      <c r="G256" s="11"/>
      <c r="H256" s="11"/>
      <c r="I256" s="11"/>
      <c r="J256" s="12" t="s">
        <v>2577</v>
      </c>
      <c r="K256" s="12" t="s">
        <v>341</v>
      </c>
      <c r="L256" s="11" t="s">
        <v>11666</v>
      </c>
      <c r="M256" s="11" t="s">
        <v>28</v>
      </c>
      <c r="N256" s="11">
        <v>0</v>
      </c>
      <c r="O256" s="11">
        <v>1</v>
      </c>
      <c r="P256" s="11"/>
      <c r="Q256" s="130">
        <v>5</v>
      </c>
      <c r="R256" s="130">
        <v>4</v>
      </c>
      <c r="S256" s="14"/>
      <c r="T256" s="16"/>
    </row>
    <row r="257" spans="1:20" ht="14.25" customHeight="1">
      <c r="A257" s="7">
        <v>30</v>
      </c>
      <c r="B257" s="19" t="s">
        <v>2569</v>
      </c>
      <c r="C257" s="11" t="s">
        <v>256</v>
      </c>
      <c r="D257" s="11" t="s">
        <v>2578</v>
      </c>
      <c r="E257" s="14"/>
      <c r="F257" s="11" t="s">
        <v>2579</v>
      </c>
      <c r="G257" s="11" t="s">
        <v>2441</v>
      </c>
      <c r="H257" s="11"/>
      <c r="I257" s="11"/>
      <c r="J257" s="12" t="s">
        <v>2580</v>
      </c>
      <c r="K257" s="12" t="s">
        <v>1498</v>
      </c>
      <c r="L257" s="11" t="s">
        <v>11666</v>
      </c>
      <c r="M257" s="11" t="s">
        <v>28</v>
      </c>
      <c r="N257" s="11">
        <v>0</v>
      </c>
      <c r="O257" s="11">
        <v>1</v>
      </c>
      <c r="P257" s="11"/>
      <c r="Q257" s="130">
        <v>4</v>
      </c>
      <c r="R257" s="130">
        <v>5</v>
      </c>
      <c r="S257" s="14"/>
      <c r="T257" s="16"/>
    </row>
    <row r="258" spans="1:20" ht="14.25" customHeight="1">
      <c r="A258" s="7">
        <v>30</v>
      </c>
      <c r="B258" s="19" t="s">
        <v>2569</v>
      </c>
      <c r="C258" s="11"/>
      <c r="D258" s="11" t="s">
        <v>90</v>
      </c>
      <c r="E258" s="14"/>
      <c r="F258" s="11" t="s">
        <v>295</v>
      </c>
      <c r="G258" s="11"/>
      <c r="H258" s="11"/>
      <c r="I258" s="11"/>
      <c r="J258" s="12" t="s">
        <v>11814</v>
      </c>
      <c r="K258" s="415"/>
      <c r="L258" s="11" t="s">
        <v>11666</v>
      </c>
      <c r="M258" s="11" t="s">
        <v>78</v>
      </c>
      <c r="N258" s="11">
        <v>0</v>
      </c>
      <c r="O258" s="11">
        <v>1</v>
      </c>
      <c r="P258" s="11"/>
      <c r="Q258" s="11"/>
      <c r="R258" s="11"/>
      <c r="S258" s="14"/>
      <c r="T258" s="16"/>
    </row>
    <row r="259" spans="1:20" ht="14.25" customHeight="1">
      <c r="A259" s="7">
        <v>30</v>
      </c>
      <c r="B259" s="19" t="s">
        <v>2569</v>
      </c>
      <c r="C259" s="11" t="s">
        <v>333</v>
      </c>
      <c r="D259" s="11" t="s">
        <v>616</v>
      </c>
      <c r="E259" s="14"/>
      <c r="F259" s="11" t="s">
        <v>2582</v>
      </c>
      <c r="G259" s="11"/>
      <c r="H259" s="11"/>
      <c r="I259" s="11"/>
      <c r="J259" s="12" t="s">
        <v>2583</v>
      </c>
      <c r="K259" s="12" t="s">
        <v>480</v>
      </c>
      <c r="L259" s="11" t="s">
        <v>11666</v>
      </c>
      <c r="M259" s="11" t="s">
        <v>28</v>
      </c>
      <c r="N259" s="11">
        <v>0</v>
      </c>
      <c r="O259" s="11">
        <v>0</v>
      </c>
      <c r="P259" s="11"/>
      <c r="Q259" s="130">
        <v>5</v>
      </c>
      <c r="R259" s="130">
        <v>3</v>
      </c>
      <c r="S259" s="14"/>
      <c r="T259" s="16"/>
    </row>
    <row r="260" spans="1:20" ht="14.25" customHeight="1">
      <c r="A260" s="7">
        <v>30</v>
      </c>
      <c r="B260" s="19" t="s">
        <v>2569</v>
      </c>
      <c r="C260" s="11" t="s">
        <v>632</v>
      </c>
      <c r="D260" s="11" t="s">
        <v>698</v>
      </c>
      <c r="E260" s="14"/>
      <c r="F260" s="11" t="s">
        <v>2584</v>
      </c>
      <c r="G260" s="11"/>
      <c r="H260" s="11"/>
      <c r="I260" s="11"/>
      <c r="J260" s="12" t="s">
        <v>2585</v>
      </c>
      <c r="K260" s="12" t="s">
        <v>1319</v>
      </c>
      <c r="L260" s="11" t="s">
        <v>11663</v>
      </c>
      <c r="M260" s="11" t="s">
        <v>43</v>
      </c>
      <c r="N260" s="11">
        <v>0</v>
      </c>
      <c r="O260" s="11">
        <v>0</v>
      </c>
      <c r="P260" s="11"/>
      <c r="Q260" s="130">
        <v>5</v>
      </c>
      <c r="R260" s="130">
        <v>2</v>
      </c>
      <c r="S260" s="14"/>
      <c r="T260" s="16"/>
    </row>
    <row r="261" spans="1:20" ht="14.25" customHeight="1">
      <c r="A261" s="7">
        <v>31</v>
      </c>
      <c r="B261" s="19" t="s">
        <v>11081</v>
      </c>
      <c r="C261" s="11" t="s">
        <v>11082</v>
      </c>
      <c r="D261" s="11" t="s">
        <v>11082</v>
      </c>
      <c r="E261" s="14"/>
      <c r="F261" s="11" t="s">
        <v>1227</v>
      </c>
      <c r="G261" s="11" t="s">
        <v>11815</v>
      </c>
      <c r="H261" s="11" t="s">
        <v>11815</v>
      </c>
      <c r="I261" s="14"/>
      <c r="J261" s="12" t="s">
        <v>8383</v>
      </c>
      <c r="K261" s="12" t="s">
        <v>11083</v>
      </c>
      <c r="L261" s="11" t="s">
        <v>11666</v>
      </c>
      <c r="M261" s="11" t="s">
        <v>43</v>
      </c>
      <c r="N261" s="11">
        <v>0</v>
      </c>
      <c r="O261" s="11">
        <v>1</v>
      </c>
      <c r="P261" s="11"/>
      <c r="Q261" s="130">
        <v>2</v>
      </c>
      <c r="R261" s="130">
        <v>5</v>
      </c>
      <c r="S261" s="11"/>
      <c r="T261" s="16"/>
    </row>
    <row r="262" spans="1:20" ht="14.25" customHeight="1">
      <c r="A262" s="1">
        <v>32</v>
      </c>
      <c r="B262" s="25" t="s">
        <v>2590</v>
      </c>
      <c r="C262" s="11" t="s">
        <v>44</v>
      </c>
      <c r="D262" s="11" t="s">
        <v>45</v>
      </c>
      <c r="E262" s="11" t="s">
        <v>11816</v>
      </c>
      <c r="F262" s="11" t="s">
        <v>561</v>
      </c>
      <c r="G262" s="11" t="s">
        <v>11816</v>
      </c>
      <c r="H262" s="11" t="s">
        <v>11816</v>
      </c>
      <c r="I262" s="14"/>
      <c r="J262" s="12" t="s">
        <v>3795</v>
      </c>
      <c r="K262" s="415"/>
      <c r="L262" s="11" t="s">
        <v>11666</v>
      </c>
      <c r="M262" s="11" t="s">
        <v>43</v>
      </c>
      <c r="N262" s="11">
        <v>1</v>
      </c>
      <c r="O262" s="11">
        <v>4</v>
      </c>
      <c r="P262" s="11" t="s">
        <v>11817</v>
      </c>
      <c r="Q262" s="11"/>
      <c r="R262" s="11"/>
      <c r="S262" s="14"/>
      <c r="T262" s="16"/>
    </row>
    <row r="263" spans="1:20" ht="14.25" customHeight="1">
      <c r="A263" s="1">
        <v>32</v>
      </c>
      <c r="B263" s="25" t="s">
        <v>2590</v>
      </c>
      <c r="C263" s="11" t="s">
        <v>8110</v>
      </c>
      <c r="D263" s="11" t="s">
        <v>173</v>
      </c>
      <c r="E263" s="14"/>
      <c r="F263" s="11" t="s">
        <v>3454</v>
      </c>
      <c r="G263" s="11"/>
      <c r="H263" s="11"/>
      <c r="I263" s="14"/>
      <c r="J263" s="12" t="s">
        <v>716</v>
      </c>
      <c r="K263" s="415"/>
      <c r="L263" s="11" t="s">
        <v>11663</v>
      </c>
      <c r="M263" s="11" t="s">
        <v>43</v>
      </c>
      <c r="N263" s="11">
        <v>0</v>
      </c>
      <c r="O263" s="11">
        <v>0</v>
      </c>
      <c r="P263" s="11"/>
      <c r="Q263" s="11"/>
      <c r="R263" s="11"/>
      <c r="S263" s="14"/>
      <c r="T263" s="16"/>
    </row>
    <row r="264" spans="1:20" ht="14.25" customHeight="1">
      <c r="A264" s="1">
        <v>32</v>
      </c>
      <c r="B264" s="25" t="s">
        <v>2590</v>
      </c>
      <c r="C264" s="11" t="s">
        <v>1344</v>
      </c>
      <c r="D264" s="11" t="s">
        <v>1344</v>
      </c>
      <c r="E264" s="14"/>
      <c r="F264" s="11" t="s">
        <v>2591</v>
      </c>
      <c r="G264" s="11" t="s">
        <v>2592</v>
      </c>
      <c r="H264" s="11"/>
      <c r="I264" s="14"/>
      <c r="J264" s="12" t="s">
        <v>2324</v>
      </c>
      <c r="K264" s="12" t="s">
        <v>2246</v>
      </c>
      <c r="L264" s="11" t="s">
        <v>11666</v>
      </c>
      <c r="M264" s="11" t="s">
        <v>43</v>
      </c>
      <c r="N264" s="11">
        <v>0</v>
      </c>
      <c r="O264" s="11">
        <v>4</v>
      </c>
      <c r="P264" s="11"/>
      <c r="Q264" s="130">
        <v>4</v>
      </c>
      <c r="R264" s="130">
        <v>5</v>
      </c>
      <c r="S264" s="11"/>
      <c r="T264" s="16"/>
    </row>
    <row r="265" spans="1:20" ht="14.25" customHeight="1">
      <c r="A265" s="1">
        <v>32</v>
      </c>
      <c r="B265" s="25" t="s">
        <v>2590</v>
      </c>
      <c r="C265" s="11" t="s">
        <v>2594</v>
      </c>
      <c r="D265" s="11" t="s">
        <v>2594</v>
      </c>
      <c r="E265" s="14"/>
      <c r="F265" s="11" t="s">
        <v>2595</v>
      </c>
      <c r="G265" s="11"/>
      <c r="H265" s="11"/>
      <c r="I265" s="14"/>
      <c r="J265" s="12" t="s">
        <v>720</v>
      </c>
      <c r="K265" s="12" t="s">
        <v>934</v>
      </c>
      <c r="L265" s="11" t="s">
        <v>11666</v>
      </c>
      <c r="M265" s="11" t="s">
        <v>28</v>
      </c>
      <c r="N265" s="11">
        <v>0</v>
      </c>
      <c r="O265" s="11">
        <v>4</v>
      </c>
      <c r="P265" s="11" t="s">
        <v>11818</v>
      </c>
      <c r="Q265" s="130">
        <v>5</v>
      </c>
      <c r="R265" s="130">
        <v>5</v>
      </c>
      <c r="S265" s="14"/>
      <c r="T265" s="16"/>
    </row>
    <row r="266" spans="1:20" ht="14.25" customHeight="1">
      <c r="A266" s="1">
        <v>32</v>
      </c>
      <c r="B266" s="25" t="s">
        <v>2590</v>
      </c>
      <c r="C266" s="11" t="s">
        <v>2597</v>
      </c>
      <c r="D266" s="11" t="s">
        <v>2598</v>
      </c>
      <c r="E266" s="14"/>
      <c r="F266" s="11" t="s">
        <v>2599</v>
      </c>
      <c r="G266" s="11" t="s">
        <v>11819</v>
      </c>
      <c r="H266" s="11" t="s">
        <v>2601</v>
      </c>
      <c r="I266" s="14"/>
      <c r="J266" s="12" t="s">
        <v>377</v>
      </c>
      <c r="K266" s="12" t="s">
        <v>2506</v>
      </c>
      <c r="L266" s="11" t="s">
        <v>11666</v>
      </c>
      <c r="M266" s="11" t="s">
        <v>36</v>
      </c>
      <c r="N266" s="11">
        <v>0</v>
      </c>
      <c r="O266" s="11">
        <v>4</v>
      </c>
      <c r="P266" s="11" t="s">
        <v>11820</v>
      </c>
      <c r="Q266" s="130">
        <v>4</v>
      </c>
      <c r="R266" s="130">
        <v>4</v>
      </c>
      <c r="S266" s="14"/>
      <c r="T266" s="16"/>
    </row>
    <row r="267" spans="1:20" ht="14.25" customHeight="1">
      <c r="A267" s="7">
        <v>33</v>
      </c>
      <c r="B267" s="19" t="s">
        <v>2602</v>
      </c>
      <c r="C267" s="11"/>
      <c r="D267" s="11" t="s">
        <v>2604</v>
      </c>
      <c r="E267" s="14"/>
      <c r="F267" s="14"/>
      <c r="G267" s="14"/>
      <c r="H267" s="14"/>
      <c r="I267" s="14"/>
      <c r="J267" s="12" t="s">
        <v>1741</v>
      </c>
      <c r="K267" s="415"/>
      <c r="L267" s="11" t="s">
        <v>11666</v>
      </c>
      <c r="M267" s="11" t="s">
        <v>28</v>
      </c>
      <c r="N267" s="11">
        <v>0</v>
      </c>
      <c r="O267" s="11">
        <v>1</v>
      </c>
      <c r="P267" s="23"/>
      <c r="Q267" s="23"/>
      <c r="R267" s="23"/>
      <c r="S267" s="14"/>
      <c r="T267" s="16"/>
    </row>
    <row r="268" spans="1:20" ht="14.25" customHeight="1">
      <c r="A268" s="7">
        <v>33</v>
      </c>
      <c r="B268" s="19" t="s">
        <v>2602</v>
      </c>
      <c r="C268" s="11" t="s">
        <v>1643</v>
      </c>
      <c r="D268" s="11" t="s">
        <v>2604</v>
      </c>
      <c r="E268" s="14"/>
      <c r="F268" s="14"/>
      <c r="G268" s="14"/>
      <c r="H268" s="14"/>
      <c r="I268" s="14"/>
      <c r="J268" s="12" t="s">
        <v>2605</v>
      </c>
      <c r="K268" s="12" t="s">
        <v>2606</v>
      </c>
      <c r="L268" s="11" t="s">
        <v>11666</v>
      </c>
      <c r="M268" s="11" t="s">
        <v>28</v>
      </c>
      <c r="N268" s="11">
        <v>0</v>
      </c>
      <c r="O268" s="11">
        <v>1</v>
      </c>
      <c r="P268" s="11" t="s">
        <v>11821</v>
      </c>
      <c r="Q268" s="130">
        <v>4</v>
      </c>
      <c r="R268" s="130">
        <v>5</v>
      </c>
      <c r="S268" s="14"/>
      <c r="T268" s="16"/>
    </row>
    <row r="269" spans="1:20" ht="14.25" customHeight="1">
      <c r="A269" s="7">
        <v>33</v>
      </c>
      <c r="B269" s="19" t="s">
        <v>2602</v>
      </c>
      <c r="C269" s="11" t="s">
        <v>318</v>
      </c>
      <c r="D269" s="11" t="s">
        <v>2607</v>
      </c>
      <c r="E269" s="14"/>
      <c r="F269" s="14"/>
      <c r="G269" s="14"/>
      <c r="H269" s="14"/>
      <c r="I269" s="14"/>
      <c r="J269" s="12" t="s">
        <v>520</v>
      </c>
      <c r="K269" s="12" t="s">
        <v>1397</v>
      </c>
      <c r="L269" s="11" t="s">
        <v>11663</v>
      </c>
      <c r="M269" s="11" t="s">
        <v>36</v>
      </c>
      <c r="N269" s="11">
        <v>0</v>
      </c>
      <c r="O269" s="11">
        <v>0</v>
      </c>
      <c r="P269" s="11" t="s">
        <v>11822</v>
      </c>
      <c r="Q269" s="130">
        <v>3</v>
      </c>
      <c r="R269" s="130">
        <v>4</v>
      </c>
      <c r="S269" s="14"/>
      <c r="T269" s="16"/>
    </row>
    <row r="270" spans="1:20" ht="14.25" customHeight="1">
      <c r="A270" s="7">
        <v>34</v>
      </c>
      <c r="B270" s="19" t="s">
        <v>2608</v>
      </c>
      <c r="C270" s="11" t="s">
        <v>1442</v>
      </c>
      <c r="D270" s="11" t="s">
        <v>2609</v>
      </c>
      <c r="E270" s="14"/>
      <c r="F270" s="11" t="s">
        <v>2610</v>
      </c>
      <c r="G270" s="11" t="s">
        <v>2612</v>
      </c>
      <c r="H270" s="11" t="s">
        <v>2612</v>
      </c>
      <c r="I270" s="14"/>
      <c r="J270" s="12" t="s">
        <v>2611</v>
      </c>
      <c r="K270" s="12" t="s">
        <v>1379</v>
      </c>
      <c r="L270" s="11" t="s">
        <v>11663</v>
      </c>
      <c r="M270" s="11" t="s">
        <v>43</v>
      </c>
      <c r="N270" s="11">
        <v>1</v>
      </c>
      <c r="O270" s="11">
        <v>1</v>
      </c>
      <c r="P270" s="11" t="s">
        <v>11823</v>
      </c>
      <c r="Q270" s="130">
        <v>4</v>
      </c>
      <c r="R270" s="130">
        <v>4</v>
      </c>
      <c r="S270" s="14"/>
      <c r="T270" s="16"/>
    </row>
    <row r="271" spans="1:20" ht="14.25" customHeight="1">
      <c r="A271" s="7">
        <v>34</v>
      </c>
      <c r="B271" s="19" t="s">
        <v>2608</v>
      </c>
      <c r="C271" s="11" t="s">
        <v>2613</v>
      </c>
      <c r="D271" s="11" t="s">
        <v>2614</v>
      </c>
      <c r="E271" s="11" t="s">
        <v>4447</v>
      </c>
      <c r="F271" s="14"/>
      <c r="G271" s="11" t="s">
        <v>2615</v>
      </c>
      <c r="H271" s="11" t="s">
        <v>2615</v>
      </c>
      <c r="I271" s="14"/>
      <c r="J271" s="12" t="s">
        <v>797</v>
      </c>
      <c r="K271" s="12" t="s">
        <v>1030</v>
      </c>
      <c r="L271" s="11" t="s">
        <v>11663</v>
      </c>
      <c r="M271" s="11" t="s">
        <v>43</v>
      </c>
      <c r="N271" s="11">
        <v>1</v>
      </c>
      <c r="O271" s="11">
        <v>1</v>
      </c>
      <c r="P271" s="11"/>
      <c r="Q271" s="130">
        <v>3</v>
      </c>
      <c r="R271" s="130">
        <v>3</v>
      </c>
      <c r="S271" s="14"/>
      <c r="T271" s="16"/>
    </row>
    <row r="272" spans="1:20" ht="14.25" customHeight="1">
      <c r="A272" s="7">
        <v>34</v>
      </c>
      <c r="B272" s="19" t="s">
        <v>2608</v>
      </c>
      <c r="C272" s="11" t="s">
        <v>2068</v>
      </c>
      <c r="D272" s="11" t="s">
        <v>2616</v>
      </c>
      <c r="E272" s="11"/>
      <c r="F272" s="11" t="s">
        <v>11084</v>
      </c>
      <c r="G272" s="11" t="s">
        <v>11824</v>
      </c>
      <c r="H272" s="11" t="s">
        <v>2619</v>
      </c>
      <c r="I272" s="11" t="s">
        <v>2621</v>
      </c>
      <c r="J272" s="12" t="s">
        <v>423</v>
      </c>
      <c r="K272" s="12" t="s">
        <v>713</v>
      </c>
      <c r="L272" s="11" t="s">
        <v>11663</v>
      </c>
      <c r="M272" s="11" t="s">
        <v>43</v>
      </c>
      <c r="N272" s="11">
        <v>1</v>
      </c>
      <c r="O272" s="11">
        <v>1</v>
      </c>
      <c r="P272" s="11" t="s">
        <v>11825</v>
      </c>
      <c r="Q272" s="130">
        <v>4</v>
      </c>
      <c r="R272" s="130">
        <v>4</v>
      </c>
      <c r="S272" s="14"/>
      <c r="T272" s="16"/>
    </row>
    <row r="273" spans="1:20" ht="14.25" customHeight="1">
      <c r="A273" s="7">
        <v>34</v>
      </c>
      <c r="B273" s="19" t="s">
        <v>2608</v>
      </c>
      <c r="C273" s="11" t="s">
        <v>2622</v>
      </c>
      <c r="D273" s="11" t="s">
        <v>2623</v>
      </c>
      <c r="E273" s="11"/>
      <c r="F273" s="11" t="s">
        <v>2624</v>
      </c>
      <c r="G273" s="11"/>
      <c r="H273" s="11"/>
      <c r="I273" s="11" t="s">
        <v>181</v>
      </c>
      <c r="J273" s="12" t="s">
        <v>297</v>
      </c>
      <c r="K273" s="12" t="s">
        <v>986</v>
      </c>
      <c r="L273" s="11" t="s">
        <v>11663</v>
      </c>
      <c r="M273" s="11" t="s">
        <v>43</v>
      </c>
      <c r="N273" s="11">
        <v>0</v>
      </c>
      <c r="O273" s="11">
        <v>1</v>
      </c>
      <c r="P273" s="11" t="s">
        <v>11826</v>
      </c>
      <c r="Q273" s="130">
        <v>5</v>
      </c>
      <c r="R273" s="130">
        <v>3</v>
      </c>
      <c r="S273" s="14"/>
      <c r="T273" s="16"/>
    </row>
    <row r="274" spans="1:20" ht="14.25" customHeight="1">
      <c r="A274" s="7">
        <v>34</v>
      </c>
      <c r="B274" s="19" t="s">
        <v>2608</v>
      </c>
      <c r="C274" s="11" t="s">
        <v>1160</v>
      </c>
      <c r="D274" s="11" t="s">
        <v>2625</v>
      </c>
      <c r="E274" s="11"/>
      <c r="F274" s="11" t="s">
        <v>2626</v>
      </c>
      <c r="G274" s="11" t="s">
        <v>2627</v>
      </c>
      <c r="H274" s="11" t="s">
        <v>2627</v>
      </c>
      <c r="I274" s="11"/>
      <c r="J274" s="12" t="s">
        <v>1503</v>
      </c>
      <c r="K274" s="12" t="s">
        <v>720</v>
      </c>
      <c r="L274" s="11" t="s">
        <v>11663</v>
      </c>
      <c r="M274" s="11" t="s">
        <v>153</v>
      </c>
      <c r="N274" s="11">
        <v>1</v>
      </c>
      <c r="O274" s="11">
        <v>1</v>
      </c>
      <c r="P274" s="11" t="s">
        <v>11827</v>
      </c>
      <c r="Q274" s="130">
        <v>3</v>
      </c>
      <c r="R274" s="130">
        <v>4</v>
      </c>
      <c r="S274" s="14"/>
      <c r="T274" s="16"/>
    </row>
    <row r="275" spans="1:20" ht="13.5" customHeight="1">
      <c r="A275" s="7">
        <v>35</v>
      </c>
      <c r="B275" s="19" t="s">
        <v>2628</v>
      </c>
      <c r="C275" s="11" t="s">
        <v>784</v>
      </c>
      <c r="D275" s="11" t="s">
        <v>90</v>
      </c>
      <c r="E275" s="14"/>
      <c r="F275" s="11" t="s">
        <v>2629</v>
      </c>
      <c r="G275" s="11" t="s">
        <v>2630</v>
      </c>
      <c r="H275" s="11" t="s">
        <v>2631</v>
      </c>
      <c r="I275" s="14"/>
      <c r="J275" s="12" t="s">
        <v>1386</v>
      </c>
      <c r="K275" s="12" t="s">
        <v>11085</v>
      </c>
      <c r="L275" s="11" t="s">
        <v>11663</v>
      </c>
      <c r="M275" s="11" t="s">
        <v>43</v>
      </c>
      <c r="N275" s="11">
        <v>0</v>
      </c>
      <c r="O275" s="11">
        <v>0</v>
      </c>
      <c r="P275" s="11"/>
      <c r="Q275" s="130">
        <v>5</v>
      </c>
      <c r="R275" s="130">
        <v>4</v>
      </c>
      <c r="S275" s="14"/>
      <c r="T275" s="16"/>
    </row>
    <row r="276" spans="1:20" ht="13.5" customHeight="1">
      <c r="A276" s="7">
        <v>35</v>
      </c>
      <c r="B276" s="19" t="s">
        <v>2628</v>
      </c>
      <c r="D276" s="11" t="s">
        <v>90</v>
      </c>
      <c r="E276" s="11" t="s">
        <v>11828</v>
      </c>
      <c r="F276" s="11" t="s">
        <v>11829</v>
      </c>
      <c r="G276" s="11" t="s">
        <v>350</v>
      </c>
      <c r="H276" s="11"/>
      <c r="I276" s="14"/>
      <c r="J276" s="12" t="s">
        <v>8328</v>
      </c>
      <c r="K276" s="46" t="s">
        <v>11830</v>
      </c>
      <c r="L276" s="11" t="s">
        <v>11666</v>
      </c>
      <c r="M276" s="11" t="s">
        <v>110</v>
      </c>
      <c r="N276" s="11">
        <v>0</v>
      </c>
      <c r="O276" s="11">
        <v>0</v>
      </c>
      <c r="P276" s="11"/>
      <c r="S276" s="14"/>
      <c r="T276" s="16"/>
    </row>
    <row r="277" spans="1:20" ht="13.5" customHeight="1">
      <c r="A277" s="7">
        <v>35</v>
      </c>
      <c r="B277" s="19" t="s">
        <v>2628</v>
      </c>
      <c r="C277" s="11" t="s">
        <v>272</v>
      </c>
      <c r="D277" s="11" t="s">
        <v>273</v>
      </c>
      <c r="E277" s="11"/>
      <c r="F277" s="11" t="s">
        <v>2587</v>
      </c>
      <c r="G277" s="11"/>
      <c r="H277" s="11"/>
      <c r="I277" s="14"/>
      <c r="J277" s="12" t="s">
        <v>629</v>
      </c>
      <c r="K277" s="12" t="s">
        <v>11086</v>
      </c>
      <c r="L277" s="11" t="s">
        <v>11666</v>
      </c>
      <c r="M277" s="11" t="s">
        <v>43</v>
      </c>
      <c r="N277" s="11">
        <v>0</v>
      </c>
      <c r="O277" s="11">
        <v>0</v>
      </c>
      <c r="P277" s="11"/>
      <c r="Q277" s="130">
        <v>5</v>
      </c>
      <c r="R277" s="130">
        <v>5</v>
      </c>
      <c r="S277" s="14"/>
      <c r="T277" s="16"/>
    </row>
    <row r="278" spans="1:20" ht="13.5" customHeight="1">
      <c r="A278" s="7">
        <v>35</v>
      </c>
      <c r="B278" s="19" t="s">
        <v>2628</v>
      </c>
      <c r="C278" s="11" t="s">
        <v>2634</v>
      </c>
      <c r="D278" s="11" t="s">
        <v>90</v>
      </c>
      <c r="E278" s="11"/>
      <c r="F278" s="11" t="s">
        <v>2635</v>
      </c>
      <c r="G278" s="11" t="s">
        <v>616</v>
      </c>
      <c r="H278" s="11"/>
      <c r="I278" s="14"/>
      <c r="J278" s="12" t="s">
        <v>11087</v>
      </c>
      <c r="K278" s="12" t="s">
        <v>11088</v>
      </c>
      <c r="L278" s="11" t="s">
        <v>11666</v>
      </c>
      <c r="M278" s="11" t="s">
        <v>28</v>
      </c>
      <c r="N278" s="11">
        <v>0</v>
      </c>
      <c r="O278" s="11">
        <v>0</v>
      </c>
      <c r="P278" s="11"/>
      <c r="Q278" s="130">
        <v>4</v>
      </c>
      <c r="R278" s="130">
        <v>5</v>
      </c>
      <c r="S278" s="14"/>
      <c r="T278" s="16"/>
    </row>
    <row r="279" spans="1:20" ht="13.5" customHeight="1">
      <c r="A279" s="7">
        <v>35</v>
      </c>
      <c r="B279" s="19" t="s">
        <v>2628</v>
      </c>
      <c r="C279" s="11" t="s">
        <v>94</v>
      </c>
      <c r="D279" s="11" t="s">
        <v>94</v>
      </c>
      <c r="E279" s="11"/>
      <c r="F279" s="11"/>
      <c r="G279" s="11"/>
      <c r="H279" s="11"/>
      <c r="I279" s="14"/>
      <c r="J279" s="12" t="s">
        <v>11089</v>
      </c>
      <c r="K279" s="12" t="s">
        <v>11090</v>
      </c>
      <c r="L279" s="11" t="s">
        <v>11738</v>
      </c>
      <c r="M279" s="11" t="s">
        <v>83</v>
      </c>
      <c r="N279" s="11">
        <v>0</v>
      </c>
      <c r="O279" s="11">
        <v>0</v>
      </c>
      <c r="P279" s="11"/>
      <c r="Q279" s="130">
        <v>5</v>
      </c>
      <c r="R279" s="130">
        <v>3</v>
      </c>
      <c r="S279" s="14"/>
      <c r="T279" s="16"/>
    </row>
    <row r="280" spans="1:20" ht="13.5" customHeight="1">
      <c r="A280" s="7">
        <v>35</v>
      </c>
      <c r="B280" s="19" t="s">
        <v>2628</v>
      </c>
      <c r="C280" s="11" t="s">
        <v>2640</v>
      </c>
      <c r="D280" s="11" t="s">
        <v>2641</v>
      </c>
      <c r="E280" s="11"/>
      <c r="F280" s="11" t="s">
        <v>2642</v>
      </c>
      <c r="G280" s="11"/>
      <c r="H280" s="11"/>
      <c r="I280" s="14"/>
      <c r="J280" s="12" t="s">
        <v>2643</v>
      </c>
      <c r="K280" s="12" t="s">
        <v>11091</v>
      </c>
      <c r="L280" s="11" t="s">
        <v>11666</v>
      </c>
      <c r="M280" s="11" t="s">
        <v>110</v>
      </c>
      <c r="N280" s="11">
        <v>0</v>
      </c>
      <c r="O280" s="11">
        <v>0</v>
      </c>
      <c r="P280" s="11"/>
      <c r="Q280" s="130">
        <v>5</v>
      </c>
      <c r="R280" s="130">
        <v>4</v>
      </c>
      <c r="S280" s="14"/>
      <c r="T280" s="16"/>
    </row>
    <row r="281" spans="1:20" ht="14.25" customHeight="1">
      <c r="A281" s="1">
        <v>36</v>
      </c>
      <c r="B281" s="10" t="s">
        <v>2645</v>
      </c>
      <c r="C281" s="11" t="s">
        <v>1824</v>
      </c>
      <c r="D281" s="11" t="s">
        <v>2646</v>
      </c>
      <c r="E281" s="14"/>
      <c r="F281" s="14"/>
      <c r="G281" s="11" t="s">
        <v>2647</v>
      </c>
      <c r="H281" s="11" t="s">
        <v>2647</v>
      </c>
      <c r="I281" s="14"/>
      <c r="J281" s="12" t="s">
        <v>1956</v>
      </c>
      <c r="K281" s="12" t="s">
        <v>1305</v>
      </c>
      <c r="L281" s="11" t="s">
        <v>11663</v>
      </c>
      <c r="M281" s="11" t="s">
        <v>275</v>
      </c>
      <c r="N281" s="11">
        <v>0</v>
      </c>
      <c r="O281" s="11">
        <v>6</v>
      </c>
      <c r="P281" s="11" t="s">
        <v>11831</v>
      </c>
      <c r="Q281" s="130">
        <v>4</v>
      </c>
      <c r="R281" s="130">
        <v>5</v>
      </c>
      <c r="S281" s="11"/>
      <c r="T281" s="16"/>
    </row>
    <row r="282" spans="1:20" ht="14.25" customHeight="1">
      <c r="A282" s="1">
        <v>36</v>
      </c>
      <c r="B282" s="10" t="s">
        <v>2645</v>
      </c>
      <c r="C282" s="11" t="s">
        <v>2190</v>
      </c>
      <c r="D282" s="11" t="s">
        <v>2190</v>
      </c>
      <c r="E282" s="14"/>
      <c r="F282" s="14"/>
      <c r="G282" s="11" t="s">
        <v>2648</v>
      </c>
      <c r="H282" s="11" t="s">
        <v>2648</v>
      </c>
      <c r="I282" s="11" t="s">
        <v>181</v>
      </c>
      <c r="J282" s="12" t="s">
        <v>864</v>
      </c>
      <c r="K282" s="12" t="s">
        <v>937</v>
      </c>
      <c r="L282" s="11" t="s">
        <v>11666</v>
      </c>
      <c r="M282" s="11" t="s">
        <v>43</v>
      </c>
      <c r="N282" s="11">
        <v>1</v>
      </c>
      <c r="O282" s="11">
        <v>1</v>
      </c>
      <c r="P282" s="11"/>
      <c r="Q282" s="130">
        <v>4</v>
      </c>
      <c r="R282" s="130">
        <v>4</v>
      </c>
      <c r="S282" s="11"/>
      <c r="T282" s="16"/>
    </row>
    <row r="283" spans="1:20" ht="14.25" customHeight="1">
      <c r="A283" s="1">
        <v>36</v>
      </c>
      <c r="B283" s="10" t="s">
        <v>2645</v>
      </c>
      <c r="C283" s="11" t="s">
        <v>360</v>
      </c>
      <c r="D283" s="11" t="s">
        <v>360</v>
      </c>
      <c r="E283" s="14"/>
      <c r="F283" s="14"/>
      <c r="G283" s="14"/>
      <c r="H283" s="14"/>
      <c r="I283" s="14"/>
      <c r="J283" s="12" t="s">
        <v>1445</v>
      </c>
      <c r="K283" s="12" t="s">
        <v>775</v>
      </c>
      <c r="L283" s="11" t="s">
        <v>11688</v>
      </c>
      <c r="M283" s="11" t="s">
        <v>83</v>
      </c>
      <c r="N283" s="11">
        <v>1</v>
      </c>
      <c r="O283" s="11">
        <v>6</v>
      </c>
      <c r="P283" s="11"/>
      <c r="Q283" s="130">
        <v>5</v>
      </c>
      <c r="R283" s="130">
        <v>5</v>
      </c>
      <c r="S283" s="11"/>
      <c r="T283" s="16"/>
    </row>
    <row r="284" spans="1:20" ht="14.25" customHeight="1">
      <c r="A284" s="1">
        <v>36</v>
      </c>
      <c r="B284" s="10" t="s">
        <v>2645</v>
      </c>
      <c r="C284" s="11" t="s">
        <v>816</v>
      </c>
      <c r="D284" s="11" t="s">
        <v>852</v>
      </c>
      <c r="E284" s="14"/>
      <c r="F284" s="14"/>
      <c r="G284" s="11" t="s">
        <v>417</v>
      </c>
      <c r="H284" s="11" t="s">
        <v>417</v>
      </c>
      <c r="I284" s="11" t="s">
        <v>181</v>
      </c>
      <c r="J284" s="12" t="s">
        <v>1250</v>
      </c>
      <c r="K284" s="12" t="s">
        <v>1978</v>
      </c>
      <c r="L284" s="11" t="s">
        <v>11666</v>
      </c>
      <c r="M284" s="11" t="s">
        <v>43</v>
      </c>
      <c r="N284" s="11">
        <v>1</v>
      </c>
      <c r="O284" s="11">
        <v>1</v>
      </c>
      <c r="P284" s="11" t="s">
        <v>11832</v>
      </c>
      <c r="Q284" s="130">
        <v>4</v>
      </c>
      <c r="R284" s="130">
        <v>5</v>
      </c>
      <c r="S284" s="11"/>
      <c r="T284" s="16"/>
    </row>
    <row r="285" spans="1:20" ht="14.25" customHeight="1">
      <c r="A285" s="1">
        <v>36</v>
      </c>
      <c r="B285" s="10" t="s">
        <v>2645</v>
      </c>
      <c r="C285" s="11" t="s">
        <v>80</v>
      </c>
      <c r="D285" s="11" t="s">
        <v>80</v>
      </c>
      <c r="E285" s="14"/>
      <c r="F285" s="14"/>
      <c r="G285" s="14"/>
      <c r="H285" s="14"/>
      <c r="I285" s="14"/>
      <c r="J285" s="12" t="s">
        <v>2649</v>
      </c>
      <c r="K285" s="12" t="s">
        <v>819</v>
      </c>
      <c r="L285" s="11" t="s">
        <v>11688</v>
      </c>
      <c r="M285" s="11" t="s">
        <v>83</v>
      </c>
      <c r="N285" s="11">
        <v>0</v>
      </c>
      <c r="O285" s="11">
        <v>7</v>
      </c>
      <c r="P285" s="11"/>
      <c r="Q285" s="130">
        <v>3</v>
      </c>
      <c r="R285" s="130">
        <v>3</v>
      </c>
      <c r="S285" s="11"/>
      <c r="T285" s="16"/>
    </row>
    <row r="286" spans="1:20" ht="14.25" customHeight="1">
      <c r="A286" s="1">
        <v>36</v>
      </c>
      <c r="B286" s="10" t="s">
        <v>2645</v>
      </c>
      <c r="C286" s="11" t="s">
        <v>75</v>
      </c>
      <c r="D286" s="11" t="s">
        <v>75</v>
      </c>
      <c r="E286" s="14"/>
      <c r="F286" s="14"/>
      <c r="G286" s="14"/>
      <c r="H286" s="14"/>
      <c r="I286" s="14"/>
      <c r="J286" s="12" t="s">
        <v>1345</v>
      </c>
      <c r="K286" s="12" t="s">
        <v>57</v>
      </c>
      <c r="L286" s="11" t="s">
        <v>11666</v>
      </c>
      <c r="M286" s="11" t="s">
        <v>78</v>
      </c>
      <c r="N286" s="11">
        <v>0</v>
      </c>
      <c r="O286" s="11">
        <v>6</v>
      </c>
      <c r="P286" s="11" t="s">
        <v>11833</v>
      </c>
      <c r="Q286" s="130">
        <v>4</v>
      </c>
      <c r="R286" s="130">
        <v>5</v>
      </c>
      <c r="S286" s="11"/>
      <c r="T286" s="16"/>
    </row>
    <row r="287" spans="1:20" ht="14.25" customHeight="1">
      <c r="A287" s="1">
        <v>36</v>
      </c>
      <c r="B287" s="10" t="s">
        <v>2645</v>
      </c>
      <c r="C287" s="11" t="s">
        <v>497</v>
      </c>
      <c r="D287" s="11" t="s">
        <v>497</v>
      </c>
      <c r="E287" s="14"/>
      <c r="F287" s="14"/>
      <c r="G287" s="11" t="s">
        <v>2650</v>
      </c>
      <c r="H287" s="11" t="s">
        <v>2650</v>
      </c>
      <c r="I287" s="14"/>
      <c r="J287" s="12" t="s">
        <v>1155</v>
      </c>
      <c r="K287" s="12" t="s">
        <v>968</v>
      </c>
      <c r="L287" s="11" t="s">
        <v>11663</v>
      </c>
      <c r="M287" s="11" t="s">
        <v>43</v>
      </c>
      <c r="N287" s="11">
        <v>0</v>
      </c>
      <c r="O287" s="11">
        <v>1</v>
      </c>
      <c r="P287" s="11" t="s">
        <v>11834</v>
      </c>
      <c r="Q287" s="130">
        <v>5</v>
      </c>
      <c r="R287" s="130">
        <v>5</v>
      </c>
      <c r="S287" s="11"/>
      <c r="T287" s="16"/>
    </row>
    <row r="288" spans="1:20" ht="14.25" customHeight="1">
      <c r="A288" s="1">
        <v>37</v>
      </c>
      <c r="B288" s="10" t="s">
        <v>2651</v>
      </c>
      <c r="C288" s="11"/>
      <c r="D288" s="11" t="s">
        <v>294</v>
      </c>
      <c r="E288" s="14"/>
      <c r="F288" s="11"/>
      <c r="G288" s="14"/>
      <c r="H288" s="14"/>
      <c r="I288" s="14"/>
      <c r="J288" s="12" t="s">
        <v>1741</v>
      </c>
      <c r="K288" s="46"/>
      <c r="L288" s="11" t="s">
        <v>11666</v>
      </c>
      <c r="M288" s="11" t="s">
        <v>5797</v>
      </c>
      <c r="N288" s="11">
        <v>0</v>
      </c>
      <c r="O288" s="11">
        <v>6</v>
      </c>
      <c r="P288" s="11"/>
      <c r="Q288" s="11"/>
      <c r="R288" s="11"/>
      <c r="S288" s="14"/>
      <c r="T288" s="16"/>
    </row>
    <row r="289" spans="1:20" ht="14.25" customHeight="1">
      <c r="A289" s="1">
        <v>37</v>
      </c>
      <c r="B289" s="10" t="s">
        <v>2651</v>
      </c>
      <c r="C289" s="11" t="s">
        <v>1928</v>
      </c>
      <c r="D289" s="11" t="s">
        <v>1950</v>
      </c>
      <c r="E289" s="14"/>
      <c r="F289" s="11"/>
      <c r="G289" s="11" t="s">
        <v>2652</v>
      </c>
      <c r="H289" s="14"/>
      <c r="I289" s="14"/>
      <c r="J289" s="12" t="s">
        <v>296</v>
      </c>
      <c r="K289" s="12" t="s">
        <v>433</v>
      </c>
      <c r="L289" s="11" t="s">
        <v>11663</v>
      </c>
      <c r="M289" s="11" t="s">
        <v>5797</v>
      </c>
      <c r="N289" s="11">
        <v>1</v>
      </c>
      <c r="O289" s="11">
        <v>5</v>
      </c>
      <c r="P289" s="11" t="s">
        <v>11835</v>
      </c>
      <c r="Q289" s="130">
        <v>4</v>
      </c>
      <c r="R289" s="130">
        <v>5</v>
      </c>
      <c r="S289" s="14"/>
      <c r="T289" s="16"/>
    </row>
    <row r="290" spans="1:20" ht="14.25" customHeight="1">
      <c r="A290" s="1">
        <v>37</v>
      </c>
      <c r="B290" s="10" t="s">
        <v>2651</v>
      </c>
      <c r="C290" s="11"/>
      <c r="D290" s="11" t="s">
        <v>1659</v>
      </c>
      <c r="E290" s="14"/>
      <c r="F290" s="11"/>
      <c r="G290" s="14"/>
      <c r="H290" s="14"/>
      <c r="I290" s="14"/>
      <c r="J290" s="12" t="s">
        <v>438</v>
      </c>
      <c r="K290" s="46"/>
      <c r="L290" s="11" t="s">
        <v>11688</v>
      </c>
      <c r="M290" s="11" t="s">
        <v>83</v>
      </c>
      <c r="N290" s="11">
        <v>0</v>
      </c>
      <c r="O290" s="11">
        <v>0</v>
      </c>
      <c r="P290" s="11"/>
      <c r="Q290" s="11"/>
      <c r="R290" s="11"/>
      <c r="S290" s="14"/>
      <c r="T290" s="16"/>
    </row>
    <row r="291" spans="1:20" ht="14.25" customHeight="1">
      <c r="A291" s="1">
        <v>37</v>
      </c>
      <c r="B291" s="10" t="s">
        <v>2651</v>
      </c>
      <c r="C291" s="11" t="s">
        <v>197</v>
      </c>
      <c r="D291" s="11" t="s">
        <v>197</v>
      </c>
      <c r="E291" s="14"/>
      <c r="F291" s="11" t="s">
        <v>2653</v>
      </c>
      <c r="G291" s="11" t="s">
        <v>2655</v>
      </c>
      <c r="H291" s="14"/>
      <c r="I291" s="14"/>
      <c r="J291" s="12" t="s">
        <v>1235</v>
      </c>
      <c r="K291" s="12" t="s">
        <v>2654</v>
      </c>
      <c r="L291" s="11" t="s">
        <v>11663</v>
      </c>
      <c r="M291" s="11" t="s">
        <v>43</v>
      </c>
      <c r="N291" s="11">
        <v>0</v>
      </c>
      <c r="O291" s="11">
        <v>5</v>
      </c>
      <c r="P291" s="11"/>
      <c r="Q291" s="130">
        <v>4</v>
      </c>
      <c r="R291" s="130">
        <v>4</v>
      </c>
      <c r="S291" s="14"/>
      <c r="T291" s="16"/>
    </row>
    <row r="292" spans="1:20" ht="14.25" customHeight="1">
      <c r="A292" s="1">
        <v>37</v>
      </c>
      <c r="B292" s="10" t="s">
        <v>2651</v>
      </c>
      <c r="C292" s="11" t="s">
        <v>75</v>
      </c>
      <c r="D292" s="11" t="s">
        <v>294</v>
      </c>
      <c r="E292" s="14"/>
      <c r="F292" s="11" t="s">
        <v>295</v>
      </c>
      <c r="G292" s="11" t="s">
        <v>2658</v>
      </c>
      <c r="H292" s="14"/>
      <c r="I292" s="14"/>
      <c r="J292" s="46" t="s">
        <v>2656</v>
      </c>
      <c r="K292" s="35" t="s">
        <v>2657</v>
      </c>
      <c r="L292" s="11" t="s">
        <v>11666</v>
      </c>
      <c r="M292" s="11" t="s">
        <v>5797</v>
      </c>
      <c r="N292" s="11">
        <v>1</v>
      </c>
      <c r="O292" s="11">
        <v>6</v>
      </c>
      <c r="P292" s="11"/>
      <c r="Q292" s="130">
        <v>4</v>
      </c>
      <c r="R292" s="130">
        <v>4</v>
      </c>
      <c r="S292" s="14"/>
      <c r="T292" s="16"/>
    </row>
    <row r="293" spans="1:20" ht="14.25" customHeight="1">
      <c r="A293" s="1">
        <v>37</v>
      </c>
      <c r="B293" s="10" t="s">
        <v>2651</v>
      </c>
      <c r="C293" s="11"/>
      <c r="D293" s="11" t="s">
        <v>273</v>
      </c>
      <c r="E293" s="14"/>
      <c r="F293" s="11"/>
      <c r="G293" s="14"/>
      <c r="H293" s="14"/>
      <c r="I293" s="14"/>
      <c r="J293" s="12" t="s">
        <v>791</v>
      </c>
      <c r="K293" s="46"/>
      <c r="L293" s="11" t="s">
        <v>11663</v>
      </c>
      <c r="M293" s="11" t="s">
        <v>275</v>
      </c>
      <c r="N293" s="11">
        <v>0</v>
      </c>
      <c r="O293" s="11">
        <v>5</v>
      </c>
      <c r="P293" s="11"/>
      <c r="Q293" s="11"/>
      <c r="R293" s="11"/>
      <c r="S293" s="14"/>
      <c r="T293" s="16"/>
    </row>
    <row r="294" spans="1:20" ht="14.25" customHeight="1">
      <c r="A294" s="1">
        <v>37</v>
      </c>
      <c r="B294" s="10" t="s">
        <v>2651</v>
      </c>
      <c r="C294" s="11" t="s">
        <v>2659</v>
      </c>
      <c r="D294" s="11" t="s">
        <v>2660</v>
      </c>
      <c r="E294" s="14"/>
      <c r="F294" s="11" t="s">
        <v>2661</v>
      </c>
      <c r="G294" s="11" t="s">
        <v>11836</v>
      </c>
      <c r="H294" s="14"/>
      <c r="I294" s="14"/>
      <c r="J294" s="12" t="s">
        <v>2662</v>
      </c>
      <c r="K294" s="12" t="s">
        <v>2663</v>
      </c>
      <c r="L294" s="11" t="s">
        <v>11663</v>
      </c>
      <c r="M294" s="11" t="s">
        <v>275</v>
      </c>
      <c r="N294" s="11">
        <v>1</v>
      </c>
      <c r="O294" s="11">
        <v>5</v>
      </c>
      <c r="P294" s="11"/>
      <c r="Q294" s="130">
        <v>4</v>
      </c>
      <c r="R294" s="130">
        <v>5</v>
      </c>
      <c r="S294" s="14"/>
      <c r="T294" s="16"/>
    </row>
    <row r="295" spans="1:20" ht="14.25" customHeight="1">
      <c r="A295" s="7">
        <v>38</v>
      </c>
      <c r="B295" s="19" t="s">
        <v>2665</v>
      </c>
      <c r="C295" s="11"/>
      <c r="D295" s="11" t="s">
        <v>2679</v>
      </c>
      <c r="E295" s="14"/>
      <c r="F295" s="11" t="s">
        <v>2680</v>
      </c>
      <c r="G295" s="14"/>
      <c r="H295" s="14"/>
      <c r="I295" s="14"/>
      <c r="J295" s="12" t="s">
        <v>1030</v>
      </c>
      <c r="K295" s="415"/>
      <c r="L295" s="11" t="s">
        <v>11663</v>
      </c>
      <c r="M295" s="11" t="s">
        <v>5797</v>
      </c>
      <c r="N295" s="11">
        <v>0</v>
      </c>
      <c r="O295" s="11">
        <v>0</v>
      </c>
      <c r="P295" s="11"/>
      <c r="Q295" s="11"/>
      <c r="R295" s="11"/>
      <c r="S295" s="14"/>
      <c r="T295" s="16"/>
    </row>
    <row r="296" spans="1:20" ht="14.25" customHeight="1">
      <c r="A296" s="7">
        <v>38</v>
      </c>
      <c r="B296" s="19" t="s">
        <v>2665</v>
      </c>
      <c r="C296" s="11"/>
      <c r="D296" s="11" t="s">
        <v>2484</v>
      </c>
      <c r="E296" s="14"/>
      <c r="F296" s="11" t="s">
        <v>2683</v>
      </c>
      <c r="G296" s="14"/>
      <c r="H296" s="14"/>
      <c r="I296" s="14"/>
      <c r="J296" s="12" t="s">
        <v>682</v>
      </c>
      <c r="K296" s="415"/>
      <c r="L296" s="11" t="s">
        <v>11663</v>
      </c>
      <c r="M296" s="11" t="s">
        <v>5797</v>
      </c>
      <c r="N296" s="11">
        <v>0</v>
      </c>
      <c r="O296" s="11">
        <v>0</v>
      </c>
      <c r="P296" s="11"/>
      <c r="Q296" s="11"/>
      <c r="R296" s="11"/>
      <c r="S296" s="14"/>
      <c r="T296" s="16"/>
    </row>
    <row r="297" spans="1:20" ht="14.25" customHeight="1">
      <c r="A297" s="7">
        <v>38</v>
      </c>
      <c r="B297" s="19" t="s">
        <v>2665</v>
      </c>
      <c r="C297" s="11"/>
      <c r="D297" s="11" t="s">
        <v>11837</v>
      </c>
      <c r="E297" s="14"/>
      <c r="F297" s="11"/>
      <c r="G297" s="14"/>
      <c r="H297" s="14"/>
      <c r="I297" s="14"/>
      <c r="J297" s="12" t="s">
        <v>684</v>
      </c>
      <c r="K297" s="415"/>
      <c r="L297" s="11" t="s">
        <v>11663</v>
      </c>
      <c r="M297" s="11" t="s">
        <v>5797</v>
      </c>
      <c r="N297" s="11">
        <v>0</v>
      </c>
      <c r="O297" s="11">
        <v>0</v>
      </c>
      <c r="P297" s="11" t="s">
        <v>11838</v>
      </c>
      <c r="Q297" s="11"/>
      <c r="R297" s="11"/>
      <c r="S297" s="14"/>
      <c r="T297" s="16"/>
    </row>
    <row r="298" spans="1:20" ht="14.25" customHeight="1">
      <c r="A298" s="7">
        <v>38</v>
      </c>
      <c r="B298" s="19" t="s">
        <v>2665</v>
      </c>
      <c r="C298" s="11"/>
      <c r="D298" s="11" t="s">
        <v>11839</v>
      </c>
      <c r="E298" s="14"/>
      <c r="F298" s="11"/>
      <c r="G298" s="14"/>
      <c r="H298" s="14"/>
      <c r="I298" s="14"/>
      <c r="J298" s="12" t="s">
        <v>428</v>
      </c>
      <c r="K298" s="415"/>
      <c r="L298" s="11" t="s">
        <v>11663</v>
      </c>
      <c r="M298" s="11" t="s">
        <v>5797</v>
      </c>
      <c r="N298" s="11">
        <v>0</v>
      </c>
      <c r="O298" s="11">
        <v>0</v>
      </c>
      <c r="P298" s="11" t="s">
        <v>11840</v>
      </c>
      <c r="Q298" s="11"/>
      <c r="R298" s="11"/>
      <c r="S298" s="14"/>
      <c r="T298" s="16"/>
    </row>
    <row r="299" spans="1:20" ht="14.25" customHeight="1">
      <c r="A299" s="7">
        <v>38</v>
      </c>
      <c r="B299" s="19" t="s">
        <v>2665</v>
      </c>
      <c r="C299" s="16"/>
      <c r="D299" s="11" t="s">
        <v>2674</v>
      </c>
      <c r="E299" s="14"/>
      <c r="F299" s="11" t="s">
        <v>2675</v>
      </c>
      <c r="G299" s="14"/>
      <c r="H299" s="14"/>
      <c r="I299" s="14"/>
      <c r="J299" s="12" t="s">
        <v>1032</v>
      </c>
      <c r="K299" s="415"/>
      <c r="L299" s="11" t="s">
        <v>11663</v>
      </c>
      <c r="M299" s="11" t="s">
        <v>5797</v>
      </c>
      <c r="N299" s="11">
        <v>0</v>
      </c>
      <c r="O299" s="11">
        <v>0</v>
      </c>
      <c r="P299" s="11"/>
      <c r="Q299" s="11"/>
      <c r="R299" s="11"/>
      <c r="S299" s="14"/>
      <c r="T299" s="16"/>
    </row>
    <row r="300" spans="1:20" ht="14.25" customHeight="1">
      <c r="A300" s="7">
        <v>38</v>
      </c>
      <c r="B300" s="19" t="s">
        <v>2665</v>
      </c>
      <c r="C300" s="11" t="s">
        <v>310</v>
      </c>
      <c r="D300" s="11" t="s">
        <v>2670</v>
      </c>
      <c r="E300" s="14"/>
      <c r="F300" s="11" t="s">
        <v>2671</v>
      </c>
      <c r="G300" s="14"/>
      <c r="H300" s="14"/>
      <c r="I300" s="14"/>
      <c r="J300" s="12" t="s">
        <v>686</v>
      </c>
      <c r="K300" s="415"/>
      <c r="L300" s="11" t="s">
        <v>11663</v>
      </c>
      <c r="M300" s="11" t="s">
        <v>83</v>
      </c>
      <c r="N300" s="11">
        <v>0</v>
      </c>
      <c r="O300" s="11">
        <v>0</v>
      </c>
      <c r="P300" s="11"/>
      <c r="Q300" s="11"/>
      <c r="R300" s="11"/>
      <c r="S300" s="14"/>
      <c r="T300" s="16"/>
    </row>
    <row r="301" spans="1:20" ht="14.25" customHeight="1">
      <c r="A301" s="7">
        <v>38</v>
      </c>
      <c r="B301" s="19" t="s">
        <v>2665</v>
      </c>
      <c r="C301" s="11" t="s">
        <v>318</v>
      </c>
      <c r="D301" s="11" t="s">
        <v>2666</v>
      </c>
      <c r="E301" s="11" t="s">
        <v>11841</v>
      </c>
      <c r="F301" s="11" t="s">
        <v>2667</v>
      </c>
      <c r="G301" s="11" t="s">
        <v>2668</v>
      </c>
      <c r="H301" s="11" t="s">
        <v>2669</v>
      </c>
      <c r="I301" s="14"/>
      <c r="J301" s="12" t="s">
        <v>882</v>
      </c>
      <c r="K301" s="12" t="s">
        <v>1485</v>
      </c>
      <c r="L301" s="11" t="s">
        <v>11663</v>
      </c>
      <c r="M301" s="11" t="s">
        <v>83</v>
      </c>
      <c r="N301" s="11">
        <v>0</v>
      </c>
      <c r="O301" s="11">
        <v>1</v>
      </c>
      <c r="P301" s="11" t="s">
        <v>11842</v>
      </c>
      <c r="Q301" s="130">
        <v>3</v>
      </c>
      <c r="R301" s="130">
        <v>5</v>
      </c>
      <c r="S301" s="14"/>
      <c r="T301" s="16"/>
    </row>
    <row r="302" spans="1:20" ht="14.25" customHeight="1">
      <c r="A302" s="7">
        <v>38</v>
      </c>
      <c r="B302" s="19" t="s">
        <v>2665</v>
      </c>
      <c r="C302" s="11" t="s">
        <v>310</v>
      </c>
      <c r="D302" s="11" t="s">
        <v>2670</v>
      </c>
      <c r="E302" s="14"/>
      <c r="F302" s="11" t="s">
        <v>2671</v>
      </c>
      <c r="G302" s="11" t="s">
        <v>2672</v>
      </c>
      <c r="H302" s="11" t="s">
        <v>2673</v>
      </c>
      <c r="I302" s="14"/>
      <c r="J302" s="12" t="s">
        <v>1485</v>
      </c>
      <c r="K302" s="12" t="s">
        <v>569</v>
      </c>
      <c r="L302" s="11" t="s">
        <v>11663</v>
      </c>
      <c r="M302" s="11" t="s">
        <v>83</v>
      </c>
      <c r="N302" s="11">
        <v>0</v>
      </c>
      <c r="O302" s="11">
        <v>0</v>
      </c>
      <c r="P302" s="11"/>
      <c r="Q302" s="130">
        <v>4</v>
      </c>
      <c r="R302" s="130">
        <v>4</v>
      </c>
      <c r="S302" s="14"/>
      <c r="T302" s="16"/>
    </row>
    <row r="303" spans="1:20" ht="14.25" customHeight="1">
      <c r="A303" s="7">
        <v>38</v>
      </c>
      <c r="B303" s="19" t="s">
        <v>2665</v>
      </c>
      <c r="C303" s="11" t="s">
        <v>350</v>
      </c>
      <c r="D303" s="11" t="s">
        <v>2674</v>
      </c>
      <c r="E303" s="14"/>
      <c r="F303" s="11" t="s">
        <v>2675</v>
      </c>
      <c r="G303" s="11" t="s">
        <v>11843</v>
      </c>
      <c r="H303" s="11" t="s">
        <v>2678</v>
      </c>
      <c r="I303" s="14"/>
      <c r="J303" s="12" t="s">
        <v>1073</v>
      </c>
      <c r="K303" s="12" t="s">
        <v>2676</v>
      </c>
      <c r="L303" s="11" t="s">
        <v>11663</v>
      </c>
      <c r="M303" s="11" t="s">
        <v>5797</v>
      </c>
      <c r="N303" s="11">
        <v>0</v>
      </c>
      <c r="O303" s="11">
        <v>0</v>
      </c>
      <c r="P303" s="11"/>
      <c r="Q303" s="130">
        <v>4</v>
      </c>
      <c r="R303" s="130">
        <v>4</v>
      </c>
      <c r="S303" s="14"/>
      <c r="T303" s="16"/>
    </row>
    <row r="304" spans="1:20" ht="14.25" customHeight="1">
      <c r="A304" s="7">
        <v>38</v>
      </c>
      <c r="B304" s="19" t="s">
        <v>2665</v>
      </c>
      <c r="C304" s="11" t="s">
        <v>2679</v>
      </c>
      <c r="D304" s="11" t="s">
        <v>2679</v>
      </c>
      <c r="E304" s="14"/>
      <c r="F304" s="11" t="s">
        <v>2680</v>
      </c>
      <c r="G304" s="11" t="s">
        <v>11844</v>
      </c>
      <c r="H304" s="11" t="s">
        <v>2682</v>
      </c>
      <c r="I304" s="14"/>
      <c r="J304" s="12" t="s">
        <v>2395</v>
      </c>
      <c r="K304" s="12" t="s">
        <v>965</v>
      </c>
      <c r="L304" s="11" t="s">
        <v>11663</v>
      </c>
      <c r="M304" s="11" t="s">
        <v>5797</v>
      </c>
      <c r="N304" s="11">
        <v>0</v>
      </c>
      <c r="O304" s="11">
        <v>0</v>
      </c>
      <c r="P304" s="11"/>
      <c r="Q304" s="130">
        <v>4</v>
      </c>
      <c r="R304" s="130">
        <v>5</v>
      </c>
      <c r="S304" s="14"/>
      <c r="T304" s="16"/>
    </row>
    <row r="305" spans="1:20" ht="14.25" customHeight="1">
      <c r="A305" s="7">
        <v>38</v>
      </c>
      <c r="B305" s="19" t="s">
        <v>2665</v>
      </c>
      <c r="C305" s="11" t="s">
        <v>2484</v>
      </c>
      <c r="D305" s="11" t="s">
        <v>2484</v>
      </c>
      <c r="E305" s="14"/>
      <c r="F305" s="11" t="s">
        <v>2683</v>
      </c>
      <c r="G305" s="11" t="s">
        <v>2685</v>
      </c>
      <c r="H305" s="11" t="s">
        <v>2685</v>
      </c>
      <c r="I305" s="14"/>
      <c r="J305" s="12" t="s">
        <v>1658</v>
      </c>
      <c r="K305" s="12" t="s">
        <v>2684</v>
      </c>
      <c r="L305" s="11" t="s">
        <v>11663</v>
      </c>
      <c r="M305" s="11" t="s">
        <v>5797</v>
      </c>
      <c r="N305" s="11">
        <v>0</v>
      </c>
      <c r="O305" s="11">
        <v>0</v>
      </c>
      <c r="P305" s="11" t="s">
        <v>11845</v>
      </c>
      <c r="Q305" s="130">
        <v>3</v>
      </c>
      <c r="R305" s="130">
        <v>5</v>
      </c>
      <c r="S305" s="14"/>
      <c r="T305" s="16"/>
    </row>
    <row r="306" spans="1:20" ht="14.25" customHeight="1">
      <c r="A306" s="7">
        <v>38</v>
      </c>
      <c r="B306" s="19" t="s">
        <v>2665</v>
      </c>
      <c r="C306" s="11" t="s">
        <v>497</v>
      </c>
      <c r="D306" s="11" t="s">
        <v>2686</v>
      </c>
      <c r="E306" s="14"/>
      <c r="F306" s="11" t="s">
        <v>2687</v>
      </c>
      <c r="G306" s="11" t="s">
        <v>2689</v>
      </c>
      <c r="H306" s="11" t="s">
        <v>2689</v>
      </c>
      <c r="I306" s="14"/>
      <c r="J306" s="12" t="s">
        <v>2688</v>
      </c>
      <c r="K306" s="12" t="s">
        <v>1195</v>
      </c>
      <c r="L306" s="11" t="s">
        <v>11663</v>
      </c>
      <c r="M306" s="11" t="s">
        <v>43</v>
      </c>
      <c r="N306" s="11">
        <v>0</v>
      </c>
      <c r="O306" s="11">
        <v>0</v>
      </c>
      <c r="P306" s="11" t="s">
        <v>11846</v>
      </c>
      <c r="Q306" s="130">
        <v>5</v>
      </c>
      <c r="R306" s="130">
        <v>5</v>
      </c>
      <c r="S306" s="14"/>
      <c r="T306" s="16"/>
    </row>
    <row r="307" spans="1:20" ht="14.25" customHeight="1">
      <c r="A307" s="7">
        <v>39</v>
      </c>
      <c r="B307" s="19" t="s">
        <v>2690</v>
      </c>
      <c r="C307" s="11"/>
      <c r="D307" s="11" t="s">
        <v>11847</v>
      </c>
      <c r="E307" s="14"/>
      <c r="F307" s="14"/>
      <c r="G307" s="14"/>
      <c r="H307" s="14"/>
      <c r="I307" s="14"/>
      <c r="J307" s="12" t="s">
        <v>8458</v>
      </c>
      <c r="K307" s="415"/>
      <c r="L307" s="11" t="s">
        <v>11663</v>
      </c>
      <c r="M307" s="11" t="s">
        <v>43</v>
      </c>
      <c r="N307" s="11">
        <v>0</v>
      </c>
      <c r="O307" s="11">
        <v>0</v>
      </c>
      <c r="P307" s="11"/>
      <c r="Q307" s="11"/>
      <c r="R307" s="11"/>
      <c r="S307" s="14"/>
      <c r="T307" s="16"/>
    </row>
    <row r="308" spans="1:20" ht="14.25" customHeight="1">
      <c r="A308" s="7">
        <v>39</v>
      </c>
      <c r="B308" s="19" t="s">
        <v>2690</v>
      </c>
      <c r="C308" s="11" t="s">
        <v>350</v>
      </c>
      <c r="D308" s="11" t="s">
        <v>2691</v>
      </c>
      <c r="E308" s="14"/>
      <c r="F308" s="11" t="s">
        <v>2692</v>
      </c>
      <c r="G308" s="11" t="s">
        <v>2694</v>
      </c>
      <c r="H308" s="11" t="s">
        <v>2695</v>
      </c>
      <c r="I308" s="14"/>
      <c r="J308" s="12" t="s">
        <v>2693</v>
      </c>
      <c r="K308" s="12" t="s">
        <v>129</v>
      </c>
      <c r="L308" s="11" t="s">
        <v>11663</v>
      </c>
      <c r="M308" s="11" t="s">
        <v>28</v>
      </c>
      <c r="N308" s="11">
        <v>1</v>
      </c>
      <c r="O308" s="11">
        <v>0</v>
      </c>
      <c r="P308" s="11"/>
      <c r="Q308" s="130">
        <v>3</v>
      </c>
      <c r="R308" s="130">
        <v>5</v>
      </c>
      <c r="S308" s="14"/>
      <c r="T308" s="16"/>
    </row>
    <row r="309" spans="1:20" ht="14.25" customHeight="1">
      <c r="A309" s="7">
        <v>39</v>
      </c>
      <c r="B309" s="19" t="s">
        <v>2690</v>
      </c>
      <c r="C309" s="11"/>
      <c r="D309" s="11" t="s">
        <v>2696</v>
      </c>
      <c r="E309" s="14"/>
      <c r="F309" s="11" t="s">
        <v>2697</v>
      </c>
      <c r="G309" s="14"/>
      <c r="H309" s="14"/>
      <c r="I309" s="14"/>
      <c r="J309" s="12" t="s">
        <v>11848</v>
      </c>
      <c r="K309" s="415"/>
      <c r="L309" s="11" t="s">
        <v>11663</v>
      </c>
      <c r="M309" s="11" t="s">
        <v>28</v>
      </c>
      <c r="N309" s="11">
        <v>0</v>
      </c>
      <c r="O309" s="11">
        <v>0</v>
      </c>
      <c r="P309" s="11"/>
      <c r="Q309" s="11"/>
      <c r="R309" s="11"/>
      <c r="S309" s="14"/>
      <c r="T309" s="16"/>
    </row>
    <row r="310" spans="1:20" ht="14.25" customHeight="1">
      <c r="A310" s="7">
        <v>39</v>
      </c>
      <c r="B310" s="19" t="s">
        <v>2690</v>
      </c>
      <c r="C310" s="11"/>
      <c r="D310" s="11" t="s">
        <v>2696</v>
      </c>
      <c r="E310" s="14"/>
      <c r="F310" s="11" t="s">
        <v>2697</v>
      </c>
      <c r="G310" s="14"/>
      <c r="H310" s="14"/>
      <c r="I310" s="14"/>
      <c r="J310" s="12" t="s">
        <v>11849</v>
      </c>
      <c r="K310" s="415"/>
      <c r="L310" s="11" t="s">
        <v>11663</v>
      </c>
      <c r="M310" s="11" t="s">
        <v>28</v>
      </c>
      <c r="N310" s="11">
        <v>0</v>
      </c>
      <c r="O310" s="11">
        <v>0</v>
      </c>
      <c r="P310" s="11"/>
      <c r="Q310" s="11"/>
      <c r="R310" s="11"/>
      <c r="S310" s="14"/>
      <c r="T310" s="16"/>
    </row>
    <row r="311" spans="1:20" ht="14.25" customHeight="1">
      <c r="A311" s="7">
        <v>39</v>
      </c>
      <c r="B311" s="19" t="s">
        <v>2690</v>
      </c>
      <c r="C311" s="11"/>
      <c r="D311" s="11" t="s">
        <v>11850</v>
      </c>
      <c r="E311" s="14"/>
      <c r="F311" s="11" t="s">
        <v>11851</v>
      </c>
      <c r="G311" s="14"/>
      <c r="H311" s="14"/>
      <c r="I311" s="14"/>
      <c r="J311" s="12" t="s">
        <v>11852</v>
      </c>
      <c r="K311" s="415"/>
      <c r="L311" s="11" t="s">
        <v>11663</v>
      </c>
      <c r="M311" s="11" t="s">
        <v>28</v>
      </c>
      <c r="N311" s="11">
        <v>0</v>
      </c>
      <c r="O311" s="11">
        <v>0</v>
      </c>
      <c r="P311" s="11"/>
      <c r="Q311" s="11"/>
      <c r="R311" s="11"/>
      <c r="S311" s="14"/>
      <c r="T311" s="16"/>
    </row>
    <row r="312" spans="1:20" ht="14.25" customHeight="1">
      <c r="A312" s="7">
        <v>39</v>
      </c>
      <c r="B312" s="19" t="s">
        <v>2690</v>
      </c>
      <c r="C312" s="11" t="s">
        <v>784</v>
      </c>
      <c r="D312" s="11" t="s">
        <v>2696</v>
      </c>
      <c r="E312" s="14"/>
      <c r="F312" s="11" t="s">
        <v>2697</v>
      </c>
      <c r="G312" s="11" t="s">
        <v>2700</v>
      </c>
      <c r="H312" s="11" t="s">
        <v>2700</v>
      </c>
      <c r="I312" s="11" t="s">
        <v>2701</v>
      </c>
      <c r="J312" s="12" t="s">
        <v>2698</v>
      </c>
      <c r="K312" s="12" t="s">
        <v>1395</v>
      </c>
      <c r="L312" s="11" t="s">
        <v>11663</v>
      </c>
      <c r="M312" s="11" t="s">
        <v>28</v>
      </c>
      <c r="N312" s="11">
        <v>1</v>
      </c>
      <c r="O312" s="11">
        <v>0</v>
      </c>
      <c r="P312" s="11"/>
      <c r="Q312" s="130">
        <v>2</v>
      </c>
      <c r="R312" s="130">
        <v>4</v>
      </c>
      <c r="S312" s="14"/>
      <c r="T312" s="16"/>
    </row>
    <row r="313" spans="1:20" ht="14.25" customHeight="1">
      <c r="A313" s="7">
        <v>39</v>
      </c>
      <c r="B313" s="19" t="s">
        <v>2690</v>
      </c>
      <c r="C313" s="11" t="s">
        <v>11853</v>
      </c>
      <c r="D313" s="11" t="s">
        <v>11854</v>
      </c>
      <c r="E313" s="14"/>
      <c r="F313" s="11" t="s">
        <v>11855</v>
      </c>
      <c r="G313" s="11" t="s">
        <v>11856</v>
      </c>
      <c r="H313" s="11" t="s">
        <v>11856</v>
      </c>
      <c r="I313" s="11"/>
      <c r="J313" s="12" t="s">
        <v>558</v>
      </c>
      <c r="K313" s="415"/>
      <c r="L313" s="11" t="s">
        <v>11663</v>
      </c>
      <c r="M313" s="11" t="s">
        <v>28</v>
      </c>
      <c r="N313" s="11">
        <v>0</v>
      </c>
      <c r="O313" s="11">
        <v>0</v>
      </c>
      <c r="P313" s="11"/>
      <c r="Q313" s="11"/>
      <c r="R313" s="11"/>
      <c r="S313" s="14"/>
      <c r="T313" s="16"/>
    </row>
    <row r="314" spans="1:20" ht="14.25" customHeight="1">
      <c r="A314" s="7">
        <v>39</v>
      </c>
      <c r="B314" s="19" t="s">
        <v>2690</v>
      </c>
      <c r="C314" s="11" t="s">
        <v>943</v>
      </c>
      <c r="D314" s="11" t="s">
        <v>9596</v>
      </c>
      <c r="E314" s="14"/>
      <c r="F314" s="11" t="s">
        <v>2462</v>
      </c>
      <c r="G314" s="11" t="s">
        <v>11857</v>
      </c>
      <c r="H314" s="11" t="s">
        <v>11858</v>
      </c>
      <c r="I314" s="11"/>
      <c r="J314" s="12" t="s">
        <v>2084</v>
      </c>
      <c r="K314" s="415"/>
      <c r="L314" s="11" t="s">
        <v>11666</v>
      </c>
      <c r="M314" s="11" t="s">
        <v>28</v>
      </c>
      <c r="N314" s="11">
        <v>1</v>
      </c>
      <c r="O314" s="11">
        <v>0</v>
      </c>
      <c r="P314" s="11" t="s">
        <v>11859</v>
      </c>
      <c r="Q314" s="11"/>
      <c r="R314" s="11"/>
      <c r="S314" s="14"/>
      <c r="T314" s="16"/>
    </row>
    <row r="315" spans="1:20" ht="14.25" customHeight="1">
      <c r="A315" s="7">
        <v>39</v>
      </c>
      <c r="B315" s="19" t="s">
        <v>2690</v>
      </c>
      <c r="C315" s="11" t="s">
        <v>2703</v>
      </c>
      <c r="D315" s="11" t="s">
        <v>2704</v>
      </c>
      <c r="E315" s="14"/>
      <c r="F315" s="11" t="s">
        <v>2705</v>
      </c>
      <c r="G315" s="11" t="s">
        <v>11860</v>
      </c>
      <c r="H315" s="11" t="s">
        <v>11860</v>
      </c>
      <c r="I315" s="11"/>
      <c r="J315" s="12" t="s">
        <v>2706</v>
      </c>
      <c r="K315" s="12" t="s">
        <v>1042</v>
      </c>
      <c r="L315" s="11" t="s">
        <v>11666</v>
      </c>
      <c r="M315" s="11" t="s">
        <v>28</v>
      </c>
      <c r="N315" s="11">
        <v>1</v>
      </c>
      <c r="O315" s="11">
        <v>0</v>
      </c>
      <c r="P315" s="11" t="s">
        <v>11861</v>
      </c>
      <c r="Q315" s="130">
        <v>3</v>
      </c>
      <c r="R315" s="130">
        <v>5</v>
      </c>
      <c r="S315" s="14"/>
      <c r="T315" s="16"/>
    </row>
    <row r="316" spans="1:20" ht="14.25" customHeight="1">
      <c r="A316" s="7">
        <v>39</v>
      </c>
      <c r="B316" s="19" t="s">
        <v>2690</v>
      </c>
      <c r="C316" s="11" t="s">
        <v>2708</v>
      </c>
      <c r="D316" s="11" t="s">
        <v>2708</v>
      </c>
      <c r="E316" s="14"/>
      <c r="F316" s="28" t="s">
        <v>2709</v>
      </c>
      <c r="G316" s="11" t="s">
        <v>11862</v>
      </c>
      <c r="H316" s="11" t="s">
        <v>2713</v>
      </c>
      <c r="I316" s="11"/>
      <c r="J316" s="12" t="s">
        <v>2710</v>
      </c>
      <c r="K316" s="12" t="s">
        <v>2711</v>
      </c>
      <c r="L316" s="11" t="s">
        <v>11663</v>
      </c>
      <c r="M316" s="11" t="s">
        <v>43</v>
      </c>
      <c r="N316" s="11">
        <v>0</v>
      </c>
      <c r="O316" s="11">
        <v>0</v>
      </c>
      <c r="P316" s="11"/>
      <c r="Q316" s="130">
        <v>3</v>
      </c>
      <c r="R316" s="130">
        <v>3</v>
      </c>
      <c r="S316" s="14"/>
      <c r="T316" s="16"/>
    </row>
    <row r="317" spans="1:20" ht="14.25" customHeight="1">
      <c r="A317" s="7">
        <v>39</v>
      </c>
      <c r="B317" s="19" t="s">
        <v>2690</v>
      </c>
      <c r="C317" s="11" t="s">
        <v>75</v>
      </c>
      <c r="D317" s="11" t="s">
        <v>75</v>
      </c>
      <c r="E317" s="14"/>
      <c r="F317" s="28"/>
      <c r="G317" s="11"/>
      <c r="H317" s="11"/>
      <c r="I317" s="11"/>
      <c r="J317" s="12" t="s">
        <v>1213</v>
      </c>
      <c r="K317" s="415"/>
      <c r="L317" s="11" t="s">
        <v>11666</v>
      </c>
      <c r="M317" s="11" t="s">
        <v>78</v>
      </c>
      <c r="N317" s="11">
        <v>0</v>
      </c>
      <c r="O317" s="11">
        <v>0</v>
      </c>
      <c r="P317" s="11" t="s">
        <v>11759</v>
      </c>
      <c r="Q317" s="11"/>
      <c r="R317" s="11"/>
      <c r="S317" s="14"/>
      <c r="T317" s="16"/>
    </row>
    <row r="318" spans="1:20" ht="14.25" customHeight="1">
      <c r="A318" s="7">
        <v>40</v>
      </c>
      <c r="B318" s="19" t="s">
        <v>2714</v>
      </c>
      <c r="C318" s="11"/>
      <c r="D318" s="11" t="s">
        <v>11863</v>
      </c>
      <c r="E318" s="14"/>
      <c r="F318" s="11" t="s">
        <v>11864</v>
      </c>
      <c r="G318" s="11"/>
      <c r="H318" s="11"/>
      <c r="I318" s="14"/>
      <c r="J318" s="12" t="s">
        <v>1891</v>
      </c>
      <c r="K318" s="46"/>
      <c r="L318" s="11" t="s">
        <v>11666</v>
      </c>
      <c r="M318" s="11" t="s">
        <v>28</v>
      </c>
      <c r="N318" s="11">
        <v>0</v>
      </c>
      <c r="O318" s="11">
        <v>0</v>
      </c>
      <c r="P318" s="11"/>
      <c r="Q318" s="11"/>
      <c r="R318" s="11"/>
      <c r="S318" s="14"/>
      <c r="T318" s="16"/>
    </row>
    <row r="319" spans="1:20" ht="14.25" customHeight="1">
      <c r="A319" s="7">
        <v>40</v>
      </c>
      <c r="B319" s="19" t="s">
        <v>2714</v>
      </c>
      <c r="C319" s="11"/>
      <c r="D319" s="11" t="s">
        <v>753</v>
      </c>
      <c r="E319" s="14"/>
      <c r="F319" s="11"/>
      <c r="G319" s="14"/>
      <c r="H319" s="14"/>
      <c r="I319" s="14"/>
      <c r="J319" s="12" t="s">
        <v>809</v>
      </c>
      <c r="K319" s="415"/>
      <c r="L319" s="11" t="s">
        <v>11666</v>
      </c>
      <c r="M319" s="11" t="s">
        <v>28</v>
      </c>
      <c r="N319" s="11">
        <v>0</v>
      </c>
      <c r="O319" s="11">
        <v>0</v>
      </c>
      <c r="P319" s="11"/>
      <c r="Q319" s="11"/>
      <c r="R319" s="11"/>
      <c r="S319" s="14"/>
      <c r="T319" s="16"/>
    </row>
    <row r="320" spans="1:20" ht="14.25" customHeight="1">
      <c r="A320" s="7">
        <v>40</v>
      </c>
      <c r="B320" s="19" t="s">
        <v>2714</v>
      </c>
      <c r="C320" s="11" t="s">
        <v>2715</v>
      </c>
      <c r="D320" s="11" t="s">
        <v>753</v>
      </c>
      <c r="E320" s="14"/>
      <c r="F320" s="11" t="s">
        <v>2716</v>
      </c>
      <c r="G320" s="11" t="s">
        <v>2718</v>
      </c>
      <c r="H320" s="11" t="s">
        <v>2719</v>
      </c>
      <c r="I320" s="14"/>
      <c r="J320" s="12" t="s">
        <v>673</v>
      </c>
      <c r="K320" s="22" t="s">
        <v>2717</v>
      </c>
      <c r="L320" s="11" t="s">
        <v>11663</v>
      </c>
      <c r="M320" s="11" t="s">
        <v>28</v>
      </c>
      <c r="N320" s="11">
        <v>1</v>
      </c>
      <c r="O320" s="11">
        <v>0</v>
      </c>
      <c r="P320" s="11"/>
      <c r="Q320" s="130">
        <v>2</v>
      </c>
      <c r="R320" s="130">
        <v>3</v>
      </c>
      <c r="S320" s="14"/>
      <c r="T320" s="16"/>
    </row>
    <row r="321" spans="1:20" ht="14.25" customHeight="1">
      <c r="A321" s="7">
        <v>40</v>
      </c>
      <c r="B321" s="19" t="s">
        <v>2714</v>
      </c>
      <c r="C321" s="11"/>
      <c r="D321" s="11" t="s">
        <v>2715</v>
      </c>
      <c r="E321" s="14"/>
      <c r="F321" s="11"/>
      <c r="G321" s="14"/>
      <c r="H321" s="14"/>
      <c r="I321" s="14"/>
      <c r="J321" s="12" t="s">
        <v>713</v>
      </c>
      <c r="K321" s="415"/>
      <c r="L321" s="11" t="s">
        <v>11666</v>
      </c>
      <c r="M321" s="11" t="s">
        <v>28</v>
      </c>
      <c r="N321" s="11">
        <v>0</v>
      </c>
      <c r="O321" s="11">
        <v>0</v>
      </c>
      <c r="P321" s="11"/>
      <c r="Q321" s="11"/>
      <c r="R321" s="11"/>
      <c r="S321" s="14"/>
      <c r="T321" s="16"/>
    </row>
    <row r="322" spans="1:20" ht="14.25" customHeight="1">
      <c r="A322" s="7">
        <v>41</v>
      </c>
      <c r="B322" s="19" t="s">
        <v>5400</v>
      </c>
      <c r="C322" s="11" t="s">
        <v>11073</v>
      </c>
      <c r="D322" s="11" t="s">
        <v>11073</v>
      </c>
      <c r="E322" s="14"/>
      <c r="F322" s="14"/>
      <c r="G322" s="14"/>
      <c r="H322" s="14"/>
      <c r="I322" s="14"/>
      <c r="J322" s="12" t="s">
        <v>3628</v>
      </c>
      <c r="K322" s="12" t="s">
        <v>583</v>
      </c>
      <c r="L322" s="11" t="s">
        <v>11666</v>
      </c>
      <c r="M322" s="11" t="s">
        <v>43</v>
      </c>
      <c r="N322" s="11">
        <v>0</v>
      </c>
      <c r="O322" s="11">
        <v>4</v>
      </c>
      <c r="P322" s="11"/>
      <c r="Q322" s="130">
        <v>3</v>
      </c>
      <c r="R322" s="130">
        <v>3</v>
      </c>
      <c r="S322" s="14"/>
      <c r="T322" s="16"/>
    </row>
    <row r="323" spans="1:20" ht="14.25" customHeight="1">
      <c r="A323" s="7">
        <v>42</v>
      </c>
      <c r="B323" s="19" t="s">
        <v>2730</v>
      </c>
      <c r="C323" s="11"/>
      <c r="D323" s="11" t="s">
        <v>11865</v>
      </c>
      <c r="E323" s="14"/>
      <c r="F323" s="14"/>
      <c r="G323" s="14"/>
      <c r="H323" s="14"/>
      <c r="I323" s="14"/>
      <c r="J323" s="12" t="s">
        <v>922</v>
      </c>
      <c r="K323" s="46"/>
      <c r="L323" s="11" t="s">
        <v>11663</v>
      </c>
      <c r="M323" s="11" t="s">
        <v>43</v>
      </c>
      <c r="N323" s="11">
        <v>0</v>
      </c>
      <c r="O323" s="11">
        <v>1</v>
      </c>
      <c r="P323" s="11"/>
      <c r="Q323" s="11"/>
      <c r="R323" s="11"/>
      <c r="S323" s="14"/>
      <c r="T323" s="16"/>
    </row>
    <row r="324" spans="1:20" ht="14.25" customHeight="1">
      <c r="A324" s="7">
        <v>42</v>
      </c>
      <c r="B324" s="19" t="s">
        <v>2730</v>
      </c>
      <c r="C324" s="11"/>
      <c r="D324" s="11" t="s">
        <v>7476</v>
      </c>
      <c r="E324" s="14"/>
      <c r="F324" s="14"/>
      <c r="G324" s="14"/>
      <c r="H324" s="14"/>
      <c r="I324" s="14"/>
      <c r="J324" s="12" t="s">
        <v>1506</v>
      </c>
      <c r="K324" s="415"/>
      <c r="L324" s="11" t="s">
        <v>11666</v>
      </c>
      <c r="M324" s="14"/>
      <c r="N324" s="11">
        <v>0</v>
      </c>
      <c r="O324" s="11">
        <v>1</v>
      </c>
      <c r="P324" s="11"/>
      <c r="Q324" s="11"/>
      <c r="R324" s="11"/>
      <c r="S324" s="14"/>
      <c r="T324" s="16"/>
    </row>
    <row r="325" spans="1:20" ht="14.25" customHeight="1">
      <c r="A325" s="7">
        <v>42</v>
      </c>
      <c r="B325" s="19" t="s">
        <v>2730</v>
      </c>
      <c r="C325" s="11"/>
      <c r="D325" s="11" t="s">
        <v>11866</v>
      </c>
      <c r="E325" s="14"/>
      <c r="F325" s="14"/>
      <c r="G325" s="14"/>
      <c r="H325" s="14"/>
      <c r="I325" s="14"/>
      <c r="J325" s="12" t="s">
        <v>1506</v>
      </c>
      <c r="K325" s="415"/>
      <c r="L325" s="11" t="s">
        <v>11666</v>
      </c>
      <c r="M325" s="14"/>
      <c r="N325" s="11">
        <v>0</v>
      </c>
      <c r="O325" s="11">
        <v>1</v>
      </c>
      <c r="P325" s="11"/>
      <c r="Q325" s="11"/>
      <c r="R325" s="11"/>
      <c r="S325" s="14"/>
      <c r="T325" s="16"/>
    </row>
    <row r="326" spans="1:20" ht="14.25" customHeight="1">
      <c r="A326" s="7">
        <v>42</v>
      </c>
      <c r="B326" s="19" t="s">
        <v>2730</v>
      </c>
      <c r="C326" s="11"/>
      <c r="D326" s="11" t="s">
        <v>4972</v>
      </c>
      <c r="E326" s="14"/>
      <c r="F326" s="14"/>
      <c r="G326" s="14"/>
      <c r="H326" s="14"/>
      <c r="I326" s="14"/>
      <c r="J326" s="12" t="s">
        <v>1506</v>
      </c>
      <c r="K326" s="415"/>
      <c r="L326" s="11" t="s">
        <v>11666</v>
      </c>
      <c r="M326" s="14"/>
      <c r="N326" s="11">
        <v>0</v>
      </c>
      <c r="O326" s="11">
        <v>1</v>
      </c>
      <c r="P326" s="11"/>
      <c r="Q326" s="11"/>
      <c r="R326" s="11"/>
      <c r="S326" s="14"/>
      <c r="T326" s="16"/>
    </row>
    <row r="327" spans="1:20" ht="14.25" customHeight="1">
      <c r="A327" s="7">
        <v>42</v>
      </c>
      <c r="B327" s="19" t="s">
        <v>2730</v>
      </c>
      <c r="C327" s="11" t="s">
        <v>284</v>
      </c>
      <c r="D327" s="11" t="s">
        <v>284</v>
      </c>
      <c r="E327" s="48" t="s">
        <v>284</v>
      </c>
      <c r="F327" s="48"/>
      <c r="G327" s="14"/>
      <c r="H327" s="14"/>
      <c r="I327" s="14"/>
      <c r="J327" s="12" t="s">
        <v>1434</v>
      </c>
      <c r="K327" s="12" t="s">
        <v>2053</v>
      </c>
      <c r="L327" s="11" t="s">
        <v>11688</v>
      </c>
      <c r="M327" s="11" t="s">
        <v>83</v>
      </c>
      <c r="N327" s="11">
        <v>0</v>
      </c>
      <c r="O327" s="11">
        <v>1</v>
      </c>
      <c r="P327" s="11" t="s">
        <v>11867</v>
      </c>
      <c r="Q327" s="130">
        <v>3</v>
      </c>
      <c r="R327" s="130">
        <v>4</v>
      </c>
      <c r="S327" s="14"/>
      <c r="T327" s="16"/>
    </row>
    <row r="328" spans="1:20" ht="14.25" customHeight="1">
      <c r="A328" s="7">
        <v>42</v>
      </c>
      <c r="B328" s="19" t="s">
        <v>2730</v>
      </c>
      <c r="C328" s="23"/>
      <c r="D328" s="11" t="s">
        <v>2734</v>
      </c>
      <c r="E328" s="14"/>
      <c r="F328" s="11" t="s">
        <v>11868</v>
      </c>
      <c r="G328" s="14"/>
      <c r="H328" s="14"/>
      <c r="I328" s="14"/>
      <c r="J328" s="12" t="s">
        <v>1804</v>
      </c>
      <c r="K328" s="415"/>
      <c r="L328" s="11" t="s">
        <v>11663</v>
      </c>
      <c r="M328" s="11" t="s">
        <v>43</v>
      </c>
      <c r="N328" s="11">
        <v>0</v>
      </c>
      <c r="O328" s="11">
        <v>1</v>
      </c>
      <c r="P328" s="11"/>
      <c r="Q328" s="11"/>
      <c r="R328" s="11"/>
      <c r="S328" s="14"/>
      <c r="T328" s="16"/>
    </row>
    <row r="329" spans="1:20" ht="14.25" customHeight="1">
      <c r="A329" s="7">
        <v>42</v>
      </c>
      <c r="B329" s="19" t="s">
        <v>2730</v>
      </c>
      <c r="C329" s="11" t="s">
        <v>1084</v>
      </c>
      <c r="D329" s="11" t="s">
        <v>11869</v>
      </c>
      <c r="E329" s="14"/>
      <c r="F329" s="11"/>
      <c r="G329" s="14"/>
      <c r="H329" s="14"/>
      <c r="I329" s="14"/>
      <c r="J329" s="12" t="s">
        <v>1804</v>
      </c>
      <c r="K329" s="415"/>
      <c r="L329" s="11" t="s">
        <v>11663</v>
      </c>
      <c r="M329" s="11" t="s">
        <v>43</v>
      </c>
      <c r="N329" s="11">
        <v>0</v>
      </c>
      <c r="O329" s="11">
        <v>1</v>
      </c>
      <c r="P329" s="11"/>
      <c r="Q329" s="11"/>
      <c r="R329" s="11"/>
      <c r="S329" s="14"/>
      <c r="T329" s="16"/>
    </row>
    <row r="330" spans="1:20" ht="14.25" customHeight="1">
      <c r="A330" s="7">
        <v>42</v>
      </c>
      <c r="B330" s="19" t="s">
        <v>2730</v>
      </c>
      <c r="C330" s="11" t="s">
        <v>10331</v>
      </c>
      <c r="D330" s="11" t="s">
        <v>10331</v>
      </c>
      <c r="E330" s="14"/>
      <c r="F330" s="14"/>
      <c r="G330" s="14"/>
      <c r="H330" s="14"/>
      <c r="I330" s="14"/>
      <c r="J330" s="12" t="s">
        <v>81</v>
      </c>
      <c r="K330" s="415"/>
      <c r="L330" s="11" t="s">
        <v>11663</v>
      </c>
      <c r="M330" s="11" t="s">
        <v>28</v>
      </c>
      <c r="N330" s="11">
        <v>0</v>
      </c>
      <c r="O330" s="11">
        <v>1</v>
      </c>
      <c r="P330" s="11"/>
      <c r="Q330" s="11"/>
      <c r="R330" s="11"/>
      <c r="S330" s="14"/>
      <c r="T330" s="16"/>
    </row>
    <row r="331" spans="1:20" ht="14.25" customHeight="1">
      <c r="A331" s="7">
        <v>42</v>
      </c>
      <c r="B331" s="19" t="s">
        <v>2730</v>
      </c>
      <c r="C331" s="11" t="s">
        <v>2732</v>
      </c>
      <c r="D331" s="11" t="s">
        <v>2732</v>
      </c>
      <c r="E331" s="14"/>
      <c r="F331" s="14"/>
      <c r="G331" s="14"/>
      <c r="H331" s="14"/>
      <c r="I331" s="14"/>
      <c r="J331" s="12" t="s">
        <v>81</v>
      </c>
      <c r="K331" s="415"/>
      <c r="L331" s="11" t="s">
        <v>11666</v>
      </c>
      <c r="M331" s="11" t="s">
        <v>28</v>
      </c>
      <c r="N331" s="11">
        <v>0</v>
      </c>
      <c r="O331" s="11">
        <v>1</v>
      </c>
      <c r="P331" s="11"/>
      <c r="Q331" s="11"/>
      <c r="R331" s="11"/>
      <c r="S331" s="14"/>
      <c r="T331" s="16"/>
    </row>
    <row r="332" spans="1:20" ht="14.25" customHeight="1">
      <c r="A332" s="7">
        <v>42</v>
      </c>
      <c r="B332" s="19" t="s">
        <v>2730</v>
      </c>
      <c r="C332" s="11" t="s">
        <v>84</v>
      </c>
      <c r="D332" s="11" t="s">
        <v>11870</v>
      </c>
      <c r="E332" s="14"/>
      <c r="F332" s="14"/>
      <c r="G332" s="14"/>
      <c r="H332" s="14"/>
      <c r="I332" s="14"/>
      <c r="J332" s="12" t="s">
        <v>984</v>
      </c>
      <c r="K332" s="415"/>
      <c r="L332" s="11" t="s">
        <v>11666</v>
      </c>
      <c r="M332" s="11" t="s">
        <v>28</v>
      </c>
      <c r="N332" s="11">
        <v>0</v>
      </c>
      <c r="O332" s="11">
        <v>1</v>
      </c>
      <c r="P332" s="11" t="s">
        <v>11871</v>
      </c>
      <c r="Q332" s="11"/>
      <c r="R332" s="11"/>
      <c r="S332" s="14"/>
      <c r="T332" s="16"/>
    </row>
    <row r="333" spans="1:20" ht="14.25" customHeight="1">
      <c r="A333" s="7">
        <v>42</v>
      </c>
      <c r="B333" s="19" t="s">
        <v>2730</v>
      </c>
      <c r="C333" s="11"/>
      <c r="D333" s="11" t="s">
        <v>351</v>
      </c>
      <c r="E333" s="14"/>
      <c r="F333" s="14"/>
      <c r="G333" s="14"/>
      <c r="H333" s="14"/>
      <c r="I333" s="14"/>
      <c r="J333" s="12" t="s">
        <v>2007</v>
      </c>
      <c r="K333" s="46"/>
      <c r="L333" s="11" t="s">
        <v>11663</v>
      </c>
      <c r="M333" s="11" t="s">
        <v>43</v>
      </c>
      <c r="N333" s="11">
        <v>0</v>
      </c>
      <c r="O333" s="11">
        <v>1</v>
      </c>
      <c r="P333" s="11"/>
      <c r="Q333" s="11"/>
      <c r="R333" s="11"/>
      <c r="S333" s="14"/>
      <c r="T333" s="16"/>
    </row>
    <row r="334" spans="1:20" ht="14.25" customHeight="1">
      <c r="A334" s="7">
        <v>42</v>
      </c>
      <c r="B334" s="19" t="s">
        <v>2730</v>
      </c>
      <c r="C334" s="11"/>
      <c r="D334" s="11" t="s">
        <v>2027</v>
      </c>
      <c r="E334" s="14"/>
      <c r="F334" s="14"/>
      <c r="G334" s="14"/>
      <c r="H334" s="14"/>
      <c r="I334" s="14"/>
      <c r="J334" s="12" t="s">
        <v>1436</v>
      </c>
      <c r="K334" s="415"/>
      <c r="L334" s="11" t="s">
        <v>11666</v>
      </c>
      <c r="M334" s="14"/>
      <c r="N334" s="11">
        <v>0</v>
      </c>
      <c r="O334" s="11">
        <v>1</v>
      </c>
      <c r="P334" s="11"/>
      <c r="Q334" s="11"/>
      <c r="R334" s="11"/>
      <c r="S334" s="14"/>
      <c r="T334" s="16"/>
    </row>
    <row r="335" spans="1:20" ht="14.25" customHeight="1">
      <c r="A335" s="7">
        <v>42</v>
      </c>
      <c r="B335" s="19" t="s">
        <v>2730</v>
      </c>
      <c r="C335" s="11" t="s">
        <v>38</v>
      </c>
      <c r="D335" s="11" t="s">
        <v>38</v>
      </c>
      <c r="E335" s="14"/>
      <c r="F335" s="14"/>
      <c r="G335" s="14"/>
      <c r="H335" s="14"/>
      <c r="I335" s="11" t="s">
        <v>586</v>
      </c>
      <c r="J335" s="12" t="s">
        <v>25</v>
      </c>
      <c r="K335" s="12" t="s">
        <v>1835</v>
      </c>
      <c r="L335" s="11" t="s">
        <v>11663</v>
      </c>
      <c r="M335" s="11" t="s">
        <v>5797</v>
      </c>
      <c r="N335" s="11">
        <v>0</v>
      </c>
      <c r="O335" s="11">
        <v>1</v>
      </c>
      <c r="P335" s="11"/>
      <c r="Q335" s="130">
        <v>3</v>
      </c>
      <c r="R335" s="130">
        <v>4</v>
      </c>
      <c r="S335" s="14"/>
      <c r="T335" s="16"/>
    </row>
    <row r="336" spans="1:20" ht="14.25" customHeight="1">
      <c r="A336" s="7">
        <v>42</v>
      </c>
      <c r="B336" s="19" t="s">
        <v>2730</v>
      </c>
      <c r="C336" s="11" t="s">
        <v>94</v>
      </c>
      <c r="D336" s="11" t="s">
        <v>94</v>
      </c>
      <c r="E336" s="14"/>
      <c r="F336" s="14"/>
      <c r="G336" s="14"/>
      <c r="H336" s="14"/>
      <c r="I336" s="11"/>
      <c r="J336" s="12" t="s">
        <v>1591</v>
      </c>
      <c r="K336" s="415"/>
      <c r="L336" s="11" t="s">
        <v>11738</v>
      </c>
      <c r="M336" s="11" t="s">
        <v>83</v>
      </c>
      <c r="N336" s="11">
        <v>0</v>
      </c>
      <c r="O336" s="11">
        <v>1</v>
      </c>
      <c r="P336" s="11"/>
      <c r="Q336" s="11"/>
      <c r="R336" s="11"/>
      <c r="S336" s="14"/>
      <c r="T336" s="16"/>
    </row>
    <row r="337" spans="1:20" ht="14.25" customHeight="1">
      <c r="A337" s="7">
        <v>42</v>
      </c>
      <c r="B337" s="19" t="s">
        <v>2730</v>
      </c>
      <c r="C337" s="11" t="s">
        <v>11092</v>
      </c>
      <c r="D337" s="11" t="s">
        <v>11092</v>
      </c>
      <c r="E337" s="14"/>
      <c r="F337" s="14"/>
      <c r="G337" s="14"/>
      <c r="H337" s="14"/>
      <c r="I337" s="11"/>
      <c r="J337" s="12" t="s">
        <v>1263</v>
      </c>
      <c r="K337" s="12" t="s">
        <v>146</v>
      </c>
      <c r="L337" s="11" t="s">
        <v>11666</v>
      </c>
      <c r="M337" s="11" t="s">
        <v>43</v>
      </c>
      <c r="N337" s="11">
        <v>0</v>
      </c>
      <c r="O337" s="11">
        <v>1</v>
      </c>
      <c r="P337" s="11"/>
      <c r="Q337" s="130">
        <v>4</v>
      </c>
      <c r="R337" s="130">
        <v>4</v>
      </c>
      <c r="S337" s="14"/>
      <c r="T337" s="16"/>
    </row>
    <row r="338" spans="1:20" ht="14.25" customHeight="1">
      <c r="A338" s="7">
        <v>42</v>
      </c>
      <c r="B338" s="19" t="s">
        <v>2730</v>
      </c>
      <c r="C338" s="11"/>
      <c r="D338" s="11" t="s">
        <v>2213</v>
      </c>
      <c r="E338" s="14"/>
      <c r="F338" s="14"/>
      <c r="G338" s="14"/>
      <c r="H338" s="14"/>
      <c r="I338" s="11"/>
      <c r="J338" s="12" t="s">
        <v>3541</v>
      </c>
      <c r="K338" s="415"/>
      <c r="L338" s="11" t="s">
        <v>11666</v>
      </c>
      <c r="M338" s="11" t="s">
        <v>43</v>
      </c>
      <c r="N338" s="11">
        <v>0</v>
      </c>
      <c r="O338" s="11">
        <v>1</v>
      </c>
      <c r="P338" s="11"/>
      <c r="Q338" s="11"/>
      <c r="R338" s="11"/>
      <c r="S338" s="14"/>
      <c r="T338" s="16"/>
    </row>
    <row r="339" spans="1:20" ht="14.25" customHeight="1">
      <c r="A339" s="7">
        <v>42</v>
      </c>
      <c r="B339" s="19" t="s">
        <v>2730</v>
      </c>
      <c r="C339" s="11"/>
      <c r="D339" s="11" t="s">
        <v>2734</v>
      </c>
      <c r="E339" s="14"/>
      <c r="F339" s="14"/>
      <c r="G339" s="14"/>
      <c r="H339" s="14"/>
      <c r="I339" s="11"/>
      <c r="J339" s="12" t="s">
        <v>1498</v>
      </c>
      <c r="K339" s="415"/>
      <c r="L339" s="11" t="s">
        <v>11663</v>
      </c>
      <c r="M339" s="11" t="s">
        <v>43</v>
      </c>
      <c r="N339" s="11">
        <v>0</v>
      </c>
      <c r="O339" s="11">
        <v>1</v>
      </c>
      <c r="P339" s="11"/>
      <c r="Q339" s="11"/>
      <c r="R339" s="11"/>
      <c r="S339" s="14"/>
      <c r="T339" s="16"/>
    </row>
    <row r="340" spans="1:20" ht="14.25" customHeight="1">
      <c r="A340" s="7">
        <v>42</v>
      </c>
      <c r="B340" s="19" t="s">
        <v>2730</v>
      </c>
      <c r="C340" s="11" t="s">
        <v>233</v>
      </c>
      <c r="D340" s="11" t="s">
        <v>2732</v>
      </c>
      <c r="E340" s="14"/>
      <c r="F340" s="14"/>
      <c r="G340" s="11" t="s">
        <v>2733</v>
      </c>
      <c r="H340" s="14"/>
      <c r="I340" s="11"/>
      <c r="J340" s="12" t="s">
        <v>1498</v>
      </c>
      <c r="K340" s="12" t="s">
        <v>146</v>
      </c>
      <c r="L340" s="11" t="s">
        <v>11666</v>
      </c>
      <c r="M340" s="11" t="s">
        <v>28</v>
      </c>
      <c r="N340" s="11">
        <v>0</v>
      </c>
      <c r="O340" s="11">
        <v>1</v>
      </c>
      <c r="P340" s="11"/>
      <c r="Q340" s="130">
        <v>3</v>
      </c>
      <c r="R340" s="130">
        <v>3</v>
      </c>
      <c r="S340" s="14"/>
      <c r="T340" s="16"/>
    </row>
    <row r="341" spans="1:20" ht="14.25" customHeight="1">
      <c r="A341" s="7">
        <v>42</v>
      </c>
      <c r="B341" s="19" t="s">
        <v>2730</v>
      </c>
      <c r="C341" s="11"/>
      <c r="D341" s="11" t="s">
        <v>10331</v>
      </c>
      <c r="E341" s="14"/>
      <c r="F341" s="14"/>
      <c r="G341" s="14"/>
      <c r="H341" s="14"/>
      <c r="I341" s="11"/>
      <c r="J341" s="12" t="s">
        <v>3902</v>
      </c>
      <c r="K341" s="415"/>
      <c r="L341" s="11" t="s">
        <v>11663</v>
      </c>
      <c r="M341" s="11" t="s">
        <v>28</v>
      </c>
      <c r="N341" s="11">
        <v>0</v>
      </c>
      <c r="O341" s="11">
        <v>1</v>
      </c>
      <c r="P341" s="11"/>
      <c r="Q341" s="11"/>
      <c r="R341" s="11"/>
      <c r="S341" s="14"/>
      <c r="T341" s="16"/>
    </row>
    <row r="342" spans="1:20" ht="14.25" customHeight="1">
      <c r="A342" s="7">
        <v>42</v>
      </c>
      <c r="B342" s="19" t="s">
        <v>2730</v>
      </c>
      <c r="C342" s="11"/>
      <c r="D342" s="11" t="s">
        <v>351</v>
      </c>
      <c r="E342" s="14"/>
      <c r="F342" s="14"/>
      <c r="G342" s="23"/>
      <c r="H342" s="14"/>
      <c r="I342" s="11"/>
      <c r="J342" s="12" t="s">
        <v>686</v>
      </c>
      <c r="K342" s="415"/>
      <c r="L342" s="11" t="s">
        <v>11663</v>
      </c>
      <c r="M342" s="11" t="s">
        <v>43</v>
      </c>
      <c r="N342" s="11">
        <v>0</v>
      </c>
      <c r="O342" s="11">
        <v>1</v>
      </c>
      <c r="P342" s="11"/>
      <c r="Q342" s="11"/>
      <c r="R342" s="11"/>
      <c r="S342" s="14"/>
      <c r="T342" s="16"/>
    </row>
    <row r="343" spans="1:20" ht="14.25" customHeight="1">
      <c r="A343" s="7">
        <v>42</v>
      </c>
      <c r="B343" s="19" t="s">
        <v>2730</v>
      </c>
      <c r="C343" s="11" t="s">
        <v>1217</v>
      </c>
      <c r="D343" s="11" t="s">
        <v>2734</v>
      </c>
      <c r="E343" s="14"/>
      <c r="F343" s="14"/>
      <c r="G343" s="11" t="s">
        <v>2735</v>
      </c>
      <c r="H343" s="14"/>
      <c r="I343" s="11"/>
      <c r="J343" s="12" t="s">
        <v>1510</v>
      </c>
      <c r="K343" s="12" t="s">
        <v>146</v>
      </c>
      <c r="L343" s="11" t="s">
        <v>11663</v>
      </c>
      <c r="M343" s="11" t="s">
        <v>43</v>
      </c>
      <c r="N343" s="11">
        <v>0</v>
      </c>
      <c r="O343" s="11">
        <v>1</v>
      </c>
      <c r="P343" s="11"/>
      <c r="Q343" s="130">
        <v>3</v>
      </c>
      <c r="R343" s="130">
        <v>3</v>
      </c>
      <c r="S343" s="14"/>
      <c r="T343" s="16"/>
    </row>
    <row r="344" spans="1:20" ht="14.25" customHeight="1">
      <c r="A344" s="7">
        <v>42</v>
      </c>
      <c r="B344" s="19" t="s">
        <v>2730</v>
      </c>
      <c r="C344" s="11"/>
      <c r="D344" s="11" t="s">
        <v>11872</v>
      </c>
      <c r="E344" s="14"/>
      <c r="F344" s="14"/>
      <c r="G344" s="14"/>
      <c r="H344" s="14"/>
      <c r="I344" s="11"/>
      <c r="J344" s="12" t="s">
        <v>7332</v>
      </c>
      <c r="K344" s="46"/>
      <c r="L344" s="11" t="s">
        <v>11663</v>
      </c>
      <c r="M344" s="11" t="s">
        <v>43</v>
      </c>
      <c r="N344" s="11">
        <v>0</v>
      </c>
      <c r="O344" s="11">
        <v>1</v>
      </c>
      <c r="P344" s="11"/>
      <c r="Q344" s="11"/>
      <c r="R344" s="11"/>
      <c r="S344" s="14"/>
      <c r="T344" s="16"/>
    </row>
    <row r="345" spans="1:20" ht="14.25" customHeight="1">
      <c r="A345" s="7">
        <v>42</v>
      </c>
      <c r="B345" s="19" t="s">
        <v>2730</v>
      </c>
      <c r="C345" s="11"/>
      <c r="D345" s="11" t="s">
        <v>2734</v>
      </c>
      <c r="E345" s="14"/>
      <c r="F345" s="14"/>
      <c r="G345" s="14"/>
      <c r="H345" s="14"/>
      <c r="I345" s="11"/>
      <c r="J345" s="12" t="s">
        <v>376</v>
      </c>
      <c r="K345" s="415"/>
      <c r="L345" s="11" t="s">
        <v>11663</v>
      </c>
      <c r="M345" s="11" t="s">
        <v>43</v>
      </c>
      <c r="N345" s="11">
        <v>0</v>
      </c>
      <c r="O345" s="11">
        <v>1</v>
      </c>
      <c r="P345" s="11"/>
      <c r="Q345" s="11"/>
      <c r="R345" s="11"/>
      <c r="S345" s="14"/>
      <c r="T345" s="16"/>
    </row>
    <row r="346" spans="1:20" ht="14.25" customHeight="1">
      <c r="A346" s="7">
        <v>42</v>
      </c>
      <c r="B346" s="19" t="s">
        <v>2730</v>
      </c>
      <c r="C346" s="11"/>
      <c r="D346" s="11" t="s">
        <v>11873</v>
      </c>
      <c r="E346" s="14"/>
      <c r="F346" s="14"/>
      <c r="G346" s="14"/>
      <c r="H346" s="14"/>
      <c r="I346" s="11"/>
      <c r="J346" s="12" t="s">
        <v>937</v>
      </c>
      <c r="K346" s="415"/>
      <c r="L346" s="11" t="s">
        <v>11663</v>
      </c>
      <c r="M346" s="11" t="s">
        <v>43</v>
      </c>
      <c r="N346" s="11">
        <v>0</v>
      </c>
      <c r="O346" s="11">
        <v>1</v>
      </c>
      <c r="P346" s="11"/>
      <c r="Q346" s="11"/>
      <c r="R346" s="11"/>
      <c r="S346" s="14"/>
      <c r="T346" s="16"/>
    </row>
    <row r="347" spans="1:20" ht="14.25" customHeight="1">
      <c r="A347" s="7">
        <v>42</v>
      </c>
      <c r="B347" s="19" t="s">
        <v>2730</v>
      </c>
      <c r="C347" s="11"/>
      <c r="D347" s="11" t="s">
        <v>2213</v>
      </c>
      <c r="E347" s="14"/>
      <c r="F347" s="14"/>
      <c r="G347" s="14"/>
      <c r="H347" s="14"/>
      <c r="I347" s="11"/>
      <c r="J347" s="12" t="s">
        <v>3646</v>
      </c>
      <c r="K347" s="415"/>
      <c r="L347" s="11" t="s">
        <v>11666</v>
      </c>
      <c r="M347" s="11" t="s">
        <v>43</v>
      </c>
      <c r="N347" s="11">
        <v>0</v>
      </c>
      <c r="O347" s="11">
        <v>1</v>
      </c>
      <c r="P347" s="11"/>
      <c r="Q347" s="11"/>
      <c r="R347" s="11"/>
      <c r="S347" s="14"/>
      <c r="T347" s="16"/>
    </row>
    <row r="348" spans="1:20" ht="14.25" customHeight="1">
      <c r="A348" s="7">
        <v>42</v>
      </c>
      <c r="B348" s="19" t="s">
        <v>2730</v>
      </c>
      <c r="C348" s="11" t="s">
        <v>753</v>
      </c>
      <c r="D348" s="11" t="s">
        <v>753</v>
      </c>
      <c r="E348" s="14"/>
      <c r="F348" s="14"/>
      <c r="G348" s="11" t="s">
        <v>3930</v>
      </c>
      <c r="H348" s="14"/>
      <c r="I348" s="11"/>
      <c r="J348" s="12" t="s">
        <v>1765</v>
      </c>
      <c r="K348" s="46"/>
      <c r="L348" s="11" t="s">
        <v>11666</v>
      </c>
      <c r="M348" s="11" t="s">
        <v>28</v>
      </c>
      <c r="N348" s="11">
        <v>0</v>
      </c>
      <c r="O348" s="11">
        <v>1</v>
      </c>
      <c r="P348" s="11"/>
      <c r="Q348" s="11"/>
      <c r="R348" s="11"/>
      <c r="S348" s="14"/>
      <c r="T348" s="16"/>
    </row>
    <row r="349" spans="1:20" ht="14.25" customHeight="1">
      <c r="A349" s="7">
        <v>42</v>
      </c>
      <c r="B349" s="19" t="s">
        <v>2730</v>
      </c>
      <c r="C349" s="11"/>
      <c r="D349" s="11" t="s">
        <v>2213</v>
      </c>
      <c r="E349" s="14"/>
      <c r="F349" s="14"/>
      <c r="G349" s="14"/>
      <c r="H349" s="14"/>
      <c r="I349" s="11"/>
      <c r="J349" s="12" t="s">
        <v>2424</v>
      </c>
      <c r="K349" s="415"/>
      <c r="L349" s="11" t="s">
        <v>11666</v>
      </c>
      <c r="M349" s="11" t="s">
        <v>43</v>
      </c>
      <c r="N349" s="11">
        <v>0</v>
      </c>
      <c r="O349" s="11">
        <v>1</v>
      </c>
      <c r="P349" s="11"/>
      <c r="Q349" s="11"/>
      <c r="R349" s="11"/>
      <c r="S349" s="14"/>
      <c r="T349" s="16"/>
    </row>
    <row r="350" spans="1:20" ht="14.25" customHeight="1">
      <c r="A350" s="7">
        <v>42</v>
      </c>
      <c r="B350" s="19" t="s">
        <v>2730</v>
      </c>
      <c r="C350" s="11" t="s">
        <v>632</v>
      </c>
      <c r="D350" s="11" t="s">
        <v>632</v>
      </c>
      <c r="E350" s="14"/>
      <c r="F350" s="11" t="s">
        <v>2584</v>
      </c>
      <c r="G350" s="14"/>
      <c r="H350" s="14"/>
      <c r="I350" s="11"/>
      <c r="J350" s="12" t="s">
        <v>5398</v>
      </c>
      <c r="K350" s="415"/>
      <c r="L350" s="11" t="s">
        <v>11663</v>
      </c>
      <c r="M350" s="11" t="s">
        <v>28</v>
      </c>
      <c r="N350" s="11">
        <v>0</v>
      </c>
      <c r="O350" s="11">
        <v>0</v>
      </c>
      <c r="P350" s="11"/>
      <c r="Q350" s="11"/>
      <c r="R350" s="11"/>
      <c r="S350" s="14"/>
      <c r="T350" s="16"/>
    </row>
    <row r="351" spans="1:20" ht="14.25" customHeight="1">
      <c r="A351" s="7">
        <v>42</v>
      </c>
      <c r="B351" s="19" t="s">
        <v>2730</v>
      </c>
      <c r="C351" s="11"/>
      <c r="D351" s="11" t="s">
        <v>11874</v>
      </c>
      <c r="E351" s="14"/>
      <c r="F351" s="11" t="s">
        <v>634</v>
      </c>
      <c r="G351" s="14"/>
      <c r="H351" s="14"/>
      <c r="I351" s="11"/>
      <c r="J351" s="12" t="s">
        <v>269</v>
      </c>
      <c r="K351" s="415"/>
      <c r="L351" s="11" t="s">
        <v>11663</v>
      </c>
      <c r="M351" s="11" t="s">
        <v>28</v>
      </c>
      <c r="N351" s="11">
        <v>0</v>
      </c>
      <c r="O351" s="11">
        <v>0</v>
      </c>
      <c r="P351" s="11" t="s">
        <v>11875</v>
      </c>
      <c r="Q351" s="11"/>
      <c r="R351" s="11"/>
      <c r="S351" s="14"/>
      <c r="T351" s="16"/>
    </row>
    <row r="352" spans="1:20" ht="14.25" customHeight="1">
      <c r="A352" s="7">
        <v>42</v>
      </c>
      <c r="B352" s="19" t="s">
        <v>2730</v>
      </c>
      <c r="C352" s="11"/>
      <c r="D352" s="11" t="s">
        <v>4686</v>
      </c>
      <c r="E352" s="14"/>
      <c r="F352" s="11"/>
      <c r="G352" s="14"/>
      <c r="H352" s="14"/>
      <c r="I352" s="11"/>
      <c r="J352" s="12" t="s">
        <v>3622</v>
      </c>
      <c r="K352" s="415"/>
      <c r="L352" s="11" t="s">
        <v>11666</v>
      </c>
      <c r="M352" s="14"/>
      <c r="N352" s="11">
        <v>0</v>
      </c>
      <c r="O352" s="11">
        <v>1</v>
      </c>
      <c r="P352" s="11"/>
      <c r="Q352" s="11"/>
      <c r="R352" s="11"/>
      <c r="S352" s="14"/>
      <c r="T352" s="16"/>
    </row>
    <row r="353" spans="1:20" ht="14.25" customHeight="1">
      <c r="A353" s="7">
        <v>42</v>
      </c>
      <c r="B353" s="19" t="s">
        <v>2730</v>
      </c>
      <c r="C353" s="11"/>
      <c r="D353" s="11" t="s">
        <v>698</v>
      </c>
      <c r="E353" s="14"/>
      <c r="F353" s="11"/>
      <c r="G353" s="14"/>
      <c r="H353" s="14"/>
      <c r="I353" s="11"/>
      <c r="J353" s="12" t="s">
        <v>3622</v>
      </c>
      <c r="K353" s="415"/>
      <c r="L353" s="11" t="s">
        <v>11663</v>
      </c>
      <c r="M353" s="11" t="s">
        <v>28</v>
      </c>
      <c r="N353" s="11">
        <v>0</v>
      </c>
      <c r="O353" s="11">
        <v>0</v>
      </c>
      <c r="P353" s="11"/>
      <c r="Q353" s="11"/>
      <c r="R353" s="11"/>
      <c r="S353" s="14"/>
      <c r="T353" s="16"/>
    </row>
    <row r="354" spans="1:20" ht="14.25" customHeight="1">
      <c r="A354" s="7">
        <v>42</v>
      </c>
      <c r="B354" s="19" t="s">
        <v>2730</v>
      </c>
      <c r="C354" s="11"/>
      <c r="D354" s="11" t="s">
        <v>632</v>
      </c>
      <c r="E354" s="14"/>
      <c r="F354" s="11"/>
      <c r="G354" s="14"/>
      <c r="H354" s="14"/>
      <c r="I354" s="11"/>
      <c r="J354" s="12" t="s">
        <v>826</v>
      </c>
      <c r="K354" s="415"/>
      <c r="L354" s="11" t="s">
        <v>11663</v>
      </c>
      <c r="M354" s="11" t="s">
        <v>28</v>
      </c>
      <c r="N354" s="11">
        <v>0</v>
      </c>
      <c r="O354" s="11">
        <v>0</v>
      </c>
      <c r="P354" s="11"/>
      <c r="Q354" s="11"/>
      <c r="R354" s="11"/>
      <c r="S354" s="14"/>
      <c r="T354" s="16"/>
    </row>
    <row r="355" spans="1:20" ht="14.25" customHeight="1">
      <c r="A355" s="7">
        <v>43</v>
      </c>
      <c r="B355" s="19" t="s">
        <v>2736</v>
      </c>
      <c r="C355" s="11"/>
      <c r="D355" s="11" t="s">
        <v>557</v>
      </c>
      <c r="E355" s="14"/>
      <c r="F355" s="11" t="s">
        <v>11876</v>
      </c>
      <c r="G355" s="11" t="s">
        <v>11877</v>
      </c>
      <c r="H355" s="14"/>
      <c r="I355" s="14"/>
      <c r="J355" s="12" t="s">
        <v>2304</v>
      </c>
      <c r="K355" s="415"/>
      <c r="L355" s="11" t="s">
        <v>11663</v>
      </c>
      <c r="M355" s="11" t="s">
        <v>43</v>
      </c>
      <c r="N355" s="11">
        <v>0</v>
      </c>
      <c r="O355" s="11">
        <v>1</v>
      </c>
      <c r="P355" s="11"/>
      <c r="Q355" s="11"/>
      <c r="R355" s="11"/>
      <c r="S355" s="14"/>
      <c r="T355" s="16"/>
    </row>
    <row r="356" spans="1:20" ht="14.25" customHeight="1">
      <c r="A356" s="7">
        <v>43</v>
      </c>
      <c r="B356" s="19" t="s">
        <v>2736</v>
      </c>
      <c r="C356" s="11"/>
      <c r="D356" s="11" t="s">
        <v>2732</v>
      </c>
      <c r="E356" s="14"/>
      <c r="F356" s="11" t="s">
        <v>10512</v>
      </c>
      <c r="G356" s="14"/>
      <c r="H356" s="14"/>
      <c r="I356" s="14"/>
      <c r="J356" s="12" t="s">
        <v>809</v>
      </c>
      <c r="K356" s="415"/>
      <c r="L356" s="11" t="s">
        <v>11666</v>
      </c>
      <c r="M356" s="11" t="s">
        <v>28</v>
      </c>
      <c r="N356" s="11">
        <v>0</v>
      </c>
      <c r="O356" s="11">
        <v>1</v>
      </c>
      <c r="P356" s="11"/>
      <c r="Q356" s="11"/>
      <c r="R356" s="11"/>
      <c r="S356" s="14"/>
      <c r="T356" s="16"/>
    </row>
    <row r="357" spans="1:20" ht="14.25" customHeight="1">
      <c r="A357" s="7">
        <v>43</v>
      </c>
      <c r="B357" s="19" t="s">
        <v>2736</v>
      </c>
      <c r="C357" s="11" t="s">
        <v>816</v>
      </c>
      <c r="D357" s="11" t="s">
        <v>816</v>
      </c>
      <c r="E357" s="14"/>
      <c r="F357" s="11" t="s">
        <v>818</v>
      </c>
      <c r="G357" s="14"/>
      <c r="H357" s="14"/>
      <c r="I357" s="14"/>
      <c r="J357" s="12" t="s">
        <v>422</v>
      </c>
      <c r="K357" s="415"/>
      <c r="L357" s="11" t="s">
        <v>11666</v>
      </c>
      <c r="M357" s="11" t="s">
        <v>43</v>
      </c>
      <c r="N357" s="11">
        <v>0</v>
      </c>
      <c r="O357" s="11">
        <v>1</v>
      </c>
      <c r="P357" s="11"/>
      <c r="Q357" s="11"/>
      <c r="R357" s="11"/>
      <c r="S357" s="14"/>
      <c r="T357" s="16"/>
    </row>
    <row r="358" spans="1:20" ht="14.25" customHeight="1">
      <c r="A358" s="7">
        <v>43</v>
      </c>
      <c r="B358" s="19" t="s">
        <v>2736</v>
      </c>
      <c r="C358" s="11"/>
      <c r="D358" s="11" t="s">
        <v>11878</v>
      </c>
      <c r="E358" s="14"/>
      <c r="F358" s="14"/>
      <c r="G358" s="14"/>
      <c r="H358" s="14"/>
      <c r="I358" s="14"/>
      <c r="J358" s="38" t="s">
        <v>678</v>
      </c>
      <c r="K358" s="415"/>
      <c r="L358" s="11" t="s">
        <v>11666</v>
      </c>
      <c r="M358" s="11" t="s">
        <v>28</v>
      </c>
      <c r="N358" s="11">
        <v>0</v>
      </c>
      <c r="O358" s="11">
        <v>1</v>
      </c>
      <c r="P358" s="11"/>
      <c r="Q358" s="11"/>
      <c r="R358" s="11"/>
      <c r="S358" s="14"/>
      <c r="T358" s="16"/>
    </row>
    <row r="359" spans="1:20" ht="14.4">
      <c r="A359" s="7">
        <v>43</v>
      </c>
      <c r="B359" s="19" t="s">
        <v>2736</v>
      </c>
      <c r="C359" s="11"/>
      <c r="D359" s="11" t="s">
        <v>753</v>
      </c>
      <c r="E359" s="14"/>
      <c r="F359" s="14"/>
      <c r="G359" s="14"/>
      <c r="H359" s="14"/>
      <c r="I359" s="14"/>
      <c r="J359" s="38" t="s">
        <v>338</v>
      </c>
      <c r="K359" s="415"/>
      <c r="L359" s="11" t="s">
        <v>11666</v>
      </c>
      <c r="M359" s="11" t="s">
        <v>28</v>
      </c>
      <c r="N359" s="11">
        <v>0</v>
      </c>
      <c r="O359" s="11">
        <v>1</v>
      </c>
      <c r="P359" s="11"/>
      <c r="Q359" s="11"/>
      <c r="R359" s="11"/>
      <c r="S359" s="14"/>
      <c r="T359" s="16"/>
    </row>
    <row r="360" spans="1:20" ht="14.4">
      <c r="A360" s="7">
        <v>43</v>
      </c>
      <c r="B360" s="19" t="s">
        <v>2736</v>
      </c>
      <c r="C360" s="11"/>
      <c r="D360" s="11" t="s">
        <v>10479</v>
      </c>
      <c r="E360" s="11" t="s">
        <v>299</v>
      </c>
      <c r="F360" s="14"/>
      <c r="G360" s="14"/>
      <c r="H360" s="14"/>
      <c r="I360" s="14"/>
      <c r="J360" s="38" t="s">
        <v>169</v>
      </c>
      <c r="K360" s="415"/>
      <c r="L360" s="11" t="s">
        <v>11666</v>
      </c>
      <c r="M360" s="11" t="s">
        <v>28</v>
      </c>
      <c r="N360" s="11">
        <v>0</v>
      </c>
      <c r="O360" s="11">
        <v>1</v>
      </c>
      <c r="P360" s="11"/>
      <c r="Q360" s="11"/>
      <c r="R360" s="11"/>
      <c r="S360" s="14"/>
      <c r="T360" s="16"/>
    </row>
    <row r="361" spans="1:20" ht="14.4">
      <c r="A361" s="7">
        <v>43</v>
      </c>
      <c r="B361" s="19" t="s">
        <v>2736</v>
      </c>
      <c r="C361" s="11"/>
      <c r="D361" s="11" t="s">
        <v>299</v>
      </c>
      <c r="E361" s="14"/>
      <c r="F361" s="14"/>
      <c r="G361" s="14"/>
      <c r="H361" s="14"/>
      <c r="I361" s="14"/>
      <c r="J361" s="38" t="s">
        <v>339</v>
      </c>
      <c r="K361" s="415"/>
      <c r="L361" s="11" t="s">
        <v>11666</v>
      </c>
      <c r="M361" s="11" t="s">
        <v>28</v>
      </c>
      <c r="N361" s="11">
        <v>0</v>
      </c>
      <c r="O361" s="11">
        <v>1</v>
      </c>
      <c r="P361" s="11" t="s">
        <v>11879</v>
      </c>
      <c r="Q361" s="11"/>
      <c r="R361" s="11"/>
      <c r="S361" s="14"/>
      <c r="T361" s="16"/>
    </row>
    <row r="362" spans="1:20" ht="100.8">
      <c r="A362" s="7">
        <v>43</v>
      </c>
      <c r="B362" s="19" t="s">
        <v>2736</v>
      </c>
      <c r="C362" s="11" t="s">
        <v>298</v>
      </c>
      <c r="D362" s="11" t="s">
        <v>616</v>
      </c>
      <c r="E362" s="11" t="s">
        <v>10479</v>
      </c>
      <c r="F362" s="11" t="s">
        <v>2573</v>
      </c>
      <c r="G362" s="11" t="s">
        <v>2739</v>
      </c>
      <c r="H362" s="11" t="s">
        <v>11880</v>
      </c>
      <c r="I362" s="14"/>
      <c r="J362" s="38" t="s">
        <v>136</v>
      </c>
      <c r="K362" s="12" t="s">
        <v>1282</v>
      </c>
      <c r="L362" s="11" t="s">
        <v>11666</v>
      </c>
      <c r="M362" s="11" t="s">
        <v>28</v>
      </c>
      <c r="N362" s="11">
        <v>1</v>
      </c>
      <c r="O362" s="11">
        <v>1</v>
      </c>
      <c r="P362" s="11"/>
      <c r="Q362" s="130">
        <v>5</v>
      </c>
      <c r="R362" s="130">
        <v>5</v>
      </c>
      <c r="S362" s="14"/>
      <c r="T362" s="16"/>
    </row>
    <row r="363" spans="1:20" ht="14.25" customHeight="1">
      <c r="A363" s="7">
        <v>43</v>
      </c>
      <c r="B363" s="19" t="s">
        <v>2736</v>
      </c>
      <c r="C363" s="11" t="s">
        <v>360</v>
      </c>
      <c r="D363" s="11" t="s">
        <v>2740</v>
      </c>
      <c r="E363" s="14"/>
      <c r="F363" s="16"/>
      <c r="G363" s="11" t="s">
        <v>2742</v>
      </c>
      <c r="H363" s="11" t="s">
        <v>11881</v>
      </c>
      <c r="I363" s="14"/>
      <c r="J363" s="38" t="s">
        <v>2352</v>
      </c>
      <c r="K363" s="12" t="s">
        <v>2741</v>
      </c>
      <c r="L363" s="11" t="s">
        <v>11688</v>
      </c>
      <c r="M363" s="11" t="s">
        <v>83</v>
      </c>
      <c r="N363" s="11">
        <v>1</v>
      </c>
      <c r="O363" s="11">
        <v>6</v>
      </c>
      <c r="P363" s="11"/>
      <c r="Q363" s="130">
        <v>4</v>
      </c>
      <c r="R363" s="130">
        <v>4</v>
      </c>
      <c r="S363" s="14"/>
      <c r="T363" s="16"/>
    </row>
    <row r="364" spans="1:20" ht="14.25" customHeight="1">
      <c r="A364" s="7">
        <v>43</v>
      </c>
      <c r="B364" s="19" t="s">
        <v>2736</v>
      </c>
      <c r="C364" s="11"/>
      <c r="D364" s="11" t="s">
        <v>2309</v>
      </c>
      <c r="E364" s="11" t="s">
        <v>11882</v>
      </c>
      <c r="F364" s="21"/>
      <c r="G364" s="14"/>
      <c r="H364" s="14"/>
      <c r="I364" s="14"/>
      <c r="J364" s="38" t="s">
        <v>4968</v>
      </c>
      <c r="K364" s="415"/>
      <c r="L364" s="11" t="s">
        <v>11666</v>
      </c>
      <c r="M364" s="11" t="s">
        <v>43</v>
      </c>
      <c r="N364" s="11">
        <v>0</v>
      </c>
      <c r="O364" s="11">
        <v>0</v>
      </c>
      <c r="P364" s="11"/>
      <c r="Q364" s="11"/>
      <c r="R364" s="11"/>
      <c r="S364" s="11"/>
      <c r="T364" s="16"/>
    </row>
    <row r="365" spans="1:20" ht="14.25" customHeight="1">
      <c r="A365" s="7">
        <v>43</v>
      </c>
      <c r="B365" s="19" t="s">
        <v>2736</v>
      </c>
      <c r="C365" s="11" t="s">
        <v>38</v>
      </c>
      <c r="D365" s="11" t="s">
        <v>38</v>
      </c>
      <c r="E365" s="11"/>
      <c r="F365" s="21"/>
      <c r="G365" s="14"/>
      <c r="H365" s="14"/>
      <c r="I365" s="14"/>
      <c r="J365" s="38" t="s">
        <v>6539</v>
      </c>
      <c r="K365" s="415"/>
      <c r="L365" s="11" t="s">
        <v>11663</v>
      </c>
      <c r="M365" s="11" t="s">
        <v>43</v>
      </c>
      <c r="N365" s="11">
        <v>0</v>
      </c>
      <c r="O365" s="11">
        <v>0</v>
      </c>
      <c r="P365" s="11"/>
      <c r="Q365" s="11"/>
      <c r="R365" s="11"/>
      <c r="S365" s="11"/>
      <c r="T365" s="16"/>
    </row>
    <row r="366" spans="1:20" ht="14.25" customHeight="1">
      <c r="A366" s="7">
        <v>43</v>
      </c>
      <c r="B366" s="19" t="s">
        <v>2736</v>
      </c>
      <c r="C366" s="11" t="s">
        <v>2308</v>
      </c>
      <c r="D366" s="11" t="s">
        <v>2309</v>
      </c>
      <c r="E366" s="11" t="s">
        <v>11883</v>
      </c>
      <c r="F366" s="21"/>
      <c r="G366" s="11" t="s">
        <v>11884</v>
      </c>
      <c r="H366" s="11" t="s">
        <v>2747</v>
      </c>
      <c r="I366" s="11" t="s">
        <v>2748</v>
      </c>
      <c r="J366" s="38" t="s">
        <v>2744</v>
      </c>
      <c r="K366" s="12" t="s">
        <v>2745</v>
      </c>
      <c r="L366" s="11" t="s">
        <v>11666</v>
      </c>
      <c r="M366" s="11" t="s">
        <v>43</v>
      </c>
      <c r="N366" s="11">
        <v>1</v>
      </c>
      <c r="O366" s="11">
        <v>0</v>
      </c>
      <c r="P366" s="11"/>
      <c r="Q366" s="130">
        <v>4</v>
      </c>
      <c r="R366" s="130">
        <v>5</v>
      </c>
      <c r="S366" s="11"/>
      <c r="T366" s="16"/>
    </row>
    <row r="367" spans="1:20" ht="14.25" customHeight="1">
      <c r="A367" s="7">
        <v>43</v>
      </c>
      <c r="B367" s="19" t="s">
        <v>2736</v>
      </c>
      <c r="C367" s="11" t="s">
        <v>557</v>
      </c>
      <c r="D367" s="11" t="s">
        <v>557</v>
      </c>
      <c r="E367" s="11"/>
      <c r="F367" s="21"/>
      <c r="G367" s="11" t="s">
        <v>11885</v>
      </c>
      <c r="H367" s="11" t="s">
        <v>2751</v>
      </c>
      <c r="I367" s="11" t="s">
        <v>2752</v>
      </c>
      <c r="J367" s="38" t="s">
        <v>2749</v>
      </c>
      <c r="K367" s="12" t="s">
        <v>1580</v>
      </c>
      <c r="L367" s="11" t="s">
        <v>11663</v>
      </c>
      <c r="M367" s="11" t="s">
        <v>43</v>
      </c>
      <c r="N367" s="11">
        <v>1</v>
      </c>
      <c r="O367" s="11">
        <v>5</v>
      </c>
      <c r="P367" s="11"/>
      <c r="Q367" s="130">
        <v>4</v>
      </c>
      <c r="R367" s="130">
        <v>5</v>
      </c>
      <c r="S367" s="11"/>
      <c r="T367" s="16"/>
    </row>
    <row r="368" spans="1:20" ht="14.25" customHeight="1">
      <c r="A368" s="7">
        <v>44</v>
      </c>
      <c r="B368" s="19" t="s">
        <v>2753</v>
      </c>
      <c r="C368" s="11" t="s">
        <v>1400</v>
      </c>
      <c r="D368" s="11" t="s">
        <v>2754</v>
      </c>
      <c r="E368" s="14"/>
      <c r="F368" s="21" t="s">
        <v>2230</v>
      </c>
      <c r="G368" s="14"/>
      <c r="H368" s="14"/>
      <c r="I368" s="14"/>
      <c r="J368" s="38" t="s">
        <v>693</v>
      </c>
      <c r="K368" s="12" t="s">
        <v>744</v>
      </c>
      <c r="L368" s="11" t="s">
        <v>11688</v>
      </c>
      <c r="M368" s="11" t="s">
        <v>83</v>
      </c>
      <c r="N368" s="11">
        <v>0</v>
      </c>
      <c r="O368" s="11">
        <v>5</v>
      </c>
      <c r="P368" s="11"/>
      <c r="Q368" s="130">
        <v>4</v>
      </c>
      <c r="R368" s="130">
        <v>4</v>
      </c>
      <c r="S368" s="11"/>
      <c r="T368" s="16"/>
    </row>
    <row r="369" spans="1:20" ht="14.25" customHeight="1">
      <c r="A369" s="7">
        <v>44</v>
      </c>
      <c r="B369" s="19" t="s">
        <v>2753</v>
      </c>
      <c r="C369" s="11" t="s">
        <v>68</v>
      </c>
      <c r="D369" s="11" t="s">
        <v>68</v>
      </c>
      <c r="E369" s="14"/>
      <c r="F369" s="14"/>
      <c r="G369" s="11" t="s">
        <v>2757</v>
      </c>
      <c r="H369" s="11" t="s">
        <v>2757</v>
      </c>
      <c r="I369" s="14"/>
      <c r="J369" s="38" t="s">
        <v>1956</v>
      </c>
      <c r="K369" s="12" t="s">
        <v>288</v>
      </c>
      <c r="L369" s="11" t="s">
        <v>11666</v>
      </c>
      <c r="M369" s="11" t="s">
        <v>28</v>
      </c>
      <c r="N369" s="11">
        <v>1</v>
      </c>
      <c r="O369" s="11">
        <v>1</v>
      </c>
      <c r="P369" s="11" t="s">
        <v>11886</v>
      </c>
      <c r="Q369" s="130">
        <v>5</v>
      </c>
      <c r="R369" s="130">
        <v>5</v>
      </c>
      <c r="S369" s="14"/>
      <c r="T369" s="16"/>
    </row>
    <row r="370" spans="1:20" ht="14.25" customHeight="1">
      <c r="A370" s="7">
        <v>44</v>
      </c>
      <c r="B370" s="19" t="s">
        <v>2753</v>
      </c>
      <c r="C370" s="11"/>
      <c r="D370" s="11" t="s">
        <v>7447</v>
      </c>
      <c r="E370" s="14"/>
      <c r="F370" s="14"/>
      <c r="G370" s="14"/>
      <c r="H370" s="14"/>
      <c r="I370" s="14"/>
      <c r="J370" s="38" t="s">
        <v>810</v>
      </c>
      <c r="K370" s="415"/>
      <c r="L370" s="11" t="s">
        <v>11663</v>
      </c>
      <c r="M370" s="14"/>
      <c r="N370" s="11">
        <v>0</v>
      </c>
      <c r="O370" s="14"/>
      <c r="P370" s="11"/>
      <c r="Q370" s="11"/>
      <c r="R370" s="11"/>
      <c r="S370" s="14"/>
      <c r="T370" s="16"/>
    </row>
    <row r="371" spans="1:20" ht="14.25" customHeight="1">
      <c r="A371" s="7">
        <v>44</v>
      </c>
      <c r="B371" s="19" t="s">
        <v>2753</v>
      </c>
      <c r="C371" s="11"/>
      <c r="D371" s="11" t="s">
        <v>2213</v>
      </c>
      <c r="E371" s="14"/>
      <c r="F371" s="14"/>
      <c r="G371" s="14"/>
      <c r="H371" s="14"/>
      <c r="I371" s="14"/>
      <c r="J371" s="38" t="s">
        <v>810</v>
      </c>
      <c r="K371" s="415"/>
      <c r="L371" s="11" t="s">
        <v>11663</v>
      </c>
      <c r="M371" s="14"/>
      <c r="N371" s="11">
        <v>0</v>
      </c>
      <c r="O371" s="14"/>
      <c r="P371" s="11"/>
      <c r="Q371" s="11"/>
      <c r="R371" s="11"/>
      <c r="S371" s="14"/>
      <c r="T371" s="16"/>
    </row>
    <row r="372" spans="1:20" ht="14.25" customHeight="1">
      <c r="A372" s="7">
        <v>44</v>
      </c>
      <c r="B372" s="19" t="s">
        <v>2753</v>
      </c>
      <c r="C372" s="11" t="s">
        <v>565</v>
      </c>
      <c r="D372" s="11" t="s">
        <v>1463</v>
      </c>
      <c r="E372" s="14"/>
      <c r="F372" s="14"/>
      <c r="G372" s="11" t="s">
        <v>2759</v>
      </c>
      <c r="H372" s="11" t="s">
        <v>2759</v>
      </c>
      <c r="I372" s="11" t="s">
        <v>1198</v>
      </c>
      <c r="J372" s="38" t="s">
        <v>1268</v>
      </c>
      <c r="K372" s="12" t="s">
        <v>1706</v>
      </c>
      <c r="L372" s="11" t="s">
        <v>11666</v>
      </c>
      <c r="M372" s="11" t="s">
        <v>28</v>
      </c>
      <c r="N372" s="11">
        <v>1</v>
      </c>
      <c r="O372" s="11">
        <v>1</v>
      </c>
      <c r="P372" s="11"/>
      <c r="Q372" s="130">
        <v>5</v>
      </c>
      <c r="R372" s="130">
        <v>5</v>
      </c>
      <c r="S372" s="14"/>
      <c r="T372" s="16"/>
    </row>
    <row r="373" spans="1:20" ht="14.25" customHeight="1">
      <c r="A373" s="7">
        <v>44</v>
      </c>
      <c r="B373" s="19" t="s">
        <v>2753</v>
      </c>
      <c r="C373" s="11" t="s">
        <v>75</v>
      </c>
      <c r="D373" s="11" t="s">
        <v>75</v>
      </c>
      <c r="E373" s="14"/>
      <c r="F373" s="14"/>
      <c r="G373" s="11" t="s">
        <v>11887</v>
      </c>
      <c r="H373" s="11" t="s">
        <v>11887</v>
      </c>
      <c r="I373" s="11" t="s">
        <v>2763</v>
      </c>
      <c r="J373" s="38" t="s">
        <v>2760</v>
      </c>
      <c r="K373" s="12" t="s">
        <v>735</v>
      </c>
      <c r="L373" s="11" t="s">
        <v>11666</v>
      </c>
      <c r="M373" s="11" t="s">
        <v>78</v>
      </c>
      <c r="N373" s="11">
        <v>1</v>
      </c>
      <c r="O373" s="11">
        <v>6</v>
      </c>
      <c r="P373" s="11" t="s">
        <v>11888</v>
      </c>
      <c r="Q373" s="130">
        <v>4</v>
      </c>
      <c r="R373" s="130">
        <v>4</v>
      </c>
      <c r="S373" s="14"/>
      <c r="T373" s="16"/>
    </row>
    <row r="374" spans="1:20" ht="14.25" customHeight="1">
      <c r="A374" s="7">
        <v>44</v>
      </c>
      <c r="B374" s="19" t="s">
        <v>2753</v>
      </c>
      <c r="C374" s="11"/>
      <c r="D374" s="11" t="s">
        <v>11889</v>
      </c>
      <c r="E374" s="14"/>
      <c r="F374" s="14"/>
      <c r="G374" s="14"/>
      <c r="H374" s="14"/>
      <c r="I374" s="14"/>
      <c r="J374" s="38" t="s">
        <v>1814</v>
      </c>
      <c r="K374" s="415"/>
      <c r="L374" s="11" t="s">
        <v>11666</v>
      </c>
      <c r="M374" s="11" t="s">
        <v>28</v>
      </c>
      <c r="N374" s="11">
        <v>0</v>
      </c>
      <c r="O374" s="14"/>
      <c r="P374" s="11"/>
      <c r="Q374" s="11"/>
      <c r="R374" s="11"/>
      <c r="S374" s="14"/>
      <c r="T374" s="16"/>
    </row>
    <row r="375" spans="1:20" ht="14.25" customHeight="1">
      <c r="A375" s="7">
        <v>45</v>
      </c>
      <c r="B375" s="19" t="s">
        <v>2764</v>
      </c>
      <c r="C375" s="11"/>
      <c r="D375" s="11" t="s">
        <v>11890</v>
      </c>
      <c r="E375" s="14"/>
      <c r="F375" s="11" t="s">
        <v>11891</v>
      </c>
      <c r="G375" s="14"/>
      <c r="H375" s="14"/>
      <c r="I375" s="14"/>
      <c r="J375" s="12" t="s">
        <v>335</v>
      </c>
      <c r="K375" s="415"/>
      <c r="L375" s="11"/>
      <c r="M375" s="14"/>
      <c r="N375" s="11">
        <v>0</v>
      </c>
      <c r="O375" s="14"/>
      <c r="P375" s="11"/>
      <c r="Q375" s="11"/>
      <c r="R375" s="11"/>
      <c r="S375" s="14"/>
      <c r="T375" s="16"/>
    </row>
    <row r="376" spans="1:20" ht="14.25" customHeight="1">
      <c r="A376" s="7">
        <v>45</v>
      </c>
      <c r="B376" s="19" t="s">
        <v>2764</v>
      </c>
      <c r="C376" s="11"/>
      <c r="D376" s="11" t="s">
        <v>648</v>
      </c>
      <c r="E376" s="14"/>
      <c r="F376" s="14"/>
      <c r="G376" s="14"/>
      <c r="H376" s="14"/>
      <c r="I376" s="14"/>
      <c r="J376" s="12" t="s">
        <v>1434</v>
      </c>
      <c r="K376" s="415"/>
      <c r="L376" s="16"/>
      <c r="M376" s="14"/>
      <c r="N376" s="11">
        <v>0</v>
      </c>
      <c r="O376" s="14"/>
      <c r="P376" s="11"/>
      <c r="Q376" s="11"/>
      <c r="R376" s="11"/>
      <c r="S376" s="14"/>
      <c r="T376" s="16"/>
    </row>
    <row r="377" spans="1:20" ht="14.25" customHeight="1">
      <c r="A377" s="7">
        <v>45</v>
      </c>
      <c r="B377" s="19" t="s">
        <v>2764</v>
      </c>
      <c r="C377" s="11"/>
      <c r="D377" s="11" t="s">
        <v>11892</v>
      </c>
      <c r="E377" s="14"/>
      <c r="F377" s="14"/>
      <c r="G377" s="11"/>
      <c r="H377" s="11"/>
      <c r="I377" s="14"/>
      <c r="J377" s="12" t="s">
        <v>798</v>
      </c>
      <c r="K377" s="415"/>
      <c r="L377" s="11" t="s">
        <v>11666</v>
      </c>
      <c r="M377" s="14"/>
      <c r="N377" s="11">
        <v>0</v>
      </c>
      <c r="O377" s="14"/>
      <c r="P377" s="11"/>
      <c r="Q377" s="11"/>
      <c r="R377" s="11"/>
      <c r="S377" s="14"/>
      <c r="T377" s="16"/>
    </row>
    <row r="378" spans="1:20" ht="14.25" customHeight="1">
      <c r="A378" s="7">
        <v>45</v>
      </c>
      <c r="B378" s="19" t="s">
        <v>2764</v>
      </c>
      <c r="C378" s="11" t="s">
        <v>565</v>
      </c>
      <c r="D378" s="11" t="s">
        <v>2765</v>
      </c>
      <c r="E378" s="14"/>
      <c r="F378" s="14"/>
      <c r="G378" s="11" t="s">
        <v>2767</v>
      </c>
      <c r="H378" s="11" t="s">
        <v>2767</v>
      </c>
      <c r="I378" s="14"/>
      <c r="J378" s="12" t="s">
        <v>1380</v>
      </c>
      <c r="K378" s="12" t="s">
        <v>583</v>
      </c>
      <c r="L378" s="11" t="s">
        <v>11666</v>
      </c>
      <c r="M378" s="11" t="s">
        <v>28</v>
      </c>
      <c r="N378" s="11">
        <v>1</v>
      </c>
      <c r="O378" s="11">
        <v>1</v>
      </c>
      <c r="P378" s="11"/>
      <c r="Q378" s="130">
        <v>5</v>
      </c>
      <c r="R378" s="130">
        <v>5</v>
      </c>
      <c r="S378" s="14"/>
      <c r="T378" s="16"/>
    </row>
    <row r="379" spans="1:20" ht="14.25" customHeight="1">
      <c r="A379" s="7">
        <v>45</v>
      </c>
      <c r="B379" s="19" t="s">
        <v>2764</v>
      </c>
      <c r="C379" s="11" t="s">
        <v>2768</v>
      </c>
      <c r="D379" s="11" t="s">
        <v>2769</v>
      </c>
      <c r="E379" s="14"/>
      <c r="F379" s="14"/>
      <c r="G379" s="11" t="s">
        <v>2772</v>
      </c>
      <c r="H379" s="11" t="s">
        <v>2772</v>
      </c>
      <c r="I379" s="14"/>
      <c r="J379" s="12" t="s">
        <v>544</v>
      </c>
      <c r="K379" s="12" t="s">
        <v>2770</v>
      </c>
      <c r="L379" s="11" t="s">
        <v>11666</v>
      </c>
      <c r="M379" s="11" t="s">
        <v>28</v>
      </c>
      <c r="N379" s="11">
        <v>1</v>
      </c>
      <c r="O379" s="11">
        <v>4</v>
      </c>
      <c r="P379" s="11"/>
      <c r="Q379" s="130">
        <v>4</v>
      </c>
      <c r="R379" s="130">
        <v>5</v>
      </c>
      <c r="S379" s="14"/>
      <c r="T379" s="16"/>
    </row>
    <row r="380" spans="1:20" ht="14.25" customHeight="1">
      <c r="A380" s="7">
        <v>45</v>
      </c>
      <c r="B380" s="19" t="s">
        <v>2764</v>
      </c>
      <c r="C380" s="11"/>
      <c r="D380" s="11" t="s">
        <v>11893</v>
      </c>
      <c r="E380" s="14"/>
      <c r="F380" s="14"/>
      <c r="G380" s="14"/>
      <c r="H380" s="14"/>
      <c r="I380" s="14"/>
      <c r="J380" s="12" t="s">
        <v>4646</v>
      </c>
      <c r="K380" s="415"/>
      <c r="L380" s="14"/>
      <c r="M380" s="14"/>
      <c r="N380" s="11">
        <v>0</v>
      </c>
      <c r="O380" s="14"/>
      <c r="P380" s="11"/>
      <c r="Q380" s="11"/>
      <c r="R380" s="11"/>
      <c r="S380" s="14"/>
      <c r="T380" s="16"/>
    </row>
    <row r="381" spans="1:20" ht="14.25" customHeight="1">
      <c r="A381" s="7">
        <v>45</v>
      </c>
      <c r="B381" s="19" t="s">
        <v>2764</v>
      </c>
      <c r="C381" s="11" t="s">
        <v>272</v>
      </c>
      <c r="D381" s="11" t="s">
        <v>2773</v>
      </c>
      <c r="E381" s="14"/>
      <c r="F381" s="14"/>
      <c r="G381" s="11" t="s">
        <v>11894</v>
      </c>
      <c r="H381" s="11" t="s">
        <v>2775</v>
      </c>
      <c r="I381" s="14"/>
      <c r="J381" s="12" t="s">
        <v>563</v>
      </c>
      <c r="K381" s="12" t="s">
        <v>2057</v>
      </c>
      <c r="L381" s="11" t="s">
        <v>11663</v>
      </c>
      <c r="M381" s="11" t="s">
        <v>275</v>
      </c>
      <c r="N381" s="11">
        <v>1</v>
      </c>
      <c r="O381" s="11">
        <v>5</v>
      </c>
      <c r="P381" s="11"/>
      <c r="Q381" s="130">
        <v>5</v>
      </c>
      <c r="R381" s="130">
        <v>5</v>
      </c>
      <c r="S381" s="14"/>
      <c r="T381" s="16"/>
    </row>
    <row r="382" spans="1:20" ht="14.25" customHeight="1">
      <c r="A382" s="7">
        <v>45</v>
      </c>
      <c r="B382" s="19" t="s">
        <v>2764</v>
      </c>
      <c r="C382" s="11" t="s">
        <v>2776</v>
      </c>
      <c r="D382" s="11" t="s">
        <v>2777</v>
      </c>
      <c r="E382" s="14"/>
      <c r="F382" s="14"/>
      <c r="G382" s="11" t="s">
        <v>2779</v>
      </c>
      <c r="H382" s="11" t="s">
        <v>2780</v>
      </c>
      <c r="I382" s="14"/>
      <c r="J382" s="12" t="s">
        <v>1018</v>
      </c>
      <c r="K382" s="12" t="s">
        <v>2778</v>
      </c>
      <c r="L382" s="11" t="s">
        <v>11666</v>
      </c>
      <c r="M382" s="11" t="s">
        <v>36</v>
      </c>
      <c r="N382" s="11">
        <v>1</v>
      </c>
      <c r="O382" s="11">
        <v>1</v>
      </c>
      <c r="P382" s="11"/>
      <c r="Q382" s="130">
        <v>5</v>
      </c>
      <c r="R382" s="130">
        <v>5</v>
      </c>
      <c r="S382" s="14"/>
      <c r="T382" s="16"/>
    </row>
    <row r="383" spans="1:20" ht="14.25" customHeight="1">
      <c r="A383" s="7">
        <v>46</v>
      </c>
      <c r="B383" s="19" t="s">
        <v>2781</v>
      </c>
      <c r="C383" s="11"/>
      <c r="D383" s="11" t="s">
        <v>594</v>
      </c>
      <c r="E383" s="14"/>
      <c r="F383" s="14"/>
      <c r="G383" s="14"/>
      <c r="H383" s="14"/>
      <c r="I383" s="14"/>
      <c r="J383" s="12" t="s">
        <v>2014</v>
      </c>
      <c r="K383" s="415"/>
      <c r="L383" s="11" t="s">
        <v>11663</v>
      </c>
      <c r="M383" s="11" t="s">
        <v>43</v>
      </c>
      <c r="N383" s="11">
        <v>0</v>
      </c>
      <c r="O383" s="11">
        <v>1</v>
      </c>
      <c r="P383" s="11"/>
      <c r="Q383" s="11"/>
      <c r="R383" s="11"/>
      <c r="S383" s="14"/>
      <c r="T383" s="16"/>
    </row>
    <row r="384" spans="1:20" ht="14.25" customHeight="1">
      <c r="A384" s="7">
        <v>46</v>
      </c>
      <c r="B384" s="19" t="s">
        <v>2781</v>
      </c>
      <c r="C384" s="11" t="s">
        <v>1442</v>
      </c>
      <c r="D384" s="11" t="s">
        <v>2782</v>
      </c>
      <c r="E384" s="14"/>
      <c r="F384" s="11" t="s">
        <v>11093</v>
      </c>
      <c r="G384" s="11" t="s">
        <v>2784</v>
      </c>
      <c r="H384" s="11" t="s">
        <v>2784</v>
      </c>
      <c r="I384" s="14"/>
      <c r="J384" s="12" t="s">
        <v>335</v>
      </c>
      <c r="K384" s="12" t="s">
        <v>678</v>
      </c>
      <c r="L384" s="11" t="s">
        <v>11663</v>
      </c>
      <c r="M384" s="11" t="s">
        <v>43</v>
      </c>
      <c r="N384" s="11">
        <v>1</v>
      </c>
      <c r="O384" s="11">
        <v>1</v>
      </c>
      <c r="P384" s="11"/>
      <c r="Q384" s="130">
        <v>5</v>
      </c>
      <c r="R384" s="130">
        <v>5</v>
      </c>
      <c r="S384" s="14"/>
      <c r="T384" s="16"/>
    </row>
    <row r="385" spans="1:20" ht="14.25" customHeight="1">
      <c r="A385" s="7">
        <v>47</v>
      </c>
      <c r="B385" s="19" t="s">
        <v>2785</v>
      </c>
      <c r="C385" s="11" t="s">
        <v>547</v>
      </c>
      <c r="D385" s="11" t="s">
        <v>2441</v>
      </c>
      <c r="E385" s="14"/>
      <c r="F385" s="14"/>
      <c r="G385" s="14"/>
      <c r="H385" s="14"/>
      <c r="I385" s="14"/>
      <c r="J385" s="12" t="s">
        <v>4646</v>
      </c>
      <c r="K385" s="12" t="s">
        <v>2352</v>
      </c>
      <c r="L385" s="11" t="s">
        <v>11663</v>
      </c>
      <c r="M385" s="11" t="s">
        <v>78</v>
      </c>
      <c r="N385" s="11">
        <v>0</v>
      </c>
      <c r="O385" s="11">
        <v>5</v>
      </c>
      <c r="P385" s="11"/>
      <c r="Q385" s="130">
        <v>3</v>
      </c>
      <c r="R385" s="130">
        <v>3</v>
      </c>
      <c r="S385" s="14"/>
      <c r="T385" s="16"/>
    </row>
    <row r="386" spans="1:20" ht="14.25" customHeight="1">
      <c r="A386" s="7">
        <v>47</v>
      </c>
      <c r="B386" s="19" t="s">
        <v>2785</v>
      </c>
      <c r="C386" s="11"/>
      <c r="D386" s="11" t="s">
        <v>2027</v>
      </c>
      <c r="E386" s="14"/>
      <c r="F386" s="14"/>
      <c r="G386" s="14"/>
      <c r="H386" s="14"/>
      <c r="I386" s="14"/>
      <c r="J386" s="12" t="s">
        <v>6797</v>
      </c>
      <c r="K386" s="415"/>
      <c r="L386" s="11" t="s">
        <v>11666</v>
      </c>
      <c r="M386" s="14"/>
      <c r="N386" s="11">
        <v>0</v>
      </c>
      <c r="O386" s="11">
        <v>1</v>
      </c>
      <c r="P386" s="11"/>
      <c r="Q386" s="11"/>
      <c r="R386" s="11"/>
      <c r="S386" s="14"/>
      <c r="T386" s="16"/>
    </row>
    <row r="387" spans="1:20" ht="14.25" customHeight="1">
      <c r="A387" s="7">
        <v>47</v>
      </c>
      <c r="B387" s="19" t="s">
        <v>2785</v>
      </c>
      <c r="C387" s="11" t="s">
        <v>68</v>
      </c>
      <c r="D387" s="11" t="s">
        <v>68</v>
      </c>
      <c r="E387" s="14"/>
      <c r="F387" s="14"/>
      <c r="G387" s="14"/>
      <c r="H387" s="14"/>
      <c r="I387" s="14"/>
      <c r="J387" s="12" t="s">
        <v>1765</v>
      </c>
      <c r="K387" s="12" t="s">
        <v>1042</v>
      </c>
      <c r="L387" s="11" t="s">
        <v>11666</v>
      </c>
      <c r="M387" s="11" t="s">
        <v>28</v>
      </c>
      <c r="N387" s="11">
        <v>0</v>
      </c>
      <c r="O387" s="11">
        <v>1</v>
      </c>
      <c r="P387" s="11"/>
      <c r="Q387" s="130">
        <v>3</v>
      </c>
      <c r="R387" s="130">
        <v>3</v>
      </c>
      <c r="S387" s="14"/>
      <c r="T387" s="16"/>
    </row>
    <row r="388" spans="1:20" ht="14.25" customHeight="1">
      <c r="A388" s="7">
        <v>47</v>
      </c>
      <c r="B388" s="19" t="s">
        <v>2785</v>
      </c>
      <c r="C388" s="11"/>
      <c r="D388" s="11" t="s">
        <v>11895</v>
      </c>
      <c r="E388" s="14"/>
      <c r="F388" s="11" t="s">
        <v>11896</v>
      </c>
      <c r="G388" s="14"/>
      <c r="H388" s="14"/>
      <c r="I388" s="14"/>
      <c r="J388" s="12" t="s">
        <v>2424</v>
      </c>
      <c r="K388" s="415"/>
      <c r="L388" s="11" t="s">
        <v>11666</v>
      </c>
      <c r="M388" s="11" t="s">
        <v>43</v>
      </c>
      <c r="N388" s="11">
        <v>0</v>
      </c>
      <c r="O388" s="11">
        <v>1</v>
      </c>
      <c r="P388" s="11" t="s">
        <v>11897</v>
      </c>
      <c r="Q388" s="11"/>
      <c r="R388" s="11"/>
      <c r="S388" s="14"/>
      <c r="T388" s="16"/>
    </row>
    <row r="389" spans="1:20" ht="14.25" customHeight="1">
      <c r="A389" s="7">
        <v>47</v>
      </c>
      <c r="B389" s="19" t="s">
        <v>2785</v>
      </c>
      <c r="C389" s="11"/>
      <c r="D389" s="11" t="s">
        <v>3824</v>
      </c>
      <c r="E389" s="14"/>
      <c r="F389" s="11" t="s">
        <v>4547</v>
      </c>
      <c r="G389" s="14"/>
      <c r="H389" s="14"/>
      <c r="I389" s="14"/>
      <c r="J389" s="12" t="s">
        <v>4188</v>
      </c>
      <c r="K389" s="415"/>
      <c r="L389" s="11" t="s">
        <v>11666</v>
      </c>
      <c r="M389" s="11" t="s">
        <v>28</v>
      </c>
      <c r="N389" s="11">
        <v>0</v>
      </c>
      <c r="O389" s="11">
        <v>1</v>
      </c>
      <c r="P389" s="11" t="s">
        <v>11898</v>
      </c>
      <c r="Q389" s="11"/>
      <c r="R389" s="11"/>
      <c r="S389" s="14"/>
      <c r="T389" s="16"/>
    </row>
    <row r="390" spans="1:20" ht="14.25" customHeight="1">
      <c r="A390" s="7">
        <v>47</v>
      </c>
      <c r="B390" s="19" t="s">
        <v>2785</v>
      </c>
      <c r="C390" s="11"/>
      <c r="D390" s="11" t="s">
        <v>11899</v>
      </c>
      <c r="E390" s="11" t="s">
        <v>973</v>
      </c>
      <c r="F390" s="11" t="s">
        <v>11900</v>
      </c>
      <c r="G390" s="14"/>
      <c r="H390" s="14"/>
      <c r="I390" s="14"/>
      <c r="J390" s="12" t="s">
        <v>96</v>
      </c>
      <c r="K390" s="415"/>
      <c r="L390" s="11" t="s">
        <v>11666</v>
      </c>
      <c r="M390" s="14"/>
      <c r="N390" s="11">
        <v>0</v>
      </c>
      <c r="O390" s="11">
        <v>1</v>
      </c>
      <c r="P390" s="11"/>
      <c r="Q390" s="11"/>
      <c r="R390" s="11"/>
      <c r="S390" s="14"/>
      <c r="T390" s="16"/>
    </row>
    <row r="391" spans="1:20" ht="14.25" customHeight="1">
      <c r="A391" s="7">
        <v>47</v>
      </c>
      <c r="B391" s="19" t="s">
        <v>2785</v>
      </c>
      <c r="C391" s="11"/>
      <c r="D391" s="11" t="s">
        <v>11901</v>
      </c>
      <c r="E391" s="11" t="s">
        <v>273</v>
      </c>
      <c r="F391" s="11" t="s">
        <v>11902</v>
      </c>
      <c r="G391" s="14"/>
      <c r="H391" s="14"/>
      <c r="I391" s="14"/>
      <c r="J391" s="12" t="s">
        <v>1706</v>
      </c>
      <c r="K391" s="415"/>
      <c r="L391" s="11" t="s">
        <v>11666</v>
      </c>
      <c r="M391" s="14"/>
      <c r="N391" s="11">
        <v>0</v>
      </c>
      <c r="O391" s="11">
        <v>1</v>
      </c>
      <c r="P391" s="11" t="s">
        <v>11903</v>
      </c>
      <c r="Q391" s="11"/>
      <c r="R391" s="11"/>
      <c r="S391" s="14"/>
      <c r="T391" s="16"/>
    </row>
    <row r="392" spans="1:20" ht="14.25" customHeight="1">
      <c r="A392" s="7">
        <v>47</v>
      </c>
      <c r="B392" s="19" t="s">
        <v>2785</v>
      </c>
      <c r="C392" s="11" t="s">
        <v>84</v>
      </c>
      <c r="D392" s="11" t="s">
        <v>85</v>
      </c>
      <c r="E392" s="11"/>
      <c r="F392" s="11"/>
      <c r="G392" s="11" t="s">
        <v>11904</v>
      </c>
      <c r="H392" s="11" t="s">
        <v>11905</v>
      </c>
      <c r="I392" s="14"/>
      <c r="J392" s="12" t="s">
        <v>97</v>
      </c>
      <c r="K392" s="415"/>
      <c r="L392" s="11" t="s">
        <v>11666</v>
      </c>
      <c r="M392" s="11" t="s">
        <v>28</v>
      </c>
      <c r="N392" s="11">
        <v>0</v>
      </c>
      <c r="O392" s="11">
        <v>1</v>
      </c>
      <c r="P392" s="11" t="s">
        <v>11906</v>
      </c>
      <c r="Q392" s="11"/>
      <c r="R392" s="11"/>
      <c r="S392" s="14"/>
      <c r="T392" s="16"/>
    </row>
    <row r="393" spans="1:20" ht="14.25" customHeight="1">
      <c r="A393" s="7">
        <v>47</v>
      </c>
      <c r="B393" s="19" t="s">
        <v>2785</v>
      </c>
      <c r="C393" s="11"/>
      <c r="D393" s="11" t="s">
        <v>11895</v>
      </c>
      <c r="E393" s="11"/>
      <c r="F393" s="11" t="s">
        <v>11896</v>
      </c>
      <c r="G393" s="11"/>
      <c r="H393" s="11"/>
      <c r="I393" s="14"/>
      <c r="J393" s="12" t="s">
        <v>1995</v>
      </c>
      <c r="K393" s="415"/>
      <c r="L393" s="11" t="s">
        <v>11666</v>
      </c>
      <c r="M393" s="11" t="s">
        <v>43</v>
      </c>
      <c r="N393" s="11">
        <v>0</v>
      </c>
      <c r="O393" s="11">
        <v>1</v>
      </c>
      <c r="P393" s="11" t="s">
        <v>11897</v>
      </c>
      <c r="Q393" s="11"/>
      <c r="R393" s="11"/>
      <c r="S393" s="14"/>
      <c r="T393" s="16"/>
    </row>
    <row r="394" spans="1:20" ht="14.25" customHeight="1">
      <c r="A394" s="7">
        <v>47</v>
      </c>
      <c r="B394" s="19" t="s">
        <v>2785</v>
      </c>
      <c r="C394" s="11"/>
      <c r="D394" s="11" t="s">
        <v>2441</v>
      </c>
      <c r="E394" s="11"/>
      <c r="F394" s="11"/>
      <c r="G394" s="11"/>
      <c r="H394" s="11"/>
      <c r="I394" s="14"/>
      <c r="J394" s="12" t="s">
        <v>1978</v>
      </c>
      <c r="K394" s="415"/>
      <c r="L394" s="11" t="s">
        <v>11666</v>
      </c>
      <c r="M394" s="11" t="s">
        <v>43</v>
      </c>
      <c r="N394" s="11">
        <v>0</v>
      </c>
      <c r="O394" s="11">
        <v>1</v>
      </c>
      <c r="P394" s="11"/>
      <c r="Q394" s="11"/>
      <c r="R394" s="11"/>
      <c r="S394" s="14"/>
      <c r="T394" s="16"/>
    </row>
    <row r="395" spans="1:20" ht="14.25" customHeight="1">
      <c r="A395" s="7">
        <v>47</v>
      </c>
      <c r="B395" s="19" t="s">
        <v>2785</v>
      </c>
      <c r="C395" s="11" t="s">
        <v>753</v>
      </c>
      <c r="D395" s="11" t="s">
        <v>753</v>
      </c>
      <c r="E395" s="11"/>
      <c r="F395" s="11"/>
      <c r="G395" s="11"/>
      <c r="H395" s="11"/>
      <c r="I395" s="14"/>
      <c r="J395" s="12" t="s">
        <v>2760</v>
      </c>
      <c r="K395" s="415"/>
      <c r="L395" s="11" t="s">
        <v>11666</v>
      </c>
      <c r="M395" s="11" t="s">
        <v>28</v>
      </c>
      <c r="N395" s="11">
        <v>0</v>
      </c>
      <c r="O395" s="11">
        <v>1</v>
      </c>
      <c r="P395" s="11"/>
      <c r="Q395" s="11"/>
      <c r="R395" s="11"/>
      <c r="S395" s="14"/>
      <c r="T395" s="16"/>
    </row>
    <row r="396" spans="1:20" ht="14.25" customHeight="1">
      <c r="A396" s="7">
        <v>47</v>
      </c>
      <c r="B396" s="19" t="s">
        <v>2785</v>
      </c>
      <c r="C396" s="11"/>
      <c r="D396" s="11" t="s">
        <v>273</v>
      </c>
      <c r="E396" s="11"/>
      <c r="F396" s="11"/>
      <c r="G396" s="11"/>
      <c r="H396" s="11"/>
      <c r="I396" s="14"/>
      <c r="J396" s="12" t="s">
        <v>755</v>
      </c>
      <c r="K396" s="415"/>
      <c r="L396" s="11" t="s">
        <v>11666</v>
      </c>
      <c r="M396" s="14"/>
      <c r="N396" s="11">
        <v>0</v>
      </c>
      <c r="O396" s="11">
        <v>1</v>
      </c>
      <c r="P396" s="11"/>
      <c r="Q396" s="11"/>
      <c r="R396" s="11"/>
      <c r="S396" s="14"/>
      <c r="T396" s="16"/>
    </row>
    <row r="397" spans="1:20" ht="14.25" customHeight="1">
      <c r="A397" s="7">
        <v>47</v>
      </c>
      <c r="B397" s="19" t="s">
        <v>2785</v>
      </c>
      <c r="C397" s="11"/>
      <c r="D397" s="11" t="s">
        <v>973</v>
      </c>
      <c r="E397" s="11"/>
      <c r="F397" s="11"/>
      <c r="G397" s="11"/>
      <c r="H397" s="11"/>
      <c r="I397" s="14"/>
      <c r="J397" s="12" t="s">
        <v>755</v>
      </c>
      <c r="K397" s="415"/>
      <c r="L397" s="11" t="s">
        <v>11666</v>
      </c>
      <c r="M397" s="14"/>
      <c r="N397" s="11">
        <v>0</v>
      </c>
      <c r="O397" s="11">
        <v>1</v>
      </c>
      <c r="P397" s="11"/>
      <c r="Q397" s="11"/>
      <c r="R397" s="11"/>
      <c r="S397" s="14"/>
      <c r="T397" s="16"/>
    </row>
    <row r="398" spans="1:20" ht="14.25" customHeight="1">
      <c r="A398" s="7">
        <v>47</v>
      </c>
      <c r="B398" s="19" t="s">
        <v>2785</v>
      </c>
      <c r="C398" s="11" t="s">
        <v>1400</v>
      </c>
      <c r="D398" s="11" t="s">
        <v>80</v>
      </c>
      <c r="E398" s="11" t="s">
        <v>11907</v>
      </c>
      <c r="F398" s="11"/>
      <c r="G398" s="11" t="s">
        <v>1560</v>
      </c>
      <c r="H398" s="11" t="s">
        <v>2786</v>
      </c>
      <c r="I398" s="14"/>
      <c r="J398" s="12" t="s">
        <v>2056</v>
      </c>
      <c r="K398" s="12" t="s">
        <v>1013</v>
      </c>
      <c r="L398" s="11" t="s">
        <v>11688</v>
      </c>
      <c r="M398" s="11" t="s">
        <v>83</v>
      </c>
      <c r="N398" s="11">
        <v>1</v>
      </c>
      <c r="O398" s="11">
        <v>3</v>
      </c>
      <c r="P398" s="11"/>
      <c r="Q398" s="130">
        <v>3</v>
      </c>
      <c r="R398" s="130">
        <v>3</v>
      </c>
      <c r="S398" s="14"/>
      <c r="T398" s="16"/>
    </row>
    <row r="399" spans="1:20" ht="14.25" customHeight="1">
      <c r="A399" s="7">
        <v>47</v>
      </c>
      <c r="B399" s="19" t="s">
        <v>2785</v>
      </c>
      <c r="C399" s="11"/>
      <c r="D399" s="11" t="s">
        <v>973</v>
      </c>
      <c r="E399" s="11"/>
      <c r="F399" s="11"/>
      <c r="G399" s="11"/>
      <c r="H399" s="11"/>
      <c r="I399" s="14"/>
      <c r="J399" s="12" t="s">
        <v>2250</v>
      </c>
      <c r="K399" s="415"/>
      <c r="L399" s="11" t="s">
        <v>11666</v>
      </c>
      <c r="M399" s="14"/>
      <c r="N399" s="11">
        <v>0</v>
      </c>
      <c r="O399" s="11">
        <v>1</v>
      </c>
      <c r="P399" s="11"/>
      <c r="Q399" s="11"/>
      <c r="R399" s="11"/>
      <c r="S399" s="14"/>
      <c r="T399" s="16"/>
    </row>
    <row r="400" spans="1:20" ht="14.25" customHeight="1">
      <c r="A400" s="7">
        <v>47</v>
      </c>
      <c r="B400" s="19" t="s">
        <v>2785</v>
      </c>
      <c r="C400" s="11"/>
      <c r="D400" s="11" t="s">
        <v>280</v>
      </c>
      <c r="E400" s="11"/>
      <c r="F400" s="11"/>
      <c r="G400" s="11"/>
      <c r="H400" s="11"/>
      <c r="I400" s="14"/>
      <c r="J400" s="12" t="s">
        <v>269</v>
      </c>
      <c r="K400" s="415"/>
      <c r="L400" s="11" t="s">
        <v>11666</v>
      </c>
      <c r="M400" s="11" t="s">
        <v>28</v>
      </c>
      <c r="N400" s="11">
        <v>0</v>
      </c>
      <c r="O400" s="11">
        <v>1</v>
      </c>
      <c r="P400" s="11" t="s">
        <v>11908</v>
      </c>
      <c r="Q400" s="11"/>
      <c r="R400" s="11"/>
      <c r="S400" s="14"/>
      <c r="T400" s="16"/>
    </row>
    <row r="401" spans="1:20" ht="14.25" customHeight="1">
      <c r="A401" s="7">
        <v>47</v>
      </c>
      <c r="B401" s="19" t="s">
        <v>2785</v>
      </c>
      <c r="C401" s="11"/>
      <c r="D401" s="11" t="s">
        <v>801</v>
      </c>
      <c r="E401" s="11"/>
      <c r="F401" s="11"/>
      <c r="G401" s="11"/>
      <c r="H401" s="11"/>
      <c r="I401" s="14"/>
      <c r="J401" s="12" t="s">
        <v>1814</v>
      </c>
      <c r="K401" s="415"/>
      <c r="L401" s="11" t="s">
        <v>11666</v>
      </c>
      <c r="M401" s="11" t="s">
        <v>28</v>
      </c>
      <c r="N401" s="11">
        <v>0</v>
      </c>
      <c r="O401" s="11">
        <v>1</v>
      </c>
      <c r="P401" s="11" t="s">
        <v>11909</v>
      </c>
      <c r="Q401" s="11"/>
      <c r="R401" s="11"/>
      <c r="S401" s="14"/>
      <c r="T401" s="16"/>
    </row>
    <row r="402" spans="1:20" ht="14.25" customHeight="1">
      <c r="A402" s="7">
        <v>47</v>
      </c>
      <c r="B402" s="19" t="s">
        <v>2785</v>
      </c>
      <c r="C402" s="11" t="s">
        <v>5574</v>
      </c>
      <c r="D402" s="11" t="s">
        <v>5574</v>
      </c>
      <c r="E402" s="11"/>
      <c r="F402" s="11"/>
      <c r="G402" s="11"/>
      <c r="H402" s="11"/>
      <c r="I402" s="14"/>
      <c r="J402" s="12" t="s">
        <v>3487</v>
      </c>
      <c r="K402" s="415"/>
      <c r="L402" s="11" t="s">
        <v>11666</v>
      </c>
      <c r="M402" s="11" t="s">
        <v>28</v>
      </c>
      <c r="N402" s="11">
        <v>0</v>
      </c>
      <c r="O402" s="11">
        <v>1</v>
      </c>
      <c r="P402" s="11"/>
      <c r="Q402" s="11"/>
      <c r="R402" s="11"/>
      <c r="S402" s="14"/>
      <c r="T402" s="16"/>
    </row>
    <row r="403" spans="1:20" ht="14.25" customHeight="1">
      <c r="A403" s="7">
        <v>47</v>
      </c>
      <c r="B403" s="19" t="s">
        <v>2785</v>
      </c>
      <c r="C403" s="11"/>
      <c r="D403" s="11" t="s">
        <v>801</v>
      </c>
      <c r="E403" s="11"/>
      <c r="F403" s="11"/>
      <c r="G403" s="11"/>
      <c r="H403" s="11"/>
      <c r="I403" s="14"/>
      <c r="J403" s="12" t="s">
        <v>403</v>
      </c>
      <c r="K403" s="415"/>
      <c r="L403" s="11" t="s">
        <v>11666</v>
      </c>
      <c r="M403" s="11" t="s">
        <v>28</v>
      </c>
      <c r="N403" s="11">
        <v>0</v>
      </c>
      <c r="O403" s="11">
        <v>1</v>
      </c>
      <c r="P403" s="11" t="s">
        <v>11910</v>
      </c>
      <c r="Q403" s="11"/>
      <c r="R403" s="11"/>
      <c r="S403" s="14"/>
      <c r="T403" s="16"/>
    </row>
    <row r="404" spans="1:20" ht="14.25" customHeight="1">
      <c r="A404" s="7">
        <v>47</v>
      </c>
      <c r="B404" s="19" t="s">
        <v>2785</v>
      </c>
      <c r="C404" s="11"/>
      <c r="D404" s="11" t="s">
        <v>280</v>
      </c>
      <c r="E404" s="11"/>
      <c r="F404" s="11"/>
      <c r="G404" s="11"/>
      <c r="H404" s="11"/>
      <c r="I404" s="14"/>
      <c r="J404" s="12" t="s">
        <v>403</v>
      </c>
      <c r="K404" s="415"/>
      <c r="L404" s="11" t="s">
        <v>11666</v>
      </c>
      <c r="M404" s="11" t="s">
        <v>28</v>
      </c>
      <c r="N404" s="11">
        <v>0</v>
      </c>
      <c r="O404" s="11">
        <v>1</v>
      </c>
      <c r="P404" s="11" t="s">
        <v>11911</v>
      </c>
      <c r="Q404" s="11"/>
      <c r="R404" s="11"/>
      <c r="S404" s="14"/>
      <c r="T404" s="16"/>
    </row>
    <row r="405" spans="1:20" ht="14.25" customHeight="1">
      <c r="A405" s="7">
        <v>48</v>
      </c>
      <c r="B405" s="19" t="s">
        <v>5612</v>
      </c>
      <c r="C405" s="11" t="s">
        <v>2465</v>
      </c>
      <c r="D405" s="11" t="s">
        <v>90</v>
      </c>
      <c r="E405" s="14"/>
      <c r="F405" s="11" t="s">
        <v>5610</v>
      </c>
      <c r="G405" s="11" t="s">
        <v>5611</v>
      </c>
      <c r="H405" s="11" t="s">
        <v>5611</v>
      </c>
      <c r="I405" s="11" t="s">
        <v>2033</v>
      </c>
      <c r="J405" s="12" t="s">
        <v>1023</v>
      </c>
      <c r="K405" s="12" t="s">
        <v>1086</v>
      </c>
      <c r="L405" s="11" t="s">
        <v>11666</v>
      </c>
      <c r="M405" s="11" t="s">
        <v>43</v>
      </c>
      <c r="N405" s="11">
        <v>1</v>
      </c>
      <c r="O405" s="11">
        <v>0</v>
      </c>
      <c r="P405" s="11"/>
      <c r="Q405" s="130">
        <v>3</v>
      </c>
      <c r="R405" s="130">
        <v>3</v>
      </c>
      <c r="S405" s="14"/>
      <c r="T405" s="16"/>
    </row>
    <row r="406" spans="1:20" ht="14.25" customHeight="1">
      <c r="A406" s="7">
        <v>48</v>
      </c>
      <c r="B406" s="19" t="s">
        <v>5612</v>
      </c>
      <c r="C406" s="11" t="s">
        <v>2634</v>
      </c>
      <c r="D406" s="11" t="s">
        <v>2634</v>
      </c>
      <c r="E406" s="14"/>
      <c r="F406" s="11" t="s">
        <v>2635</v>
      </c>
      <c r="G406" s="11" t="s">
        <v>11912</v>
      </c>
      <c r="H406" s="11" t="s">
        <v>11912</v>
      </c>
      <c r="I406" s="11"/>
      <c r="J406" s="12" t="s">
        <v>611</v>
      </c>
      <c r="K406" s="12" t="s">
        <v>296</v>
      </c>
      <c r="L406" s="11" t="s">
        <v>11666</v>
      </c>
      <c r="M406" s="11" t="s">
        <v>28</v>
      </c>
      <c r="N406" s="11">
        <v>1</v>
      </c>
      <c r="O406" s="11">
        <v>0</v>
      </c>
      <c r="P406" s="11"/>
      <c r="Q406" s="130">
        <v>3</v>
      </c>
      <c r="R406" s="130">
        <v>3</v>
      </c>
      <c r="S406" s="14"/>
      <c r="T406" s="16"/>
    </row>
    <row r="407" spans="1:20" ht="14.25" customHeight="1">
      <c r="A407" s="7">
        <v>48</v>
      </c>
      <c r="B407" s="19" t="s">
        <v>5612</v>
      </c>
      <c r="C407" s="11" t="s">
        <v>2389</v>
      </c>
      <c r="D407" s="11" t="s">
        <v>2389</v>
      </c>
      <c r="E407" s="14"/>
      <c r="F407" s="11"/>
      <c r="G407" s="11" t="s">
        <v>5616</v>
      </c>
      <c r="H407" s="11" t="s">
        <v>5616</v>
      </c>
      <c r="I407" s="11"/>
      <c r="J407" s="12" t="s">
        <v>846</v>
      </c>
      <c r="K407" s="12" t="s">
        <v>336</v>
      </c>
      <c r="L407" s="11" t="s">
        <v>11663</v>
      </c>
      <c r="M407" s="11" t="s">
        <v>43</v>
      </c>
      <c r="N407" s="11">
        <v>1</v>
      </c>
      <c r="O407" s="11">
        <v>0</v>
      </c>
      <c r="P407" s="11"/>
      <c r="Q407" s="130">
        <v>3</v>
      </c>
      <c r="R407" s="130">
        <v>3</v>
      </c>
      <c r="S407" s="14"/>
      <c r="T407" s="16"/>
    </row>
    <row r="408" spans="1:20" ht="14.25" customHeight="1">
      <c r="A408" s="7">
        <v>48</v>
      </c>
      <c r="B408" s="19" t="s">
        <v>5612</v>
      </c>
      <c r="C408" s="11" t="s">
        <v>1325</v>
      </c>
      <c r="D408" s="11" t="s">
        <v>11913</v>
      </c>
      <c r="E408" s="14"/>
      <c r="F408" s="11"/>
      <c r="G408" s="11" t="s">
        <v>5618</v>
      </c>
      <c r="H408" s="11" t="s">
        <v>5618</v>
      </c>
      <c r="I408" s="11"/>
      <c r="J408" s="12" t="s">
        <v>802</v>
      </c>
      <c r="K408" s="12" t="s">
        <v>338</v>
      </c>
      <c r="L408" s="11" t="s">
        <v>11663</v>
      </c>
      <c r="M408" s="11" t="s">
        <v>5797</v>
      </c>
      <c r="N408" s="11">
        <v>1</v>
      </c>
      <c r="O408" s="11">
        <v>0</v>
      </c>
      <c r="P408" s="11"/>
      <c r="Q408" s="130">
        <v>3</v>
      </c>
      <c r="R408" s="130">
        <v>3</v>
      </c>
      <c r="S408" s="14"/>
      <c r="T408" s="16"/>
    </row>
    <row r="409" spans="1:20" ht="14.25" customHeight="1">
      <c r="A409" s="7">
        <v>49</v>
      </c>
      <c r="B409" s="19" t="s">
        <v>5625</v>
      </c>
      <c r="C409" s="11" t="s">
        <v>5619</v>
      </c>
      <c r="D409" s="11" t="s">
        <v>5620</v>
      </c>
      <c r="E409" s="11" t="s">
        <v>11914</v>
      </c>
      <c r="F409" s="11" t="s">
        <v>5621</v>
      </c>
      <c r="G409" s="11" t="s">
        <v>11915</v>
      </c>
      <c r="H409" s="11" t="s">
        <v>5624</v>
      </c>
      <c r="I409" s="14"/>
      <c r="J409" s="12" t="s">
        <v>5622</v>
      </c>
      <c r="K409" s="12" t="s">
        <v>588</v>
      </c>
      <c r="L409" s="11" t="s">
        <v>11688</v>
      </c>
      <c r="M409" s="11" t="s">
        <v>83</v>
      </c>
      <c r="N409" s="11">
        <v>1</v>
      </c>
      <c r="O409" s="11">
        <v>0</v>
      </c>
      <c r="P409" s="11" t="s">
        <v>11767</v>
      </c>
      <c r="Q409" s="130">
        <v>4</v>
      </c>
      <c r="R409" s="130">
        <v>5</v>
      </c>
      <c r="S409" s="14"/>
      <c r="T409" s="16"/>
    </row>
    <row r="410" spans="1:20" ht="14.25" customHeight="1">
      <c r="A410" s="7">
        <v>49</v>
      </c>
      <c r="B410" s="19" t="s">
        <v>5625</v>
      </c>
      <c r="C410" s="11" t="s">
        <v>75</v>
      </c>
      <c r="D410" s="11" t="s">
        <v>75</v>
      </c>
      <c r="E410" s="11"/>
      <c r="F410" s="11"/>
      <c r="G410" s="11"/>
      <c r="H410" s="11"/>
      <c r="I410" s="14"/>
      <c r="J410" s="12" t="s">
        <v>3084</v>
      </c>
      <c r="K410" s="415"/>
      <c r="L410" s="11" t="s">
        <v>11666</v>
      </c>
      <c r="M410" s="11" t="s">
        <v>78</v>
      </c>
      <c r="N410" s="11">
        <v>0</v>
      </c>
      <c r="O410" s="11">
        <v>0</v>
      </c>
      <c r="P410" s="11" t="s">
        <v>11916</v>
      </c>
      <c r="Q410" s="11"/>
      <c r="R410" s="11"/>
      <c r="S410" s="14"/>
      <c r="T410" s="16"/>
    </row>
    <row r="411" spans="1:20" ht="14.25" customHeight="1">
      <c r="A411" s="7">
        <v>49</v>
      </c>
      <c r="B411" s="19" t="s">
        <v>5625</v>
      </c>
      <c r="C411" s="23"/>
      <c r="D411" s="11" t="s">
        <v>11917</v>
      </c>
      <c r="E411" s="11" t="s">
        <v>11918</v>
      </c>
      <c r="F411" s="11"/>
      <c r="G411" s="11"/>
      <c r="H411" s="11"/>
      <c r="I411" s="14"/>
      <c r="J411" s="12" t="s">
        <v>7332</v>
      </c>
      <c r="K411" s="415"/>
      <c r="L411" s="11" t="s">
        <v>11688</v>
      </c>
      <c r="M411" s="14"/>
      <c r="N411" s="11">
        <v>0</v>
      </c>
      <c r="O411" s="11">
        <v>0</v>
      </c>
      <c r="P411" s="11"/>
      <c r="Q411" s="11"/>
      <c r="R411" s="11"/>
      <c r="S411" s="14"/>
      <c r="T411" s="16"/>
    </row>
    <row r="412" spans="1:20" ht="14.25" customHeight="1">
      <c r="A412" s="7">
        <v>49</v>
      </c>
      <c r="B412" s="19" t="s">
        <v>5625</v>
      </c>
      <c r="C412" s="11" t="s">
        <v>11919</v>
      </c>
      <c r="D412" s="11" t="s">
        <v>11920</v>
      </c>
      <c r="E412" s="11"/>
      <c r="F412" s="11" t="s">
        <v>11921</v>
      </c>
      <c r="G412" s="11" t="s">
        <v>11922</v>
      </c>
      <c r="H412" s="11"/>
      <c r="I412" s="14"/>
      <c r="J412" s="12" t="s">
        <v>645</v>
      </c>
      <c r="K412" s="415"/>
      <c r="L412" s="11" t="s">
        <v>11688</v>
      </c>
      <c r="M412" s="11" t="s">
        <v>83</v>
      </c>
      <c r="N412" s="11">
        <v>0</v>
      </c>
      <c r="O412" s="11">
        <v>0</v>
      </c>
      <c r="P412" s="11" t="s">
        <v>11923</v>
      </c>
      <c r="Q412" s="11"/>
      <c r="R412" s="11"/>
      <c r="S412" s="14"/>
      <c r="T412" s="16"/>
    </row>
    <row r="413" spans="1:20" ht="14.25" customHeight="1">
      <c r="A413" s="7">
        <v>49</v>
      </c>
      <c r="B413" s="19" t="s">
        <v>5625</v>
      </c>
      <c r="C413" s="11"/>
      <c r="D413" s="11" t="s">
        <v>5620</v>
      </c>
      <c r="E413" s="11"/>
      <c r="F413" s="11"/>
      <c r="G413" s="11"/>
      <c r="H413" s="11"/>
      <c r="I413" s="14"/>
      <c r="J413" s="12" t="s">
        <v>376</v>
      </c>
      <c r="K413" s="46"/>
      <c r="L413" s="11" t="s">
        <v>11688</v>
      </c>
      <c r="M413" s="11" t="s">
        <v>83</v>
      </c>
      <c r="N413" s="11">
        <v>0</v>
      </c>
      <c r="O413" s="11">
        <v>0</v>
      </c>
      <c r="P413" s="11"/>
      <c r="Q413" s="11"/>
      <c r="R413" s="11"/>
      <c r="S413" s="14"/>
      <c r="T413" s="16"/>
    </row>
    <row r="414" spans="1:20" ht="14.25" customHeight="1">
      <c r="A414" s="7">
        <v>49</v>
      </c>
      <c r="B414" s="19" t="s">
        <v>5625</v>
      </c>
      <c r="C414" s="11"/>
      <c r="D414" s="11" t="s">
        <v>75</v>
      </c>
      <c r="E414" s="11"/>
      <c r="F414" s="11"/>
      <c r="G414" s="11"/>
      <c r="H414" s="11"/>
      <c r="I414" s="14"/>
      <c r="J414" s="12" t="s">
        <v>2879</v>
      </c>
      <c r="K414" s="415"/>
      <c r="L414" s="11" t="s">
        <v>11666</v>
      </c>
      <c r="M414" s="11" t="s">
        <v>5797</v>
      </c>
      <c r="N414" s="11">
        <v>0</v>
      </c>
      <c r="O414" s="11">
        <v>0</v>
      </c>
      <c r="P414" s="11" t="s">
        <v>11924</v>
      </c>
      <c r="Q414" s="11"/>
      <c r="R414" s="11"/>
      <c r="S414" s="14"/>
      <c r="T414" s="16"/>
    </row>
    <row r="415" spans="1:20" ht="14.25" customHeight="1">
      <c r="A415" s="7">
        <v>49</v>
      </c>
      <c r="B415" s="19" t="s">
        <v>5625</v>
      </c>
      <c r="C415" s="11"/>
      <c r="D415" s="11" t="s">
        <v>11663</v>
      </c>
      <c r="E415" s="11"/>
      <c r="F415" s="11"/>
      <c r="G415" s="11"/>
      <c r="H415" s="11"/>
      <c r="I415" s="14"/>
      <c r="J415" s="12" t="s">
        <v>87</v>
      </c>
      <c r="K415" s="415"/>
      <c r="L415" s="11" t="s">
        <v>11663</v>
      </c>
      <c r="M415" s="14"/>
      <c r="N415" s="11">
        <v>0</v>
      </c>
      <c r="O415" s="11">
        <v>0</v>
      </c>
      <c r="P415" s="11"/>
      <c r="Q415" s="11"/>
      <c r="R415" s="11"/>
      <c r="S415" s="14"/>
      <c r="T415" s="16"/>
    </row>
    <row r="416" spans="1:20" ht="14.25" customHeight="1">
      <c r="A416" s="1">
        <v>50</v>
      </c>
      <c r="B416" s="19" t="s">
        <v>5630</v>
      </c>
      <c r="C416" s="11" t="s">
        <v>233</v>
      </c>
      <c r="D416" s="11" t="s">
        <v>1464</v>
      </c>
      <c r="E416" s="14"/>
      <c r="F416" s="14"/>
      <c r="G416" s="14"/>
      <c r="H416" s="14"/>
      <c r="I416" s="14"/>
      <c r="J416" s="12" t="s">
        <v>1401</v>
      </c>
      <c r="K416" s="415"/>
      <c r="L416" s="11" t="s">
        <v>11666</v>
      </c>
      <c r="M416" s="11" t="s">
        <v>43</v>
      </c>
      <c r="N416" s="11">
        <v>0</v>
      </c>
      <c r="O416" s="11">
        <v>1</v>
      </c>
      <c r="P416" s="11"/>
      <c r="Q416" s="11"/>
      <c r="R416" s="11"/>
      <c r="S416" s="14"/>
      <c r="T416" s="16"/>
    </row>
    <row r="417" spans="1:20" ht="14.25" customHeight="1">
      <c r="A417" s="1">
        <v>50</v>
      </c>
      <c r="B417" s="19" t="s">
        <v>5630</v>
      </c>
      <c r="C417" s="11" t="s">
        <v>4118</v>
      </c>
      <c r="D417" s="11" t="s">
        <v>11925</v>
      </c>
      <c r="E417" s="14"/>
      <c r="F417" s="14"/>
      <c r="G417" s="14"/>
      <c r="H417" s="14"/>
      <c r="I417" s="14"/>
      <c r="J417" s="12" t="s">
        <v>667</v>
      </c>
      <c r="K417" s="415"/>
      <c r="L417" s="11" t="s">
        <v>11666</v>
      </c>
      <c r="M417" s="11" t="s">
        <v>43</v>
      </c>
      <c r="N417" s="11">
        <v>0</v>
      </c>
      <c r="O417" s="11">
        <v>1</v>
      </c>
      <c r="P417" s="11"/>
      <c r="Q417" s="11"/>
      <c r="R417" s="11"/>
      <c r="S417" s="14"/>
      <c r="T417" s="16"/>
    </row>
    <row r="418" spans="1:20" ht="14.25" customHeight="1">
      <c r="A418" s="1">
        <v>50</v>
      </c>
      <c r="B418" s="19" t="s">
        <v>5630</v>
      </c>
      <c r="C418" s="11" t="s">
        <v>816</v>
      </c>
      <c r="D418" s="11" t="s">
        <v>816</v>
      </c>
      <c r="E418" s="14"/>
      <c r="F418" s="14"/>
      <c r="G418" s="14"/>
      <c r="H418" s="14"/>
      <c r="I418" s="14"/>
      <c r="J418" s="12" t="s">
        <v>414</v>
      </c>
      <c r="K418" s="415"/>
      <c r="L418" s="11" t="s">
        <v>11666</v>
      </c>
      <c r="M418" s="11" t="s">
        <v>43</v>
      </c>
      <c r="N418" s="11">
        <v>0</v>
      </c>
      <c r="O418" s="11">
        <v>1</v>
      </c>
      <c r="P418" s="11"/>
      <c r="Q418" s="11"/>
      <c r="R418" s="11"/>
      <c r="S418" s="14"/>
      <c r="T418" s="16"/>
    </row>
    <row r="419" spans="1:20" ht="14.25" customHeight="1">
      <c r="A419" s="1">
        <v>50</v>
      </c>
      <c r="B419" s="19" t="s">
        <v>5630</v>
      </c>
      <c r="C419" s="11" t="s">
        <v>5626</v>
      </c>
      <c r="D419" s="11" t="s">
        <v>90</v>
      </c>
      <c r="E419" s="14"/>
      <c r="F419" s="11" t="s">
        <v>11094</v>
      </c>
      <c r="G419" s="11" t="s">
        <v>5629</v>
      </c>
      <c r="H419" s="11" t="s">
        <v>5629</v>
      </c>
      <c r="I419" s="14"/>
      <c r="J419" s="12" t="s">
        <v>1322</v>
      </c>
      <c r="K419" s="12" t="s">
        <v>102</v>
      </c>
      <c r="L419" s="11" t="s">
        <v>11666</v>
      </c>
      <c r="M419" s="11" t="s">
        <v>43</v>
      </c>
      <c r="N419" s="11">
        <v>0</v>
      </c>
      <c r="O419" s="11">
        <v>1</v>
      </c>
      <c r="P419" s="11"/>
      <c r="Q419" s="130">
        <v>4</v>
      </c>
      <c r="R419" s="130">
        <v>5</v>
      </c>
      <c r="S419" s="14"/>
      <c r="T419" s="16"/>
    </row>
    <row r="420" spans="1:20" ht="14.25" customHeight="1">
      <c r="A420" s="1">
        <v>50</v>
      </c>
      <c r="B420" s="19" t="s">
        <v>5630</v>
      </c>
      <c r="C420" s="11" t="s">
        <v>38</v>
      </c>
      <c r="D420" s="11" t="s">
        <v>90</v>
      </c>
      <c r="E420" s="14"/>
      <c r="F420" s="11" t="s">
        <v>2305</v>
      </c>
      <c r="G420" s="20" t="s">
        <v>5631</v>
      </c>
      <c r="H420" s="20" t="s">
        <v>5631</v>
      </c>
      <c r="I420" s="11" t="s">
        <v>11926</v>
      </c>
      <c r="J420" s="12" t="s">
        <v>3538</v>
      </c>
      <c r="K420" s="12" t="s">
        <v>195</v>
      </c>
      <c r="L420" s="11" t="s">
        <v>11663</v>
      </c>
      <c r="M420" s="11" t="s">
        <v>43</v>
      </c>
      <c r="N420" s="11">
        <v>0</v>
      </c>
      <c r="O420" s="11">
        <v>1</v>
      </c>
      <c r="P420" s="11"/>
      <c r="Q420" s="130">
        <v>4</v>
      </c>
      <c r="R420" s="130">
        <v>4</v>
      </c>
      <c r="S420" s="14"/>
      <c r="T420" s="16"/>
    </row>
    <row r="421" spans="1:20" ht="14.25" customHeight="1">
      <c r="A421" s="1">
        <v>50</v>
      </c>
      <c r="B421" s="19" t="s">
        <v>5630</v>
      </c>
      <c r="C421" s="11" t="s">
        <v>816</v>
      </c>
      <c r="D421" s="11" t="s">
        <v>5632</v>
      </c>
      <c r="E421" s="14"/>
      <c r="F421" s="11"/>
      <c r="G421" s="20" t="s">
        <v>11927</v>
      </c>
      <c r="H421" s="20" t="s">
        <v>11927</v>
      </c>
      <c r="I421" s="11" t="s">
        <v>5635</v>
      </c>
      <c r="J421" s="12" t="s">
        <v>901</v>
      </c>
      <c r="K421" s="12" t="s">
        <v>5633</v>
      </c>
      <c r="L421" s="11" t="s">
        <v>11666</v>
      </c>
      <c r="M421" s="11" t="s">
        <v>43</v>
      </c>
      <c r="N421" s="11">
        <v>1</v>
      </c>
      <c r="O421" s="11">
        <v>1</v>
      </c>
      <c r="P421" s="11" t="s">
        <v>11928</v>
      </c>
      <c r="Q421" s="130">
        <v>5</v>
      </c>
      <c r="R421" s="130">
        <v>5</v>
      </c>
      <c r="S421" s="11"/>
      <c r="T421" s="16"/>
    </row>
    <row r="422" spans="1:20" ht="14.25" customHeight="1">
      <c r="A422" s="1">
        <v>51</v>
      </c>
      <c r="B422" s="10" t="s">
        <v>21</v>
      </c>
      <c r="C422" s="11" t="s">
        <v>22</v>
      </c>
      <c r="D422" s="11" t="s">
        <v>23</v>
      </c>
      <c r="E422" s="11" t="s">
        <v>11929</v>
      </c>
      <c r="F422" s="11"/>
      <c r="G422" s="11" t="s">
        <v>11930</v>
      </c>
      <c r="H422" s="11" t="s">
        <v>26</v>
      </c>
      <c r="I422" s="14"/>
      <c r="J422" s="12" t="s">
        <v>24</v>
      </c>
      <c r="K422" s="12" t="s">
        <v>25</v>
      </c>
      <c r="L422" s="11" t="s">
        <v>11666</v>
      </c>
      <c r="M422" s="11" t="s">
        <v>28</v>
      </c>
      <c r="N422" s="11">
        <v>1</v>
      </c>
      <c r="O422" s="11">
        <v>0</v>
      </c>
      <c r="P422" s="11"/>
      <c r="Q422" s="130">
        <v>4</v>
      </c>
      <c r="R422" s="130">
        <v>5</v>
      </c>
      <c r="S422" s="11"/>
      <c r="T422" s="16"/>
    </row>
    <row r="423" spans="1:20" ht="14.25" customHeight="1">
      <c r="A423" s="1">
        <v>51</v>
      </c>
      <c r="B423" s="10" t="s">
        <v>21</v>
      </c>
      <c r="C423" s="11" t="s">
        <v>30</v>
      </c>
      <c r="D423" s="11" t="s">
        <v>31</v>
      </c>
      <c r="E423" s="14"/>
      <c r="F423" s="11"/>
      <c r="G423" s="11" t="s">
        <v>35</v>
      </c>
      <c r="H423" s="11" t="s">
        <v>35</v>
      </c>
      <c r="I423" s="11" t="s">
        <v>11931</v>
      </c>
      <c r="J423" s="12" t="s">
        <v>32</v>
      </c>
      <c r="K423" s="12" t="s">
        <v>33</v>
      </c>
      <c r="L423" s="11" t="s">
        <v>11666</v>
      </c>
      <c r="M423" s="11" t="s">
        <v>36</v>
      </c>
      <c r="N423" s="11">
        <v>1</v>
      </c>
      <c r="O423" s="11">
        <v>0</v>
      </c>
      <c r="P423" s="11" t="s">
        <v>11932</v>
      </c>
      <c r="Q423" s="130">
        <v>4</v>
      </c>
      <c r="R423" s="130">
        <v>4</v>
      </c>
      <c r="T423" s="16"/>
    </row>
    <row r="424" spans="1:20" ht="14.25" customHeight="1">
      <c r="A424" s="1">
        <v>51</v>
      </c>
      <c r="B424" s="10" t="s">
        <v>21</v>
      </c>
      <c r="C424" s="11" t="s">
        <v>37</v>
      </c>
      <c r="D424" s="11" t="s">
        <v>38</v>
      </c>
      <c r="E424" s="14"/>
      <c r="F424" s="11"/>
      <c r="G424" s="11" t="s">
        <v>40</v>
      </c>
      <c r="H424" s="11" t="s">
        <v>40</v>
      </c>
      <c r="I424" s="11" t="s">
        <v>42</v>
      </c>
      <c r="J424" s="12" t="s">
        <v>39</v>
      </c>
      <c r="K424" s="12" t="s">
        <v>33</v>
      </c>
      <c r="L424" s="11" t="s">
        <v>11663</v>
      </c>
      <c r="M424" s="11" t="s">
        <v>43</v>
      </c>
      <c r="N424" s="11">
        <v>0</v>
      </c>
      <c r="O424" s="11">
        <v>0</v>
      </c>
      <c r="P424" s="11"/>
      <c r="Q424" s="130">
        <v>5</v>
      </c>
      <c r="R424" s="130">
        <v>5</v>
      </c>
      <c r="S424" s="14"/>
      <c r="T424" s="16"/>
    </row>
    <row r="425" spans="1:20" ht="14.25" customHeight="1">
      <c r="A425" s="1">
        <v>51</v>
      </c>
      <c r="B425" s="10" t="s">
        <v>21</v>
      </c>
      <c r="C425" s="11" t="s">
        <v>44</v>
      </c>
      <c r="D425" s="11" t="s">
        <v>45</v>
      </c>
      <c r="E425" s="11" t="s">
        <v>11933</v>
      </c>
      <c r="F425" s="11"/>
      <c r="G425" s="11" t="s">
        <v>48</v>
      </c>
      <c r="H425" s="11" t="s">
        <v>48</v>
      </c>
      <c r="I425" s="11" t="s">
        <v>11934</v>
      </c>
      <c r="J425" s="12" t="s">
        <v>46</v>
      </c>
      <c r="K425" s="12" t="s">
        <v>47</v>
      </c>
      <c r="L425" s="11" t="s">
        <v>11666</v>
      </c>
      <c r="M425" s="11" t="s">
        <v>43</v>
      </c>
      <c r="N425" s="11">
        <v>1</v>
      </c>
      <c r="O425" s="11">
        <v>0</v>
      </c>
      <c r="P425" s="11"/>
      <c r="Q425" s="130">
        <v>4</v>
      </c>
      <c r="R425" s="130">
        <v>4</v>
      </c>
      <c r="S425" s="14"/>
      <c r="T425" s="16"/>
    </row>
    <row r="426" spans="1:20" ht="14.25" customHeight="1">
      <c r="A426" s="1">
        <v>51</v>
      </c>
      <c r="B426" s="10" t="s">
        <v>21</v>
      </c>
      <c r="C426" s="11" t="s">
        <v>49</v>
      </c>
      <c r="D426" s="11" t="s">
        <v>49</v>
      </c>
      <c r="E426" s="14"/>
      <c r="F426" s="11"/>
      <c r="G426" s="11" t="s">
        <v>52</v>
      </c>
      <c r="H426" s="11" t="s">
        <v>52</v>
      </c>
      <c r="I426" s="11" t="s">
        <v>53</v>
      </c>
      <c r="J426" s="12" t="s">
        <v>50</v>
      </c>
      <c r="K426" s="12" t="s">
        <v>51</v>
      </c>
      <c r="L426" s="11" t="s">
        <v>11663</v>
      </c>
      <c r="M426" s="11" t="s">
        <v>43</v>
      </c>
      <c r="N426" s="11">
        <v>1</v>
      </c>
      <c r="O426" s="11">
        <v>0</v>
      </c>
      <c r="P426" s="11"/>
      <c r="Q426" s="130">
        <v>4</v>
      </c>
      <c r="R426" s="130">
        <v>5</v>
      </c>
      <c r="S426" s="14"/>
      <c r="T426" s="16"/>
    </row>
    <row r="427" spans="1:20" ht="14.25" customHeight="1">
      <c r="A427" s="1">
        <v>51</v>
      </c>
      <c r="B427" s="10" t="s">
        <v>21</v>
      </c>
      <c r="C427" s="11" t="s">
        <v>54</v>
      </c>
      <c r="D427" s="11" t="s">
        <v>55</v>
      </c>
      <c r="E427" s="11" t="s">
        <v>11935</v>
      </c>
      <c r="F427" s="11" t="s">
        <v>56</v>
      </c>
      <c r="G427" s="11" t="s">
        <v>60</v>
      </c>
      <c r="H427" s="11" t="s">
        <v>60</v>
      </c>
      <c r="I427" s="11" t="s">
        <v>61</v>
      </c>
      <c r="J427" s="12" t="s">
        <v>57</v>
      </c>
      <c r="K427" s="12" t="s">
        <v>58</v>
      </c>
      <c r="L427" s="11" t="s">
        <v>11663</v>
      </c>
      <c r="M427" s="11" t="s">
        <v>28</v>
      </c>
      <c r="N427" s="11">
        <v>0</v>
      </c>
      <c r="O427" s="11">
        <v>1</v>
      </c>
      <c r="P427" s="11"/>
      <c r="Q427" s="130">
        <v>4</v>
      </c>
      <c r="R427" s="130">
        <v>5</v>
      </c>
      <c r="S427" s="14"/>
      <c r="T427" s="16"/>
    </row>
    <row r="428" spans="1:20" ht="14.25" customHeight="1">
      <c r="A428" s="1">
        <v>51</v>
      </c>
      <c r="B428" s="10" t="s">
        <v>21</v>
      </c>
      <c r="C428" s="11" t="s">
        <v>63</v>
      </c>
      <c r="D428" s="11" t="s">
        <v>64</v>
      </c>
      <c r="E428" s="11" t="s">
        <v>11936</v>
      </c>
      <c r="F428" s="11"/>
      <c r="G428" s="11" t="s">
        <v>67</v>
      </c>
      <c r="H428" s="11" t="s">
        <v>67</v>
      </c>
      <c r="I428" s="11" t="s">
        <v>11937</v>
      </c>
      <c r="J428" s="12" t="s">
        <v>65</v>
      </c>
      <c r="K428" s="12" t="s">
        <v>66</v>
      </c>
      <c r="L428" s="11" t="s">
        <v>11663</v>
      </c>
      <c r="M428" s="11" t="s">
        <v>43</v>
      </c>
      <c r="N428" s="11">
        <v>1</v>
      </c>
      <c r="O428" s="11">
        <v>0</v>
      </c>
      <c r="P428" s="11"/>
      <c r="Q428" s="130">
        <v>4</v>
      </c>
      <c r="R428" s="130">
        <v>5</v>
      </c>
      <c r="S428" s="14"/>
      <c r="T428" s="16"/>
    </row>
    <row r="429" spans="1:20" ht="14.25" customHeight="1">
      <c r="A429" s="1">
        <v>51</v>
      </c>
      <c r="B429" s="10" t="s">
        <v>21</v>
      </c>
      <c r="C429" s="11" t="s">
        <v>68</v>
      </c>
      <c r="D429" s="11" t="s">
        <v>69</v>
      </c>
      <c r="E429" s="14"/>
      <c r="F429" s="11" t="s">
        <v>70</v>
      </c>
      <c r="G429" s="11" t="s">
        <v>73</v>
      </c>
      <c r="H429" s="11" t="s">
        <v>73</v>
      </c>
      <c r="I429" s="11"/>
      <c r="J429" s="12" t="s">
        <v>71</v>
      </c>
      <c r="K429" s="12" t="s">
        <v>72</v>
      </c>
      <c r="L429" s="11" t="s">
        <v>11666</v>
      </c>
      <c r="M429" s="11" t="s">
        <v>28</v>
      </c>
      <c r="N429" s="11">
        <v>1</v>
      </c>
      <c r="O429" s="11">
        <v>0</v>
      </c>
      <c r="P429" s="11"/>
      <c r="Q429" s="130">
        <v>4</v>
      </c>
      <c r="R429" s="130">
        <v>5</v>
      </c>
      <c r="S429" s="14"/>
      <c r="T429" s="16"/>
    </row>
    <row r="430" spans="1:20" ht="14.25" customHeight="1">
      <c r="A430" s="1">
        <v>52</v>
      </c>
      <c r="B430" s="10" t="s">
        <v>74</v>
      </c>
      <c r="C430" s="11" t="s">
        <v>75</v>
      </c>
      <c r="D430" s="11" t="s">
        <v>75</v>
      </c>
      <c r="E430" s="14"/>
      <c r="F430" s="14"/>
      <c r="G430" s="11" t="s">
        <v>11938</v>
      </c>
      <c r="H430" s="14"/>
      <c r="I430" s="14"/>
      <c r="J430" s="12" t="s">
        <v>76</v>
      </c>
      <c r="K430" s="12" t="s">
        <v>77</v>
      </c>
      <c r="L430" s="11" t="s">
        <v>11666</v>
      </c>
      <c r="M430" s="11" t="s">
        <v>78</v>
      </c>
      <c r="N430" s="11">
        <v>1</v>
      </c>
      <c r="O430" s="11">
        <v>1</v>
      </c>
      <c r="P430" s="11" t="s">
        <v>11939</v>
      </c>
      <c r="Q430" s="130">
        <v>3</v>
      </c>
      <c r="R430" s="130">
        <v>3</v>
      </c>
      <c r="S430" s="14"/>
      <c r="T430" s="16"/>
    </row>
    <row r="431" spans="1:20" ht="14.25" customHeight="1">
      <c r="A431" s="1">
        <v>52</v>
      </c>
      <c r="B431" s="10" t="s">
        <v>74</v>
      </c>
      <c r="C431" s="11" t="s">
        <v>79</v>
      </c>
      <c r="D431" s="11" t="s">
        <v>80</v>
      </c>
      <c r="E431" s="14"/>
      <c r="F431" s="14"/>
      <c r="G431" s="11" t="s">
        <v>11940</v>
      </c>
      <c r="H431" s="14"/>
      <c r="I431" s="14"/>
      <c r="J431" s="12" t="s">
        <v>81</v>
      </c>
      <c r="K431" s="12" t="s">
        <v>82</v>
      </c>
      <c r="L431" s="11" t="s">
        <v>11688</v>
      </c>
      <c r="M431" s="11" t="s">
        <v>83</v>
      </c>
      <c r="N431" s="11">
        <v>0</v>
      </c>
      <c r="O431" s="11">
        <v>3</v>
      </c>
      <c r="P431" s="11"/>
      <c r="Q431" s="130">
        <v>4</v>
      </c>
      <c r="R431" s="130">
        <v>4</v>
      </c>
      <c r="S431" s="14"/>
      <c r="T431" s="16"/>
    </row>
    <row r="432" spans="1:20" ht="14.25" customHeight="1">
      <c r="A432" s="1">
        <v>52</v>
      </c>
      <c r="B432" s="10" t="s">
        <v>74</v>
      </c>
      <c r="C432" s="11" t="s">
        <v>84</v>
      </c>
      <c r="D432" s="11" t="s">
        <v>85</v>
      </c>
      <c r="E432" s="14"/>
      <c r="F432" s="14"/>
      <c r="G432" s="11" t="s">
        <v>88</v>
      </c>
      <c r="H432" s="14"/>
      <c r="I432" s="14"/>
      <c r="J432" s="12" t="s">
        <v>86</v>
      </c>
      <c r="K432" s="12" t="s">
        <v>87</v>
      </c>
      <c r="L432" s="11" t="s">
        <v>11666</v>
      </c>
      <c r="M432" s="11" t="s">
        <v>28</v>
      </c>
      <c r="N432" s="11">
        <v>1</v>
      </c>
      <c r="O432" s="11">
        <v>1</v>
      </c>
      <c r="P432" s="418" t="s">
        <v>11941</v>
      </c>
      <c r="Q432" s="403">
        <v>4</v>
      </c>
      <c r="R432" s="403">
        <v>3</v>
      </c>
      <c r="S432" s="14"/>
      <c r="T432" s="16"/>
    </row>
    <row r="433" spans="1:20" ht="14.25" customHeight="1">
      <c r="A433" s="1">
        <v>52</v>
      </c>
      <c r="B433" s="10" t="s">
        <v>74</v>
      </c>
      <c r="C433" s="23"/>
      <c r="D433" s="11" t="s">
        <v>90</v>
      </c>
      <c r="E433" s="14"/>
      <c r="F433" s="14"/>
      <c r="G433" s="11" t="s">
        <v>11942</v>
      </c>
      <c r="H433" s="14"/>
      <c r="I433" s="14"/>
      <c r="J433" s="12" t="s">
        <v>2904</v>
      </c>
      <c r="K433" s="415"/>
      <c r="L433" s="11" t="s">
        <v>11666</v>
      </c>
      <c r="M433" s="11" t="s">
        <v>43</v>
      </c>
      <c r="N433" s="11">
        <v>1</v>
      </c>
      <c r="O433" s="11">
        <v>1</v>
      </c>
      <c r="P433" s="11"/>
      <c r="Q433" s="11"/>
      <c r="R433" s="11"/>
      <c r="S433" s="14"/>
      <c r="T433" s="16"/>
    </row>
    <row r="434" spans="1:20" ht="14.25" customHeight="1">
      <c r="A434" s="1">
        <v>52</v>
      </c>
      <c r="B434" s="10" t="s">
        <v>74</v>
      </c>
      <c r="C434" s="11" t="s">
        <v>89</v>
      </c>
      <c r="D434" s="11" t="s">
        <v>90</v>
      </c>
      <c r="E434" s="14"/>
      <c r="F434" s="14"/>
      <c r="G434" s="11" t="s">
        <v>93</v>
      </c>
      <c r="H434" s="14"/>
      <c r="I434" s="14"/>
      <c r="J434" s="12" t="s">
        <v>91</v>
      </c>
      <c r="K434" s="12" t="s">
        <v>92</v>
      </c>
      <c r="L434" s="11" t="s">
        <v>11666</v>
      </c>
      <c r="M434" s="11" t="s">
        <v>43</v>
      </c>
      <c r="N434" s="11">
        <v>1</v>
      </c>
      <c r="O434" s="11">
        <v>1</v>
      </c>
      <c r="P434" s="11"/>
      <c r="Q434" s="130">
        <v>4</v>
      </c>
      <c r="R434" s="130">
        <v>3</v>
      </c>
      <c r="S434" s="14"/>
      <c r="T434" s="16"/>
    </row>
    <row r="435" spans="1:20" ht="14.25" customHeight="1">
      <c r="A435" s="1">
        <v>52</v>
      </c>
      <c r="B435" s="10" t="s">
        <v>74</v>
      </c>
      <c r="C435" s="11" t="s">
        <v>94</v>
      </c>
      <c r="D435" s="11" t="s">
        <v>95</v>
      </c>
      <c r="E435" s="14"/>
      <c r="F435" s="14"/>
      <c r="G435" s="14"/>
      <c r="H435" s="14"/>
      <c r="I435" s="14"/>
      <c r="J435" s="12" t="s">
        <v>96</v>
      </c>
      <c r="K435" s="12" t="s">
        <v>97</v>
      </c>
      <c r="L435" s="11" t="s">
        <v>11738</v>
      </c>
      <c r="M435" s="11" t="s">
        <v>98</v>
      </c>
      <c r="N435" s="11">
        <v>0</v>
      </c>
      <c r="O435" s="11">
        <v>3</v>
      </c>
      <c r="P435" s="11"/>
      <c r="Q435" s="130">
        <v>3</v>
      </c>
      <c r="R435" s="130">
        <v>3</v>
      </c>
      <c r="S435" s="14"/>
      <c r="T435" s="16"/>
    </row>
    <row r="436" spans="1:20" ht="14.25" customHeight="1">
      <c r="A436" s="1">
        <v>52</v>
      </c>
      <c r="B436" s="10" t="s">
        <v>74</v>
      </c>
      <c r="C436" s="17" t="s">
        <v>63</v>
      </c>
      <c r="D436" s="11" t="s">
        <v>99</v>
      </c>
      <c r="E436" s="14"/>
      <c r="F436" s="11" t="s">
        <v>100</v>
      </c>
      <c r="G436" s="14"/>
      <c r="H436" s="14"/>
      <c r="I436" s="11" t="s">
        <v>103</v>
      </c>
      <c r="J436" s="12" t="s">
        <v>101</v>
      </c>
      <c r="K436" s="12" t="s">
        <v>102</v>
      </c>
      <c r="L436" s="11" t="s">
        <v>11666</v>
      </c>
      <c r="M436" s="11" t="s">
        <v>43</v>
      </c>
      <c r="N436" s="11">
        <v>0</v>
      </c>
      <c r="O436" s="11">
        <v>1</v>
      </c>
      <c r="P436" s="11" t="s">
        <v>11943</v>
      </c>
      <c r="Q436" s="130">
        <v>4</v>
      </c>
      <c r="R436" s="130">
        <v>3</v>
      </c>
      <c r="S436" s="14"/>
      <c r="T436" s="16"/>
    </row>
    <row r="437" spans="1:20" ht="14.25" customHeight="1">
      <c r="A437" s="7">
        <v>53</v>
      </c>
      <c r="B437" s="10" t="s">
        <v>104</v>
      </c>
      <c r="C437" s="11"/>
      <c r="D437" s="11" t="s">
        <v>75</v>
      </c>
      <c r="E437" s="14"/>
      <c r="F437" s="14"/>
      <c r="G437" s="18"/>
      <c r="H437" s="18"/>
      <c r="I437" s="14"/>
      <c r="J437" s="12" t="s">
        <v>612</v>
      </c>
      <c r="K437" s="415"/>
      <c r="L437" s="11" t="s">
        <v>11666</v>
      </c>
      <c r="M437" s="11" t="s">
        <v>78</v>
      </c>
      <c r="N437" s="11">
        <v>0</v>
      </c>
      <c r="O437" s="14"/>
      <c r="P437" s="11"/>
      <c r="Q437" s="11"/>
      <c r="R437" s="11"/>
      <c r="S437" s="11"/>
      <c r="T437" s="16"/>
    </row>
    <row r="438" spans="1:20" ht="14.25" customHeight="1">
      <c r="A438" s="7">
        <v>53</v>
      </c>
      <c r="B438" s="10" t="s">
        <v>104</v>
      </c>
      <c r="C438" s="11" t="s">
        <v>105</v>
      </c>
      <c r="D438" s="11" t="s">
        <v>106</v>
      </c>
      <c r="E438" s="14"/>
      <c r="F438" s="11" t="s">
        <v>107</v>
      </c>
      <c r="G438" s="18"/>
      <c r="H438" s="18"/>
      <c r="I438" s="14"/>
      <c r="J438" s="12" t="s">
        <v>108</v>
      </c>
      <c r="K438" s="12" t="s">
        <v>109</v>
      </c>
      <c r="L438" s="11" t="s">
        <v>11663</v>
      </c>
      <c r="M438" s="11" t="s">
        <v>110</v>
      </c>
      <c r="N438" s="11">
        <v>0</v>
      </c>
      <c r="O438" s="11">
        <v>5</v>
      </c>
      <c r="P438" s="11"/>
      <c r="Q438" s="130">
        <v>3</v>
      </c>
      <c r="R438" s="130">
        <v>3</v>
      </c>
      <c r="S438" s="11"/>
      <c r="T438" s="16"/>
    </row>
    <row r="439" spans="1:20" ht="14.25" customHeight="1">
      <c r="A439" s="7">
        <v>53</v>
      </c>
      <c r="B439" s="10" t="s">
        <v>104</v>
      </c>
      <c r="C439" s="11" t="s">
        <v>80</v>
      </c>
      <c r="D439" s="11" t="s">
        <v>718</v>
      </c>
      <c r="E439" s="14"/>
      <c r="F439" s="14"/>
      <c r="G439" s="18"/>
      <c r="H439" s="18"/>
      <c r="I439" s="14"/>
      <c r="J439" s="12" t="s">
        <v>108</v>
      </c>
      <c r="K439" s="415"/>
      <c r="L439" s="11" t="s">
        <v>11688</v>
      </c>
      <c r="M439" s="11" t="s">
        <v>83</v>
      </c>
      <c r="N439" s="11">
        <v>0</v>
      </c>
      <c r="O439" s="11">
        <v>5</v>
      </c>
      <c r="P439" s="11"/>
      <c r="Q439" s="11"/>
      <c r="R439" s="11"/>
      <c r="S439" s="11"/>
      <c r="T439" s="16"/>
    </row>
    <row r="440" spans="1:20" ht="14.25" customHeight="1">
      <c r="A440" s="7">
        <v>53</v>
      </c>
      <c r="B440" s="10" t="s">
        <v>104</v>
      </c>
      <c r="C440" s="11" t="s">
        <v>111</v>
      </c>
      <c r="D440" s="11" t="s">
        <v>90</v>
      </c>
      <c r="E440" s="14"/>
      <c r="F440" s="11" t="s">
        <v>112</v>
      </c>
      <c r="G440" s="18" t="s">
        <v>11944</v>
      </c>
      <c r="H440" s="18" t="s">
        <v>115</v>
      </c>
      <c r="I440" s="14"/>
      <c r="J440" s="12" t="s">
        <v>113</v>
      </c>
      <c r="K440" s="12" t="s">
        <v>114</v>
      </c>
      <c r="L440" s="11" t="s">
        <v>11663</v>
      </c>
      <c r="M440" s="11" t="s">
        <v>43</v>
      </c>
      <c r="N440" s="11">
        <v>0</v>
      </c>
      <c r="O440" s="11">
        <v>1</v>
      </c>
      <c r="P440" s="11" t="s">
        <v>11945</v>
      </c>
      <c r="Q440" s="130">
        <v>3</v>
      </c>
      <c r="R440" s="130">
        <v>5</v>
      </c>
      <c r="S440" s="11"/>
      <c r="T440" s="16"/>
    </row>
    <row r="441" spans="1:20" ht="14.25" customHeight="1">
      <c r="A441" s="7">
        <v>53</v>
      </c>
      <c r="B441" s="10" t="s">
        <v>104</v>
      </c>
      <c r="C441" s="11" t="s">
        <v>75</v>
      </c>
      <c r="D441" s="11" t="s">
        <v>75</v>
      </c>
      <c r="E441" s="14"/>
      <c r="F441" s="14"/>
      <c r="G441" s="18"/>
      <c r="H441" s="18"/>
      <c r="I441" s="14"/>
      <c r="J441" s="12" t="s">
        <v>114</v>
      </c>
      <c r="K441" s="12" t="s">
        <v>116</v>
      </c>
      <c r="L441" s="11" t="s">
        <v>11666</v>
      </c>
      <c r="M441" s="11" t="s">
        <v>78</v>
      </c>
      <c r="N441" s="11">
        <v>0</v>
      </c>
      <c r="O441" s="11">
        <v>1</v>
      </c>
      <c r="P441" s="11" t="s">
        <v>11946</v>
      </c>
      <c r="Q441" s="130">
        <v>3</v>
      </c>
      <c r="R441" s="130">
        <v>3</v>
      </c>
      <c r="S441" s="11"/>
      <c r="T441" s="16"/>
    </row>
    <row r="442" spans="1:20" ht="14.25" customHeight="1">
      <c r="A442" s="1">
        <v>54</v>
      </c>
      <c r="B442" s="19" t="s">
        <v>117</v>
      </c>
      <c r="C442" s="11" t="s">
        <v>6577</v>
      </c>
      <c r="D442" s="11"/>
      <c r="E442" s="14"/>
      <c r="F442" s="11"/>
      <c r="G442" s="20" t="s">
        <v>11947</v>
      </c>
      <c r="H442" s="20"/>
      <c r="I442" s="14"/>
      <c r="J442" s="12" t="s">
        <v>119</v>
      </c>
      <c r="K442" s="12" t="s">
        <v>120</v>
      </c>
      <c r="L442" s="11" t="s">
        <v>11666</v>
      </c>
      <c r="M442" s="11" t="s">
        <v>43</v>
      </c>
      <c r="N442" s="11">
        <v>0</v>
      </c>
      <c r="O442" s="11">
        <v>0</v>
      </c>
      <c r="P442" s="11"/>
      <c r="Q442" s="130">
        <v>3</v>
      </c>
      <c r="R442" s="130">
        <v>3</v>
      </c>
      <c r="S442" s="14"/>
      <c r="T442" s="16"/>
    </row>
    <row r="443" spans="1:20" ht="14.25" customHeight="1">
      <c r="A443" s="1">
        <v>54</v>
      </c>
      <c r="B443" s="19" t="s">
        <v>117</v>
      </c>
      <c r="C443" s="11" t="s">
        <v>121</v>
      </c>
      <c r="D443" s="11" t="s">
        <v>122</v>
      </c>
      <c r="E443" s="14"/>
      <c r="F443" s="11" t="s">
        <v>123</v>
      </c>
      <c r="G443" s="20" t="s">
        <v>124</v>
      </c>
      <c r="H443" s="20" t="s">
        <v>125</v>
      </c>
      <c r="I443" s="14"/>
      <c r="J443" s="12" t="s">
        <v>119</v>
      </c>
      <c r="K443" s="12" t="s">
        <v>120</v>
      </c>
      <c r="L443" s="11" t="s">
        <v>11666</v>
      </c>
      <c r="M443" s="11" t="s">
        <v>43</v>
      </c>
      <c r="N443" s="11">
        <v>0</v>
      </c>
      <c r="O443" s="11">
        <v>0</v>
      </c>
      <c r="P443" s="11"/>
      <c r="Q443" s="130">
        <v>4</v>
      </c>
      <c r="R443" s="130">
        <v>4</v>
      </c>
      <c r="S443" s="14"/>
      <c r="T443" s="16"/>
    </row>
    <row r="444" spans="1:20" ht="14.25" customHeight="1">
      <c r="A444" s="1">
        <v>54</v>
      </c>
      <c r="B444" s="19" t="s">
        <v>117</v>
      </c>
      <c r="C444" s="11"/>
      <c r="D444" s="11" t="s">
        <v>2447</v>
      </c>
      <c r="E444" s="14"/>
      <c r="F444" s="11"/>
      <c r="G444" s="14"/>
      <c r="H444" s="14"/>
      <c r="I444" s="14"/>
      <c r="J444" s="12" t="s">
        <v>77</v>
      </c>
      <c r="K444" s="415"/>
      <c r="L444" s="11" t="s">
        <v>11666</v>
      </c>
      <c r="M444" s="11" t="s">
        <v>43</v>
      </c>
      <c r="N444" s="11">
        <v>0</v>
      </c>
      <c r="O444" s="11">
        <v>0</v>
      </c>
      <c r="P444" s="11"/>
      <c r="Q444" s="11"/>
      <c r="R444" s="11"/>
      <c r="S444" s="14"/>
      <c r="T444" s="16"/>
    </row>
    <row r="445" spans="1:20" ht="14.25" customHeight="1">
      <c r="A445" s="1">
        <v>54</v>
      </c>
      <c r="B445" s="19" t="s">
        <v>117</v>
      </c>
      <c r="C445" s="11"/>
      <c r="D445" s="11" t="s">
        <v>75</v>
      </c>
      <c r="E445" s="14"/>
      <c r="F445" s="11"/>
      <c r="G445" s="14"/>
      <c r="H445" s="14"/>
      <c r="I445" s="14"/>
      <c r="J445" s="12" t="s">
        <v>2229</v>
      </c>
      <c r="K445" s="415"/>
      <c r="L445" s="11" t="s">
        <v>11666</v>
      </c>
      <c r="M445" s="11" t="s">
        <v>43</v>
      </c>
      <c r="N445" s="11">
        <v>0</v>
      </c>
      <c r="O445" s="11">
        <v>0</v>
      </c>
      <c r="P445" s="11" t="s">
        <v>11948</v>
      </c>
      <c r="Q445" s="11"/>
      <c r="R445" s="11"/>
      <c r="S445" s="14"/>
      <c r="T445" s="16"/>
    </row>
    <row r="446" spans="1:20" ht="14.25" customHeight="1">
      <c r="A446" s="1">
        <v>54</v>
      </c>
      <c r="B446" s="19" t="s">
        <v>117</v>
      </c>
      <c r="C446" s="11" t="s">
        <v>126</v>
      </c>
      <c r="D446" s="11" t="s">
        <v>127</v>
      </c>
      <c r="E446" s="14"/>
      <c r="F446" s="11" t="s">
        <v>128</v>
      </c>
      <c r="G446" s="14"/>
      <c r="H446" s="14"/>
      <c r="I446" s="14"/>
      <c r="J446" s="12" t="s">
        <v>129</v>
      </c>
      <c r="K446" s="12" t="s">
        <v>120</v>
      </c>
      <c r="L446" s="11" t="s">
        <v>11666</v>
      </c>
      <c r="M446" s="11" t="s">
        <v>5797</v>
      </c>
      <c r="N446" s="11">
        <v>0</v>
      </c>
      <c r="O446" s="11">
        <v>0</v>
      </c>
      <c r="P446" s="11"/>
      <c r="Q446" s="130">
        <v>3</v>
      </c>
      <c r="R446" s="130">
        <v>3</v>
      </c>
      <c r="S446" s="14"/>
      <c r="T446" s="16"/>
    </row>
    <row r="447" spans="1:20" ht="14.25" customHeight="1">
      <c r="A447" s="1">
        <v>54</v>
      </c>
      <c r="B447" s="19" t="s">
        <v>117</v>
      </c>
      <c r="C447" s="11"/>
      <c r="D447" s="11" t="s">
        <v>11949</v>
      </c>
      <c r="E447" s="14"/>
      <c r="F447" s="11" t="s">
        <v>11950</v>
      </c>
      <c r="G447" s="14"/>
      <c r="H447" s="14"/>
      <c r="I447" s="14"/>
      <c r="J447" s="12" t="s">
        <v>131</v>
      </c>
      <c r="K447" s="415"/>
      <c r="L447" s="11" t="s">
        <v>11663</v>
      </c>
      <c r="M447" s="11" t="s">
        <v>28</v>
      </c>
      <c r="N447" s="11">
        <v>0</v>
      </c>
      <c r="O447" s="11">
        <v>0</v>
      </c>
      <c r="P447" s="11"/>
      <c r="Q447" s="11"/>
      <c r="R447" s="11"/>
      <c r="S447" s="14"/>
      <c r="T447" s="16"/>
    </row>
    <row r="448" spans="1:20" ht="14.25" customHeight="1">
      <c r="A448" s="1">
        <v>54</v>
      </c>
      <c r="B448" s="19" t="s">
        <v>117</v>
      </c>
      <c r="C448" s="11" t="s">
        <v>94</v>
      </c>
      <c r="D448" s="11" t="s">
        <v>130</v>
      </c>
      <c r="E448" s="14"/>
      <c r="F448" s="11"/>
      <c r="G448" s="14"/>
      <c r="H448" s="14"/>
      <c r="I448" s="14"/>
      <c r="J448" s="12" t="s">
        <v>131</v>
      </c>
      <c r="K448" s="12" t="s">
        <v>120</v>
      </c>
      <c r="L448" s="11" t="s">
        <v>11738</v>
      </c>
      <c r="M448" s="11" t="s">
        <v>98</v>
      </c>
      <c r="N448" s="11">
        <v>0</v>
      </c>
      <c r="O448" s="11">
        <v>0</v>
      </c>
      <c r="P448" s="11" t="s">
        <v>11951</v>
      </c>
      <c r="Q448" s="130">
        <v>3</v>
      </c>
      <c r="R448" s="130">
        <v>4</v>
      </c>
      <c r="S448" s="14"/>
      <c r="T448" s="16"/>
    </row>
    <row r="449" spans="1:20" ht="14.25" customHeight="1">
      <c r="A449" s="7">
        <v>55</v>
      </c>
      <c r="B449" s="19" t="s">
        <v>132</v>
      </c>
      <c r="C449" s="11"/>
      <c r="D449" s="11" t="s">
        <v>273</v>
      </c>
      <c r="E449" s="14"/>
      <c r="F449" s="14"/>
      <c r="G449" s="14"/>
      <c r="H449" s="14"/>
      <c r="I449" s="14"/>
      <c r="J449" s="12" t="s">
        <v>1521</v>
      </c>
      <c r="K449" s="415"/>
      <c r="L449" s="11" t="s">
        <v>11666</v>
      </c>
      <c r="M449" s="11" t="s">
        <v>43</v>
      </c>
      <c r="N449" s="11">
        <v>0</v>
      </c>
      <c r="O449" s="11">
        <v>4</v>
      </c>
      <c r="P449" s="11"/>
      <c r="Q449" s="11"/>
      <c r="R449" s="11"/>
      <c r="S449" s="14"/>
      <c r="T449" s="16"/>
    </row>
    <row r="450" spans="1:20" ht="14.25" customHeight="1">
      <c r="A450" s="7">
        <v>55</v>
      </c>
      <c r="B450" s="19" t="s">
        <v>132</v>
      </c>
      <c r="C450" s="11"/>
      <c r="D450" s="11" t="s">
        <v>134</v>
      </c>
      <c r="E450" s="14"/>
      <c r="F450" s="14"/>
      <c r="G450" s="14"/>
      <c r="H450" s="14"/>
      <c r="I450" s="14"/>
      <c r="J450" s="12" t="s">
        <v>1527</v>
      </c>
      <c r="K450" s="415"/>
      <c r="L450" s="11" t="s">
        <v>11666</v>
      </c>
      <c r="M450" s="11" t="s">
        <v>43</v>
      </c>
      <c r="N450" s="11">
        <v>0</v>
      </c>
      <c r="O450" s="11">
        <v>1</v>
      </c>
      <c r="P450" s="11"/>
      <c r="Q450" s="11"/>
      <c r="R450" s="11"/>
      <c r="S450" s="14"/>
      <c r="T450" s="16"/>
    </row>
    <row r="451" spans="1:20" ht="14.25" customHeight="1">
      <c r="A451" s="7">
        <v>55</v>
      </c>
      <c r="B451" s="19" t="s">
        <v>132</v>
      </c>
      <c r="C451" s="11"/>
      <c r="D451" s="11" t="s">
        <v>134</v>
      </c>
      <c r="E451" s="14"/>
      <c r="F451" s="14"/>
      <c r="G451" s="14"/>
      <c r="H451" s="14"/>
      <c r="I451" s="14"/>
      <c r="J451" s="12" t="s">
        <v>534</v>
      </c>
      <c r="K451" s="415"/>
      <c r="L451" s="11" t="s">
        <v>11666</v>
      </c>
      <c r="M451" s="11" t="s">
        <v>43</v>
      </c>
      <c r="N451" s="11">
        <v>0</v>
      </c>
      <c r="O451" s="11">
        <v>1</v>
      </c>
      <c r="P451" s="11"/>
      <c r="Q451" s="11"/>
      <c r="R451" s="11"/>
      <c r="S451" s="14"/>
      <c r="T451" s="16"/>
    </row>
    <row r="452" spans="1:20" ht="14.25" customHeight="1">
      <c r="A452" s="7">
        <v>55</v>
      </c>
      <c r="B452" s="19" t="s">
        <v>132</v>
      </c>
      <c r="C452" s="11"/>
      <c r="D452" s="11" t="s">
        <v>5470</v>
      </c>
      <c r="E452" s="14"/>
      <c r="F452" s="14"/>
      <c r="G452" s="14"/>
      <c r="H452" s="14"/>
      <c r="I452" s="14"/>
      <c r="J452" s="12" t="s">
        <v>81</v>
      </c>
      <c r="K452" s="415"/>
      <c r="L452" s="11" t="s">
        <v>11666</v>
      </c>
      <c r="M452" s="11" t="s">
        <v>43</v>
      </c>
      <c r="N452" s="11">
        <v>0</v>
      </c>
      <c r="O452" s="11">
        <v>1</v>
      </c>
      <c r="P452" s="11"/>
      <c r="Q452" s="11"/>
      <c r="R452" s="11"/>
      <c r="S452" s="14"/>
      <c r="T452" s="16"/>
    </row>
    <row r="453" spans="1:20" ht="14.25" customHeight="1">
      <c r="A453" s="7">
        <v>55</v>
      </c>
      <c r="B453" s="19" t="s">
        <v>132</v>
      </c>
      <c r="C453" s="11" t="s">
        <v>350</v>
      </c>
      <c r="D453" s="11" t="s">
        <v>134</v>
      </c>
      <c r="E453" s="11" t="s">
        <v>11952</v>
      </c>
      <c r="F453" s="11" t="s">
        <v>135</v>
      </c>
      <c r="G453" s="11" t="s">
        <v>138</v>
      </c>
      <c r="H453" s="11" t="s">
        <v>139</v>
      </c>
      <c r="I453" s="11" t="s">
        <v>141</v>
      </c>
      <c r="J453" s="12" t="s">
        <v>136</v>
      </c>
      <c r="K453" s="12" t="s">
        <v>137</v>
      </c>
      <c r="L453" s="11" t="s">
        <v>11666</v>
      </c>
      <c r="M453" s="11" t="s">
        <v>43</v>
      </c>
      <c r="N453" s="11">
        <v>1</v>
      </c>
      <c r="O453" s="11">
        <v>1</v>
      </c>
      <c r="P453" s="11"/>
      <c r="Q453" s="130">
        <v>5</v>
      </c>
      <c r="R453" s="130">
        <v>5</v>
      </c>
      <c r="S453" s="14"/>
      <c r="T453" s="16"/>
    </row>
    <row r="454" spans="1:20" ht="14.25" customHeight="1">
      <c r="A454" s="7">
        <v>55</v>
      </c>
      <c r="B454" s="19" t="s">
        <v>132</v>
      </c>
      <c r="C454" s="11" t="s">
        <v>142</v>
      </c>
      <c r="D454" s="11" t="s">
        <v>143</v>
      </c>
      <c r="E454" s="11" t="s">
        <v>4986</v>
      </c>
      <c r="F454" s="11" t="s">
        <v>144</v>
      </c>
      <c r="G454" s="11" t="s">
        <v>147</v>
      </c>
      <c r="H454" s="11" t="s">
        <v>147</v>
      </c>
      <c r="I454" s="11"/>
      <c r="J454" s="12" t="s">
        <v>145</v>
      </c>
      <c r="K454" s="12" t="s">
        <v>146</v>
      </c>
      <c r="L454" s="11" t="s">
        <v>11666</v>
      </c>
      <c r="M454" s="11" t="s">
        <v>28</v>
      </c>
      <c r="N454" s="11">
        <v>1</v>
      </c>
      <c r="O454" s="11">
        <v>1</v>
      </c>
      <c r="P454" s="11" t="s">
        <v>11953</v>
      </c>
      <c r="Q454" s="130">
        <v>4</v>
      </c>
      <c r="R454" s="130">
        <v>3</v>
      </c>
      <c r="S454" s="14"/>
      <c r="T454" s="16"/>
    </row>
    <row r="455" spans="1:20" ht="14.25" customHeight="1">
      <c r="A455" s="7">
        <v>55</v>
      </c>
      <c r="B455" s="19" t="s">
        <v>132</v>
      </c>
      <c r="C455" s="11" t="s">
        <v>148</v>
      </c>
      <c r="D455" s="11" t="s">
        <v>149</v>
      </c>
      <c r="E455" s="11"/>
      <c r="F455" s="11" t="s">
        <v>150</v>
      </c>
      <c r="G455" s="11" t="s">
        <v>11954</v>
      </c>
      <c r="H455" s="11" t="s">
        <v>11955</v>
      </c>
      <c r="I455" s="11"/>
      <c r="J455" s="12" t="s">
        <v>151</v>
      </c>
      <c r="K455" s="12" t="s">
        <v>152</v>
      </c>
      <c r="L455" s="11" t="s">
        <v>11666</v>
      </c>
      <c r="M455" s="11" t="s">
        <v>153</v>
      </c>
      <c r="N455" s="11">
        <v>1</v>
      </c>
      <c r="O455" s="11">
        <v>1</v>
      </c>
      <c r="P455" s="11"/>
      <c r="Q455" s="130">
        <v>4</v>
      </c>
      <c r="R455" s="130">
        <v>4</v>
      </c>
      <c r="S455" s="14"/>
      <c r="T455" s="16"/>
    </row>
    <row r="456" spans="1:20" ht="14.25" customHeight="1">
      <c r="A456" s="7">
        <v>55</v>
      </c>
      <c r="B456" s="19" t="s">
        <v>132</v>
      </c>
      <c r="C456" s="11"/>
      <c r="D456" s="11" t="s">
        <v>11956</v>
      </c>
      <c r="E456" s="11"/>
      <c r="F456" s="11"/>
      <c r="G456" s="11"/>
      <c r="H456" s="11"/>
      <c r="I456" s="11"/>
      <c r="J456" s="22" t="s">
        <v>241</v>
      </c>
      <c r="K456" s="46"/>
      <c r="L456" s="11" t="s">
        <v>11666</v>
      </c>
      <c r="M456" s="11"/>
      <c r="N456" s="11">
        <v>0</v>
      </c>
      <c r="O456" s="11">
        <v>1</v>
      </c>
      <c r="P456" s="11"/>
      <c r="Q456" s="11"/>
      <c r="R456" s="11"/>
      <c r="S456" s="14"/>
      <c r="T456" s="16"/>
    </row>
    <row r="457" spans="1:20" ht="14.25" customHeight="1">
      <c r="A457" s="7">
        <v>55</v>
      </c>
      <c r="B457" s="19" t="s">
        <v>132</v>
      </c>
      <c r="C457" s="11"/>
      <c r="D457" s="11" t="s">
        <v>11957</v>
      </c>
      <c r="E457" s="11"/>
      <c r="F457" s="11" t="s">
        <v>11958</v>
      </c>
      <c r="G457" s="11"/>
      <c r="H457" s="11"/>
      <c r="I457" s="11"/>
      <c r="J457" s="22" t="s">
        <v>2895</v>
      </c>
      <c r="K457" s="46"/>
      <c r="L457" s="11" t="s">
        <v>11666</v>
      </c>
      <c r="M457" s="14"/>
      <c r="N457" s="11">
        <v>0</v>
      </c>
      <c r="O457" s="11">
        <v>1</v>
      </c>
      <c r="P457" s="11"/>
      <c r="Q457" s="11"/>
      <c r="R457" s="11"/>
      <c r="S457" s="14"/>
      <c r="T457" s="16"/>
    </row>
    <row r="458" spans="1:20" ht="14.25" customHeight="1">
      <c r="A458" s="7">
        <v>55</v>
      </c>
      <c r="B458" s="19" t="s">
        <v>132</v>
      </c>
      <c r="C458" s="11" t="s">
        <v>154</v>
      </c>
      <c r="D458" s="11" t="s">
        <v>155</v>
      </c>
      <c r="E458" s="11" t="s">
        <v>11959</v>
      </c>
      <c r="F458" s="11"/>
      <c r="G458" s="11" t="s">
        <v>158</v>
      </c>
      <c r="H458" s="11" t="s">
        <v>158</v>
      </c>
      <c r="I458" s="11"/>
      <c r="J458" s="12" t="s">
        <v>156</v>
      </c>
      <c r="K458" s="12" t="s">
        <v>157</v>
      </c>
      <c r="L458" s="11" t="s">
        <v>11666</v>
      </c>
      <c r="M458" s="11" t="s">
        <v>28</v>
      </c>
      <c r="N458" s="11">
        <v>1</v>
      </c>
      <c r="O458" s="11">
        <v>1</v>
      </c>
      <c r="P458" s="11"/>
      <c r="Q458" s="130">
        <v>4</v>
      </c>
      <c r="R458" s="130">
        <v>4</v>
      </c>
      <c r="S458" s="14"/>
      <c r="T458" s="16"/>
    </row>
    <row r="459" spans="1:20" ht="14.25" customHeight="1">
      <c r="A459" s="7">
        <v>55</v>
      </c>
      <c r="B459" s="19" t="s">
        <v>132</v>
      </c>
      <c r="C459" s="11" t="s">
        <v>159</v>
      </c>
      <c r="D459" s="11" t="s">
        <v>160</v>
      </c>
      <c r="E459" s="11"/>
      <c r="F459" s="11" t="s">
        <v>161</v>
      </c>
      <c r="G459" s="11" t="s">
        <v>164</v>
      </c>
      <c r="H459" s="11" t="s">
        <v>164</v>
      </c>
      <c r="I459" s="11"/>
      <c r="J459" s="12" t="s">
        <v>162</v>
      </c>
      <c r="K459" s="12" t="s">
        <v>163</v>
      </c>
      <c r="L459" s="11" t="s">
        <v>11666</v>
      </c>
      <c r="M459" s="11" t="s">
        <v>153</v>
      </c>
      <c r="N459" s="11">
        <v>1</v>
      </c>
      <c r="O459" s="11">
        <v>1</v>
      </c>
      <c r="P459" s="11"/>
      <c r="Q459" s="130">
        <v>5</v>
      </c>
      <c r="R459" s="130">
        <v>5</v>
      </c>
      <c r="S459" s="14"/>
      <c r="T459" s="16"/>
    </row>
    <row r="460" spans="1:20" ht="14.25" customHeight="1">
      <c r="A460" s="7">
        <v>55</v>
      </c>
      <c r="B460" s="19" t="s">
        <v>132</v>
      </c>
      <c r="C460" s="11" t="s">
        <v>1217</v>
      </c>
      <c r="D460" s="11" t="s">
        <v>273</v>
      </c>
      <c r="E460" s="11"/>
      <c r="F460" s="11"/>
      <c r="G460" s="11"/>
      <c r="H460" s="11"/>
      <c r="I460" s="11"/>
      <c r="J460" s="12" t="s">
        <v>10309</v>
      </c>
      <c r="K460" s="12" t="s">
        <v>3403</v>
      </c>
      <c r="L460" s="11" t="s">
        <v>11666</v>
      </c>
      <c r="M460" s="11" t="s">
        <v>43</v>
      </c>
      <c r="N460" s="11">
        <v>0</v>
      </c>
      <c r="O460" s="11">
        <v>1</v>
      </c>
      <c r="P460" s="11"/>
      <c r="Q460" s="130">
        <v>3</v>
      </c>
      <c r="R460" s="130">
        <v>3</v>
      </c>
      <c r="S460" s="14"/>
      <c r="T460" s="16"/>
    </row>
    <row r="461" spans="1:20" ht="14.25" customHeight="1">
      <c r="A461" s="7">
        <v>56</v>
      </c>
      <c r="B461" s="19" t="s">
        <v>165</v>
      </c>
      <c r="C461" s="11"/>
      <c r="D461" s="11" t="s">
        <v>68</v>
      </c>
      <c r="E461" s="14"/>
      <c r="F461" s="14"/>
      <c r="G461" s="14"/>
      <c r="H461" s="14"/>
      <c r="I461" s="14"/>
      <c r="J461" s="12" t="s">
        <v>2304</v>
      </c>
      <c r="K461" s="415"/>
      <c r="L461" s="11" t="s">
        <v>11666</v>
      </c>
      <c r="M461" s="11" t="s">
        <v>28</v>
      </c>
      <c r="N461" s="11">
        <v>0</v>
      </c>
      <c r="O461" s="11">
        <v>1</v>
      </c>
      <c r="P461" s="11"/>
      <c r="Q461" s="11"/>
      <c r="R461" s="11"/>
      <c r="S461" s="14"/>
      <c r="T461" s="16"/>
    </row>
    <row r="462" spans="1:20" ht="14.25" customHeight="1">
      <c r="A462" s="7">
        <v>56</v>
      </c>
      <c r="B462" s="19" t="s">
        <v>165</v>
      </c>
      <c r="C462" s="11"/>
      <c r="D462" s="11" t="s">
        <v>11960</v>
      </c>
      <c r="E462" s="14"/>
      <c r="F462" s="14"/>
      <c r="G462" s="14"/>
      <c r="H462" s="14"/>
      <c r="I462" s="14"/>
      <c r="J462" s="12" t="s">
        <v>2304</v>
      </c>
      <c r="K462" s="415"/>
      <c r="L462" s="11" t="s">
        <v>11666</v>
      </c>
      <c r="M462" s="11" t="s">
        <v>28</v>
      </c>
      <c r="N462" s="11">
        <v>0</v>
      </c>
      <c r="O462" s="11">
        <v>1</v>
      </c>
      <c r="P462" s="11"/>
      <c r="Q462" s="11"/>
      <c r="R462" s="11"/>
      <c r="S462" s="14"/>
      <c r="T462" s="16"/>
    </row>
    <row r="463" spans="1:20" ht="14.25" customHeight="1">
      <c r="A463" s="7">
        <v>56</v>
      </c>
      <c r="B463" s="19" t="s">
        <v>165</v>
      </c>
      <c r="C463" s="11" t="s">
        <v>75</v>
      </c>
      <c r="D463" s="11" t="s">
        <v>75</v>
      </c>
      <c r="E463" s="14"/>
      <c r="F463" s="14"/>
      <c r="G463" s="11" t="s">
        <v>11961</v>
      </c>
      <c r="H463" s="11" t="s">
        <v>11962</v>
      </c>
      <c r="I463" s="14"/>
      <c r="J463" s="12" t="s">
        <v>166</v>
      </c>
      <c r="K463" s="12" t="s">
        <v>167</v>
      </c>
      <c r="L463" s="11" t="s">
        <v>11666</v>
      </c>
      <c r="M463" s="11" t="s">
        <v>78</v>
      </c>
      <c r="N463" s="11">
        <v>1</v>
      </c>
      <c r="O463" s="11">
        <v>6</v>
      </c>
      <c r="P463" s="11" t="s">
        <v>11963</v>
      </c>
      <c r="Q463" s="130">
        <v>4</v>
      </c>
      <c r="R463" s="130">
        <v>5</v>
      </c>
      <c r="S463" s="14"/>
      <c r="T463" s="16"/>
    </row>
    <row r="464" spans="1:20" ht="14.25" customHeight="1">
      <c r="A464" s="7">
        <v>56</v>
      </c>
      <c r="B464" s="19" t="s">
        <v>165</v>
      </c>
      <c r="C464" s="11" t="s">
        <v>68</v>
      </c>
      <c r="D464" s="11" t="s">
        <v>68</v>
      </c>
      <c r="E464" s="14"/>
      <c r="F464" s="11" t="s">
        <v>168</v>
      </c>
      <c r="G464" s="11" t="s">
        <v>11964</v>
      </c>
      <c r="H464" s="11" t="s">
        <v>171</v>
      </c>
      <c r="I464" s="14"/>
      <c r="J464" s="12" t="s">
        <v>169</v>
      </c>
      <c r="K464" s="12" t="s">
        <v>170</v>
      </c>
      <c r="L464" s="11" t="s">
        <v>11666</v>
      </c>
      <c r="M464" s="11" t="s">
        <v>28</v>
      </c>
      <c r="N464" s="11">
        <v>1</v>
      </c>
      <c r="O464" s="11">
        <v>1</v>
      </c>
      <c r="P464" s="11"/>
      <c r="Q464" s="130">
        <v>4</v>
      </c>
      <c r="R464" s="130">
        <v>5</v>
      </c>
      <c r="S464" s="14"/>
      <c r="T464" s="16"/>
    </row>
    <row r="465" spans="1:20" ht="14.25" customHeight="1">
      <c r="A465" s="7">
        <v>56</v>
      </c>
      <c r="B465" s="19" t="s">
        <v>165</v>
      </c>
      <c r="C465" s="11" t="s">
        <v>8110</v>
      </c>
      <c r="D465" s="11" t="s">
        <v>173</v>
      </c>
      <c r="E465" s="14"/>
      <c r="F465" s="11"/>
      <c r="G465" s="11" t="s">
        <v>176</v>
      </c>
      <c r="H465" s="11" t="s">
        <v>176</v>
      </c>
      <c r="I465" s="14"/>
      <c r="J465" s="12" t="s">
        <v>174</v>
      </c>
      <c r="K465" s="12" t="s">
        <v>175</v>
      </c>
      <c r="L465" s="11" t="s">
        <v>11666</v>
      </c>
      <c r="M465" s="11" t="s">
        <v>28</v>
      </c>
      <c r="N465" s="11">
        <v>1</v>
      </c>
      <c r="O465" s="11">
        <v>0</v>
      </c>
      <c r="P465" s="11"/>
      <c r="Q465" s="130">
        <v>4</v>
      </c>
      <c r="R465" s="130">
        <v>4</v>
      </c>
      <c r="S465" s="14"/>
      <c r="T465" s="16"/>
    </row>
    <row r="466" spans="1:20" ht="14.25" customHeight="1">
      <c r="A466" s="7">
        <v>56</v>
      </c>
      <c r="B466" s="19" t="s">
        <v>165</v>
      </c>
      <c r="C466" s="11"/>
      <c r="D466" s="11" t="s">
        <v>2848</v>
      </c>
      <c r="E466" s="14"/>
      <c r="F466" s="11"/>
      <c r="G466" s="11"/>
      <c r="H466" s="11"/>
      <c r="I466" s="14"/>
      <c r="J466" s="22" t="s">
        <v>1504</v>
      </c>
      <c r="K466" s="46" t="s">
        <v>4066</v>
      </c>
      <c r="L466" s="11" t="s">
        <v>11666</v>
      </c>
      <c r="M466" s="11" t="s">
        <v>28</v>
      </c>
      <c r="N466" s="11">
        <v>0</v>
      </c>
      <c r="O466" s="11">
        <v>1</v>
      </c>
      <c r="P466" s="11"/>
      <c r="Q466" s="11"/>
      <c r="R466" s="11"/>
      <c r="S466" s="14"/>
      <c r="T466" s="16"/>
    </row>
    <row r="467" spans="1:20" ht="14.25" customHeight="1">
      <c r="A467" s="7">
        <v>56</v>
      </c>
      <c r="B467" s="19" t="s">
        <v>165</v>
      </c>
      <c r="C467" s="11"/>
      <c r="D467" s="11" t="s">
        <v>9496</v>
      </c>
      <c r="E467" s="14"/>
      <c r="F467" s="11"/>
      <c r="G467" s="11"/>
      <c r="H467" s="11"/>
      <c r="I467" s="14"/>
      <c r="J467" s="22" t="s">
        <v>395</v>
      </c>
      <c r="K467" s="46"/>
      <c r="L467" s="11" t="s">
        <v>11666</v>
      </c>
      <c r="M467" s="11" t="s">
        <v>43</v>
      </c>
      <c r="N467" s="11">
        <v>0</v>
      </c>
      <c r="O467" s="11">
        <v>1</v>
      </c>
      <c r="P467" s="11"/>
      <c r="Q467" s="11"/>
      <c r="R467" s="11"/>
      <c r="S467" s="14"/>
      <c r="T467" s="16"/>
    </row>
    <row r="468" spans="1:20" ht="14.25" customHeight="1">
      <c r="A468" s="7">
        <v>56</v>
      </c>
      <c r="B468" s="19" t="s">
        <v>165</v>
      </c>
      <c r="C468" s="11"/>
      <c r="D468" s="11" t="s">
        <v>38</v>
      </c>
      <c r="E468" s="14"/>
      <c r="F468" s="11"/>
      <c r="G468" s="11"/>
      <c r="H468" s="11"/>
      <c r="I468" s="14"/>
      <c r="J468" s="22" t="s">
        <v>2917</v>
      </c>
      <c r="K468" s="46"/>
      <c r="L468" s="11" t="s">
        <v>11663</v>
      </c>
      <c r="M468" s="11" t="s">
        <v>43</v>
      </c>
      <c r="N468" s="11">
        <v>0</v>
      </c>
      <c r="O468" s="11">
        <v>1</v>
      </c>
      <c r="P468" s="11"/>
      <c r="Q468" s="11"/>
      <c r="R468" s="11"/>
      <c r="S468" s="14"/>
      <c r="T468" s="16"/>
    </row>
    <row r="469" spans="1:20" ht="14.25" customHeight="1">
      <c r="A469" s="7">
        <v>56</v>
      </c>
      <c r="B469" s="19" t="s">
        <v>165</v>
      </c>
      <c r="C469" s="11"/>
      <c r="D469" s="11" t="s">
        <v>37</v>
      </c>
      <c r="E469" s="14"/>
      <c r="F469" s="11"/>
      <c r="G469" s="11"/>
      <c r="H469" s="11"/>
      <c r="I469" s="14"/>
      <c r="J469" s="22" t="s">
        <v>5162</v>
      </c>
      <c r="K469" s="46"/>
      <c r="L469" s="11" t="s">
        <v>11666</v>
      </c>
      <c r="M469" s="11" t="s">
        <v>43</v>
      </c>
      <c r="N469" s="11">
        <v>0</v>
      </c>
      <c r="O469" s="11">
        <v>1</v>
      </c>
      <c r="P469" s="11"/>
      <c r="Q469" s="11"/>
      <c r="R469" s="11"/>
      <c r="S469" s="14"/>
      <c r="T469" s="16"/>
    </row>
    <row r="470" spans="1:20" ht="14.25" customHeight="1">
      <c r="A470" s="7">
        <v>56</v>
      </c>
      <c r="B470" s="19" t="s">
        <v>165</v>
      </c>
      <c r="C470" s="11"/>
      <c r="D470" s="11" t="s">
        <v>11965</v>
      </c>
      <c r="E470" s="14"/>
      <c r="F470" s="98"/>
      <c r="G470" s="11" t="s">
        <v>11966</v>
      </c>
      <c r="H470" s="11" t="s">
        <v>11966</v>
      </c>
      <c r="I470" s="11" t="s">
        <v>181</v>
      </c>
      <c r="J470" s="22" t="s">
        <v>348</v>
      </c>
      <c r="K470" s="46" t="s">
        <v>2386</v>
      </c>
      <c r="L470" s="11" t="s">
        <v>11663</v>
      </c>
      <c r="M470" s="11" t="s">
        <v>43</v>
      </c>
      <c r="N470" s="11">
        <v>1</v>
      </c>
      <c r="O470" s="11">
        <v>1</v>
      </c>
      <c r="P470" s="11"/>
      <c r="Q470" s="11"/>
      <c r="R470" s="11"/>
      <c r="S470" s="14"/>
      <c r="T470" s="16"/>
    </row>
    <row r="471" spans="1:20" ht="14.25" customHeight="1">
      <c r="A471" s="7">
        <v>56</v>
      </c>
      <c r="B471" s="19" t="s">
        <v>165</v>
      </c>
      <c r="C471" s="11" t="s">
        <v>37</v>
      </c>
      <c r="D471" s="11" t="s">
        <v>37</v>
      </c>
      <c r="E471" s="14"/>
      <c r="F471" s="11" t="s">
        <v>11095</v>
      </c>
      <c r="G471" s="11" t="s">
        <v>180</v>
      </c>
      <c r="H471" s="11" t="s">
        <v>180</v>
      </c>
      <c r="I471" s="11" t="s">
        <v>181</v>
      </c>
      <c r="J471" s="22" t="s">
        <v>178</v>
      </c>
      <c r="K471" s="12" t="s">
        <v>179</v>
      </c>
      <c r="L471" s="11" t="s">
        <v>11663</v>
      </c>
      <c r="M471" s="11" t="s">
        <v>43</v>
      </c>
      <c r="N471" s="11">
        <v>1</v>
      </c>
      <c r="O471" s="11">
        <v>1</v>
      </c>
      <c r="P471" s="11"/>
      <c r="Q471" s="130">
        <v>4</v>
      </c>
      <c r="R471" s="130">
        <v>5</v>
      </c>
      <c r="S471" s="14"/>
      <c r="T471" s="16"/>
    </row>
    <row r="472" spans="1:20" ht="14.25" customHeight="1">
      <c r="A472" s="7">
        <v>56</v>
      </c>
      <c r="B472" s="19" t="s">
        <v>165</v>
      </c>
      <c r="C472" s="11" t="s">
        <v>183</v>
      </c>
      <c r="D472" s="11" t="s">
        <v>183</v>
      </c>
      <c r="E472" s="14"/>
      <c r="F472" s="11"/>
      <c r="G472" s="11" t="s">
        <v>186</v>
      </c>
      <c r="H472" s="11" t="s">
        <v>186</v>
      </c>
      <c r="I472" s="11"/>
      <c r="J472" s="22" t="s">
        <v>184</v>
      </c>
      <c r="K472" s="12" t="s">
        <v>185</v>
      </c>
      <c r="L472" s="11" t="s">
        <v>11663</v>
      </c>
      <c r="M472" s="11" t="s">
        <v>5797</v>
      </c>
      <c r="N472" s="11">
        <v>0</v>
      </c>
      <c r="O472" s="11">
        <v>6</v>
      </c>
      <c r="P472" s="11"/>
      <c r="Q472" s="130">
        <v>4</v>
      </c>
      <c r="R472" s="130">
        <v>4</v>
      </c>
      <c r="S472" s="14"/>
      <c r="T472" s="16"/>
    </row>
    <row r="473" spans="1:20" ht="14.25" customHeight="1">
      <c r="A473" s="7">
        <v>56</v>
      </c>
      <c r="B473" s="19" t="s">
        <v>165</v>
      </c>
      <c r="C473" s="11" t="s">
        <v>10806</v>
      </c>
      <c r="D473" s="11" t="s">
        <v>10806</v>
      </c>
      <c r="E473" s="11" t="s">
        <v>8645</v>
      </c>
      <c r="F473" s="11"/>
      <c r="G473" s="11"/>
      <c r="H473" s="11"/>
      <c r="I473" s="11"/>
      <c r="J473" s="22" t="s">
        <v>187</v>
      </c>
      <c r="K473" s="12" t="s">
        <v>188</v>
      </c>
      <c r="L473" s="11" t="s">
        <v>11666</v>
      </c>
      <c r="M473" s="11" t="s">
        <v>43</v>
      </c>
      <c r="N473" s="11">
        <v>0</v>
      </c>
      <c r="O473" s="11">
        <v>1</v>
      </c>
      <c r="P473" s="11"/>
      <c r="Q473" s="130">
        <v>4</v>
      </c>
      <c r="R473" s="130">
        <v>4</v>
      </c>
      <c r="S473" s="14"/>
      <c r="T473" s="16"/>
    </row>
    <row r="474" spans="1:20" ht="14.25" customHeight="1">
      <c r="A474" s="7">
        <v>56</v>
      </c>
      <c r="B474" s="19" t="s">
        <v>165</v>
      </c>
      <c r="C474" s="11" t="s">
        <v>84</v>
      </c>
      <c r="D474" s="11" t="s">
        <v>85</v>
      </c>
      <c r="E474" s="11"/>
      <c r="F474" s="11"/>
      <c r="G474" s="11" t="s">
        <v>192</v>
      </c>
      <c r="H474" s="11" t="s">
        <v>192</v>
      </c>
      <c r="I474" s="11"/>
      <c r="J474" s="22" t="s">
        <v>189</v>
      </c>
      <c r="K474" s="12" t="s">
        <v>190</v>
      </c>
      <c r="L474" s="11" t="s">
        <v>11666</v>
      </c>
      <c r="M474" s="11" t="s">
        <v>28</v>
      </c>
      <c r="N474" s="11">
        <v>1</v>
      </c>
      <c r="O474" s="11">
        <v>1</v>
      </c>
      <c r="P474" s="11"/>
      <c r="Q474" s="130">
        <v>4</v>
      </c>
      <c r="R474" s="130">
        <v>5</v>
      </c>
      <c r="S474" s="14"/>
      <c r="T474" s="16"/>
    </row>
    <row r="475" spans="1:20" ht="14.25" customHeight="1">
      <c r="A475" s="7">
        <v>56</v>
      </c>
      <c r="B475" s="19" t="s">
        <v>165</v>
      </c>
      <c r="C475" s="11"/>
      <c r="D475" s="11" t="s">
        <v>68</v>
      </c>
      <c r="E475" s="11"/>
      <c r="F475" s="11"/>
      <c r="G475" s="11"/>
      <c r="H475" s="11"/>
      <c r="I475" s="11"/>
      <c r="J475" s="22" t="s">
        <v>1343</v>
      </c>
      <c r="K475" s="46"/>
      <c r="L475" s="11" t="s">
        <v>11666</v>
      </c>
      <c r="M475" s="11" t="s">
        <v>28</v>
      </c>
      <c r="N475" s="11">
        <v>0</v>
      </c>
      <c r="O475" s="11">
        <v>1</v>
      </c>
      <c r="P475" s="11"/>
      <c r="Q475" s="11"/>
      <c r="R475" s="11"/>
      <c r="S475" s="14"/>
      <c r="T475" s="16"/>
    </row>
    <row r="476" spans="1:20" ht="14.25" customHeight="1">
      <c r="A476" s="7">
        <v>56</v>
      </c>
      <c r="B476" s="19" t="s">
        <v>165</v>
      </c>
      <c r="C476" s="11" t="s">
        <v>38</v>
      </c>
      <c r="D476" s="11" t="s">
        <v>193</v>
      </c>
      <c r="E476" s="11" t="s">
        <v>11967</v>
      </c>
      <c r="F476" s="11"/>
      <c r="G476" s="11" t="s">
        <v>196</v>
      </c>
      <c r="H476" s="11" t="s">
        <v>196</v>
      </c>
      <c r="I476" s="11"/>
      <c r="J476" s="22" t="s">
        <v>194</v>
      </c>
      <c r="K476" s="12" t="s">
        <v>195</v>
      </c>
      <c r="L476" s="11" t="s">
        <v>11663</v>
      </c>
      <c r="M476" s="11" t="s">
        <v>43</v>
      </c>
      <c r="N476" s="11">
        <v>1</v>
      </c>
      <c r="O476" s="11">
        <v>1</v>
      </c>
      <c r="P476" s="11"/>
      <c r="Q476" s="130">
        <v>4</v>
      </c>
      <c r="R476" s="130">
        <v>5</v>
      </c>
      <c r="S476" s="14"/>
      <c r="T476" s="16"/>
    </row>
    <row r="477" spans="1:20" ht="14.25" customHeight="1">
      <c r="A477" s="7">
        <v>56</v>
      </c>
      <c r="B477" s="19" t="s">
        <v>165</v>
      </c>
      <c r="C477" s="11" t="s">
        <v>318</v>
      </c>
      <c r="D477" s="11" t="s">
        <v>573</v>
      </c>
      <c r="E477" s="11"/>
      <c r="F477" s="11"/>
      <c r="G477" s="11"/>
      <c r="H477" s="11"/>
      <c r="I477" s="11"/>
      <c r="J477" s="22" t="s">
        <v>1155</v>
      </c>
      <c r="K477" s="46"/>
      <c r="L477" s="11" t="s">
        <v>11663</v>
      </c>
      <c r="M477" s="11" t="s">
        <v>83</v>
      </c>
      <c r="N477" s="11">
        <v>0</v>
      </c>
      <c r="O477" s="11">
        <v>1</v>
      </c>
      <c r="P477" s="11"/>
      <c r="Q477" s="11"/>
      <c r="R477" s="11"/>
      <c r="S477" s="14"/>
      <c r="T477" s="16"/>
    </row>
    <row r="478" spans="1:20" ht="14.25" customHeight="1">
      <c r="A478" s="7">
        <v>56</v>
      </c>
      <c r="B478" s="19" t="s">
        <v>165</v>
      </c>
      <c r="C478" s="11"/>
      <c r="D478" s="11" t="s">
        <v>9445</v>
      </c>
      <c r="E478" s="11"/>
      <c r="F478" s="11"/>
      <c r="G478" s="11"/>
      <c r="H478" s="11"/>
      <c r="I478" s="11"/>
      <c r="J478" s="22" t="s">
        <v>2449</v>
      </c>
      <c r="K478" s="46"/>
      <c r="L478" s="11" t="s">
        <v>11688</v>
      </c>
      <c r="M478" s="11" t="s">
        <v>83</v>
      </c>
      <c r="N478" s="11">
        <v>0</v>
      </c>
      <c r="O478" s="11">
        <v>1</v>
      </c>
      <c r="P478" s="11"/>
      <c r="Q478" s="11"/>
      <c r="R478" s="11"/>
      <c r="S478" s="14"/>
      <c r="T478" s="16"/>
    </row>
    <row r="479" spans="1:20" ht="14.25" customHeight="1">
      <c r="A479" s="7">
        <v>56</v>
      </c>
      <c r="B479" s="19" t="s">
        <v>165</v>
      </c>
      <c r="C479" s="11" t="s">
        <v>1667</v>
      </c>
      <c r="D479" s="11" t="s">
        <v>1667</v>
      </c>
      <c r="E479" s="11"/>
      <c r="F479" s="11"/>
      <c r="G479" s="11"/>
      <c r="H479" s="11"/>
      <c r="I479" s="11"/>
      <c r="J479" s="22" t="s">
        <v>531</v>
      </c>
      <c r="K479" s="46"/>
      <c r="L479" s="11" t="s">
        <v>11688</v>
      </c>
      <c r="M479" s="11" t="s">
        <v>83</v>
      </c>
      <c r="N479" s="11">
        <v>0</v>
      </c>
      <c r="O479" s="11">
        <v>1</v>
      </c>
      <c r="P479" s="11"/>
      <c r="Q479" s="11"/>
      <c r="R479" s="11"/>
      <c r="S479" s="14"/>
      <c r="T479" s="16"/>
    </row>
    <row r="480" spans="1:20" ht="14.25" customHeight="1">
      <c r="A480" s="7">
        <v>56</v>
      </c>
      <c r="B480" s="19" t="s">
        <v>165</v>
      </c>
      <c r="C480" s="11" t="s">
        <v>197</v>
      </c>
      <c r="D480" s="11" t="s">
        <v>198</v>
      </c>
      <c r="E480" s="11"/>
      <c r="F480" s="11"/>
      <c r="G480" s="11" t="s">
        <v>11968</v>
      </c>
      <c r="H480" s="11" t="s">
        <v>201</v>
      </c>
      <c r="I480" s="11"/>
      <c r="J480" s="22" t="s">
        <v>199</v>
      </c>
      <c r="K480" s="12" t="s">
        <v>200</v>
      </c>
      <c r="L480" s="11" t="s">
        <v>11663</v>
      </c>
      <c r="M480" s="11" t="s">
        <v>110</v>
      </c>
      <c r="N480" s="11">
        <v>1</v>
      </c>
      <c r="O480" s="11">
        <v>1</v>
      </c>
      <c r="P480" s="11"/>
      <c r="Q480" s="130">
        <v>5</v>
      </c>
      <c r="R480" s="130">
        <v>5</v>
      </c>
      <c r="S480" s="14"/>
      <c r="T480" s="16"/>
    </row>
    <row r="481" spans="1:20" ht="14.25" customHeight="1">
      <c r="A481" s="7">
        <v>56</v>
      </c>
      <c r="B481" s="19" t="s">
        <v>165</v>
      </c>
      <c r="C481" s="11"/>
      <c r="D481" s="11" t="s">
        <v>85</v>
      </c>
      <c r="E481" s="11"/>
      <c r="F481" s="11"/>
      <c r="G481" s="11"/>
      <c r="H481" s="11"/>
      <c r="I481" s="11"/>
      <c r="J481" s="22" t="s">
        <v>11969</v>
      </c>
      <c r="K481" s="46"/>
      <c r="L481" s="11" t="s">
        <v>11666</v>
      </c>
      <c r="M481" s="11" t="s">
        <v>28</v>
      </c>
      <c r="N481" s="11">
        <v>0</v>
      </c>
      <c r="O481" s="11">
        <v>1</v>
      </c>
      <c r="P481" s="11"/>
      <c r="Q481" s="11"/>
      <c r="R481" s="11"/>
      <c r="S481" s="14"/>
      <c r="T481" s="16"/>
    </row>
    <row r="482" spans="1:20" ht="14.25" customHeight="1">
      <c r="A482" s="7">
        <v>56</v>
      </c>
      <c r="B482" s="19" t="s">
        <v>165</v>
      </c>
      <c r="C482" s="11"/>
      <c r="D482" s="11" t="s">
        <v>197</v>
      </c>
      <c r="E482" s="11"/>
      <c r="F482" s="11"/>
      <c r="G482" s="11"/>
      <c r="H482" s="11"/>
      <c r="I482" s="11"/>
      <c r="J482" s="22" t="s">
        <v>4535</v>
      </c>
      <c r="K482" s="46"/>
      <c r="L482" s="11" t="s">
        <v>11663</v>
      </c>
      <c r="M482" s="11" t="s">
        <v>28</v>
      </c>
      <c r="N482" s="11">
        <v>0</v>
      </c>
      <c r="O482" s="11">
        <v>1</v>
      </c>
      <c r="P482" s="11"/>
      <c r="Q482" s="11"/>
      <c r="R482" s="11"/>
      <c r="S482" s="14"/>
      <c r="T482" s="16"/>
    </row>
    <row r="483" spans="1:20" ht="14.25" customHeight="1">
      <c r="A483" s="7">
        <v>56</v>
      </c>
      <c r="B483" s="19" t="s">
        <v>165</v>
      </c>
      <c r="C483" s="23"/>
      <c r="D483" s="11" t="s">
        <v>11970</v>
      </c>
      <c r="E483" s="11"/>
      <c r="F483" s="11"/>
      <c r="G483" s="23"/>
      <c r="H483" s="11"/>
      <c r="I483" s="11"/>
      <c r="J483" s="22" t="s">
        <v>1158</v>
      </c>
      <c r="K483" s="46"/>
      <c r="L483" s="11" t="s">
        <v>11666</v>
      </c>
      <c r="M483" s="11" t="s">
        <v>43</v>
      </c>
      <c r="N483" s="11">
        <v>0</v>
      </c>
      <c r="O483" s="11">
        <v>1</v>
      </c>
      <c r="P483" s="11"/>
      <c r="Q483" s="11"/>
      <c r="R483" s="11"/>
      <c r="S483" s="14"/>
      <c r="T483" s="16"/>
    </row>
    <row r="484" spans="1:20" ht="14.25" customHeight="1">
      <c r="A484" s="7">
        <v>56</v>
      </c>
      <c r="B484" s="19" t="s">
        <v>165</v>
      </c>
      <c r="C484" s="11" t="s">
        <v>753</v>
      </c>
      <c r="D484" s="11" t="s">
        <v>11971</v>
      </c>
      <c r="E484" s="11"/>
      <c r="F484" s="11" t="s">
        <v>4950</v>
      </c>
      <c r="G484" s="11" t="s">
        <v>2213</v>
      </c>
      <c r="H484" s="11" t="s">
        <v>2213</v>
      </c>
      <c r="I484" s="11"/>
      <c r="J484" s="22" t="s">
        <v>1615</v>
      </c>
      <c r="K484" s="46"/>
      <c r="L484" s="11" t="s">
        <v>11666</v>
      </c>
      <c r="M484" s="11" t="s">
        <v>28</v>
      </c>
      <c r="N484" s="11">
        <v>0</v>
      </c>
      <c r="O484" s="11">
        <v>1</v>
      </c>
      <c r="P484" s="11"/>
      <c r="Q484" s="11"/>
      <c r="R484" s="11"/>
      <c r="S484" s="14"/>
      <c r="T484" s="16"/>
    </row>
    <row r="485" spans="1:20" ht="14.25" customHeight="1">
      <c r="A485" s="7">
        <v>56</v>
      </c>
      <c r="B485" s="19" t="s">
        <v>165</v>
      </c>
      <c r="C485" s="11" t="s">
        <v>89</v>
      </c>
      <c r="D485" s="11" t="s">
        <v>202</v>
      </c>
      <c r="E485" s="11"/>
      <c r="F485" s="11"/>
      <c r="G485" s="11" t="s">
        <v>205</v>
      </c>
      <c r="H485" s="11" t="s">
        <v>206</v>
      </c>
      <c r="I485" s="11"/>
      <c r="J485" s="22" t="s">
        <v>203</v>
      </c>
      <c r="K485" s="12" t="s">
        <v>204</v>
      </c>
      <c r="L485" s="11" t="s">
        <v>11666</v>
      </c>
      <c r="M485" s="11" t="s">
        <v>43</v>
      </c>
      <c r="N485" s="11">
        <v>1</v>
      </c>
      <c r="O485" s="11">
        <v>1</v>
      </c>
      <c r="P485" s="11"/>
      <c r="Q485" s="130">
        <v>4</v>
      </c>
      <c r="R485" s="130">
        <v>5</v>
      </c>
      <c r="S485" s="14"/>
      <c r="T485" s="16"/>
    </row>
    <row r="486" spans="1:20" ht="14.25" customHeight="1">
      <c r="A486" s="7">
        <v>57</v>
      </c>
      <c r="B486" s="19" t="s">
        <v>207</v>
      </c>
      <c r="C486" s="11"/>
      <c r="D486" s="11" t="s">
        <v>85</v>
      </c>
      <c r="E486" s="14"/>
      <c r="F486" s="14"/>
      <c r="G486" s="14"/>
      <c r="H486" s="14"/>
      <c r="I486" s="14"/>
      <c r="J486" s="12" t="s">
        <v>2306</v>
      </c>
      <c r="K486" s="415"/>
      <c r="L486" s="11" t="s">
        <v>11666</v>
      </c>
      <c r="M486" s="11" t="s">
        <v>28</v>
      </c>
      <c r="N486" s="11">
        <v>1</v>
      </c>
      <c r="O486" s="11">
        <v>1</v>
      </c>
      <c r="P486" s="11" t="s">
        <v>11972</v>
      </c>
      <c r="Q486" s="11"/>
      <c r="R486" s="11"/>
      <c r="S486" s="14"/>
      <c r="T486" s="16"/>
    </row>
    <row r="487" spans="1:20" ht="14.25" customHeight="1">
      <c r="A487" s="7">
        <v>57</v>
      </c>
      <c r="B487" s="19" t="s">
        <v>207</v>
      </c>
      <c r="C487" s="11" t="s">
        <v>37</v>
      </c>
      <c r="D487" s="11" t="s">
        <v>216</v>
      </c>
      <c r="E487" s="14"/>
      <c r="F487" s="14"/>
      <c r="G487" s="14"/>
      <c r="H487" s="14"/>
      <c r="I487" s="14"/>
      <c r="J487" s="12" t="s">
        <v>2101</v>
      </c>
      <c r="K487" s="415"/>
      <c r="L487" s="11" t="s">
        <v>11663</v>
      </c>
      <c r="M487" s="11" t="s">
        <v>43</v>
      </c>
      <c r="N487" s="11">
        <v>0</v>
      </c>
      <c r="O487" s="11">
        <v>1</v>
      </c>
      <c r="P487" s="11" t="s">
        <v>11973</v>
      </c>
      <c r="Q487" s="11"/>
      <c r="R487" s="11"/>
      <c r="S487" s="14"/>
      <c r="T487" s="16"/>
    </row>
    <row r="488" spans="1:20" ht="28.8">
      <c r="A488" s="7">
        <v>57</v>
      </c>
      <c r="B488" s="19" t="s">
        <v>207</v>
      </c>
      <c r="C488" s="11" t="s">
        <v>68</v>
      </c>
      <c r="D488" s="11" t="s">
        <v>90</v>
      </c>
      <c r="E488" s="14"/>
      <c r="F488" s="11" t="s">
        <v>208</v>
      </c>
      <c r="G488" s="11" t="s">
        <v>212</v>
      </c>
      <c r="H488" s="11" t="s">
        <v>212</v>
      </c>
      <c r="I488" s="14"/>
      <c r="J488" s="12" t="s">
        <v>209</v>
      </c>
      <c r="K488" s="12" t="s">
        <v>210</v>
      </c>
      <c r="L488" s="11" t="s">
        <v>11666</v>
      </c>
      <c r="M488" s="11" t="s">
        <v>28</v>
      </c>
      <c r="N488" s="11">
        <v>1</v>
      </c>
      <c r="O488" s="11">
        <v>1</v>
      </c>
      <c r="P488" s="11" t="s">
        <v>11974</v>
      </c>
      <c r="Q488" s="130">
        <v>4</v>
      </c>
      <c r="R488" s="130">
        <v>5</v>
      </c>
      <c r="S488" s="14"/>
      <c r="T488" s="16"/>
    </row>
    <row r="489" spans="1:20" ht="15" customHeight="1">
      <c r="A489" s="7">
        <v>57</v>
      </c>
      <c r="B489" s="19" t="s">
        <v>207</v>
      </c>
      <c r="C489" s="11" t="s">
        <v>1847</v>
      </c>
      <c r="D489" s="11" t="s">
        <v>1848</v>
      </c>
      <c r="E489" s="14"/>
      <c r="F489" s="11"/>
      <c r="G489" s="11"/>
      <c r="H489" s="11"/>
      <c r="I489" s="14"/>
      <c r="J489" s="12" t="s">
        <v>3084</v>
      </c>
      <c r="K489" s="46"/>
      <c r="L489" s="11" t="s">
        <v>11666</v>
      </c>
      <c r="M489" s="11" t="s">
        <v>28</v>
      </c>
      <c r="N489" s="11">
        <v>0</v>
      </c>
      <c r="O489" s="11">
        <v>1</v>
      </c>
      <c r="P489" s="11" t="s">
        <v>11975</v>
      </c>
      <c r="Q489" s="11"/>
      <c r="R489" s="11"/>
      <c r="S489" s="14"/>
      <c r="T489" s="16"/>
    </row>
    <row r="490" spans="1:20" ht="15" customHeight="1">
      <c r="A490" s="7">
        <v>57</v>
      </c>
      <c r="B490" s="19" t="s">
        <v>207</v>
      </c>
      <c r="C490" s="11" t="s">
        <v>84</v>
      </c>
      <c r="D490" s="11" t="s">
        <v>85</v>
      </c>
      <c r="E490" s="14"/>
      <c r="F490" s="11"/>
      <c r="G490" s="11" t="s">
        <v>215</v>
      </c>
      <c r="H490" s="11" t="s">
        <v>215</v>
      </c>
      <c r="I490" s="23"/>
      <c r="J490" s="12" t="s">
        <v>213</v>
      </c>
      <c r="K490" s="12" t="s">
        <v>214</v>
      </c>
      <c r="L490" s="11" t="s">
        <v>11666</v>
      </c>
      <c r="M490" s="11" t="s">
        <v>28</v>
      </c>
      <c r="N490" s="11">
        <v>0</v>
      </c>
      <c r="O490" s="11">
        <v>1</v>
      </c>
      <c r="P490" s="11" t="s">
        <v>11976</v>
      </c>
      <c r="Q490" s="130">
        <v>4</v>
      </c>
      <c r="R490" s="130">
        <v>4</v>
      </c>
      <c r="S490" s="14"/>
      <c r="T490" s="16"/>
    </row>
    <row r="491" spans="1:20" ht="15" customHeight="1">
      <c r="A491" s="7">
        <v>57</v>
      </c>
      <c r="B491" s="19" t="s">
        <v>207</v>
      </c>
      <c r="C491" s="11" t="s">
        <v>37</v>
      </c>
      <c r="D491" s="11" t="s">
        <v>216</v>
      </c>
      <c r="E491" s="14"/>
      <c r="F491" s="11"/>
      <c r="G491" s="11"/>
      <c r="H491" s="11"/>
      <c r="I491" s="11" t="s">
        <v>220</v>
      </c>
      <c r="J491" s="12" t="s">
        <v>217</v>
      </c>
      <c r="K491" s="12" t="s">
        <v>218</v>
      </c>
      <c r="L491" s="11" t="s">
        <v>11663</v>
      </c>
      <c r="M491" s="11" t="s">
        <v>43</v>
      </c>
      <c r="N491" s="11">
        <v>0</v>
      </c>
      <c r="O491" s="11">
        <v>1</v>
      </c>
      <c r="P491" s="11" t="s">
        <v>11977</v>
      </c>
      <c r="Q491" s="130">
        <v>4</v>
      </c>
      <c r="R491" s="130">
        <v>4</v>
      </c>
      <c r="S491" s="11"/>
      <c r="T491" s="16"/>
    </row>
    <row r="492" spans="1:20" ht="14.25" customHeight="1">
      <c r="A492" s="7">
        <v>58</v>
      </c>
      <c r="B492" s="19" t="s">
        <v>221</v>
      </c>
      <c r="C492" s="11"/>
      <c r="D492" s="11" t="s">
        <v>11978</v>
      </c>
      <c r="E492" s="14"/>
      <c r="F492" s="14"/>
      <c r="G492" s="14"/>
      <c r="H492" s="14"/>
      <c r="I492" s="14"/>
      <c r="J492" s="12" t="s">
        <v>1522</v>
      </c>
      <c r="K492" s="415"/>
      <c r="L492" s="11" t="s">
        <v>11666</v>
      </c>
      <c r="M492" s="11" t="s">
        <v>28</v>
      </c>
      <c r="N492" s="11">
        <v>0</v>
      </c>
      <c r="O492" s="11">
        <v>1</v>
      </c>
      <c r="P492" s="11"/>
      <c r="Q492" s="11"/>
      <c r="R492" s="11"/>
      <c r="S492" s="14"/>
      <c r="T492" s="16"/>
    </row>
    <row r="493" spans="1:20" ht="14.25" customHeight="1">
      <c r="A493" s="7">
        <v>58</v>
      </c>
      <c r="B493" s="19" t="s">
        <v>221</v>
      </c>
      <c r="C493" s="11" t="s">
        <v>84</v>
      </c>
      <c r="D493" s="11" t="s">
        <v>85</v>
      </c>
      <c r="E493" s="14"/>
      <c r="F493" s="14"/>
      <c r="G493" s="11" t="s">
        <v>225</v>
      </c>
      <c r="H493" s="11" t="s">
        <v>225</v>
      </c>
      <c r="I493" s="14"/>
      <c r="J493" s="12" t="s">
        <v>222</v>
      </c>
      <c r="K493" s="12" t="s">
        <v>223</v>
      </c>
      <c r="L493" s="11" t="s">
        <v>11666</v>
      </c>
      <c r="M493" s="11" t="s">
        <v>28</v>
      </c>
      <c r="N493" s="11">
        <v>1</v>
      </c>
      <c r="O493" s="11">
        <v>1</v>
      </c>
      <c r="P493" s="11" t="s">
        <v>11979</v>
      </c>
      <c r="Q493" s="130">
        <v>5</v>
      </c>
      <c r="R493" s="130">
        <v>5</v>
      </c>
      <c r="S493" s="14"/>
      <c r="T493" s="16"/>
    </row>
    <row r="494" spans="1:20" ht="14.25" customHeight="1">
      <c r="A494" s="7">
        <v>58</v>
      </c>
      <c r="B494" s="19" t="s">
        <v>221</v>
      </c>
      <c r="C494" s="11" t="s">
        <v>44</v>
      </c>
      <c r="D494" s="11" t="s">
        <v>226</v>
      </c>
      <c r="E494" s="14"/>
      <c r="F494" s="11" t="s">
        <v>227</v>
      </c>
      <c r="G494" s="11" t="s">
        <v>231</v>
      </c>
      <c r="H494" s="11" t="s">
        <v>231</v>
      </c>
      <c r="I494" s="11" t="s">
        <v>232</v>
      </c>
      <c r="J494" s="12" t="s">
        <v>228</v>
      </c>
      <c r="K494" s="12" t="s">
        <v>229</v>
      </c>
      <c r="L494" s="11" t="s">
        <v>11666</v>
      </c>
      <c r="M494" s="11" t="s">
        <v>43</v>
      </c>
      <c r="N494" s="11">
        <v>1</v>
      </c>
      <c r="O494" s="11">
        <v>1</v>
      </c>
      <c r="P494" s="11" t="s">
        <v>11980</v>
      </c>
      <c r="Q494" s="130">
        <v>4</v>
      </c>
      <c r="R494" s="130">
        <v>4</v>
      </c>
      <c r="S494" s="14"/>
      <c r="T494" s="16"/>
    </row>
    <row r="495" spans="1:20" ht="14.25" customHeight="1">
      <c r="A495" s="7">
        <v>58</v>
      </c>
      <c r="B495" s="19" t="s">
        <v>221</v>
      </c>
      <c r="C495" s="11" t="s">
        <v>233</v>
      </c>
      <c r="D495" s="11" t="s">
        <v>234</v>
      </c>
      <c r="E495" s="11" t="s">
        <v>11981</v>
      </c>
      <c r="F495" s="11"/>
      <c r="G495" s="11" t="s">
        <v>237</v>
      </c>
      <c r="H495" s="11" t="s">
        <v>237</v>
      </c>
      <c r="I495" s="11"/>
      <c r="J495" s="12" t="s">
        <v>146</v>
      </c>
      <c r="K495" s="12" t="s">
        <v>235</v>
      </c>
      <c r="L495" s="11" t="s">
        <v>11666</v>
      </c>
      <c r="M495" s="11" t="s">
        <v>28</v>
      </c>
      <c r="N495" s="11">
        <v>1</v>
      </c>
      <c r="O495" s="11">
        <v>1</v>
      </c>
      <c r="P495" s="11"/>
      <c r="Q495" s="130">
        <v>4</v>
      </c>
      <c r="R495" s="130">
        <v>4</v>
      </c>
      <c r="S495" s="14"/>
      <c r="T495" s="16"/>
    </row>
    <row r="496" spans="1:20" ht="14.25" customHeight="1">
      <c r="A496" s="7">
        <v>58</v>
      </c>
      <c r="B496" s="19" t="s">
        <v>221</v>
      </c>
      <c r="C496" s="11" t="s">
        <v>238</v>
      </c>
      <c r="D496" s="11" t="s">
        <v>90</v>
      </c>
      <c r="E496" s="11"/>
      <c r="F496" s="11" t="s">
        <v>239</v>
      </c>
      <c r="G496" s="11"/>
      <c r="H496" s="11"/>
      <c r="I496" s="11" t="s">
        <v>11982</v>
      </c>
      <c r="J496" s="12" t="s">
        <v>240</v>
      </c>
      <c r="K496" s="12" t="s">
        <v>241</v>
      </c>
      <c r="L496" s="11" t="s">
        <v>11663</v>
      </c>
      <c r="M496" s="11" t="s">
        <v>43</v>
      </c>
      <c r="N496" s="11">
        <v>0</v>
      </c>
      <c r="O496" s="11">
        <v>1</v>
      </c>
      <c r="P496" s="11"/>
      <c r="Q496" s="130">
        <v>4</v>
      </c>
      <c r="R496" s="130">
        <v>4</v>
      </c>
      <c r="S496" s="14"/>
      <c r="T496" s="16"/>
    </row>
    <row r="497" spans="1:20" ht="14.25" customHeight="1">
      <c r="A497" s="7">
        <v>58</v>
      </c>
      <c r="B497" s="19" t="s">
        <v>221</v>
      </c>
      <c r="C497" s="11" t="s">
        <v>79</v>
      </c>
      <c r="D497" s="11" t="s">
        <v>90</v>
      </c>
      <c r="E497" s="11"/>
      <c r="F497" s="11" t="s">
        <v>80</v>
      </c>
      <c r="G497" s="11" t="s">
        <v>245</v>
      </c>
      <c r="H497" s="11" t="s">
        <v>245</v>
      </c>
      <c r="I497" s="11"/>
      <c r="J497" s="12" t="s">
        <v>243</v>
      </c>
      <c r="K497" s="12" t="s">
        <v>244</v>
      </c>
      <c r="L497" s="11" t="s">
        <v>11688</v>
      </c>
      <c r="M497" s="11" t="s">
        <v>83</v>
      </c>
      <c r="N497" s="11">
        <v>0</v>
      </c>
      <c r="O497" s="11">
        <v>3</v>
      </c>
      <c r="P497" s="11"/>
      <c r="Q497" s="130">
        <v>4</v>
      </c>
      <c r="R497" s="130">
        <v>4</v>
      </c>
      <c r="S497" s="14"/>
      <c r="T497" s="16"/>
    </row>
    <row r="498" spans="1:20" ht="14.25" customHeight="1">
      <c r="A498" s="7">
        <v>58</v>
      </c>
      <c r="B498" s="19" t="s">
        <v>221</v>
      </c>
      <c r="C498" s="11" t="s">
        <v>284</v>
      </c>
      <c r="D498" s="11" t="s">
        <v>284</v>
      </c>
      <c r="E498" s="11"/>
      <c r="F498" s="11"/>
      <c r="G498" s="11"/>
      <c r="H498" s="11"/>
      <c r="I498" s="11"/>
      <c r="J498" s="12" t="s">
        <v>2253</v>
      </c>
      <c r="K498" s="46"/>
      <c r="L498" s="11" t="s">
        <v>11688</v>
      </c>
      <c r="M498" s="11" t="s">
        <v>83</v>
      </c>
      <c r="N498" s="11">
        <v>0</v>
      </c>
      <c r="O498" s="11">
        <v>1</v>
      </c>
      <c r="P498" s="11"/>
      <c r="Q498" s="11"/>
      <c r="R498" s="11"/>
      <c r="S498" s="14"/>
      <c r="T498" s="16"/>
    </row>
    <row r="499" spans="1:20" ht="14.25" customHeight="1">
      <c r="A499" s="7">
        <v>58</v>
      </c>
      <c r="B499" s="19" t="s">
        <v>221</v>
      </c>
      <c r="C499" s="11" t="s">
        <v>79</v>
      </c>
      <c r="D499" s="11" t="s">
        <v>79</v>
      </c>
      <c r="E499" s="11"/>
      <c r="F499" s="11"/>
      <c r="G499" s="11"/>
      <c r="H499" s="11"/>
      <c r="I499" s="11"/>
      <c r="J499" s="12" t="s">
        <v>188</v>
      </c>
      <c r="K499" s="46"/>
      <c r="L499" s="11" t="s">
        <v>11688</v>
      </c>
      <c r="M499" s="11" t="s">
        <v>83</v>
      </c>
      <c r="N499" s="11">
        <v>0</v>
      </c>
      <c r="O499" s="11">
        <v>1</v>
      </c>
      <c r="P499" s="11" t="s">
        <v>11983</v>
      </c>
      <c r="Q499" s="11"/>
      <c r="R499" s="11"/>
      <c r="S499" s="14"/>
      <c r="T499" s="16"/>
    </row>
    <row r="500" spans="1:20" ht="14.25" customHeight="1">
      <c r="A500" s="7">
        <v>58</v>
      </c>
      <c r="B500" s="19" t="s">
        <v>221</v>
      </c>
      <c r="C500" s="11"/>
      <c r="D500" s="11" t="s">
        <v>11984</v>
      </c>
      <c r="E500" s="11"/>
      <c r="F500" s="11"/>
      <c r="G500" s="11"/>
      <c r="H500" s="11"/>
      <c r="I500" s="11"/>
      <c r="J500" s="12" t="s">
        <v>2197</v>
      </c>
      <c r="K500" s="46"/>
      <c r="L500" s="11" t="s">
        <v>11688</v>
      </c>
      <c r="M500" s="11" t="s">
        <v>83</v>
      </c>
      <c r="N500" s="11">
        <v>0</v>
      </c>
      <c r="O500" s="11">
        <v>1</v>
      </c>
      <c r="P500" s="11"/>
      <c r="Q500" s="11"/>
      <c r="R500" s="11"/>
      <c r="S500" s="14"/>
      <c r="T500" s="16"/>
    </row>
    <row r="501" spans="1:20" ht="14.25" customHeight="1">
      <c r="A501" s="7">
        <v>58</v>
      </c>
      <c r="B501" s="19" t="s">
        <v>221</v>
      </c>
      <c r="C501" s="11"/>
      <c r="D501" s="11" t="s">
        <v>616</v>
      </c>
      <c r="E501" s="11"/>
      <c r="F501" s="11"/>
      <c r="G501" s="11"/>
      <c r="H501" s="11"/>
      <c r="I501" s="11"/>
      <c r="J501" s="12" t="s">
        <v>6771</v>
      </c>
      <c r="K501" s="46"/>
      <c r="L501" s="11" t="s">
        <v>11666</v>
      </c>
      <c r="M501" s="11" t="s">
        <v>28</v>
      </c>
      <c r="N501" s="11">
        <v>0</v>
      </c>
      <c r="O501" s="11">
        <v>1</v>
      </c>
      <c r="P501" s="11"/>
      <c r="Q501" s="11"/>
      <c r="R501" s="11"/>
      <c r="S501" s="14"/>
      <c r="T501" s="16"/>
    </row>
    <row r="502" spans="1:20" ht="14.25" customHeight="1">
      <c r="A502" s="7">
        <v>59</v>
      </c>
      <c r="B502" s="19" t="s">
        <v>246</v>
      </c>
      <c r="C502" s="11" t="s">
        <v>118</v>
      </c>
      <c r="D502" s="11" t="s">
        <v>118</v>
      </c>
      <c r="E502" s="14"/>
      <c r="F502" s="14"/>
      <c r="G502" s="11" t="s">
        <v>11985</v>
      </c>
      <c r="H502" s="11" t="s">
        <v>11986</v>
      </c>
      <c r="I502" s="11" t="s">
        <v>251</v>
      </c>
      <c r="J502" s="12" t="s">
        <v>247</v>
      </c>
      <c r="K502" s="12" t="s">
        <v>248</v>
      </c>
      <c r="L502" s="11" t="s">
        <v>11666</v>
      </c>
      <c r="M502" s="11" t="s">
        <v>28</v>
      </c>
      <c r="N502" s="11">
        <v>0</v>
      </c>
      <c r="O502" s="11">
        <v>1</v>
      </c>
      <c r="P502" s="11"/>
      <c r="Q502" s="130">
        <v>5</v>
      </c>
      <c r="R502" s="130">
        <v>5</v>
      </c>
      <c r="S502" s="14"/>
      <c r="T502" s="16"/>
    </row>
    <row r="503" spans="1:20" ht="14.25" customHeight="1">
      <c r="A503" s="7">
        <v>59</v>
      </c>
      <c r="B503" s="19" t="s">
        <v>246</v>
      </c>
      <c r="C503" s="11" t="s">
        <v>75</v>
      </c>
      <c r="D503" s="11" t="s">
        <v>75</v>
      </c>
      <c r="E503" s="11" t="s">
        <v>257</v>
      </c>
      <c r="F503" s="14"/>
      <c r="G503" s="11"/>
      <c r="H503" s="11"/>
      <c r="I503" s="14"/>
      <c r="J503" s="12" t="s">
        <v>376</v>
      </c>
      <c r="K503" s="415"/>
      <c r="L503" s="11" t="s">
        <v>11666</v>
      </c>
      <c r="M503" s="11" t="s">
        <v>78</v>
      </c>
      <c r="N503" s="11">
        <v>0</v>
      </c>
      <c r="O503" s="11">
        <v>1</v>
      </c>
      <c r="P503" s="11" t="s">
        <v>11759</v>
      </c>
      <c r="Q503" s="11"/>
      <c r="R503" s="11"/>
      <c r="S503" s="14"/>
      <c r="T503" s="16"/>
    </row>
    <row r="504" spans="1:20" ht="14.25" customHeight="1">
      <c r="A504" s="7">
        <v>59</v>
      </c>
      <c r="B504" s="19" t="s">
        <v>246</v>
      </c>
      <c r="C504" s="11"/>
      <c r="D504" s="11" t="s">
        <v>11987</v>
      </c>
      <c r="E504" s="11"/>
      <c r="F504" s="11" t="s">
        <v>11988</v>
      </c>
      <c r="G504" s="11"/>
      <c r="H504" s="11"/>
      <c r="I504" s="14"/>
      <c r="J504" s="12" t="s">
        <v>1647</v>
      </c>
      <c r="K504" s="415"/>
      <c r="L504" s="11" t="s">
        <v>11666</v>
      </c>
      <c r="M504" s="11" t="s">
        <v>43</v>
      </c>
      <c r="N504" s="11">
        <v>0</v>
      </c>
      <c r="O504" s="11">
        <v>1</v>
      </c>
      <c r="P504" s="11"/>
      <c r="Q504" s="11"/>
      <c r="R504" s="11"/>
      <c r="S504" s="14"/>
      <c r="T504" s="16"/>
    </row>
    <row r="505" spans="1:20" ht="14.25" customHeight="1">
      <c r="A505" s="7">
        <v>59</v>
      </c>
      <c r="B505" s="19" t="s">
        <v>246</v>
      </c>
      <c r="C505" s="11"/>
      <c r="D505" s="11" t="s">
        <v>11989</v>
      </c>
      <c r="E505" s="11"/>
      <c r="F505" s="11" t="s">
        <v>11990</v>
      </c>
      <c r="G505" s="11"/>
      <c r="H505" s="11"/>
      <c r="I505" s="14"/>
      <c r="J505" s="12"/>
      <c r="K505" s="415"/>
      <c r="L505" s="11" t="s">
        <v>11666</v>
      </c>
      <c r="M505" s="11" t="s">
        <v>43</v>
      </c>
      <c r="N505" s="11">
        <v>0</v>
      </c>
      <c r="O505" s="11">
        <v>1</v>
      </c>
      <c r="P505" s="11"/>
      <c r="Q505" s="11"/>
      <c r="R505" s="11"/>
      <c r="S505" s="14"/>
      <c r="T505" s="16"/>
    </row>
    <row r="506" spans="1:20" ht="14.25" customHeight="1">
      <c r="A506" s="7">
        <v>59</v>
      </c>
      <c r="B506" s="19" t="s">
        <v>246</v>
      </c>
      <c r="C506" s="11"/>
      <c r="D506" s="11" t="s">
        <v>3851</v>
      </c>
      <c r="E506" s="11"/>
      <c r="F506" s="11"/>
      <c r="G506" s="11"/>
      <c r="H506" s="11"/>
      <c r="I506" s="14"/>
      <c r="J506" s="12" t="s">
        <v>433</v>
      </c>
      <c r="K506" s="415"/>
      <c r="L506" s="11" t="s">
        <v>11666</v>
      </c>
      <c r="M506" s="11" t="s">
        <v>43</v>
      </c>
      <c r="N506" s="11">
        <v>0</v>
      </c>
      <c r="O506" s="11">
        <v>1</v>
      </c>
      <c r="P506" s="11"/>
      <c r="Q506" s="11"/>
      <c r="R506" s="11"/>
      <c r="S506" s="14"/>
      <c r="T506" s="16"/>
    </row>
    <row r="507" spans="1:20" ht="14.25" customHeight="1">
      <c r="A507" s="7">
        <v>59</v>
      </c>
      <c r="B507" s="19" t="s">
        <v>246</v>
      </c>
      <c r="C507" s="11"/>
      <c r="D507" s="11" t="s">
        <v>11991</v>
      </c>
      <c r="E507" s="11" t="s">
        <v>1737</v>
      </c>
      <c r="F507" s="11"/>
      <c r="G507" s="11"/>
      <c r="H507" s="11"/>
      <c r="I507" s="14"/>
      <c r="J507" s="12" t="s">
        <v>438</v>
      </c>
      <c r="K507" s="415"/>
      <c r="L507" s="11" t="s">
        <v>11666</v>
      </c>
      <c r="M507" s="11" t="s">
        <v>43</v>
      </c>
      <c r="N507" s="11">
        <v>0</v>
      </c>
      <c r="O507" s="11">
        <v>1</v>
      </c>
      <c r="P507" s="11" t="s">
        <v>11992</v>
      </c>
      <c r="Q507" s="11"/>
      <c r="R507" s="11"/>
      <c r="S507" s="14"/>
      <c r="T507" s="16"/>
    </row>
    <row r="508" spans="1:20" ht="14.25" customHeight="1">
      <c r="A508" s="7">
        <v>59</v>
      </c>
      <c r="B508" s="19" t="s">
        <v>246</v>
      </c>
      <c r="C508" s="11"/>
      <c r="D508" s="11" t="s">
        <v>8068</v>
      </c>
      <c r="E508" s="11"/>
      <c r="F508" s="11"/>
      <c r="G508" s="11"/>
      <c r="H508" s="11"/>
      <c r="I508" s="14"/>
      <c r="J508" s="12" t="s">
        <v>1627</v>
      </c>
      <c r="K508" s="415"/>
      <c r="L508" s="11" t="s">
        <v>11666</v>
      </c>
      <c r="M508" s="11" t="s">
        <v>43</v>
      </c>
      <c r="N508" s="11">
        <v>0</v>
      </c>
      <c r="O508" s="11">
        <v>1</v>
      </c>
      <c r="P508" s="11"/>
      <c r="Q508" s="11"/>
      <c r="R508" s="11"/>
      <c r="S508" s="14"/>
      <c r="T508" s="16"/>
    </row>
    <row r="509" spans="1:20" ht="14.25" customHeight="1">
      <c r="A509" s="7">
        <v>59</v>
      </c>
      <c r="B509" s="19" t="s">
        <v>246</v>
      </c>
      <c r="C509" s="11"/>
      <c r="D509" s="11" t="s">
        <v>273</v>
      </c>
      <c r="E509" s="11"/>
      <c r="F509" s="11"/>
      <c r="G509" s="11"/>
      <c r="H509" s="11"/>
      <c r="I509" s="14"/>
      <c r="J509" s="12" t="s">
        <v>1961</v>
      </c>
      <c r="K509" s="415"/>
      <c r="L509" s="11" t="s">
        <v>11666</v>
      </c>
      <c r="M509" s="11" t="s">
        <v>43</v>
      </c>
      <c r="N509" s="11">
        <v>0</v>
      </c>
      <c r="O509" s="11">
        <v>1</v>
      </c>
      <c r="P509" s="11"/>
      <c r="Q509" s="11"/>
      <c r="R509" s="11"/>
      <c r="S509" s="14"/>
      <c r="T509" s="16"/>
    </row>
    <row r="510" spans="1:20" ht="14.25" customHeight="1">
      <c r="A510" s="7">
        <v>59</v>
      </c>
      <c r="B510" s="19" t="s">
        <v>246</v>
      </c>
      <c r="C510" s="11"/>
      <c r="D510" s="11" t="s">
        <v>9183</v>
      </c>
      <c r="E510" s="11" t="s">
        <v>417</v>
      </c>
      <c r="F510" s="11" t="s">
        <v>11993</v>
      </c>
      <c r="G510" s="11"/>
      <c r="H510" s="11"/>
      <c r="I510" s="14"/>
      <c r="J510" s="12" t="s">
        <v>1724</v>
      </c>
      <c r="K510" s="415"/>
      <c r="L510" s="11" t="s">
        <v>11666</v>
      </c>
      <c r="M510" s="11" t="s">
        <v>43</v>
      </c>
      <c r="N510" s="11">
        <v>0</v>
      </c>
      <c r="O510" s="11">
        <v>1</v>
      </c>
      <c r="P510" s="11"/>
      <c r="Q510" s="11"/>
      <c r="R510" s="11"/>
      <c r="S510" s="14"/>
      <c r="T510" s="16"/>
    </row>
    <row r="511" spans="1:20" ht="14.25" customHeight="1">
      <c r="A511" s="7">
        <v>59</v>
      </c>
      <c r="B511" s="19" t="s">
        <v>246</v>
      </c>
      <c r="C511" s="11"/>
      <c r="D511" s="11" t="s">
        <v>11994</v>
      </c>
      <c r="E511" s="11" t="s">
        <v>1753</v>
      </c>
      <c r="F511" s="11" t="s">
        <v>11995</v>
      </c>
      <c r="G511" s="11"/>
      <c r="H511" s="11"/>
      <c r="I511" s="14"/>
      <c r="J511" s="12" t="s">
        <v>549</v>
      </c>
      <c r="K511" s="415"/>
      <c r="L511" s="11" t="s">
        <v>11666</v>
      </c>
      <c r="M511" s="11" t="s">
        <v>43</v>
      </c>
      <c r="N511" s="11">
        <v>0</v>
      </c>
      <c r="O511" s="11">
        <v>1</v>
      </c>
      <c r="P511" s="11" t="s">
        <v>11996</v>
      </c>
      <c r="Q511" s="11"/>
      <c r="R511" s="11"/>
      <c r="S511" s="14"/>
      <c r="T511" s="16"/>
    </row>
    <row r="512" spans="1:20" ht="14.25" customHeight="1">
      <c r="A512" s="7">
        <v>59</v>
      </c>
      <c r="B512" s="19" t="s">
        <v>246</v>
      </c>
      <c r="C512" s="11" t="s">
        <v>94</v>
      </c>
      <c r="D512" s="11" t="s">
        <v>94</v>
      </c>
      <c r="E512" s="11"/>
      <c r="F512" s="11"/>
      <c r="G512" s="11"/>
      <c r="H512" s="11"/>
      <c r="I512" s="14"/>
      <c r="J512" s="12" t="s">
        <v>253</v>
      </c>
      <c r="K512" s="12" t="s">
        <v>254</v>
      </c>
      <c r="L512" s="11" t="s">
        <v>11738</v>
      </c>
      <c r="M512" s="11" t="s">
        <v>98</v>
      </c>
      <c r="N512" s="11">
        <v>0</v>
      </c>
      <c r="O512" s="11">
        <v>1</v>
      </c>
      <c r="P512" s="11"/>
      <c r="Q512" s="130">
        <v>4</v>
      </c>
      <c r="R512" s="130">
        <v>4</v>
      </c>
      <c r="S512" s="14"/>
      <c r="T512" s="16"/>
    </row>
    <row r="513" spans="1:20" ht="14.25" customHeight="1">
      <c r="A513" s="7">
        <v>59</v>
      </c>
      <c r="B513" s="19" t="s">
        <v>246</v>
      </c>
      <c r="C513" s="11"/>
      <c r="D513" s="11" t="s">
        <v>11997</v>
      </c>
      <c r="E513" s="11"/>
      <c r="F513" s="11"/>
      <c r="G513" s="11"/>
      <c r="H513" s="11"/>
      <c r="I513" s="14"/>
      <c r="J513" s="12" t="s">
        <v>1037</v>
      </c>
      <c r="K513" s="415"/>
      <c r="L513" s="11" t="s">
        <v>11666</v>
      </c>
      <c r="M513" s="11" t="s">
        <v>43</v>
      </c>
      <c r="N513" s="11">
        <v>0</v>
      </c>
      <c r="O513" s="11">
        <v>1</v>
      </c>
      <c r="P513" s="11"/>
      <c r="Q513" s="11"/>
      <c r="R513" s="11"/>
      <c r="S513" s="14"/>
      <c r="T513" s="16"/>
    </row>
    <row r="514" spans="1:20" ht="14.25" customHeight="1">
      <c r="A514" s="7">
        <v>59</v>
      </c>
      <c r="B514" s="19" t="s">
        <v>246</v>
      </c>
      <c r="C514" s="11"/>
      <c r="D514" s="11" t="s">
        <v>973</v>
      </c>
      <c r="E514" s="11"/>
      <c r="F514" s="11"/>
      <c r="G514" s="11"/>
      <c r="H514" s="11"/>
      <c r="I514" s="14"/>
      <c r="J514" s="12" t="s">
        <v>1037</v>
      </c>
      <c r="K514" s="415"/>
      <c r="L514" s="11" t="s">
        <v>11666</v>
      </c>
      <c r="M514" s="11" t="s">
        <v>43</v>
      </c>
      <c r="N514" s="11">
        <v>0</v>
      </c>
      <c r="O514" s="11">
        <v>1</v>
      </c>
      <c r="P514" s="11"/>
      <c r="Q514" s="11"/>
      <c r="R514" s="11"/>
      <c r="S514" s="14"/>
      <c r="T514" s="16"/>
    </row>
    <row r="515" spans="1:20" ht="14.25" customHeight="1">
      <c r="A515" s="7">
        <v>59</v>
      </c>
      <c r="B515" s="19" t="s">
        <v>246</v>
      </c>
      <c r="C515" s="11"/>
      <c r="D515" s="11" t="s">
        <v>1753</v>
      </c>
      <c r="E515" s="11"/>
      <c r="F515" s="11"/>
      <c r="G515" s="11"/>
      <c r="H515" s="11"/>
      <c r="I515" s="11" t="s">
        <v>586</v>
      </c>
      <c r="J515" s="12" t="s">
        <v>2414</v>
      </c>
      <c r="K515" s="415"/>
      <c r="L515" s="11" t="s">
        <v>11666</v>
      </c>
      <c r="M515" s="11" t="s">
        <v>43</v>
      </c>
      <c r="N515" s="11">
        <v>0</v>
      </c>
      <c r="O515" s="11">
        <v>1</v>
      </c>
      <c r="P515" s="11"/>
      <c r="Q515" s="11"/>
      <c r="R515" s="11"/>
      <c r="S515" s="14"/>
      <c r="T515" s="16"/>
    </row>
    <row r="516" spans="1:20" ht="14.25" customHeight="1">
      <c r="A516" s="7">
        <v>59</v>
      </c>
      <c r="B516" s="19" t="s">
        <v>246</v>
      </c>
      <c r="C516" s="11"/>
      <c r="D516" s="11" t="s">
        <v>11998</v>
      </c>
      <c r="E516" s="11"/>
      <c r="F516" s="11"/>
      <c r="G516" s="11"/>
      <c r="H516" s="11"/>
      <c r="I516" s="11"/>
      <c r="J516" s="12" t="s">
        <v>1272</v>
      </c>
      <c r="K516" s="415"/>
      <c r="L516" s="11" t="s">
        <v>11666</v>
      </c>
      <c r="M516" s="11" t="s">
        <v>43</v>
      </c>
      <c r="N516" s="11">
        <v>0</v>
      </c>
      <c r="O516" s="11">
        <v>1</v>
      </c>
      <c r="P516" s="11"/>
      <c r="Q516" s="11"/>
      <c r="R516" s="11"/>
      <c r="S516" s="14"/>
      <c r="T516" s="16"/>
    </row>
    <row r="517" spans="1:20" ht="14.25" customHeight="1">
      <c r="A517" s="7">
        <v>59</v>
      </c>
      <c r="B517" s="19" t="s">
        <v>246</v>
      </c>
      <c r="C517" s="11"/>
      <c r="D517" s="11" t="s">
        <v>1665</v>
      </c>
      <c r="E517" s="11"/>
      <c r="F517" s="11"/>
      <c r="G517" s="11"/>
      <c r="H517" s="11"/>
      <c r="I517" s="11"/>
      <c r="J517" s="12" t="s">
        <v>179</v>
      </c>
      <c r="K517" s="415"/>
      <c r="L517" s="11" t="s">
        <v>11666</v>
      </c>
      <c r="M517" s="11" t="s">
        <v>43</v>
      </c>
      <c r="N517" s="11">
        <v>0</v>
      </c>
      <c r="O517" s="11">
        <v>1</v>
      </c>
      <c r="P517" s="11"/>
      <c r="Q517" s="11"/>
      <c r="R517" s="11"/>
      <c r="S517" s="14"/>
      <c r="T517" s="16"/>
    </row>
    <row r="518" spans="1:20" ht="14.25" customHeight="1">
      <c r="A518" s="7">
        <v>59</v>
      </c>
      <c r="B518" s="19" t="s">
        <v>246</v>
      </c>
      <c r="C518" s="11"/>
      <c r="D518" s="11" t="s">
        <v>8068</v>
      </c>
      <c r="E518" s="11"/>
      <c r="F518" s="11"/>
      <c r="G518" s="11"/>
      <c r="H518" s="11"/>
      <c r="I518" s="11"/>
      <c r="J518" s="12" t="s">
        <v>152</v>
      </c>
      <c r="K518" s="415"/>
      <c r="L518" s="11" t="s">
        <v>11666</v>
      </c>
      <c r="M518" s="11" t="s">
        <v>43</v>
      </c>
      <c r="N518" s="11">
        <v>0</v>
      </c>
      <c r="O518" s="11">
        <v>1</v>
      </c>
      <c r="P518" s="11"/>
      <c r="Q518" s="11"/>
      <c r="R518" s="11"/>
      <c r="S518" s="14"/>
      <c r="T518" s="16"/>
    </row>
    <row r="519" spans="1:20" ht="14.25" customHeight="1">
      <c r="A519" s="7">
        <v>59</v>
      </c>
      <c r="B519" s="19" t="s">
        <v>246</v>
      </c>
      <c r="C519" s="11"/>
      <c r="D519" s="11" t="s">
        <v>273</v>
      </c>
      <c r="E519" s="11"/>
      <c r="F519" s="11"/>
      <c r="G519" s="11"/>
      <c r="H519" s="11"/>
      <c r="I519" s="11"/>
      <c r="J519" s="12" t="s">
        <v>456</v>
      </c>
      <c r="K519" s="415"/>
      <c r="L519" s="11" t="s">
        <v>11666</v>
      </c>
      <c r="M519" s="11" t="s">
        <v>43</v>
      </c>
      <c r="N519" s="11">
        <v>0</v>
      </c>
      <c r="O519" s="11">
        <v>1</v>
      </c>
      <c r="P519" s="11"/>
      <c r="Q519" s="11"/>
      <c r="R519" s="11"/>
      <c r="S519" s="14"/>
      <c r="T519" s="16"/>
    </row>
    <row r="520" spans="1:20" ht="14.25" customHeight="1">
      <c r="A520" s="7">
        <v>59</v>
      </c>
      <c r="B520" s="19" t="s">
        <v>246</v>
      </c>
      <c r="C520" s="11"/>
      <c r="D520" s="11" t="s">
        <v>973</v>
      </c>
      <c r="E520" s="11"/>
      <c r="F520" s="11"/>
      <c r="G520" s="11"/>
      <c r="H520" s="11"/>
      <c r="I520" s="11"/>
      <c r="J520" s="12" t="s">
        <v>456</v>
      </c>
      <c r="K520" s="415"/>
      <c r="L520" s="11" t="s">
        <v>11666</v>
      </c>
      <c r="M520" s="11" t="s">
        <v>43</v>
      </c>
      <c r="N520" s="11">
        <v>0</v>
      </c>
      <c r="O520" s="11">
        <v>1</v>
      </c>
      <c r="P520" s="11"/>
      <c r="Q520" s="11"/>
      <c r="R520" s="11"/>
      <c r="S520" s="14"/>
      <c r="T520" s="16"/>
    </row>
    <row r="521" spans="1:20" ht="14.25" customHeight="1">
      <c r="A521" s="7">
        <v>59</v>
      </c>
      <c r="B521" s="19" t="s">
        <v>246</v>
      </c>
      <c r="C521" s="11"/>
      <c r="D521" s="11" t="s">
        <v>417</v>
      </c>
      <c r="E521" s="11"/>
      <c r="F521" s="11"/>
      <c r="G521" s="11"/>
      <c r="H521" s="11"/>
      <c r="I521" s="11"/>
      <c r="J521" s="12" t="s">
        <v>456</v>
      </c>
      <c r="K521" s="415"/>
      <c r="L521" s="11" t="s">
        <v>11666</v>
      </c>
      <c r="M521" s="11" t="s">
        <v>43</v>
      </c>
      <c r="N521" s="11">
        <v>0</v>
      </c>
      <c r="O521" s="11">
        <v>1</v>
      </c>
      <c r="P521" s="11"/>
      <c r="Q521" s="11"/>
      <c r="R521" s="11"/>
      <c r="S521" s="14"/>
      <c r="T521" s="16"/>
    </row>
    <row r="522" spans="1:20" ht="14.25" customHeight="1">
      <c r="A522" s="7">
        <v>59</v>
      </c>
      <c r="B522" s="19" t="s">
        <v>246</v>
      </c>
      <c r="C522" s="11"/>
      <c r="D522" s="11" t="s">
        <v>1665</v>
      </c>
      <c r="E522" s="11"/>
      <c r="F522" s="11"/>
      <c r="G522" s="11"/>
      <c r="H522" s="11"/>
      <c r="I522" s="11"/>
      <c r="J522" s="12" t="s">
        <v>2031</v>
      </c>
      <c r="K522" s="415"/>
      <c r="L522" s="11" t="s">
        <v>11666</v>
      </c>
      <c r="M522" s="11" t="s">
        <v>43</v>
      </c>
      <c r="N522" s="11">
        <v>0</v>
      </c>
      <c r="O522" s="11">
        <v>1</v>
      </c>
      <c r="P522" s="11"/>
      <c r="Q522" s="11"/>
      <c r="R522" s="11"/>
      <c r="S522" s="14"/>
      <c r="T522" s="16"/>
    </row>
    <row r="523" spans="1:20" ht="14.25" customHeight="1">
      <c r="A523" s="7">
        <v>59</v>
      </c>
      <c r="B523" s="19" t="s">
        <v>246</v>
      </c>
      <c r="C523" s="11"/>
      <c r="D523" s="11" t="s">
        <v>2069</v>
      </c>
      <c r="E523" s="11"/>
      <c r="F523" s="11"/>
      <c r="G523" s="11"/>
      <c r="H523" s="11"/>
      <c r="I523" s="11"/>
      <c r="J523" s="12" t="s">
        <v>2198</v>
      </c>
      <c r="K523" s="415"/>
      <c r="L523" s="11" t="s">
        <v>11666</v>
      </c>
      <c r="M523" s="11" t="s">
        <v>43</v>
      </c>
      <c r="N523" s="11">
        <v>0</v>
      </c>
      <c r="O523" s="11">
        <v>1</v>
      </c>
      <c r="P523" s="11"/>
      <c r="Q523" s="11"/>
      <c r="R523" s="11"/>
      <c r="S523" s="14"/>
      <c r="T523" s="16"/>
    </row>
    <row r="524" spans="1:20" ht="14.25" customHeight="1">
      <c r="A524" s="7">
        <v>59</v>
      </c>
      <c r="B524" s="19" t="s">
        <v>246</v>
      </c>
      <c r="C524" s="11"/>
      <c r="D524" s="11" t="s">
        <v>8068</v>
      </c>
      <c r="E524" s="11"/>
      <c r="F524" s="11"/>
      <c r="G524" s="11"/>
      <c r="H524" s="11"/>
      <c r="I524" s="11"/>
      <c r="J524" s="12" t="s">
        <v>4051</v>
      </c>
      <c r="K524" s="415"/>
      <c r="L524" s="11" t="s">
        <v>11666</v>
      </c>
      <c r="M524" s="11" t="s">
        <v>43</v>
      </c>
      <c r="N524" s="11">
        <v>0</v>
      </c>
      <c r="O524" s="11">
        <v>1</v>
      </c>
      <c r="P524" s="11"/>
      <c r="Q524" s="11"/>
      <c r="R524" s="11"/>
      <c r="S524" s="14"/>
      <c r="T524" s="16"/>
    </row>
    <row r="525" spans="1:20" ht="14.25" customHeight="1">
      <c r="A525" s="7">
        <v>59</v>
      </c>
      <c r="B525" s="19" t="s">
        <v>246</v>
      </c>
      <c r="C525" s="11"/>
      <c r="D525" s="11" t="s">
        <v>11999</v>
      </c>
      <c r="E525" s="11"/>
      <c r="F525" s="11"/>
      <c r="G525" s="11"/>
      <c r="H525" s="11"/>
      <c r="I525" s="11" t="s">
        <v>12000</v>
      </c>
      <c r="J525" s="12" t="s">
        <v>2436</v>
      </c>
      <c r="K525" s="415"/>
      <c r="L525" s="11" t="s">
        <v>11666</v>
      </c>
      <c r="M525" s="11" t="s">
        <v>43</v>
      </c>
      <c r="N525" s="11">
        <v>0</v>
      </c>
      <c r="O525" s="11">
        <v>1</v>
      </c>
      <c r="P525" s="11"/>
      <c r="Q525" s="11"/>
      <c r="R525" s="11"/>
      <c r="S525" s="14"/>
      <c r="T525" s="16"/>
    </row>
    <row r="526" spans="1:20" ht="14.25" customHeight="1">
      <c r="A526" s="7">
        <v>59</v>
      </c>
      <c r="B526" s="19" t="s">
        <v>246</v>
      </c>
      <c r="C526" s="11"/>
      <c r="D526" s="11" t="s">
        <v>594</v>
      </c>
      <c r="E526" s="11"/>
      <c r="F526" s="11"/>
      <c r="G526" s="11"/>
      <c r="H526" s="11"/>
      <c r="I526" s="11"/>
      <c r="J526" s="12" t="s">
        <v>12001</v>
      </c>
      <c r="K526" s="415"/>
      <c r="L526" s="11" t="s">
        <v>11663</v>
      </c>
      <c r="M526" s="11" t="s">
        <v>43</v>
      </c>
      <c r="N526" s="11">
        <v>0</v>
      </c>
      <c r="O526" s="11">
        <v>1</v>
      </c>
      <c r="P526" s="11"/>
      <c r="Q526" s="11"/>
      <c r="R526" s="11"/>
      <c r="S526" s="14"/>
      <c r="T526" s="16"/>
    </row>
    <row r="527" spans="1:20" ht="14.25" customHeight="1">
      <c r="A527" s="1">
        <v>60</v>
      </c>
      <c r="B527" s="25" t="s">
        <v>255</v>
      </c>
      <c r="C527" s="11"/>
      <c r="D527" s="11" t="s">
        <v>257</v>
      </c>
      <c r="E527" s="14"/>
      <c r="F527" s="14"/>
      <c r="G527" s="11"/>
      <c r="H527" s="11"/>
      <c r="I527" s="14"/>
      <c r="J527" s="12" t="s">
        <v>1646</v>
      </c>
      <c r="K527" s="415"/>
      <c r="L527" s="11" t="s">
        <v>11666</v>
      </c>
      <c r="M527" s="11" t="s">
        <v>5797</v>
      </c>
      <c r="N527" s="11">
        <v>0</v>
      </c>
      <c r="O527" s="11">
        <v>1</v>
      </c>
      <c r="P527" s="11"/>
      <c r="Q527" s="11"/>
      <c r="R527" s="11"/>
      <c r="S527" s="14"/>
      <c r="T527" s="16"/>
    </row>
    <row r="528" spans="1:20" ht="14.25" customHeight="1">
      <c r="A528" s="1">
        <v>60</v>
      </c>
      <c r="B528" s="25" t="s">
        <v>255</v>
      </c>
      <c r="C528" s="11" t="s">
        <v>80</v>
      </c>
      <c r="D528" s="11" t="s">
        <v>80</v>
      </c>
      <c r="E528" s="14"/>
      <c r="F528" s="14"/>
      <c r="G528" s="11"/>
      <c r="H528" s="11"/>
      <c r="I528" s="14"/>
      <c r="J528" s="12" t="s">
        <v>1204</v>
      </c>
      <c r="K528" s="415"/>
      <c r="L528" s="11" t="s">
        <v>11688</v>
      </c>
      <c r="M528" s="11" t="s">
        <v>83</v>
      </c>
      <c r="N528" s="11">
        <v>0</v>
      </c>
      <c r="O528" s="11">
        <v>0</v>
      </c>
      <c r="P528" s="11"/>
      <c r="Q528" s="11"/>
      <c r="R528" s="11"/>
      <c r="S528" s="14"/>
      <c r="T528" s="16"/>
    </row>
    <row r="529" spans="1:20" ht="14.25" customHeight="1">
      <c r="A529" s="1">
        <v>60</v>
      </c>
      <c r="B529" s="25" t="s">
        <v>255</v>
      </c>
      <c r="C529" s="11" t="s">
        <v>256</v>
      </c>
      <c r="D529" s="26" t="s">
        <v>257</v>
      </c>
      <c r="E529" s="14"/>
      <c r="F529" s="11" t="s">
        <v>258</v>
      </c>
      <c r="G529" s="11" t="s">
        <v>12002</v>
      </c>
      <c r="H529" s="11" t="s">
        <v>261</v>
      </c>
      <c r="I529" s="14"/>
      <c r="J529" s="12" t="s">
        <v>228</v>
      </c>
      <c r="K529" s="12" t="s">
        <v>259</v>
      </c>
      <c r="L529" s="11" t="s">
        <v>11666</v>
      </c>
      <c r="M529" s="11" t="s">
        <v>28</v>
      </c>
      <c r="N529" s="11">
        <v>1</v>
      </c>
      <c r="O529" s="11">
        <v>1</v>
      </c>
      <c r="P529" s="11" t="s">
        <v>12003</v>
      </c>
      <c r="Q529" s="130">
        <v>4</v>
      </c>
      <c r="R529" s="130">
        <v>5</v>
      </c>
      <c r="S529" s="14"/>
      <c r="T529" s="16"/>
    </row>
    <row r="530" spans="1:20" ht="14.25" customHeight="1">
      <c r="A530" s="1">
        <v>60</v>
      </c>
      <c r="B530" s="25" t="s">
        <v>255</v>
      </c>
      <c r="C530" s="26"/>
      <c r="D530" s="26" t="s">
        <v>12004</v>
      </c>
      <c r="E530" s="14"/>
      <c r="F530" s="11"/>
      <c r="G530" s="11"/>
      <c r="H530" s="11"/>
      <c r="I530" s="14"/>
      <c r="J530" s="12" t="s">
        <v>5171</v>
      </c>
      <c r="K530" s="415"/>
      <c r="L530" s="11" t="s">
        <v>11666</v>
      </c>
      <c r="M530" s="11" t="s">
        <v>28</v>
      </c>
      <c r="N530" s="11">
        <v>0</v>
      </c>
      <c r="O530" s="11">
        <v>1</v>
      </c>
      <c r="P530" s="11" t="s">
        <v>12005</v>
      </c>
      <c r="Q530" s="11"/>
      <c r="R530" s="11"/>
      <c r="S530" s="14"/>
      <c r="T530" s="16"/>
    </row>
    <row r="531" spans="1:20" ht="14.25" customHeight="1">
      <c r="A531" s="1">
        <v>60</v>
      </c>
      <c r="B531" s="25" t="s">
        <v>255</v>
      </c>
      <c r="C531" s="26"/>
      <c r="D531" s="26" t="s">
        <v>12006</v>
      </c>
      <c r="E531" s="14"/>
      <c r="F531" s="11"/>
      <c r="G531" s="11"/>
      <c r="H531" s="11"/>
      <c r="I531" s="14"/>
      <c r="J531" s="12" t="s">
        <v>651</v>
      </c>
      <c r="K531" s="415"/>
      <c r="L531" s="11" t="s">
        <v>11666</v>
      </c>
      <c r="M531" s="11" t="s">
        <v>28</v>
      </c>
      <c r="N531" s="11">
        <v>0</v>
      </c>
      <c r="O531" s="11">
        <v>1</v>
      </c>
      <c r="P531" s="11"/>
      <c r="Q531" s="11"/>
      <c r="R531" s="11"/>
      <c r="S531" s="14"/>
      <c r="T531" s="16"/>
    </row>
    <row r="532" spans="1:20" ht="14.25" customHeight="1">
      <c r="A532" s="1">
        <v>60</v>
      </c>
      <c r="B532" s="25" t="s">
        <v>255</v>
      </c>
      <c r="C532" s="26"/>
      <c r="D532" s="26" t="s">
        <v>10821</v>
      </c>
      <c r="E532" s="14"/>
      <c r="F532" s="11"/>
      <c r="G532" s="11"/>
      <c r="H532" s="11"/>
      <c r="I532" s="14"/>
      <c r="J532" s="12" t="s">
        <v>2879</v>
      </c>
      <c r="K532" s="415"/>
      <c r="L532" s="11" t="s">
        <v>11666</v>
      </c>
      <c r="M532" s="11" t="s">
        <v>28</v>
      </c>
      <c r="N532" s="11">
        <v>0</v>
      </c>
      <c r="O532" s="11">
        <v>1</v>
      </c>
      <c r="P532" s="11" t="s">
        <v>12007</v>
      </c>
      <c r="Q532" s="11"/>
      <c r="R532" s="11"/>
      <c r="S532" s="14"/>
      <c r="T532" s="16"/>
    </row>
    <row r="533" spans="1:20" ht="14.25" customHeight="1">
      <c r="A533" s="1">
        <v>60</v>
      </c>
      <c r="B533" s="25" t="s">
        <v>255</v>
      </c>
      <c r="C533" s="26" t="s">
        <v>75</v>
      </c>
      <c r="D533" s="26" t="s">
        <v>257</v>
      </c>
      <c r="E533" s="11" t="s">
        <v>2503</v>
      </c>
      <c r="F533" s="11"/>
      <c r="G533" s="11"/>
      <c r="H533" s="11"/>
      <c r="I533" s="14"/>
      <c r="J533" s="12" t="s">
        <v>558</v>
      </c>
      <c r="K533" s="415"/>
      <c r="L533" s="11" t="s">
        <v>11666</v>
      </c>
      <c r="M533" s="11" t="s">
        <v>78</v>
      </c>
      <c r="N533" s="11">
        <v>0</v>
      </c>
      <c r="O533" s="11">
        <v>1</v>
      </c>
      <c r="P533" s="11"/>
      <c r="Q533" s="11"/>
      <c r="R533" s="11"/>
      <c r="S533" s="14"/>
      <c r="T533" s="16"/>
    </row>
    <row r="534" spans="1:20" ht="14.25" customHeight="1">
      <c r="A534" s="1">
        <v>60</v>
      </c>
      <c r="B534" s="25" t="s">
        <v>255</v>
      </c>
      <c r="C534" s="27" t="s">
        <v>10839</v>
      </c>
      <c r="D534" s="26" t="s">
        <v>263</v>
      </c>
      <c r="E534" s="11"/>
      <c r="F534" s="11"/>
      <c r="G534" s="11" t="s">
        <v>266</v>
      </c>
      <c r="H534" s="11" t="s">
        <v>266</v>
      </c>
      <c r="I534" s="14"/>
      <c r="J534" s="12" t="s">
        <v>264</v>
      </c>
      <c r="K534" s="12" t="s">
        <v>265</v>
      </c>
      <c r="L534" s="11" t="s">
        <v>11666</v>
      </c>
      <c r="M534" s="11" t="s">
        <v>43</v>
      </c>
      <c r="N534" s="11">
        <v>0</v>
      </c>
      <c r="O534" s="11">
        <v>1</v>
      </c>
      <c r="P534" s="11" t="s">
        <v>12008</v>
      </c>
      <c r="Q534" s="130">
        <v>5</v>
      </c>
      <c r="R534" s="130">
        <v>1</v>
      </c>
      <c r="S534" s="11"/>
      <c r="T534" s="16"/>
    </row>
    <row r="535" spans="1:20" ht="14.25" customHeight="1">
      <c r="A535" s="1">
        <v>60</v>
      </c>
      <c r="B535" s="25" t="s">
        <v>255</v>
      </c>
      <c r="C535" s="27" t="s">
        <v>267</v>
      </c>
      <c r="D535" s="26" t="s">
        <v>267</v>
      </c>
      <c r="E535" s="11"/>
      <c r="F535" s="11"/>
      <c r="G535" s="11"/>
      <c r="H535" s="11"/>
      <c r="I535" s="14"/>
      <c r="J535" s="12" t="s">
        <v>268</v>
      </c>
      <c r="K535" s="12" t="s">
        <v>269</v>
      </c>
      <c r="L535" s="11" t="s">
        <v>11666</v>
      </c>
      <c r="M535" s="11" t="s">
        <v>43</v>
      </c>
      <c r="N535" s="11">
        <v>0</v>
      </c>
      <c r="O535" s="11">
        <v>6</v>
      </c>
      <c r="P535" s="11"/>
      <c r="Q535" s="130">
        <v>4</v>
      </c>
      <c r="R535" s="130">
        <v>3</v>
      </c>
      <c r="S535" s="11"/>
      <c r="T535" s="16"/>
    </row>
    <row r="536" spans="1:20" ht="14.25" customHeight="1">
      <c r="A536" s="1">
        <v>60</v>
      </c>
      <c r="B536" s="25" t="s">
        <v>255</v>
      </c>
      <c r="C536" s="27" t="s">
        <v>270</v>
      </c>
      <c r="D536" s="26" t="s">
        <v>12009</v>
      </c>
      <c r="E536" s="11"/>
      <c r="F536" s="11" t="s">
        <v>271</v>
      </c>
      <c r="G536" s="11"/>
      <c r="H536" s="11"/>
      <c r="I536" s="14"/>
      <c r="J536" s="12" t="s">
        <v>268</v>
      </c>
      <c r="K536" s="12" t="s">
        <v>269</v>
      </c>
      <c r="L536" s="11" t="s">
        <v>11666</v>
      </c>
      <c r="M536" s="11" t="s">
        <v>28</v>
      </c>
      <c r="N536" s="11">
        <v>0</v>
      </c>
      <c r="O536" s="11">
        <v>6</v>
      </c>
      <c r="P536" s="11"/>
      <c r="Q536" s="130">
        <v>3</v>
      </c>
      <c r="R536" s="130">
        <v>2</v>
      </c>
      <c r="S536" s="11"/>
      <c r="T536" s="16"/>
    </row>
    <row r="537" spans="1:20" ht="14.25" customHeight="1">
      <c r="A537" s="1">
        <v>60</v>
      </c>
      <c r="B537" s="25" t="s">
        <v>255</v>
      </c>
      <c r="C537" s="27" t="s">
        <v>272</v>
      </c>
      <c r="D537" s="26" t="s">
        <v>273</v>
      </c>
      <c r="E537" s="11"/>
      <c r="F537" s="11"/>
      <c r="G537" s="11"/>
      <c r="H537" s="11"/>
      <c r="I537" s="14"/>
      <c r="J537" s="12" t="s">
        <v>274</v>
      </c>
      <c r="K537" s="12" t="s">
        <v>269</v>
      </c>
      <c r="L537" s="11"/>
      <c r="M537" s="11"/>
      <c r="N537" s="11"/>
      <c r="O537" s="11"/>
      <c r="P537" s="11"/>
      <c r="Q537" s="130">
        <v>4</v>
      </c>
      <c r="R537" s="130">
        <v>3</v>
      </c>
      <c r="S537" s="11"/>
      <c r="T537" s="16"/>
    </row>
    <row r="538" spans="1:20" ht="14.25" customHeight="1">
      <c r="A538" s="1">
        <v>60</v>
      </c>
      <c r="B538" s="25" t="s">
        <v>255</v>
      </c>
      <c r="C538" s="27" t="s">
        <v>276</v>
      </c>
      <c r="D538" s="26" t="s">
        <v>276</v>
      </c>
      <c r="E538" s="11"/>
      <c r="F538" s="11"/>
      <c r="G538" s="11"/>
      <c r="H538" s="11"/>
      <c r="I538" s="14"/>
      <c r="J538" s="12" t="s">
        <v>277</v>
      </c>
      <c r="K538" s="12" t="s">
        <v>278</v>
      </c>
      <c r="L538" s="11" t="s">
        <v>11666</v>
      </c>
      <c r="M538" s="11" t="s">
        <v>28</v>
      </c>
      <c r="N538" s="11">
        <v>0</v>
      </c>
      <c r="O538" s="11">
        <v>1</v>
      </c>
      <c r="P538" s="11"/>
      <c r="Q538" s="130">
        <v>5</v>
      </c>
      <c r="R538" s="130">
        <v>4</v>
      </c>
      <c r="S538" s="11"/>
      <c r="T538" s="16"/>
    </row>
    <row r="539" spans="1:20" ht="14.25" customHeight="1">
      <c r="A539" s="7">
        <v>61</v>
      </c>
      <c r="B539" s="19" t="s">
        <v>279</v>
      </c>
      <c r="C539" s="11"/>
      <c r="D539" s="11" t="s">
        <v>85</v>
      </c>
      <c r="E539" s="14"/>
      <c r="F539" s="14"/>
      <c r="G539" s="14"/>
      <c r="H539" s="14"/>
      <c r="I539" s="14"/>
      <c r="J539" s="12" t="s">
        <v>4233</v>
      </c>
      <c r="K539" s="415"/>
      <c r="L539" s="11" t="s">
        <v>11666</v>
      </c>
      <c r="M539" s="11" t="s">
        <v>28</v>
      </c>
      <c r="N539" s="11">
        <v>0</v>
      </c>
      <c r="O539" s="11">
        <v>1</v>
      </c>
      <c r="P539" s="11" t="s">
        <v>12010</v>
      </c>
      <c r="Q539" s="11"/>
      <c r="R539" s="11"/>
      <c r="S539" s="14"/>
      <c r="T539" s="16"/>
    </row>
    <row r="540" spans="1:20" ht="14.25" customHeight="1">
      <c r="A540" s="7">
        <v>61</v>
      </c>
      <c r="B540" s="19" t="s">
        <v>279</v>
      </c>
      <c r="C540" s="11" t="s">
        <v>68</v>
      </c>
      <c r="D540" s="11" t="s">
        <v>12011</v>
      </c>
      <c r="E540" s="11"/>
      <c r="F540" s="11"/>
      <c r="G540" s="11" t="s">
        <v>12012</v>
      </c>
      <c r="H540" s="11" t="s">
        <v>283</v>
      </c>
      <c r="I540" s="14"/>
      <c r="J540" s="12" t="s">
        <v>281</v>
      </c>
      <c r="K540" s="12" t="s">
        <v>82</v>
      </c>
      <c r="L540" s="11" t="s">
        <v>11666</v>
      </c>
      <c r="M540" s="11" t="s">
        <v>28</v>
      </c>
      <c r="N540" s="11">
        <v>0</v>
      </c>
      <c r="O540" s="11">
        <v>1</v>
      </c>
      <c r="P540" s="11" t="s">
        <v>12013</v>
      </c>
      <c r="Q540" s="130">
        <v>5</v>
      </c>
      <c r="R540" s="130">
        <v>5</v>
      </c>
      <c r="S540" s="11"/>
      <c r="T540" s="16"/>
    </row>
    <row r="541" spans="1:20" ht="14.25" customHeight="1">
      <c r="A541" s="7">
        <v>61</v>
      </c>
      <c r="B541" s="19" t="s">
        <v>279</v>
      </c>
      <c r="C541" s="419" t="s">
        <v>1062</v>
      </c>
      <c r="D541" s="28" t="s">
        <v>12014</v>
      </c>
      <c r="E541" s="11"/>
      <c r="F541" s="11"/>
      <c r="G541" s="11"/>
      <c r="H541" s="11"/>
      <c r="I541" s="14"/>
      <c r="J541" s="12" t="s">
        <v>1380</v>
      </c>
      <c r="K541" s="415"/>
      <c r="L541" s="11" t="s">
        <v>11666</v>
      </c>
      <c r="M541" s="11" t="s">
        <v>43</v>
      </c>
      <c r="N541" s="11">
        <v>0</v>
      </c>
      <c r="O541" s="11">
        <v>1</v>
      </c>
      <c r="P541" s="28" t="s">
        <v>12015</v>
      </c>
      <c r="Q541" s="28"/>
      <c r="R541" s="28"/>
      <c r="S541" s="14"/>
      <c r="T541" s="16"/>
    </row>
    <row r="542" spans="1:20" ht="14.25" customHeight="1">
      <c r="A542" s="7">
        <v>61</v>
      </c>
      <c r="B542" s="19" t="s">
        <v>279</v>
      </c>
      <c r="C542" s="28"/>
      <c r="D542" s="28" t="s">
        <v>616</v>
      </c>
      <c r="E542" s="11"/>
      <c r="F542" s="11"/>
      <c r="G542" s="11"/>
      <c r="H542" s="11"/>
      <c r="I542" s="14"/>
      <c r="J542" s="12" t="s">
        <v>510</v>
      </c>
      <c r="K542" s="415"/>
      <c r="L542" s="11" t="s">
        <v>11666</v>
      </c>
      <c r="M542" s="11" t="s">
        <v>28</v>
      </c>
      <c r="N542" s="11">
        <v>0</v>
      </c>
      <c r="O542" s="11">
        <v>1</v>
      </c>
      <c r="P542" s="28"/>
      <c r="Q542" s="28"/>
      <c r="R542" s="28"/>
      <c r="S542" s="14"/>
      <c r="T542" s="16"/>
    </row>
    <row r="543" spans="1:20" ht="14.25" customHeight="1">
      <c r="A543" s="7">
        <v>61</v>
      </c>
      <c r="B543" s="19" t="s">
        <v>279</v>
      </c>
      <c r="C543" s="20" t="s">
        <v>284</v>
      </c>
      <c r="D543" s="28" t="s">
        <v>285</v>
      </c>
      <c r="E543" s="11"/>
      <c r="F543" s="11"/>
      <c r="G543" s="11"/>
      <c r="H543" s="11"/>
      <c r="I543" s="14"/>
      <c r="J543" s="12" t="s">
        <v>286</v>
      </c>
      <c r="K543" s="12" t="s">
        <v>82</v>
      </c>
      <c r="L543" s="11" t="s">
        <v>11688</v>
      </c>
      <c r="M543" s="11" t="s">
        <v>83</v>
      </c>
      <c r="N543" s="11">
        <v>0</v>
      </c>
      <c r="O543" s="11">
        <v>1</v>
      </c>
      <c r="P543" s="28" t="s">
        <v>12016</v>
      </c>
      <c r="Q543" s="404">
        <v>4</v>
      </c>
      <c r="R543" s="404">
        <v>4</v>
      </c>
      <c r="S543" s="11"/>
      <c r="T543" s="16"/>
    </row>
    <row r="544" spans="1:20" ht="14.25" customHeight="1">
      <c r="A544" s="7">
        <v>61</v>
      </c>
      <c r="B544" s="19" t="s">
        <v>279</v>
      </c>
      <c r="C544" s="28"/>
      <c r="D544" s="28" t="s">
        <v>12011</v>
      </c>
      <c r="E544" s="11"/>
      <c r="F544" s="11"/>
      <c r="G544" s="11"/>
      <c r="H544" s="11"/>
      <c r="I544" s="14"/>
      <c r="J544" s="12" t="s">
        <v>129</v>
      </c>
      <c r="K544" s="415"/>
      <c r="L544" s="11" t="s">
        <v>11666</v>
      </c>
      <c r="M544" s="11" t="s">
        <v>28</v>
      </c>
      <c r="N544" s="11">
        <v>0</v>
      </c>
      <c r="O544" s="11">
        <v>1</v>
      </c>
      <c r="P544" s="28" t="s">
        <v>12017</v>
      </c>
      <c r="Q544" s="28"/>
      <c r="R544" s="28"/>
      <c r="S544" s="14"/>
      <c r="T544" s="16"/>
    </row>
    <row r="545" spans="1:20" ht="14.25" customHeight="1">
      <c r="A545" s="7">
        <v>61</v>
      </c>
      <c r="B545" s="19" t="s">
        <v>279</v>
      </c>
      <c r="C545" s="20" t="s">
        <v>287</v>
      </c>
      <c r="D545" s="28" t="s">
        <v>287</v>
      </c>
      <c r="E545" s="11"/>
      <c r="F545" s="11"/>
      <c r="G545" s="11"/>
      <c r="H545" s="11"/>
      <c r="I545" s="14"/>
      <c r="J545" s="12" t="s">
        <v>288</v>
      </c>
      <c r="K545" s="12" t="s">
        <v>289</v>
      </c>
      <c r="L545" s="11" t="s">
        <v>11688</v>
      </c>
      <c r="M545" s="11" t="s">
        <v>83</v>
      </c>
      <c r="N545" s="11">
        <v>0</v>
      </c>
      <c r="O545" s="11">
        <v>2</v>
      </c>
      <c r="P545" s="28"/>
      <c r="Q545" s="404">
        <v>4</v>
      </c>
      <c r="R545" s="404">
        <v>5</v>
      </c>
      <c r="S545" s="11"/>
      <c r="T545" s="16"/>
    </row>
    <row r="546" spans="1:20" ht="14.25" customHeight="1">
      <c r="A546" s="7">
        <v>61</v>
      </c>
      <c r="B546" s="19" t="s">
        <v>279</v>
      </c>
      <c r="C546" s="20" t="s">
        <v>84</v>
      </c>
      <c r="D546" s="28" t="s">
        <v>85</v>
      </c>
      <c r="E546" s="11"/>
      <c r="F546" s="11"/>
      <c r="G546" s="11" t="s">
        <v>291</v>
      </c>
      <c r="H546" s="11" t="s">
        <v>12018</v>
      </c>
      <c r="I546" s="14"/>
      <c r="J546" s="12" t="s">
        <v>32</v>
      </c>
      <c r="K546" s="12" t="s">
        <v>290</v>
      </c>
      <c r="L546" s="11" t="s">
        <v>11666</v>
      </c>
      <c r="M546" s="11" t="s">
        <v>28</v>
      </c>
      <c r="N546" s="11">
        <v>0</v>
      </c>
      <c r="O546" s="11">
        <v>1</v>
      </c>
      <c r="P546" s="28" t="s">
        <v>12019</v>
      </c>
      <c r="Q546" s="404">
        <v>4</v>
      </c>
      <c r="R546" s="404">
        <v>5</v>
      </c>
      <c r="S546" s="14"/>
      <c r="T546" s="16"/>
    </row>
    <row r="547" spans="1:20" ht="14.25" customHeight="1">
      <c r="A547" s="7">
        <v>61</v>
      </c>
      <c r="B547" s="19" t="s">
        <v>279</v>
      </c>
      <c r="C547" s="20" t="s">
        <v>11073</v>
      </c>
      <c r="D547" s="28" t="s">
        <v>90</v>
      </c>
      <c r="E547" s="11"/>
      <c r="F547" s="11"/>
      <c r="G547" s="11" t="s">
        <v>12020</v>
      </c>
      <c r="H547" s="11"/>
      <c r="I547" s="14"/>
      <c r="J547" s="12" t="s">
        <v>377</v>
      </c>
      <c r="K547" s="12" t="s">
        <v>2414</v>
      </c>
      <c r="L547" s="11" t="s">
        <v>11666</v>
      </c>
      <c r="M547" s="11" t="s">
        <v>43</v>
      </c>
      <c r="N547" s="11">
        <v>0</v>
      </c>
      <c r="O547" s="11">
        <v>1</v>
      </c>
      <c r="P547" s="28"/>
      <c r="Q547" s="404">
        <v>4</v>
      </c>
      <c r="R547" s="404">
        <v>4</v>
      </c>
      <c r="S547" s="14"/>
      <c r="T547" s="16"/>
    </row>
    <row r="548" spans="1:20" ht="14.25" customHeight="1">
      <c r="A548" s="7">
        <v>61</v>
      </c>
      <c r="B548" s="19" t="s">
        <v>279</v>
      </c>
      <c r="C548" s="28"/>
      <c r="D548" s="28" t="s">
        <v>12021</v>
      </c>
      <c r="E548" s="11"/>
      <c r="F548" s="11"/>
      <c r="G548" s="11"/>
      <c r="H548" s="11"/>
      <c r="I548" s="14"/>
      <c r="J548" s="12" t="s">
        <v>377</v>
      </c>
      <c r="K548" s="415"/>
      <c r="L548" s="11" t="s">
        <v>11666</v>
      </c>
      <c r="M548" s="11" t="s">
        <v>43</v>
      </c>
      <c r="N548" s="11">
        <v>0</v>
      </c>
      <c r="O548" s="11">
        <v>1</v>
      </c>
      <c r="P548" s="28"/>
      <c r="Q548" s="28"/>
      <c r="R548" s="28"/>
      <c r="S548" s="14"/>
      <c r="T548" s="16"/>
    </row>
    <row r="549" spans="1:20" ht="14.25" customHeight="1">
      <c r="A549" s="7">
        <v>61</v>
      </c>
      <c r="B549" s="19" t="s">
        <v>279</v>
      </c>
      <c r="C549" s="28"/>
      <c r="D549" s="28" t="s">
        <v>1483</v>
      </c>
      <c r="E549" s="11"/>
      <c r="F549" s="11"/>
      <c r="G549" s="11"/>
      <c r="H549" s="11"/>
      <c r="I549" s="14"/>
      <c r="J549" s="12" t="s">
        <v>87</v>
      </c>
      <c r="K549" s="415"/>
      <c r="L549" s="11" t="s">
        <v>11666</v>
      </c>
      <c r="M549" s="11" t="s">
        <v>43</v>
      </c>
      <c r="N549" s="11">
        <v>0</v>
      </c>
      <c r="O549" s="11">
        <v>1</v>
      </c>
      <c r="P549" s="28"/>
      <c r="Q549" s="28"/>
      <c r="R549" s="28"/>
      <c r="S549" s="14"/>
      <c r="T549" s="16"/>
    </row>
    <row r="550" spans="1:20" ht="14.25" customHeight="1">
      <c r="A550" s="7">
        <v>61</v>
      </c>
      <c r="B550" s="19" t="s">
        <v>279</v>
      </c>
      <c r="C550" s="28"/>
      <c r="D550" s="28" t="s">
        <v>12022</v>
      </c>
      <c r="E550" s="11"/>
      <c r="F550" s="11"/>
      <c r="G550" s="11"/>
      <c r="H550" s="11"/>
      <c r="I550" s="14"/>
      <c r="J550" s="12" t="s">
        <v>87</v>
      </c>
      <c r="K550" s="415"/>
      <c r="L550" s="11" t="s">
        <v>11666</v>
      </c>
      <c r="M550" s="11" t="s">
        <v>43</v>
      </c>
      <c r="N550" s="11">
        <v>0</v>
      </c>
      <c r="O550" s="11">
        <v>1</v>
      </c>
      <c r="P550" s="28"/>
      <c r="Q550" s="28"/>
      <c r="R550" s="28"/>
      <c r="S550" s="14"/>
      <c r="T550" s="16"/>
    </row>
    <row r="551" spans="1:20" ht="14.25" customHeight="1">
      <c r="A551" s="7">
        <v>61</v>
      </c>
      <c r="B551" s="19" t="s">
        <v>279</v>
      </c>
      <c r="C551" s="28"/>
      <c r="D551" s="28" t="s">
        <v>2441</v>
      </c>
      <c r="E551" s="11"/>
      <c r="F551" s="11"/>
      <c r="G551" s="11"/>
      <c r="H551" s="11"/>
      <c r="I551" s="14"/>
      <c r="J551" s="12" t="s">
        <v>656</v>
      </c>
      <c r="K551" s="415"/>
      <c r="L551" s="11" t="s">
        <v>11666</v>
      </c>
      <c r="M551" s="11" t="s">
        <v>43</v>
      </c>
      <c r="N551" s="11">
        <v>0</v>
      </c>
      <c r="O551" s="11">
        <v>1</v>
      </c>
      <c r="P551" s="28"/>
      <c r="Q551" s="28"/>
      <c r="R551" s="28"/>
      <c r="S551" s="14"/>
      <c r="T551" s="16"/>
    </row>
    <row r="552" spans="1:20" ht="14.25" customHeight="1">
      <c r="A552" s="7">
        <v>61</v>
      </c>
      <c r="B552" s="19" t="s">
        <v>279</v>
      </c>
      <c r="C552" s="28"/>
      <c r="D552" s="28" t="s">
        <v>12023</v>
      </c>
      <c r="E552" s="11"/>
      <c r="F552" s="11"/>
      <c r="G552" s="11"/>
      <c r="H552" s="11"/>
      <c r="I552" s="14"/>
      <c r="J552" s="12" t="s">
        <v>1778</v>
      </c>
      <c r="K552" s="415"/>
      <c r="L552" s="11" t="s">
        <v>11666</v>
      </c>
      <c r="M552" s="11" t="s">
        <v>43</v>
      </c>
      <c r="N552" s="11">
        <v>0</v>
      </c>
      <c r="O552" s="11">
        <v>1</v>
      </c>
      <c r="P552" s="28"/>
      <c r="Q552" s="28"/>
      <c r="R552" s="28"/>
      <c r="S552" s="14"/>
      <c r="T552" s="16"/>
    </row>
    <row r="553" spans="1:20" ht="14.25" customHeight="1">
      <c r="A553" s="7">
        <v>61</v>
      </c>
      <c r="B553" s="19" t="s">
        <v>279</v>
      </c>
      <c r="C553" s="28"/>
      <c r="D553" s="28" t="s">
        <v>2163</v>
      </c>
      <c r="E553" s="11"/>
      <c r="F553" s="11"/>
      <c r="G553" s="11"/>
      <c r="H553" s="11"/>
      <c r="I553" s="14"/>
      <c r="J553" s="12" t="s">
        <v>2994</v>
      </c>
      <c r="K553" s="415"/>
      <c r="L553" s="11" t="s">
        <v>11663</v>
      </c>
      <c r="M553" s="11" t="s">
        <v>43</v>
      </c>
      <c r="N553" s="11">
        <v>0</v>
      </c>
      <c r="O553" s="11">
        <v>1</v>
      </c>
      <c r="P553" s="28"/>
      <c r="Q553" s="28"/>
      <c r="R553" s="28"/>
      <c r="S553" s="14"/>
      <c r="T553" s="16"/>
    </row>
    <row r="554" spans="1:20" ht="14.25" customHeight="1">
      <c r="A554" s="7">
        <v>61</v>
      </c>
      <c r="B554" s="19" t="s">
        <v>279</v>
      </c>
      <c r="C554" s="28"/>
      <c r="D554" s="28" t="s">
        <v>12024</v>
      </c>
      <c r="E554" s="11"/>
      <c r="F554" s="11"/>
      <c r="G554" s="11"/>
      <c r="H554" s="11"/>
      <c r="I554" s="14"/>
      <c r="J554" s="12" t="s">
        <v>481</v>
      </c>
      <c r="K554" s="415"/>
      <c r="L554" s="11" t="s">
        <v>11666</v>
      </c>
      <c r="M554" s="11" t="s">
        <v>43</v>
      </c>
      <c r="N554" s="11">
        <v>0</v>
      </c>
      <c r="O554" s="11">
        <v>1</v>
      </c>
      <c r="P554" s="28"/>
      <c r="Q554" s="28"/>
      <c r="R554" s="28"/>
      <c r="S554" s="14"/>
      <c r="T554" s="16"/>
    </row>
    <row r="555" spans="1:20" ht="14.25" customHeight="1">
      <c r="A555" s="7">
        <v>62</v>
      </c>
      <c r="B555" s="19" t="s">
        <v>293</v>
      </c>
      <c r="C555" s="11" t="s">
        <v>75</v>
      </c>
      <c r="D555" s="11" t="s">
        <v>294</v>
      </c>
      <c r="E555" s="14"/>
      <c r="F555" s="11" t="s">
        <v>295</v>
      </c>
      <c r="G555" s="14"/>
      <c r="H555" s="14"/>
      <c r="I555" s="14"/>
      <c r="J555" s="12" t="s">
        <v>296</v>
      </c>
      <c r="K555" s="12" t="s">
        <v>297</v>
      </c>
      <c r="L555" s="11" t="s">
        <v>11666</v>
      </c>
      <c r="M555" s="11" t="s">
        <v>78</v>
      </c>
      <c r="N555" s="11">
        <v>0</v>
      </c>
      <c r="O555" s="11">
        <v>0</v>
      </c>
      <c r="P555" s="11"/>
      <c r="Q555" s="130">
        <v>4</v>
      </c>
      <c r="R555" s="130">
        <v>5</v>
      </c>
      <c r="S555" s="14"/>
      <c r="T555" s="16"/>
    </row>
    <row r="556" spans="1:20" ht="14.25" customHeight="1">
      <c r="A556" s="7">
        <v>62</v>
      </c>
      <c r="B556" s="19" t="s">
        <v>293</v>
      </c>
      <c r="C556" s="11" t="s">
        <v>298</v>
      </c>
      <c r="D556" s="11" t="s">
        <v>299</v>
      </c>
      <c r="E556" s="11" t="s">
        <v>10479</v>
      </c>
      <c r="F556" s="11"/>
      <c r="G556" s="14"/>
      <c r="H556" s="14"/>
      <c r="I556" s="14"/>
      <c r="J556" s="12" t="s">
        <v>300</v>
      </c>
      <c r="K556" s="12" t="s">
        <v>301</v>
      </c>
      <c r="L556" s="11" t="s">
        <v>11666</v>
      </c>
      <c r="M556" s="11" t="s">
        <v>28</v>
      </c>
      <c r="N556" s="11">
        <v>0</v>
      </c>
      <c r="O556" s="11">
        <v>1</v>
      </c>
      <c r="P556" s="11" t="s">
        <v>12025</v>
      </c>
      <c r="Q556" s="130">
        <v>5</v>
      </c>
      <c r="R556" s="130">
        <v>4</v>
      </c>
      <c r="S556" s="14"/>
      <c r="T556" s="16"/>
    </row>
    <row r="557" spans="1:20" ht="14.25" customHeight="1">
      <c r="A557" s="1">
        <v>63</v>
      </c>
      <c r="B557" s="10" t="s">
        <v>302</v>
      </c>
      <c r="C557" s="11" t="s">
        <v>304</v>
      </c>
      <c r="D557" s="11" t="s">
        <v>304</v>
      </c>
      <c r="E557" s="14"/>
      <c r="F557" s="14"/>
      <c r="G557" s="11" t="s">
        <v>307</v>
      </c>
      <c r="H557" s="11" t="s">
        <v>307</v>
      </c>
      <c r="I557" s="14"/>
      <c r="J557" s="12" t="s">
        <v>305</v>
      </c>
      <c r="K557" s="12" t="s">
        <v>306</v>
      </c>
      <c r="L557" s="11" t="s">
        <v>11663</v>
      </c>
      <c r="M557" s="11" t="s">
        <v>28</v>
      </c>
      <c r="N557" s="11">
        <v>0</v>
      </c>
      <c r="O557" s="11">
        <v>1</v>
      </c>
      <c r="P557" s="11"/>
      <c r="Q557" s="130">
        <v>3</v>
      </c>
      <c r="R557" s="130">
        <v>5</v>
      </c>
      <c r="S557" s="11"/>
      <c r="T557" s="16"/>
    </row>
    <row r="558" spans="1:20" ht="14.25" customHeight="1">
      <c r="A558" s="1">
        <v>63</v>
      </c>
      <c r="B558" s="10" t="s">
        <v>302</v>
      </c>
      <c r="C558" s="11" t="s">
        <v>79</v>
      </c>
      <c r="D558" s="11" t="s">
        <v>79</v>
      </c>
      <c r="E558" s="14"/>
      <c r="F558" s="14"/>
      <c r="G558" s="11" t="s">
        <v>309</v>
      </c>
      <c r="H558" s="11" t="s">
        <v>309</v>
      </c>
      <c r="I558" s="14"/>
      <c r="J558" s="12" t="s">
        <v>116</v>
      </c>
      <c r="K558" s="12" t="s">
        <v>308</v>
      </c>
      <c r="L558" s="11" t="s">
        <v>11688</v>
      </c>
      <c r="M558" s="11" t="s">
        <v>83</v>
      </c>
      <c r="N558" s="11">
        <v>1</v>
      </c>
      <c r="O558" s="11">
        <v>3</v>
      </c>
      <c r="P558" s="11"/>
      <c r="Q558" s="130">
        <v>4</v>
      </c>
      <c r="R558" s="130">
        <v>4</v>
      </c>
      <c r="S558" s="11"/>
      <c r="T558" s="16"/>
    </row>
    <row r="559" spans="1:20" ht="14.25" customHeight="1">
      <c r="A559" s="1">
        <v>63</v>
      </c>
      <c r="B559" s="10" t="s">
        <v>302</v>
      </c>
      <c r="C559" s="11" t="s">
        <v>12026</v>
      </c>
      <c r="D559" s="11" t="s">
        <v>12026</v>
      </c>
      <c r="E559" s="14"/>
      <c r="F559" s="14"/>
      <c r="G559" s="11" t="s">
        <v>12027</v>
      </c>
      <c r="H559" s="14"/>
      <c r="I559" s="14"/>
      <c r="J559" s="12" t="s">
        <v>685</v>
      </c>
      <c r="K559" s="415"/>
      <c r="L559" s="11" t="s">
        <v>11688</v>
      </c>
      <c r="M559" s="11" t="s">
        <v>83</v>
      </c>
      <c r="N559" s="11">
        <v>0</v>
      </c>
      <c r="O559" s="11">
        <v>3</v>
      </c>
      <c r="P559" s="11"/>
      <c r="Q559" s="11"/>
      <c r="R559" s="11"/>
      <c r="S559" s="11"/>
      <c r="T559" s="16"/>
    </row>
    <row r="560" spans="1:20" ht="14.25" customHeight="1">
      <c r="A560" s="1">
        <v>63</v>
      </c>
      <c r="B560" s="10" t="s">
        <v>302</v>
      </c>
      <c r="C560" s="11" t="s">
        <v>12028</v>
      </c>
      <c r="D560" s="11" t="s">
        <v>12028</v>
      </c>
      <c r="E560" s="14"/>
      <c r="F560" s="14"/>
      <c r="G560" s="11" t="s">
        <v>12029</v>
      </c>
      <c r="H560" s="14"/>
      <c r="I560" s="14"/>
      <c r="J560" s="12" t="s">
        <v>3746</v>
      </c>
      <c r="K560" s="415"/>
      <c r="L560" s="11" t="s">
        <v>11688</v>
      </c>
      <c r="M560" s="11" t="s">
        <v>83</v>
      </c>
      <c r="N560" s="11">
        <v>0</v>
      </c>
      <c r="O560" s="11">
        <v>3</v>
      </c>
      <c r="P560" s="11"/>
      <c r="Q560" s="11"/>
      <c r="R560" s="11"/>
      <c r="S560" s="11"/>
      <c r="T560" s="16"/>
    </row>
    <row r="561" spans="1:20" ht="14.25" customHeight="1">
      <c r="A561" s="1">
        <v>63</v>
      </c>
      <c r="B561" s="10" t="s">
        <v>302</v>
      </c>
      <c r="C561" s="11" t="s">
        <v>12030</v>
      </c>
      <c r="D561" s="11" t="s">
        <v>12030</v>
      </c>
      <c r="E561" s="14"/>
      <c r="F561" s="14"/>
      <c r="G561" s="11" t="s">
        <v>12031</v>
      </c>
      <c r="H561" s="14"/>
      <c r="I561" s="14"/>
      <c r="J561" s="12" t="s">
        <v>3746</v>
      </c>
      <c r="K561" s="415"/>
      <c r="L561" s="11" t="s">
        <v>11738</v>
      </c>
      <c r="M561" s="11" t="s">
        <v>83</v>
      </c>
      <c r="N561" s="11">
        <v>0</v>
      </c>
      <c r="O561" s="11">
        <v>3</v>
      </c>
      <c r="P561" s="11"/>
      <c r="Q561" s="11"/>
      <c r="R561" s="11"/>
      <c r="S561" s="11"/>
      <c r="T561" s="16"/>
    </row>
    <row r="562" spans="1:20" ht="14.25" customHeight="1">
      <c r="A562" s="1">
        <v>63</v>
      </c>
      <c r="B562" s="10" t="s">
        <v>302</v>
      </c>
      <c r="C562" s="11" t="s">
        <v>310</v>
      </c>
      <c r="D562" s="11" t="s">
        <v>311</v>
      </c>
      <c r="E562" s="14"/>
      <c r="F562" s="14"/>
      <c r="G562" s="11" t="s">
        <v>313</v>
      </c>
      <c r="H562" s="11" t="s">
        <v>313</v>
      </c>
      <c r="I562" s="14"/>
      <c r="J562" s="12" t="s">
        <v>312</v>
      </c>
      <c r="K562" s="12" t="s">
        <v>96</v>
      </c>
      <c r="L562" s="11" t="s">
        <v>11663</v>
      </c>
      <c r="M562" s="11" t="s">
        <v>28</v>
      </c>
      <c r="N562" s="11">
        <v>0</v>
      </c>
      <c r="O562" s="11">
        <v>1</v>
      </c>
      <c r="P562" s="11"/>
      <c r="Q562" s="130">
        <v>4</v>
      </c>
      <c r="R562" s="130">
        <v>2</v>
      </c>
      <c r="S562" s="11"/>
      <c r="T562" s="16"/>
    </row>
    <row r="563" spans="1:20" ht="14.25" customHeight="1">
      <c r="A563" s="1">
        <v>63</v>
      </c>
      <c r="B563" s="10" t="s">
        <v>302</v>
      </c>
      <c r="C563" s="11" t="s">
        <v>314</v>
      </c>
      <c r="D563" s="11" t="s">
        <v>314</v>
      </c>
      <c r="E563" s="14"/>
      <c r="F563" s="11" t="s">
        <v>315</v>
      </c>
      <c r="G563" s="11" t="s">
        <v>317</v>
      </c>
      <c r="H563" s="11" t="s">
        <v>317</v>
      </c>
      <c r="I563" s="14"/>
      <c r="J563" s="12" t="s">
        <v>316</v>
      </c>
      <c r="K563" s="12" t="s">
        <v>96</v>
      </c>
      <c r="L563" s="11" t="s">
        <v>11663</v>
      </c>
      <c r="M563" s="11" t="s">
        <v>28</v>
      </c>
      <c r="N563" s="11">
        <v>0</v>
      </c>
      <c r="O563" s="11">
        <v>1</v>
      </c>
      <c r="P563" s="11"/>
      <c r="Q563" s="130">
        <v>3</v>
      </c>
      <c r="R563" s="130">
        <v>4</v>
      </c>
      <c r="S563" s="11"/>
      <c r="T563" s="16"/>
    </row>
    <row r="564" spans="1:20" ht="14.25" customHeight="1">
      <c r="A564" s="1">
        <v>63</v>
      </c>
      <c r="B564" s="10" t="s">
        <v>302</v>
      </c>
      <c r="C564" s="11" t="s">
        <v>318</v>
      </c>
      <c r="D564" s="11" t="s">
        <v>319</v>
      </c>
      <c r="E564" s="14"/>
      <c r="F564" s="11" t="s">
        <v>320</v>
      </c>
      <c r="G564" s="11" t="s">
        <v>322</v>
      </c>
      <c r="H564" s="11" t="s">
        <v>322</v>
      </c>
      <c r="I564" s="14"/>
      <c r="J564" s="12" t="s">
        <v>321</v>
      </c>
      <c r="K564" s="12" t="s">
        <v>96</v>
      </c>
      <c r="L564" s="11" t="s">
        <v>11663</v>
      </c>
      <c r="M564" s="11" t="s">
        <v>28</v>
      </c>
      <c r="N564" s="11">
        <v>0</v>
      </c>
      <c r="O564" s="11">
        <v>1</v>
      </c>
      <c r="P564" s="11"/>
      <c r="Q564" s="130">
        <v>3</v>
      </c>
      <c r="R564" s="130">
        <v>4</v>
      </c>
      <c r="S564" s="11"/>
      <c r="T564" s="16"/>
    </row>
    <row r="565" spans="1:20" ht="14.25" customHeight="1">
      <c r="A565" s="1">
        <v>63</v>
      </c>
      <c r="B565" s="10" t="s">
        <v>302</v>
      </c>
      <c r="C565" s="11" t="s">
        <v>197</v>
      </c>
      <c r="D565" s="11" t="s">
        <v>198</v>
      </c>
      <c r="E565" s="14"/>
      <c r="F565" s="14"/>
      <c r="G565" s="11" t="s">
        <v>326</v>
      </c>
      <c r="H565" s="11" t="s">
        <v>326</v>
      </c>
      <c r="I565" s="14"/>
      <c r="J565" s="12" t="s">
        <v>323</v>
      </c>
      <c r="K565" s="12" t="s">
        <v>324</v>
      </c>
      <c r="L565" s="11" t="s">
        <v>11663</v>
      </c>
      <c r="M565" s="11" t="s">
        <v>110</v>
      </c>
      <c r="N565" s="11">
        <v>0</v>
      </c>
      <c r="O565" s="11">
        <v>1</v>
      </c>
      <c r="P565" s="11"/>
      <c r="Q565" s="130">
        <v>4</v>
      </c>
      <c r="R565" s="130">
        <v>4</v>
      </c>
      <c r="S565" s="11"/>
      <c r="T565" s="16"/>
    </row>
    <row r="566" spans="1:20" ht="14.25" customHeight="1">
      <c r="A566" s="1">
        <v>63</v>
      </c>
      <c r="B566" s="10" t="s">
        <v>302</v>
      </c>
      <c r="C566" s="11" t="s">
        <v>327</v>
      </c>
      <c r="D566" s="11" t="s">
        <v>327</v>
      </c>
      <c r="E566" s="14"/>
      <c r="F566" s="14"/>
      <c r="G566" s="11" t="s">
        <v>12032</v>
      </c>
      <c r="H566" s="11" t="s">
        <v>12032</v>
      </c>
      <c r="I566" s="14"/>
      <c r="J566" s="12" t="s">
        <v>102</v>
      </c>
      <c r="K566" s="12" t="s">
        <v>324</v>
      </c>
      <c r="L566" s="11" t="s">
        <v>11663</v>
      </c>
      <c r="M566" s="11" t="s">
        <v>43</v>
      </c>
      <c r="N566" s="11">
        <v>0</v>
      </c>
      <c r="O566" s="11">
        <v>1</v>
      </c>
      <c r="P566" s="11"/>
      <c r="Q566" s="130">
        <v>4</v>
      </c>
      <c r="R566" s="130">
        <v>5</v>
      </c>
      <c r="S566" s="11"/>
      <c r="T566" s="16"/>
    </row>
    <row r="567" spans="1:20" ht="14.25" customHeight="1">
      <c r="A567" s="1">
        <v>63</v>
      </c>
      <c r="B567" s="10" t="s">
        <v>302</v>
      </c>
      <c r="C567" s="11" t="s">
        <v>318</v>
      </c>
      <c r="D567" s="11" t="s">
        <v>318</v>
      </c>
      <c r="E567" s="14"/>
      <c r="F567" s="14"/>
      <c r="G567" s="11" t="s">
        <v>331</v>
      </c>
      <c r="H567" s="11" t="s">
        <v>331</v>
      </c>
      <c r="I567" s="14"/>
      <c r="J567" s="12" t="s">
        <v>244</v>
      </c>
      <c r="K567" s="12" t="s">
        <v>329</v>
      </c>
      <c r="L567" s="11" t="s">
        <v>11663</v>
      </c>
      <c r="M567" s="11" t="s">
        <v>28</v>
      </c>
      <c r="N567" s="11">
        <v>0</v>
      </c>
      <c r="O567" s="11">
        <v>1</v>
      </c>
      <c r="P567" s="11"/>
      <c r="Q567" s="130">
        <v>4</v>
      </c>
      <c r="R567" s="130">
        <v>5</v>
      </c>
      <c r="S567" s="11"/>
      <c r="T567" s="16"/>
    </row>
    <row r="568" spans="1:20" ht="14.25" customHeight="1">
      <c r="A568" s="7">
        <v>64</v>
      </c>
      <c r="B568" s="19" t="s">
        <v>332</v>
      </c>
      <c r="C568" s="11" t="s">
        <v>333</v>
      </c>
      <c r="D568" s="11" t="s">
        <v>334</v>
      </c>
      <c r="E568" s="14"/>
      <c r="F568" s="14"/>
      <c r="G568" s="11" t="s">
        <v>12033</v>
      </c>
      <c r="H568" s="14"/>
      <c r="I568" s="14"/>
      <c r="J568" s="12" t="s">
        <v>335</v>
      </c>
      <c r="K568" s="12" t="s">
        <v>336</v>
      </c>
      <c r="L568" s="11" t="s">
        <v>11666</v>
      </c>
      <c r="M568" s="11" t="s">
        <v>28</v>
      </c>
      <c r="N568" s="11">
        <v>0</v>
      </c>
      <c r="O568" s="11">
        <v>1</v>
      </c>
      <c r="P568" s="11"/>
      <c r="Q568" s="130">
        <v>5</v>
      </c>
      <c r="R568" s="130">
        <v>4</v>
      </c>
      <c r="S568" s="14"/>
      <c r="T568" s="16"/>
    </row>
    <row r="569" spans="1:20" ht="14.25" customHeight="1">
      <c r="A569" s="7">
        <v>64</v>
      </c>
      <c r="B569" s="19" t="s">
        <v>332</v>
      </c>
      <c r="C569" s="11"/>
      <c r="D569" s="11" t="s">
        <v>12034</v>
      </c>
      <c r="E569" s="14"/>
      <c r="F569" s="14"/>
      <c r="G569" s="14"/>
      <c r="H569" s="14"/>
      <c r="I569" s="14"/>
      <c r="J569" s="12" t="s">
        <v>809</v>
      </c>
      <c r="K569" s="415"/>
      <c r="L569" s="11" t="s">
        <v>11666</v>
      </c>
      <c r="M569" s="11" t="s">
        <v>28</v>
      </c>
      <c r="N569" s="11">
        <v>0</v>
      </c>
      <c r="O569" s="11">
        <v>1</v>
      </c>
      <c r="P569" s="11"/>
      <c r="Q569" s="11"/>
      <c r="R569" s="11"/>
      <c r="S569" s="14"/>
      <c r="T569" s="16"/>
    </row>
    <row r="570" spans="1:20" ht="14.25" customHeight="1">
      <c r="A570" s="7">
        <v>64</v>
      </c>
      <c r="B570" s="19" t="s">
        <v>332</v>
      </c>
      <c r="C570" s="11"/>
      <c r="D570" s="11" t="s">
        <v>9329</v>
      </c>
      <c r="E570" s="14"/>
      <c r="F570" s="14"/>
      <c r="G570" s="14"/>
      <c r="H570" s="14"/>
      <c r="I570" s="14"/>
      <c r="J570" s="12" t="s">
        <v>712</v>
      </c>
      <c r="K570" s="415"/>
      <c r="L570" s="11" t="s">
        <v>11666</v>
      </c>
      <c r="M570" s="11" t="s">
        <v>28</v>
      </c>
      <c r="N570" s="11">
        <v>0</v>
      </c>
      <c r="O570" s="11">
        <v>1</v>
      </c>
      <c r="P570" s="11" t="s">
        <v>12035</v>
      </c>
      <c r="Q570" s="11"/>
      <c r="R570" s="11"/>
      <c r="S570" s="14"/>
      <c r="T570" s="16"/>
    </row>
    <row r="571" spans="1:20" ht="14.25" customHeight="1">
      <c r="A571" s="7">
        <v>64</v>
      </c>
      <c r="B571" s="19" t="s">
        <v>332</v>
      </c>
      <c r="C571" s="11" t="s">
        <v>12036</v>
      </c>
      <c r="D571" s="11" t="s">
        <v>12037</v>
      </c>
      <c r="E571" s="11" t="s">
        <v>12036</v>
      </c>
      <c r="F571" s="11" t="s">
        <v>12038</v>
      </c>
      <c r="G571" s="11" t="s">
        <v>12039</v>
      </c>
      <c r="H571" s="11" t="s">
        <v>12040</v>
      </c>
      <c r="I571" s="14"/>
      <c r="J571" s="12" t="s">
        <v>296</v>
      </c>
      <c r="K571" s="415"/>
      <c r="L571" s="11" t="s">
        <v>11666</v>
      </c>
      <c r="M571" s="11" t="s">
        <v>28</v>
      </c>
      <c r="N571" s="11">
        <v>0</v>
      </c>
      <c r="O571" s="11">
        <v>1</v>
      </c>
      <c r="P571" s="11"/>
      <c r="Q571" s="11"/>
      <c r="R571" s="11"/>
      <c r="S571" s="14"/>
      <c r="T571" s="16"/>
    </row>
    <row r="572" spans="1:20" ht="14.25" customHeight="1">
      <c r="A572" s="7">
        <v>64</v>
      </c>
      <c r="B572" s="19" t="s">
        <v>332</v>
      </c>
      <c r="C572" s="11" t="s">
        <v>75</v>
      </c>
      <c r="D572" s="11" t="s">
        <v>75</v>
      </c>
      <c r="E572" s="11"/>
      <c r="F572" s="11"/>
      <c r="G572" s="14"/>
      <c r="H572" s="14"/>
      <c r="I572" s="14"/>
      <c r="J572" s="12" t="s">
        <v>338</v>
      </c>
      <c r="K572" s="12" t="s">
        <v>339</v>
      </c>
      <c r="L572" s="11" t="s">
        <v>11666</v>
      </c>
      <c r="M572" s="11" t="s">
        <v>78</v>
      </c>
      <c r="N572" s="11">
        <v>0</v>
      </c>
      <c r="O572" s="11">
        <v>1</v>
      </c>
      <c r="P572" s="11"/>
      <c r="Q572" s="130">
        <v>4</v>
      </c>
      <c r="R572" s="130">
        <v>3</v>
      </c>
      <c r="S572" s="14"/>
      <c r="T572" s="16"/>
    </row>
    <row r="573" spans="1:20" ht="14.25" customHeight="1">
      <c r="A573" s="7">
        <v>64</v>
      </c>
      <c r="B573" s="19" t="s">
        <v>332</v>
      </c>
      <c r="C573" s="11"/>
      <c r="D573" s="11" t="s">
        <v>130</v>
      </c>
      <c r="E573" s="11"/>
      <c r="F573" s="11"/>
      <c r="G573" s="14"/>
      <c r="H573" s="14"/>
      <c r="I573" s="14"/>
      <c r="J573" s="12" t="s">
        <v>2229</v>
      </c>
      <c r="K573" s="415"/>
      <c r="L573" s="11" t="s">
        <v>11738</v>
      </c>
      <c r="M573" s="11" t="s">
        <v>98</v>
      </c>
      <c r="N573" s="11">
        <v>0</v>
      </c>
      <c r="O573" s="11">
        <v>1</v>
      </c>
      <c r="P573" s="11" t="s">
        <v>12041</v>
      </c>
      <c r="Q573" s="11"/>
      <c r="R573" s="11"/>
      <c r="S573" s="14"/>
      <c r="T573" s="16"/>
    </row>
    <row r="574" spans="1:20" ht="14.25" customHeight="1">
      <c r="A574" s="7">
        <v>64</v>
      </c>
      <c r="B574" s="19" t="s">
        <v>332</v>
      </c>
      <c r="C574" s="11" t="s">
        <v>105</v>
      </c>
      <c r="D574" s="11" t="s">
        <v>340</v>
      </c>
      <c r="E574" s="11"/>
      <c r="F574" s="11"/>
      <c r="G574" s="11" t="s">
        <v>343</v>
      </c>
      <c r="H574" s="14"/>
      <c r="I574" s="14"/>
      <c r="J574" s="12" t="s">
        <v>341</v>
      </c>
      <c r="K574" s="12" t="s">
        <v>342</v>
      </c>
      <c r="L574" s="11" t="s">
        <v>11663</v>
      </c>
      <c r="M574" s="11" t="s">
        <v>5797</v>
      </c>
      <c r="N574" s="11">
        <v>0</v>
      </c>
      <c r="O574" s="11">
        <v>0</v>
      </c>
      <c r="P574" s="11"/>
      <c r="Q574" s="130">
        <v>4</v>
      </c>
      <c r="R574" s="130">
        <v>4</v>
      </c>
      <c r="S574" s="14"/>
      <c r="T574" s="16"/>
    </row>
    <row r="575" spans="1:20" ht="14.25" customHeight="1">
      <c r="A575" s="7">
        <v>64</v>
      </c>
      <c r="B575" s="19" t="s">
        <v>332</v>
      </c>
      <c r="C575" s="11" t="s">
        <v>12042</v>
      </c>
      <c r="D575" s="11" t="s">
        <v>12042</v>
      </c>
      <c r="E575" s="11"/>
      <c r="F575" s="11"/>
      <c r="G575" s="14"/>
      <c r="H575" s="14"/>
      <c r="I575" s="14"/>
      <c r="J575" s="12" t="s">
        <v>1589</v>
      </c>
      <c r="K575" s="415"/>
      <c r="L575" s="11" t="s">
        <v>11663</v>
      </c>
      <c r="M575" s="11" t="s">
        <v>5797</v>
      </c>
      <c r="N575" s="11">
        <v>0</v>
      </c>
      <c r="O575" s="11">
        <v>0</v>
      </c>
      <c r="P575" s="11"/>
      <c r="Q575" s="11"/>
      <c r="R575" s="11"/>
      <c r="S575" s="14"/>
      <c r="T575" s="16"/>
    </row>
    <row r="576" spans="1:20" ht="14.25" customHeight="1">
      <c r="A576" s="7">
        <v>64</v>
      </c>
      <c r="B576" s="19" t="s">
        <v>332</v>
      </c>
      <c r="C576" s="11" t="s">
        <v>94</v>
      </c>
      <c r="D576" s="11" t="s">
        <v>344</v>
      </c>
      <c r="E576" s="11"/>
      <c r="F576" s="11"/>
      <c r="G576" s="14"/>
      <c r="H576" s="14"/>
      <c r="I576" s="14"/>
      <c r="J576" s="12" t="s">
        <v>342</v>
      </c>
      <c r="K576" s="12" t="s">
        <v>33</v>
      </c>
      <c r="L576" s="11" t="s">
        <v>11738</v>
      </c>
      <c r="M576" s="11" t="s">
        <v>83</v>
      </c>
      <c r="N576" s="11">
        <v>0</v>
      </c>
      <c r="O576" s="11">
        <v>0</v>
      </c>
      <c r="P576" s="11" t="s">
        <v>12043</v>
      </c>
      <c r="Q576" s="130">
        <v>5</v>
      </c>
      <c r="R576" s="130">
        <v>3</v>
      </c>
      <c r="S576" s="14"/>
      <c r="T576" s="16"/>
    </row>
    <row r="577" spans="1:20" ht="14.25" customHeight="1">
      <c r="A577" s="7">
        <v>64</v>
      </c>
      <c r="B577" s="19" t="s">
        <v>332</v>
      </c>
      <c r="C577" s="11" t="s">
        <v>345</v>
      </c>
      <c r="D577" s="11" t="s">
        <v>346</v>
      </c>
      <c r="E577" s="11"/>
      <c r="F577" s="11" t="s">
        <v>347</v>
      </c>
      <c r="G577" s="11" t="s">
        <v>350</v>
      </c>
      <c r="H577" s="11" t="s">
        <v>350</v>
      </c>
      <c r="I577" s="14"/>
      <c r="J577" s="12" t="s">
        <v>348</v>
      </c>
      <c r="K577" s="12" t="s">
        <v>349</v>
      </c>
      <c r="L577" s="11" t="s">
        <v>11663</v>
      </c>
      <c r="M577" s="11" t="s">
        <v>28</v>
      </c>
      <c r="N577" s="11">
        <v>0</v>
      </c>
      <c r="O577" s="11">
        <v>0</v>
      </c>
      <c r="P577" s="11"/>
      <c r="Q577" s="130">
        <v>3</v>
      </c>
      <c r="R577" s="130">
        <v>3</v>
      </c>
      <c r="S577" s="14"/>
      <c r="T577" s="16"/>
    </row>
    <row r="578" spans="1:20" ht="14.25" customHeight="1">
      <c r="A578" s="7">
        <v>64</v>
      </c>
      <c r="B578" s="19" t="s">
        <v>332</v>
      </c>
      <c r="C578" s="11" t="s">
        <v>30</v>
      </c>
      <c r="D578" s="11" t="s">
        <v>2319</v>
      </c>
      <c r="E578" s="11"/>
      <c r="F578" s="11"/>
      <c r="G578" s="11"/>
      <c r="H578" s="11"/>
      <c r="I578" s="14"/>
      <c r="J578" s="12" t="s">
        <v>734</v>
      </c>
      <c r="K578" s="415"/>
      <c r="L578" s="11" t="s">
        <v>11666</v>
      </c>
      <c r="M578" s="11" t="s">
        <v>36</v>
      </c>
      <c r="N578" s="11">
        <v>0</v>
      </c>
      <c r="O578" s="11">
        <v>1</v>
      </c>
      <c r="P578" s="11" t="s">
        <v>12044</v>
      </c>
      <c r="Q578" s="11"/>
      <c r="R578" s="11"/>
      <c r="S578" s="14"/>
      <c r="T578" s="16"/>
    </row>
    <row r="579" spans="1:20" ht="14.25" customHeight="1">
      <c r="A579" s="7">
        <v>64</v>
      </c>
      <c r="B579" s="19" t="s">
        <v>332</v>
      </c>
      <c r="C579" s="11" t="s">
        <v>272</v>
      </c>
      <c r="D579" s="11" t="s">
        <v>351</v>
      </c>
      <c r="E579" s="11"/>
      <c r="F579" s="11"/>
      <c r="G579" s="11" t="s">
        <v>353</v>
      </c>
      <c r="H579" s="11"/>
      <c r="I579" s="14"/>
      <c r="J579" s="12" t="s">
        <v>323</v>
      </c>
      <c r="K579" s="12" t="s">
        <v>352</v>
      </c>
      <c r="L579" s="11" t="s">
        <v>11663</v>
      </c>
      <c r="M579" s="11" t="s">
        <v>43</v>
      </c>
      <c r="N579" s="11">
        <v>0</v>
      </c>
      <c r="O579" s="11">
        <v>0</v>
      </c>
      <c r="P579" s="11"/>
      <c r="Q579" s="130">
        <v>4</v>
      </c>
      <c r="R579" s="130">
        <v>3</v>
      </c>
      <c r="S579" s="14"/>
      <c r="T579" s="16"/>
    </row>
    <row r="580" spans="1:20" ht="14.25" customHeight="1">
      <c r="A580" s="7">
        <v>64</v>
      </c>
      <c r="B580" s="19" t="s">
        <v>332</v>
      </c>
      <c r="C580" s="11" t="s">
        <v>354</v>
      </c>
      <c r="D580" s="11" t="s">
        <v>355</v>
      </c>
      <c r="E580" s="11"/>
      <c r="F580" s="11" t="s">
        <v>356</v>
      </c>
      <c r="G580" s="11" t="s">
        <v>359</v>
      </c>
      <c r="H580" s="11" t="s">
        <v>359</v>
      </c>
      <c r="I580" s="14"/>
      <c r="J580" s="12" t="s">
        <v>278</v>
      </c>
      <c r="K580" s="12" t="s">
        <v>357</v>
      </c>
      <c r="L580" s="11" t="s">
        <v>11663</v>
      </c>
      <c r="M580" s="11" t="s">
        <v>275</v>
      </c>
      <c r="N580" s="11">
        <v>0</v>
      </c>
      <c r="O580" s="11">
        <v>0</v>
      </c>
      <c r="P580" s="11"/>
      <c r="Q580" s="130">
        <v>5</v>
      </c>
      <c r="R580" s="130">
        <v>4</v>
      </c>
      <c r="S580" s="14"/>
      <c r="T580" s="16"/>
    </row>
    <row r="581" spans="1:20" ht="14.25" customHeight="1">
      <c r="A581" s="7">
        <v>64</v>
      </c>
      <c r="B581" s="19" t="s">
        <v>332</v>
      </c>
      <c r="C581" s="11" t="s">
        <v>360</v>
      </c>
      <c r="D581" s="11" t="s">
        <v>361</v>
      </c>
      <c r="E581" s="11" t="s">
        <v>6759</v>
      </c>
      <c r="F581" s="11"/>
      <c r="G581" s="11"/>
      <c r="H581" s="11"/>
      <c r="I581" s="14"/>
      <c r="J581" s="12" t="s">
        <v>362</v>
      </c>
      <c r="K581" s="12" t="s">
        <v>363</v>
      </c>
      <c r="L581" s="11" t="s">
        <v>11688</v>
      </c>
      <c r="M581" s="11" t="s">
        <v>83</v>
      </c>
      <c r="N581" s="11">
        <v>0</v>
      </c>
      <c r="O581" s="11">
        <v>2</v>
      </c>
      <c r="P581" s="11" t="s">
        <v>12045</v>
      </c>
      <c r="Q581" s="130">
        <v>5</v>
      </c>
      <c r="R581" s="130">
        <v>4</v>
      </c>
      <c r="S581" s="14"/>
      <c r="T581" s="16"/>
    </row>
    <row r="582" spans="1:20" ht="14.25" customHeight="1">
      <c r="A582" s="7">
        <v>64</v>
      </c>
      <c r="B582" s="19" t="s">
        <v>332</v>
      </c>
      <c r="C582" s="11" t="s">
        <v>1667</v>
      </c>
      <c r="D582" s="11" t="s">
        <v>1667</v>
      </c>
      <c r="E582" s="11"/>
      <c r="F582" s="11"/>
      <c r="G582" s="11"/>
      <c r="H582" s="11"/>
      <c r="I582" s="14"/>
      <c r="J582" s="12" t="s">
        <v>2202</v>
      </c>
      <c r="K582" s="415"/>
      <c r="L582" s="11" t="s">
        <v>11688</v>
      </c>
      <c r="M582" s="11" t="s">
        <v>83</v>
      </c>
      <c r="N582" s="11">
        <v>0</v>
      </c>
      <c r="O582" s="11">
        <v>2</v>
      </c>
      <c r="P582" s="11"/>
      <c r="Q582" s="11"/>
      <c r="R582" s="11"/>
      <c r="S582" s="14"/>
      <c r="T582" s="16"/>
    </row>
    <row r="583" spans="1:20" ht="14.25" customHeight="1">
      <c r="A583" s="7">
        <v>64</v>
      </c>
      <c r="B583" s="19" t="s">
        <v>332</v>
      </c>
      <c r="C583" s="23"/>
      <c r="D583" s="11" t="s">
        <v>6759</v>
      </c>
      <c r="E583" s="11"/>
      <c r="F583" s="11"/>
      <c r="G583" s="11"/>
      <c r="H583" s="11"/>
      <c r="I583" s="14"/>
      <c r="J583" s="12" t="s">
        <v>12046</v>
      </c>
      <c r="K583" s="415"/>
      <c r="L583" s="11" t="s">
        <v>11688</v>
      </c>
      <c r="M583" s="11" t="s">
        <v>83</v>
      </c>
      <c r="N583" s="11">
        <v>0</v>
      </c>
      <c r="O583" s="11">
        <v>2</v>
      </c>
      <c r="P583" s="23"/>
      <c r="Q583" s="23"/>
      <c r="R583" s="23"/>
      <c r="S583" s="14"/>
      <c r="T583" s="16"/>
    </row>
    <row r="584" spans="1:20" ht="14.25" customHeight="1">
      <c r="A584" s="7">
        <v>64</v>
      </c>
      <c r="B584" s="19" t="s">
        <v>332</v>
      </c>
      <c r="C584" s="11" t="s">
        <v>364</v>
      </c>
      <c r="D584" s="11" t="s">
        <v>365</v>
      </c>
      <c r="E584" s="11"/>
      <c r="F584" s="11"/>
      <c r="G584" s="11"/>
      <c r="H584" s="11"/>
      <c r="I584" s="14"/>
      <c r="J584" s="12" t="s">
        <v>366</v>
      </c>
      <c r="K584" s="12" t="s">
        <v>367</v>
      </c>
      <c r="L584" s="11" t="s">
        <v>11663</v>
      </c>
      <c r="M584" s="11" t="s">
        <v>5797</v>
      </c>
      <c r="N584" s="11">
        <v>0</v>
      </c>
      <c r="O584" s="11">
        <v>5</v>
      </c>
      <c r="P584" s="11"/>
      <c r="Q584" s="130">
        <v>4</v>
      </c>
      <c r="R584" s="130">
        <v>4</v>
      </c>
      <c r="S584" s="14"/>
      <c r="T584" s="16"/>
    </row>
    <row r="585" spans="1:20" ht="14.25" customHeight="1">
      <c r="A585" s="7">
        <v>64</v>
      </c>
      <c r="B585" s="19" t="s">
        <v>332</v>
      </c>
      <c r="C585" s="11"/>
      <c r="D585" s="11" t="s">
        <v>3980</v>
      </c>
      <c r="E585" s="11"/>
      <c r="F585" s="11"/>
      <c r="G585" s="11"/>
      <c r="H585" s="11"/>
      <c r="I585" s="14"/>
      <c r="J585" s="12" t="s">
        <v>12047</v>
      </c>
      <c r="K585" s="415"/>
      <c r="L585" s="11" t="s">
        <v>11663</v>
      </c>
      <c r="M585" s="11" t="s">
        <v>5797</v>
      </c>
      <c r="N585" s="11">
        <v>0</v>
      </c>
      <c r="O585" s="11">
        <v>0</v>
      </c>
      <c r="P585" s="11"/>
      <c r="Q585" s="11"/>
      <c r="R585" s="11"/>
      <c r="S585" s="14"/>
      <c r="T585" s="16"/>
    </row>
    <row r="586" spans="1:20" ht="14.25" customHeight="1">
      <c r="A586" s="7">
        <v>65</v>
      </c>
      <c r="B586" s="19" t="s">
        <v>368</v>
      </c>
      <c r="C586" s="11" t="s">
        <v>333</v>
      </c>
      <c r="D586" s="11" t="s">
        <v>369</v>
      </c>
      <c r="E586" s="11" t="s">
        <v>12048</v>
      </c>
      <c r="F586" s="14"/>
      <c r="G586" s="11" t="s">
        <v>373</v>
      </c>
      <c r="H586" s="11" t="s">
        <v>373</v>
      </c>
      <c r="I586" s="11" t="s">
        <v>242</v>
      </c>
      <c r="J586" s="12" t="s">
        <v>370</v>
      </c>
      <c r="K586" s="12" t="s">
        <v>371</v>
      </c>
      <c r="L586" s="11" t="s">
        <v>11666</v>
      </c>
      <c r="M586" s="11" t="s">
        <v>43</v>
      </c>
      <c r="N586" s="11">
        <v>1</v>
      </c>
      <c r="O586" s="11">
        <v>1</v>
      </c>
      <c r="P586" s="11" t="s">
        <v>12049</v>
      </c>
      <c r="Q586" s="130">
        <v>5</v>
      </c>
      <c r="R586" s="130">
        <v>4</v>
      </c>
      <c r="S586" s="14"/>
      <c r="T586" s="16"/>
    </row>
    <row r="587" spans="1:20" ht="14.25" customHeight="1">
      <c r="A587" s="7">
        <v>65</v>
      </c>
      <c r="B587" s="19" t="s">
        <v>368</v>
      </c>
      <c r="C587" s="11" t="s">
        <v>79</v>
      </c>
      <c r="D587" s="11" t="s">
        <v>12050</v>
      </c>
      <c r="E587" s="11"/>
      <c r="F587" s="14"/>
      <c r="G587" s="11" t="s">
        <v>245</v>
      </c>
      <c r="H587" s="11" t="s">
        <v>245</v>
      </c>
      <c r="I587" s="11"/>
      <c r="J587" s="12" t="s">
        <v>375</v>
      </c>
      <c r="K587" s="12" t="s">
        <v>376</v>
      </c>
      <c r="L587" s="11" t="s">
        <v>11688</v>
      </c>
      <c r="M587" s="11" t="s">
        <v>83</v>
      </c>
      <c r="N587" s="11">
        <v>1</v>
      </c>
      <c r="O587" s="11">
        <v>3</v>
      </c>
      <c r="P587" s="11" t="s">
        <v>12051</v>
      </c>
      <c r="Q587" s="130">
        <v>4</v>
      </c>
      <c r="R587" s="130">
        <v>5</v>
      </c>
      <c r="S587" s="14"/>
      <c r="T587" s="16"/>
    </row>
    <row r="588" spans="1:20" ht="14.25" customHeight="1">
      <c r="A588" s="7">
        <v>65</v>
      </c>
      <c r="B588" s="19" t="s">
        <v>368</v>
      </c>
      <c r="C588" s="11" t="s">
        <v>84</v>
      </c>
      <c r="D588" s="11" t="s">
        <v>85</v>
      </c>
      <c r="E588" s="11"/>
      <c r="F588" s="14"/>
      <c r="G588" s="11" t="s">
        <v>12052</v>
      </c>
      <c r="H588" s="11" t="s">
        <v>380</v>
      </c>
      <c r="I588" s="11"/>
      <c r="J588" s="12" t="s">
        <v>377</v>
      </c>
      <c r="K588" s="12" t="s">
        <v>378</v>
      </c>
      <c r="L588" s="11" t="s">
        <v>11666</v>
      </c>
      <c r="M588" s="11" t="s">
        <v>28</v>
      </c>
      <c r="N588" s="11">
        <v>1</v>
      </c>
      <c r="O588" s="11">
        <v>1</v>
      </c>
      <c r="P588" s="11" t="s">
        <v>12053</v>
      </c>
      <c r="Q588" s="130">
        <v>4</v>
      </c>
      <c r="R588" s="130">
        <v>4</v>
      </c>
      <c r="S588" s="14"/>
      <c r="T588" s="16"/>
    </row>
    <row r="589" spans="1:20" ht="14.25" customHeight="1">
      <c r="A589" s="7">
        <v>65</v>
      </c>
      <c r="B589" s="19" t="s">
        <v>368</v>
      </c>
      <c r="C589" s="11" t="s">
        <v>37</v>
      </c>
      <c r="D589" s="11" t="s">
        <v>381</v>
      </c>
      <c r="E589" s="11" t="s">
        <v>37</v>
      </c>
      <c r="F589" s="14"/>
      <c r="G589" s="11" t="s">
        <v>12054</v>
      </c>
      <c r="H589" s="11" t="s">
        <v>385</v>
      </c>
      <c r="I589" s="14"/>
      <c r="J589" s="12" t="s">
        <v>382</v>
      </c>
      <c r="K589" s="12" t="s">
        <v>383</v>
      </c>
      <c r="L589" s="11" t="s">
        <v>11663</v>
      </c>
      <c r="M589" s="11" t="s">
        <v>43</v>
      </c>
      <c r="N589" s="11">
        <v>1</v>
      </c>
      <c r="O589" s="11">
        <v>1</v>
      </c>
      <c r="P589" s="11" t="s">
        <v>12055</v>
      </c>
      <c r="Q589" s="130">
        <v>4</v>
      </c>
      <c r="R589" s="130">
        <v>5</v>
      </c>
      <c r="S589" s="14"/>
      <c r="T589" s="16"/>
    </row>
    <row r="590" spans="1:20" ht="14.25" customHeight="1">
      <c r="A590" s="1">
        <v>66</v>
      </c>
      <c r="B590" s="10" t="s">
        <v>386</v>
      </c>
      <c r="C590" s="11"/>
      <c r="D590" s="11" t="s">
        <v>68</v>
      </c>
      <c r="E590" s="14"/>
      <c r="F590" s="14"/>
      <c r="G590" s="14"/>
      <c r="H590" s="14"/>
      <c r="I590" s="14"/>
      <c r="J590" s="12" t="s">
        <v>2907</v>
      </c>
      <c r="K590" s="415"/>
      <c r="L590" s="11" t="s">
        <v>11666</v>
      </c>
      <c r="M590" s="11" t="s">
        <v>28</v>
      </c>
      <c r="N590" s="11">
        <v>0</v>
      </c>
      <c r="O590" s="11">
        <v>1</v>
      </c>
      <c r="P590" s="11"/>
      <c r="Q590" s="11"/>
      <c r="R590" s="11"/>
      <c r="S590" s="14"/>
      <c r="T590" s="16"/>
    </row>
    <row r="591" spans="1:20" ht="14.25" customHeight="1">
      <c r="A591" s="1">
        <v>66</v>
      </c>
      <c r="B591" s="10" t="s">
        <v>386</v>
      </c>
      <c r="C591" s="11" t="s">
        <v>44</v>
      </c>
      <c r="D591" s="11" t="s">
        <v>45</v>
      </c>
      <c r="E591" s="14"/>
      <c r="F591" s="14"/>
      <c r="G591" s="11" t="s">
        <v>389</v>
      </c>
      <c r="H591" s="14"/>
      <c r="I591" s="11" t="s">
        <v>391</v>
      </c>
      <c r="J591" s="12" t="s">
        <v>387</v>
      </c>
      <c r="K591" s="12" t="s">
        <v>388</v>
      </c>
      <c r="L591" s="11" t="s">
        <v>11666</v>
      </c>
      <c r="M591" s="11" t="s">
        <v>43</v>
      </c>
      <c r="N591" s="11">
        <v>1</v>
      </c>
      <c r="O591" s="11">
        <v>1</v>
      </c>
      <c r="P591" s="11" t="s">
        <v>12056</v>
      </c>
      <c r="Q591" s="130">
        <v>4</v>
      </c>
      <c r="R591" s="130">
        <v>5</v>
      </c>
      <c r="S591" s="14"/>
      <c r="T591" s="16"/>
    </row>
    <row r="592" spans="1:20" ht="14.25" customHeight="1">
      <c r="A592" s="1">
        <v>66</v>
      </c>
      <c r="B592" s="10" t="s">
        <v>386</v>
      </c>
      <c r="C592" s="11" t="s">
        <v>392</v>
      </c>
      <c r="D592" s="11" t="s">
        <v>392</v>
      </c>
      <c r="E592" s="14"/>
      <c r="F592" s="14"/>
      <c r="G592" s="14"/>
      <c r="H592" s="14"/>
      <c r="I592" s="14"/>
      <c r="J592" s="12" t="s">
        <v>393</v>
      </c>
      <c r="K592" s="12" t="s">
        <v>388</v>
      </c>
      <c r="L592" s="11" t="s">
        <v>11663</v>
      </c>
      <c r="M592" s="11" t="s">
        <v>43</v>
      </c>
      <c r="N592" s="11">
        <v>0</v>
      </c>
      <c r="O592" s="11">
        <v>1</v>
      </c>
      <c r="P592" s="11"/>
      <c r="Q592" s="130">
        <v>3</v>
      </c>
      <c r="R592" s="130">
        <v>5</v>
      </c>
      <c r="S592" s="14"/>
      <c r="T592" s="16"/>
    </row>
    <row r="593" spans="1:20" ht="14.25" customHeight="1">
      <c r="A593" s="1">
        <v>66</v>
      </c>
      <c r="B593" s="10" t="s">
        <v>386</v>
      </c>
      <c r="C593" s="11"/>
      <c r="D593" s="11" t="s">
        <v>2213</v>
      </c>
      <c r="E593" s="14"/>
      <c r="F593" s="14"/>
      <c r="G593" s="14"/>
      <c r="H593" s="14"/>
      <c r="I593" s="14"/>
      <c r="J593" s="12" t="s">
        <v>688</v>
      </c>
      <c r="K593" s="415"/>
      <c r="L593" s="11" t="s">
        <v>11663</v>
      </c>
      <c r="M593" s="11"/>
      <c r="N593" s="11">
        <v>0</v>
      </c>
      <c r="O593" s="11">
        <v>0</v>
      </c>
      <c r="P593" s="11"/>
      <c r="Q593" s="11"/>
      <c r="R593" s="11"/>
      <c r="S593" s="14"/>
      <c r="T593" s="16"/>
    </row>
    <row r="594" spans="1:20" ht="14.25" customHeight="1">
      <c r="A594" s="1">
        <v>66</v>
      </c>
      <c r="B594" s="10" t="s">
        <v>386</v>
      </c>
      <c r="C594" s="29"/>
      <c r="D594" s="29" t="s">
        <v>7447</v>
      </c>
      <c r="E594" s="14"/>
      <c r="F594" s="14"/>
      <c r="G594" s="14"/>
      <c r="H594" s="14"/>
      <c r="I594" s="14"/>
      <c r="J594" s="12" t="s">
        <v>730</v>
      </c>
      <c r="K594" s="415"/>
      <c r="L594" s="11" t="s">
        <v>11663</v>
      </c>
      <c r="M594" s="11"/>
      <c r="N594" s="11">
        <v>0</v>
      </c>
      <c r="O594" s="11">
        <v>0</v>
      </c>
      <c r="P594" s="11"/>
      <c r="Q594" s="11"/>
      <c r="R594" s="11"/>
      <c r="S594" s="14"/>
      <c r="T594" s="16"/>
    </row>
    <row r="595" spans="1:20" ht="14.25" customHeight="1">
      <c r="A595" s="1">
        <v>66</v>
      </c>
      <c r="B595" s="10" t="s">
        <v>386</v>
      </c>
      <c r="C595" s="29"/>
      <c r="D595" s="29" t="s">
        <v>12057</v>
      </c>
      <c r="E595" s="14"/>
      <c r="F595" s="14"/>
      <c r="G595" s="14"/>
      <c r="H595" s="14"/>
      <c r="I595" s="14"/>
      <c r="J595" s="12" t="s">
        <v>558</v>
      </c>
      <c r="K595" s="415"/>
      <c r="L595" s="11" t="s">
        <v>11663</v>
      </c>
      <c r="M595" s="11"/>
      <c r="N595" s="11">
        <v>0</v>
      </c>
      <c r="O595" s="11">
        <v>0</v>
      </c>
      <c r="P595" s="11"/>
      <c r="Q595" s="11"/>
      <c r="R595" s="11"/>
      <c r="S595" s="14"/>
      <c r="T595" s="16"/>
    </row>
    <row r="596" spans="1:20" ht="14.25" customHeight="1">
      <c r="A596" s="1">
        <v>66</v>
      </c>
      <c r="B596" s="10" t="s">
        <v>386</v>
      </c>
      <c r="C596" s="18" t="s">
        <v>68</v>
      </c>
      <c r="D596" s="29"/>
      <c r="E596" s="14"/>
      <c r="F596" s="14"/>
      <c r="G596" s="11" t="s">
        <v>12058</v>
      </c>
      <c r="H596" s="14"/>
      <c r="I596" s="14"/>
      <c r="J596" s="12" t="s">
        <v>395</v>
      </c>
      <c r="K596" s="12" t="s">
        <v>396</v>
      </c>
      <c r="L596" s="11" t="s">
        <v>11666</v>
      </c>
      <c r="M596" s="11" t="s">
        <v>28</v>
      </c>
      <c r="N596" s="11">
        <v>1</v>
      </c>
      <c r="O596" s="11">
        <v>1</v>
      </c>
      <c r="P596" s="11" t="s">
        <v>12059</v>
      </c>
      <c r="Q596" s="130">
        <v>5</v>
      </c>
      <c r="R596" s="130">
        <v>5</v>
      </c>
      <c r="S596" s="14"/>
      <c r="T596" s="16"/>
    </row>
    <row r="597" spans="1:20" ht="14.25" customHeight="1">
      <c r="A597" s="1">
        <v>66</v>
      </c>
      <c r="B597" s="10" t="s">
        <v>386</v>
      </c>
      <c r="C597" s="18" t="s">
        <v>197</v>
      </c>
      <c r="D597" s="29" t="s">
        <v>398</v>
      </c>
      <c r="E597" s="14"/>
      <c r="F597" s="14"/>
      <c r="G597" s="11" t="s">
        <v>12060</v>
      </c>
      <c r="H597" s="14"/>
      <c r="I597" s="14"/>
      <c r="J597" s="12" t="s">
        <v>399</v>
      </c>
      <c r="K597" s="12" t="s">
        <v>400</v>
      </c>
      <c r="L597" s="11" t="s">
        <v>11663</v>
      </c>
      <c r="M597" s="11" t="s">
        <v>28</v>
      </c>
      <c r="N597" s="11">
        <v>1</v>
      </c>
      <c r="O597" s="11">
        <v>1</v>
      </c>
      <c r="P597" s="11"/>
      <c r="Q597" s="130">
        <v>4</v>
      </c>
      <c r="R597" s="130">
        <v>4</v>
      </c>
      <c r="S597" s="14"/>
      <c r="T597" s="16"/>
    </row>
    <row r="598" spans="1:20" ht="14.25" customHeight="1">
      <c r="A598" s="1">
        <v>66</v>
      </c>
      <c r="B598" s="10" t="s">
        <v>386</v>
      </c>
      <c r="C598" s="18" t="s">
        <v>318</v>
      </c>
      <c r="D598" s="29" t="s">
        <v>402</v>
      </c>
      <c r="E598" s="14"/>
      <c r="F598" s="14"/>
      <c r="G598" s="11" t="s">
        <v>405</v>
      </c>
      <c r="H598" s="14"/>
      <c r="I598" s="14"/>
      <c r="J598" s="12" t="s">
        <v>403</v>
      </c>
      <c r="K598" s="12" t="s">
        <v>404</v>
      </c>
      <c r="L598" s="11" t="s">
        <v>11663</v>
      </c>
      <c r="M598" s="11" t="s">
        <v>28</v>
      </c>
      <c r="N598" s="11">
        <v>1</v>
      </c>
      <c r="O598" s="11">
        <v>1</v>
      </c>
      <c r="P598" s="11"/>
      <c r="Q598" s="130">
        <v>3</v>
      </c>
      <c r="R598" s="130">
        <v>4</v>
      </c>
      <c r="S598" s="14"/>
      <c r="T598" s="16"/>
    </row>
    <row r="599" spans="1:20" ht="14.25" customHeight="1">
      <c r="A599" s="7">
        <v>67</v>
      </c>
      <c r="B599" s="19" t="s">
        <v>406</v>
      </c>
      <c r="C599" s="11" t="s">
        <v>75</v>
      </c>
      <c r="D599" s="11" t="s">
        <v>294</v>
      </c>
      <c r="E599" s="14"/>
      <c r="F599" s="11" t="s">
        <v>295</v>
      </c>
      <c r="G599" s="11" t="s">
        <v>410</v>
      </c>
      <c r="H599" s="11" t="s">
        <v>410</v>
      </c>
      <c r="I599" s="14"/>
      <c r="J599" s="12" t="s">
        <v>407</v>
      </c>
      <c r="K599" s="12" t="s">
        <v>408</v>
      </c>
      <c r="L599" s="11" t="s">
        <v>11666</v>
      </c>
      <c r="M599" s="11" t="s">
        <v>78</v>
      </c>
      <c r="N599" s="11">
        <v>1</v>
      </c>
      <c r="O599" s="11">
        <v>0</v>
      </c>
      <c r="P599" s="11"/>
      <c r="Q599" s="130">
        <v>4</v>
      </c>
      <c r="R599" s="130">
        <v>5</v>
      </c>
      <c r="S599" s="14"/>
      <c r="T599" s="16"/>
    </row>
    <row r="600" spans="1:20" ht="14.25" customHeight="1">
      <c r="A600" s="7">
        <v>67</v>
      </c>
      <c r="B600" s="19" t="s">
        <v>406</v>
      </c>
      <c r="C600" s="11" t="s">
        <v>411</v>
      </c>
      <c r="D600" s="11" t="s">
        <v>412</v>
      </c>
      <c r="E600" s="11" t="s">
        <v>12061</v>
      </c>
      <c r="F600" s="11" t="s">
        <v>413</v>
      </c>
      <c r="G600" s="11"/>
      <c r="H600" s="11"/>
      <c r="I600" s="14"/>
      <c r="J600" s="12" t="s">
        <v>414</v>
      </c>
      <c r="K600" s="12" t="s">
        <v>415</v>
      </c>
      <c r="L600" s="11" t="s">
        <v>11666</v>
      </c>
      <c r="M600" s="11" t="s">
        <v>43</v>
      </c>
      <c r="N600" s="11">
        <v>0</v>
      </c>
      <c r="O600" s="11">
        <v>1</v>
      </c>
      <c r="P600" s="11"/>
      <c r="Q600" s="130">
        <v>4</v>
      </c>
      <c r="R600" s="130">
        <v>5</v>
      </c>
      <c r="S600" s="14"/>
      <c r="T600" s="16"/>
    </row>
    <row r="601" spans="1:20" ht="14.25" customHeight="1">
      <c r="A601" s="7">
        <v>67</v>
      </c>
      <c r="B601" s="19" t="s">
        <v>406</v>
      </c>
      <c r="C601" s="11" t="s">
        <v>49</v>
      </c>
      <c r="D601" s="11" t="s">
        <v>417</v>
      </c>
      <c r="E601" s="11"/>
      <c r="F601" s="11" t="s">
        <v>418</v>
      </c>
      <c r="G601" s="11" t="s">
        <v>417</v>
      </c>
      <c r="H601" s="11"/>
      <c r="I601" s="14"/>
      <c r="J601" s="12" t="s">
        <v>419</v>
      </c>
      <c r="K601" s="12" t="s">
        <v>415</v>
      </c>
      <c r="L601" s="11" t="s">
        <v>11666</v>
      </c>
      <c r="M601" s="11" t="s">
        <v>43</v>
      </c>
      <c r="N601" s="11">
        <v>0</v>
      </c>
      <c r="O601" s="11">
        <v>1</v>
      </c>
      <c r="P601" s="11"/>
      <c r="Q601" s="130">
        <v>4</v>
      </c>
      <c r="R601" s="130">
        <v>5</v>
      </c>
      <c r="S601" s="14"/>
      <c r="T601" s="16"/>
    </row>
    <row r="602" spans="1:20" ht="14.25" customHeight="1">
      <c r="A602" s="7">
        <v>68</v>
      </c>
      <c r="B602" s="19" t="s">
        <v>420</v>
      </c>
      <c r="C602" s="11" t="s">
        <v>421</v>
      </c>
      <c r="D602" s="11" t="s">
        <v>350</v>
      </c>
      <c r="E602" s="11" t="s">
        <v>10789</v>
      </c>
      <c r="F602" s="14"/>
      <c r="G602" s="11" t="s">
        <v>12062</v>
      </c>
      <c r="H602" s="11" t="s">
        <v>12062</v>
      </c>
      <c r="I602" s="14"/>
      <c r="J602" s="12" t="s">
        <v>422</v>
      </c>
      <c r="K602" s="12" t="s">
        <v>423</v>
      </c>
      <c r="L602" s="11" t="s">
        <v>11666</v>
      </c>
      <c r="M602" s="11" t="s">
        <v>28</v>
      </c>
      <c r="N602" s="11">
        <v>1</v>
      </c>
      <c r="O602" s="11">
        <v>0</v>
      </c>
      <c r="P602" s="11"/>
      <c r="Q602" s="130">
        <v>4</v>
      </c>
      <c r="R602" s="130">
        <v>5</v>
      </c>
      <c r="S602" s="14"/>
      <c r="T602" s="16"/>
    </row>
    <row r="603" spans="1:20" ht="14.25" customHeight="1">
      <c r="A603" s="7">
        <v>68</v>
      </c>
      <c r="B603" s="19" t="s">
        <v>420</v>
      </c>
      <c r="C603" s="11" t="s">
        <v>350</v>
      </c>
      <c r="D603" s="11" t="s">
        <v>426</v>
      </c>
      <c r="E603" s="11"/>
      <c r="F603" s="14"/>
      <c r="G603" s="11" t="s">
        <v>12063</v>
      </c>
      <c r="H603" s="11" t="s">
        <v>12063</v>
      </c>
      <c r="I603" s="14"/>
      <c r="J603" s="12" t="s">
        <v>427</v>
      </c>
      <c r="K603" s="12" t="s">
        <v>428</v>
      </c>
      <c r="L603" s="11" t="s">
        <v>11666</v>
      </c>
      <c r="M603" s="11" t="s">
        <v>28</v>
      </c>
      <c r="N603" s="11">
        <v>1</v>
      </c>
      <c r="O603" s="11">
        <v>0</v>
      </c>
      <c r="P603" s="11"/>
      <c r="Q603" s="130">
        <v>4</v>
      </c>
      <c r="R603" s="130">
        <v>4</v>
      </c>
      <c r="S603" s="14"/>
      <c r="T603" s="16"/>
    </row>
    <row r="604" spans="1:20" ht="14.25" customHeight="1">
      <c r="A604" s="7">
        <v>68</v>
      </c>
      <c r="B604" s="19" t="s">
        <v>420</v>
      </c>
      <c r="C604" s="11" t="s">
        <v>49</v>
      </c>
      <c r="D604" s="11" t="s">
        <v>431</v>
      </c>
      <c r="E604" s="11"/>
      <c r="F604" s="14"/>
      <c r="G604" s="11" t="s">
        <v>434</v>
      </c>
      <c r="H604" s="11" t="s">
        <v>434</v>
      </c>
      <c r="I604" s="11" t="s">
        <v>436</v>
      </c>
      <c r="J604" s="12" t="s">
        <v>432</v>
      </c>
      <c r="K604" s="12" t="s">
        <v>433</v>
      </c>
      <c r="L604" s="11" t="s">
        <v>11666</v>
      </c>
      <c r="M604" s="11" t="s">
        <v>43</v>
      </c>
      <c r="N604" s="11">
        <v>1</v>
      </c>
      <c r="O604" s="11">
        <v>1</v>
      </c>
      <c r="P604" s="11"/>
      <c r="Q604" s="130">
        <v>5</v>
      </c>
      <c r="R604" s="130">
        <v>4</v>
      </c>
      <c r="S604" s="14"/>
      <c r="T604" s="16"/>
    </row>
    <row r="605" spans="1:20" ht="14.25" customHeight="1">
      <c r="A605" s="7">
        <v>68</v>
      </c>
      <c r="B605" s="19" t="s">
        <v>420</v>
      </c>
      <c r="C605" s="11" t="s">
        <v>437</v>
      </c>
      <c r="D605" s="11" t="s">
        <v>12064</v>
      </c>
      <c r="E605" s="11"/>
      <c r="F605" s="14"/>
      <c r="G605" s="11" t="s">
        <v>441</v>
      </c>
      <c r="H605" s="11" t="s">
        <v>441</v>
      </c>
      <c r="I605" s="11" t="s">
        <v>436</v>
      </c>
      <c r="J605" s="12" t="s">
        <v>438</v>
      </c>
      <c r="K605" s="12" t="s">
        <v>439</v>
      </c>
      <c r="L605" s="11" t="s">
        <v>11666</v>
      </c>
      <c r="M605" s="11" t="s">
        <v>43</v>
      </c>
      <c r="N605" s="11">
        <v>1</v>
      </c>
      <c r="O605" s="11">
        <v>1</v>
      </c>
      <c r="P605" s="11"/>
      <c r="Q605" s="130">
        <v>4</v>
      </c>
      <c r="R605" s="130">
        <v>5</v>
      </c>
      <c r="S605" s="14"/>
      <c r="T605" s="16"/>
    </row>
    <row r="606" spans="1:20" ht="14.25" customHeight="1">
      <c r="A606" s="7">
        <v>68</v>
      </c>
      <c r="B606" s="19" t="s">
        <v>420</v>
      </c>
      <c r="C606" s="11" t="s">
        <v>411</v>
      </c>
      <c r="D606" s="11" t="s">
        <v>442</v>
      </c>
      <c r="E606" s="11"/>
      <c r="F606" s="11" t="s">
        <v>413</v>
      </c>
      <c r="G606" s="20" t="s">
        <v>445</v>
      </c>
      <c r="H606" s="20" t="s">
        <v>445</v>
      </c>
      <c r="I606" s="11" t="s">
        <v>436</v>
      </c>
      <c r="J606" s="12" t="s">
        <v>259</v>
      </c>
      <c r="K606" s="12" t="s">
        <v>443</v>
      </c>
      <c r="L606" s="11" t="s">
        <v>11666</v>
      </c>
      <c r="M606" s="11" t="s">
        <v>43</v>
      </c>
      <c r="N606" s="11">
        <v>1</v>
      </c>
      <c r="O606" s="11">
        <v>1</v>
      </c>
      <c r="P606" s="11"/>
      <c r="Q606" s="130">
        <v>5</v>
      </c>
      <c r="R606" s="130">
        <v>4</v>
      </c>
      <c r="S606" s="14"/>
      <c r="T606" s="16"/>
    </row>
    <row r="607" spans="1:20" ht="14.25" customHeight="1">
      <c r="A607" s="7">
        <v>68</v>
      </c>
      <c r="B607" s="19" t="s">
        <v>420</v>
      </c>
      <c r="C607" s="11" t="s">
        <v>446</v>
      </c>
      <c r="D607" s="11" t="s">
        <v>447</v>
      </c>
      <c r="E607" s="11"/>
      <c r="F607" s="11"/>
      <c r="G607" s="20" t="s">
        <v>450</v>
      </c>
      <c r="H607" s="20" t="s">
        <v>451</v>
      </c>
      <c r="I607" s="11" t="s">
        <v>436</v>
      </c>
      <c r="J607" s="12" t="s">
        <v>448</v>
      </c>
      <c r="K607" s="12" t="s">
        <v>449</v>
      </c>
      <c r="L607" s="11" t="s">
        <v>11666</v>
      </c>
      <c r="M607" s="11" t="s">
        <v>43</v>
      </c>
      <c r="N607" s="11">
        <v>1</v>
      </c>
      <c r="O607" s="11">
        <v>1</v>
      </c>
      <c r="P607" s="11" t="s">
        <v>12065</v>
      </c>
      <c r="Q607" s="130">
        <v>4</v>
      </c>
      <c r="R607" s="130">
        <v>5</v>
      </c>
      <c r="S607" s="14"/>
      <c r="T607" s="16"/>
    </row>
    <row r="608" spans="1:20" ht="14.25" customHeight="1">
      <c r="A608" s="7">
        <v>68</v>
      </c>
      <c r="B608" s="19" t="s">
        <v>420</v>
      </c>
      <c r="C608" s="11" t="s">
        <v>38</v>
      </c>
      <c r="D608" s="11" t="s">
        <v>452</v>
      </c>
      <c r="E608" s="11"/>
      <c r="F608" s="11"/>
      <c r="G608" s="20"/>
      <c r="H608" s="20"/>
      <c r="I608" s="11" t="s">
        <v>436</v>
      </c>
      <c r="J608" s="12" t="s">
        <v>453</v>
      </c>
      <c r="K608" s="12" t="s">
        <v>454</v>
      </c>
      <c r="L608" s="11" t="s">
        <v>11663</v>
      </c>
      <c r="M608" s="11" t="s">
        <v>43</v>
      </c>
      <c r="N608" s="11">
        <v>0</v>
      </c>
      <c r="O608" s="11">
        <v>1</v>
      </c>
      <c r="P608" s="11"/>
      <c r="Q608" s="130">
        <v>4</v>
      </c>
      <c r="R608" s="130">
        <v>4</v>
      </c>
      <c r="S608" s="14"/>
      <c r="T608" s="16"/>
    </row>
    <row r="609" spans="1:20" ht="14.25" customHeight="1">
      <c r="A609" s="7">
        <v>68</v>
      </c>
      <c r="B609" s="19" t="s">
        <v>420</v>
      </c>
      <c r="C609" s="11" t="s">
        <v>75</v>
      </c>
      <c r="D609" s="11" t="s">
        <v>75</v>
      </c>
      <c r="E609" s="11"/>
      <c r="F609" s="11"/>
      <c r="G609" s="20" t="s">
        <v>458</v>
      </c>
      <c r="H609" s="20" t="s">
        <v>459</v>
      </c>
      <c r="I609" s="11"/>
      <c r="J609" s="12" t="s">
        <v>456</v>
      </c>
      <c r="K609" s="12" t="s">
        <v>457</v>
      </c>
      <c r="L609" s="11" t="s">
        <v>11666</v>
      </c>
      <c r="M609" s="11" t="s">
        <v>78</v>
      </c>
      <c r="N609" s="11">
        <v>1</v>
      </c>
      <c r="O609" s="11">
        <v>6</v>
      </c>
      <c r="P609" s="11"/>
      <c r="Q609" s="130">
        <v>4</v>
      </c>
      <c r="R609" s="130">
        <v>5</v>
      </c>
      <c r="S609" s="14"/>
      <c r="T609" s="16"/>
    </row>
    <row r="610" spans="1:20" ht="14.25" customHeight="1">
      <c r="A610" s="7">
        <v>68</v>
      </c>
      <c r="B610" s="19" t="s">
        <v>420</v>
      </c>
      <c r="C610" s="11" t="s">
        <v>30</v>
      </c>
      <c r="D610" s="11" t="s">
        <v>460</v>
      </c>
      <c r="E610" s="11" t="s">
        <v>31</v>
      </c>
      <c r="F610" s="11"/>
      <c r="G610" s="20" t="s">
        <v>12066</v>
      </c>
      <c r="H610" s="20" t="s">
        <v>463</v>
      </c>
      <c r="I610" s="11" t="s">
        <v>466</v>
      </c>
      <c r="J610" s="12" t="s">
        <v>378</v>
      </c>
      <c r="K610" s="12" t="s">
        <v>461</v>
      </c>
      <c r="L610" s="11" t="s">
        <v>11666</v>
      </c>
      <c r="M610" s="11" t="s">
        <v>36</v>
      </c>
      <c r="N610" s="11">
        <v>1</v>
      </c>
      <c r="O610" s="11">
        <v>1</v>
      </c>
      <c r="P610" s="11" t="s">
        <v>12067</v>
      </c>
      <c r="Q610" s="130">
        <v>5</v>
      </c>
      <c r="R610" s="130">
        <v>5</v>
      </c>
      <c r="S610" s="14"/>
      <c r="T610" s="16"/>
    </row>
    <row r="611" spans="1:20" ht="14.25" customHeight="1">
      <c r="A611" s="7">
        <v>68</v>
      </c>
      <c r="B611" s="19" t="s">
        <v>420</v>
      </c>
      <c r="C611" s="11" t="s">
        <v>197</v>
      </c>
      <c r="D611" s="11" t="s">
        <v>12068</v>
      </c>
      <c r="E611" s="11"/>
      <c r="F611" s="11"/>
      <c r="G611" s="20" t="s">
        <v>469</v>
      </c>
      <c r="H611" s="20" t="s">
        <v>470</v>
      </c>
      <c r="I611" s="11"/>
      <c r="J611" s="12" t="s">
        <v>467</v>
      </c>
      <c r="K611" s="12" t="s">
        <v>468</v>
      </c>
      <c r="L611" s="11" t="s">
        <v>11663</v>
      </c>
      <c r="M611" s="11" t="s">
        <v>5797</v>
      </c>
      <c r="N611" s="11">
        <v>0</v>
      </c>
      <c r="O611" s="11">
        <v>1</v>
      </c>
      <c r="P611" s="11"/>
      <c r="Q611" s="130">
        <v>4</v>
      </c>
      <c r="R611" s="130">
        <v>4</v>
      </c>
      <c r="S611" s="14"/>
      <c r="T611" s="16"/>
    </row>
    <row r="612" spans="1:20" ht="14.25" customHeight="1">
      <c r="A612" s="7">
        <v>69</v>
      </c>
      <c r="B612" s="19" t="s">
        <v>471</v>
      </c>
      <c r="C612" s="11" t="s">
        <v>472</v>
      </c>
      <c r="D612" s="11" t="s">
        <v>473</v>
      </c>
      <c r="E612" s="14"/>
      <c r="F612" s="14"/>
      <c r="G612" s="11" t="s">
        <v>476</v>
      </c>
      <c r="H612" s="11" t="s">
        <v>477</v>
      </c>
      <c r="I612" s="14"/>
      <c r="J612" s="12" t="s">
        <v>474</v>
      </c>
      <c r="K612" s="12" t="s">
        <v>475</v>
      </c>
      <c r="L612" s="11" t="s">
        <v>11666</v>
      </c>
      <c r="M612" s="11" t="s">
        <v>28</v>
      </c>
      <c r="N612" s="11">
        <v>1</v>
      </c>
      <c r="O612" s="11">
        <v>1</v>
      </c>
      <c r="P612" s="11" t="s">
        <v>12069</v>
      </c>
      <c r="Q612" s="130">
        <v>4</v>
      </c>
      <c r="R612" s="130">
        <v>5</v>
      </c>
      <c r="S612" s="14"/>
      <c r="T612" s="16"/>
    </row>
    <row r="613" spans="1:20" ht="14.25" customHeight="1">
      <c r="A613" s="7">
        <v>69</v>
      </c>
      <c r="B613" s="19" t="s">
        <v>471</v>
      </c>
      <c r="C613" s="11"/>
      <c r="D613" s="11" t="s">
        <v>11863</v>
      </c>
      <c r="E613" s="14"/>
      <c r="F613" s="14"/>
      <c r="G613" s="11"/>
      <c r="H613" s="11"/>
      <c r="I613" s="14"/>
      <c r="J613" s="12" t="s">
        <v>2801</v>
      </c>
      <c r="K613" s="415"/>
      <c r="L613" s="11" t="s">
        <v>11666</v>
      </c>
      <c r="M613" s="11" t="s">
        <v>28</v>
      </c>
      <c r="N613" s="11">
        <v>0</v>
      </c>
      <c r="O613" s="11">
        <v>1</v>
      </c>
      <c r="P613" s="11"/>
      <c r="Q613" s="11"/>
      <c r="R613" s="11"/>
      <c r="S613" s="14"/>
      <c r="T613" s="16"/>
    </row>
    <row r="614" spans="1:20" ht="14.25" customHeight="1">
      <c r="A614" s="7">
        <v>69</v>
      </c>
      <c r="B614" s="19" t="s">
        <v>471</v>
      </c>
      <c r="C614" s="11" t="s">
        <v>703</v>
      </c>
      <c r="D614" s="10" t="s">
        <v>478</v>
      </c>
      <c r="E614" s="14"/>
      <c r="F614" s="11" t="s">
        <v>479</v>
      </c>
      <c r="G614" s="11" t="s">
        <v>483</v>
      </c>
      <c r="H614" s="11" t="s">
        <v>483</v>
      </c>
      <c r="I614" s="14"/>
      <c r="J614" s="12" t="s">
        <v>480</v>
      </c>
      <c r="K614" s="12" t="s">
        <v>481</v>
      </c>
      <c r="L614" s="11" t="s">
        <v>11666</v>
      </c>
      <c r="M614" s="11" t="s">
        <v>5797</v>
      </c>
      <c r="N614" s="11">
        <v>0</v>
      </c>
      <c r="O614" s="11">
        <v>1</v>
      </c>
      <c r="P614" s="11"/>
      <c r="Q614" s="130">
        <v>4</v>
      </c>
      <c r="R614" s="130">
        <v>4</v>
      </c>
      <c r="S614" s="14"/>
      <c r="T614" s="16"/>
    </row>
    <row r="615" spans="1:20" ht="14.25" customHeight="1">
      <c r="A615" s="7">
        <v>70</v>
      </c>
      <c r="B615" s="19" t="s">
        <v>484</v>
      </c>
      <c r="C615" s="11" t="s">
        <v>84</v>
      </c>
      <c r="D615" s="11" t="s">
        <v>85</v>
      </c>
      <c r="E615" s="14"/>
      <c r="F615" s="14"/>
      <c r="G615" s="14"/>
      <c r="H615" s="14"/>
      <c r="I615" s="14"/>
      <c r="J615" s="12" t="s">
        <v>1297</v>
      </c>
      <c r="K615" s="415"/>
      <c r="L615" s="11" t="s">
        <v>11666</v>
      </c>
      <c r="M615" s="11" t="s">
        <v>28</v>
      </c>
      <c r="N615" s="11">
        <v>0</v>
      </c>
      <c r="O615" s="11">
        <v>1</v>
      </c>
      <c r="P615" s="11"/>
      <c r="Q615" s="11"/>
      <c r="R615" s="11"/>
      <c r="S615" s="14"/>
      <c r="T615" s="16"/>
    </row>
    <row r="616" spans="1:20" ht="14.25" customHeight="1">
      <c r="A616" s="7">
        <v>70</v>
      </c>
      <c r="B616" s="19" t="s">
        <v>484</v>
      </c>
      <c r="C616" s="11"/>
      <c r="D616" s="11" t="s">
        <v>498</v>
      </c>
      <c r="E616" s="14"/>
      <c r="F616" s="14"/>
      <c r="G616" s="11"/>
      <c r="H616" s="11"/>
      <c r="I616" s="11"/>
      <c r="J616" s="12" t="s">
        <v>1534</v>
      </c>
      <c r="K616" s="415"/>
      <c r="L616" s="11" t="s">
        <v>11666</v>
      </c>
      <c r="M616" s="11" t="s">
        <v>28</v>
      </c>
      <c r="N616" s="11">
        <v>0</v>
      </c>
      <c r="O616" s="11">
        <v>1</v>
      </c>
      <c r="P616" s="11"/>
      <c r="Q616" s="11"/>
      <c r="R616" s="11"/>
      <c r="S616" s="14"/>
      <c r="T616" s="16"/>
    </row>
    <row r="617" spans="1:20" ht="14.25" customHeight="1">
      <c r="A617" s="7">
        <v>70</v>
      </c>
      <c r="B617" s="19" t="s">
        <v>484</v>
      </c>
      <c r="C617" s="11"/>
      <c r="D617" s="11" t="s">
        <v>9325</v>
      </c>
      <c r="E617" s="14"/>
      <c r="F617" s="14"/>
      <c r="G617" s="11"/>
      <c r="H617" s="11"/>
      <c r="I617" s="11"/>
      <c r="J617" s="12" t="s">
        <v>335</v>
      </c>
      <c r="K617" s="415"/>
      <c r="L617" s="11" t="s">
        <v>11666</v>
      </c>
      <c r="M617" s="11" t="s">
        <v>28</v>
      </c>
      <c r="N617" s="11">
        <v>0</v>
      </c>
      <c r="O617" s="11">
        <v>1</v>
      </c>
      <c r="P617" s="11"/>
      <c r="Q617" s="11"/>
      <c r="R617" s="11"/>
      <c r="S617" s="14"/>
      <c r="T617" s="16"/>
    </row>
    <row r="618" spans="1:20" ht="14.25" customHeight="1">
      <c r="A618" s="7">
        <v>70</v>
      </c>
      <c r="B618" s="19" t="s">
        <v>484</v>
      </c>
      <c r="C618" s="11" t="s">
        <v>84</v>
      </c>
      <c r="D618" s="11" t="s">
        <v>85</v>
      </c>
      <c r="E618" s="14"/>
      <c r="F618" s="14"/>
      <c r="G618" s="11" t="s">
        <v>486</v>
      </c>
      <c r="H618" s="11" t="s">
        <v>486</v>
      </c>
      <c r="I618" s="11"/>
      <c r="J618" s="12" t="s">
        <v>305</v>
      </c>
      <c r="K618" s="12" t="s">
        <v>86</v>
      </c>
      <c r="L618" s="11" t="s">
        <v>11666</v>
      </c>
      <c r="M618" s="11" t="s">
        <v>28</v>
      </c>
      <c r="N618" s="11">
        <v>1</v>
      </c>
      <c r="O618" s="11">
        <v>1</v>
      </c>
      <c r="P618" s="11" t="s">
        <v>12070</v>
      </c>
      <c r="Q618" s="130">
        <v>5</v>
      </c>
      <c r="R618" s="130">
        <v>5</v>
      </c>
      <c r="S618" s="14"/>
      <c r="T618" s="16"/>
    </row>
    <row r="619" spans="1:20" ht="14.25" customHeight="1">
      <c r="A619" s="7">
        <v>70</v>
      </c>
      <c r="B619" s="19" t="s">
        <v>484</v>
      </c>
      <c r="C619" s="11" t="s">
        <v>38</v>
      </c>
      <c r="D619" s="11" t="s">
        <v>38</v>
      </c>
      <c r="E619" s="14"/>
      <c r="F619" s="14"/>
      <c r="G619" s="11" t="s">
        <v>12071</v>
      </c>
      <c r="H619" s="11" t="s">
        <v>490</v>
      </c>
      <c r="I619" s="11"/>
      <c r="J619" s="12" t="s">
        <v>487</v>
      </c>
      <c r="K619" s="12" t="s">
        <v>488</v>
      </c>
      <c r="L619" s="11" t="s">
        <v>11663</v>
      </c>
      <c r="M619" s="11" t="s">
        <v>43</v>
      </c>
      <c r="N619" s="11">
        <v>1</v>
      </c>
      <c r="O619" s="11">
        <v>1</v>
      </c>
      <c r="P619" s="11"/>
      <c r="Q619" s="130">
        <v>5</v>
      </c>
      <c r="R619" s="130">
        <v>4</v>
      </c>
      <c r="S619" s="14"/>
      <c r="T619" s="16"/>
    </row>
    <row r="620" spans="1:20" ht="14.25" customHeight="1">
      <c r="A620" s="7">
        <v>70</v>
      </c>
      <c r="B620" s="19" t="s">
        <v>484</v>
      </c>
      <c r="C620" s="11" t="s">
        <v>267</v>
      </c>
      <c r="D620" s="11" t="s">
        <v>267</v>
      </c>
      <c r="E620" s="14"/>
      <c r="F620" s="14"/>
      <c r="G620" s="11"/>
      <c r="H620" s="11" t="s">
        <v>12072</v>
      </c>
      <c r="I620" s="11"/>
      <c r="J620" s="12" t="s">
        <v>1134</v>
      </c>
      <c r="K620" s="415"/>
      <c r="L620" s="11" t="s">
        <v>11666</v>
      </c>
      <c r="M620" s="11" t="s">
        <v>43</v>
      </c>
      <c r="N620" s="11">
        <v>0</v>
      </c>
      <c r="O620" s="11">
        <v>6</v>
      </c>
      <c r="P620" s="11"/>
      <c r="Q620" s="11"/>
      <c r="R620" s="11"/>
      <c r="S620" s="14"/>
      <c r="T620" s="16"/>
    </row>
    <row r="621" spans="1:20" ht="14.25" customHeight="1">
      <c r="A621" s="7">
        <v>70</v>
      </c>
      <c r="B621" s="19" t="s">
        <v>484</v>
      </c>
      <c r="C621" s="11" t="s">
        <v>491</v>
      </c>
      <c r="D621" s="11" t="s">
        <v>492</v>
      </c>
      <c r="E621" s="11" t="s">
        <v>12073</v>
      </c>
      <c r="F621" s="14"/>
      <c r="G621" s="11" t="s">
        <v>12074</v>
      </c>
      <c r="H621" s="11" t="s">
        <v>12074</v>
      </c>
      <c r="I621" s="11" t="s">
        <v>464</v>
      </c>
      <c r="J621" s="12" t="s">
        <v>493</v>
      </c>
      <c r="K621" s="12" t="s">
        <v>494</v>
      </c>
      <c r="L621" s="11" t="s">
        <v>11666</v>
      </c>
      <c r="M621" s="11" t="s">
        <v>43</v>
      </c>
      <c r="N621" s="11">
        <v>1</v>
      </c>
      <c r="O621" s="11">
        <v>1</v>
      </c>
      <c r="P621" s="11" t="s">
        <v>12075</v>
      </c>
      <c r="Q621" s="130">
        <v>4</v>
      </c>
      <c r="R621" s="130">
        <v>5</v>
      </c>
      <c r="S621" s="14"/>
      <c r="T621" s="16"/>
    </row>
    <row r="622" spans="1:20" ht="14.25" customHeight="1">
      <c r="A622" s="7">
        <v>70</v>
      </c>
      <c r="B622" s="19" t="s">
        <v>484</v>
      </c>
      <c r="C622" s="20" t="s">
        <v>497</v>
      </c>
      <c r="D622" s="28" t="s">
        <v>498</v>
      </c>
      <c r="E622" s="11"/>
      <c r="F622" s="14"/>
      <c r="G622" s="11" t="s">
        <v>12076</v>
      </c>
      <c r="H622" s="11" t="s">
        <v>12076</v>
      </c>
      <c r="I622" s="11"/>
      <c r="J622" s="12" t="s">
        <v>499</v>
      </c>
      <c r="K622" s="12" t="s">
        <v>500</v>
      </c>
      <c r="L622" s="11" t="s">
        <v>11666</v>
      </c>
      <c r="M622" s="11" t="s">
        <v>28</v>
      </c>
      <c r="N622" s="11">
        <v>1</v>
      </c>
      <c r="O622" s="11">
        <v>1</v>
      </c>
      <c r="P622" s="11"/>
      <c r="Q622" s="130">
        <v>5</v>
      </c>
      <c r="R622" s="130">
        <v>5</v>
      </c>
      <c r="S622" s="14"/>
      <c r="T622" s="16"/>
    </row>
    <row r="623" spans="1:20" ht="14.25" customHeight="1">
      <c r="A623" s="7">
        <v>70</v>
      </c>
      <c r="B623" s="19" t="s">
        <v>484</v>
      </c>
      <c r="C623" s="11"/>
      <c r="D623" s="11" t="s">
        <v>350</v>
      </c>
      <c r="E623" s="14"/>
      <c r="F623" s="11" t="s">
        <v>12077</v>
      </c>
      <c r="G623" s="11" t="s">
        <v>12078</v>
      </c>
      <c r="H623" s="11" t="s">
        <v>12078</v>
      </c>
      <c r="I623" s="14"/>
      <c r="J623" s="12" t="s">
        <v>1563</v>
      </c>
      <c r="K623" s="46" t="s">
        <v>12079</v>
      </c>
      <c r="L623" s="11" t="s">
        <v>11666</v>
      </c>
      <c r="M623" s="11" t="s">
        <v>28</v>
      </c>
      <c r="N623" s="11">
        <v>1</v>
      </c>
      <c r="O623" s="11">
        <v>1</v>
      </c>
      <c r="P623" s="11"/>
      <c r="Q623" s="130"/>
      <c r="R623" s="130"/>
      <c r="S623" s="14"/>
      <c r="T623" s="16"/>
    </row>
    <row r="624" spans="1:20" ht="14.25" customHeight="1">
      <c r="A624" s="7">
        <v>70</v>
      </c>
      <c r="B624" s="19" t="s">
        <v>484</v>
      </c>
      <c r="C624" s="11" t="s">
        <v>421</v>
      </c>
      <c r="D624" s="11" t="s">
        <v>503</v>
      </c>
      <c r="E624" s="14"/>
      <c r="F624" s="11"/>
      <c r="G624" s="11" t="s">
        <v>12080</v>
      </c>
      <c r="H624" s="11" t="s">
        <v>507</v>
      </c>
      <c r="I624" s="14"/>
      <c r="J624" s="12" t="s">
        <v>1563</v>
      </c>
      <c r="K624" s="12" t="s">
        <v>505</v>
      </c>
      <c r="L624" s="11" t="s">
        <v>11666</v>
      </c>
      <c r="M624" s="11" t="s">
        <v>28</v>
      </c>
      <c r="N624" s="11">
        <v>1</v>
      </c>
      <c r="O624" s="11">
        <v>1</v>
      </c>
      <c r="P624" s="11" t="s">
        <v>12081</v>
      </c>
      <c r="Q624" s="130">
        <v>5</v>
      </c>
      <c r="R624" s="130">
        <v>5</v>
      </c>
      <c r="S624" s="14"/>
      <c r="T624" s="16"/>
    </row>
    <row r="625" spans="1:20" ht="14.25" customHeight="1">
      <c r="A625" s="1">
        <v>71</v>
      </c>
      <c r="B625" s="10" t="s">
        <v>508</v>
      </c>
      <c r="C625" s="11" t="s">
        <v>421</v>
      </c>
      <c r="D625" s="11" t="s">
        <v>509</v>
      </c>
      <c r="E625" s="14"/>
      <c r="F625" s="14"/>
      <c r="G625" s="11" t="s">
        <v>513</v>
      </c>
      <c r="H625" s="14"/>
      <c r="I625" s="14"/>
      <c r="J625" s="12" t="s">
        <v>510</v>
      </c>
      <c r="K625" s="12" t="s">
        <v>511</v>
      </c>
      <c r="L625" s="11" t="s">
        <v>11663</v>
      </c>
      <c r="M625" s="11" t="s">
        <v>28</v>
      </c>
      <c r="N625" s="11">
        <v>1</v>
      </c>
      <c r="O625" s="11">
        <v>1</v>
      </c>
      <c r="P625" s="11" t="s">
        <v>12082</v>
      </c>
      <c r="Q625" s="130">
        <v>4</v>
      </c>
      <c r="R625" s="130">
        <v>4</v>
      </c>
      <c r="S625" s="14"/>
      <c r="T625" s="16"/>
    </row>
    <row r="626" spans="1:20" ht="14.25" customHeight="1">
      <c r="A626" s="1">
        <v>71</v>
      </c>
      <c r="B626" s="10" t="s">
        <v>508</v>
      </c>
      <c r="C626" s="11" t="s">
        <v>514</v>
      </c>
      <c r="D626" s="11" t="s">
        <v>514</v>
      </c>
      <c r="E626" s="11" t="s">
        <v>12083</v>
      </c>
      <c r="F626" s="11"/>
      <c r="G626" s="14"/>
      <c r="H626" s="14"/>
      <c r="I626" s="14"/>
      <c r="J626" s="12" t="s">
        <v>487</v>
      </c>
      <c r="K626" s="12" t="s">
        <v>515</v>
      </c>
      <c r="L626" s="11" t="s">
        <v>11688</v>
      </c>
      <c r="M626" s="11" t="s">
        <v>83</v>
      </c>
      <c r="N626" s="11">
        <v>0</v>
      </c>
      <c r="O626" s="11">
        <v>3</v>
      </c>
      <c r="P626" s="11" t="s">
        <v>12084</v>
      </c>
      <c r="Q626" s="130">
        <v>4</v>
      </c>
      <c r="R626" s="130">
        <v>4</v>
      </c>
      <c r="S626" s="14"/>
      <c r="T626" s="16"/>
    </row>
    <row r="627" spans="1:20" ht="14.25" customHeight="1">
      <c r="A627" s="1">
        <v>71</v>
      </c>
      <c r="B627" s="10" t="s">
        <v>508</v>
      </c>
      <c r="C627" s="11" t="s">
        <v>10839</v>
      </c>
      <c r="D627" s="11" t="s">
        <v>518</v>
      </c>
      <c r="E627" s="11" t="s">
        <v>12085</v>
      </c>
      <c r="F627" s="11" t="s">
        <v>519</v>
      </c>
      <c r="G627" s="14"/>
      <c r="H627" s="14"/>
      <c r="I627" s="14"/>
      <c r="J627" s="12" t="s">
        <v>520</v>
      </c>
      <c r="K627" s="12" t="s">
        <v>254</v>
      </c>
      <c r="L627" s="11" t="s">
        <v>11663</v>
      </c>
      <c r="M627" s="11" t="s">
        <v>110</v>
      </c>
      <c r="N627" s="11">
        <v>1</v>
      </c>
      <c r="O627" s="11">
        <v>5</v>
      </c>
      <c r="P627" s="11"/>
      <c r="Q627" s="130">
        <v>4</v>
      </c>
      <c r="R627" s="130">
        <v>5</v>
      </c>
      <c r="S627" s="14"/>
      <c r="T627" s="16"/>
    </row>
    <row r="628" spans="1:20" ht="14.25" customHeight="1">
      <c r="A628" s="1">
        <v>71</v>
      </c>
      <c r="B628" s="10" t="s">
        <v>508</v>
      </c>
      <c r="C628" s="11" t="s">
        <v>310</v>
      </c>
      <c r="D628" s="11" t="s">
        <v>521</v>
      </c>
      <c r="E628" s="14"/>
      <c r="F628" s="11" t="s">
        <v>522</v>
      </c>
      <c r="G628" s="11" t="s">
        <v>525</v>
      </c>
      <c r="H628" s="14"/>
      <c r="I628" s="14"/>
      <c r="J628" s="12" t="s">
        <v>523</v>
      </c>
      <c r="K628" s="12" t="s">
        <v>524</v>
      </c>
      <c r="L628" s="11" t="s">
        <v>11663</v>
      </c>
      <c r="M628" s="11" t="s">
        <v>28</v>
      </c>
      <c r="N628" s="11">
        <v>0</v>
      </c>
      <c r="O628" s="11">
        <v>1</v>
      </c>
      <c r="P628" s="11" t="s">
        <v>12086</v>
      </c>
      <c r="Q628" s="130">
        <v>4</v>
      </c>
      <c r="R628" s="130">
        <v>5</v>
      </c>
      <c r="S628" s="14"/>
      <c r="T628" s="16"/>
    </row>
    <row r="629" spans="1:20" ht="14.25" customHeight="1">
      <c r="A629" s="1">
        <v>71</v>
      </c>
      <c r="B629" s="10" t="s">
        <v>508</v>
      </c>
      <c r="C629" s="11" t="s">
        <v>318</v>
      </c>
      <c r="D629" s="11" t="s">
        <v>526</v>
      </c>
      <c r="E629" s="11"/>
      <c r="F629" s="11"/>
      <c r="G629" s="11" t="s">
        <v>529</v>
      </c>
      <c r="H629" s="14"/>
      <c r="I629" s="14"/>
      <c r="J629" s="12" t="s">
        <v>527</v>
      </c>
      <c r="K629" s="12" t="s">
        <v>524</v>
      </c>
      <c r="L629" s="11" t="s">
        <v>11663</v>
      </c>
      <c r="M629" s="11" t="s">
        <v>28</v>
      </c>
      <c r="N629" s="11">
        <v>0</v>
      </c>
      <c r="O629" s="11">
        <v>1</v>
      </c>
      <c r="P629" s="11" t="s">
        <v>12087</v>
      </c>
      <c r="Q629" s="130">
        <v>3</v>
      </c>
      <c r="R629" s="130">
        <v>3</v>
      </c>
      <c r="S629" s="14"/>
      <c r="T629" s="16"/>
    </row>
    <row r="630" spans="1:20" ht="14.25" customHeight="1">
      <c r="A630" s="1">
        <v>71</v>
      </c>
      <c r="B630" s="10" t="s">
        <v>508</v>
      </c>
      <c r="C630" s="11" t="s">
        <v>79</v>
      </c>
      <c r="D630" s="11" t="s">
        <v>79</v>
      </c>
      <c r="E630" s="11"/>
      <c r="F630" s="11"/>
      <c r="G630" s="11" t="s">
        <v>532</v>
      </c>
      <c r="H630" s="14"/>
      <c r="I630" s="14"/>
      <c r="J630" s="12" t="s">
        <v>530</v>
      </c>
      <c r="K630" s="12" t="s">
        <v>531</v>
      </c>
      <c r="L630" s="11" t="s">
        <v>11688</v>
      </c>
      <c r="M630" s="11" t="s">
        <v>83</v>
      </c>
      <c r="N630" s="11">
        <v>1</v>
      </c>
      <c r="O630" s="11">
        <v>3</v>
      </c>
      <c r="P630" s="11"/>
      <c r="Q630" s="130">
        <v>4</v>
      </c>
      <c r="R630" s="130">
        <v>5</v>
      </c>
      <c r="S630" s="14"/>
      <c r="T630" s="16"/>
    </row>
    <row r="631" spans="1:20" ht="14.25" customHeight="1">
      <c r="A631" s="7">
        <v>72</v>
      </c>
      <c r="B631" s="19" t="s">
        <v>533</v>
      </c>
      <c r="C631" s="11" t="s">
        <v>68</v>
      </c>
      <c r="D631" s="11" t="s">
        <v>12088</v>
      </c>
      <c r="E631" s="14"/>
      <c r="F631" s="14"/>
      <c r="G631" s="14"/>
      <c r="H631" s="14"/>
      <c r="I631" s="14"/>
      <c r="J631" s="12" t="s">
        <v>913</v>
      </c>
      <c r="K631" s="415"/>
      <c r="L631" s="11" t="s">
        <v>11666</v>
      </c>
      <c r="M631" s="11" t="s">
        <v>28</v>
      </c>
      <c r="N631" s="11">
        <v>0</v>
      </c>
      <c r="O631" s="11">
        <v>1</v>
      </c>
      <c r="P631" s="11"/>
      <c r="Q631" s="11"/>
      <c r="R631" s="11"/>
      <c r="S631" s="14"/>
      <c r="T631" s="16"/>
    </row>
    <row r="632" spans="1:20" ht="14.25" customHeight="1">
      <c r="A632" s="7">
        <v>72</v>
      </c>
      <c r="B632" s="19" t="s">
        <v>533</v>
      </c>
      <c r="C632" s="11"/>
      <c r="D632" s="11" t="s">
        <v>68</v>
      </c>
      <c r="E632" s="14"/>
      <c r="F632" s="14"/>
      <c r="G632" s="14"/>
      <c r="H632" s="14"/>
      <c r="I632" s="14"/>
      <c r="J632" s="12" t="s">
        <v>1891</v>
      </c>
      <c r="K632" s="415"/>
      <c r="L632" s="11" t="s">
        <v>11666</v>
      </c>
      <c r="M632" s="11" t="s">
        <v>28</v>
      </c>
      <c r="N632" s="11">
        <v>0</v>
      </c>
      <c r="O632" s="11">
        <v>1</v>
      </c>
      <c r="P632" s="11"/>
      <c r="Q632" s="11"/>
      <c r="R632" s="11"/>
      <c r="S632" s="14"/>
      <c r="T632" s="16"/>
    </row>
    <row r="633" spans="1:20" ht="14.25" customHeight="1">
      <c r="A633" s="7">
        <v>72</v>
      </c>
      <c r="B633" s="19" t="s">
        <v>533</v>
      </c>
      <c r="C633" s="11" t="s">
        <v>84</v>
      </c>
      <c r="D633" s="11" t="s">
        <v>85</v>
      </c>
      <c r="E633" s="14"/>
      <c r="F633" s="14"/>
      <c r="G633" s="11" t="s">
        <v>537</v>
      </c>
      <c r="H633" s="11" t="s">
        <v>537</v>
      </c>
      <c r="I633" s="11" t="s">
        <v>436</v>
      </c>
      <c r="J633" s="12" t="s">
        <v>534</v>
      </c>
      <c r="K633" s="12" t="s">
        <v>535</v>
      </c>
      <c r="L633" s="11" t="s">
        <v>11666</v>
      </c>
      <c r="M633" s="11" t="s">
        <v>28</v>
      </c>
      <c r="N633" s="11">
        <v>1</v>
      </c>
      <c r="O633" s="11">
        <v>1</v>
      </c>
      <c r="P633" s="11"/>
      <c r="Q633" s="130">
        <v>5</v>
      </c>
      <c r="R633" s="130">
        <v>5</v>
      </c>
      <c r="S633" s="14"/>
      <c r="T633" s="16"/>
    </row>
    <row r="634" spans="1:20" ht="14.25" customHeight="1">
      <c r="A634" s="7">
        <v>72</v>
      </c>
      <c r="B634" s="19" t="s">
        <v>533</v>
      </c>
      <c r="C634" s="23"/>
      <c r="D634" s="11" t="s">
        <v>350</v>
      </c>
      <c r="E634" s="14"/>
      <c r="F634" s="14"/>
      <c r="G634" s="11"/>
      <c r="H634" s="11"/>
      <c r="I634" s="11"/>
      <c r="J634" s="12" t="s">
        <v>1436</v>
      </c>
      <c r="K634" s="46"/>
      <c r="L634" s="11" t="s">
        <v>11666</v>
      </c>
      <c r="M634" s="11" t="s">
        <v>28</v>
      </c>
      <c r="N634" s="11">
        <v>0</v>
      </c>
      <c r="O634" s="11">
        <v>1</v>
      </c>
      <c r="P634" s="11"/>
      <c r="Q634" s="11"/>
      <c r="R634" s="11"/>
      <c r="S634" s="14"/>
      <c r="T634" s="16"/>
    </row>
    <row r="635" spans="1:20" ht="14.25" customHeight="1">
      <c r="A635" s="7">
        <v>72</v>
      </c>
      <c r="B635" s="19" t="s">
        <v>533</v>
      </c>
      <c r="C635" s="11" t="s">
        <v>421</v>
      </c>
      <c r="D635" s="11" t="s">
        <v>421</v>
      </c>
      <c r="E635" s="14"/>
      <c r="F635" s="11" t="s">
        <v>538</v>
      </c>
      <c r="G635" s="11" t="s">
        <v>12089</v>
      </c>
      <c r="H635" s="11" t="s">
        <v>541</v>
      </c>
      <c r="I635" s="11"/>
      <c r="J635" s="12" t="s">
        <v>539</v>
      </c>
      <c r="K635" s="12" t="s">
        <v>505</v>
      </c>
      <c r="L635" s="11" t="s">
        <v>11666</v>
      </c>
      <c r="M635" s="11" t="s">
        <v>28</v>
      </c>
      <c r="N635" s="11">
        <v>1</v>
      </c>
      <c r="O635" s="11">
        <v>1</v>
      </c>
      <c r="P635" s="11"/>
      <c r="Q635" s="130">
        <v>4</v>
      </c>
      <c r="R635" s="130">
        <v>4</v>
      </c>
      <c r="S635" s="14"/>
      <c r="T635" s="16"/>
    </row>
    <row r="636" spans="1:20" ht="14.25" customHeight="1">
      <c r="A636" s="7">
        <v>72</v>
      </c>
      <c r="B636" s="19" t="s">
        <v>533</v>
      </c>
      <c r="C636" s="11" t="s">
        <v>542</v>
      </c>
      <c r="D636" s="11" t="s">
        <v>90</v>
      </c>
      <c r="E636" s="14"/>
      <c r="F636" s="11" t="s">
        <v>543</v>
      </c>
      <c r="G636" s="11" t="s">
        <v>546</v>
      </c>
      <c r="H636" s="11" t="s">
        <v>546</v>
      </c>
      <c r="I636" s="11"/>
      <c r="J636" s="12" t="s">
        <v>544</v>
      </c>
      <c r="K636" s="12" t="s">
        <v>545</v>
      </c>
      <c r="L636" s="11" t="s">
        <v>11666</v>
      </c>
      <c r="M636" s="11" t="s">
        <v>43</v>
      </c>
      <c r="N636" s="11">
        <v>1</v>
      </c>
      <c r="O636" s="11">
        <v>1</v>
      </c>
      <c r="P636" s="11"/>
      <c r="Q636" s="130">
        <v>5</v>
      </c>
      <c r="R636" s="130">
        <v>5</v>
      </c>
      <c r="S636" s="14"/>
      <c r="T636" s="16"/>
    </row>
    <row r="637" spans="1:20" ht="14.25" customHeight="1">
      <c r="A637" s="7">
        <v>72</v>
      </c>
      <c r="B637" s="19" t="s">
        <v>533</v>
      </c>
      <c r="C637" s="11" t="s">
        <v>44</v>
      </c>
      <c r="D637" s="11" t="s">
        <v>547</v>
      </c>
      <c r="E637" s="14"/>
      <c r="F637" s="11" t="s">
        <v>548</v>
      </c>
      <c r="G637" s="11" t="s">
        <v>551</v>
      </c>
      <c r="H637" s="11" t="s">
        <v>551</v>
      </c>
      <c r="I637" s="11"/>
      <c r="J637" s="12" t="s">
        <v>549</v>
      </c>
      <c r="K637" s="12" t="s">
        <v>550</v>
      </c>
      <c r="L637" s="11" t="s">
        <v>11666</v>
      </c>
      <c r="M637" s="11" t="s">
        <v>43</v>
      </c>
      <c r="N637" s="11">
        <v>1</v>
      </c>
      <c r="O637" s="11">
        <v>1</v>
      </c>
      <c r="P637" s="11"/>
      <c r="Q637" s="130">
        <v>4</v>
      </c>
      <c r="R637" s="130">
        <v>4</v>
      </c>
      <c r="S637" s="14"/>
      <c r="T637" s="16"/>
    </row>
    <row r="638" spans="1:20" ht="14.25" customHeight="1">
      <c r="A638" s="7">
        <v>72</v>
      </c>
      <c r="B638" s="19" t="s">
        <v>533</v>
      </c>
      <c r="C638" s="11" t="s">
        <v>552</v>
      </c>
      <c r="D638" s="11" t="s">
        <v>553</v>
      </c>
      <c r="E638" s="14"/>
      <c r="F638" s="11" t="s">
        <v>554</v>
      </c>
      <c r="G638" s="11"/>
      <c r="H638" s="11"/>
      <c r="I638" s="11"/>
      <c r="J638" s="12" t="s">
        <v>555</v>
      </c>
      <c r="K638" s="12" t="s">
        <v>321</v>
      </c>
      <c r="L638" s="11" t="s">
        <v>11666</v>
      </c>
      <c r="M638" s="11" t="s">
        <v>43</v>
      </c>
      <c r="N638" s="11">
        <v>0</v>
      </c>
      <c r="O638" s="11">
        <v>1</v>
      </c>
      <c r="P638" s="11"/>
      <c r="Q638" s="130">
        <v>4</v>
      </c>
      <c r="R638" s="130">
        <v>4</v>
      </c>
      <c r="S638" s="14"/>
      <c r="T638" s="16"/>
    </row>
    <row r="639" spans="1:20" ht="14.25" customHeight="1">
      <c r="A639" s="7">
        <v>72</v>
      </c>
      <c r="B639" s="19" t="s">
        <v>533</v>
      </c>
      <c r="C639" s="11" t="s">
        <v>557</v>
      </c>
      <c r="D639" s="11" t="s">
        <v>557</v>
      </c>
      <c r="E639" s="14"/>
      <c r="F639" s="11"/>
      <c r="G639" s="11"/>
      <c r="H639" s="11"/>
      <c r="I639" s="11"/>
      <c r="J639" s="12" t="s">
        <v>558</v>
      </c>
      <c r="K639" s="12" t="s">
        <v>321</v>
      </c>
      <c r="L639" s="11" t="s">
        <v>11666</v>
      </c>
      <c r="M639" s="11" t="s">
        <v>43</v>
      </c>
      <c r="N639" s="11">
        <v>0</v>
      </c>
      <c r="O639" s="11">
        <v>1</v>
      </c>
      <c r="P639" s="11"/>
      <c r="Q639" s="130">
        <v>3</v>
      </c>
      <c r="R639" s="130">
        <v>4</v>
      </c>
      <c r="S639" s="14"/>
      <c r="T639" s="16"/>
    </row>
    <row r="640" spans="1:20" ht="14.25" customHeight="1">
      <c r="A640" s="7">
        <v>72</v>
      </c>
      <c r="B640" s="19" t="s">
        <v>533</v>
      </c>
      <c r="C640" s="11" t="s">
        <v>44</v>
      </c>
      <c r="D640" s="11" t="s">
        <v>560</v>
      </c>
      <c r="E640" s="11" t="s">
        <v>10785</v>
      </c>
      <c r="F640" s="21" t="s">
        <v>561</v>
      </c>
      <c r="G640" s="11" t="s">
        <v>12090</v>
      </c>
      <c r="H640" s="11" t="s">
        <v>12090</v>
      </c>
      <c r="I640" s="11" t="s">
        <v>181</v>
      </c>
      <c r="J640" s="12" t="s">
        <v>562</v>
      </c>
      <c r="K640" s="12" t="s">
        <v>563</v>
      </c>
      <c r="L640" s="11" t="s">
        <v>11666</v>
      </c>
      <c r="M640" s="11" t="s">
        <v>43</v>
      </c>
      <c r="N640" s="11">
        <v>1</v>
      </c>
      <c r="O640" s="11">
        <v>1</v>
      </c>
      <c r="P640" s="11"/>
      <c r="Q640" s="130">
        <v>4</v>
      </c>
      <c r="R640" s="130">
        <v>5</v>
      </c>
      <c r="S640" s="14"/>
      <c r="T640" s="16"/>
    </row>
    <row r="641" spans="1:20" ht="14.25" customHeight="1">
      <c r="A641" s="7">
        <v>72</v>
      </c>
      <c r="B641" s="19" t="s">
        <v>533</v>
      </c>
      <c r="C641" s="11" t="s">
        <v>565</v>
      </c>
      <c r="D641" s="11" t="s">
        <v>565</v>
      </c>
      <c r="E641" s="11" t="s">
        <v>12091</v>
      </c>
      <c r="F641" s="11"/>
      <c r="G641" s="11" t="s">
        <v>568</v>
      </c>
      <c r="H641" s="11" t="s">
        <v>568</v>
      </c>
      <c r="I641" s="11"/>
      <c r="J641" s="12" t="s">
        <v>96</v>
      </c>
      <c r="K641" s="12" t="s">
        <v>566</v>
      </c>
      <c r="L641" s="11" t="s">
        <v>11666</v>
      </c>
      <c r="M641" s="11" t="s">
        <v>28</v>
      </c>
      <c r="N641" s="11">
        <v>1</v>
      </c>
      <c r="O641" s="11">
        <v>1</v>
      </c>
      <c r="P641" s="11" t="s">
        <v>12092</v>
      </c>
      <c r="Q641" s="130">
        <v>3</v>
      </c>
      <c r="R641" s="130">
        <v>5</v>
      </c>
      <c r="S641" s="14"/>
      <c r="T641" s="16"/>
    </row>
    <row r="642" spans="1:20" ht="14.25" customHeight="1">
      <c r="A642" s="7">
        <v>72</v>
      </c>
      <c r="B642" s="19" t="s">
        <v>533</v>
      </c>
      <c r="C642" s="11" t="s">
        <v>298</v>
      </c>
      <c r="D642" s="11" t="s">
        <v>299</v>
      </c>
      <c r="E642" s="11"/>
      <c r="F642" s="11"/>
      <c r="G642" s="11" t="s">
        <v>571</v>
      </c>
      <c r="H642" s="11" t="s">
        <v>12093</v>
      </c>
      <c r="I642" s="11"/>
      <c r="J642" s="12" t="s">
        <v>569</v>
      </c>
      <c r="K642" s="12" t="s">
        <v>157</v>
      </c>
      <c r="L642" s="11" t="s">
        <v>11666</v>
      </c>
      <c r="M642" s="11" t="s">
        <v>28</v>
      </c>
      <c r="N642" s="11">
        <v>1</v>
      </c>
      <c r="O642" s="11">
        <v>1</v>
      </c>
      <c r="P642" s="11" t="s">
        <v>12094</v>
      </c>
      <c r="Q642" s="130">
        <v>5</v>
      </c>
      <c r="R642" s="130">
        <v>5</v>
      </c>
      <c r="S642" s="14"/>
      <c r="T642" s="16"/>
    </row>
    <row r="643" spans="1:20" ht="14.25" customHeight="1">
      <c r="A643" s="7">
        <v>73</v>
      </c>
      <c r="B643" s="19" t="s">
        <v>572</v>
      </c>
      <c r="C643" s="11" t="s">
        <v>318</v>
      </c>
      <c r="D643" s="11" t="s">
        <v>573</v>
      </c>
      <c r="E643" s="14"/>
      <c r="F643" s="14"/>
      <c r="G643" s="11" t="s">
        <v>576</v>
      </c>
      <c r="H643" s="11" t="s">
        <v>12095</v>
      </c>
      <c r="I643" s="14"/>
      <c r="J643" s="12" t="s">
        <v>574</v>
      </c>
      <c r="K643" s="12" t="s">
        <v>286</v>
      </c>
      <c r="L643" s="11" t="s">
        <v>11663</v>
      </c>
      <c r="M643" s="11" t="s">
        <v>83</v>
      </c>
      <c r="N643" s="11">
        <v>1</v>
      </c>
      <c r="O643" s="11">
        <v>1</v>
      </c>
      <c r="P643" s="11" t="s">
        <v>12096</v>
      </c>
      <c r="Q643" s="130">
        <v>3</v>
      </c>
      <c r="R643" s="130">
        <v>4</v>
      </c>
      <c r="S643" s="14"/>
      <c r="T643" s="16"/>
    </row>
    <row r="644" spans="1:20" ht="14.25" customHeight="1">
      <c r="A644" s="7">
        <v>73</v>
      </c>
      <c r="B644" s="19" t="s">
        <v>572</v>
      </c>
      <c r="C644" s="11"/>
      <c r="D644" s="11" t="s">
        <v>12097</v>
      </c>
      <c r="E644" s="14"/>
      <c r="F644" s="14"/>
      <c r="G644" s="11"/>
      <c r="H644" s="11"/>
      <c r="I644" s="14"/>
      <c r="J644" s="12" t="s">
        <v>1769</v>
      </c>
      <c r="K644" s="46"/>
      <c r="L644" s="11" t="s">
        <v>11663</v>
      </c>
      <c r="M644" s="11" t="s">
        <v>43</v>
      </c>
      <c r="N644" s="11">
        <v>0</v>
      </c>
      <c r="O644" s="11">
        <v>1</v>
      </c>
      <c r="P644" s="11"/>
      <c r="Q644" s="11"/>
      <c r="R644" s="11"/>
      <c r="S644" s="14"/>
      <c r="T644" s="16"/>
    </row>
    <row r="645" spans="1:20" ht="14.25" customHeight="1">
      <c r="A645" s="7">
        <v>73</v>
      </c>
      <c r="B645" s="19" t="s">
        <v>572</v>
      </c>
      <c r="C645" s="11" t="s">
        <v>272</v>
      </c>
      <c r="D645" s="11" t="s">
        <v>12098</v>
      </c>
      <c r="E645" s="14"/>
      <c r="F645" s="14"/>
      <c r="G645" s="11"/>
      <c r="H645" s="11"/>
      <c r="I645" s="14"/>
      <c r="J645" s="12" t="s">
        <v>1769</v>
      </c>
      <c r="K645" s="46"/>
      <c r="L645" s="11" t="s">
        <v>11663</v>
      </c>
      <c r="M645" s="11" t="s">
        <v>43</v>
      </c>
      <c r="N645" s="11">
        <v>0</v>
      </c>
      <c r="O645" s="11">
        <v>1</v>
      </c>
      <c r="P645" s="11"/>
      <c r="Q645" s="11"/>
      <c r="R645" s="11"/>
      <c r="S645" s="14"/>
      <c r="T645" s="16"/>
    </row>
    <row r="646" spans="1:20" ht="14.25" customHeight="1">
      <c r="A646" s="7">
        <v>73</v>
      </c>
      <c r="B646" s="19" t="s">
        <v>572</v>
      </c>
      <c r="C646" s="11"/>
      <c r="D646" s="11" t="s">
        <v>582</v>
      </c>
      <c r="E646" s="11" t="s">
        <v>238</v>
      </c>
      <c r="F646" s="14"/>
      <c r="G646" s="11" t="s">
        <v>584</v>
      </c>
      <c r="H646" s="11" t="s">
        <v>585</v>
      </c>
      <c r="I646" s="14"/>
      <c r="J646" s="12" t="s">
        <v>810</v>
      </c>
      <c r="K646" s="46"/>
      <c r="L646" s="11" t="s">
        <v>11663</v>
      </c>
      <c r="M646" s="11" t="s">
        <v>43</v>
      </c>
      <c r="N646" s="11">
        <v>1</v>
      </c>
      <c r="O646" s="11">
        <v>1</v>
      </c>
      <c r="P646" s="11" t="s">
        <v>12099</v>
      </c>
      <c r="Q646" s="11"/>
      <c r="R646" s="11"/>
      <c r="S646" s="14"/>
      <c r="T646" s="16"/>
    </row>
    <row r="647" spans="1:20" ht="14.25" customHeight="1">
      <c r="A647" s="7">
        <v>73</v>
      </c>
      <c r="B647" s="19" t="s">
        <v>572</v>
      </c>
      <c r="C647" s="11" t="s">
        <v>577</v>
      </c>
      <c r="D647" s="11" t="s">
        <v>578</v>
      </c>
      <c r="E647" s="11"/>
      <c r="F647" s="14"/>
      <c r="G647" s="11" t="s">
        <v>581</v>
      </c>
      <c r="H647" s="11" t="s">
        <v>581</v>
      </c>
      <c r="I647" s="14"/>
      <c r="J647" s="12" t="s">
        <v>579</v>
      </c>
      <c r="K647" s="12" t="s">
        <v>580</v>
      </c>
      <c r="L647" s="11" t="s">
        <v>11663</v>
      </c>
      <c r="M647" s="11" t="s">
        <v>43</v>
      </c>
      <c r="N647" s="11">
        <v>1</v>
      </c>
      <c r="O647" s="11">
        <v>1</v>
      </c>
      <c r="P647" s="11" t="s">
        <v>12100</v>
      </c>
      <c r="Q647" s="130">
        <v>5</v>
      </c>
      <c r="R647" s="130">
        <v>4</v>
      </c>
      <c r="S647" s="14"/>
      <c r="T647" s="16"/>
    </row>
    <row r="648" spans="1:20" ht="14.25" customHeight="1">
      <c r="A648" s="7">
        <v>73</v>
      </c>
      <c r="B648" s="19" t="s">
        <v>572</v>
      </c>
      <c r="C648" s="11" t="s">
        <v>238</v>
      </c>
      <c r="D648" s="11" t="s">
        <v>582</v>
      </c>
      <c r="E648" s="11"/>
      <c r="F648" s="14"/>
      <c r="G648" s="11" t="s">
        <v>584</v>
      </c>
      <c r="H648" s="11" t="s">
        <v>585</v>
      </c>
      <c r="I648" s="11" t="s">
        <v>586</v>
      </c>
      <c r="J648" s="12" t="s">
        <v>583</v>
      </c>
      <c r="K648" s="12" t="s">
        <v>544</v>
      </c>
      <c r="L648" s="11" t="s">
        <v>11663</v>
      </c>
      <c r="M648" s="11" t="s">
        <v>43</v>
      </c>
      <c r="N648" s="11">
        <v>1</v>
      </c>
      <c r="O648" s="11">
        <v>1</v>
      </c>
      <c r="P648" s="11" t="s">
        <v>12101</v>
      </c>
      <c r="Q648" s="130">
        <v>4</v>
      </c>
      <c r="R648" s="130">
        <v>5</v>
      </c>
      <c r="S648" s="14"/>
      <c r="T648" s="16"/>
    </row>
    <row r="649" spans="1:20" ht="14.25" customHeight="1">
      <c r="A649" s="7">
        <v>73</v>
      </c>
      <c r="B649" s="19" t="s">
        <v>572</v>
      </c>
      <c r="C649" s="11" t="s">
        <v>44</v>
      </c>
      <c r="D649" s="11" t="s">
        <v>587</v>
      </c>
      <c r="E649" s="11"/>
      <c r="F649" s="14"/>
      <c r="G649" s="11" t="s">
        <v>589</v>
      </c>
      <c r="H649" s="11" t="s">
        <v>12102</v>
      </c>
      <c r="I649" s="11" t="s">
        <v>592</v>
      </c>
      <c r="J649" s="12" t="s">
        <v>86</v>
      </c>
      <c r="K649" s="12" t="s">
        <v>588</v>
      </c>
      <c r="L649" s="11" t="s">
        <v>11666</v>
      </c>
      <c r="M649" s="11" t="s">
        <v>43</v>
      </c>
      <c r="N649" s="11">
        <v>1</v>
      </c>
      <c r="O649" s="11">
        <v>1</v>
      </c>
      <c r="P649" s="11" t="s">
        <v>12103</v>
      </c>
      <c r="Q649" s="130">
        <v>4</v>
      </c>
      <c r="R649" s="130">
        <v>5</v>
      </c>
      <c r="S649" s="14"/>
      <c r="T649" s="16"/>
    </row>
    <row r="650" spans="1:20" ht="14.25" customHeight="1">
      <c r="A650" s="7">
        <v>73</v>
      </c>
      <c r="B650" s="19" t="s">
        <v>572</v>
      </c>
      <c r="C650" s="11" t="s">
        <v>593</v>
      </c>
      <c r="D650" s="11" t="s">
        <v>594</v>
      </c>
      <c r="E650" s="11"/>
      <c r="F650" s="14"/>
      <c r="G650" s="31" t="s">
        <v>596</v>
      </c>
      <c r="H650" s="11" t="s">
        <v>597</v>
      </c>
      <c r="I650" s="11" t="s">
        <v>599</v>
      </c>
      <c r="J650" s="12" t="s">
        <v>151</v>
      </c>
      <c r="K650" s="12" t="s">
        <v>595</v>
      </c>
      <c r="L650" s="11" t="s">
        <v>11663</v>
      </c>
      <c r="M650" s="11" t="s">
        <v>43</v>
      </c>
      <c r="N650" s="11">
        <v>0</v>
      </c>
      <c r="O650" s="11">
        <v>1</v>
      </c>
      <c r="P650" s="11" t="s">
        <v>12104</v>
      </c>
      <c r="Q650" s="130">
        <v>5</v>
      </c>
      <c r="R650" s="130">
        <v>3</v>
      </c>
      <c r="S650" s="14"/>
      <c r="T650" s="16"/>
    </row>
    <row r="651" spans="1:20" ht="14.25" customHeight="1">
      <c r="A651" s="7">
        <v>73</v>
      </c>
      <c r="B651" s="19" t="s">
        <v>572</v>
      </c>
      <c r="C651" s="11" t="s">
        <v>1667</v>
      </c>
      <c r="D651" s="11" t="s">
        <v>1280</v>
      </c>
      <c r="E651" s="11"/>
      <c r="F651" s="14"/>
      <c r="G651" s="11"/>
      <c r="H651" s="11"/>
      <c r="I651" s="11"/>
      <c r="J651" s="12" t="s">
        <v>3592</v>
      </c>
      <c r="K651" s="46"/>
      <c r="L651" s="11" t="s">
        <v>11688</v>
      </c>
      <c r="M651" s="11" t="s">
        <v>28</v>
      </c>
      <c r="N651" s="11">
        <v>0</v>
      </c>
      <c r="O651" s="11">
        <v>3</v>
      </c>
      <c r="P651" s="11"/>
      <c r="Q651" s="11"/>
      <c r="R651" s="11"/>
      <c r="S651" s="14"/>
      <c r="T651" s="16"/>
    </row>
    <row r="652" spans="1:20" ht="14.25" customHeight="1">
      <c r="A652" s="7">
        <v>73</v>
      </c>
      <c r="B652" s="19" t="s">
        <v>572</v>
      </c>
      <c r="C652" s="11"/>
      <c r="D652" s="11" t="s">
        <v>12105</v>
      </c>
      <c r="E652" s="11"/>
      <c r="F652" s="14"/>
      <c r="G652" s="11"/>
      <c r="H652" s="11"/>
      <c r="I652" s="11"/>
      <c r="J652" s="12" t="s">
        <v>2710</v>
      </c>
      <c r="K652" s="46"/>
      <c r="L652" s="11" t="s">
        <v>11738</v>
      </c>
      <c r="M652" s="11" t="s">
        <v>83</v>
      </c>
      <c r="N652" s="11">
        <v>0</v>
      </c>
      <c r="O652" s="11">
        <v>3</v>
      </c>
      <c r="P652" s="11"/>
      <c r="Q652" s="11"/>
      <c r="R652" s="11"/>
      <c r="S652" s="14"/>
      <c r="T652" s="16"/>
    </row>
    <row r="653" spans="1:20" ht="14.25" customHeight="1">
      <c r="A653" s="7">
        <v>73</v>
      </c>
      <c r="B653" s="19" t="s">
        <v>572</v>
      </c>
      <c r="C653" s="11"/>
      <c r="D653" s="11" t="s">
        <v>80</v>
      </c>
      <c r="E653" s="11"/>
      <c r="F653" s="14"/>
      <c r="G653" s="11"/>
      <c r="H653" s="11"/>
      <c r="I653" s="11"/>
      <c r="J653" s="12" t="s">
        <v>400</v>
      </c>
      <c r="K653" s="46"/>
      <c r="L653" s="11" t="s">
        <v>11688</v>
      </c>
      <c r="M653" s="11" t="s">
        <v>83</v>
      </c>
      <c r="N653" s="11">
        <v>0</v>
      </c>
      <c r="O653" s="11">
        <v>3</v>
      </c>
      <c r="P653" s="11"/>
      <c r="Q653" s="11"/>
      <c r="R653" s="11"/>
      <c r="S653" s="14"/>
      <c r="T653" s="16"/>
    </row>
    <row r="654" spans="1:20" ht="14.25" customHeight="1">
      <c r="A654" s="7">
        <v>73</v>
      </c>
      <c r="B654" s="19" t="s">
        <v>572</v>
      </c>
      <c r="C654" s="11"/>
      <c r="D654" s="11" t="s">
        <v>79</v>
      </c>
      <c r="E654" s="11"/>
      <c r="F654" s="14"/>
      <c r="G654" s="11"/>
      <c r="H654" s="11"/>
      <c r="I654" s="11"/>
      <c r="J654" s="12" t="s">
        <v>2395</v>
      </c>
      <c r="K654" s="46"/>
      <c r="L654" s="11" t="s">
        <v>11688</v>
      </c>
      <c r="M654" s="11" t="s">
        <v>83</v>
      </c>
      <c r="N654" s="11">
        <v>0</v>
      </c>
      <c r="O654" s="11">
        <v>3</v>
      </c>
      <c r="P654" s="11"/>
      <c r="Q654" s="11"/>
      <c r="R654" s="11"/>
      <c r="S654" s="14"/>
      <c r="T654" s="16"/>
    </row>
    <row r="655" spans="1:20" ht="14.25" customHeight="1">
      <c r="A655" s="7">
        <v>73</v>
      </c>
      <c r="B655" s="19" t="s">
        <v>572</v>
      </c>
      <c r="C655" s="11" t="s">
        <v>79</v>
      </c>
      <c r="D655" s="11" t="s">
        <v>79</v>
      </c>
      <c r="E655" s="11"/>
      <c r="F655" s="11" t="s">
        <v>80</v>
      </c>
      <c r="G655" s="11" t="s">
        <v>12106</v>
      </c>
      <c r="H655" s="11" t="s">
        <v>12107</v>
      </c>
      <c r="I655" s="11"/>
      <c r="J655" s="12" t="s">
        <v>600</v>
      </c>
      <c r="K655" s="12" t="s">
        <v>601</v>
      </c>
      <c r="L655" s="11" t="s">
        <v>11688</v>
      </c>
      <c r="M655" s="11" t="s">
        <v>83</v>
      </c>
      <c r="N655" s="11">
        <v>1</v>
      </c>
      <c r="O655" s="11">
        <v>3</v>
      </c>
      <c r="P655" s="11"/>
      <c r="Q655" s="130">
        <v>4</v>
      </c>
      <c r="R655" s="130">
        <v>5</v>
      </c>
      <c r="S655" s="14"/>
      <c r="T655" s="16"/>
    </row>
    <row r="656" spans="1:20" ht="14.25" customHeight="1">
      <c r="A656" s="7">
        <v>73</v>
      </c>
      <c r="B656" s="19" t="s">
        <v>572</v>
      </c>
      <c r="C656" s="11" t="s">
        <v>3413</v>
      </c>
      <c r="D656" s="11" t="s">
        <v>604</v>
      </c>
      <c r="E656" s="11"/>
      <c r="F656" s="11"/>
      <c r="G656" s="11" t="s">
        <v>12108</v>
      </c>
      <c r="H656" s="11" t="s">
        <v>607</v>
      </c>
      <c r="I656" s="11"/>
      <c r="J656" s="12" t="s">
        <v>51</v>
      </c>
      <c r="K656" s="12" t="s">
        <v>605</v>
      </c>
      <c r="L656" s="11" t="s">
        <v>11738</v>
      </c>
      <c r="M656" s="11" t="s">
        <v>83</v>
      </c>
      <c r="N656" s="11">
        <v>1</v>
      </c>
      <c r="O656" s="11">
        <v>3</v>
      </c>
      <c r="P656" s="11"/>
      <c r="Q656" s="130">
        <v>5</v>
      </c>
      <c r="R656" s="130">
        <v>5</v>
      </c>
      <c r="S656" s="14"/>
      <c r="T656" s="16"/>
    </row>
    <row r="657" spans="1:20" ht="14.25" customHeight="1">
      <c r="A657" s="7">
        <v>74</v>
      </c>
      <c r="B657" s="19" t="s">
        <v>608</v>
      </c>
      <c r="C657" s="11" t="s">
        <v>609</v>
      </c>
      <c r="D657" s="11" t="s">
        <v>610</v>
      </c>
      <c r="E657" s="11" t="s">
        <v>12109</v>
      </c>
      <c r="F657" s="14"/>
      <c r="G657" s="11" t="s">
        <v>613</v>
      </c>
      <c r="H657" s="11" t="s">
        <v>12110</v>
      </c>
      <c r="I657" s="14"/>
      <c r="J657" s="12" t="s">
        <v>611</v>
      </c>
      <c r="K657" s="12" t="s">
        <v>612</v>
      </c>
      <c r="L657" s="11" t="s">
        <v>11666</v>
      </c>
      <c r="M657" s="11" t="s">
        <v>43</v>
      </c>
      <c r="N657" s="11">
        <v>1</v>
      </c>
      <c r="O657" s="11">
        <v>1</v>
      </c>
      <c r="P657" s="11" t="s">
        <v>12111</v>
      </c>
      <c r="Q657" s="130">
        <v>4</v>
      </c>
      <c r="R657" s="130">
        <v>4</v>
      </c>
      <c r="S657" s="14"/>
      <c r="T657" s="16"/>
    </row>
    <row r="658" spans="1:20" ht="14.25" customHeight="1">
      <c r="A658" s="7">
        <v>74</v>
      </c>
      <c r="B658" s="19" t="s">
        <v>608</v>
      </c>
      <c r="C658" s="11" t="s">
        <v>68</v>
      </c>
      <c r="D658" s="11" t="s">
        <v>68</v>
      </c>
      <c r="E658" s="11"/>
      <c r="F658" s="14"/>
      <c r="G658" s="11" t="s">
        <v>616</v>
      </c>
      <c r="H658" s="11" t="s">
        <v>616</v>
      </c>
      <c r="I658" s="14"/>
      <c r="J658" s="12" t="s">
        <v>297</v>
      </c>
      <c r="K658" s="12" t="s">
        <v>614</v>
      </c>
      <c r="L658" s="11" t="s">
        <v>11666</v>
      </c>
      <c r="M658" s="11" t="s">
        <v>28</v>
      </c>
      <c r="N658" s="11">
        <v>0</v>
      </c>
      <c r="O658" s="11">
        <v>1</v>
      </c>
      <c r="P658" s="11" t="s">
        <v>12112</v>
      </c>
      <c r="Q658" s="130">
        <v>5</v>
      </c>
      <c r="R658" s="130">
        <v>5</v>
      </c>
      <c r="S658" s="14"/>
      <c r="T658" s="16"/>
    </row>
    <row r="659" spans="1:20" ht="14.25" customHeight="1">
      <c r="A659" s="7">
        <v>74</v>
      </c>
      <c r="B659" s="19" t="s">
        <v>608</v>
      </c>
      <c r="C659" s="11" t="s">
        <v>44</v>
      </c>
      <c r="D659" s="11" t="s">
        <v>90</v>
      </c>
      <c r="E659" s="11"/>
      <c r="F659" s="11" t="s">
        <v>561</v>
      </c>
      <c r="G659" s="11"/>
      <c r="H659" s="11"/>
      <c r="I659" s="14"/>
      <c r="J659" s="12" t="s">
        <v>617</v>
      </c>
      <c r="K659" s="12" t="s">
        <v>618</v>
      </c>
      <c r="L659" s="11" t="s">
        <v>11666</v>
      </c>
      <c r="M659" s="11" t="s">
        <v>43</v>
      </c>
      <c r="N659" s="11">
        <v>0</v>
      </c>
      <c r="O659" s="11">
        <v>1</v>
      </c>
      <c r="P659" s="11"/>
      <c r="Q659" s="130">
        <v>4</v>
      </c>
      <c r="R659" s="130">
        <v>4</v>
      </c>
      <c r="S659" s="14"/>
      <c r="T659" s="16"/>
    </row>
    <row r="660" spans="1:20" ht="14.25" customHeight="1">
      <c r="A660" s="7">
        <v>74</v>
      </c>
      <c r="B660" s="19" t="s">
        <v>608</v>
      </c>
      <c r="C660" s="11" t="s">
        <v>318</v>
      </c>
      <c r="D660" s="11" t="s">
        <v>573</v>
      </c>
      <c r="E660" s="11" t="s">
        <v>318</v>
      </c>
      <c r="F660" s="11"/>
      <c r="G660" s="11"/>
      <c r="H660" s="11"/>
      <c r="I660" s="14"/>
      <c r="J660" s="12" t="s">
        <v>475</v>
      </c>
      <c r="K660" s="12" t="s">
        <v>619</v>
      </c>
      <c r="L660" s="11" t="s">
        <v>11663</v>
      </c>
      <c r="M660" s="11" t="s">
        <v>83</v>
      </c>
      <c r="N660" s="11">
        <v>0</v>
      </c>
      <c r="O660" s="11">
        <v>1</v>
      </c>
      <c r="P660" s="11" t="s">
        <v>12113</v>
      </c>
      <c r="Q660" s="130">
        <v>3</v>
      </c>
      <c r="R660" s="130">
        <v>4</v>
      </c>
      <c r="S660" s="14"/>
      <c r="T660" s="16"/>
    </row>
    <row r="661" spans="1:20" ht="14.25" customHeight="1">
      <c r="A661" s="7">
        <v>74</v>
      </c>
      <c r="B661" s="19" t="s">
        <v>608</v>
      </c>
      <c r="C661" s="11" t="s">
        <v>79</v>
      </c>
      <c r="D661" s="11" t="s">
        <v>79</v>
      </c>
      <c r="E661" s="11"/>
      <c r="F661" s="11"/>
      <c r="G661" s="11"/>
      <c r="H661" s="11"/>
      <c r="I661" s="14"/>
      <c r="J661" s="12" t="s">
        <v>179</v>
      </c>
      <c r="K661" s="12" t="s">
        <v>620</v>
      </c>
      <c r="L661" s="11" t="s">
        <v>11688</v>
      </c>
      <c r="M661" s="11" t="s">
        <v>83</v>
      </c>
      <c r="N661" s="11">
        <v>0</v>
      </c>
      <c r="O661" s="11">
        <v>3</v>
      </c>
      <c r="P661" s="11"/>
      <c r="Q661" s="130">
        <v>4</v>
      </c>
      <c r="R661" s="130">
        <v>4</v>
      </c>
      <c r="S661" s="14"/>
      <c r="T661" s="16"/>
    </row>
    <row r="662" spans="1:20" ht="14.25" customHeight="1">
      <c r="A662" s="7">
        <v>74</v>
      </c>
      <c r="B662" s="19" t="s">
        <v>608</v>
      </c>
      <c r="C662" s="11" t="s">
        <v>84</v>
      </c>
      <c r="D662" s="11" t="s">
        <v>85</v>
      </c>
      <c r="E662" s="11"/>
      <c r="F662" s="11"/>
      <c r="G662" s="11"/>
      <c r="H662" s="11"/>
      <c r="I662" s="14"/>
      <c r="J662" s="12" t="s">
        <v>620</v>
      </c>
      <c r="K662" s="12" t="s">
        <v>399</v>
      </c>
      <c r="L662" s="11" t="s">
        <v>11666</v>
      </c>
      <c r="M662" s="11" t="s">
        <v>28</v>
      </c>
      <c r="N662" s="11">
        <v>0</v>
      </c>
      <c r="O662" s="11">
        <v>1</v>
      </c>
      <c r="P662" s="11"/>
      <c r="Q662" s="130">
        <v>4</v>
      </c>
      <c r="R662" s="130">
        <v>4</v>
      </c>
      <c r="S662" s="14"/>
      <c r="T662" s="16"/>
    </row>
    <row r="663" spans="1:20" ht="14.25" customHeight="1">
      <c r="A663" s="7">
        <v>75</v>
      </c>
      <c r="B663" s="19" t="s">
        <v>621</v>
      </c>
      <c r="C663" s="11" t="s">
        <v>75</v>
      </c>
      <c r="D663" s="11" t="s">
        <v>75</v>
      </c>
      <c r="E663" s="14"/>
      <c r="F663" s="14"/>
      <c r="G663" s="14"/>
      <c r="H663" s="14"/>
      <c r="I663" s="14"/>
      <c r="J663" s="12" t="s">
        <v>1268</v>
      </c>
      <c r="K663" s="415"/>
      <c r="L663" s="11" t="s">
        <v>11666</v>
      </c>
      <c r="M663" s="11" t="s">
        <v>78</v>
      </c>
      <c r="N663" s="11">
        <v>0</v>
      </c>
      <c r="O663" s="11">
        <v>6</v>
      </c>
      <c r="P663" s="11" t="s">
        <v>11759</v>
      </c>
      <c r="Q663" s="11"/>
      <c r="R663" s="11"/>
      <c r="S663" s="14"/>
      <c r="T663" s="16"/>
    </row>
    <row r="664" spans="1:20" ht="14.25" customHeight="1">
      <c r="A664" s="7">
        <v>75</v>
      </c>
      <c r="B664" s="19" t="s">
        <v>621</v>
      </c>
      <c r="C664" s="11" t="s">
        <v>68</v>
      </c>
      <c r="D664" s="11" t="s">
        <v>68</v>
      </c>
      <c r="E664" s="14"/>
      <c r="F664" s="14"/>
      <c r="G664" s="14"/>
      <c r="H664" s="14"/>
      <c r="I664" s="14"/>
      <c r="J664" s="12" t="s">
        <v>1397</v>
      </c>
      <c r="K664" s="415"/>
      <c r="L664" s="11" t="s">
        <v>11666</v>
      </c>
      <c r="M664" s="11" t="s">
        <v>28</v>
      </c>
      <c r="N664" s="11">
        <v>0</v>
      </c>
      <c r="O664" s="11">
        <v>1</v>
      </c>
      <c r="P664" s="11"/>
      <c r="Q664" s="11"/>
      <c r="R664" s="11"/>
      <c r="S664" s="14"/>
      <c r="T664" s="16"/>
    </row>
    <row r="665" spans="1:20" ht="14.25" customHeight="1">
      <c r="A665" s="7">
        <v>75</v>
      </c>
      <c r="B665" s="19" t="s">
        <v>621</v>
      </c>
      <c r="C665" s="11" t="s">
        <v>38</v>
      </c>
      <c r="D665" s="11" t="s">
        <v>38</v>
      </c>
      <c r="E665" s="14"/>
      <c r="F665" s="14"/>
      <c r="G665" s="14"/>
      <c r="H665" s="14"/>
      <c r="I665" s="14"/>
      <c r="J665" s="12" t="s">
        <v>2170</v>
      </c>
      <c r="K665" s="415"/>
      <c r="L665" s="11" t="s">
        <v>11663</v>
      </c>
      <c r="M665" s="11" t="s">
        <v>43</v>
      </c>
      <c r="N665" s="11">
        <v>0</v>
      </c>
      <c r="O665" s="11">
        <v>1</v>
      </c>
      <c r="P665" s="11"/>
      <c r="Q665" s="11"/>
      <c r="R665" s="11"/>
      <c r="S665" s="14"/>
      <c r="T665" s="16"/>
    </row>
    <row r="666" spans="1:20" ht="14.25" customHeight="1">
      <c r="A666" s="7">
        <v>75</v>
      </c>
      <c r="B666" s="19" t="s">
        <v>621</v>
      </c>
      <c r="C666" s="11" t="s">
        <v>44</v>
      </c>
      <c r="D666" s="11" t="s">
        <v>622</v>
      </c>
      <c r="E666" s="14"/>
      <c r="F666" s="11" t="s">
        <v>561</v>
      </c>
      <c r="G666" s="14"/>
      <c r="H666" s="14"/>
      <c r="I666" s="11" t="s">
        <v>181</v>
      </c>
      <c r="J666" s="12" t="s">
        <v>623</v>
      </c>
      <c r="K666" s="12" t="s">
        <v>624</v>
      </c>
      <c r="L666" s="11" t="s">
        <v>11666</v>
      </c>
      <c r="M666" s="11" t="s">
        <v>43</v>
      </c>
      <c r="N666" s="11">
        <v>0</v>
      </c>
      <c r="O666" s="11">
        <v>1</v>
      </c>
      <c r="P666" s="11"/>
      <c r="Q666" s="130">
        <v>4</v>
      </c>
      <c r="R666" s="130">
        <v>4</v>
      </c>
      <c r="S666" s="14"/>
      <c r="T666" s="16"/>
    </row>
    <row r="667" spans="1:20" ht="14.25" customHeight="1">
      <c r="A667" s="7">
        <v>75</v>
      </c>
      <c r="B667" s="19" t="s">
        <v>621</v>
      </c>
      <c r="C667" s="11" t="s">
        <v>350</v>
      </c>
      <c r="D667" s="11" t="s">
        <v>350</v>
      </c>
      <c r="E667" s="14"/>
      <c r="F667" s="11" t="s">
        <v>625</v>
      </c>
      <c r="G667" s="14"/>
      <c r="H667" s="14"/>
      <c r="I667" s="11"/>
      <c r="J667" s="12" t="s">
        <v>626</v>
      </c>
      <c r="K667" s="12" t="s">
        <v>399</v>
      </c>
      <c r="L667" s="11" t="s">
        <v>11666</v>
      </c>
      <c r="M667" s="11" t="s">
        <v>28</v>
      </c>
      <c r="N667" s="11">
        <v>0</v>
      </c>
      <c r="O667" s="11">
        <v>1</v>
      </c>
      <c r="P667" s="11"/>
      <c r="Q667" s="130">
        <v>4</v>
      </c>
      <c r="R667" s="130">
        <v>4</v>
      </c>
      <c r="S667" s="14"/>
      <c r="T667" s="16"/>
    </row>
    <row r="668" spans="1:20" ht="14.25" customHeight="1">
      <c r="A668" s="7">
        <v>75</v>
      </c>
      <c r="B668" s="19" t="s">
        <v>621</v>
      </c>
      <c r="C668" s="11" t="s">
        <v>557</v>
      </c>
      <c r="D668" s="11" t="s">
        <v>90</v>
      </c>
      <c r="E668" s="14"/>
      <c r="F668" s="11" t="s">
        <v>627</v>
      </c>
      <c r="G668" s="14"/>
      <c r="H668" s="14"/>
      <c r="I668" s="11"/>
      <c r="J668" s="12" t="s">
        <v>628</v>
      </c>
      <c r="K668" s="12" t="s">
        <v>243</v>
      </c>
      <c r="L668" s="11" t="s">
        <v>11663</v>
      </c>
      <c r="M668" s="11" t="s">
        <v>43</v>
      </c>
      <c r="N668" s="11">
        <v>0</v>
      </c>
      <c r="O668" s="11">
        <v>1</v>
      </c>
      <c r="P668" s="11"/>
      <c r="Q668" s="130">
        <v>3</v>
      </c>
      <c r="R668" s="130">
        <v>4</v>
      </c>
      <c r="S668" s="14"/>
      <c r="T668" s="16"/>
    </row>
    <row r="669" spans="1:20" ht="14.25" customHeight="1">
      <c r="A669" s="7">
        <v>75</v>
      </c>
      <c r="B669" s="19" t="s">
        <v>621</v>
      </c>
      <c r="C669" s="11" t="s">
        <v>79</v>
      </c>
      <c r="D669" s="11" t="s">
        <v>90</v>
      </c>
      <c r="E669" s="14"/>
      <c r="F669" s="11" t="s">
        <v>79</v>
      </c>
      <c r="G669" s="14"/>
      <c r="H669" s="14"/>
      <c r="I669" s="11"/>
      <c r="J669" s="12" t="s">
        <v>629</v>
      </c>
      <c r="K669" s="12" t="s">
        <v>324</v>
      </c>
      <c r="L669" s="11" t="s">
        <v>11688</v>
      </c>
      <c r="M669" s="11" t="s">
        <v>83</v>
      </c>
      <c r="N669" s="11">
        <v>0</v>
      </c>
      <c r="O669" s="11">
        <v>1</v>
      </c>
      <c r="P669" s="11"/>
      <c r="Q669" s="130">
        <v>4</v>
      </c>
      <c r="R669" s="130">
        <v>4</v>
      </c>
      <c r="S669" s="14"/>
      <c r="T669" s="16"/>
    </row>
    <row r="670" spans="1:20" ht="14.25" customHeight="1">
      <c r="A670" s="7">
        <v>75</v>
      </c>
      <c r="B670" s="19" t="s">
        <v>621</v>
      </c>
      <c r="C670" s="11" t="s">
        <v>197</v>
      </c>
      <c r="D670" s="11" t="s">
        <v>90</v>
      </c>
      <c r="E670" s="14"/>
      <c r="F670" s="11"/>
      <c r="G670" s="14"/>
      <c r="H670" s="14"/>
      <c r="I670" s="11"/>
      <c r="J670" s="12" t="s">
        <v>244</v>
      </c>
      <c r="K670" s="12" t="s">
        <v>630</v>
      </c>
      <c r="L670" s="11" t="s">
        <v>11663</v>
      </c>
      <c r="M670" s="11" t="s">
        <v>83</v>
      </c>
      <c r="N670" s="11">
        <v>0</v>
      </c>
      <c r="O670" s="11">
        <v>1</v>
      </c>
      <c r="P670" s="11"/>
      <c r="Q670" s="130">
        <v>4</v>
      </c>
      <c r="R670" s="130">
        <v>4</v>
      </c>
      <c r="S670" s="14"/>
      <c r="T670" s="16"/>
    </row>
    <row r="671" spans="1:20" ht="14.25" customHeight="1">
      <c r="A671" s="7">
        <v>76</v>
      </c>
      <c r="B671" s="19" t="s">
        <v>631</v>
      </c>
      <c r="C671" s="11" t="s">
        <v>632</v>
      </c>
      <c r="D671" s="11" t="s">
        <v>633</v>
      </c>
      <c r="E671" s="14"/>
      <c r="F671" s="11" t="s">
        <v>634</v>
      </c>
      <c r="G671" s="11" t="s">
        <v>637</v>
      </c>
      <c r="H671" s="11" t="s">
        <v>637</v>
      </c>
      <c r="I671" s="14"/>
      <c r="J671" s="12" t="s">
        <v>635</v>
      </c>
      <c r="K671" s="12" t="s">
        <v>423</v>
      </c>
      <c r="L671" s="11" t="s">
        <v>11663</v>
      </c>
      <c r="M671" s="11" t="s">
        <v>28</v>
      </c>
      <c r="N671" s="11">
        <v>0</v>
      </c>
      <c r="O671" s="11">
        <v>0</v>
      </c>
      <c r="P671" s="11"/>
      <c r="Q671" s="130">
        <v>5</v>
      </c>
      <c r="R671" s="130">
        <v>3</v>
      </c>
      <c r="S671" s="14"/>
      <c r="T671" s="16"/>
    </row>
    <row r="672" spans="1:20" ht="14.25" customHeight="1">
      <c r="A672" s="7">
        <v>76</v>
      </c>
      <c r="B672" s="19" t="s">
        <v>631</v>
      </c>
      <c r="C672" s="11" t="s">
        <v>75</v>
      </c>
      <c r="D672" s="11" t="s">
        <v>90</v>
      </c>
      <c r="E672" s="14"/>
      <c r="F672" s="11" t="s">
        <v>4899</v>
      </c>
      <c r="G672" s="11" t="s">
        <v>640</v>
      </c>
      <c r="H672" s="11" t="s">
        <v>640</v>
      </c>
      <c r="I672" s="14"/>
      <c r="J672" s="12" t="s">
        <v>427</v>
      </c>
      <c r="K672" s="12" t="s">
        <v>638</v>
      </c>
      <c r="L672" s="11" t="s">
        <v>11666</v>
      </c>
      <c r="M672" s="11" t="s">
        <v>78</v>
      </c>
      <c r="N672" s="11">
        <v>1</v>
      </c>
      <c r="O672" s="11">
        <v>6</v>
      </c>
      <c r="P672" s="11" t="s">
        <v>12114</v>
      </c>
      <c r="Q672" s="130">
        <v>4</v>
      </c>
      <c r="R672" s="130">
        <v>4</v>
      </c>
      <c r="S672" s="14"/>
      <c r="T672" s="16"/>
    </row>
    <row r="673" spans="1:20" ht="14.25" customHeight="1">
      <c r="A673" s="7">
        <v>76</v>
      </c>
      <c r="B673" s="19" t="s">
        <v>631</v>
      </c>
      <c r="C673" s="11" t="s">
        <v>94</v>
      </c>
      <c r="D673" s="11" t="s">
        <v>94</v>
      </c>
      <c r="E673" s="14"/>
      <c r="F673" s="11"/>
      <c r="G673" s="11"/>
      <c r="H673" s="11"/>
      <c r="I673" s="14"/>
      <c r="J673" s="12" t="s">
        <v>4230</v>
      </c>
      <c r="K673" s="415"/>
      <c r="L673" s="11" t="s">
        <v>11738</v>
      </c>
      <c r="M673" s="11" t="s">
        <v>83</v>
      </c>
      <c r="N673" s="11">
        <v>0</v>
      </c>
      <c r="O673" s="11">
        <v>0</v>
      </c>
      <c r="P673" s="11"/>
      <c r="Q673" s="11"/>
      <c r="R673" s="11"/>
      <c r="S673" s="14"/>
      <c r="T673" s="16"/>
    </row>
    <row r="674" spans="1:20" ht="14.25" customHeight="1">
      <c r="A674" s="7">
        <v>76</v>
      </c>
      <c r="B674" s="19" t="s">
        <v>631</v>
      </c>
      <c r="C674" s="11" t="s">
        <v>350</v>
      </c>
      <c r="D674" s="11" t="s">
        <v>350</v>
      </c>
      <c r="E674" s="14"/>
      <c r="F674" s="11"/>
      <c r="G674" s="11" t="s">
        <v>643</v>
      </c>
      <c r="H674" s="11" t="s">
        <v>643</v>
      </c>
      <c r="I674" s="14"/>
      <c r="J674" s="12" t="s">
        <v>32</v>
      </c>
      <c r="K674" s="12" t="s">
        <v>641</v>
      </c>
      <c r="L674" s="11" t="s">
        <v>11666</v>
      </c>
      <c r="M674" s="11" t="s">
        <v>28</v>
      </c>
      <c r="N674" s="11">
        <v>1</v>
      </c>
      <c r="O674" s="11">
        <v>1</v>
      </c>
      <c r="P674" s="11"/>
      <c r="Q674" s="130">
        <v>4</v>
      </c>
      <c r="R674" s="130">
        <v>5</v>
      </c>
      <c r="S674" s="14"/>
      <c r="T674" s="16"/>
    </row>
    <row r="675" spans="1:20" ht="14.25" customHeight="1">
      <c r="A675" s="7">
        <v>76</v>
      </c>
      <c r="B675" s="19" t="s">
        <v>631</v>
      </c>
      <c r="C675" s="11"/>
      <c r="D675" s="11" t="s">
        <v>12115</v>
      </c>
      <c r="E675" s="14"/>
      <c r="F675" s="11"/>
      <c r="G675" s="11"/>
      <c r="H675" s="11"/>
      <c r="I675" s="14"/>
      <c r="J675" s="12" t="s">
        <v>511</v>
      </c>
      <c r="K675" s="415"/>
      <c r="L675" s="11" t="s">
        <v>11688</v>
      </c>
      <c r="M675" s="11" t="s">
        <v>83</v>
      </c>
      <c r="N675" s="11">
        <v>0</v>
      </c>
      <c r="O675" s="11">
        <v>3</v>
      </c>
      <c r="P675" s="11"/>
      <c r="Q675" s="11"/>
      <c r="R675" s="11"/>
      <c r="S675" s="14"/>
      <c r="T675" s="16"/>
    </row>
    <row r="676" spans="1:20" ht="14.25" customHeight="1">
      <c r="A676" s="7">
        <v>76</v>
      </c>
      <c r="B676" s="19" t="s">
        <v>631</v>
      </c>
      <c r="C676" s="11" t="s">
        <v>79</v>
      </c>
      <c r="D676" s="11" t="s">
        <v>644</v>
      </c>
      <c r="E676" s="14"/>
      <c r="F676" s="11"/>
      <c r="G676" s="11"/>
      <c r="H676" s="11"/>
      <c r="I676" s="14"/>
      <c r="J676" s="12" t="s">
        <v>511</v>
      </c>
      <c r="K676" s="12" t="s">
        <v>645</v>
      </c>
      <c r="L676" s="11" t="s">
        <v>11688</v>
      </c>
      <c r="M676" s="11" t="s">
        <v>83</v>
      </c>
      <c r="N676" s="11">
        <v>0</v>
      </c>
      <c r="O676" s="11">
        <v>3</v>
      </c>
      <c r="P676" s="11"/>
      <c r="Q676" s="130">
        <v>4</v>
      </c>
      <c r="R676" s="130">
        <v>5</v>
      </c>
      <c r="S676" s="14"/>
      <c r="T676" s="16"/>
    </row>
    <row r="677" spans="1:20" ht="14.25" customHeight="1">
      <c r="A677" s="7">
        <v>76</v>
      </c>
      <c r="B677" s="19" t="s">
        <v>631</v>
      </c>
      <c r="C677" s="11" t="s">
        <v>784</v>
      </c>
      <c r="D677" s="11" t="s">
        <v>648</v>
      </c>
      <c r="E677" s="14"/>
      <c r="F677" s="11" t="s">
        <v>649</v>
      </c>
      <c r="G677" s="11"/>
      <c r="H677" s="11"/>
      <c r="I677" s="14"/>
      <c r="J677" s="12" t="s">
        <v>650</v>
      </c>
      <c r="K677" s="12" t="s">
        <v>651</v>
      </c>
      <c r="L677" s="11" t="s">
        <v>11663</v>
      </c>
      <c r="M677" s="11" t="s">
        <v>5797</v>
      </c>
      <c r="N677" s="11">
        <v>0</v>
      </c>
      <c r="O677" s="11">
        <v>0</v>
      </c>
      <c r="P677" s="11"/>
      <c r="Q677" s="130">
        <v>5</v>
      </c>
      <c r="R677" s="130">
        <v>5</v>
      </c>
      <c r="S677" s="14"/>
      <c r="T677" s="16"/>
    </row>
    <row r="678" spans="1:20" ht="14.25" customHeight="1">
      <c r="A678" s="7">
        <v>76</v>
      </c>
      <c r="B678" s="19" t="s">
        <v>631</v>
      </c>
      <c r="C678" s="20" t="s">
        <v>652</v>
      </c>
      <c r="D678" s="11" t="s">
        <v>90</v>
      </c>
      <c r="E678" s="14"/>
      <c r="F678" s="11" t="s">
        <v>653</v>
      </c>
      <c r="G678" s="11"/>
      <c r="H678" s="11"/>
      <c r="I678" s="14"/>
      <c r="J678" s="12" t="s">
        <v>654</v>
      </c>
      <c r="K678" s="12" t="s">
        <v>562</v>
      </c>
      <c r="L678" s="11" t="s">
        <v>11663</v>
      </c>
      <c r="M678" s="11" t="s">
        <v>43</v>
      </c>
      <c r="N678" s="11">
        <v>0</v>
      </c>
      <c r="O678" s="11">
        <v>0</v>
      </c>
      <c r="P678" s="11"/>
      <c r="Q678" s="130">
        <v>3</v>
      </c>
      <c r="R678" s="130">
        <v>3</v>
      </c>
      <c r="S678" s="14"/>
      <c r="T678" s="16"/>
    </row>
    <row r="679" spans="1:20" ht="14.25" customHeight="1">
      <c r="A679" s="7">
        <v>76</v>
      </c>
      <c r="B679" s="19" t="s">
        <v>631</v>
      </c>
      <c r="C679" s="11" t="s">
        <v>44</v>
      </c>
      <c r="D679" s="11" t="s">
        <v>655</v>
      </c>
      <c r="E679" s="14"/>
      <c r="F679" s="11" t="s">
        <v>561</v>
      </c>
      <c r="G679" s="11" t="s">
        <v>658</v>
      </c>
      <c r="H679" s="11" t="s">
        <v>658</v>
      </c>
      <c r="I679" s="14"/>
      <c r="J679" s="12" t="s">
        <v>656</v>
      </c>
      <c r="K679" s="12" t="s">
        <v>657</v>
      </c>
      <c r="L679" s="11" t="s">
        <v>11666</v>
      </c>
      <c r="M679" s="11" t="s">
        <v>43</v>
      </c>
      <c r="N679" s="11">
        <v>0</v>
      </c>
      <c r="O679" s="11">
        <v>0</v>
      </c>
      <c r="P679" s="11"/>
      <c r="Q679" s="130">
        <v>4</v>
      </c>
      <c r="R679" s="130">
        <v>4</v>
      </c>
      <c r="S679" s="14"/>
      <c r="T679" s="16"/>
    </row>
    <row r="680" spans="1:20" ht="14.25" customHeight="1">
      <c r="A680" s="7">
        <v>77</v>
      </c>
      <c r="B680" s="19" t="s">
        <v>659</v>
      </c>
      <c r="C680" s="11" t="s">
        <v>49</v>
      </c>
      <c r="D680" s="11" t="s">
        <v>49</v>
      </c>
      <c r="E680" s="14"/>
      <c r="F680" s="11" t="s">
        <v>660</v>
      </c>
      <c r="G680" s="11" t="s">
        <v>663</v>
      </c>
      <c r="H680" s="11" t="s">
        <v>664</v>
      </c>
      <c r="I680" s="11" t="s">
        <v>666</v>
      </c>
      <c r="J680" s="12" t="s">
        <v>661</v>
      </c>
      <c r="K680" s="12" t="s">
        <v>662</v>
      </c>
      <c r="L680" s="11" t="s">
        <v>11666</v>
      </c>
      <c r="M680" s="11" t="s">
        <v>43</v>
      </c>
      <c r="N680" s="11">
        <v>1</v>
      </c>
      <c r="O680" s="11">
        <v>0</v>
      </c>
      <c r="P680" s="11"/>
      <c r="Q680" s="130">
        <v>5</v>
      </c>
      <c r="R680" s="130">
        <v>4</v>
      </c>
      <c r="S680" s="14"/>
      <c r="T680" s="16"/>
    </row>
    <row r="681" spans="1:20" ht="14.25" customHeight="1">
      <c r="A681" s="7">
        <v>77</v>
      </c>
      <c r="B681" s="19" t="s">
        <v>659</v>
      </c>
      <c r="C681" s="11" t="s">
        <v>84</v>
      </c>
      <c r="D681" s="11" t="s">
        <v>85</v>
      </c>
      <c r="E681" s="14"/>
      <c r="F681" s="11"/>
      <c r="G681" s="11"/>
      <c r="H681" s="11"/>
      <c r="I681" s="11"/>
      <c r="J681" s="12" t="s">
        <v>709</v>
      </c>
      <c r="K681" s="46"/>
      <c r="L681" s="11" t="s">
        <v>11666</v>
      </c>
      <c r="M681" s="11" t="s">
        <v>28</v>
      </c>
      <c r="N681" s="11">
        <v>0</v>
      </c>
      <c r="O681" s="11">
        <v>1</v>
      </c>
      <c r="P681" s="11" t="s">
        <v>12116</v>
      </c>
      <c r="Q681" s="130"/>
      <c r="R681" s="130"/>
      <c r="S681" s="14"/>
      <c r="T681" s="16"/>
    </row>
    <row r="682" spans="1:20" ht="14.25" customHeight="1">
      <c r="A682" s="7">
        <v>77</v>
      </c>
      <c r="B682" s="19" t="s">
        <v>659</v>
      </c>
      <c r="C682" s="11"/>
      <c r="D682" s="11" t="s">
        <v>12117</v>
      </c>
      <c r="E682" s="14"/>
      <c r="F682" s="11"/>
      <c r="G682" s="11" t="s">
        <v>12118</v>
      </c>
      <c r="H682" s="11"/>
      <c r="I682" s="11"/>
      <c r="J682" s="12" t="s">
        <v>1875</v>
      </c>
      <c r="K682" s="46" t="s">
        <v>1386</v>
      </c>
      <c r="L682" s="11"/>
      <c r="M682" s="11"/>
      <c r="N682" s="11"/>
      <c r="O682" s="11"/>
      <c r="P682" s="11"/>
      <c r="Q682" s="11"/>
      <c r="R682" s="11"/>
      <c r="S682" s="14"/>
      <c r="T682" s="16"/>
    </row>
    <row r="683" spans="1:20" ht="14.25" customHeight="1">
      <c r="A683" s="7">
        <v>77</v>
      </c>
      <c r="B683" s="19" t="s">
        <v>659</v>
      </c>
      <c r="C683" s="11" t="s">
        <v>94</v>
      </c>
      <c r="D683" s="11" t="s">
        <v>94</v>
      </c>
      <c r="E683" s="14"/>
      <c r="F683" s="11"/>
      <c r="G683" s="11"/>
      <c r="H683" s="11"/>
      <c r="I683" s="11"/>
      <c r="J683" s="12" t="s">
        <v>667</v>
      </c>
      <c r="K683" s="12" t="s">
        <v>662</v>
      </c>
      <c r="L683" s="11" t="s">
        <v>11738</v>
      </c>
      <c r="M683" s="11" t="s">
        <v>83</v>
      </c>
      <c r="N683" s="11">
        <v>0</v>
      </c>
      <c r="O683" s="11">
        <v>0</v>
      </c>
      <c r="P683" s="11"/>
      <c r="Q683" s="130">
        <v>5</v>
      </c>
      <c r="R683" s="130">
        <v>4</v>
      </c>
      <c r="S683" s="14"/>
      <c r="T683" s="16"/>
    </row>
    <row r="684" spans="1:20" ht="14.25" customHeight="1">
      <c r="A684" s="7">
        <v>77</v>
      </c>
      <c r="B684" s="19" t="s">
        <v>659</v>
      </c>
      <c r="C684" s="11"/>
      <c r="D684" s="11" t="s">
        <v>12119</v>
      </c>
      <c r="E684" s="14"/>
      <c r="F684" s="11" t="s">
        <v>660</v>
      </c>
      <c r="G684" s="11"/>
      <c r="H684" s="11"/>
      <c r="I684" s="11"/>
      <c r="J684" s="12" t="s">
        <v>1386</v>
      </c>
      <c r="K684" s="46"/>
      <c r="L684" s="11" t="s">
        <v>11666</v>
      </c>
      <c r="M684" s="11" t="s">
        <v>43</v>
      </c>
      <c r="N684" s="11">
        <v>0</v>
      </c>
      <c r="O684" s="11">
        <v>0</v>
      </c>
      <c r="P684" s="11"/>
      <c r="Q684" s="11"/>
      <c r="R684" s="11"/>
      <c r="S684" s="14"/>
      <c r="T684" s="16"/>
    </row>
    <row r="685" spans="1:20" ht="14.25" customHeight="1">
      <c r="A685" s="7">
        <v>78</v>
      </c>
      <c r="B685" s="19" t="s">
        <v>668</v>
      </c>
      <c r="C685" s="11" t="s">
        <v>118</v>
      </c>
      <c r="D685" s="11" t="s">
        <v>118</v>
      </c>
      <c r="E685" s="14"/>
      <c r="F685" s="14"/>
      <c r="G685" s="11" t="s">
        <v>671</v>
      </c>
      <c r="H685" s="11" t="s">
        <v>671</v>
      </c>
      <c r="I685" s="14"/>
      <c r="J685" s="12" t="s">
        <v>669</v>
      </c>
      <c r="K685" s="12" t="s">
        <v>670</v>
      </c>
      <c r="L685" s="11" t="s">
        <v>11666</v>
      </c>
      <c r="M685" s="11" t="s">
        <v>43</v>
      </c>
      <c r="N685" s="11">
        <v>1</v>
      </c>
      <c r="O685" s="11">
        <v>1</v>
      </c>
      <c r="P685" s="11"/>
      <c r="Q685" s="130">
        <v>5</v>
      </c>
      <c r="R685" s="130">
        <v>5</v>
      </c>
      <c r="S685" s="14"/>
      <c r="T685" s="16"/>
    </row>
    <row r="686" spans="1:20" ht="14.25" customHeight="1">
      <c r="A686" s="7">
        <v>78</v>
      </c>
      <c r="B686" s="19" t="s">
        <v>668</v>
      </c>
      <c r="C686" s="11" t="s">
        <v>84</v>
      </c>
      <c r="D686" s="11" t="s">
        <v>85</v>
      </c>
      <c r="E686" s="14"/>
      <c r="F686" s="14"/>
      <c r="G686" s="11"/>
      <c r="H686" s="11"/>
      <c r="I686" s="14"/>
      <c r="J686" s="12" t="s">
        <v>672</v>
      </c>
      <c r="K686" s="12" t="s">
        <v>673</v>
      </c>
      <c r="L686" s="11" t="s">
        <v>11666</v>
      </c>
      <c r="M686" s="11" t="s">
        <v>28</v>
      </c>
      <c r="N686" s="11">
        <v>0</v>
      </c>
      <c r="O686" s="11">
        <v>1</v>
      </c>
      <c r="P686" s="11"/>
      <c r="Q686" s="130">
        <v>5</v>
      </c>
      <c r="R686" s="130">
        <v>5</v>
      </c>
      <c r="S686" s="14"/>
      <c r="T686" s="16"/>
    </row>
    <row r="687" spans="1:20" ht="14.4">
      <c r="A687" s="7">
        <v>78</v>
      </c>
      <c r="B687" s="19" t="s">
        <v>668</v>
      </c>
      <c r="C687" s="11" t="s">
        <v>111</v>
      </c>
      <c r="D687" s="11" t="s">
        <v>674</v>
      </c>
      <c r="E687" s="14"/>
      <c r="F687" s="14"/>
      <c r="G687" s="11" t="s">
        <v>677</v>
      </c>
      <c r="H687" s="11" t="s">
        <v>677</v>
      </c>
      <c r="I687" s="14"/>
      <c r="J687" s="12" t="s">
        <v>675</v>
      </c>
      <c r="K687" s="12" t="s">
        <v>676</v>
      </c>
      <c r="L687" s="11" t="s">
        <v>11666</v>
      </c>
      <c r="M687" s="11" t="s">
        <v>153</v>
      </c>
      <c r="N687" s="11">
        <v>1</v>
      </c>
      <c r="O687" s="11">
        <v>1</v>
      </c>
      <c r="P687" s="11" t="s">
        <v>12120</v>
      </c>
      <c r="Q687" s="130">
        <v>4</v>
      </c>
      <c r="R687" s="130">
        <v>4</v>
      </c>
      <c r="S687" s="14"/>
      <c r="T687" s="16"/>
    </row>
    <row r="688" spans="1:20" ht="14.25" customHeight="1">
      <c r="A688" s="7">
        <v>78</v>
      </c>
      <c r="B688" s="19" t="s">
        <v>668</v>
      </c>
      <c r="C688" s="11" t="s">
        <v>350</v>
      </c>
      <c r="D688" s="11" t="s">
        <v>350</v>
      </c>
      <c r="E688" s="14"/>
      <c r="F688" s="14"/>
      <c r="G688" s="11" t="s">
        <v>680</v>
      </c>
      <c r="H688" s="11" t="s">
        <v>680</v>
      </c>
      <c r="I688" s="14"/>
      <c r="J688" s="12" t="s">
        <v>678</v>
      </c>
      <c r="K688" s="12" t="s">
        <v>679</v>
      </c>
      <c r="L688" s="11" t="s">
        <v>11666</v>
      </c>
      <c r="M688" s="11" t="s">
        <v>28</v>
      </c>
      <c r="N688" s="11">
        <v>1</v>
      </c>
      <c r="O688" s="11">
        <v>1</v>
      </c>
      <c r="P688" s="11"/>
      <c r="Q688" s="130">
        <v>4</v>
      </c>
      <c r="R688" s="130">
        <v>4</v>
      </c>
      <c r="S688" s="14"/>
      <c r="T688" s="16"/>
    </row>
    <row r="689" spans="1:20" ht="14.25" customHeight="1">
      <c r="A689" s="7">
        <v>78</v>
      </c>
      <c r="B689" s="19" t="s">
        <v>668</v>
      </c>
      <c r="C689" s="11" t="s">
        <v>68</v>
      </c>
      <c r="D689" s="11" t="s">
        <v>68</v>
      </c>
      <c r="E689" s="14"/>
      <c r="F689" s="14"/>
      <c r="G689" s="11"/>
      <c r="H689" s="11"/>
      <c r="I689" s="14"/>
      <c r="J689" s="12" t="s">
        <v>681</v>
      </c>
      <c r="K689" s="12" t="s">
        <v>682</v>
      </c>
      <c r="L689" s="11" t="s">
        <v>11666</v>
      </c>
      <c r="M689" s="11" t="s">
        <v>28</v>
      </c>
      <c r="N689" s="11">
        <v>0</v>
      </c>
      <c r="O689" s="11">
        <v>1</v>
      </c>
      <c r="P689" s="11" t="s">
        <v>12121</v>
      </c>
      <c r="Q689" s="130">
        <v>5</v>
      </c>
      <c r="R689" s="130">
        <v>5</v>
      </c>
      <c r="S689" s="14"/>
      <c r="T689" s="16"/>
    </row>
    <row r="690" spans="1:20" ht="14.25" customHeight="1">
      <c r="A690" s="7">
        <v>78</v>
      </c>
      <c r="B690" s="19" t="s">
        <v>668</v>
      </c>
      <c r="C690" s="419" t="s">
        <v>1062</v>
      </c>
      <c r="D690" s="11" t="s">
        <v>12122</v>
      </c>
      <c r="E690" s="14"/>
      <c r="F690" s="14"/>
      <c r="G690" s="11"/>
      <c r="H690" s="11"/>
      <c r="I690" s="14"/>
      <c r="J690" s="12" t="s">
        <v>1305</v>
      </c>
      <c r="K690" s="415"/>
      <c r="L690" s="11" t="s">
        <v>11663</v>
      </c>
      <c r="M690" s="11" t="s">
        <v>43</v>
      </c>
      <c r="N690" s="11">
        <v>0</v>
      </c>
      <c r="O690" s="11">
        <v>1</v>
      </c>
      <c r="P690" s="11" t="s">
        <v>12123</v>
      </c>
      <c r="Q690" s="11"/>
      <c r="R690" s="11"/>
      <c r="S690" s="14"/>
      <c r="T690" s="16"/>
    </row>
    <row r="691" spans="1:20" ht="14.25" customHeight="1">
      <c r="A691" s="7">
        <v>78</v>
      </c>
      <c r="B691" s="19" t="s">
        <v>668</v>
      </c>
      <c r="C691" s="11" t="s">
        <v>197</v>
      </c>
      <c r="D691" s="11" t="s">
        <v>683</v>
      </c>
      <c r="E691" s="14"/>
      <c r="F691" s="14"/>
      <c r="G691" s="11"/>
      <c r="H691" s="11"/>
      <c r="I691" s="14"/>
      <c r="J691" s="12" t="s">
        <v>539</v>
      </c>
      <c r="K691" s="12" t="s">
        <v>684</v>
      </c>
      <c r="L691" s="11" t="s">
        <v>11663</v>
      </c>
      <c r="M691" s="11" t="s">
        <v>5797</v>
      </c>
      <c r="N691" s="11">
        <v>0</v>
      </c>
      <c r="O691" s="11">
        <v>6</v>
      </c>
      <c r="P691" s="11" t="s">
        <v>12124</v>
      </c>
      <c r="Q691" s="130">
        <v>4</v>
      </c>
      <c r="R691" s="130">
        <v>5</v>
      </c>
      <c r="S691" s="14"/>
      <c r="T691" s="16"/>
    </row>
    <row r="692" spans="1:20" ht="14.25" customHeight="1">
      <c r="A692" s="7">
        <v>78</v>
      </c>
      <c r="B692" s="19" t="s">
        <v>668</v>
      </c>
      <c r="C692" s="11"/>
      <c r="D692" s="11" t="s">
        <v>197</v>
      </c>
      <c r="E692" s="14"/>
      <c r="F692" s="14"/>
      <c r="G692" s="11"/>
      <c r="H692" s="11"/>
      <c r="I692" s="14"/>
      <c r="J692" s="12" t="s">
        <v>539</v>
      </c>
      <c r="K692" s="415"/>
      <c r="L692" s="11" t="s">
        <v>11663</v>
      </c>
      <c r="M692" s="11" t="s">
        <v>83</v>
      </c>
      <c r="N692" s="11">
        <v>0</v>
      </c>
      <c r="O692" s="11">
        <v>1</v>
      </c>
      <c r="P692" s="11"/>
      <c r="Q692" s="11"/>
      <c r="R692" s="11"/>
      <c r="S692" s="14"/>
      <c r="T692" s="16"/>
    </row>
    <row r="693" spans="1:20" ht="14.25" customHeight="1">
      <c r="A693" s="7">
        <v>78</v>
      </c>
      <c r="B693" s="19" t="s">
        <v>668</v>
      </c>
      <c r="C693" s="11" t="s">
        <v>80</v>
      </c>
      <c r="D693" s="11" t="s">
        <v>80</v>
      </c>
      <c r="E693" s="14"/>
      <c r="F693" s="14"/>
      <c r="G693" s="11"/>
      <c r="H693" s="11"/>
      <c r="I693" s="14"/>
      <c r="J693" s="12" t="s">
        <v>5825</v>
      </c>
      <c r="K693" s="415"/>
      <c r="L693" s="11" t="s">
        <v>11688</v>
      </c>
      <c r="M693" s="11" t="s">
        <v>83</v>
      </c>
      <c r="N693" s="11">
        <v>0</v>
      </c>
      <c r="O693" s="11">
        <v>3</v>
      </c>
      <c r="P693" s="11"/>
      <c r="Q693" s="11"/>
      <c r="R693" s="11"/>
      <c r="S693" s="14"/>
      <c r="T693" s="16"/>
    </row>
    <row r="694" spans="1:20" ht="14.25" customHeight="1">
      <c r="A694" s="7">
        <v>78</v>
      </c>
      <c r="B694" s="19" t="s">
        <v>668</v>
      </c>
      <c r="C694" s="11" t="s">
        <v>79</v>
      </c>
      <c r="D694" s="11" t="s">
        <v>79</v>
      </c>
      <c r="E694" s="14"/>
      <c r="F694" s="14"/>
      <c r="G694" s="11"/>
      <c r="H694" s="11"/>
      <c r="I694" s="14"/>
      <c r="J694" s="12" t="s">
        <v>685</v>
      </c>
      <c r="K694" s="12" t="s">
        <v>686</v>
      </c>
      <c r="L694" s="11" t="s">
        <v>11688</v>
      </c>
      <c r="M694" s="11" t="s">
        <v>83</v>
      </c>
      <c r="N694" s="11">
        <v>0</v>
      </c>
      <c r="O694" s="11">
        <v>3</v>
      </c>
      <c r="P694" s="11"/>
      <c r="Q694" s="130">
        <v>4</v>
      </c>
      <c r="R694" s="130">
        <v>4</v>
      </c>
      <c r="S694" s="14"/>
      <c r="T694" s="16"/>
    </row>
    <row r="695" spans="1:20" ht="14.25" customHeight="1">
      <c r="A695" s="7">
        <v>78</v>
      </c>
      <c r="B695" s="19" t="s">
        <v>668</v>
      </c>
      <c r="C695" s="11" t="s">
        <v>94</v>
      </c>
      <c r="D695" s="11" t="s">
        <v>344</v>
      </c>
      <c r="E695" s="14"/>
      <c r="F695" s="14"/>
      <c r="G695" s="11"/>
      <c r="H695" s="11"/>
      <c r="I695" s="14"/>
      <c r="J695" s="12" t="s">
        <v>4438</v>
      </c>
      <c r="K695" s="415"/>
      <c r="L695" s="11" t="s">
        <v>11738</v>
      </c>
      <c r="M695" s="11" t="s">
        <v>83</v>
      </c>
      <c r="N695" s="11">
        <v>0</v>
      </c>
      <c r="O695" s="11">
        <v>2</v>
      </c>
      <c r="P695" s="11" t="s">
        <v>12125</v>
      </c>
      <c r="Q695" s="11"/>
      <c r="R695" s="11"/>
      <c r="S695" s="14"/>
      <c r="T695" s="16"/>
    </row>
    <row r="696" spans="1:20" ht="14.25" customHeight="1">
      <c r="A696" s="7">
        <v>78</v>
      </c>
      <c r="B696" s="19" t="s">
        <v>668</v>
      </c>
      <c r="C696" s="11" t="s">
        <v>267</v>
      </c>
      <c r="D696" s="11" t="s">
        <v>687</v>
      </c>
      <c r="E696" s="14"/>
      <c r="F696" s="14"/>
      <c r="G696" s="11"/>
      <c r="H696" s="11"/>
      <c r="I696" s="14"/>
      <c r="J696" s="12" t="s">
        <v>688</v>
      </c>
      <c r="K696" s="12" t="s">
        <v>689</v>
      </c>
      <c r="L696" s="11" t="s">
        <v>11666</v>
      </c>
      <c r="M696" s="11" t="s">
        <v>43</v>
      </c>
      <c r="N696" s="11">
        <v>0</v>
      </c>
      <c r="O696" s="11">
        <v>4</v>
      </c>
      <c r="P696" s="11"/>
      <c r="Q696" s="130">
        <v>4</v>
      </c>
      <c r="R696" s="130">
        <v>4</v>
      </c>
      <c r="S696" s="14"/>
      <c r="T696" s="16"/>
    </row>
    <row r="697" spans="1:20" ht="14.25" customHeight="1">
      <c r="A697" s="7">
        <v>79</v>
      </c>
      <c r="B697" s="19" t="s">
        <v>691</v>
      </c>
      <c r="C697" s="11" t="s">
        <v>80</v>
      </c>
      <c r="D697" s="11" t="s">
        <v>80</v>
      </c>
      <c r="E697" s="14"/>
      <c r="F697" s="14"/>
      <c r="G697" s="14"/>
      <c r="H697" s="14"/>
      <c r="I697" s="14"/>
      <c r="J697" s="12" t="s">
        <v>1527</v>
      </c>
      <c r="K697" s="415"/>
      <c r="L697" s="11" t="s">
        <v>11688</v>
      </c>
      <c r="M697" s="11" t="s">
        <v>83</v>
      </c>
      <c r="N697" s="11">
        <v>0</v>
      </c>
      <c r="O697" s="11">
        <v>3</v>
      </c>
      <c r="P697" s="11"/>
      <c r="Q697" s="11"/>
      <c r="R697" s="11"/>
      <c r="S697" s="14"/>
      <c r="T697" s="16"/>
    </row>
    <row r="698" spans="1:20" ht="14.25" customHeight="1">
      <c r="A698" s="7">
        <v>79</v>
      </c>
      <c r="B698" s="19" t="s">
        <v>691</v>
      </c>
      <c r="C698" s="11"/>
      <c r="D698" s="11" t="s">
        <v>2754</v>
      </c>
      <c r="E698" s="14"/>
      <c r="F698" s="14"/>
      <c r="G698" s="14"/>
      <c r="H698" s="14"/>
      <c r="I698" s="14"/>
      <c r="J698" s="12" t="s">
        <v>2101</v>
      </c>
      <c r="K698" s="415"/>
      <c r="L698" s="11" t="s">
        <v>11688</v>
      </c>
      <c r="M698" s="11" t="s">
        <v>83</v>
      </c>
      <c r="N698" s="11">
        <v>0</v>
      </c>
      <c r="O698" s="11">
        <v>3</v>
      </c>
      <c r="P698" s="11"/>
      <c r="Q698" s="11"/>
      <c r="R698" s="11"/>
      <c r="S698" s="14"/>
      <c r="T698" s="16"/>
    </row>
    <row r="699" spans="1:20" ht="14.25" customHeight="1">
      <c r="A699" s="7">
        <v>79</v>
      </c>
      <c r="B699" s="19" t="s">
        <v>691</v>
      </c>
      <c r="C699" s="11" t="s">
        <v>1667</v>
      </c>
      <c r="D699" s="11" t="s">
        <v>4439</v>
      </c>
      <c r="E699" s="14"/>
      <c r="F699" s="14"/>
      <c r="G699" s="14"/>
      <c r="H699" s="14"/>
      <c r="I699" s="14"/>
      <c r="J699" s="12" t="s">
        <v>2101</v>
      </c>
      <c r="K699" s="415"/>
      <c r="L699" s="11" t="s">
        <v>11688</v>
      </c>
      <c r="M699" s="11" t="s">
        <v>83</v>
      </c>
      <c r="N699" s="11">
        <v>0</v>
      </c>
      <c r="O699" s="11">
        <v>3</v>
      </c>
      <c r="P699" s="11"/>
      <c r="Q699" s="11"/>
      <c r="R699" s="11"/>
      <c r="S699" s="14"/>
      <c r="T699" s="16"/>
    </row>
    <row r="700" spans="1:20" ht="14.25" customHeight="1">
      <c r="A700" s="7">
        <v>79</v>
      </c>
      <c r="B700" s="19" t="s">
        <v>691</v>
      </c>
      <c r="C700" s="11" t="s">
        <v>692</v>
      </c>
      <c r="D700" s="11" t="s">
        <v>692</v>
      </c>
      <c r="E700" s="14"/>
      <c r="F700" s="14"/>
      <c r="G700" s="14"/>
      <c r="H700" s="14"/>
      <c r="I700" s="14"/>
      <c r="J700" s="12" t="s">
        <v>693</v>
      </c>
      <c r="K700" s="12" t="s">
        <v>694</v>
      </c>
      <c r="L700" s="11" t="s">
        <v>11688</v>
      </c>
      <c r="M700" s="11" t="s">
        <v>83</v>
      </c>
      <c r="N700" s="11">
        <v>0</v>
      </c>
      <c r="O700" s="11">
        <v>3</v>
      </c>
      <c r="P700" s="11"/>
      <c r="Q700" s="130">
        <v>4</v>
      </c>
      <c r="R700" s="130">
        <v>3</v>
      </c>
      <c r="S700" s="14"/>
      <c r="T700" s="16"/>
    </row>
    <row r="701" spans="1:20" ht="14.25" customHeight="1">
      <c r="A701" s="7">
        <v>79</v>
      </c>
      <c r="B701" s="19" t="s">
        <v>691</v>
      </c>
      <c r="C701" s="11"/>
      <c r="D701" s="11" t="s">
        <v>692</v>
      </c>
      <c r="E701" s="14"/>
      <c r="F701" s="14"/>
      <c r="G701" s="14"/>
      <c r="H701" s="14"/>
      <c r="I701" s="14"/>
      <c r="J701" s="12" t="s">
        <v>2826</v>
      </c>
      <c r="K701" s="415"/>
      <c r="L701" s="11" t="s">
        <v>11688</v>
      </c>
      <c r="M701" s="11" t="s">
        <v>83</v>
      </c>
      <c r="N701" s="11">
        <v>0</v>
      </c>
      <c r="O701" s="11">
        <v>3</v>
      </c>
      <c r="P701" s="11"/>
      <c r="Q701" s="11"/>
      <c r="R701" s="11"/>
      <c r="S701" s="14"/>
      <c r="T701" s="16"/>
    </row>
    <row r="702" spans="1:20" ht="14.25" customHeight="1">
      <c r="A702" s="7">
        <v>79</v>
      </c>
      <c r="B702" s="19" t="s">
        <v>691</v>
      </c>
      <c r="C702" s="11" t="s">
        <v>12126</v>
      </c>
      <c r="D702" s="11" t="s">
        <v>12126</v>
      </c>
      <c r="E702" s="14"/>
      <c r="F702" s="14"/>
      <c r="G702" s="14"/>
      <c r="H702" s="14"/>
      <c r="I702" s="14"/>
      <c r="J702" s="12" t="s">
        <v>1619</v>
      </c>
      <c r="K702" s="415"/>
      <c r="L702" s="11" t="s">
        <v>11738</v>
      </c>
      <c r="M702" s="11" t="s">
        <v>83</v>
      </c>
      <c r="N702" s="11">
        <v>0</v>
      </c>
      <c r="O702" s="11">
        <v>3</v>
      </c>
      <c r="P702" s="11"/>
      <c r="Q702" s="11"/>
      <c r="R702" s="11"/>
      <c r="S702" s="14"/>
      <c r="T702" s="16"/>
    </row>
    <row r="703" spans="1:20" ht="14.25" customHeight="1">
      <c r="A703" s="7">
        <v>79</v>
      </c>
      <c r="B703" s="19" t="s">
        <v>691</v>
      </c>
      <c r="C703" s="33"/>
      <c r="D703" s="33" t="s">
        <v>3784</v>
      </c>
      <c r="E703" s="14"/>
      <c r="F703" s="14"/>
      <c r="G703" s="14"/>
      <c r="H703" s="14"/>
      <c r="I703" s="14"/>
      <c r="J703" s="12" t="s">
        <v>1108</v>
      </c>
      <c r="K703" s="415"/>
      <c r="L703" s="11" t="s">
        <v>11688</v>
      </c>
      <c r="M703" s="11" t="s">
        <v>83</v>
      </c>
      <c r="N703" s="11">
        <v>0</v>
      </c>
      <c r="O703" s="11">
        <v>3</v>
      </c>
      <c r="P703" s="11"/>
      <c r="Q703" s="11"/>
      <c r="R703" s="11"/>
      <c r="S703" s="14"/>
      <c r="T703" s="16"/>
    </row>
    <row r="704" spans="1:20" ht="14.25" customHeight="1">
      <c r="A704" s="7">
        <v>79</v>
      </c>
      <c r="B704" s="19" t="s">
        <v>691</v>
      </c>
      <c r="C704" s="32" t="s">
        <v>79</v>
      </c>
      <c r="D704" s="33" t="s">
        <v>79</v>
      </c>
      <c r="E704" s="14"/>
      <c r="F704" s="11"/>
      <c r="G704" s="11" t="s">
        <v>698</v>
      </c>
      <c r="H704" s="11" t="s">
        <v>698</v>
      </c>
      <c r="I704" s="14"/>
      <c r="J704" s="12" t="s">
        <v>696</v>
      </c>
      <c r="K704" s="12" t="s">
        <v>697</v>
      </c>
      <c r="L704" s="11" t="s">
        <v>11688</v>
      </c>
      <c r="M704" s="11" t="s">
        <v>83</v>
      </c>
      <c r="N704" s="11">
        <v>0</v>
      </c>
      <c r="O704" s="11">
        <v>3</v>
      </c>
      <c r="P704" s="11"/>
      <c r="Q704" s="130">
        <v>4</v>
      </c>
      <c r="R704" s="130">
        <v>4</v>
      </c>
      <c r="S704" s="14"/>
      <c r="T704" s="16"/>
    </row>
    <row r="705" spans="1:20" ht="14.25" customHeight="1">
      <c r="A705" s="7">
        <v>79</v>
      </c>
      <c r="B705" s="19" t="s">
        <v>691</v>
      </c>
      <c r="C705" s="23"/>
      <c r="D705" s="33" t="s">
        <v>68</v>
      </c>
      <c r="E705" s="14"/>
      <c r="F705" s="11"/>
      <c r="G705" s="11"/>
      <c r="H705" s="11"/>
      <c r="I705" s="14"/>
      <c r="J705" s="12" t="s">
        <v>1143</v>
      </c>
      <c r="K705" s="415"/>
      <c r="L705" s="11" t="s">
        <v>11666</v>
      </c>
      <c r="M705" s="11" t="s">
        <v>28</v>
      </c>
      <c r="N705" s="11">
        <v>0</v>
      </c>
      <c r="O705" s="11">
        <v>1</v>
      </c>
      <c r="P705" s="11" t="s">
        <v>11719</v>
      </c>
      <c r="Q705" s="11"/>
      <c r="R705" s="11"/>
      <c r="S705" s="14"/>
      <c r="T705" s="16"/>
    </row>
    <row r="706" spans="1:20" ht="14.25" customHeight="1">
      <c r="A706" s="7">
        <v>79</v>
      </c>
      <c r="B706" s="19" t="s">
        <v>691</v>
      </c>
      <c r="C706" s="33" t="s">
        <v>75</v>
      </c>
      <c r="D706" s="33" t="s">
        <v>75</v>
      </c>
      <c r="E706" s="14"/>
      <c r="F706" s="11"/>
      <c r="G706" s="11"/>
      <c r="H706" s="11"/>
      <c r="I706" s="14"/>
      <c r="J706" s="12" t="s">
        <v>1995</v>
      </c>
      <c r="K706" s="415"/>
      <c r="L706" s="11" t="s">
        <v>11666</v>
      </c>
      <c r="M706" s="11" t="s">
        <v>78</v>
      </c>
      <c r="N706" s="11">
        <v>0</v>
      </c>
      <c r="O706" s="11">
        <v>6</v>
      </c>
      <c r="P706" s="11" t="s">
        <v>11759</v>
      </c>
      <c r="Q706" s="11"/>
      <c r="R706" s="11"/>
      <c r="S706" s="14"/>
      <c r="T706" s="16"/>
    </row>
    <row r="707" spans="1:20" ht="14.25" customHeight="1">
      <c r="A707" s="7">
        <v>79</v>
      </c>
      <c r="B707" s="19" t="s">
        <v>691</v>
      </c>
      <c r="C707" s="32" t="s">
        <v>68</v>
      </c>
      <c r="D707" s="21" t="s">
        <v>90</v>
      </c>
      <c r="E707" s="14"/>
      <c r="F707" s="11" t="s">
        <v>208</v>
      </c>
      <c r="G707" s="32" t="s">
        <v>701</v>
      </c>
      <c r="H707" s="32" t="s">
        <v>702</v>
      </c>
      <c r="I707" s="14"/>
      <c r="J707" s="12" t="s">
        <v>699</v>
      </c>
      <c r="K707" s="12" t="s">
        <v>700</v>
      </c>
      <c r="L707" s="11" t="s">
        <v>11666</v>
      </c>
      <c r="M707" s="11" t="s">
        <v>28</v>
      </c>
      <c r="N707" s="11">
        <v>0</v>
      </c>
      <c r="O707" s="11">
        <v>1</v>
      </c>
      <c r="P707" s="11" t="s">
        <v>12127</v>
      </c>
      <c r="Q707" s="130">
        <v>5</v>
      </c>
      <c r="R707" s="130">
        <v>5</v>
      </c>
      <c r="S707" s="14"/>
      <c r="T707" s="16"/>
    </row>
    <row r="708" spans="1:20" ht="14.25" customHeight="1">
      <c r="A708" s="7">
        <v>79</v>
      </c>
      <c r="B708" s="19" t="s">
        <v>691</v>
      </c>
      <c r="C708" s="33"/>
      <c r="D708" s="33" t="s">
        <v>1483</v>
      </c>
      <c r="E708" s="14"/>
      <c r="F708" s="11"/>
      <c r="G708" s="11"/>
      <c r="H708" s="11"/>
      <c r="I708" s="14"/>
      <c r="J708" s="12" t="s">
        <v>244</v>
      </c>
      <c r="K708" s="415"/>
      <c r="L708" s="11" t="s">
        <v>11663</v>
      </c>
      <c r="M708" s="11" t="s">
        <v>43</v>
      </c>
      <c r="N708" s="11">
        <v>0</v>
      </c>
      <c r="O708" s="11">
        <v>1</v>
      </c>
      <c r="P708" s="11"/>
      <c r="Q708" s="11"/>
      <c r="R708" s="11"/>
      <c r="S708" s="14"/>
      <c r="T708" s="16"/>
    </row>
    <row r="709" spans="1:20" ht="14.25" customHeight="1">
      <c r="A709" s="7">
        <v>79</v>
      </c>
      <c r="B709" s="19" t="s">
        <v>691</v>
      </c>
      <c r="C709" s="33" t="s">
        <v>753</v>
      </c>
      <c r="D709" s="33" t="s">
        <v>753</v>
      </c>
      <c r="E709" s="14"/>
      <c r="F709" s="11"/>
      <c r="G709" s="11" t="s">
        <v>2027</v>
      </c>
      <c r="H709" s="11" t="s">
        <v>12128</v>
      </c>
      <c r="I709" s="14"/>
      <c r="J709" s="12" t="s">
        <v>4051</v>
      </c>
      <c r="K709" s="415"/>
      <c r="L709" s="11" t="s">
        <v>11666</v>
      </c>
      <c r="M709" s="11" t="s">
        <v>28</v>
      </c>
      <c r="N709" s="11">
        <v>0</v>
      </c>
      <c r="O709" s="11">
        <v>1</v>
      </c>
      <c r="P709" s="11"/>
      <c r="Q709" s="11"/>
      <c r="R709" s="11"/>
      <c r="S709" s="14"/>
      <c r="T709" s="16"/>
    </row>
    <row r="710" spans="1:20" ht="14.25" customHeight="1">
      <c r="A710" s="7">
        <v>79</v>
      </c>
      <c r="B710" s="19" t="s">
        <v>691</v>
      </c>
      <c r="C710" s="33"/>
      <c r="D710" s="33" t="s">
        <v>75</v>
      </c>
      <c r="E710" s="14"/>
      <c r="F710" s="11"/>
      <c r="G710" s="11"/>
      <c r="H710" s="11"/>
      <c r="I710" s="14"/>
      <c r="J710" s="12" t="s">
        <v>156</v>
      </c>
      <c r="K710" s="415"/>
      <c r="L710" s="11" t="s">
        <v>11666</v>
      </c>
      <c r="M710" s="11" t="s">
        <v>5797</v>
      </c>
      <c r="N710" s="11">
        <v>0</v>
      </c>
      <c r="O710" s="11">
        <v>6</v>
      </c>
      <c r="P710" s="11" t="s">
        <v>11759</v>
      </c>
      <c r="Q710" s="11"/>
      <c r="R710" s="11"/>
      <c r="S710" s="14"/>
      <c r="T710" s="16"/>
    </row>
    <row r="711" spans="1:20" ht="14.25" customHeight="1">
      <c r="A711" s="7">
        <v>79</v>
      </c>
      <c r="B711" s="19" t="s">
        <v>691</v>
      </c>
      <c r="C711" s="33"/>
      <c r="D711" s="33" t="s">
        <v>294</v>
      </c>
      <c r="E711" s="14"/>
      <c r="F711" s="11"/>
      <c r="G711" s="11"/>
      <c r="H711" s="11"/>
      <c r="I711" s="14"/>
      <c r="J711" s="12" t="s">
        <v>8036</v>
      </c>
      <c r="K711" s="415"/>
      <c r="L711" s="11" t="s">
        <v>11666</v>
      </c>
      <c r="M711" s="11" t="s">
        <v>5797</v>
      </c>
      <c r="N711" s="11">
        <v>0</v>
      </c>
      <c r="O711" s="11">
        <v>6</v>
      </c>
      <c r="P711" s="11"/>
      <c r="Q711" s="11"/>
      <c r="R711" s="11"/>
      <c r="S711" s="14"/>
      <c r="T711" s="16"/>
    </row>
    <row r="712" spans="1:20" ht="14.25" customHeight="1">
      <c r="A712" s="7">
        <v>79</v>
      </c>
      <c r="B712" s="19" t="s">
        <v>691</v>
      </c>
      <c r="C712" s="33"/>
      <c r="D712" s="33" t="s">
        <v>12129</v>
      </c>
      <c r="E712" s="14"/>
      <c r="F712" s="11"/>
      <c r="G712" s="11"/>
      <c r="H712" s="11"/>
      <c r="I712" s="14"/>
      <c r="J712" s="12" t="s">
        <v>1209</v>
      </c>
      <c r="K712" s="415"/>
      <c r="L712" s="11" t="s">
        <v>11663</v>
      </c>
      <c r="M712" s="11" t="s">
        <v>5797</v>
      </c>
      <c r="N712" s="11">
        <v>0</v>
      </c>
      <c r="O712" s="11">
        <v>0</v>
      </c>
      <c r="P712" s="11"/>
      <c r="Q712" s="11"/>
      <c r="R712" s="11"/>
      <c r="S712" s="14"/>
      <c r="T712" s="16"/>
    </row>
    <row r="713" spans="1:20" ht="14.25" customHeight="1">
      <c r="A713" s="7">
        <v>79</v>
      </c>
      <c r="B713" s="19" t="s">
        <v>691</v>
      </c>
      <c r="C713" s="32" t="s">
        <v>703</v>
      </c>
      <c r="D713" s="33" t="s">
        <v>703</v>
      </c>
      <c r="E713" s="11" t="s">
        <v>183</v>
      </c>
      <c r="F713" s="11"/>
      <c r="G713" s="11"/>
      <c r="H713" s="11"/>
      <c r="I713" s="14"/>
      <c r="J713" s="12" t="s">
        <v>704</v>
      </c>
      <c r="K713" s="12" t="s">
        <v>705</v>
      </c>
      <c r="L713" s="11" t="s">
        <v>11663</v>
      </c>
      <c r="M713" s="11" t="s">
        <v>5797</v>
      </c>
      <c r="N713" s="11">
        <v>0</v>
      </c>
      <c r="O713" s="11">
        <v>0</v>
      </c>
      <c r="P713" s="11"/>
      <c r="Q713" s="130">
        <v>4</v>
      </c>
      <c r="R713" s="130">
        <v>3</v>
      </c>
      <c r="S713" s="14"/>
      <c r="T713" s="16"/>
    </row>
    <row r="714" spans="1:20" ht="14.25" customHeight="1">
      <c r="A714" s="7">
        <v>79</v>
      </c>
      <c r="B714" s="19" t="s">
        <v>691</v>
      </c>
      <c r="C714" s="32" t="s">
        <v>197</v>
      </c>
      <c r="D714" s="33" t="s">
        <v>197</v>
      </c>
      <c r="E714" s="11"/>
      <c r="F714" s="11"/>
      <c r="G714" s="11"/>
      <c r="H714" s="11"/>
      <c r="I714" s="14"/>
      <c r="J714" s="12" t="s">
        <v>706</v>
      </c>
      <c r="K714" s="12" t="s">
        <v>707</v>
      </c>
      <c r="L714" s="11" t="s">
        <v>11663</v>
      </c>
      <c r="M714" s="11" t="s">
        <v>83</v>
      </c>
      <c r="N714" s="11">
        <v>0</v>
      </c>
      <c r="O714" s="11">
        <v>3</v>
      </c>
      <c r="P714" s="11"/>
      <c r="Q714" s="130">
        <v>4</v>
      </c>
      <c r="R714" s="130">
        <v>4</v>
      </c>
      <c r="S714" s="14"/>
      <c r="T714" s="16"/>
    </row>
    <row r="715" spans="1:20" ht="14.25" customHeight="1">
      <c r="A715" s="7">
        <v>80</v>
      </c>
      <c r="B715" s="19" t="s">
        <v>708</v>
      </c>
      <c r="C715" s="11" t="s">
        <v>68</v>
      </c>
      <c r="D715" s="11" t="s">
        <v>280</v>
      </c>
      <c r="E715" s="11" t="s">
        <v>12130</v>
      </c>
      <c r="F715" s="14"/>
      <c r="G715" s="11" t="s">
        <v>12131</v>
      </c>
      <c r="H715" s="11" t="s">
        <v>711</v>
      </c>
      <c r="I715" s="14"/>
      <c r="J715" s="12" t="s">
        <v>422</v>
      </c>
      <c r="K715" s="405">
        <v>5.5555555555555552E-2</v>
      </c>
      <c r="L715" s="11" t="s">
        <v>11666</v>
      </c>
      <c r="M715" s="11" t="s">
        <v>28</v>
      </c>
      <c r="N715" s="11">
        <v>0</v>
      </c>
      <c r="O715" s="11">
        <v>1</v>
      </c>
      <c r="P715" s="11" t="s">
        <v>12132</v>
      </c>
      <c r="Q715" s="130">
        <v>5</v>
      </c>
      <c r="R715" s="130">
        <v>5</v>
      </c>
      <c r="S715" s="14"/>
      <c r="T715" s="16"/>
    </row>
    <row r="716" spans="1:20" ht="14.25" customHeight="1">
      <c r="A716" s="7">
        <v>80</v>
      </c>
      <c r="B716" s="19" t="s">
        <v>708</v>
      </c>
      <c r="C716" s="11" t="s">
        <v>84</v>
      </c>
      <c r="D716" s="11" t="s">
        <v>85</v>
      </c>
      <c r="E716" s="11"/>
      <c r="F716" s="14"/>
      <c r="G716" s="11" t="s">
        <v>12133</v>
      </c>
      <c r="H716" s="11" t="s">
        <v>12134</v>
      </c>
      <c r="I716" s="14"/>
      <c r="J716" s="12" t="s">
        <v>712</v>
      </c>
      <c r="K716" s="12" t="s">
        <v>713</v>
      </c>
      <c r="L716" s="11" t="s">
        <v>11666</v>
      </c>
      <c r="M716" s="11" t="s">
        <v>28</v>
      </c>
      <c r="N716" s="11">
        <v>0</v>
      </c>
      <c r="O716" s="11">
        <v>1</v>
      </c>
      <c r="P716" s="11" t="s">
        <v>12135</v>
      </c>
      <c r="Q716" s="130">
        <v>4</v>
      </c>
      <c r="R716" s="130">
        <v>4</v>
      </c>
      <c r="S716" s="14"/>
      <c r="T716" s="16"/>
    </row>
    <row r="717" spans="1:20" ht="14.25" customHeight="1">
      <c r="A717" s="7">
        <v>80</v>
      </c>
      <c r="B717" s="19" t="s">
        <v>708</v>
      </c>
      <c r="C717" s="11" t="s">
        <v>11096</v>
      </c>
      <c r="D717" s="11" t="s">
        <v>11096</v>
      </c>
      <c r="E717" s="11"/>
      <c r="F717" s="14"/>
      <c r="G717" s="11"/>
      <c r="H717" s="11"/>
      <c r="I717" s="14"/>
      <c r="J717" s="12" t="s">
        <v>716</v>
      </c>
      <c r="K717" s="12" t="s">
        <v>713</v>
      </c>
      <c r="L717" s="11" t="s">
        <v>11666</v>
      </c>
      <c r="M717" s="11" t="s">
        <v>43</v>
      </c>
      <c r="N717" s="11">
        <v>0</v>
      </c>
      <c r="O717" s="11">
        <v>1</v>
      </c>
      <c r="P717" s="11"/>
      <c r="Q717" s="130">
        <v>4</v>
      </c>
      <c r="R717" s="130">
        <v>4</v>
      </c>
      <c r="S717" s="14"/>
      <c r="T717" s="16"/>
    </row>
    <row r="718" spans="1:20" ht="14.25" customHeight="1">
      <c r="A718" s="7">
        <v>80</v>
      </c>
      <c r="B718" s="19" t="s">
        <v>708</v>
      </c>
      <c r="C718" s="11" t="s">
        <v>80</v>
      </c>
      <c r="D718" s="11" t="s">
        <v>80</v>
      </c>
      <c r="E718" s="11"/>
      <c r="F718" s="11" t="s">
        <v>718</v>
      </c>
      <c r="G718" s="11"/>
      <c r="H718" s="11"/>
      <c r="I718" s="14"/>
      <c r="J718" s="12" t="s">
        <v>719</v>
      </c>
      <c r="K718" s="12" t="s">
        <v>408</v>
      </c>
      <c r="L718" s="11" t="s">
        <v>11688</v>
      </c>
      <c r="M718" s="11" t="s">
        <v>83</v>
      </c>
      <c r="N718" s="11">
        <v>0</v>
      </c>
      <c r="O718" s="11">
        <v>3</v>
      </c>
      <c r="P718" s="11"/>
      <c r="Q718" s="130">
        <v>3</v>
      </c>
      <c r="R718" s="130">
        <v>4</v>
      </c>
      <c r="S718" s="14"/>
      <c r="T718" s="16"/>
    </row>
    <row r="719" spans="1:20" ht="14.25" customHeight="1">
      <c r="A719" s="7">
        <v>80</v>
      </c>
      <c r="B719" s="19" t="s">
        <v>708</v>
      </c>
      <c r="C719" s="11"/>
      <c r="D719" s="11" t="s">
        <v>80</v>
      </c>
      <c r="E719" s="11"/>
      <c r="F719" s="11"/>
      <c r="G719" s="11"/>
      <c r="H719" s="11"/>
      <c r="I719" s="14"/>
      <c r="J719" s="12" t="s">
        <v>223</v>
      </c>
      <c r="K719" s="415"/>
      <c r="L719" s="11" t="s">
        <v>11688</v>
      </c>
      <c r="M719" s="11" t="s">
        <v>83</v>
      </c>
      <c r="N719" s="11">
        <v>0</v>
      </c>
      <c r="O719" s="11">
        <v>3</v>
      </c>
      <c r="P719" s="11"/>
      <c r="Q719" s="11"/>
      <c r="R719" s="11"/>
      <c r="S719" s="14"/>
      <c r="T719" s="16"/>
    </row>
    <row r="720" spans="1:20" ht="14.25" customHeight="1">
      <c r="A720" s="7">
        <v>80</v>
      </c>
      <c r="B720" s="19" t="s">
        <v>708</v>
      </c>
      <c r="C720" s="11" t="s">
        <v>75</v>
      </c>
      <c r="D720" s="11" t="s">
        <v>75</v>
      </c>
      <c r="E720" s="11"/>
      <c r="F720" s="11"/>
      <c r="G720" s="11"/>
      <c r="H720" s="11"/>
      <c r="I720" s="14"/>
      <c r="J720" s="12" t="s">
        <v>720</v>
      </c>
      <c r="K720" s="12" t="s">
        <v>137</v>
      </c>
      <c r="L720" s="11" t="s">
        <v>11666</v>
      </c>
      <c r="M720" s="11" t="s">
        <v>78</v>
      </c>
      <c r="N720" s="11">
        <v>0</v>
      </c>
      <c r="O720" s="11">
        <v>6</v>
      </c>
      <c r="P720" s="11" t="s">
        <v>12136</v>
      </c>
      <c r="Q720" s="130">
        <v>4</v>
      </c>
      <c r="R720" s="130">
        <v>4</v>
      </c>
      <c r="S720" s="14"/>
      <c r="T720" s="16"/>
    </row>
    <row r="721" spans="1:20" ht="14.25" customHeight="1">
      <c r="A721" s="7">
        <v>80</v>
      </c>
      <c r="B721" s="19" t="s">
        <v>708</v>
      </c>
      <c r="C721" s="11" t="s">
        <v>94</v>
      </c>
      <c r="D721" s="11" t="s">
        <v>94</v>
      </c>
      <c r="E721" s="11"/>
      <c r="F721" s="11"/>
      <c r="G721" s="11" t="s">
        <v>722</v>
      </c>
      <c r="H721" s="11" t="s">
        <v>722</v>
      </c>
      <c r="I721" s="14"/>
      <c r="J721" s="12" t="s">
        <v>218</v>
      </c>
      <c r="K721" s="12" t="s">
        <v>721</v>
      </c>
      <c r="L721" s="11" t="s">
        <v>11738</v>
      </c>
      <c r="M721" s="11" t="s">
        <v>83</v>
      </c>
      <c r="N721" s="11">
        <v>0</v>
      </c>
      <c r="O721" s="11">
        <v>4</v>
      </c>
      <c r="P721" s="11"/>
      <c r="Q721" s="130">
        <v>5</v>
      </c>
      <c r="R721" s="130">
        <v>4</v>
      </c>
      <c r="S721" s="14"/>
      <c r="T721" s="16"/>
    </row>
    <row r="722" spans="1:20" ht="14.25" customHeight="1">
      <c r="A722" s="7">
        <v>80</v>
      </c>
      <c r="B722" s="19" t="s">
        <v>708</v>
      </c>
      <c r="C722" s="11" t="s">
        <v>723</v>
      </c>
      <c r="D722" s="11" t="s">
        <v>724</v>
      </c>
      <c r="E722" s="11"/>
      <c r="F722" s="11"/>
      <c r="G722" s="11" t="s">
        <v>727</v>
      </c>
      <c r="H722" s="11"/>
      <c r="I722" s="14"/>
      <c r="J722" s="12" t="s">
        <v>725</v>
      </c>
      <c r="K722" s="12" t="s">
        <v>726</v>
      </c>
      <c r="L722" s="11" t="s">
        <v>11663</v>
      </c>
      <c r="M722" s="11" t="s">
        <v>83</v>
      </c>
      <c r="N722" s="11">
        <v>0</v>
      </c>
      <c r="O722" s="11">
        <v>4</v>
      </c>
      <c r="P722" s="11"/>
      <c r="Q722" s="130">
        <v>4</v>
      </c>
      <c r="R722" s="130">
        <v>4</v>
      </c>
      <c r="S722" s="14"/>
      <c r="T722" s="16"/>
    </row>
    <row r="723" spans="1:20" ht="14.25" customHeight="1">
      <c r="A723" s="1">
        <v>81</v>
      </c>
      <c r="B723" s="10" t="s">
        <v>728</v>
      </c>
      <c r="C723" s="11" t="s">
        <v>692</v>
      </c>
      <c r="D723" s="11" t="s">
        <v>692</v>
      </c>
      <c r="E723" s="11"/>
      <c r="F723" s="11"/>
      <c r="G723" s="11"/>
      <c r="H723" s="11"/>
      <c r="I723" s="14"/>
      <c r="J723" s="12" t="s">
        <v>729</v>
      </c>
      <c r="K723" s="46" t="s">
        <v>730</v>
      </c>
      <c r="L723" s="11" t="s">
        <v>11688</v>
      </c>
      <c r="M723" s="11" t="s">
        <v>83</v>
      </c>
      <c r="N723" s="11">
        <v>0</v>
      </c>
      <c r="O723" s="11">
        <v>3</v>
      </c>
      <c r="P723" s="11"/>
      <c r="Q723" s="130">
        <v>3</v>
      </c>
      <c r="R723" s="130">
        <v>4</v>
      </c>
      <c r="S723" s="14"/>
      <c r="T723" s="16"/>
    </row>
    <row r="724" spans="1:20" ht="14.25" customHeight="1">
      <c r="A724" s="1">
        <v>81</v>
      </c>
      <c r="B724" s="10" t="s">
        <v>728</v>
      </c>
      <c r="C724" s="11" t="s">
        <v>68</v>
      </c>
      <c r="D724" s="11" t="s">
        <v>68</v>
      </c>
      <c r="E724" s="11"/>
      <c r="F724" s="11"/>
      <c r="G724" s="11"/>
      <c r="H724" s="11"/>
      <c r="I724" s="14"/>
      <c r="J724" s="12" t="s">
        <v>731</v>
      </c>
      <c r="K724" s="46" t="s">
        <v>732</v>
      </c>
      <c r="L724" s="11" t="s">
        <v>11666</v>
      </c>
      <c r="M724" s="11" t="s">
        <v>28</v>
      </c>
      <c r="N724" s="11">
        <v>0</v>
      </c>
      <c r="O724" s="11">
        <v>1</v>
      </c>
      <c r="P724" s="11"/>
      <c r="Q724" s="130">
        <v>5</v>
      </c>
      <c r="R724" s="130">
        <v>4</v>
      </c>
      <c r="S724" s="14"/>
      <c r="T724" s="16"/>
    </row>
    <row r="725" spans="1:20" ht="14.25" customHeight="1">
      <c r="A725" s="1">
        <v>81</v>
      </c>
      <c r="B725" s="10" t="s">
        <v>728</v>
      </c>
      <c r="C725" s="11" t="s">
        <v>75</v>
      </c>
      <c r="D725" s="11" t="s">
        <v>75</v>
      </c>
      <c r="E725" s="11"/>
      <c r="F725" s="11"/>
      <c r="G725" s="11"/>
      <c r="H725" s="11"/>
      <c r="I725" s="14"/>
      <c r="J725" s="12" t="s">
        <v>733</v>
      </c>
      <c r="K725" s="46" t="s">
        <v>732</v>
      </c>
      <c r="L725" s="11" t="s">
        <v>11666</v>
      </c>
      <c r="M725" s="11" t="s">
        <v>78</v>
      </c>
      <c r="N725" s="11">
        <v>0</v>
      </c>
      <c r="O725" s="11">
        <v>6</v>
      </c>
      <c r="P725" s="11"/>
      <c r="Q725" s="130">
        <v>4</v>
      </c>
      <c r="R725" s="130">
        <v>4</v>
      </c>
      <c r="S725" s="14"/>
      <c r="T725" s="16"/>
    </row>
    <row r="726" spans="1:20" ht="14.25" customHeight="1">
      <c r="A726" s="1">
        <v>81</v>
      </c>
      <c r="B726" s="10" t="s">
        <v>728</v>
      </c>
      <c r="C726" s="11" t="s">
        <v>79</v>
      </c>
      <c r="D726" s="11" t="s">
        <v>79</v>
      </c>
      <c r="E726" s="11"/>
      <c r="F726" s="11"/>
      <c r="G726" s="11" t="s">
        <v>736</v>
      </c>
      <c r="H726" s="11" t="s">
        <v>736</v>
      </c>
      <c r="I726" s="14"/>
      <c r="J726" s="12" t="s">
        <v>734</v>
      </c>
      <c r="K726" s="46" t="s">
        <v>735</v>
      </c>
      <c r="L726" s="11" t="s">
        <v>11688</v>
      </c>
      <c r="M726" s="11" t="s">
        <v>83</v>
      </c>
      <c r="N726" s="11">
        <v>0</v>
      </c>
      <c r="O726" s="11">
        <v>3</v>
      </c>
      <c r="P726" s="11"/>
      <c r="Q726" s="130">
        <v>4</v>
      </c>
      <c r="R726" s="130">
        <v>5</v>
      </c>
      <c r="S726" s="14"/>
      <c r="T726" s="16"/>
    </row>
    <row r="727" spans="1:20" ht="14.25" customHeight="1">
      <c r="A727" s="1">
        <v>81</v>
      </c>
      <c r="B727" s="10" t="s">
        <v>728</v>
      </c>
      <c r="C727" s="37" t="s">
        <v>737</v>
      </c>
      <c r="D727" s="37" t="s">
        <v>737</v>
      </c>
      <c r="E727" s="11"/>
      <c r="F727" s="11"/>
      <c r="G727" s="11" t="s">
        <v>740</v>
      </c>
      <c r="H727" s="11" t="s">
        <v>740</v>
      </c>
      <c r="I727" s="14"/>
      <c r="J727" s="12" t="s">
        <v>738</v>
      </c>
      <c r="K727" s="46" t="s">
        <v>735</v>
      </c>
      <c r="L727" s="11" t="s">
        <v>11688</v>
      </c>
      <c r="M727" s="11" t="s">
        <v>83</v>
      </c>
      <c r="N727" s="11">
        <v>0</v>
      </c>
      <c r="O727" s="11">
        <v>3</v>
      </c>
      <c r="P727" s="11"/>
      <c r="Q727" s="130">
        <v>4</v>
      </c>
      <c r="R727" s="130">
        <v>5</v>
      </c>
      <c r="S727" s="14"/>
      <c r="T727" s="16"/>
    </row>
    <row r="728" spans="1:20" ht="14.25" customHeight="1">
      <c r="A728" s="1">
        <v>81</v>
      </c>
      <c r="B728" s="10" t="s">
        <v>728</v>
      </c>
      <c r="C728" s="37" t="s">
        <v>197</v>
      </c>
      <c r="D728" s="37" t="s">
        <v>197</v>
      </c>
      <c r="E728" s="11"/>
      <c r="F728" s="11"/>
      <c r="G728" s="11"/>
      <c r="H728" s="11"/>
      <c r="I728" s="14"/>
      <c r="J728" s="12" t="s">
        <v>741</v>
      </c>
      <c r="K728" s="46" t="s">
        <v>524</v>
      </c>
      <c r="L728" s="11" t="s">
        <v>11688</v>
      </c>
      <c r="M728" s="11" t="s">
        <v>110</v>
      </c>
      <c r="N728" s="11">
        <v>0</v>
      </c>
      <c r="O728" s="11">
        <v>1</v>
      </c>
      <c r="P728" s="11"/>
      <c r="Q728" s="130">
        <v>4</v>
      </c>
      <c r="R728" s="130">
        <v>4</v>
      </c>
      <c r="S728" s="14"/>
      <c r="T728" s="16"/>
    </row>
    <row r="729" spans="1:20" ht="14.25" customHeight="1">
      <c r="A729" s="7">
        <v>82</v>
      </c>
      <c r="B729" s="19" t="s">
        <v>742</v>
      </c>
      <c r="C729" s="11" t="s">
        <v>3413</v>
      </c>
      <c r="D729" s="11" t="s">
        <v>604</v>
      </c>
      <c r="E729" s="14"/>
      <c r="F729" s="14"/>
      <c r="G729" s="14"/>
      <c r="H729" s="14"/>
      <c r="I729" s="14"/>
      <c r="J729" s="12" t="s">
        <v>670</v>
      </c>
      <c r="K729" s="415"/>
      <c r="L729" s="11" t="s">
        <v>11738</v>
      </c>
      <c r="M729" s="11" t="s">
        <v>83</v>
      </c>
      <c r="N729" s="11">
        <v>0</v>
      </c>
      <c r="O729" s="11">
        <v>3</v>
      </c>
      <c r="P729" s="11"/>
      <c r="Q729" s="11"/>
      <c r="R729" s="11"/>
      <c r="S729" s="14"/>
      <c r="T729" s="16"/>
    </row>
    <row r="730" spans="1:20" ht="14.25" customHeight="1">
      <c r="A730" s="7">
        <v>82</v>
      </c>
      <c r="B730" s="19" t="s">
        <v>742</v>
      </c>
      <c r="C730" s="11" t="s">
        <v>12137</v>
      </c>
      <c r="D730" s="11" t="s">
        <v>12137</v>
      </c>
      <c r="E730" s="14"/>
      <c r="F730" s="14"/>
      <c r="G730" s="14"/>
      <c r="H730" s="14"/>
      <c r="I730" s="14"/>
      <c r="J730" s="12" t="s">
        <v>2065</v>
      </c>
      <c r="K730" s="415"/>
      <c r="L730" s="11" t="s">
        <v>11738</v>
      </c>
      <c r="M730" s="11" t="s">
        <v>83</v>
      </c>
      <c r="N730" s="11">
        <v>0</v>
      </c>
      <c r="O730" s="11">
        <v>3</v>
      </c>
      <c r="P730" s="11"/>
      <c r="Q730" s="11"/>
      <c r="R730" s="11"/>
      <c r="S730" s="14"/>
      <c r="T730" s="16"/>
    </row>
    <row r="731" spans="1:20" ht="14.25" customHeight="1">
      <c r="A731" s="7">
        <v>82</v>
      </c>
      <c r="B731" s="19" t="s">
        <v>742</v>
      </c>
      <c r="C731" s="11" t="s">
        <v>79</v>
      </c>
      <c r="D731" s="11" t="s">
        <v>79</v>
      </c>
      <c r="E731" s="14"/>
      <c r="F731" s="14"/>
      <c r="G731" s="14"/>
      <c r="H731" s="14"/>
      <c r="I731" s="14"/>
      <c r="J731" s="12" t="s">
        <v>743</v>
      </c>
      <c r="K731" s="12" t="s">
        <v>744</v>
      </c>
      <c r="L731" s="11" t="s">
        <v>11688</v>
      </c>
      <c r="M731" s="11" t="s">
        <v>83</v>
      </c>
      <c r="N731" s="11">
        <v>0</v>
      </c>
      <c r="O731" s="11">
        <v>3</v>
      </c>
      <c r="P731" s="11"/>
      <c r="Q731" s="130">
        <v>4</v>
      </c>
      <c r="R731" s="130">
        <v>4</v>
      </c>
      <c r="S731" s="14"/>
      <c r="T731" s="16"/>
    </row>
    <row r="732" spans="1:20" ht="14.25" customHeight="1">
      <c r="A732" s="7">
        <v>82</v>
      </c>
      <c r="B732" s="19" t="s">
        <v>742</v>
      </c>
      <c r="C732" s="11" t="s">
        <v>75</v>
      </c>
      <c r="D732" s="11" t="s">
        <v>75</v>
      </c>
      <c r="E732" s="14"/>
      <c r="F732" s="14"/>
      <c r="G732" s="20" t="s">
        <v>746</v>
      </c>
      <c r="H732" s="20" t="s">
        <v>746</v>
      </c>
      <c r="I732" s="14"/>
      <c r="J732" s="12" t="s">
        <v>745</v>
      </c>
      <c r="K732" s="12" t="s">
        <v>136</v>
      </c>
      <c r="L732" s="11" t="s">
        <v>11666</v>
      </c>
      <c r="M732" s="11" t="s">
        <v>78</v>
      </c>
      <c r="N732" s="11">
        <v>1</v>
      </c>
      <c r="O732" s="11">
        <v>5</v>
      </c>
      <c r="P732" s="11" t="s">
        <v>12138</v>
      </c>
      <c r="Q732" s="130">
        <v>4</v>
      </c>
      <c r="R732" s="130">
        <v>5</v>
      </c>
      <c r="S732" s="14"/>
      <c r="T732" s="16"/>
    </row>
    <row r="733" spans="1:20" ht="14.25" customHeight="1">
      <c r="A733" s="7">
        <v>82</v>
      </c>
      <c r="B733" s="19" t="s">
        <v>742</v>
      </c>
      <c r="C733" s="11" t="s">
        <v>364</v>
      </c>
      <c r="D733" s="11" t="s">
        <v>747</v>
      </c>
      <c r="E733" s="28" t="s">
        <v>365</v>
      </c>
      <c r="F733" s="11" t="s">
        <v>748</v>
      </c>
      <c r="G733" s="11" t="s">
        <v>365</v>
      </c>
      <c r="H733" s="11"/>
      <c r="I733" s="14"/>
      <c r="J733" s="12" t="s">
        <v>749</v>
      </c>
      <c r="K733" s="12" t="s">
        <v>688</v>
      </c>
      <c r="L733" s="11" t="s">
        <v>11663</v>
      </c>
      <c r="M733" s="11" t="s">
        <v>5797</v>
      </c>
      <c r="N733" s="11">
        <v>0</v>
      </c>
      <c r="O733" s="11">
        <v>0</v>
      </c>
      <c r="P733" s="11"/>
      <c r="Q733" s="130">
        <v>4</v>
      </c>
      <c r="R733" s="130">
        <v>5</v>
      </c>
      <c r="S733" s="14"/>
      <c r="T733" s="16"/>
    </row>
    <row r="734" spans="1:20" ht="14.25" customHeight="1">
      <c r="A734" s="7">
        <v>82</v>
      </c>
      <c r="B734" s="19" t="s">
        <v>742</v>
      </c>
      <c r="C734" s="11"/>
      <c r="D734" s="11" t="s">
        <v>594</v>
      </c>
      <c r="E734" s="28"/>
      <c r="F734" s="14"/>
      <c r="G734" s="11"/>
      <c r="H734" s="11"/>
      <c r="I734" s="14"/>
      <c r="J734" s="12" t="s">
        <v>4004</v>
      </c>
      <c r="K734" s="415"/>
      <c r="L734" s="11" t="s">
        <v>11663</v>
      </c>
      <c r="M734" s="11" t="s">
        <v>28</v>
      </c>
      <c r="N734" s="11">
        <v>0</v>
      </c>
      <c r="O734" s="11">
        <v>1</v>
      </c>
      <c r="P734" s="11"/>
      <c r="Q734" s="11"/>
      <c r="R734" s="11"/>
      <c r="S734" s="14"/>
      <c r="T734" s="16"/>
    </row>
    <row r="735" spans="1:20" ht="14.25" customHeight="1">
      <c r="A735" s="7">
        <v>82</v>
      </c>
      <c r="B735" s="19" t="s">
        <v>742</v>
      </c>
      <c r="C735" s="11" t="s">
        <v>2190</v>
      </c>
      <c r="D735" s="11" t="s">
        <v>2400</v>
      </c>
      <c r="E735" s="28"/>
      <c r="F735" s="14"/>
      <c r="G735" s="11"/>
      <c r="H735" s="11"/>
      <c r="I735" s="14"/>
      <c r="J735" s="12" t="s">
        <v>1220</v>
      </c>
      <c r="K735" s="415"/>
      <c r="L735" s="11" t="s">
        <v>11666</v>
      </c>
      <c r="M735" s="11" t="s">
        <v>43</v>
      </c>
      <c r="N735" s="11">
        <v>0</v>
      </c>
      <c r="O735" s="11">
        <v>1</v>
      </c>
      <c r="P735" s="11" t="s">
        <v>12139</v>
      </c>
      <c r="Q735" s="11"/>
      <c r="R735" s="11"/>
      <c r="S735" s="14"/>
      <c r="T735" s="16"/>
    </row>
    <row r="736" spans="1:20" ht="14.25" customHeight="1">
      <c r="A736" s="7">
        <v>82</v>
      </c>
      <c r="B736" s="19" t="s">
        <v>742</v>
      </c>
      <c r="C736" s="11" t="s">
        <v>54</v>
      </c>
      <c r="D736" s="11" t="s">
        <v>594</v>
      </c>
      <c r="E736" s="28"/>
      <c r="F736" s="14"/>
      <c r="G736" s="11"/>
      <c r="H736" s="11"/>
      <c r="I736" s="11" t="s">
        <v>752</v>
      </c>
      <c r="J736" s="12" t="s">
        <v>725</v>
      </c>
      <c r="K736" s="12" t="s">
        <v>750</v>
      </c>
      <c r="L736" s="11" t="s">
        <v>11663</v>
      </c>
      <c r="M736" s="11" t="s">
        <v>28</v>
      </c>
      <c r="N736" s="11">
        <v>0</v>
      </c>
      <c r="O736" s="11">
        <v>0</v>
      </c>
      <c r="P736" s="11"/>
      <c r="Q736" s="130">
        <v>5</v>
      </c>
      <c r="R736" s="130">
        <v>5</v>
      </c>
      <c r="S736" s="14"/>
      <c r="T736" s="16"/>
    </row>
    <row r="737" spans="1:20" ht="14.25" customHeight="1">
      <c r="A737" s="7">
        <v>82</v>
      </c>
      <c r="B737" s="19" t="s">
        <v>742</v>
      </c>
      <c r="C737" s="11" t="s">
        <v>753</v>
      </c>
      <c r="D737" s="11" t="s">
        <v>753</v>
      </c>
      <c r="E737" s="28"/>
      <c r="F737" s="14"/>
      <c r="G737" s="11"/>
      <c r="H737" s="11"/>
      <c r="I737" s="11"/>
      <c r="J737" s="12" t="s">
        <v>754</v>
      </c>
      <c r="K737" s="12" t="s">
        <v>755</v>
      </c>
      <c r="L737" s="11" t="s">
        <v>11666</v>
      </c>
      <c r="M737" s="11" t="s">
        <v>28</v>
      </c>
      <c r="N737" s="11">
        <v>0</v>
      </c>
      <c r="O737" s="11">
        <v>0</v>
      </c>
      <c r="P737" s="11"/>
      <c r="Q737" s="130">
        <v>5</v>
      </c>
      <c r="R737" s="130">
        <v>4</v>
      </c>
      <c r="S737" s="14"/>
      <c r="T737" s="16"/>
    </row>
    <row r="738" spans="1:20" ht="14.25" customHeight="1">
      <c r="A738" s="7">
        <v>82</v>
      </c>
      <c r="B738" s="19" t="s">
        <v>742</v>
      </c>
      <c r="C738" s="11" t="s">
        <v>75</v>
      </c>
      <c r="D738" s="11" t="s">
        <v>75</v>
      </c>
      <c r="E738" s="28"/>
      <c r="F738" s="14"/>
      <c r="G738" s="32" t="s">
        <v>757</v>
      </c>
      <c r="H738" s="32" t="s">
        <v>758</v>
      </c>
      <c r="I738" s="11"/>
      <c r="J738" s="12" t="s">
        <v>50</v>
      </c>
      <c r="K738" s="12" t="s">
        <v>756</v>
      </c>
      <c r="L738" s="11" t="s">
        <v>11666</v>
      </c>
      <c r="M738" s="11" t="s">
        <v>78</v>
      </c>
      <c r="N738" s="11">
        <v>1</v>
      </c>
      <c r="O738" s="11">
        <v>0</v>
      </c>
      <c r="P738" s="11" t="s">
        <v>12140</v>
      </c>
      <c r="Q738" s="130">
        <v>4</v>
      </c>
      <c r="R738" s="130">
        <v>5</v>
      </c>
      <c r="S738" s="14"/>
      <c r="T738" s="16"/>
    </row>
    <row r="739" spans="1:20" ht="14.25" customHeight="1">
      <c r="A739" s="7">
        <v>82</v>
      </c>
      <c r="B739" s="19" t="s">
        <v>742</v>
      </c>
      <c r="C739" s="11" t="s">
        <v>759</v>
      </c>
      <c r="D739" s="11" t="s">
        <v>760</v>
      </c>
      <c r="E739" s="28"/>
      <c r="F739" s="14"/>
      <c r="G739" s="32" t="s">
        <v>12141</v>
      </c>
      <c r="H739" s="32" t="s">
        <v>12141</v>
      </c>
      <c r="I739" s="11"/>
      <c r="J739" s="12" t="s">
        <v>761</v>
      </c>
      <c r="K739" s="12" t="s">
        <v>352</v>
      </c>
      <c r="L739" s="11" t="s">
        <v>11666</v>
      </c>
      <c r="M739" s="11" t="s">
        <v>28</v>
      </c>
      <c r="N739" s="11">
        <v>1</v>
      </c>
      <c r="O739" s="11">
        <v>0</v>
      </c>
      <c r="P739" s="11" t="s">
        <v>12142</v>
      </c>
      <c r="Q739" s="130">
        <v>3</v>
      </c>
      <c r="R739" s="130">
        <v>3</v>
      </c>
      <c r="S739" s="14"/>
      <c r="T739" s="16"/>
    </row>
    <row r="740" spans="1:20" ht="14.25" customHeight="1">
      <c r="A740" s="7">
        <v>83</v>
      </c>
      <c r="B740" s="19" t="s">
        <v>763</v>
      </c>
      <c r="C740" s="11"/>
      <c r="D740" s="11" t="s">
        <v>3679</v>
      </c>
      <c r="E740" s="14"/>
      <c r="F740" s="14"/>
      <c r="G740" s="14"/>
      <c r="H740" s="14"/>
      <c r="I740" s="14"/>
      <c r="J740" s="12" t="s">
        <v>3584</v>
      </c>
      <c r="K740" s="415"/>
      <c r="L740" s="11" t="s">
        <v>11663</v>
      </c>
      <c r="M740" s="11" t="s">
        <v>43</v>
      </c>
      <c r="N740" s="11">
        <v>0</v>
      </c>
      <c r="O740" s="11">
        <v>6</v>
      </c>
      <c r="P740" s="11"/>
      <c r="Q740" s="11"/>
      <c r="R740" s="11"/>
      <c r="S740" s="14"/>
      <c r="T740" s="16"/>
    </row>
    <row r="741" spans="1:20" ht="14.25" customHeight="1">
      <c r="A741" s="7">
        <v>83</v>
      </c>
      <c r="B741" s="19" t="s">
        <v>763</v>
      </c>
      <c r="C741" s="11" t="s">
        <v>44</v>
      </c>
      <c r="D741" s="11" t="s">
        <v>45</v>
      </c>
      <c r="E741" s="14"/>
      <c r="F741" s="14"/>
      <c r="G741" s="11" t="s">
        <v>764</v>
      </c>
      <c r="H741" s="11" t="s">
        <v>764</v>
      </c>
      <c r="I741" s="20" t="s">
        <v>765</v>
      </c>
      <c r="J741" s="12" t="s">
        <v>281</v>
      </c>
      <c r="K741" s="12" t="s">
        <v>614</v>
      </c>
      <c r="L741" s="11" t="s">
        <v>11666</v>
      </c>
      <c r="M741" s="11" t="s">
        <v>43</v>
      </c>
      <c r="N741" s="11">
        <v>1</v>
      </c>
      <c r="O741" s="11">
        <v>1</v>
      </c>
      <c r="P741" s="11" t="s">
        <v>12143</v>
      </c>
      <c r="Q741" s="130">
        <v>4</v>
      </c>
      <c r="R741" s="130">
        <v>5</v>
      </c>
      <c r="S741" s="14"/>
      <c r="T741" s="16"/>
    </row>
    <row r="742" spans="1:20" ht="14.25" customHeight="1">
      <c r="A742" s="7">
        <v>83</v>
      </c>
      <c r="B742" s="19" t="s">
        <v>763</v>
      </c>
      <c r="C742" s="11" t="s">
        <v>766</v>
      </c>
      <c r="D742" s="11" t="s">
        <v>767</v>
      </c>
      <c r="E742" s="14"/>
      <c r="F742" s="11" t="s">
        <v>11097</v>
      </c>
      <c r="G742" s="11" t="s">
        <v>11097</v>
      </c>
      <c r="H742" s="11"/>
      <c r="I742" s="20" t="s">
        <v>181</v>
      </c>
      <c r="J742" s="12" t="s">
        <v>769</v>
      </c>
      <c r="K742" s="12" t="s">
        <v>770</v>
      </c>
      <c r="L742" s="11" t="s">
        <v>11663</v>
      </c>
      <c r="M742" s="11" t="s">
        <v>28</v>
      </c>
      <c r="N742" s="11">
        <v>0</v>
      </c>
      <c r="O742" s="11">
        <v>1</v>
      </c>
      <c r="P742" s="11"/>
      <c r="Q742" s="130">
        <v>2</v>
      </c>
      <c r="R742" s="130">
        <v>4</v>
      </c>
      <c r="S742" s="14"/>
      <c r="T742" s="16"/>
    </row>
    <row r="743" spans="1:20" ht="14.25" customHeight="1">
      <c r="A743" s="7">
        <v>83</v>
      </c>
      <c r="B743" s="19" t="s">
        <v>763</v>
      </c>
      <c r="C743" s="11" t="s">
        <v>771</v>
      </c>
      <c r="D743" s="11" t="s">
        <v>772</v>
      </c>
      <c r="E743" s="11" t="s">
        <v>12144</v>
      </c>
      <c r="F743" s="11" t="s">
        <v>773</v>
      </c>
      <c r="G743" s="11" t="s">
        <v>777</v>
      </c>
      <c r="H743" s="11" t="s">
        <v>777</v>
      </c>
      <c r="I743" s="20"/>
      <c r="J743" s="12" t="s">
        <v>774</v>
      </c>
      <c r="K743" s="12" t="s">
        <v>775</v>
      </c>
      <c r="L743" s="11" t="s">
        <v>11663</v>
      </c>
      <c r="M743" s="11" t="s">
        <v>43</v>
      </c>
      <c r="N743" s="11">
        <v>0</v>
      </c>
      <c r="O743" s="11">
        <v>6</v>
      </c>
      <c r="P743" s="11"/>
      <c r="Q743" s="130">
        <v>4</v>
      </c>
      <c r="R743" s="130">
        <v>5</v>
      </c>
      <c r="S743" s="14"/>
      <c r="T743" s="16"/>
    </row>
    <row r="744" spans="1:20" ht="14.25" customHeight="1">
      <c r="A744" s="7">
        <v>83</v>
      </c>
      <c r="B744" s="19" t="s">
        <v>763</v>
      </c>
      <c r="C744" s="11"/>
      <c r="D744" s="11" t="s">
        <v>12145</v>
      </c>
      <c r="E744" s="14"/>
      <c r="F744" s="11"/>
      <c r="G744" s="11"/>
      <c r="H744" s="11"/>
      <c r="I744" s="20"/>
      <c r="J744" s="12" t="s">
        <v>580</v>
      </c>
      <c r="K744" s="415"/>
      <c r="L744" s="11" t="s">
        <v>11663</v>
      </c>
      <c r="M744" s="11" t="s">
        <v>28</v>
      </c>
      <c r="N744" s="11">
        <v>0</v>
      </c>
      <c r="O744" s="11">
        <v>6</v>
      </c>
      <c r="P744" s="11"/>
      <c r="Q744" s="11"/>
      <c r="R744" s="11"/>
      <c r="S744" s="14"/>
      <c r="T744" s="16"/>
    </row>
    <row r="745" spans="1:20" ht="14.25" customHeight="1">
      <c r="A745" s="7">
        <v>83</v>
      </c>
      <c r="B745" s="19" t="s">
        <v>763</v>
      </c>
      <c r="C745" s="11"/>
      <c r="D745" s="11" t="s">
        <v>273</v>
      </c>
      <c r="E745" s="14"/>
      <c r="F745" s="11"/>
      <c r="G745" s="11"/>
      <c r="H745" s="11"/>
      <c r="I745" s="20"/>
      <c r="J745" s="12" t="s">
        <v>520</v>
      </c>
      <c r="K745" s="415"/>
      <c r="L745" s="11" t="s">
        <v>11663</v>
      </c>
      <c r="M745" s="11" t="s">
        <v>43</v>
      </c>
      <c r="N745" s="11">
        <v>0</v>
      </c>
      <c r="O745" s="11">
        <v>1</v>
      </c>
      <c r="P745" s="11"/>
      <c r="Q745" s="11"/>
      <c r="R745" s="11"/>
      <c r="S745" s="14"/>
      <c r="T745" s="16"/>
    </row>
    <row r="746" spans="1:20" ht="14.25" customHeight="1">
      <c r="A746" s="7">
        <v>83</v>
      </c>
      <c r="B746" s="19" t="s">
        <v>763</v>
      </c>
      <c r="C746" s="11" t="s">
        <v>778</v>
      </c>
      <c r="D746" s="11" t="s">
        <v>779</v>
      </c>
      <c r="E746" s="14"/>
      <c r="F746" s="11"/>
      <c r="G746" s="11" t="s">
        <v>782</v>
      </c>
      <c r="H746" s="11" t="s">
        <v>783</v>
      </c>
      <c r="I746" s="20" t="s">
        <v>181</v>
      </c>
      <c r="J746" s="12" t="s">
        <v>780</v>
      </c>
      <c r="K746" s="12" t="s">
        <v>781</v>
      </c>
      <c r="L746" s="11" t="s">
        <v>11663</v>
      </c>
      <c r="M746" s="11" t="s">
        <v>43</v>
      </c>
      <c r="N746" s="11">
        <v>0</v>
      </c>
      <c r="O746" s="11">
        <v>5</v>
      </c>
      <c r="P746" s="11"/>
      <c r="Q746" s="130">
        <v>4</v>
      </c>
      <c r="R746" s="130">
        <v>5</v>
      </c>
      <c r="S746" s="14"/>
      <c r="T746" s="16"/>
    </row>
    <row r="747" spans="1:20" ht="14.25" customHeight="1">
      <c r="A747" s="7">
        <v>83</v>
      </c>
      <c r="B747" s="19" t="s">
        <v>763</v>
      </c>
      <c r="C747" s="11"/>
      <c r="D747" s="11" t="s">
        <v>12146</v>
      </c>
      <c r="E747" s="14"/>
      <c r="F747" s="11" t="s">
        <v>12147</v>
      </c>
      <c r="G747" s="11"/>
      <c r="H747" s="11"/>
      <c r="I747" s="23"/>
      <c r="J747" s="12" t="s">
        <v>1397</v>
      </c>
      <c r="K747" s="415"/>
      <c r="L747" s="11" t="s">
        <v>11663</v>
      </c>
      <c r="M747" s="11" t="s">
        <v>43</v>
      </c>
      <c r="N747" s="11">
        <v>0</v>
      </c>
      <c r="O747" s="11">
        <v>5</v>
      </c>
      <c r="P747" s="11"/>
      <c r="Q747" s="11"/>
      <c r="R747" s="11"/>
      <c r="S747" s="14"/>
      <c r="T747" s="16"/>
    </row>
    <row r="748" spans="1:20" ht="14.25" customHeight="1">
      <c r="A748" s="7">
        <v>83</v>
      </c>
      <c r="B748" s="19" t="s">
        <v>763</v>
      </c>
      <c r="C748" s="11" t="s">
        <v>10841</v>
      </c>
      <c r="D748" s="11" t="s">
        <v>785</v>
      </c>
      <c r="E748" s="11"/>
      <c r="F748" s="11"/>
      <c r="G748" s="11" t="s">
        <v>788</v>
      </c>
      <c r="H748" s="11" t="s">
        <v>788</v>
      </c>
      <c r="I748" s="20"/>
      <c r="J748" s="12" t="s">
        <v>786</v>
      </c>
      <c r="K748" s="12" t="s">
        <v>761</v>
      </c>
      <c r="L748" s="11" t="s">
        <v>11663</v>
      </c>
      <c r="M748" s="11" t="s">
        <v>43</v>
      </c>
      <c r="N748" s="11">
        <v>1</v>
      </c>
      <c r="O748" s="11">
        <v>1</v>
      </c>
      <c r="P748" s="11"/>
      <c r="Q748" s="130">
        <v>2</v>
      </c>
      <c r="R748" s="130">
        <v>4</v>
      </c>
      <c r="S748" s="14"/>
      <c r="T748" s="16"/>
    </row>
    <row r="749" spans="1:20" ht="14.25" customHeight="1">
      <c r="A749" s="7">
        <v>83</v>
      </c>
      <c r="B749" s="19" t="s">
        <v>763</v>
      </c>
      <c r="C749" s="11" t="s">
        <v>10843</v>
      </c>
      <c r="D749" s="11" t="s">
        <v>789</v>
      </c>
      <c r="E749" s="11"/>
      <c r="F749" s="11"/>
      <c r="G749" s="11" t="s">
        <v>792</v>
      </c>
      <c r="H749" s="11"/>
      <c r="I749" s="20"/>
      <c r="J749" s="12" t="s">
        <v>790</v>
      </c>
      <c r="K749" s="12" t="s">
        <v>791</v>
      </c>
      <c r="L749" s="11" t="s">
        <v>11663</v>
      </c>
      <c r="M749" s="11" t="s">
        <v>43</v>
      </c>
      <c r="N749" s="11">
        <v>0</v>
      </c>
      <c r="O749" s="11">
        <v>1</v>
      </c>
      <c r="P749" s="11"/>
      <c r="Q749" s="130">
        <v>2</v>
      </c>
      <c r="R749" s="130">
        <v>4</v>
      </c>
      <c r="S749" s="14"/>
      <c r="T749" s="16"/>
    </row>
    <row r="750" spans="1:20" ht="14.25" customHeight="1">
      <c r="A750" s="7">
        <v>83</v>
      </c>
      <c r="B750" s="19" t="s">
        <v>763</v>
      </c>
      <c r="C750" s="11" t="s">
        <v>94</v>
      </c>
      <c r="D750" s="11" t="s">
        <v>94</v>
      </c>
      <c r="E750" s="11"/>
      <c r="F750" s="11"/>
      <c r="G750" s="11"/>
      <c r="H750" s="11"/>
      <c r="I750" s="20"/>
      <c r="J750" s="12" t="s">
        <v>378</v>
      </c>
      <c r="K750" s="415"/>
      <c r="L750" s="11" t="s">
        <v>11738</v>
      </c>
      <c r="M750" s="11" t="s">
        <v>98</v>
      </c>
      <c r="N750" s="11">
        <v>0</v>
      </c>
      <c r="O750" s="11">
        <v>3</v>
      </c>
      <c r="P750" s="11"/>
      <c r="Q750" s="11"/>
      <c r="R750" s="11"/>
      <c r="S750" s="14"/>
      <c r="T750" s="16"/>
    </row>
    <row r="751" spans="1:20" ht="14.25" customHeight="1">
      <c r="A751" s="7">
        <v>84</v>
      </c>
      <c r="B751" s="19" t="s">
        <v>793</v>
      </c>
      <c r="C751" s="11" t="s">
        <v>80</v>
      </c>
      <c r="D751" s="11" t="s">
        <v>80</v>
      </c>
      <c r="E751" s="14"/>
      <c r="F751" s="14"/>
      <c r="G751" s="11"/>
      <c r="H751" s="11"/>
      <c r="I751" s="14"/>
      <c r="J751" s="12" t="s">
        <v>1521</v>
      </c>
      <c r="K751" s="415"/>
      <c r="L751" s="11" t="s">
        <v>11688</v>
      </c>
      <c r="M751" s="11" t="s">
        <v>83</v>
      </c>
      <c r="N751" s="11">
        <v>0</v>
      </c>
      <c r="O751" s="11">
        <v>3</v>
      </c>
      <c r="P751" s="11"/>
      <c r="Q751" s="11"/>
      <c r="R751" s="11"/>
      <c r="S751" s="14"/>
      <c r="T751" s="16"/>
    </row>
    <row r="752" spans="1:20" ht="14.25" customHeight="1">
      <c r="A752" s="7">
        <v>84</v>
      </c>
      <c r="B752" s="19" t="s">
        <v>793</v>
      </c>
      <c r="C752" s="11" t="s">
        <v>79</v>
      </c>
      <c r="D752" s="11" t="s">
        <v>79</v>
      </c>
      <c r="E752" s="14"/>
      <c r="F752" s="14"/>
      <c r="G752" s="11" t="s">
        <v>796</v>
      </c>
      <c r="H752" s="11" t="s">
        <v>796</v>
      </c>
      <c r="I752" s="14"/>
      <c r="J752" s="12" t="s">
        <v>635</v>
      </c>
      <c r="K752" s="12" t="s">
        <v>794</v>
      </c>
      <c r="L752" s="11" t="s">
        <v>11688</v>
      </c>
      <c r="M752" s="11" t="s">
        <v>83</v>
      </c>
      <c r="N752" s="11">
        <v>1</v>
      </c>
      <c r="O752" s="11">
        <v>3</v>
      </c>
      <c r="P752" s="11"/>
      <c r="Q752" s="130">
        <v>4</v>
      </c>
      <c r="R752" s="130">
        <v>5</v>
      </c>
      <c r="S752" s="14"/>
      <c r="T752" s="16"/>
    </row>
    <row r="753" spans="1:20" ht="14.25" customHeight="1">
      <c r="A753" s="7">
        <v>84</v>
      </c>
      <c r="B753" s="19" t="s">
        <v>793</v>
      </c>
      <c r="C753" s="11" t="s">
        <v>557</v>
      </c>
      <c r="D753" s="11" t="s">
        <v>557</v>
      </c>
      <c r="E753" s="14"/>
      <c r="F753" s="14"/>
      <c r="G753" s="11" t="s">
        <v>800</v>
      </c>
      <c r="H753" s="11" t="s">
        <v>800</v>
      </c>
      <c r="I753" s="14"/>
      <c r="J753" s="12" t="s">
        <v>797</v>
      </c>
      <c r="K753" s="12" t="s">
        <v>798</v>
      </c>
      <c r="L753" s="11" t="s">
        <v>11663</v>
      </c>
      <c r="M753" s="11" t="s">
        <v>43</v>
      </c>
      <c r="N753" s="11">
        <v>1</v>
      </c>
      <c r="O753" s="11">
        <v>1</v>
      </c>
      <c r="P753" s="11"/>
      <c r="Q753" s="130">
        <v>3</v>
      </c>
      <c r="R753" s="130">
        <v>4</v>
      </c>
      <c r="S753" s="14"/>
      <c r="T753" s="16"/>
    </row>
    <row r="754" spans="1:20" ht="14.25" customHeight="1">
      <c r="A754" s="7">
        <v>84</v>
      </c>
      <c r="B754" s="19" t="s">
        <v>793</v>
      </c>
      <c r="C754" s="11" t="s">
        <v>68</v>
      </c>
      <c r="D754" s="11" t="s">
        <v>801</v>
      </c>
      <c r="E754" s="14"/>
      <c r="F754" s="14"/>
      <c r="G754" s="11" t="s">
        <v>12148</v>
      </c>
      <c r="H754" s="11" t="s">
        <v>12148</v>
      </c>
      <c r="I754" s="14"/>
      <c r="J754" s="12" t="s">
        <v>802</v>
      </c>
      <c r="K754" s="12" t="s">
        <v>82</v>
      </c>
      <c r="L754" s="11" t="s">
        <v>11666</v>
      </c>
      <c r="M754" s="11" t="s">
        <v>28</v>
      </c>
      <c r="N754" s="11">
        <v>1</v>
      </c>
      <c r="O754" s="11">
        <v>1</v>
      </c>
      <c r="P754" s="11" t="s">
        <v>12149</v>
      </c>
      <c r="Q754" s="130">
        <v>5</v>
      </c>
      <c r="R754" s="130">
        <v>4</v>
      </c>
      <c r="S754" s="14"/>
      <c r="T754" s="16"/>
    </row>
    <row r="755" spans="1:20" ht="14.25" customHeight="1">
      <c r="A755" s="7">
        <v>85</v>
      </c>
      <c r="B755" s="19" t="s">
        <v>805</v>
      </c>
      <c r="C755" s="11" t="s">
        <v>11098</v>
      </c>
      <c r="D755" s="11" t="s">
        <v>807</v>
      </c>
      <c r="E755" s="14"/>
      <c r="F755" s="11" t="s">
        <v>808</v>
      </c>
      <c r="G755" s="11" t="s">
        <v>812</v>
      </c>
      <c r="H755" s="11" t="s">
        <v>812</v>
      </c>
      <c r="I755" s="14"/>
      <c r="J755" s="46" t="s">
        <v>809</v>
      </c>
      <c r="K755" s="38" t="s">
        <v>810</v>
      </c>
      <c r="L755" s="11" t="s">
        <v>11666</v>
      </c>
      <c r="M755" s="11" t="s">
        <v>28</v>
      </c>
      <c r="N755" s="11">
        <v>1</v>
      </c>
      <c r="O755" s="11">
        <v>1</v>
      </c>
      <c r="P755" s="11" t="s">
        <v>12150</v>
      </c>
      <c r="Q755" s="130">
        <v>3</v>
      </c>
      <c r="R755" s="130">
        <v>4</v>
      </c>
      <c r="S755" s="14"/>
      <c r="T755" s="16"/>
    </row>
    <row r="756" spans="1:20" ht="14.25" customHeight="1">
      <c r="A756" s="7">
        <v>85</v>
      </c>
      <c r="B756" s="19" t="s">
        <v>805</v>
      </c>
      <c r="C756" s="11" t="s">
        <v>89</v>
      </c>
      <c r="D756" s="11" t="s">
        <v>89</v>
      </c>
      <c r="E756" s="21" t="s">
        <v>12151</v>
      </c>
      <c r="F756" s="11"/>
      <c r="G756" s="11" t="s">
        <v>815</v>
      </c>
      <c r="H756" s="11" t="s">
        <v>815</v>
      </c>
      <c r="I756" s="14"/>
      <c r="J756" s="46" t="s">
        <v>813</v>
      </c>
      <c r="K756" s="38" t="s">
        <v>290</v>
      </c>
      <c r="L756" s="11" t="s">
        <v>11666</v>
      </c>
      <c r="M756" s="11" t="s">
        <v>43</v>
      </c>
      <c r="N756" s="11">
        <v>1</v>
      </c>
      <c r="O756" s="11">
        <v>1</v>
      </c>
      <c r="P756" s="11"/>
      <c r="Q756" s="130">
        <v>5</v>
      </c>
      <c r="R756" s="130">
        <v>5</v>
      </c>
      <c r="S756" s="14"/>
      <c r="T756" s="16"/>
    </row>
    <row r="757" spans="1:20" ht="14.25" customHeight="1">
      <c r="A757" s="7">
        <v>85</v>
      </c>
      <c r="B757" s="19" t="s">
        <v>805</v>
      </c>
      <c r="C757" s="11" t="s">
        <v>753</v>
      </c>
      <c r="D757" s="11" t="s">
        <v>753</v>
      </c>
      <c r="E757" s="21"/>
      <c r="F757" s="11"/>
      <c r="G757" s="11"/>
      <c r="H757" s="11"/>
      <c r="I757" s="14"/>
      <c r="J757" s="46" t="s">
        <v>2801</v>
      </c>
      <c r="K757" s="420"/>
      <c r="L757" s="11" t="s">
        <v>11666</v>
      </c>
      <c r="M757" s="11" t="s">
        <v>28</v>
      </c>
      <c r="N757" s="11">
        <v>0</v>
      </c>
      <c r="O757" s="11">
        <v>1</v>
      </c>
      <c r="P757" s="11"/>
      <c r="Q757" s="11"/>
      <c r="R757" s="11"/>
      <c r="S757" s="14"/>
      <c r="T757" s="16"/>
    </row>
    <row r="758" spans="1:20" ht="14.25" customHeight="1">
      <c r="A758" s="7">
        <v>85</v>
      </c>
      <c r="B758" s="19" t="s">
        <v>805</v>
      </c>
      <c r="C758" s="11" t="s">
        <v>816</v>
      </c>
      <c r="D758" s="11" t="s">
        <v>817</v>
      </c>
      <c r="E758" s="21" t="s">
        <v>852</v>
      </c>
      <c r="F758" s="11" t="s">
        <v>818</v>
      </c>
      <c r="G758" s="11" t="s">
        <v>821</v>
      </c>
      <c r="H758" s="11" t="s">
        <v>821</v>
      </c>
      <c r="I758" s="11" t="s">
        <v>822</v>
      </c>
      <c r="J758" s="46" t="s">
        <v>377</v>
      </c>
      <c r="K758" s="38" t="s">
        <v>819</v>
      </c>
      <c r="L758" s="11" t="s">
        <v>11666</v>
      </c>
      <c r="M758" s="11" t="s">
        <v>43</v>
      </c>
      <c r="N758" s="11">
        <v>1</v>
      </c>
      <c r="O758" s="11">
        <v>1</v>
      </c>
      <c r="P758" s="11" t="s">
        <v>12152</v>
      </c>
      <c r="Q758" s="130">
        <v>4</v>
      </c>
      <c r="R758" s="130">
        <v>5</v>
      </c>
      <c r="S758" s="14"/>
      <c r="T758" s="16"/>
    </row>
    <row r="759" spans="1:20" ht="14.25" customHeight="1">
      <c r="A759" s="7">
        <v>85</v>
      </c>
      <c r="B759" s="19" t="s">
        <v>805</v>
      </c>
      <c r="C759" s="11" t="s">
        <v>647</v>
      </c>
      <c r="D759" s="11" t="s">
        <v>12153</v>
      </c>
      <c r="E759" s="21"/>
      <c r="F759" s="11" t="s">
        <v>11099</v>
      </c>
      <c r="G759" s="11"/>
      <c r="H759" s="11"/>
      <c r="I759" s="14"/>
      <c r="J759" s="46" t="s">
        <v>449</v>
      </c>
      <c r="K759" s="406">
        <v>0.44513888888888886</v>
      </c>
      <c r="L759" s="11" t="s">
        <v>11663</v>
      </c>
      <c r="M759" s="11" t="s">
        <v>43</v>
      </c>
      <c r="N759" s="11">
        <v>0</v>
      </c>
      <c r="O759" s="11">
        <v>1</v>
      </c>
      <c r="P759" s="11"/>
      <c r="Q759" s="130">
        <v>5</v>
      </c>
      <c r="R759" s="130">
        <v>4</v>
      </c>
      <c r="S759" s="14"/>
      <c r="T759" s="16"/>
    </row>
    <row r="760" spans="1:20" ht="14.25" customHeight="1">
      <c r="A760" s="7">
        <v>85</v>
      </c>
      <c r="B760" s="19" t="s">
        <v>805</v>
      </c>
      <c r="C760" s="11" t="s">
        <v>272</v>
      </c>
      <c r="D760" s="11" t="s">
        <v>827</v>
      </c>
      <c r="E760" s="21"/>
      <c r="F760" s="11"/>
      <c r="G760" s="11" t="s">
        <v>12154</v>
      </c>
      <c r="H760" s="11" t="s">
        <v>831</v>
      </c>
      <c r="I760" s="14"/>
      <c r="J760" s="46" t="s">
        <v>828</v>
      </c>
      <c r="K760" s="38" t="s">
        <v>829</v>
      </c>
      <c r="L760" s="11" t="s">
        <v>11663</v>
      </c>
      <c r="M760" s="11" t="s">
        <v>43</v>
      </c>
      <c r="N760" s="11">
        <v>1</v>
      </c>
      <c r="O760" s="11">
        <v>5</v>
      </c>
      <c r="P760" s="11"/>
      <c r="Q760" s="130">
        <v>5</v>
      </c>
      <c r="R760" s="130">
        <v>5</v>
      </c>
      <c r="S760" s="14"/>
      <c r="T760" s="16"/>
    </row>
    <row r="761" spans="1:20" ht="14.25" customHeight="1">
      <c r="A761" s="7">
        <v>85</v>
      </c>
      <c r="B761" s="19" t="s">
        <v>805</v>
      </c>
      <c r="C761" s="11" t="s">
        <v>832</v>
      </c>
      <c r="D761" s="11" t="s">
        <v>833</v>
      </c>
      <c r="E761" s="21"/>
      <c r="F761" s="11"/>
      <c r="G761" s="11" t="s">
        <v>836</v>
      </c>
      <c r="H761" s="11"/>
      <c r="I761" s="14"/>
      <c r="J761" s="46" t="s">
        <v>834</v>
      </c>
      <c r="K761" s="38" t="s">
        <v>835</v>
      </c>
      <c r="L761" s="11" t="s">
        <v>11663</v>
      </c>
      <c r="M761" s="11" t="s">
        <v>43</v>
      </c>
      <c r="N761" s="11">
        <v>0</v>
      </c>
      <c r="O761" s="11">
        <v>5</v>
      </c>
      <c r="P761" s="11"/>
      <c r="Q761" s="130">
        <v>5</v>
      </c>
      <c r="R761" s="130">
        <v>5</v>
      </c>
      <c r="S761" s="14"/>
      <c r="T761" s="16"/>
    </row>
    <row r="762" spans="1:20" ht="14.25" customHeight="1">
      <c r="A762" s="7">
        <v>86</v>
      </c>
      <c r="B762" s="19" t="s">
        <v>837</v>
      </c>
      <c r="C762" s="11"/>
      <c r="D762" s="11" t="s">
        <v>68</v>
      </c>
      <c r="E762" s="14"/>
      <c r="F762" s="14"/>
      <c r="G762" s="14"/>
      <c r="H762" s="14"/>
      <c r="I762" s="14"/>
      <c r="J762" s="12" t="s">
        <v>5231</v>
      </c>
      <c r="K762" s="415"/>
      <c r="L762" s="11" t="s">
        <v>11666</v>
      </c>
      <c r="M762" s="11" t="s">
        <v>28</v>
      </c>
      <c r="N762" s="11">
        <v>0</v>
      </c>
      <c r="O762" s="11">
        <v>1</v>
      </c>
      <c r="P762" s="11" t="s">
        <v>12155</v>
      </c>
      <c r="Q762" s="11"/>
      <c r="R762" s="11"/>
      <c r="S762" s="14"/>
      <c r="T762" s="16"/>
    </row>
    <row r="763" spans="1:20" ht="14.25" customHeight="1">
      <c r="A763" s="7">
        <v>86</v>
      </c>
      <c r="B763" s="19" t="s">
        <v>837</v>
      </c>
      <c r="C763" s="28" t="s">
        <v>38</v>
      </c>
      <c r="D763" s="28" t="s">
        <v>38</v>
      </c>
      <c r="E763" s="14"/>
      <c r="F763" s="14"/>
      <c r="G763" s="14"/>
      <c r="H763" s="14"/>
      <c r="I763" s="14"/>
      <c r="J763" s="12" t="s">
        <v>5231</v>
      </c>
      <c r="K763" s="415"/>
      <c r="L763" s="11" t="s">
        <v>11663</v>
      </c>
      <c r="M763" s="11" t="s">
        <v>43</v>
      </c>
      <c r="N763" s="11">
        <v>0</v>
      </c>
      <c r="O763" s="11">
        <v>1</v>
      </c>
      <c r="P763" s="11"/>
      <c r="Q763" s="11"/>
      <c r="R763" s="11"/>
      <c r="S763" s="14"/>
      <c r="T763" s="16"/>
    </row>
    <row r="764" spans="1:20" ht="14.25" customHeight="1">
      <c r="A764" s="7">
        <v>86</v>
      </c>
      <c r="B764" s="19" t="s">
        <v>837</v>
      </c>
      <c r="C764" s="28" t="s">
        <v>333</v>
      </c>
      <c r="D764" s="28" t="s">
        <v>12156</v>
      </c>
      <c r="E764" s="14"/>
      <c r="F764" s="14"/>
      <c r="G764" s="14"/>
      <c r="H764" s="14"/>
      <c r="I764" s="14"/>
      <c r="J764" s="12" t="s">
        <v>422</v>
      </c>
      <c r="K764" s="415"/>
      <c r="L764" s="11" t="s">
        <v>11666</v>
      </c>
      <c r="M764" s="11" t="s">
        <v>28</v>
      </c>
      <c r="N764" s="11">
        <v>0</v>
      </c>
      <c r="O764" s="11">
        <v>0</v>
      </c>
      <c r="P764" s="11"/>
      <c r="Q764" s="11"/>
      <c r="R764" s="11"/>
      <c r="S764" s="14"/>
      <c r="T764" s="16"/>
    </row>
    <row r="765" spans="1:20" ht="14.25" customHeight="1">
      <c r="A765" s="7">
        <v>86</v>
      </c>
      <c r="B765" s="19" t="s">
        <v>837</v>
      </c>
      <c r="C765" s="20" t="s">
        <v>68</v>
      </c>
      <c r="D765" s="28" t="s">
        <v>838</v>
      </c>
      <c r="E765" s="14"/>
      <c r="F765" s="11" t="s">
        <v>70</v>
      </c>
      <c r="G765" s="11" t="s">
        <v>12157</v>
      </c>
      <c r="H765" s="11" t="s">
        <v>12157</v>
      </c>
      <c r="I765" s="14"/>
      <c r="J765" s="12" t="s">
        <v>670</v>
      </c>
      <c r="K765" s="12" t="s">
        <v>839</v>
      </c>
      <c r="L765" s="11" t="s">
        <v>11666</v>
      </c>
      <c r="M765" s="11" t="s">
        <v>28</v>
      </c>
      <c r="N765" s="11">
        <v>1</v>
      </c>
      <c r="O765" s="11">
        <v>5</v>
      </c>
      <c r="P765" s="11" t="s">
        <v>12158</v>
      </c>
      <c r="Q765" s="130">
        <v>4</v>
      </c>
      <c r="R765" s="130">
        <v>4</v>
      </c>
      <c r="S765" s="14"/>
      <c r="T765" s="16"/>
    </row>
    <row r="766" spans="1:20" ht="14.25" customHeight="1">
      <c r="A766" s="7">
        <v>86</v>
      </c>
      <c r="B766" s="19" t="s">
        <v>837</v>
      </c>
      <c r="C766" s="20" t="s">
        <v>54</v>
      </c>
      <c r="D766" s="28" t="s">
        <v>594</v>
      </c>
      <c r="E766" s="14"/>
      <c r="F766" s="14"/>
      <c r="G766" s="11" t="s">
        <v>844</v>
      </c>
      <c r="H766" s="11" t="s">
        <v>844</v>
      </c>
      <c r="I766" s="11" t="s">
        <v>845</v>
      </c>
      <c r="J766" s="12" t="s">
        <v>842</v>
      </c>
      <c r="K766" s="12" t="s">
        <v>744</v>
      </c>
      <c r="L766" s="11" t="s">
        <v>11663</v>
      </c>
      <c r="M766" s="11" t="s">
        <v>28</v>
      </c>
      <c r="N766" s="11">
        <v>1</v>
      </c>
      <c r="O766" s="11">
        <v>1</v>
      </c>
      <c r="P766" s="11"/>
      <c r="Q766" s="130">
        <v>5</v>
      </c>
      <c r="R766" s="130">
        <v>4</v>
      </c>
      <c r="S766" s="14"/>
      <c r="T766" s="16"/>
    </row>
    <row r="767" spans="1:20" ht="14.25" customHeight="1">
      <c r="A767" s="7">
        <v>86</v>
      </c>
      <c r="B767" s="19" t="s">
        <v>837</v>
      </c>
      <c r="C767" s="20" t="s">
        <v>79</v>
      </c>
      <c r="D767" s="28" t="s">
        <v>79</v>
      </c>
      <c r="E767" s="14"/>
      <c r="F767" s="14"/>
      <c r="G767" s="11" t="s">
        <v>12159</v>
      </c>
      <c r="H767" s="11" t="s">
        <v>848</v>
      </c>
      <c r="I767" s="11"/>
      <c r="J767" s="12" t="s">
        <v>846</v>
      </c>
      <c r="K767" s="12" t="s">
        <v>108</v>
      </c>
      <c r="L767" s="11" t="s">
        <v>11688</v>
      </c>
      <c r="M767" s="11" t="s">
        <v>83</v>
      </c>
      <c r="N767" s="11">
        <v>1</v>
      </c>
      <c r="O767" s="11">
        <v>3</v>
      </c>
      <c r="P767" s="11"/>
      <c r="Q767" s="130">
        <v>4</v>
      </c>
      <c r="R767" s="130">
        <v>4</v>
      </c>
      <c r="S767" s="14"/>
      <c r="T767" s="16"/>
    </row>
    <row r="768" spans="1:20" ht="14.25" customHeight="1">
      <c r="A768" s="7">
        <v>86</v>
      </c>
      <c r="B768" s="19" t="s">
        <v>837</v>
      </c>
      <c r="C768" s="20" t="s">
        <v>737</v>
      </c>
      <c r="D768" s="28" t="s">
        <v>849</v>
      </c>
      <c r="E768" s="14"/>
      <c r="F768" s="14"/>
      <c r="G768" s="11"/>
      <c r="H768" s="11"/>
      <c r="I768" s="11"/>
      <c r="J768" s="12" t="s">
        <v>850</v>
      </c>
      <c r="K768" s="12" t="s">
        <v>108</v>
      </c>
      <c r="L768" s="11" t="s">
        <v>11688</v>
      </c>
      <c r="M768" s="11" t="s">
        <v>83</v>
      </c>
      <c r="N768" s="11">
        <v>0</v>
      </c>
      <c r="O768" s="11">
        <v>3</v>
      </c>
      <c r="P768" s="11"/>
      <c r="Q768" s="130">
        <v>4</v>
      </c>
      <c r="R768" s="130">
        <v>3</v>
      </c>
      <c r="S768" s="14"/>
      <c r="T768" s="16"/>
    </row>
    <row r="769" spans="1:20" ht="14.25" customHeight="1">
      <c r="A769" s="7">
        <v>86</v>
      </c>
      <c r="B769" s="19" t="s">
        <v>837</v>
      </c>
      <c r="C769" s="20" t="s">
        <v>816</v>
      </c>
      <c r="D769" s="28" t="s">
        <v>852</v>
      </c>
      <c r="E769" s="14"/>
      <c r="F769" s="14"/>
      <c r="G769" s="11" t="s">
        <v>856</v>
      </c>
      <c r="H769" s="11" t="s">
        <v>856</v>
      </c>
      <c r="I769" s="11" t="s">
        <v>857</v>
      </c>
      <c r="J769" s="12" t="s">
        <v>853</v>
      </c>
      <c r="K769" s="12" t="s">
        <v>854</v>
      </c>
      <c r="L769" s="11" t="s">
        <v>11666</v>
      </c>
      <c r="M769" s="11" t="s">
        <v>43</v>
      </c>
      <c r="N769" s="11">
        <v>1</v>
      </c>
      <c r="O769" s="11">
        <v>1</v>
      </c>
      <c r="P769" s="11" t="s">
        <v>12160</v>
      </c>
      <c r="Q769" s="130">
        <v>4</v>
      </c>
      <c r="R769" s="130">
        <v>5</v>
      </c>
      <c r="S769" s="14"/>
      <c r="T769" s="16"/>
    </row>
    <row r="770" spans="1:20" ht="14.25" customHeight="1">
      <c r="A770" s="7">
        <v>86</v>
      </c>
      <c r="B770" s="19" t="s">
        <v>837</v>
      </c>
      <c r="C770" s="20" t="s">
        <v>557</v>
      </c>
      <c r="D770" s="28" t="s">
        <v>557</v>
      </c>
      <c r="E770" s="14"/>
      <c r="F770" s="14"/>
      <c r="G770" s="32" t="s">
        <v>12161</v>
      </c>
      <c r="H770" s="32" t="s">
        <v>12161</v>
      </c>
      <c r="I770" s="11"/>
      <c r="J770" s="12" t="s">
        <v>858</v>
      </c>
      <c r="K770" s="12" t="s">
        <v>859</v>
      </c>
      <c r="L770" s="11" t="s">
        <v>11663</v>
      </c>
      <c r="M770" s="11" t="s">
        <v>43</v>
      </c>
      <c r="N770" s="11">
        <v>1</v>
      </c>
      <c r="O770" s="11">
        <v>1</v>
      </c>
      <c r="P770" s="11"/>
      <c r="Q770" s="130">
        <v>3</v>
      </c>
      <c r="R770" s="130">
        <v>5</v>
      </c>
      <c r="S770" s="14"/>
      <c r="T770" s="16"/>
    </row>
    <row r="771" spans="1:20" ht="14.25" customHeight="1">
      <c r="A771" s="7">
        <v>86</v>
      </c>
      <c r="B771" s="19" t="s">
        <v>837</v>
      </c>
      <c r="C771" s="20" t="s">
        <v>862</v>
      </c>
      <c r="D771" s="28" t="s">
        <v>863</v>
      </c>
      <c r="E771" s="33" t="s">
        <v>9020</v>
      </c>
      <c r="F771" s="14"/>
      <c r="G771" s="32" t="s">
        <v>867</v>
      </c>
      <c r="H771" s="32" t="s">
        <v>12162</v>
      </c>
      <c r="I771" s="11"/>
      <c r="J771" s="12" t="s">
        <v>864</v>
      </c>
      <c r="K771" s="12" t="s">
        <v>865</v>
      </c>
      <c r="L771" s="11" t="s">
        <v>11666</v>
      </c>
      <c r="M771" s="11" t="s">
        <v>28</v>
      </c>
      <c r="N771" s="11">
        <v>1</v>
      </c>
      <c r="O771" s="11">
        <v>1</v>
      </c>
      <c r="P771" s="11" t="s">
        <v>12163</v>
      </c>
      <c r="Q771" s="130">
        <v>5</v>
      </c>
      <c r="R771" s="130">
        <v>4</v>
      </c>
      <c r="S771" s="14"/>
      <c r="T771" s="16"/>
    </row>
    <row r="772" spans="1:20" ht="14.25" customHeight="1">
      <c r="A772" s="7">
        <v>87</v>
      </c>
      <c r="B772" s="19" t="s">
        <v>868</v>
      </c>
      <c r="C772" s="11" t="s">
        <v>11098</v>
      </c>
      <c r="D772" s="11" t="s">
        <v>869</v>
      </c>
      <c r="E772" s="14"/>
      <c r="F772" s="14"/>
      <c r="G772" s="11" t="s">
        <v>12445</v>
      </c>
      <c r="H772" s="11" t="s">
        <v>12446</v>
      </c>
      <c r="I772" s="14"/>
      <c r="J772" s="12" t="s">
        <v>870</v>
      </c>
      <c r="K772" s="12" t="s">
        <v>871</v>
      </c>
      <c r="L772" s="11" t="s">
        <v>11666</v>
      </c>
      <c r="M772" s="11" t="s">
        <v>28</v>
      </c>
      <c r="N772" s="11">
        <v>1</v>
      </c>
      <c r="O772" s="11">
        <v>1</v>
      </c>
      <c r="P772" s="11" t="s">
        <v>12166</v>
      </c>
      <c r="Q772" s="130">
        <v>5</v>
      </c>
      <c r="R772" s="130">
        <v>5</v>
      </c>
      <c r="S772" s="14"/>
      <c r="T772" s="16"/>
    </row>
    <row r="773" spans="1:20" ht="14.25" customHeight="1">
      <c r="A773" s="7">
        <v>88</v>
      </c>
      <c r="B773" s="19" t="s">
        <v>874</v>
      </c>
      <c r="C773" s="11"/>
      <c r="D773" s="11" t="s">
        <v>9106</v>
      </c>
      <c r="E773" s="14"/>
      <c r="F773" s="14"/>
      <c r="G773" s="14"/>
      <c r="H773" s="14"/>
      <c r="I773" s="14"/>
      <c r="J773" s="12" t="s">
        <v>301</v>
      </c>
      <c r="K773" s="415"/>
      <c r="L773" s="11" t="s">
        <v>11663</v>
      </c>
      <c r="M773" s="11" t="s">
        <v>43</v>
      </c>
      <c r="N773" s="11">
        <v>0</v>
      </c>
      <c r="O773" s="11">
        <v>0</v>
      </c>
      <c r="P773" s="11"/>
      <c r="Q773" s="11"/>
      <c r="R773" s="11"/>
      <c r="S773" s="14"/>
      <c r="T773" s="16"/>
    </row>
    <row r="774" spans="1:20" ht="14.25" customHeight="1">
      <c r="A774" s="7">
        <v>88</v>
      </c>
      <c r="B774" s="19" t="s">
        <v>874</v>
      </c>
      <c r="C774" s="421"/>
      <c r="D774" s="421" t="s">
        <v>12167</v>
      </c>
      <c r="E774" s="14"/>
      <c r="F774" s="14"/>
      <c r="G774" s="11" t="s">
        <v>12168</v>
      </c>
      <c r="H774" s="11" t="s">
        <v>12168</v>
      </c>
      <c r="I774" s="14"/>
      <c r="J774" s="12" t="s">
        <v>170</v>
      </c>
      <c r="K774" s="415"/>
      <c r="L774" s="11" t="s">
        <v>11663</v>
      </c>
      <c r="M774" s="11" t="s">
        <v>43</v>
      </c>
      <c r="N774" s="11">
        <v>0</v>
      </c>
      <c r="O774" s="11">
        <v>1</v>
      </c>
      <c r="P774" s="11"/>
      <c r="Q774" s="11"/>
      <c r="R774" s="11"/>
      <c r="S774" s="14"/>
      <c r="T774" s="16"/>
    </row>
    <row r="775" spans="1:20" ht="14.25" customHeight="1">
      <c r="A775" s="7">
        <v>88</v>
      </c>
      <c r="B775" s="19" t="s">
        <v>874</v>
      </c>
      <c r="C775" s="11" t="s">
        <v>823</v>
      </c>
      <c r="D775" s="11" t="s">
        <v>875</v>
      </c>
      <c r="E775" s="14"/>
      <c r="F775" s="14"/>
      <c r="G775" s="11"/>
      <c r="H775" s="11"/>
      <c r="I775" s="11" t="s">
        <v>877</v>
      </c>
      <c r="J775" s="12" t="s">
        <v>876</v>
      </c>
      <c r="K775" s="415"/>
      <c r="L775" s="11" t="s">
        <v>11663</v>
      </c>
      <c r="M775" s="11" t="s">
        <v>43</v>
      </c>
      <c r="N775" s="11">
        <v>0</v>
      </c>
      <c r="O775" s="11">
        <v>1</v>
      </c>
      <c r="P775" s="11"/>
      <c r="Q775" s="11"/>
      <c r="R775" s="11"/>
      <c r="S775" s="14"/>
      <c r="T775" s="16"/>
    </row>
    <row r="776" spans="1:20" ht="14.25" customHeight="1">
      <c r="A776" s="7">
        <v>88</v>
      </c>
      <c r="B776" s="19" t="s">
        <v>874</v>
      </c>
      <c r="C776" s="11" t="s">
        <v>75</v>
      </c>
      <c r="D776" s="11" t="s">
        <v>75</v>
      </c>
      <c r="E776" s="14"/>
      <c r="F776" s="14"/>
      <c r="G776" s="11" t="s">
        <v>12169</v>
      </c>
      <c r="H776" s="11" t="s">
        <v>12169</v>
      </c>
      <c r="I776" s="11"/>
      <c r="J776" s="12" t="s">
        <v>689</v>
      </c>
      <c r="K776" s="12" t="s">
        <v>775</v>
      </c>
      <c r="L776" s="11" t="s">
        <v>11666</v>
      </c>
      <c r="M776" s="11" t="s">
        <v>78</v>
      </c>
      <c r="N776" s="11">
        <v>1</v>
      </c>
      <c r="O776" s="11">
        <v>1</v>
      </c>
      <c r="P776" s="11" t="s">
        <v>12170</v>
      </c>
      <c r="Q776" s="130">
        <v>4</v>
      </c>
      <c r="R776" s="130">
        <v>5</v>
      </c>
      <c r="S776" s="14"/>
      <c r="T776" s="16"/>
    </row>
    <row r="777" spans="1:20" ht="14.25" customHeight="1">
      <c r="A777" s="7">
        <v>88</v>
      </c>
      <c r="B777" s="19" t="s">
        <v>874</v>
      </c>
      <c r="C777" s="11" t="s">
        <v>11100</v>
      </c>
      <c r="D777" s="11" t="s">
        <v>90</v>
      </c>
      <c r="E777" s="14"/>
      <c r="F777" s="11" t="s">
        <v>880</v>
      </c>
      <c r="G777" s="11"/>
      <c r="H777" s="11"/>
      <c r="I777" s="11"/>
      <c r="J777" s="12" t="s">
        <v>881</v>
      </c>
      <c r="K777" s="12" t="s">
        <v>175</v>
      </c>
      <c r="L777" s="11" t="s">
        <v>11663</v>
      </c>
      <c r="M777" s="11" t="s">
        <v>5797</v>
      </c>
      <c r="N777" s="11">
        <v>0</v>
      </c>
      <c r="O777" s="11">
        <v>0</v>
      </c>
      <c r="P777" s="11"/>
      <c r="Q777" s="130">
        <v>4</v>
      </c>
      <c r="R777" s="130">
        <v>3</v>
      </c>
      <c r="S777" s="14"/>
      <c r="T777" s="16"/>
    </row>
    <row r="778" spans="1:20" ht="14.25" customHeight="1">
      <c r="A778" s="7">
        <v>88</v>
      </c>
      <c r="B778" s="19" t="s">
        <v>874</v>
      </c>
      <c r="C778" s="11" t="s">
        <v>30</v>
      </c>
      <c r="D778" s="11" t="s">
        <v>90</v>
      </c>
      <c r="E778" s="14"/>
      <c r="F778" s="11" t="s">
        <v>31</v>
      </c>
      <c r="G778" s="11" t="s">
        <v>885</v>
      </c>
      <c r="H778" s="11" t="s">
        <v>885</v>
      </c>
      <c r="I778" s="11"/>
      <c r="J778" s="12" t="s">
        <v>882</v>
      </c>
      <c r="K778" s="12" t="s">
        <v>883</v>
      </c>
      <c r="L778" s="11" t="s">
        <v>11666</v>
      </c>
      <c r="M778" s="11" t="s">
        <v>43</v>
      </c>
      <c r="N778" s="11">
        <v>1</v>
      </c>
      <c r="O778" s="11">
        <v>1</v>
      </c>
      <c r="P778" s="11"/>
      <c r="Q778" s="130">
        <v>5</v>
      </c>
      <c r="R778" s="130">
        <v>4</v>
      </c>
      <c r="S778" s="14"/>
      <c r="T778" s="16"/>
    </row>
    <row r="779" spans="1:20" ht="14.25" customHeight="1">
      <c r="A779" s="7">
        <v>88</v>
      </c>
      <c r="B779" s="19" t="s">
        <v>874</v>
      </c>
      <c r="C779" s="11"/>
      <c r="D779" s="11" t="s">
        <v>12171</v>
      </c>
      <c r="E779" s="14"/>
      <c r="F779" s="11"/>
      <c r="G779" s="11"/>
      <c r="H779" s="11"/>
      <c r="I779" s="11"/>
      <c r="J779" s="12" t="s">
        <v>1766</v>
      </c>
      <c r="K779" s="46"/>
      <c r="L779" s="11" t="s">
        <v>11663</v>
      </c>
      <c r="M779" s="11" t="s">
        <v>83</v>
      </c>
      <c r="N779" s="11">
        <v>0</v>
      </c>
      <c r="O779" s="11">
        <v>1</v>
      </c>
      <c r="P779" s="11"/>
      <c r="Q779" s="11"/>
      <c r="R779" s="11"/>
      <c r="S779" s="14"/>
      <c r="T779" s="16"/>
    </row>
    <row r="780" spans="1:20" ht="14.25" customHeight="1">
      <c r="A780" s="7">
        <v>88</v>
      </c>
      <c r="B780" s="19" t="s">
        <v>874</v>
      </c>
      <c r="C780" s="11" t="s">
        <v>886</v>
      </c>
      <c r="D780" s="11" t="s">
        <v>90</v>
      </c>
      <c r="E780" s="14"/>
      <c r="F780" s="11" t="s">
        <v>11101</v>
      </c>
      <c r="G780" s="11" t="s">
        <v>888</v>
      </c>
      <c r="H780" s="11" t="s">
        <v>888</v>
      </c>
      <c r="I780" s="11"/>
      <c r="J780" s="12" t="s">
        <v>527</v>
      </c>
      <c r="K780" s="12" t="s">
        <v>268</v>
      </c>
      <c r="L780" s="11" t="s">
        <v>11663</v>
      </c>
      <c r="M780" s="11" t="s">
        <v>83</v>
      </c>
      <c r="N780" s="11">
        <v>1</v>
      </c>
      <c r="O780" s="11">
        <v>1</v>
      </c>
      <c r="P780" s="11"/>
      <c r="Q780" s="130">
        <v>5</v>
      </c>
      <c r="R780" s="130">
        <v>4</v>
      </c>
      <c r="S780" s="14"/>
      <c r="T780" s="16"/>
    </row>
    <row r="781" spans="1:20" ht="14.25" customHeight="1">
      <c r="A781" s="7">
        <v>89</v>
      </c>
      <c r="B781" s="19" t="s">
        <v>889</v>
      </c>
      <c r="C781" s="11"/>
      <c r="D781" s="11" t="s">
        <v>80</v>
      </c>
      <c r="E781" s="14"/>
      <c r="F781" s="14"/>
      <c r="G781" s="14"/>
      <c r="H781" s="14"/>
      <c r="I781" s="14"/>
      <c r="J781" s="12" t="s">
        <v>802</v>
      </c>
      <c r="K781" s="415"/>
      <c r="L781" s="11" t="s">
        <v>11688</v>
      </c>
      <c r="M781" s="11" t="s">
        <v>83</v>
      </c>
      <c r="N781" s="11">
        <v>0</v>
      </c>
      <c r="O781" s="11">
        <v>3</v>
      </c>
      <c r="P781" s="11"/>
      <c r="Q781" s="11"/>
      <c r="R781" s="11"/>
      <c r="S781" s="14"/>
      <c r="T781" s="16"/>
    </row>
    <row r="782" spans="1:20" ht="14.25" customHeight="1">
      <c r="A782" s="7">
        <v>89</v>
      </c>
      <c r="B782" s="19" t="s">
        <v>889</v>
      </c>
      <c r="C782" s="11" t="s">
        <v>68</v>
      </c>
      <c r="D782" s="11" t="s">
        <v>68</v>
      </c>
      <c r="E782" s="14"/>
      <c r="F782" s="14"/>
      <c r="G782" s="11" t="s">
        <v>892</v>
      </c>
      <c r="H782" s="11" t="s">
        <v>892</v>
      </c>
      <c r="I782" s="14"/>
      <c r="J782" s="12" t="s">
        <v>890</v>
      </c>
      <c r="K782" s="12" t="s">
        <v>137</v>
      </c>
      <c r="L782" s="11" t="s">
        <v>11666</v>
      </c>
      <c r="M782" s="11" t="s">
        <v>28</v>
      </c>
      <c r="N782" s="11">
        <v>1</v>
      </c>
      <c r="O782" s="11">
        <v>1</v>
      </c>
      <c r="P782" s="11" t="s">
        <v>12172</v>
      </c>
      <c r="Q782" s="130">
        <v>5</v>
      </c>
      <c r="R782" s="130">
        <v>5</v>
      </c>
      <c r="S782" s="14"/>
      <c r="T782" s="16"/>
    </row>
    <row r="783" spans="1:20" ht="14.25" customHeight="1">
      <c r="A783" s="7">
        <v>89</v>
      </c>
      <c r="B783" s="19" t="s">
        <v>889</v>
      </c>
      <c r="C783" s="16"/>
      <c r="D783" s="11" t="s">
        <v>674</v>
      </c>
      <c r="E783" s="14"/>
      <c r="F783" s="14"/>
      <c r="G783" s="11"/>
      <c r="H783" s="11"/>
      <c r="I783" s="14"/>
      <c r="J783" s="12" t="s">
        <v>618</v>
      </c>
      <c r="K783" s="46"/>
      <c r="L783" s="11" t="s">
        <v>11666</v>
      </c>
      <c r="M783" s="11" t="s">
        <v>28</v>
      </c>
      <c r="N783" s="11">
        <v>0</v>
      </c>
      <c r="O783" s="11">
        <v>0</v>
      </c>
      <c r="P783" s="11" t="s">
        <v>12173</v>
      </c>
      <c r="Q783" s="11"/>
      <c r="R783" s="11"/>
      <c r="S783" s="14"/>
      <c r="T783" s="16"/>
    </row>
    <row r="784" spans="1:20" ht="14.25" customHeight="1">
      <c r="A784" s="7">
        <v>89</v>
      </c>
      <c r="B784" s="19" t="s">
        <v>889</v>
      </c>
      <c r="C784" s="11"/>
      <c r="D784" s="11" t="s">
        <v>12174</v>
      </c>
      <c r="E784" s="14"/>
      <c r="F784" s="11"/>
      <c r="G784" s="11" t="s">
        <v>12175</v>
      </c>
      <c r="H784" s="11" t="s">
        <v>12175</v>
      </c>
      <c r="I784" s="14"/>
      <c r="J784" s="12" t="s">
        <v>1764</v>
      </c>
      <c r="K784" s="46"/>
      <c r="L784" s="11" t="s">
        <v>11666</v>
      </c>
      <c r="M784" s="11" t="s">
        <v>28</v>
      </c>
      <c r="N784" s="11">
        <v>0</v>
      </c>
      <c r="O784" s="11">
        <v>1</v>
      </c>
      <c r="P784" s="11" t="s">
        <v>12176</v>
      </c>
      <c r="Q784" s="11"/>
      <c r="R784" s="11"/>
      <c r="S784" s="14"/>
      <c r="T784" s="16"/>
    </row>
    <row r="785" spans="1:20" ht="14.25" customHeight="1">
      <c r="A785" s="7">
        <v>89</v>
      </c>
      <c r="B785" s="19" t="s">
        <v>889</v>
      </c>
      <c r="C785" s="11" t="s">
        <v>893</v>
      </c>
      <c r="D785" s="11" t="s">
        <v>674</v>
      </c>
      <c r="E785" s="14"/>
      <c r="F785" s="11"/>
      <c r="G785" s="11" t="s">
        <v>12177</v>
      </c>
      <c r="H785" s="11" t="s">
        <v>897</v>
      </c>
      <c r="I785" s="32" t="s">
        <v>464</v>
      </c>
      <c r="J785" s="12" t="s">
        <v>894</v>
      </c>
      <c r="K785" s="12" t="s">
        <v>895</v>
      </c>
      <c r="L785" s="11" t="s">
        <v>11666</v>
      </c>
      <c r="M785" s="11" t="s">
        <v>153</v>
      </c>
      <c r="N785" s="11">
        <v>1</v>
      </c>
      <c r="O785" s="11">
        <v>1</v>
      </c>
      <c r="P785" s="11" t="s">
        <v>12178</v>
      </c>
      <c r="Q785" s="130">
        <v>5</v>
      </c>
      <c r="R785" s="130">
        <v>5</v>
      </c>
      <c r="S785" s="14"/>
      <c r="T785" s="16"/>
    </row>
    <row r="786" spans="1:20" ht="14.25" customHeight="1">
      <c r="A786" s="7">
        <v>89</v>
      </c>
      <c r="B786" s="19" t="s">
        <v>889</v>
      </c>
      <c r="C786" s="11" t="s">
        <v>80</v>
      </c>
      <c r="D786" s="11" t="s">
        <v>80</v>
      </c>
      <c r="E786" s="14"/>
      <c r="F786" s="11"/>
      <c r="G786" s="11" t="s">
        <v>12179</v>
      </c>
      <c r="H786" s="11" t="s">
        <v>12179</v>
      </c>
      <c r="I786" s="32"/>
      <c r="J786" s="12" t="s">
        <v>12180</v>
      </c>
      <c r="K786" s="46"/>
      <c r="L786" s="11" t="s">
        <v>11688</v>
      </c>
      <c r="M786" s="11" t="s">
        <v>83</v>
      </c>
      <c r="N786" s="11">
        <v>0</v>
      </c>
      <c r="O786" s="11">
        <v>3</v>
      </c>
      <c r="P786" s="11"/>
      <c r="Q786" s="11"/>
      <c r="R786" s="11"/>
      <c r="S786" s="14"/>
      <c r="T786" s="16"/>
    </row>
    <row r="787" spans="1:20" ht="14.25" customHeight="1">
      <c r="A787" s="7">
        <v>89</v>
      </c>
      <c r="B787" s="19" t="s">
        <v>889</v>
      </c>
      <c r="C787" s="11" t="s">
        <v>79</v>
      </c>
      <c r="D787" s="11" t="s">
        <v>79</v>
      </c>
      <c r="E787" s="14"/>
      <c r="F787" s="11"/>
      <c r="G787" s="11" t="s">
        <v>899</v>
      </c>
      <c r="H787" s="11" t="s">
        <v>12181</v>
      </c>
      <c r="I787" s="32"/>
      <c r="J787" s="12" t="s">
        <v>898</v>
      </c>
      <c r="K787" s="12" t="s">
        <v>467</v>
      </c>
      <c r="L787" s="11" t="s">
        <v>11688</v>
      </c>
      <c r="M787" s="11" t="s">
        <v>83</v>
      </c>
      <c r="N787" s="11">
        <v>1</v>
      </c>
      <c r="O787" s="11">
        <v>3</v>
      </c>
      <c r="P787" s="11"/>
      <c r="Q787" s="130">
        <v>4</v>
      </c>
      <c r="R787" s="130">
        <v>5</v>
      </c>
      <c r="S787" s="14"/>
      <c r="T787" s="16"/>
    </row>
    <row r="788" spans="1:20" ht="14.25" customHeight="1">
      <c r="A788" s="7">
        <v>89</v>
      </c>
      <c r="B788" s="19" t="s">
        <v>889</v>
      </c>
      <c r="C788" s="11" t="s">
        <v>900</v>
      </c>
      <c r="D788" s="11" t="s">
        <v>900</v>
      </c>
      <c r="E788" s="14"/>
      <c r="F788" s="11"/>
      <c r="G788" s="11" t="s">
        <v>903</v>
      </c>
      <c r="H788" s="11" t="s">
        <v>12182</v>
      </c>
      <c r="I788" s="32"/>
      <c r="J788" s="12" t="s">
        <v>901</v>
      </c>
      <c r="K788" s="12" t="s">
        <v>902</v>
      </c>
      <c r="L788" s="11" t="s">
        <v>11666</v>
      </c>
      <c r="M788" s="11" t="s">
        <v>153</v>
      </c>
      <c r="N788" s="11">
        <v>1</v>
      </c>
      <c r="O788" s="11">
        <v>1</v>
      </c>
      <c r="P788" s="11"/>
      <c r="Q788" s="130">
        <v>5</v>
      </c>
      <c r="R788" s="130">
        <v>5</v>
      </c>
      <c r="S788" s="14"/>
      <c r="T788" s="16"/>
    </row>
    <row r="789" spans="1:20" ht="14.25" customHeight="1">
      <c r="A789" s="7">
        <v>89</v>
      </c>
      <c r="B789" s="19" t="s">
        <v>889</v>
      </c>
      <c r="C789" s="11" t="s">
        <v>905</v>
      </c>
      <c r="D789" s="11" t="s">
        <v>906</v>
      </c>
      <c r="E789" s="14"/>
      <c r="F789" s="11"/>
      <c r="G789" s="11" t="s">
        <v>910</v>
      </c>
      <c r="H789" s="11" t="s">
        <v>910</v>
      </c>
      <c r="I789" s="32"/>
      <c r="J789" s="12" t="s">
        <v>907</v>
      </c>
      <c r="K789" s="12" t="s">
        <v>908</v>
      </c>
      <c r="L789" s="11" t="s">
        <v>11738</v>
      </c>
      <c r="M789" s="11" t="s">
        <v>98</v>
      </c>
      <c r="N789" s="11">
        <v>0</v>
      </c>
      <c r="O789" s="11">
        <v>3</v>
      </c>
      <c r="P789" s="11"/>
      <c r="Q789" s="130">
        <v>3</v>
      </c>
      <c r="R789" s="130">
        <v>3</v>
      </c>
      <c r="S789" s="14"/>
      <c r="T789" s="16"/>
    </row>
    <row r="790" spans="1:20" ht="14.25" customHeight="1">
      <c r="A790" s="7">
        <v>90</v>
      </c>
      <c r="B790" s="19" t="s">
        <v>911</v>
      </c>
      <c r="C790" s="11" t="s">
        <v>68</v>
      </c>
      <c r="D790" s="11" t="s">
        <v>912</v>
      </c>
      <c r="E790" s="11" t="s">
        <v>801</v>
      </c>
      <c r="F790" s="14"/>
      <c r="G790" s="11" t="s">
        <v>12183</v>
      </c>
      <c r="H790" s="11" t="s">
        <v>12184</v>
      </c>
      <c r="I790" s="14"/>
      <c r="J790" s="12" t="s">
        <v>913</v>
      </c>
      <c r="K790" s="12" t="s">
        <v>914</v>
      </c>
      <c r="L790" s="11" t="s">
        <v>11666</v>
      </c>
      <c r="M790" s="11" t="s">
        <v>28</v>
      </c>
      <c r="N790" s="11">
        <v>1</v>
      </c>
      <c r="O790" s="11">
        <v>1</v>
      </c>
      <c r="P790" s="11"/>
      <c r="Q790" s="130">
        <v>5</v>
      </c>
      <c r="R790" s="130">
        <v>5</v>
      </c>
      <c r="S790" s="14"/>
      <c r="T790" s="16"/>
    </row>
    <row r="791" spans="1:20" ht="14.25" customHeight="1">
      <c r="A791" s="7">
        <v>90</v>
      </c>
      <c r="B791" s="19" t="s">
        <v>911</v>
      </c>
      <c r="C791" s="11" t="s">
        <v>84</v>
      </c>
      <c r="D791" s="11" t="s">
        <v>85</v>
      </c>
      <c r="E791" s="14"/>
      <c r="F791" s="14"/>
      <c r="G791" s="11" t="s">
        <v>919</v>
      </c>
      <c r="H791" s="11" t="s">
        <v>919</v>
      </c>
      <c r="I791" s="14"/>
      <c r="J791" s="12" t="s">
        <v>917</v>
      </c>
      <c r="K791" s="12" t="s">
        <v>918</v>
      </c>
      <c r="L791" s="11" t="s">
        <v>11666</v>
      </c>
      <c r="M791" s="11" t="s">
        <v>28</v>
      </c>
      <c r="N791" s="11">
        <v>1</v>
      </c>
      <c r="O791" s="11">
        <v>1</v>
      </c>
      <c r="P791" s="11" t="s">
        <v>12185</v>
      </c>
      <c r="Q791" s="130">
        <v>5</v>
      </c>
      <c r="R791" s="130">
        <v>5</v>
      </c>
      <c r="S791" s="14"/>
      <c r="T791" s="16"/>
    </row>
    <row r="792" spans="1:20" ht="14.25" customHeight="1">
      <c r="A792" s="7">
        <v>90</v>
      </c>
      <c r="B792" s="19" t="s">
        <v>911</v>
      </c>
      <c r="C792" s="28"/>
      <c r="D792" s="28" t="s">
        <v>1464</v>
      </c>
      <c r="E792" s="14"/>
      <c r="F792" s="14"/>
      <c r="G792" s="11"/>
      <c r="H792" s="11"/>
      <c r="I792" s="14"/>
      <c r="J792" s="12" t="s">
        <v>5085</v>
      </c>
      <c r="K792" s="415"/>
      <c r="L792" s="11" t="s">
        <v>11666</v>
      </c>
      <c r="M792" s="11" t="s">
        <v>28</v>
      </c>
      <c r="N792" s="11">
        <v>0</v>
      </c>
      <c r="O792" s="11">
        <v>1</v>
      </c>
      <c r="P792" s="11"/>
      <c r="Q792" s="11"/>
      <c r="R792" s="11"/>
      <c r="S792" s="14"/>
      <c r="T792" s="16"/>
    </row>
    <row r="793" spans="1:20" ht="14.25" customHeight="1">
      <c r="A793" s="7">
        <v>90</v>
      </c>
      <c r="B793" s="19" t="s">
        <v>911</v>
      </c>
      <c r="C793" s="28"/>
      <c r="D793" s="28" t="s">
        <v>12186</v>
      </c>
      <c r="E793" s="14"/>
      <c r="F793" s="14"/>
      <c r="G793" s="11"/>
      <c r="H793" s="11"/>
      <c r="I793" s="14"/>
      <c r="J793" s="12" t="s">
        <v>2256</v>
      </c>
      <c r="K793" s="415"/>
      <c r="L793" s="11" t="s">
        <v>11666</v>
      </c>
      <c r="M793" s="11" t="s">
        <v>28</v>
      </c>
      <c r="N793" s="11">
        <v>0</v>
      </c>
      <c r="O793" s="11">
        <v>1</v>
      </c>
      <c r="P793" s="11"/>
      <c r="Q793" s="11"/>
      <c r="R793" s="11"/>
      <c r="S793" s="14"/>
      <c r="T793" s="16"/>
    </row>
    <row r="794" spans="1:20" ht="14.25" customHeight="1">
      <c r="A794" s="7">
        <v>90</v>
      </c>
      <c r="B794" s="19" t="s">
        <v>911</v>
      </c>
      <c r="C794" s="28"/>
      <c r="D794" s="28" t="s">
        <v>753</v>
      </c>
      <c r="E794" s="14"/>
      <c r="F794" s="14"/>
      <c r="G794" s="11"/>
      <c r="H794" s="11"/>
      <c r="I794" s="14"/>
      <c r="J794" s="12" t="s">
        <v>12187</v>
      </c>
      <c r="K794" s="415"/>
      <c r="L794" s="11" t="s">
        <v>11666</v>
      </c>
      <c r="M794" s="11" t="s">
        <v>28</v>
      </c>
      <c r="N794" s="11">
        <v>0</v>
      </c>
      <c r="O794" s="11">
        <v>1</v>
      </c>
      <c r="P794" s="11"/>
      <c r="Q794" s="11"/>
      <c r="R794" s="11"/>
      <c r="S794" s="14"/>
      <c r="T794" s="16"/>
    </row>
    <row r="795" spans="1:20" ht="14.25" customHeight="1">
      <c r="A795" s="7">
        <v>90</v>
      </c>
      <c r="B795" s="19" t="s">
        <v>911</v>
      </c>
      <c r="C795" s="28" t="s">
        <v>68</v>
      </c>
      <c r="D795" s="28" t="s">
        <v>565</v>
      </c>
      <c r="E795" s="11" t="s">
        <v>280</v>
      </c>
      <c r="F795" s="14"/>
      <c r="G795" s="11" t="s">
        <v>12188</v>
      </c>
      <c r="H795" s="11" t="s">
        <v>12188</v>
      </c>
      <c r="I795" s="14"/>
      <c r="J795" s="12" t="s">
        <v>8680</v>
      </c>
      <c r="K795" s="415"/>
      <c r="L795" s="11" t="s">
        <v>11666</v>
      </c>
      <c r="M795" s="11" t="s">
        <v>28</v>
      </c>
      <c r="N795" s="11">
        <v>0</v>
      </c>
      <c r="O795" s="11">
        <v>1</v>
      </c>
      <c r="P795" s="11" t="s">
        <v>12189</v>
      </c>
      <c r="Q795" s="11"/>
      <c r="R795" s="11"/>
      <c r="S795" s="14"/>
      <c r="T795" s="16"/>
    </row>
    <row r="796" spans="1:20" ht="14.25" customHeight="1">
      <c r="A796" s="7">
        <v>90</v>
      </c>
      <c r="B796" s="19" t="s">
        <v>911</v>
      </c>
      <c r="C796" s="28"/>
      <c r="D796" s="28" t="s">
        <v>801</v>
      </c>
      <c r="E796" s="14"/>
      <c r="F796" s="14"/>
      <c r="G796" s="11"/>
      <c r="H796" s="11"/>
      <c r="I796" s="14"/>
      <c r="J796" s="12" t="s">
        <v>1349</v>
      </c>
      <c r="K796" s="415"/>
      <c r="L796" s="11" t="s">
        <v>11666</v>
      </c>
      <c r="M796" s="11" t="s">
        <v>28</v>
      </c>
      <c r="N796" s="11">
        <v>0</v>
      </c>
      <c r="O796" s="11">
        <v>1</v>
      </c>
      <c r="P796" s="11" t="s">
        <v>12190</v>
      </c>
      <c r="Q796" s="11"/>
      <c r="R796" s="11"/>
      <c r="S796" s="14"/>
      <c r="T796" s="16"/>
    </row>
    <row r="797" spans="1:20" ht="14.25" customHeight="1">
      <c r="A797" s="7">
        <v>90</v>
      </c>
      <c r="B797" s="19" t="s">
        <v>911</v>
      </c>
      <c r="C797" s="28"/>
      <c r="D797" s="28" t="s">
        <v>85</v>
      </c>
      <c r="E797" s="14"/>
      <c r="F797" s="14"/>
      <c r="G797" s="11"/>
      <c r="H797" s="11"/>
      <c r="I797" s="14"/>
      <c r="J797" s="12" t="s">
        <v>1349</v>
      </c>
      <c r="K797" s="415"/>
      <c r="L797" s="11" t="s">
        <v>11666</v>
      </c>
      <c r="M797" s="11" t="s">
        <v>28</v>
      </c>
      <c r="N797" s="11">
        <v>0</v>
      </c>
      <c r="O797" s="11">
        <v>1</v>
      </c>
      <c r="P797" s="11" t="s">
        <v>12191</v>
      </c>
      <c r="Q797" s="11"/>
      <c r="R797" s="11"/>
      <c r="S797" s="14"/>
      <c r="T797" s="16"/>
    </row>
    <row r="798" spans="1:20" ht="14.25" customHeight="1">
      <c r="A798" s="1">
        <v>91</v>
      </c>
      <c r="B798" s="10" t="s">
        <v>920</v>
      </c>
      <c r="C798" s="11" t="s">
        <v>118</v>
      </c>
      <c r="D798" s="11" t="s">
        <v>90</v>
      </c>
      <c r="E798" s="14"/>
      <c r="F798" s="11" t="s">
        <v>921</v>
      </c>
      <c r="G798" s="11" t="s">
        <v>924</v>
      </c>
      <c r="H798" s="14"/>
      <c r="I798" s="14"/>
      <c r="J798" s="12" t="s">
        <v>922</v>
      </c>
      <c r="K798" s="46" t="s">
        <v>923</v>
      </c>
      <c r="L798" s="11" t="s">
        <v>11666</v>
      </c>
      <c r="M798" s="11" t="s">
        <v>43</v>
      </c>
      <c r="N798" s="11">
        <v>0</v>
      </c>
      <c r="O798" s="11">
        <v>0</v>
      </c>
      <c r="P798" s="11"/>
      <c r="Q798" s="130">
        <v>5</v>
      </c>
      <c r="R798" s="130">
        <v>4</v>
      </c>
      <c r="S798" s="14"/>
      <c r="T798" s="16"/>
    </row>
    <row r="799" spans="1:20" ht="14.25" customHeight="1">
      <c r="A799" s="7">
        <v>92</v>
      </c>
      <c r="B799" s="19" t="s">
        <v>925</v>
      </c>
      <c r="C799" s="11"/>
      <c r="D799" s="11" t="s">
        <v>927</v>
      </c>
      <c r="E799" s="14"/>
      <c r="F799" s="14"/>
      <c r="G799" s="14"/>
      <c r="H799" s="14"/>
      <c r="I799" s="14"/>
      <c r="J799" s="12" t="s">
        <v>2077</v>
      </c>
      <c r="K799" s="415"/>
      <c r="L799" s="11" t="s">
        <v>11666</v>
      </c>
      <c r="M799" s="11" t="s">
        <v>28</v>
      </c>
      <c r="N799" s="11">
        <v>0</v>
      </c>
      <c r="O799" s="11">
        <v>4</v>
      </c>
      <c r="P799" s="11"/>
      <c r="Q799" s="11"/>
      <c r="R799" s="11"/>
      <c r="S799" s="14"/>
      <c r="T799" s="16"/>
    </row>
    <row r="800" spans="1:20" ht="14.25" customHeight="1">
      <c r="A800" s="7">
        <v>92</v>
      </c>
      <c r="B800" s="19" t="s">
        <v>925</v>
      </c>
      <c r="C800" s="11" t="s">
        <v>926</v>
      </c>
      <c r="D800" s="11" t="s">
        <v>927</v>
      </c>
      <c r="E800" s="14"/>
      <c r="F800" s="11" t="s">
        <v>928</v>
      </c>
      <c r="G800" s="11" t="s">
        <v>930</v>
      </c>
      <c r="H800" s="11" t="s">
        <v>930</v>
      </c>
      <c r="I800" s="14"/>
      <c r="J800" s="12" t="s">
        <v>769</v>
      </c>
      <c r="K800" s="12" t="s">
        <v>228</v>
      </c>
      <c r="L800" s="11" t="s">
        <v>11666</v>
      </c>
      <c r="M800" s="11" t="s">
        <v>153</v>
      </c>
      <c r="N800" s="11">
        <v>1</v>
      </c>
      <c r="O800" s="11">
        <v>4</v>
      </c>
      <c r="P800" s="11"/>
      <c r="Q800" s="130">
        <v>3</v>
      </c>
      <c r="R800" s="130">
        <v>4</v>
      </c>
      <c r="S800" s="14"/>
      <c r="T800" s="16"/>
    </row>
    <row r="801" spans="1:20" ht="14.25" customHeight="1">
      <c r="A801" s="7">
        <v>92</v>
      </c>
      <c r="B801" s="19" t="s">
        <v>925</v>
      </c>
      <c r="C801" s="11"/>
      <c r="D801" s="11" t="s">
        <v>1582</v>
      </c>
      <c r="E801" s="14"/>
      <c r="F801" s="11"/>
      <c r="G801" s="11"/>
      <c r="H801" s="11"/>
      <c r="I801" s="14"/>
      <c r="J801" s="12" t="s">
        <v>1335</v>
      </c>
      <c r="K801" s="46"/>
      <c r="L801" s="11" t="s">
        <v>11666</v>
      </c>
      <c r="M801" s="11" t="s">
        <v>43</v>
      </c>
      <c r="N801" s="11">
        <v>0</v>
      </c>
      <c r="O801" s="11">
        <v>4</v>
      </c>
      <c r="P801" s="11"/>
      <c r="Q801" s="11"/>
      <c r="R801" s="11"/>
      <c r="S801" s="14"/>
      <c r="T801" s="16"/>
    </row>
    <row r="802" spans="1:20" ht="14.25" customHeight="1">
      <c r="A802" s="7">
        <v>92</v>
      </c>
      <c r="B802" s="19" t="s">
        <v>925</v>
      </c>
      <c r="C802" s="11" t="s">
        <v>931</v>
      </c>
      <c r="D802" s="11" t="s">
        <v>932</v>
      </c>
      <c r="E802" s="14"/>
      <c r="F802" s="11" t="s">
        <v>933</v>
      </c>
      <c r="G802" s="11" t="s">
        <v>935</v>
      </c>
      <c r="H802" s="11" t="s">
        <v>935</v>
      </c>
      <c r="I802" s="14"/>
      <c r="J802" s="12" t="s">
        <v>934</v>
      </c>
      <c r="K802" s="12" t="s">
        <v>439</v>
      </c>
      <c r="L802" s="11" t="s">
        <v>11666</v>
      </c>
      <c r="M802" s="11" t="s">
        <v>43</v>
      </c>
      <c r="N802" s="11">
        <v>1</v>
      </c>
      <c r="O802" s="11">
        <v>4</v>
      </c>
      <c r="P802" s="11"/>
      <c r="Q802" s="130">
        <v>5</v>
      </c>
      <c r="R802" s="130">
        <v>4</v>
      </c>
      <c r="S802" s="14"/>
      <c r="T802" s="16"/>
    </row>
    <row r="803" spans="1:20" ht="14.25" customHeight="1">
      <c r="A803" s="7">
        <v>92</v>
      </c>
      <c r="B803" s="19" t="s">
        <v>925</v>
      </c>
      <c r="C803" s="11" t="s">
        <v>936</v>
      </c>
      <c r="D803" s="11" t="s">
        <v>927</v>
      </c>
      <c r="E803" s="14"/>
      <c r="F803" s="11"/>
      <c r="G803" s="11" t="s">
        <v>939</v>
      </c>
      <c r="H803" s="11" t="s">
        <v>12192</v>
      </c>
      <c r="I803" s="14"/>
      <c r="J803" s="12" t="s">
        <v>937</v>
      </c>
      <c r="K803" s="12" t="s">
        <v>938</v>
      </c>
      <c r="L803" s="11" t="s">
        <v>11666</v>
      </c>
      <c r="M803" s="11" t="s">
        <v>43</v>
      </c>
      <c r="N803" s="11">
        <v>1</v>
      </c>
      <c r="O803" s="11">
        <v>4</v>
      </c>
      <c r="P803" s="11"/>
      <c r="Q803" s="130">
        <v>4</v>
      </c>
      <c r="R803" s="130">
        <v>4</v>
      </c>
      <c r="S803" s="14"/>
      <c r="T803" s="16"/>
    </row>
    <row r="804" spans="1:20" ht="14.25" customHeight="1">
      <c r="A804" s="7">
        <v>92</v>
      </c>
      <c r="B804" s="19" t="s">
        <v>925</v>
      </c>
      <c r="C804" s="11" t="s">
        <v>11102</v>
      </c>
      <c r="D804" s="11"/>
      <c r="E804" s="14"/>
      <c r="F804" s="11"/>
      <c r="G804" s="11" t="s">
        <v>942</v>
      </c>
      <c r="H804" s="11"/>
      <c r="I804" s="14"/>
      <c r="J804" s="12" t="s">
        <v>941</v>
      </c>
      <c r="K804" s="12" t="s">
        <v>439</v>
      </c>
      <c r="L804" s="11" t="s">
        <v>11663</v>
      </c>
      <c r="M804" s="11" t="s">
        <v>43</v>
      </c>
      <c r="N804" s="11">
        <v>1</v>
      </c>
      <c r="O804" s="11">
        <v>4</v>
      </c>
      <c r="P804" s="11"/>
      <c r="Q804" s="130">
        <v>5</v>
      </c>
      <c r="R804" s="130">
        <v>5</v>
      </c>
      <c r="S804" s="14"/>
      <c r="T804" s="16"/>
    </row>
    <row r="805" spans="1:20" ht="14.25" customHeight="1">
      <c r="A805" s="7">
        <v>92</v>
      </c>
      <c r="B805" s="19" t="s">
        <v>925</v>
      </c>
      <c r="C805" s="11"/>
      <c r="D805" s="11" t="s">
        <v>12193</v>
      </c>
      <c r="E805" s="14"/>
      <c r="F805" s="11"/>
      <c r="G805" s="11"/>
      <c r="H805" s="11"/>
      <c r="I805" s="14"/>
      <c r="J805" s="12" t="s">
        <v>1140</v>
      </c>
      <c r="K805" s="46"/>
      <c r="L805" s="11" t="s">
        <v>11666</v>
      </c>
      <c r="M805" s="11" t="s">
        <v>43</v>
      </c>
      <c r="N805" s="11">
        <v>0</v>
      </c>
      <c r="O805" s="11">
        <v>4</v>
      </c>
      <c r="P805" s="11"/>
      <c r="Q805" s="11"/>
      <c r="R805" s="11"/>
      <c r="S805" s="14"/>
      <c r="T805" s="16"/>
    </row>
    <row r="806" spans="1:20" ht="14.25" customHeight="1">
      <c r="A806" s="7">
        <v>92</v>
      </c>
      <c r="B806" s="19" t="s">
        <v>925</v>
      </c>
      <c r="C806" s="11" t="s">
        <v>943</v>
      </c>
      <c r="D806" s="11" t="s">
        <v>944</v>
      </c>
      <c r="E806" s="14"/>
      <c r="F806" s="11"/>
      <c r="G806" s="11" t="s">
        <v>12194</v>
      </c>
      <c r="H806" s="11" t="s">
        <v>948</v>
      </c>
      <c r="I806" s="14"/>
      <c r="J806" s="12" t="s">
        <v>945</v>
      </c>
      <c r="K806" s="12" t="s">
        <v>946</v>
      </c>
      <c r="L806" s="11" t="s">
        <v>11666</v>
      </c>
      <c r="M806" s="11" t="s">
        <v>43</v>
      </c>
      <c r="N806" s="11">
        <v>1</v>
      </c>
      <c r="O806" s="11">
        <v>4</v>
      </c>
      <c r="P806" s="11"/>
      <c r="Q806" s="130">
        <v>4</v>
      </c>
      <c r="R806" s="130">
        <v>4</v>
      </c>
      <c r="S806" s="14"/>
      <c r="T806" s="16"/>
    </row>
    <row r="807" spans="1:20" ht="14.25" customHeight="1">
      <c r="A807" s="7">
        <v>92</v>
      </c>
      <c r="B807" s="19" t="s">
        <v>925</v>
      </c>
      <c r="C807" s="11"/>
      <c r="D807" s="11" t="s">
        <v>273</v>
      </c>
      <c r="E807" s="14"/>
      <c r="F807" s="11"/>
      <c r="G807" s="11"/>
      <c r="H807" s="11"/>
      <c r="I807" s="14"/>
      <c r="J807" s="12" t="s">
        <v>946</v>
      </c>
      <c r="K807" s="46"/>
      <c r="L807" s="11" t="s">
        <v>11666</v>
      </c>
      <c r="M807" s="11" t="s">
        <v>43</v>
      </c>
      <c r="N807" s="11">
        <v>0</v>
      </c>
      <c r="O807" s="11">
        <v>4</v>
      </c>
      <c r="P807" s="11"/>
      <c r="Q807" s="11"/>
      <c r="R807" s="11"/>
      <c r="S807" s="14"/>
      <c r="T807" s="16"/>
    </row>
    <row r="808" spans="1:20" ht="14.25" customHeight="1">
      <c r="A808" s="7">
        <v>92</v>
      </c>
      <c r="B808" s="19" t="s">
        <v>925</v>
      </c>
      <c r="C808" s="11" t="s">
        <v>94</v>
      </c>
      <c r="D808" s="11" t="s">
        <v>94</v>
      </c>
      <c r="E808" s="14"/>
      <c r="F808" s="11"/>
      <c r="G808" s="11"/>
      <c r="H808" s="11"/>
      <c r="I808" s="14"/>
      <c r="J808" s="12" t="s">
        <v>352</v>
      </c>
      <c r="K808" s="46"/>
      <c r="L808" s="11" t="s">
        <v>11738</v>
      </c>
      <c r="M808" s="11" t="s">
        <v>83</v>
      </c>
      <c r="N808" s="11">
        <v>0</v>
      </c>
      <c r="O808" s="11">
        <v>4</v>
      </c>
      <c r="P808" s="11"/>
      <c r="Q808" s="11"/>
      <c r="R808" s="11"/>
      <c r="S808" s="14"/>
      <c r="T808" s="16"/>
    </row>
    <row r="809" spans="1:20" ht="14.25" customHeight="1">
      <c r="A809" s="7">
        <v>92</v>
      </c>
      <c r="B809" s="19" t="s">
        <v>925</v>
      </c>
      <c r="C809" s="11"/>
      <c r="D809" s="11" t="s">
        <v>3714</v>
      </c>
      <c r="E809" s="14"/>
      <c r="F809" s="11" t="s">
        <v>12195</v>
      </c>
      <c r="G809" s="11"/>
      <c r="H809" s="11"/>
      <c r="I809" s="14"/>
      <c r="J809" s="12" t="s">
        <v>12196</v>
      </c>
      <c r="K809" s="46"/>
      <c r="L809" s="11" t="s">
        <v>11666</v>
      </c>
      <c r="M809" s="11" t="s">
        <v>43</v>
      </c>
      <c r="N809" s="11">
        <v>0</v>
      </c>
      <c r="O809" s="11">
        <v>4</v>
      </c>
      <c r="P809" s="11"/>
      <c r="Q809" s="11"/>
      <c r="R809" s="11"/>
      <c r="S809" s="14"/>
      <c r="T809" s="16"/>
    </row>
    <row r="810" spans="1:20" ht="14.25" customHeight="1">
      <c r="A810" s="7">
        <v>92</v>
      </c>
      <c r="B810" s="19" t="s">
        <v>925</v>
      </c>
      <c r="C810" s="11" t="s">
        <v>949</v>
      </c>
      <c r="D810" s="11" t="s">
        <v>950</v>
      </c>
      <c r="E810" s="14"/>
      <c r="F810" s="11"/>
      <c r="G810" s="11" t="s">
        <v>12197</v>
      </c>
      <c r="H810" s="11" t="s">
        <v>12198</v>
      </c>
      <c r="I810" s="11" t="s">
        <v>956</v>
      </c>
      <c r="J810" s="12" t="s">
        <v>951</v>
      </c>
      <c r="K810" s="12" t="s">
        <v>952</v>
      </c>
      <c r="L810" s="11" t="s">
        <v>11666</v>
      </c>
      <c r="M810" s="11" t="s">
        <v>153</v>
      </c>
      <c r="N810" s="11">
        <v>1</v>
      </c>
      <c r="O810" s="11">
        <v>4</v>
      </c>
      <c r="P810" s="11"/>
      <c r="Q810" s="130">
        <v>4</v>
      </c>
      <c r="R810" s="130">
        <v>4</v>
      </c>
      <c r="S810" s="14"/>
      <c r="T810" s="16"/>
    </row>
    <row r="811" spans="1:20" ht="14.25" customHeight="1">
      <c r="A811" s="7">
        <v>92</v>
      </c>
      <c r="B811" s="19" t="s">
        <v>925</v>
      </c>
      <c r="C811" s="11"/>
      <c r="D811" s="11" t="s">
        <v>927</v>
      </c>
      <c r="E811" s="14"/>
      <c r="F811" s="11"/>
      <c r="G811" s="11"/>
      <c r="H811" s="11"/>
      <c r="I811" s="11"/>
      <c r="J811" s="12" t="s">
        <v>1860</v>
      </c>
      <c r="K811" s="46"/>
      <c r="L811" s="11" t="s">
        <v>11666</v>
      </c>
      <c r="M811" s="11" t="s">
        <v>28</v>
      </c>
      <c r="N811" s="11">
        <v>0</v>
      </c>
      <c r="O811" s="11">
        <v>4</v>
      </c>
      <c r="P811" s="11"/>
      <c r="Q811" s="11"/>
      <c r="R811" s="11"/>
      <c r="S811" s="14"/>
      <c r="T811" s="16"/>
    </row>
    <row r="812" spans="1:20" ht="14.25" customHeight="1">
      <c r="A812" s="1">
        <v>93</v>
      </c>
      <c r="B812" s="19" t="s">
        <v>957</v>
      </c>
      <c r="C812" s="11" t="s">
        <v>318</v>
      </c>
      <c r="D812" s="11" t="s">
        <v>958</v>
      </c>
      <c r="E812" s="14"/>
      <c r="F812" s="11" t="s">
        <v>959</v>
      </c>
      <c r="G812" s="11" t="s">
        <v>12199</v>
      </c>
      <c r="H812" s="11" t="s">
        <v>961</v>
      </c>
      <c r="I812" s="14"/>
      <c r="J812" s="12" t="s">
        <v>721</v>
      </c>
      <c r="K812" s="12" t="s">
        <v>91</v>
      </c>
      <c r="L812" s="11" t="s">
        <v>11663</v>
      </c>
      <c r="M812" s="11" t="s">
        <v>28</v>
      </c>
      <c r="N812" s="11">
        <v>1</v>
      </c>
      <c r="O812" s="11">
        <v>1</v>
      </c>
      <c r="P812" s="11" t="s">
        <v>12200</v>
      </c>
      <c r="Q812" s="130">
        <v>3</v>
      </c>
      <c r="R812" s="130">
        <v>5</v>
      </c>
      <c r="S812" s="14"/>
      <c r="T812" s="16"/>
    </row>
    <row r="813" spans="1:20" ht="14.25" customHeight="1">
      <c r="A813" s="1">
        <v>93</v>
      </c>
      <c r="B813" s="19" t="s">
        <v>957</v>
      </c>
      <c r="C813" s="11" t="s">
        <v>84</v>
      </c>
      <c r="D813" s="11" t="s">
        <v>85</v>
      </c>
      <c r="E813" s="14"/>
      <c r="F813" s="11"/>
      <c r="G813" s="11" t="s">
        <v>964</v>
      </c>
      <c r="H813" s="11" t="s">
        <v>12201</v>
      </c>
      <c r="I813" s="14"/>
      <c r="J813" s="12" t="s">
        <v>962</v>
      </c>
      <c r="K813" s="12" t="s">
        <v>399</v>
      </c>
      <c r="L813" s="11" t="s">
        <v>11666</v>
      </c>
      <c r="M813" s="11" t="s">
        <v>28</v>
      </c>
      <c r="N813" s="11">
        <v>1</v>
      </c>
      <c r="O813" s="11">
        <v>1</v>
      </c>
      <c r="P813" s="11" t="s">
        <v>12202</v>
      </c>
      <c r="Q813" s="130">
        <v>5</v>
      </c>
      <c r="R813" s="130">
        <v>5</v>
      </c>
      <c r="S813" s="14"/>
      <c r="T813" s="16"/>
    </row>
    <row r="814" spans="1:20" ht="14.25" customHeight="1">
      <c r="A814" s="1">
        <v>93</v>
      </c>
      <c r="B814" s="19" t="s">
        <v>957</v>
      </c>
      <c r="C814" s="11" t="s">
        <v>49</v>
      </c>
      <c r="D814" s="11" t="s">
        <v>49</v>
      </c>
      <c r="E814" s="14"/>
      <c r="F814" s="11"/>
      <c r="G814" s="11" t="s">
        <v>417</v>
      </c>
      <c r="H814" s="11" t="s">
        <v>417</v>
      </c>
      <c r="I814" s="14"/>
      <c r="J814" s="12" t="s">
        <v>629</v>
      </c>
      <c r="K814" s="12" t="s">
        <v>965</v>
      </c>
      <c r="L814" s="11" t="s">
        <v>11663</v>
      </c>
      <c r="M814" s="11" t="s">
        <v>43</v>
      </c>
      <c r="N814" s="11">
        <v>0</v>
      </c>
      <c r="O814" s="11">
        <v>1</v>
      </c>
      <c r="P814" s="11"/>
      <c r="Q814" s="130">
        <v>5</v>
      </c>
      <c r="R814" s="130">
        <v>5</v>
      </c>
      <c r="S814" s="14"/>
      <c r="T814" s="16"/>
    </row>
    <row r="815" spans="1:20" ht="14.25" customHeight="1">
      <c r="A815" s="1">
        <v>93</v>
      </c>
      <c r="B815" s="19" t="s">
        <v>957</v>
      </c>
      <c r="C815" s="11" t="s">
        <v>966</v>
      </c>
      <c r="D815" s="11" t="s">
        <v>966</v>
      </c>
      <c r="E815" s="14"/>
      <c r="F815" s="11"/>
      <c r="G815" s="11" t="s">
        <v>970</v>
      </c>
      <c r="H815" s="11" t="s">
        <v>970</v>
      </c>
      <c r="I815" s="14"/>
      <c r="J815" s="12" t="s">
        <v>967</v>
      </c>
      <c r="K815" s="12" t="s">
        <v>968</v>
      </c>
      <c r="L815" s="11" t="s">
        <v>11663</v>
      </c>
      <c r="M815" s="11" t="s">
        <v>43</v>
      </c>
      <c r="N815" s="11">
        <v>0</v>
      </c>
      <c r="O815" s="11">
        <v>1</v>
      </c>
      <c r="P815" s="11"/>
      <c r="Q815" s="130">
        <v>4</v>
      </c>
      <c r="R815" s="130">
        <v>5</v>
      </c>
      <c r="S815" s="14"/>
      <c r="T815" s="16"/>
    </row>
    <row r="816" spans="1:20" ht="14.25" customHeight="1">
      <c r="A816" s="1">
        <v>93</v>
      </c>
      <c r="B816" s="19" t="s">
        <v>957</v>
      </c>
      <c r="C816" s="11" t="s">
        <v>11103</v>
      </c>
      <c r="D816" s="11" t="s">
        <v>11103</v>
      </c>
      <c r="E816" s="14"/>
      <c r="F816" s="11" t="s">
        <v>582</v>
      </c>
      <c r="G816" s="11"/>
      <c r="H816" s="11"/>
      <c r="I816" s="14"/>
      <c r="J816" s="12" t="s">
        <v>971</v>
      </c>
      <c r="K816" s="12" t="s">
        <v>972</v>
      </c>
      <c r="L816" s="11" t="s">
        <v>11663</v>
      </c>
      <c r="M816" s="11" t="s">
        <v>43</v>
      </c>
      <c r="N816" s="11">
        <v>0</v>
      </c>
      <c r="O816" s="11">
        <v>1</v>
      </c>
      <c r="P816" s="11"/>
      <c r="Q816" s="130">
        <v>5</v>
      </c>
      <c r="R816" s="130">
        <v>4</v>
      </c>
      <c r="S816" s="14"/>
      <c r="T816" s="16"/>
    </row>
    <row r="817" spans="1:20" ht="14.25" customHeight="1">
      <c r="A817" s="1">
        <v>93</v>
      </c>
      <c r="B817" s="19" t="s">
        <v>957</v>
      </c>
      <c r="C817" s="11" t="s">
        <v>63</v>
      </c>
      <c r="D817" s="11" t="s">
        <v>64</v>
      </c>
      <c r="E817" s="14"/>
      <c r="F817" s="11"/>
      <c r="G817" s="11" t="s">
        <v>973</v>
      </c>
      <c r="H817" s="11" t="s">
        <v>973</v>
      </c>
      <c r="I817" s="14"/>
      <c r="J817" s="12" t="s">
        <v>951</v>
      </c>
      <c r="K817" s="12" t="s">
        <v>968</v>
      </c>
      <c r="L817" s="11" t="s">
        <v>11663</v>
      </c>
      <c r="M817" s="11" t="s">
        <v>43</v>
      </c>
      <c r="N817" s="11">
        <v>0</v>
      </c>
      <c r="O817" s="11">
        <v>1</v>
      </c>
      <c r="P817" s="11"/>
      <c r="Q817" s="130">
        <v>4</v>
      </c>
      <c r="R817" s="130">
        <v>5</v>
      </c>
      <c r="S817" s="14"/>
      <c r="T817" s="16"/>
    </row>
    <row r="818" spans="1:20" ht="14.25" customHeight="1">
      <c r="A818" s="1">
        <v>93</v>
      </c>
      <c r="B818" s="19" t="s">
        <v>957</v>
      </c>
      <c r="C818" s="11" t="s">
        <v>44</v>
      </c>
      <c r="D818" s="11" t="s">
        <v>45</v>
      </c>
      <c r="E818" s="14"/>
      <c r="F818" s="11"/>
      <c r="G818" s="11" t="s">
        <v>976</v>
      </c>
      <c r="H818" s="11" t="s">
        <v>976</v>
      </c>
      <c r="I818" s="11" t="s">
        <v>978</v>
      </c>
      <c r="J818" s="12" t="s">
        <v>974</v>
      </c>
      <c r="K818" s="12" t="s">
        <v>975</v>
      </c>
      <c r="L818" s="11" t="s">
        <v>11666</v>
      </c>
      <c r="M818" s="11" t="s">
        <v>43</v>
      </c>
      <c r="N818" s="11">
        <v>0</v>
      </c>
      <c r="O818" s="11">
        <v>1</v>
      </c>
      <c r="P818" s="11"/>
      <c r="Q818" s="130">
        <v>4</v>
      </c>
      <c r="R818" s="130">
        <v>5</v>
      </c>
      <c r="S818" s="14"/>
      <c r="T818" s="16"/>
    </row>
    <row r="819" spans="1:20" ht="14.25" customHeight="1">
      <c r="A819" s="1">
        <v>93</v>
      </c>
      <c r="B819" s="19" t="s">
        <v>957</v>
      </c>
      <c r="C819" s="11" t="s">
        <v>421</v>
      </c>
      <c r="D819" s="11" t="s">
        <v>350</v>
      </c>
      <c r="E819" s="11" t="s">
        <v>2120</v>
      </c>
      <c r="F819" s="11"/>
      <c r="G819" s="11" t="s">
        <v>982</v>
      </c>
      <c r="H819" s="11" t="s">
        <v>982</v>
      </c>
      <c r="I819" s="11"/>
      <c r="J819" s="12" t="s">
        <v>979</v>
      </c>
      <c r="K819" s="12" t="s">
        <v>980</v>
      </c>
      <c r="L819" s="11" t="s">
        <v>11666</v>
      </c>
      <c r="M819" s="11" t="s">
        <v>28</v>
      </c>
      <c r="N819" s="11">
        <v>0</v>
      </c>
      <c r="O819" s="11">
        <v>1</v>
      </c>
      <c r="P819" s="11" t="s">
        <v>12203</v>
      </c>
      <c r="Q819" s="130">
        <v>5</v>
      </c>
      <c r="R819" s="130">
        <v>3</v>
      </c>
      <c r="S819" s="14"/>
      <c r="T819" s="16"/>
    </row>
    <row r="820" spans="1:20" ht="14.25" customHeight="1">
      <c r="A820" s="7">
        <v>94</v>
      </c>
      <c r="B820" s="19" t="s">
        <v>983</v>
      </c>
      <c r="C820" s="11" t="s">
        <v>75</v>
      </c>
      <c r="D820" s="11" t="s">
        <v>75</v>
      </c>
      <c r="E820" s="14"/>
      <c r="F820" s="11"/>
      <c r="G820" s="11" t="s">
        <v>985</v>
      </c>
      <c r="H820" s="11" t="s">
        <v>985</v>
      </c>
      <c r="I820" s="14"/>
      <c r="J820" s="12" t="s">
        <v>296</v>
      </c>
      <c r="K820" s="12" t="s">
        <v>984</v>
      </c>
      <c r="L820" s="11" t="s">
        <v>11666</v>
      </c>
      <c r="M820" s="11" t="s">
        <v>78</v>
      </c>
      <c r="N820" s="11">
        <v>0</v>
      </c>
      <c r="O820" s="11">
        <v>1</v>
      </c>
      <c r="P820" s="11" t="s">
        <v>11759</v>
      </c>
      <c r="Q820" s="130">
        <v>4</v>
      </c>
      <c r="R820" s="130">
        <v>5</v>
      </c>
      <c r="S820" s="14"/>
      <c r="T820" s="16"/>
    </row>
    <row r="821" spans="1:20" ht="14.25" customHeight="1">
      <c r="A821" s="7">
        <v>94</v>
      </c>
      <c r="B821" s="19" t="s">
        <v>983</v>
      </c>
      <c r="C821" s="11" t="s">
        <v>79</v>
      </c>
      <c r="D821" s="11" t="s">
        <v>80</v>
      </c>
      <c r="E821" s="14"/>
      <c r="F821" s="11"/>
      <c r="G821" s="11" t="s">
        <v>988</v>
      </c>
      <c r="H821" s="11" t="s">
        <v>988</v>
      </c>
      <c r="I821" s="14"/>
      <c r="J821" s="12" t="s">
        <v>986</v>
      </c>
      <c r="K821" s="12" t="s">
        <v>662</v>
      </c>
      <c r="L821" s="11" t="s">
        <v>11688</v>
      </c>
      <c r="M821" s="11" t="s">
        <v>83</v>
      </c>
      <c r="N821" s="11">
        <v>1</v>
      </c>
      <c r="O821" s="11">
        <v>3</v>
      </c>
      <c r="P821" s="11"/>
      <c r="Q821" s="130">
        <v>4</v>
      </c>
      <c r="R821" s="130">
        <v>4</v>
      </c>
      <c r="S821" s="14"/>
      <c r="T821" s="16"/>
    </row>
    <row r="822" spans="1:20" ht="14.25" customHeight="1">
      <c r="A822" s="7">
        <v>94</v>
      </c>
      <c r="B822" s="19" t="s">
        <v>983</v>
      </c>
      <c r="C822" s="11"/>
      <c r="D822" s="11" t="s">
        <v>68</v>
      </c>
      <c r="E822" s="14"/>
      <c r="F822" s="11"/>
      <c r="G822" s="11"/>
      <c r="H822" s="11"/>
      <c r="I822" s="14"/>
      <c r="J822" s="12" t="s">
        <v>696</v>
      </c>
      <c r="K822" s="46" t="s">
        <v>3902</v>
      </c>
      <c r="L822" s="11" t="s">
        <v>11666</v>
      </c>
      <c r="M822" s="11" t="s">
        <v>28</v>
      </c>
      <c r="N822" s="11">
        <v>0</v>
      </c>
      <c r="O822" s="11">
        <v>1</v>
      </c>
      <c r="P822" s="11"/>
      <c r="Q822" s="11"/>
      <c r="R822" s="11"/>
      <c r="S822" s="14"/>
      <c r="T822" s="16"/>
    </row>
    <row r="823" spans="1:20" ht="14.25" customHeight="1">
      <c r="A823" s="7">
        <v>94</v>
      </c>
      <c r="B823" s="19" t="s">
        <v>983</v>
      </c>
      <c r="C823" s="11" t="s">
        <v>44</v>
      </c>
      <c r="D823" s="11" t="s">
        <v>45</v>
      </c>
      <c r="E823" s="14"/>
      <c r="F823" s="11"/>
      <c r="G823" s="11" t="s">
        <v>12204</v>
      </c>
      <c r="H823" s="11" t="s">
        <v>12205</v>
      </c>
      <c r="I823" s="11" t="s">
        <v>992</v>
      </c>
      <c r="J823" s="12" t="s">
        <v>170</v>
      </c>
      <c r="K823" s="12" t="s">
        <v>730</v>
      </c>
      <c r="L823" s="11" t="s">
        <v>11666</v>
      </c>
      <c r="M823" s="11" t="s">
        <v>43</v>
      </c>
      <c r="N823" s="11">
        <v>1</v>
      </c>
      <c r="O823" s="11">
        <v>1</v>
      </c>
      <c r="P823" s="11" t="s">
        <v>12206</v>
      </c>
      <c r="Q823" s="130">
        <v>4</v>
      </c>
      <c r="R823" s="130">
        <v>5</v>
      </c>
      <c r="S823" s="14"/>
      <c r="T823" s="16"/>
    </row>
    <row r="824" spans="1:20" ht="14.25" customHeight="1">
      <c r="A824" s="7">
        <v>94</v>
      </c>
      <c r="B824" s="19" t="s">
        <v>983</v>
      </c>
      <c r="C824" s="11" t="s">
        <v>94</v>
      </c>
      <c r="D824" s="11" t="s">
        <v>94</v>
      </c>
      <c r="E824" s="14"/>
      <c r="F824" s="11"/>
      <c r="G824" s="11"/>
      <c r="H824" s="11"/>
      <c r="I824" s="11"/>
      <c r="J824" s="12" t="s">
        <v>1540</v>
      </c>
      <c r="K824" s="46"/>
      <c r="L824" s="11" t="s">
        <v>11738</v>
      </c>
      <c r="M824" s="11" t="s">
        <v>98</v>
      </c>
      <c r="N824" s="11">
        <v>0</v>
      </c>
      <c r="O824" s="11">
        <v>1</v>
      </c>
      <c r="P824" s="11"/>
      <c r="Q824" s="11"/>
      <c r="R824" s="11"/>
      <c r="S824" s="14"/>
      <c r="T824" s="16"/>
    </row>
    <row r="825" spans="1:20" ht="14.25" customHeight="1">
      <c r="A825" s="7">
        <v>94</v>
      </c>
      <c r="B825" s="19" t="s">
        <v>983</v>
      </c>
      <c r="C825" s="11" t="s">
        <v>816</v>
      </c>
      <c r="D825" s="11" t="s">
        <v>852</v>
      </c>
      <c r="E825" s="14"/>
      <c r="F825" s="11"/>
      <c r="G825" s="11"/>
      <c r="H825" s="11"/>
      <c r="I825" s="11"/>
      <c r="J825" s="12" t="s">
        <v>377</v>
      </c>
      <c r="K825" s="12" t="s">
        <v>254</v>
      </c>
      <c r="L825" s="11" t="s">
        <v>11666</v>
      </c>
      <c r="M825" s="11" t="s">
        <v>43</v>
      </c>
      <c r="N825" s="11">
        <v>0</v>
      </c>
      <c r="O825" s="11">
        <v>1</v>
      </c>
      <c r="P825" s="11" t="s">
        <v>12207</v>
      </c>
      <c r="Q825" s="130">
        <v>5</v>
      </c>
      <c r="R825" s="130">
        <v>4</v>
      </c>
      <c r="S825" s="14"/>
      <c r="T825" s="16"/>
    </row>
    <row r="826" spans="1:20" ht="14.25" customHeight="1">
      <c r="A826" s="7">
        <v>95</v>
      </c>
      <c r="B826" s="10" t="s">
        <v>993</v>
      </c>
      <c r="C826" s="11"/>
      <c r="D826" s="11" t="s">
        <v>273</v>
      </c>
      <c r="E826" s="14"/>
      <c r="F826" s="14"/>
      <c r="G826" s="14"/>
      <c r="H826" s="14"/>
      <c r="I826" s="14"/>
      <c r="J826" s="12" t="s">
        <v>3158</v>
      </c>
      <c r="K826" s="415"/>
      <c r="L826" s="14"/>
      <c r="M826" s="14"/>
      <c r="N826" s="14"/>
      <c r="O826" s="11"/>
      <c r="P826" s="11"/>
      <c r="Q826" s="11"/>
      <c r="R826" s="11"/>
      <c r="S826" s="14"/>
      <c r="T826" s="16"/>
    </row>
    <row r="827" spans="1:20" ht="14.25" customHeight="1">
      <c r="A827" s="7">
        <v>95</v>
      </c>
      <c r="B827" s="10" t="s">
        <v>993</v>
      </c>
      <c r="C827" s="11" t="s">
        <v>68</v>
      </c>
      <c r="D827" s="11" t="s">
        <v>68</v>
      </c>
      <c r="E827" s="14"/>
      <c r="F827" s="11" t="s">
        <v>994</v>
      </c>
      <c r="G827" s="11" t="s">
        <v>996</v>
      </c>
      <c r="H827" s="11" t="s">
        <v>996</v>
      </c>
      <c r="I827" s="14"/>
      <c r="J827" s="12" t="s">
        <v>709</v>
      </c>
      <c r="K827" s="12" t="s">
        <v>170</v>
      </c>
      <c r="L827" s="11" t="s">
        <v>11666</v>
      </c>
      <c r="M827" s="11" t="s">
        <v>28</v>
      </c>
      <c r="N827" s="11">
        <v>0</v>
      </c>
      <c r="O827" s="11">
        <v>0</v>
      </c>
      <c r="P827" s="11" t="s">
        <v>12208</v>
      </c>
      <c r="Q827" s="130">
        <v>4</v>
      </c>
      <c r="R827" s="130">
        <v>3</v>
      </c>
      <c r="S827" s="14"/>
      <c r="T827" s="16"/>
    </row>
    <row r="828" spans="1:20" ht="14.25" customHeight="1">
      <c r="A828" s="7">
        <v>95</v>
      </c>
      <c r="B828" s="10" t="s">
        <v>993</v>
      </c>
      <c r="C828" s="11" t="s">
        <v>284</v>
      </c>
      <c r="D828" s="11" t="s">
        <v>284</v>
      </c>
      <c r="E828" s="14"/>
      <c r="F828" s="14"/>
      <c r="G828" s="14"/>
      <c r="H828" s="14"/>
      <c r="I828" s="14"/>
      <c r="J828" s="12" t="s">
        <v>77</v>
      </c>
      <c r="K828" s="415"/>
      <c r="L828" s="11" t="s">
        <v>11688</v>
      </c>
      <c r="M828" s="11" t="s">
        <v>83</v>
      </c>
      <c r="N828" s="11">
        <v>0</v>
      </c>
      <c r="O828" s="11">
        <v>2</v>
      </c>
      <c r="P828" s="11"/>
      <c r="Q828" s="11"/>
      <c r="R828" s="11"/>
      <c r="S828" s="14"/>
      <c r="T828" s="16"/>
    </row>
    <row r="829" spans="1:20" ht="14.25" customHeight="1">
      <c r="A829" s="7">
        <v>95</v>
      </c>
      <c r="B829" s="10" t="s">
        <v>993</v>
      </c>
      <c r="C829" s="11" t="s">
        <v>753</v>
      </c>
      <c r="D829" s="11" t="s">
        <v>753</v>
      </c>
      <c r="E829" s="14"/>
      <c r="F829" s="14"/>
      <c r="G829" s="14"/>
      <c r="H829" s="14"/>
      <c r="I829" s="14"/>
      <c r="J829" s="12" t="s">
        <v>2082</v>
      </c>
      <c r="K829" s="415"/>
      <c r="L829" s="11" t="s">
        <v>11663</v>
      </c>
      <c r="M829" s="11" t="s">
        <v>28</v>
      </c>
      <c r="N829" s="11">
        <v>0</v>
      </c>
      <c r="O829" s="11">
        <v>0</v>
      </c>
      <c r="P829" s="11"/>
      <c r="Q829" s="11"/>
      <c r="R829" s="11"/>
      <c r="S829" s="14"/>
      <c r="T829" s="16"/>
    </row>
    <row r="830" spans="1:20" ht="14.25" customHeight="1">
      <c r="A830" s="7">
        <v>95</v>
      </c>
      <c r="B830" s="10" t="s">
        <v>993</v>
      </c>
      <c r="C830" s="11"/>
      <c r="D830" s="11" t="s">
        <v>12209</v>
      </c>
      <c r="E830" s="14"/>
      <c r="F830" s="14"/>
      <c r="G830" s="14"/>
      <c r="H830" s="14"/>
      <c r="I830" s="14"/>
      <c r="J830" s="12" t="s">
        <v>12001</v>
      </c>
      <c r="K830" s="415"/>
      <c r="L830" s="11" t="s">
        <v>11688</v>
      </c>
      <c r="M830" s="11" t="s">
        <v>83</v>
      </c>
      <c r="N830" s="11">
        <v>0</v>
      </c>
      <c r="O830" s="11">
        <v>3</v>
      </c>
      <c r="P830" s="11"/>
      <c r="Q830" s="11"/>
      <c r="R830" s="11"/>
      <c r="S830" s="14"/>
      <c r="T830" s="16"/>
    </row>
    <row r="831" spans="1:20" ht="14.25" customHeight="1">
      <c r="A831" s="7">
        <v>95</v>
      </c>
      <c r="B831" s="10" t="s">
        <v>993</v>
      </c>
      <c r="C831" s="11" t="s">
        <v>80</v>
      </c>
      <c r="D831" s="11" t="s">
        <v>717</v>
      </c>
      <c r="E831" s="14"/>
      <c r="F831" s="14"/>
      <c r="G831" s="14"/>
      <c r="H831" s="14"/>
      <c r="I831" s="14"/>
      <c r="J831" s="12" t="s">
        <v>12210</v>
      </c>
      <c r="K831" s="415"/>
      <c r="L831" s="11" t="s">
        <v>11688</v>
      </c>
      <c r="M831" s="11" t="s">
        <v>83</v>
      </c>
      <c r="N831" s="11">
        <v>0</v>
      </c>
      <c r="O831" s="11">
        <v>3</v>
      </c>
      <c r="P831" s="11"/>
      <c r="Q831" s="11"/>
      <c r="R831" s="11"/>
      <c r="S831" s="14"/>
      <c r="T831" s="16"/>
    </row>
    <row r="832" spans="1:20" ht="14.25" customHeight="1">
      <c r="A832" s="7">
        <v>95</v>
      </c>
      <c r="B832" s="10" t="s">
        <v>993</v>
      </c>
      <c r="C832" s="11"/>
      <c r="D832" s="11" t="s">
        <v>753</v>
      </c>
      <c r="E832" s="14"/>
      <c r="F832" s="14"/>
      <c r="G832" s="14"/>
      <c r="H832" s="14"/>
      <c r="I832" s="14"/>
      <c r="J832" s="12" t="s">
        <v>12211</v>
      </c>
      <c r="K832" s="415"/>
      <c r="L832" s="14"/>
      <c r="M832" s="14"/>
      <c r="N832" s="14"/>
      <c r="O832" s="11"/>
      <c r="P832" s="11"/>
      <c r="Q832" s="11"/>
      <c r="R832" s="11"/>
      <c r="S832" s="14"/>
      <c r="T832" s="16"/>
    </row>
    <row r="833" spans="1:20" ht="14.25" customHeight="1">
      <c r="A833" s="7">
        <v>96</v>
      </c>
      <c r="B833" s="19" t="s">
        <v>997</v>
      </c>
      <c r="C833" s="11"/>
      <c r="D833" s="11" t="s">
        <v>12212</v>
      </c>
      <c r="E833" s="14"/>
      <c r="F833" s="11"/>
      <c r="G833" s="14"/>
      <c r="H833" s="14"/>
      <c r="I833" s="14"/>
      <c r="J833" s="12" t="s">
        <v>2101</v>
      </c>
      <c r="K833" s="415"/>
      <c r="L833" s="11" t="s">
        <v>11663</v>
      </c>
      <c r="M833" s="11" t="s">
        <v>43</v>
      </c>
      <c r="N833" s="11">
        <v>0</v>
      </c>
      <c r="O833" s="11">
        <v>1</v>
      </c>
      <c r="P833" s="11"/>
      <c r="Q833" s="11"/>
      <c r="R833" s="11"/>
      <c r="S833" s="14"/>
      <c r="T833" s="16"/>
    </row>
    <row r="834" spans="1:20" ht="14.25" customHeight="1">
      <c r="A834" s="7">
        <v>96</v>
      </c>
      <c r="B834" s="19" t="s">
        <v>997</v>
      </c>
      <c r="C834" s="11" t="s">
        <v>84</v>
      </c>
      <c r="D834" s="11" t="s">
        <v>998</v>
      </c>
      <c r="E834" s="14"/>
      <c r="F834" s="11" t="s">
        <v>85</v>
      </c>
      <c r="G834" s="11" t="s">
        <v>1001</v>
      </c>
      <c r="H834" s="11" t="s">
        <v>1001</v>
      </c>
      <c r="I834" s="14"/>
      <c r="J834" s="12" t="s">
        <v>999</v>
      </c>
      <c r="K834" s="12" t="s">
        <v>682</v>
      </c>
      <c r="L834" s="11" t="s">
        <v>11666</v>
      </c>
      <c r="M834" s="11" t="s">
        <v>28</v>
      </c>
      <c r="N834" s="11">
        <v>0</v>
      </c>
      <c r="O834" s="11">
        <v>1</v>
      </c>
      <c r="P834" s="11"/>
      <c r="Q834" s="130">
        <v>4</v>
      </c>
      <c r="R834" s="130">
        <v>5</v>
      </c>
      <c r="S834" s="14"/>
      <c r="T834" s="16"/>
    </row>
    <row r="835" spans="1:20" ht="14.25" customHeight="1">
      <c r="A835" s="7">
        <v>96</v>
      </c>
      <c r="B835" s="19" t="s">
        <v>997</v>
      </c>
      <c r="C835" s="11" t="s">
        <v>80</v>
      </c>
      <c r="D835" s="11" t="s">
        <v>80</v>
      </c>
      <c r="E835" s="14"/>
      <c r="F835" s="14"/>
      <c r="G835" s="14"/>
      <c r="H835" s="14"/>
      <c r="I835" s="14"/>
      <c r="J835" s="12" t="s">
        <v>986</v>
      </c>
      <c r="K835" s="12" t="s">
        <v>223</v>
      </c>
      <c r="L835" s="11" t="s">
        <v>11688</v>
      </c>
      <c r="M835" s="11" t="s">
        <v>83</v>
      </c>
      <c r="N835" s="11">
        <v>0</v>
      </c>
      <c r="O835" s="11">
        <v>3</v>
      </c>
      <c r="P835" s="11"/>
      <c r="Q835" s="130">
        <v>4</v>
      </c>
      <c r="R835" s="130">
        <v>4</v>
      </c>
      <c r="S835" s="14"/>
      <c r="T835" s="16"/>
    </row>
    <row r="836" spans="1:20" ht="14.25" customHeight="1">
      <c r="A836" s="7">
        <v>96</v>
      </c>
      <c r="B836" s="19" t="s">
        <v>997</v>
      </c>
      <c r="C836" s="11" t="s">
        <v>557</v>
      </c>
      <c r="D836" s="11" t="s">
        <v>1003</v>
      </c>
      <c r="E836" s="11" t="s">
        <v>12213</v>
      </c>
      <c r="F836" s="14"/>
      <c r="G836" s="11" t="s">
        <v>1006</v>
      </c>
      <c r="H836" s="11" t="s">
        <v>1006</v>
      </c>
      <c r="I836" s="11" t="s">
        <v>1008</v>
      </c>
      <c r="J836" s="12" t="s">
        <v>1004</v>
      </c>
      <c r="K836" s="12" t="s">
        <v>1005</v>
      </c>
      <c r="L836" s="11" t="s">
        <v>11663</v>
      </c>
      <c r="M836" s="11" t="s">
        <v>43</v>
      </c>
      <c r="N836" s="11">
        <v>1</v>
      </c>
      <c r="O836" s="11">
        <v>1</v>
      </c>
      <c r="P836" s="11"/>
      <c r="Q836" s="130">
        <v>4</v>
      </c>
      <c r="R836" s="130">
        <v>4</v>
      </c>
      <c r="S836" s="14"/>
      <c r="T836" s="16"/>
    </row>
    <row r="837" spans="1:20" ht="14.25" customHeight="1">
      <c r="A837" s="7">
        <v>96</v>
      </c>
      <c r="B837" s="19" t="s">
        <v>997</v>
      </c>
      <c r="C837" s="11" t="s">
        <v>44</v>
      </c>
      <c r="D837" s="11" t="s">
        <v>1009</v>
      </c>
      <c r="E837" s="11"/>
      <c r="F837" s="11" t="s">
        <v>561</v>
      </c>
      <c r="G837" s="14"/>
      <c r="H837" s="14"/>
      <c r="I837" s="14"/>
      <c r="J837" s="12" t="s">
        <v>1010</v>
      </c>
      <c r="K837" s="12" t="s">
        <v>1011</v>
      </c>
      <c r="L837" s="11" t="s">
        <v>11666</v>
      </c>
      <c r="M837" s="11" t="s">
        <v>43</v>
      </c>
      <c r="N837" s="11">
        <v>0</v>
      </c>
      <c r="O837" s="11">
        <v>1</v>
      </c>
      <c r="P837" s="11"/>
      <c r="Q837" s="130">
        <v>4</v>
      </c>
      <c r="R837" s="130">
        <v>4</v>
      </c>
      <c r="S837" s="14"/>
      <c r="T837" s="16"/>
    </row>
    <row r="838" spans="1:20" ht="14.25" customHeight="1">
      <c r="A838" s="7">
        <v>96</v>
      </c>
      <c r="B838" s="19" t="s">
        <v>997</v>
      </c>
      <c r="C838" s="11" t="s">
        <v>94</v>
      </c>
      <c r="D838" s="11" t="s">
        <v>1012</v>
      </c>
      <c r="E838" s="11"/>
      <c r="F838" s="11"/>
      <c r="G838" s="14"/>
      <c r="H838" s="14"/>
      <c r="I838" s="14"/>
      <c r="J838" s="12" t="s">
        <v>1013</v>
      </c>
      <c r="K838" s="12" t="s">
        <v>1014</v>
      </c>
      <c r="L838" s="11" t="s">
        <v>11738</v>
      </c>
      <c r="M838" s="11" t="s">
        <v>98</v>
      </c>
      <c r="N838" s="11">
        <v>0</v>
      </c>
      <c r="O838" s="11"/>
      <c r="P838" s="11"/>
      <c r="Q838" s="130">
        <v>4</v>
      </c>
      <c r="R838" s="130">
        <v>3</v>
      </c>
      <c r="S838" s="14"/>
      <c r="T838" s="16"/>
    </row>
    <row r="839" spans="1:20" ht="14.25" customHeight="1">
      <c r="A839" s="7">
        <v>96</v>
      </c>
      <c r="B839" s="19" t="s">
        <v>997</v>
      </c>
      <c r="C839" s="11" t="s">
        <v>1015</v>
      </c>
      <c r="D839" s="11" t="s">
        <v>90</v>
      </c>
      <c r="E839" s="11"/>
      <c r="F839" s="11" t="s">
        <v>1016</v>
      </c>
      <c r="G839" s="11" t="s">
        <v>1020</v>
      </c>
      <c r="H839" s="11" t="s">
        <v>1020</v>
      </c>
      <c r="I839" s="14"/>
      <c r="J839" s="12" t="s">
        <v>1017</v>
      </c>
      <c r="K839" s="12" t="s">
        <v>1018</v>
      </c>
      <c r="L839" s="11" t="s">
        <v>11666</v>
      </c>
      <c r="M839" s="11" t="s">
        <v>43</v>
      </c>
      <c r="N839" s="11">
        <v>0</v>
      </c>
      <c r="O839" s="11">
        <v>1</v>
      </c>
      <c r="P839" s="11"/>
      <c r="Q839" s="130">
        <v>4</v>
      </c>
      <c r="R839" s="130">
        <v>4</v>
      </c>
      <c r="S839" s="14"/>
      <c r="T839" s="16"/>
    </row>
    <row r="840" spans="1:20" ht="14.25" customHeight="1">
      <c r="A840" s="7">
        <v>97</v>
      </c>
      <c r="B840" s="19" t="s">
        <v>1021</v>
      </c>
      <c r="C840" s="11" t="s">
        <v>1022</v>
      </c>
      <c r="D840" s="11" t="s">
        <v>12214</v>
      </c>
      <c r="E840" s="14"/>
      <c r="F840" s="14"/>
      <c r="G840" s="11" t="s">
        <v>12215</v>
      </c>
      <c r="H840" s="11" t="s">
        <v>12215</v>
      </c>
      <c r="I840" s="20" t="s">
        <v>1028</v>
      </c>
      <c r="J840" s="12" t="s">
        <v>1023</v>
      </c>
      <c r="K840" s="12" t="s">
        <v>937</v>
      </c>
      <c r="L840" s="11" t="s">
        <v>11666</v>
      </c>
      <c r="M840" s="11" t="s">
        <v>36</v>
      </c>
      <c r="N840" s="11">
        <v>1</v>
      </c>
      <c r="O840" s="11">
        <v>5</v>
      </c>
      <c r="P840" s="11"/>
      <c r="Q840" s="130">
        <v>4</v>
      </c>
      <c r="R840" s="130">
        <v>3</v>
      </c>
      <c r="S840" s="14"/>
      <c r="T840" s="16"/>
    </row>
    <row r="841" spans="1:20" ht="14.25" customHeight="1">
      <c r="A841" s="7">
        <v>98</v>
      </c>
      <c r="B841" s="19" t="s">
        <v>1029</v>
      </c>
      <c r="C841" s="11"/>
      <c r="D841" s="11" t="s">
        <v>68</v>
      </c>
      <c r="E841" s="14"/>
      <c r="F841" s="14"/>
      <c r="G841" s="14"/>
      <c r="H841" s="14"/>
      <c r="I841" s="14"/>
      <c r="J841" s="12" t="s">
        <v>281</v>
      </c>
      <c r="K841" s="415"/>
      <c r="L841" s="11" t="s">
        <v>11666</v>
      </c>
      <c r="M841" s="11" t="s">
        <v>28</v>
      </c>
      <c r="N841" s="11">
        <v>0</v>
      </c>
      <c r="O841" s="11">
        <v>1</v>
      </c>
      <c r="P841" s="11" t="s">
        <v>12216</v>
      </c>
      <c r="Q841" s="11"/>
      <c r="R841" s="11"/>
      <c r="S841" s="14"/>
      <c r="T841" s="16"/>
    </row>
    <row r="842" spans="1:20" ht="14.25" customHeight="1">
      <c r="A842" s="7">
        <v>98</v>
      </c>
      <c r="B842" s="19" t="s">
        <v>1029</v>
      </c>
      <c r="C842" s="11"/>
      <c r="D842" s="11" t="s">
        <v>12014</v>
      </c>
      <c r="E842" s="14"/>
      <c r="F842" s="14"/>
      <c r="G842" s="14"/>
      <c r="H842" s="14"/>
      <c r="I842" s="14"/>
      <c r="J842" s="12" t="s">
        <v>712</v>
      </c>
      <c r="K842" s="46" t="s">
        <v>341</v>
      </c>
      <c r="L842" s="11" t="s">
        <v>11663</v>
      </c>
      <c r="M842" s="11" t="s">
        <v>43</v>
      </c>
      <c r="N842" s="11">
        <v>0</v>
      </c>
      <c r="O842" s="11">
        <v>1</v>
      </c>
      <c r="P842" s="11" t="s">
        <v>12217</v>
      </c>
      <c r="Q842" s="11"/>
      <c r="R842" s="11"/>
      <c r="S842" s="14"/>
      <c r="T842" s="16"/>
    </row>
    <row r="843" spans="1:20" ht="14.25" customHeight="1">
      <c r="A843" s="7">
        <v>98</v>
      </c>
      <c r="B843" s="19" t="s">
        <v>1029</v>
      </c>
      <c r="C843" s="11" t="s">
        <v>68</v>
      </c>
      <c r="D843" s="11" t="s">
        <v>68</v>
      </c>
      <c r="E843" s="14"/>
      <c r="F843" s="14"/>
      <c r="G843" s="11" t="s">
        <v>12218</v>
      </c>
      <c r="H843" s="11" t="s">
        <v>1031</v>
      </c>
      <c r="I843" s="14"/>
      <c r="J843" s="12" t="s">
        <v>1030</v>
      </c>
      <c r="K843" s="12" t="s">
        <v>341</v>
      </c>
      <c r="L843" s="11" t="s">
        <v>11666</v>
      </c>
      <c r="M843" s="11" t="s">
        <v>28</v>
      </c>
      <c r="N843" s="11">
        <v>1</v>
      </c>
      <c r="O843" s="11">
        <v>1</v>
      </c>
      <c r="P843" s="11" t="s">
        <v>12219</v>
      </c>
      <c r="Q843" s="130">
        <v>4</v>
      </c>
      <c r="R843" s="130">
        <v>5</v>
      </c>
      <c r="S843" s="14"/>
      <c r="T843" s="16"/>
    </row>
    <row r="844" spans="1:20" ht="14.25" customHeight="1">
      <c r="A844" s="7">
        <v>98</v>
      </c>
      <c r="B844" s="19" t="s">
        <v>1029</v>
      </c>
      <c r="C844" s="11" t="s">
        <v>1062</v>
      </c>
      <c r="D844" s="11" t="s">
        <v>12014</v>
      </c>
      <c r="E844" s="11" t="s">
        <v>12220</v>
      </c>
      <c r="F844" s="14"/>
      <c r="G844" s="11"/>
      <c r="H844" s="11"/>
      <c r="I844" s="14"/>
      <c r="J844" s="12" t="s">
        <v>854</v>
      </c>
      <c r="K844" s="415"/>
      <c r="L844" s="11" t="s">
        <v>11663</v>
      </c>
      <c r="M844" s="11" t="s">
        <v>43</v>
      </c>
      <c r="N844" s="11">
        <v>0</v>
      </c>
      <c r="O844" s="11">
        <v>1</v>
      </c>
      <c r="P844" s="11" t="s">
        <v>12221</v>
      </c>
      <c r="Q844" s="11"/>
      <c r="R844" s="11"/>
      <c r="S844" s="14"/>
      <c r="T844" s="16"/>
    </row>
    <row r="845" spans="1:20" ht="14.25" customHeight="1">
      <c r="A845" s="7">
        <v>98</v>
      </c>
      <c r="B845" s="19" t="s">
        <v>1029</v>
      </c>
      <c r="C845" s="11" t="s">
        <v>84</v>
      </c>
      <c r="D845" s="11" t="s">
        <v>85</v>
      </c>
      <c r="E845" s="11"/>
      <c r="F845" s="14"/>
      <c r="G845" s="11" t="s">
        <v>12222</v>
      </c>
      <c r="H845" s="11" t="s">
        <v>1035</v>
      </c>
      <c r="I845" s="14"/>
      <c r="J845" s="12" t="s">
        <v>1032</v>
      </c>
      <c r="K845" s="12" t="s">
        <v>1033</v>
      </c>
      <c r="L845" s="11" t="s">
        <v>11666</v>
      </c>
      <c r="M845" s="11" t="s">
        <v>28</v>
      </c>
      <c r="N845" s="11">
        <v>1</v>
      </c>
      <c r="O845" s="11">
        <v>1</v>
      </c>
      <c r="P845" s="11" t="s">
        <v>12223</v>
      </c>
      <c r="Q845" s="130">
        <v>4</v>
      </c>
      <c r="R845" s="130">
        <v>5</v>
      </c>
      <c r="S845" s="14"/>
      <c r="T845" s="16"/>
    </row>
    <row r="846" spans="1:20" ht="14.25" customHeight="1">
      <c r="A846" s="7">
        <v>98</v>
      </c>
      <c r="B846" s="19" t="s">
        <v>1029</v>
      </c>
      <c r="C846" s="44"/>
      <c r="D846" s="11" t="s">
        <v>852</v>
      </c>
      <c r="E846" s="11" t="s">
        <v>12224</v>
      </c>
      <c r="F846" s="14"/>
      <c r="G846" s="11" t="s">
        <v>12225</v>
      </c>
      <c r="H846" s="11" t="s">
        <v>12225</v>
      </c>
      <c r="I846" s="14"/>
      <c r="J846" s="12" t="s">
        <v>1072</v>
      </c>
      <c r="K846" s="46"/>
      <c r="L846" s="11" t="s">
        <v>11666</v>
      </c>
      <c r="M846" s="11" t="s">
        <v>43</v>
      </c>
      <c r="N846" s="11">
        <v>1</v>
      </c>
      <c r="O846" s="11">
        <v>1</v>
      </c>
      <c r="P846" s="11" t="s">
        <v>12226</v>
      </c>
      <c r="Q846" s="11"/>
      <c r="R846" s="11"/>
      <c r="S846" s="14"/>
      <c r="T846" s="16"/>
    </row>
    <row r="847" spans="1:20" ht="14.25" customHeight="1">
      <c r="A847" s="7">
        <v>98</v>
      </c>
      <c r="B847" s="19" t="s">
        <v>1029</v>
      </c>
      <c r="C847" s="11" t="s">
        <v>38</v>
      </c>
      <c r="D847" s="11" t="s">
        <v>1036</v>
      </c>
      <c r="E847" s="11"/>
      <c r="F847" s="14"/>
      <c r="G847" s="11" t="s">
        <v>547</v>
      </c>
      <c r="H847" s="11" t="s">
        <v>547</v>
      </c>
      <c r="I847" s="14"/>
      <c r="J847" s="12" t="s">
        <v>321</v>
      </c>
      <c r="K847" s="12" t="s">
        <v>96</v>
      </c>
      <c r="L847" s="11" t="s">
        <v>11663</v>
      </c>
      <c r="M847" s="11" t="s">
        <v>43</v>
      </c>
      <c r="N847" s="11">
        <v>0</v>
      </c>
      <c r="O847" s="11">
        <v>1</v>
      </c>
      <c r="P847" s="11"/>
      <c r="Q847" s="130">
        <v>4</v>
      </c>
      <c r="R847" s="130">
        <v>3</v>
      </c>
      <c r="S847" s="14"/>
      <c r="T847" s="16"/>
    </row>
    <row r="848" spans="1:20" ht="14.25" customHeight="1">
      <c r="A848" s="7">
        <v>98</v>
      </c>
      <c r="B848" s="19" t="s">
        <v>1029</v>
      </c>
      <c r="C848" s="11" t="s">
        <v>816</v>
      </c>
      <c r="D848" s="11" t="s">
        <v>852</v>
      </c>
      <c r="E848" s="11" t="s">
        <v>12224</v>
      </c>
      <c r="F848" s="14"/>
      <c r="G848" s="11" t="s">
        <v>12227</v>
      </c>
      <c r="H848" s="11" t="s">
        <v>1039</v>
      </c>
      <c r="I848" s="11" t="s">
        <v>1041</v>
      </c>
      <c r="J848" s="12" t="s">
        <v>1037</v>
      </c>
      <c r="K848" s="12" t="s">
        <v>92</v>
      </c>
      <c r="L848" s="11" t="s">
        <v>11666</v>
      </c>
      <c r="M848" s="11" t="s">
        <v>43</v>
      </c>
      <c r="N848" s="11">
        <v>1</v>
      </c>
      <c r="O848" s="11">
        <v>1</v>
      </c>
      <c r="P848" s="11" t="s">
        <v>12228</v>
      </c>
      <c r="Q848" s="130">
        <v>4</v>
      </c>
      <c r="R848" s="130">
        <v>4</v>
      </c>
      <c r="S848" s="14"/>
      <c r="T848" s="16"/>
    </row>
    <row r="849" spans="1:20" ht="14.25" customHeight="1">
      <c r="A849" s="7">
        <v>98</v>
      </c>
      <c r="B849" s="19" t="s">
        <v>1029</v>
      </c>
      <c r="C849" s="11" t="s">
        <v>79</v>
      </c>
      <c r="D849" s="11" t="s">
        <v>79</v>
      </c>
      <c r="E849" s="11"/>
      <c r="F849" s="14"/>
      <c r="G849" s="11" t="s">
        <v>1044</v>
      </c>
      <c r="H849" s="11" t="s">
        <v>12229</v>
      </c>
      <c r="I849" s="11"/>
      <c r="J849" s="12" t="s">
        <v>1042</v>
      </c>
      <c r="K849" s="12" t="s">
        <v>187</v>
      </c>
      <c r="L849" s="11" t="s">
        <v>11688</v>
      </c>
      <c r="M849" s="11" t="s">
        <v>83</v>
      </c>
      <c r="N849" s="11">
        <v>1</v>
      </c>
      <c r="O849" s="11">
        <v>3</v>
      </c>
      <c r="P849" s="11"/>
      <c r="Q849" s="130">
        <v>4</v>
      </c>
      <c r="R849" s="130">
        <v>4</v>
      </c>
      <c r="S849" s="14"/>
      <c r="T849" s="16"/>
    </row>
    <row r="850" spans="1:20" ht="14.25" customHeight="1">
      <c r="A850" s="7">
        <v>98</v>
      </c>
      <c r="B850" s="19" t="s">
        <v>1029</v>
      </c>
      <c r="C850" s="11" t="s">
        <v>233</v>
      </c>
      <c r="D850" s="11" t="s">
        <v>1045</v>
      </c>
      <c r="E850" s="11" t="s">
        <v>12230</v>
      </c>
      <c r="F850" s="14"/>
      <c r="G850" s="11" t="s">
        <v>12231</v>
      </c>
      <c r="H850" s="11" t="s">
        <v>1048</v>
      </c>
      <c r="I850" s="11"/>
      <c r="J850" s="12" t="s">
        <v>1046</v>
      </c>
      <c r="K850" s="12" t="s">
        <v>195</v>
      </c>
      <c r="L850" s="11" t="s">
        <v>11666</v>
      </c>
      <c r="M850" s="11" t="s">
        <v>28</v>
      </c>
      <c r="N850" s="11">
        <v>1</v>
      </c>
      <c r="O850" s="11">
        <v>0</v>
      </c>
      <c r="P850" s="11" t="s">
        <v>12232</v>
      </c>
      <c r="Q850" s="130">
        <v>4</v>
      </c>
      <c r="R850" s="130">
        <v>4</v>
      </c>
      <c r="S850" s="14"/>
      <c r="T850" s="16"/>
    </row>
    <row r="851" spans="1:20" ht="14.25" customHeight="1">
      <c r="A851" s="7">
        <v>98</v>
      </c>
      <c r="B851" s="19" t="s">
        <v>1029</v>
      </c>
      <c r="C851" s="11" t="s">
        <v>318</v>
      </c>
      <c r="D851" s="11" t="s">
        <v>90</v>
      </c>
      <c r="E851" s="11" t="s">
        <v>12233</v>
      </c>
      <c r="F851" s="11" t="s">
        <v>1049</v>
      </c>
      <c r="G851" s="11" t="s">
        <v>1051</v>
      </c>
      <c r="H851" s="11" t="s">
        <v>1052</v>
      </c>
      <c r="I851" s="11"/>
      <c r="J851" s="12" t="s">
        <v>505</v>
      </c>
      <c r="K851" s="12" t="s">
        <v>1050</v>
      </c>
      <c r="L851" s="11" t="s">
        <v>11663</v>
      </c>
      <c r="M851" s="11" t="s">
        <v>83</v>
      </c>
      <c r="N851" s="11">
        <v>1</v>
      </c>
      <c r="O851" s="11">
        <v>1</v>
      </c>
      <c r="P851" s="11"/>
      <c r="Q851" s="130">
        <v>4</v>
      </c>
      <c r="R851" s="130">
        <v>4</v>
      </c>
      <c r="S851" s="14"/>
      <c r="T851" s="16"/>
    </row>
    <row r="852" spans="1:20" ht="14.25" customHeight="1">
      <c r="A852" s="7">
        <v>98</v>
      </c>
      <c r="B852" s="19" t="s">
        <v>1029</v>
      </c>
      <c r="C852" s="11" t="s">
        <v>30</v>
      </c>
      <c r="D852" s="11" t="s">
        <v>90</v>
      </c>
      <c r="E852" s="11" t="s">
        <v>12234</v>
      </c>
      <c r="F852" s="11" t="s">
        <v>31</v>
      </c>
      <c r="G852" s="11" t="s">
        <v>12235</v>
      </c>
      <c r="H852" s="11" t="s">
        <v>12236</v>
      </c>
      <c r="I852" s="11" t="s">
        <v>1057</v>
      </c>
      <c r="J852" s="12" t="s">
        <v>1053</v>
      </c>
      <c r="K852" s="12" t="s">
        <v>1054</v>
      </c>
      <c r="L852" s="11" t="s">
        <v>11666</v>
      </c>
      <c r="M852" s="11" t="s">
        <v>36</v>
      </c>
      <c r="N852" s="11">
        <v>1</v>
      </c>
      <c r="O852" s="11">
        <v>1</v>
      </c>
      <c r="P852" s="11" t="s">
        <v>12237</v>
      </c>
      <c r="Q852" s="130">
        <v>5</v>
      </c>
      <c r="R852" s="130">
        <v>4</v>
      </c>
      <c r="S852" s="14"/>
      <c r="T852" s="16"/>
    </row>
    <row r="853" spans="1:20" ht="14.25" customHeight="1">
      <c r="A853" s="7">
        <v>99</v>
      </c>
      <c r="B853" s="19" t="s">
        <v>1058</v>
      </c>
      <c r="C853" s="11"/>
      <c r="D853" s="11" t="s">
        <v>801</v>
      </c>
      <c r="E853" s="14"/>
      <c r="F853" s="14"/>
      <c r="G853" s="14"/>
      <c r="H853" s="14"/>
      <c r="I853" s="14"/>
      <c r="J853" s="12" t="s">
        <v>2337</v>
      </c>
      <c r="K853" s="415"/>
      <c r="L853" s="11" t="s">
        <v>11666</v>
      </c>
      <c r="M853" s="11" t="s">
        <v>28</v>
      </c>
      <c r="N853" s="11">
        <v>0</v>
      </c>
      <c r="O853" s="11">
        <v>1</v>
      </c>
      <c r="P853" s="11" t="s">
        <v>12238</v>
      </c>
      <c r="Q853" s="11"/>
      <c r="R853" s="11"/>
      <c r="S853" s="14"/>
      <c r="T853" s="16"/>
    </row>
    <row r="854" spans="1:20" ht="14.25" customHeight="1">
      <c r="A854" s="7">
        <v>99</v>
      </c>
      <c r="B854" s="19" t="s">
        <v>1058</v>
      </c>
      <c r="C854" s="11" t="s">
        <v>68</v>
      </c>
      <c r="D854" s="11" t="s">
        <v>801</v>
      </c>
      <c r="E854" s="14"/>
      <c r="F854" s="14"/>
      <c r="G854" s="11" t="s">
        <v>12239</v>
      </c>
      <c r="H854" s="11" t="s">
        <v>12240</v>
      </c>
      <c r="I854" s="1"/>
      <c r="J854" s="12" t="s">
        <v>1059</v>
      </c>
      <c r="K854" s="12" t="s">
        <v>1004</v>
      </c>
      <c r="L854" s="11" t="s">
        <v>11666</v>
      </c>
      <c r="M854" s="11" t="s">
        <v>28</v>
      </c>
      <c r="N854" s="11">
        <v>1</v>
      </c>
      <c r="O854" s="11">
        <v>1</v>
      </c>
      <c r="P854" s="11" t="s">
        <v>12241</v>
      </c>
      <c r="Q854" s="130">
        <v>4</v>
      </c>
      <c r="R854" s="130">
        <v>5</v>
      </c>
      <c r="S854" s="14"/>
      <c r="T854" s="16"/>
    </row>
    <row r="855" spans="1:20" ht="14.25" customHeight="1">
      <c r="A855" s="7">
        <v>99</v>
      </c>
      <c r="B855" s="19" t="s">
        <v>1058</v>
      </c>
      <c r="C855" s="39" t="s">
        <v>1062</v>
      </c>
      <c r="D855" s="11" t="s">
        <v>1063</v>
      </c>
      <c r="E855" s="14"/>
      <c r="F855" s="11" t="s">
        <v>1064</v>
      </c>
      <c r="G855" s="11" t="s">
        <v>1065</v>
      </c>
      <c r="H855" s="11" t="s">
        <v>1065</v>
      </c>
      <c r="I855" s="40"/>
      <c r="J855" s="12" t="s">
        <v>375</v>
      </c>
      <c r="K855" s="12" t="s">
        <v>1004</v>
      </c>
      <c r="L855" s="11" t="s">
        <v>11663</v>
      </c>
      <c r="M855" s="11" t="s">
        <v>28</v>
      </c>
      <c r="N855" s="11">
        <v>1</v>
      </c>
      <c r="O855" s="11">
        <v>1</v>
      </c>
      <c r="P855" s="11" t="s">
        <v>12242</v>
      </c>
      <c r="Q855" s="130">
        <v>4</v>
      </c>
      <c r="R855" s="130">
        <v>4</v>
      </c>
      <c r="S855" s="14"/>
      <c r="T855" s="16"/>
    </row>
    <row r="856" spans="1:20" ht="14.25" customHeight="1">
      <c r="A856" s="7">
        <v>100</v>
      </c>
      <c r="B856" s="19" t="s">
        <v>1066</v>
      </c>
      <c r="C856" s="11" t="s">
        <v>68</v>
      </c>
      <c r="D856" s="11" t="s">
        <v>68</v>
      </c>
      <c r="E856" s="14"/>
      <c r="F856" s="14"/>
      <c r="G856" s="11"/>
      <c r="H856" s="11"/>
      <c r="I856" s="11"/>
      <c r="J856" s="12" t="s">
        <v>1228</v>
      </c>
      <c r="K856" s="415"/>
      <c r="L856" s="11" t="s">
        <v>11666</v>
      </c>
      <c r="M856" s="11" t="s">
        <v>28</v>
      </c>
      <c r="N856" s="11">
        <v>0</v>
      </c>
      <c r="O856" s="11">
        <v>0</v>
      </c>
      <c r="P856" s="11" t="s">
        <v>12243</v>
      </c>
      <c r="Q856" s="11"/>
      <c r="R856" s="11"/>
      <c r="S856" s="14"/>
      <c r="T856" s="16"/>
    </row>
    <row r="857" spans="1:20" ht="14.25" customHeight="1">
      <c r="A857" s="7">
        <v>100</v>
      </c>
      <c r="B857" s="19" t="s">
        <v>1066</v>
      </c>
      <c r="C857" s="16"/>
      <c r="D857" s="11" t="s">
        <v>3824</v>
      </c>
      <c r="E857" s="11" t="s">
        <v>12244</v>
      </c>
      <c r="F857" s="14"/>
      <c r="G857" s="14"/>
      <c r="H857" s="14"/>
      <c r="I857" s="11"/>
      <c r="J857" s="12" t="s">
        <v>672</v>
      </c>
      <c r="K857" s="415"/>
      <c r="L857" s="11" t="s">
        <v>11666</v>
      </c>
      <c r="M857" s="11" t="s">
        <v>28</v>
      </c>
      <c r="N857" s="11">
        <v>0</v>
      </c>
      <c r="O857" s="11">
        <v>0</v>
      </c>
      <c r="P857" s="11"/>
      <c r="Q857" s="11"/>
      <c r="R857" s="11"/>
      <c r="S857" s="14"/>
      <c r="T857" s="16"/>
    </row>
    <row r="858" spans="1:20" ht="14.25" customHeight="1">
      <c r="A858" s="7">
        <v>100</v>
      </c>
      <c r="B858" s="19" t="s">
        <v>1066</v>
      </c>
      <c r="C858" s="11" t="s">
        <v>22</v>
      </c>
      <c r="D858" s="11" t="s">
        <v>23</v>
      </c>
      <c r="E858" s="14"/>
      <c r="F858" s="14"/>
      <c r="G858" s="11" t="s">
        <v>1068</v>
      </c>
      <c r="H858" s="11" t="s">
        <v>1068</v>
      </c>
      <c r="I858" s="11"/>
      <c r="J858" s="12" t="s">
        <v>798</v>
      </c>
      <c r="K858" s="12" t="s">
        <v>341</v>
      </c>
      <c r="L858" s="11" t="s">
        <v>11666</v>
      </c>
      <c r="M858" s="11" t="s">
        <v>28</v>
      </c>
      <c r="N858" s="11">
        <v>1</v>
      </c>
      <c r="O858" s="11">
        <v>0</v>
      </c>
      <c r="P858" s="11"/>
      <c r="Q858" s="130">
        <v>4</v>
      </c>
      <c r="R858" s="130">
        <v>4</v>
      </c>
      <c r="S858" s="14"/>
      <c r="T858" s="16"/>
    </row>
    <row r="859" spans="1:20" ht="14.25" customHeight="1">
      <c r="A859" s="7">
        <v>100</v>
      </c>
      <c r="B859" s="19" t="s">
        <v>1066</v>
      </c>
      <c r="C859" s="11" t="s">
        <v>84</v>
      </c>
      <c r="D859" s="11" t="s">
        <v>85</v>
      </c>
      <c r="E859" s="14"/>
      <c r="F859" s="14"/>
      <c r="G859" s="11" t="s">
        <v>12245</v>
      </c>
      <c r="H859" s="11" t="s">
        <v>12246</v>
      </c>
      <c r="I859" s="14"/>
      <c r="J859" s="12" t="s">
        <v>864</v>
      </c>
      <c r="K859" s="12" t="s">
        <v>1069</v>
      </c>
      <c r="L859" s="11" t="s">
        <v>11666</v>
      </c>
      <c r="M859" s="11" t="s">
        <v>28</v>
      </c>
      <c r="N859" s="11">
        <v>1</v>
      </c>
      <c r="O859" s="11">
        <v>0</v>
      </c>
      <c r="P859" s="11" t="s">
        <v>12247</v>
      </c>
      <c r="Q859" s="130">
        <v>4</v>
      </c>
      <c r="R859" s="130">
        <v>4</v>
      </c>
      <c r="S859" s="14"/>
      <c r="T859" s="16"/>
    </row>
    <row r="860" spans="1:20" ht="14.25" customHeight="1">
      <c r="A860" s="7">
        <v>100</v>
      </c>
      <c r="B860" s="19" t="s">
        <v>1066</v>
      </c>
      <c r="C860" s="11" t="s">
        <v>30</v>
      </c>
      <c r="D860" s="11" t="s">
        <v>31</v>
      </c>
      <c r="E860" s="14"/>
      <c r="F860" s="14"/>
      <c r="G860" s="11" t="s">
        <v>12248</v>
      </c>
      <c r="H860" s="11" t="s">
        <v>1075</v>
      </c>
      <c r="I860" s="11" t="s">
        <v>1077</v>
      </c>
      <c r="J860" s="12" t="s">
        <v>1072</v>
      </c>
      <c r="K860" s="12" t="s">
        <v>1073</v>
      </c>
      <c r="L860" s="11" t="s">
        <v>11666</v>
      </c>
      <c r="M860" s="11" t="s">
        <v>36</v>
      </c>
      <c r="N860" s="11">
        <v>1</v>
      </c>
      <c r="O860" s="11">
        <v>0</v>
      </c>
      <c r="P860" s="11" t="s">
        <v>12249</v>
      </c>
      <c r="Q860" s="130">
        <v>5</v>
      </c>
      <c r="R860" s="130">
        <v>4</v>
      </c>
      <c r="S860" s="14"/>
      <c r="T860" s="16"/>
    </row>
    <row r="861" spans="1:20" ht="14.25" customHeight="1">
      <c r="A861" s="7">
        <v>100</v>
      </c>
      <c r="B861" s="19" t="s">
        <v>1066</v>
      </c>
      <c r="C861" s="11" t="s">
        <v>1078</v>
      </c>
      <c r="D861" s="11" t="s">
        <v>1079</v>
      </c>
      <c r="E861" s="14"/>
      <c r="F861" s="14"/>
      <c r="G861" s="11" t="s">
        <v>1082</v>
      </c>
      <c r="H861" s="11" t="s">
        <v>1082</v>
      </c>
      <c r="I861" s="11" t="s">
        <v>1040</v>
      </c>
      <c r="J861" s="12" t="s">
        <v>1080</v>
      </c>
      <c r="K861" s="12" t="s">
        <v>329</v>
      </c>
      <c r="L861" s="11" t="s">
        <v>11666</v>
      </c>
      <c r="M861" s="11" t="s">
        <v>28</v>
      </c>
      <c r="N861" s="11">
        <v>1</v>
      </c>
      <c r="O861" s="11">
        <v>1</v>
      </c>
      <c r="P861" s="11"/>
      <c r="Q861" s="130">
        <v>4</v>
      </c>
      <c r="R861" s="130">
        <v>4</v>
      </c>
      <c r="S861" s="14"/>
      <c r="T861" s="16"/>
    </row>
    <row r="862" spans="1:20" ht="14.25" customHeight="1">
      <c r="A862" s="7">
        <v>100</v>
      </c>
      <c r="B862" s="19" t="s">
        <v>1066</v>
      </c>
      <c r="C862" s="11" t="s">
        <v>298</v>
      </c>
      <c r="D862" s="11" t="s">
        <v>299</v>
      </c>
      <c r="E862" s="14"/>
      <c r="F862" s="14"/>
      <c r="G862" s="11"/>
      <c r="H862" s="11"/>
      <c r="I862" s="11"/>
      <c r="J862" s="12" t="s">
        <v>6029</v>
      </c>
      <c r="K862" s="415"/>
      <c r="L862" s="11" t="s">
        <v>11666</v>
      </c>
      <c r="M862" s="11" t="s">
        <v>28</v>
      </c>
      <c r="N862" s="11">
        <v>0</v>
      </c>
      <c r="O862" s="11">
        <v>1</v>
      </c>
      <c r="P862" s="11" t="s">
        <v>12250</v>
      </c>
      <c r="Q862" s="11"/>
      <c r="R862" s="11"/>
      <c r="S862" s="14"/>
      <c r="T862" s="16"/>
    </row>
    <row r="863" spans="1:20" ht="14.25" customHeight="1">
      <c r="A863" s="7">
        <v>101</v>
      </c>
      <c r="B863" s="19" t="s">
        <v>1399</v>
      </c>
      <c r="C863" s="11" t="s">
        <v>80</v>
      </c>
      <c r="D863" s="11" t="s">
        <v>80</v>
      </c>
      <c r="E863" s="14"/>
      <c r="F863" s="14"/>
      <c r="G863" s="14"/>
      <c r="H863" s="14"/>
      <c r="I863" s="14"/>
      <c r="J863" s="12" t="s">
        <v>1401</v>
      </c>
      <c r="K863" s="46" t="s">
        <v>579</v>
      </c>
      <c r="L863" s="11" t="s">
        <v>11688</v>
      </c>
      <c r="M863" s="11" t="s">
        <v>83</v>
      </c>
      <c r="N863" s="11">
        <v>0</v>
      </c>
      <c r="O863" s="11">
        <v>3</v>
      </c>
      <c r="P863" s="11" t="s">
        <v>12251</v>
      </c>
      <c r="Q863" s="130">
        <v>3</v>
      </c>
      <c r="R863" s="130">
        <v>3</v>
      </c>
      <c r="S863" s="14"/>
      <c r="T863" s="16"/>
    </row>
    <row r="864" spans="1:20" ht="14.25" customHeight="1">
      <c r="A864" s="7">
        <v>102</v>
      </c>
      <c r="B864" s="19" t="s">
        <v>1404</v>
      </c>
      <c r="C864" s="11" t="s">
        <v>11073</v>
      </c>
      <c r="D864" s="11" t="s">
        <v>11073</v>
      </c>
      <c r="E864" s="14"/>
      <c r="F864" s="14"/>
      <c r="G864" s="11" t="s">
        <v>12252</v>
      </c>
      <c r="H864" s="11" t="s">
        <v>12252</v>
      </c>
      <c r="I864" s="14"/>
      <c r="J864" s="12" t="s">
        <v>1475</v>
      </c>
      <c r="K864" s="12" t="s">
        <v>574</v>
      </c>
      <c r="L864" s="11" t="s">
        <v>11666</v>
      </c>
      <c r="M864" s="11" t="s">
        <v>43</v>
      </c>
      <c r="N864" s="11">
        <v>0</v>
      </c>
      <c r="O864" s="11">
        <v>4</v>
      </c>
      <c r="P864" s="11"/>
      <c r="Q864" s="130">
        <v>3</v>
      </c>
      <c r="R864" s="130">
        <v>3</v>
      </c>
      <c r="S864" s="14"/>
      <c r="T864" s="16"/>
    </row>
    <row r="865" spans="1:20" ht="14.25" customHeight="1">
      <c r="A865" s="7">
        <v>102</v>
      </c>
      <c r="B865" s="19" t="s">
        <v>1404</v>
      </c>
      <c r="C865" s="11" t="s">
        <v>784</v>
      </c>
      <c r="D865" s="11" t="s">
        <v>784</v>
      </c>
      <c r="E865" s="14"/>
      <c r="F865" s="14"/>
      <c r="G865" s="11" t="s">
        <v>1407</v>
      </c>
      <c r="H865" s="11" t="s">
        <v>1407</v>
      </c>
      <c r="I865" s="14"/>
      <c r="J865" s="12" t="s">
        <v>1406</v>
      </c>
      <c r="K865" s="12" t="s">
        <v>810</v>
      </c>
      <c r="L865" s="11" t="s">
        <v>11666</v>
      </c>
      <c r="M865" s="11" t="s">
        <v>43</v>
      </c>
      <c r="N865" s="11">
        <v>0</v>
      </c>
      <c r="O865" s="11">
        <v>0</v>
      </c>
      <c r="P865" s="11"/>
      <c r="Q865" s="130">
        <v>4</v>
      </c>
      <c r="R865" s="130">
        <v>5</v>
      </c>
      <c r="S865" s="14"/>
      <c r="T865" s="16"/>
    </row>
    <row r="866" spans="1:20" ht="14.25" customHeight="1">
      <c r="A866" s="7">
        <v>102</v>
      </c>
      <c r="B866" s="19" t="s">
        <v>1404</v>
      </c>
      <c r="C866" s="11" t="s">
        <v>816</v>
      </c>
      <c r="D866" s="11" t="s">
        <v>852</v>
      </c>
      <c r="E866" s="11" t="s">
        <v>622</v>
      </c>
      <c r="F866" s="14"/>
      <c r="G866" s="14"/>
      <c r="H866" s="14"/>
      <c r="I866" s="14"/>
      <c r="J866" s="12" t="s">
        <v>213</v>
      </c>
      <c r="K866" s="12" t="s">
        <v>810</v>
      </c>
      <c r="L866" s="11" t="s">
        <v>11666</v>
      </c>
      <c r="M866" s="11" t="s">
        <v>43</v>
      </c>
      <c r="N866" s="11">
        <v>0</v>
      </c>
      <c r="O866" s="11">
        <v>0</v>
      </c>
      <c r="P866" s="11" t="s">
        <v>12253</v>
      </c>
      <c r="Q866" s="130">
        <v>4</v>
      </c>
      <c r="R866" s="130">
        <v>3</v>
      </c>
      <c r="S866" s="14"/>
      <c r="T866" s="16"/>
    </row>
    <row r="867" spans="1:20" ht="14.25" customHeight="1">
      <c r="A867" s="7">
        <v>102</v>
      </c>
      <c r="B867" s="19" t="s">
        <v>1404</v>
      </c>
      <c r="C867" s="11" t="s">
        <v>121</v>
      </c>
      <c r="D867" s="11" t="s">
        <v>1408</v>
      </c>
      <c r="E867" s="11" t="s">
        <v>12254</v>
      </c>
      <c r="F867" s="14"/>
      <c r="G867" s="11" t="s">
        <v>1411</v>
      </c>
      <c r="H867" s="11" t="s">
        <v>1369</v>
      </c>
      <c r="I867" s="14"/>
      <c r="J867" s="12" t="s">
        <v>1409</v>
      </c>
      <c r="K867" s="12" t="s">
        <v>1410</v>
      </c>
      <c r="L867" s="11" t="s">
        <v>11663</v>
      </c>
      <c r="M867" s="11" t="s">
        <v>5797</v>
      </c>
      <c r="N867" s="11">
        <v>0</v>
      </c>
      <c r="O867" s="11">
        <v>5</v>
      </c>
      <c r="P867" s="11" t="s">
        <v>12255</v>
      </c>
      <c r="Q867" s="130">
        <v>5</v>
      </c>
      <c r="R867" s="130">
        <v>5</v>
      </c>
      <c r="S867" s="14"/>
      <c r="T867" s="16"/>
    </row>
    <row r="868" spans="1:20" ht="14.25" customHeight="1">
      <c r="A868" s="7">
        <v>102</v>
      </c>
      <c r="B868" s="19" t="s">
        <v>1404</v>
      </c>
      <c r="C868" s="11" t="s">
        <v>89</v>
      </c>
      <c r="D868" s="11" t="s">
        <v>1412</v>
      </c>
      <c r="E868" s="11"/>
      <c r="F868" s="14"/>
      <c r="G868" s="11" t="s">
        <v>1413</v>
      </c>
      <c r="H868" s="11"/>
      <c r="I868" s="14"/>
      <c r="J868" s="12" t="s">
        <v>754</v>
      </c>
      <c r="K868" s="12" t="s">
        <v>1410</v>
      </c>
      <c r="L868" s="11" t="s">
        <v>11666</v>
      </c>
      <c r="M868" s="11" t="s">
        <v>43</v>
      </c>
      <c r="N868" s="11">
        <v>0</v>
      </c>
      <c r="O868" s="11">
        <v>1</v>
      </c>
      <c r="P868" s="11"/>
      <c r="Q868" s="130">
        <v>4</v>
      </c>
      <c r="R868" s="130">
        <v>3</v>
      </c>
      <c r="S868" s="14"/>
      <c r="T868" s="16"/>
    </row>
    <row r="869" spans="1:20" ht="14.25" customHeight="1">
      <c r="A869" s="7">
        <v>102</v>
      </c>
      <c r="B869" s="19" t="s">
        <v>1404</v>
      </c>
      <c r="C869" s="11" t="s">
        <v>1414</v>
      </c>
      <c r="D869" s="11" t="s">
        <v>1415</v>
      </c>
      <c r="E869" s="11" t="s">
        <v>12256</v>
      </c>
      <c r="F869" s="14"/>
      <c r="G869" s="11" t="s">
        <v>12257</v>
      </c>
      <c r="H869" s="11" t="s">
        <v>12257</v>
      </c>
      <c r="I869" s="14"/>
      <c r="J869" s="12" t="s">
        <v>1416</v>
      </c>
      <c r="K869" s="12" t="s">
        <v>1410</v>
      </c>
      <c r="L869" s="11" t="s">
        <v>11666</v>
      </c>
      <c r="M869" s="11" t="s">
        <v>28</v>
      </c>
      <c r="N869" s="11">
        <v>0</v>
      </c>
      <c r="O869" s="11">
        <v>1</v>
      </c>
      <c r="P869" s="11" t="s">
        <v>12258</v>
      </c>
      <c r="Q869" s="130">
        <v>3</v>
      </c>
      <c r="R869" s="130">
        <v>3</v>
      </c>
      <c r="S869" s="14"/>
      <c r="T869" s="16"/>
    </row>
    <row r="870" spans="1:20" ht="14.25" customHeight="1">
      <c r="A870" s="7">
        <v>102</v>
      </c>
      <c r="B870" s="19" t="s">
        <v>1404</v>
      </c>
      <c r="C870" s="11" t="s">
        <v>1419</v>
      </c>
      <c r="D870" s="11" t="s">
        <v>12259</v>
      </c>
      <c r="E870" s="11"/>
      <c r="F870" s="14"/>
      <c r="G870" s="11"/>
      <c r="H870" s="11"/>
      <c r="I870" s="14"/>
      <c r="J870" s="12" t="s">
        <v>894</v>
      </c>
      <c r="K870" s="12" t="s">
        <v>1410</v>
      </c>
      <c r="L870" s="11" t="s">
        <v>11663</v>
      </c>
      <c r="M870" s="11" t="s">
        <v>43</v>
      </c>
      <c r="N870" s="11">
        <v>0</v>
      </c>
      <c r="O870" s="11">
        <v>1</v>
      </c>
      <c r="P870" s="11"/>
      <c r="Q870" s="130">
        <v>3</v>
      </c>
      <c r="R870" s="130">
        <v>3</v>
      </c>
      <c r="S870" s="14"/>
      <c r="T870" s="16"/>
    </row>
    <row r="871" spans="1:20" ht="14.25" customHeight="1">
      <c r="A871" s="7">
        <v>102</v>
      </c>
      <c r="B871" s="19" t="s">
        <v>1404</v>
      </c>
      <c r="C871" s="11" t="s">
        <v>1422</v>
      </c>
      <c r="D871" s="11" t="s">
        <v>1423</v>
      </c>
      <c r="E871" s="11"/>
      <c r="F871" s="14"/>
      <c r="G871" s="11"/>
      <c r="H871" s="11"/>
      <c r="I871" s="14"/>
      <c r="J871" s="12" t="s">
        <v>179</v>
      </c>
      <c r="K871" s="12" t="s">
        <v>1410</v>
      </c>
      <c r="L871" s="11" t="s">
        <v>11663</v>
      </c>
      <c r="M871" s="11" t="s">
        <v>43</v>
      </c>
      <c r="N871" s="11">
        <v>0</v>
      </c>
      <c r="O871" s="11">
        <v>1</v>
      </c>
      <c r="P871" s="11"/>
      <c r="Q871" s="130">
        <v>3</v>
      </c>
      <c r="R871" s="130">
        <v>3</v>
      </c>
      <c r="S871" s="14"/>
      <c r="T871" s="16"/>
    </row>
    <row r="872" spans="1:20" ht="14.25" customHeight="1">
      <c r="A872" s="7">
        <v>102</v>
      </c>
      <c r="B872" s="19" t="s">
        <v>1404</v>
      </c>
      <c r="C872" s="11" t="s">
        <v>816</v>
      </c>
      <c r="D872" s="11" t="s">
        <v>852</v>
      </c>
      <c r="E872" s="11"/>
      <c r="F872" s="14"/>
      <c r="G872" s="11"/>
      <c r="H872" s="11"/>
      <c r="I872" s="14"/>
      <c r="J872" s="12" t="s">
        <v>1425</v>
      </c>
      <c r="K872" s="12" t="s">
        <v>1410</v>
      </c>
      <c r="L872" s="11" t="s">
        <v>11666</v>
      </c>
      <c r="M872" s="11" t="s">
        <v>43</v>
      </c>
      <c r="N872" s="11">
        <v>0</v>
      </c>
      <c r="O872" s="11">
        <v>1</v>
      </c>
      <c r="P872" s="11" t="s">
        <v>12260</v>
      </c>
      <c r="Q872" s="130">
        <v>3</v>
      </c>
      <c r="R872" s="130">
        <v>3</v>
      </c>
      <c r="S872" s="14"/>
      <c r="T872" s="16"/>
    </row>
    <row r="873" spans="1:20" ht="14.25" customHeight="1">
      <c r="A873" s="7">
        <v>103</v>
      </c>
      <c r="B873" s="19" t="s">
        <v>1426</v>
      </c>
      <c r="C873" s="11" t="s">
        <v>1084</v>
      </c>
      <c r="D873" s="11" t="s">
        <v>1427</v>
      </c>
      <c r="E873" s="11" t="s">
        <v>12261</v>
      </c>
      <c r="F873" s="11" t="s">
        <v>1428</v>
      </c>
      <c r="G873" s="11" t="s">
        <v>1429</v>
      </c>
      <c r="H873" s="11" t="s">
        <v>1429</v>
      </c>
      <c r="I873" s="11" t="s">
        <v>1431</v>
      </c>
      <c r="J873" s="12" t="s">
        <v>809</v>
      </c>
      <c r="K873" s="12" t="s">
        <v>388</v>
      </c>
      <c r="L873" s="11" t="s">
        <v>11663</v>
      </c>
      <c r="M873" s="11" t="s">
        <v>43</v>
      </c>
      <c r="N873" s="11">
        <v>1</v>
      </c>
      <c r="O873" s="11">
        <v>0</v>
      </c>
      <c r="P873" s="11"/>
      <c r="Q873" s="130">
        <v>4</v>
      </c>
      <c r="R873" s="130">
        <v>4</v>
      </c>
      <c r="S873" s="14"/>
      <c r="T873" s="16"/>
    </row>
    <row r="874" spans="1:20" ht="14.25" customHeight="1">
      <c r="A874" s="7">
        <v>104</v>
      </c>
      <c r="B874" s="19" t="s">
        <v>1432</v>
      </c>
      <c r="C874" s="11" t="s">
        <v>862</v>
      </c>
      <c r="D874" s="11" t="s">
        <v>1433</v>
      </c>
      <c r="E874" s="14"/>
      <c r="F874" s="14"/>
      <c r="G874" s="14"/>
      <c r="H874" s="14"/>
      <c r="I874" s="14"/>
      <c r="J874" s="12" t="s">
        <v>794</v>
      </c>
      <c r="K874" s="12" t="s">
        <v>1434</v>
      </c>
      <c r="L874" s="11" t="s">
        <v>11666</v>
      </c>
      <c r="M874" s="11" t="s">
        <v>28</v>
      </c>
      <c r="N874" s="11">
        <v>0</v>
      </c>
      <c r="O874" s="11">
        <v>0</v>
      </c>
      <c r="P874" s="11" t="s">
        <v>12262</v>
      </c>
      <c r="Q874" s="130">
        <v>4</v>
      </c>
      <c r="R874" s="130">
        <v>4</v>
      </c>
      <c r="S874" s="14"/>
      <c r="T874" s="16"/>
    </row>
    <row r="875" spans="1:20" ht="14.25" customHeight="1">
      <c r="A875" s="7">
        <v>104</v>
      </c>
      <c r="B875" s="19" t="s">
        <v>1432</v>
      </c>
      <c r="C875" s="11" t="s">
        <v>75</v>
      </c>
      <c r="D875" s="11" t="s">
        <v>75</v>
      </c>
      <c r="E875" s="14"/>
      <c r="F875" s="14"/>
      <c r="G875" s="11" t="s">
        <v>1437</v>
      </c>
      <c r="H875" s="11" t="s">
        <v>1437</v>
      </c>
      <c r="I875" s="14"/>
      <c r="J875" s="12" t="s">
        <v>1435</v>
      </c>
      <c r="K875" s="12" t="s">
        <v>1436</v>
      </c>
      <c r="L875" s="11" t="s">
        <v>11666</v>
      </c>
      <c r="M875" s="11" t="s">
        <v>78</v>
      </c>
      <c r="N875" s="11">
        <v>0</v>
      </c>
      <c r="O875" s="11">
        <v>6</v>
      </c>
      <c r="P875" s="11"/>
      <c r="Q875" s="130">
        <v>4</v>
      </c>
      <c r="R875" s="130">
        <v>4</v>
      </c>
      <c r="S875" s="14"/>
      <c r="T875" s="16"/>
    </row>
    <row r="876" spans="1:20" ht="14.25" customHeight="1">
      <c r="A876" s="7">
        <v>104</v>
      </c>
      <c r="B876" s="19" t="s">
        <v>1432</v>
      </c>
      <c r="C876" s="11" t="s">
        <v>38</v>
      </c>
      <c r="D876" s="11" t="s">
        <v>38</v>
      </c>
      <c r="E876" s="14"/>
      <c r="F876" s="14"/>
      <c r="G876" s="11" t="s">
        <v>1438</v>
      </c>
      <c r="H876" s="11" t="s">
        <v>1438</v>
      </c>
      <c r="I876" s="11" t="s">
        <v>1439</v>
      </c>
      <c r="J876" s="12" t="s">
        <v>223</v>
      </c>
      <c r="K876" s="12" t="s">
        <v>618</v>
      </c>
      <c r="L876" s="11" t="s">
        <v>11663</v>
      </c>
      <c r="M876" s="11" t="s">
        <v>43</v>
      </c>
      <c r="N876" s="11">
        <v>0</v>
      </c>
      <c r="O876" s="11">
        <v>1</v>
      </c>
      <c r="P876" s="11"/>
      <c r="Q876" s="130">
        <v>4</v>
      </c>
      <c r="R876" s="130">
        <v>4</v>
      </c>
      <c r="S876" s="14"/>
      <c r="T876" s="16"/>
    </row>
    <row r="877" spans="1:20" ht="14.25" customHeight="1">
      <c r="A877" s="7">
        <v>104</v>
      </c>
      <c r="B877" s="19" t="s">
        <v>1432</v>
      </c>
      <c r="C877" s="11" t="s">
        <v>1440</v>
      </c>
      <c r="D877" s="11" t="s">
        <v>1440</v>
      </c>
      <c r="E877" s="14"/>
      <c r="F877" s="14"/>
      <c r="G877" s="11" t="s">
        <v>1438</v>
      </c>
      <c r="H877" s="11" t="s">
        <v>1438</v>
      </c>
      <c r="I877" s="11" t="s">
        <v>1439</v>
      </c>
      <c r="J877" s="12" t="s">
        <v>1090</v>
      </c>
      <c r="K877" s="12" t="s">
        <v>618</v>
      </c>
      <c r="L877" s="11" t="s">
        <v>11663</v>
      </c>
      <c r="M877" s="11" t="s">
        <v>43</v>
      </c>
      <c r="N877" s="11">
        <v>0</v>
      </c>
      <c r="O877" s="11">
        <v>1</v>
      </c>
      <c r="P877" s="11"/>
      <c r="Q877" s="130">
        <v>3</v>
      </c>
      <c r="R877" s="130">
        <v>3</v>
      </c>
      <c r="S877" s="14"/>
      <c r="T877" s="16"/>
    </row>
    <row r="878" spans="1:20" ht="14.25" customHeight="1">
      <c r="A878" s="7">
        <v>105</v>
      </c>
      <c r="B878" s="19" t="s">
        <v>1441</v>
      </c>
      <c r="C878" s="11" t="s">
        <v>1442</v>
      </c>
      <c r="D878" s="11" t="s">
        <v>594</v>
      </c>
      <c r="E878" s="14"/>
      <c r="F878" s="14"/>
      <c r="G878" s="11" t="s">
        <v>1444</v>
      </c>
      <c r="H878" s="11" t="s">
        <v>1444</v>
      </c>
      <c r="I878" s="14"/>
      <c r="J878" s="12" t="s">
        <v>119</v>
      </c>
      <c r="K878" s="12" t="s">
        <v>1443</v>
      </c>
      <c r="L878" s="11" t="s">
        <v>11663</v>
      </c>
      <c r="M878" s="11" t="s">
        <v>28</v>
      </c>
      <c r="N878" s="11">
        <v>0</v>
      </c>
      <c r="O878" s="11">
        <v>0</v>
      </c>
      <c r="P878" s="11"/>
      <c r="Q878" s="130">
        <v>4</v>
      </c>
      <c r="R878" s="130">
        <v>4</v>
      </c>
      <c r="S878" s="14"/>
      <c r="T878" s="16"/>
    </row>
    <row r="879" spans="1:20" ht="14.25" customHeight="1">
      <c r="A879" s="7">
        <v>105</v>
      </c>
      <c r="B879" s="19" t="s">
        <v>1441</v>
      </c>
      <c r="C879" s="11" t="s">
        <v>38</v>
      </c>
      <c r="D879" s="11" t="s">
        <v>38</v>
      </c>
      <c r="E879" s="11" t="s">
        <v>12263</v>
      </c>
      <c r="F879" s="14"/>
      <c r="G879" s="11" t="s">
        <v>1447</v>
      </c>
      <c r="H879" s="11" t="s">
        <v>1447</v>
      </c>
      <c r="I879" s="11" t="s">
        <v>1449</v>
      </c>
      <c r="J879" s="12" t="s">
        <v>864</v>
      </c>
      <c r="K879" s="12" t="s">
        <v>1445</v>
      </c>
      <c r="L879" s="11" t="s">
        <v>11663</v>
      </c>
      <c r="M879" s="11" t="s">
        <v>43</v>
      </c>
      <c r="N879" s="11">
        <v>0</v>
      </c>
      <c r="O879" s="11">
        <v>0</v>
      </c>
      <c r="P879" s="11"/>
      <c r="Q879" s="130">
        <v>4</v>
      </c>
      <c r="R879" s="130">
        <v>5</v>
      </c>
      <c r="S879" s="14"/>
      <c r="T879" s="16"/>
    </row>
    <row r="880" spans="1:20" ht="14.25" customHeight="1">
      <c r="A880" s="7">
        <v>105</v>
      </c>
      <c r="B880" s="19" t="s">
        <v>1441</v>
      </c>
      <c r="C880" s="11" t="s">
        <v>1450</v>
      </c>
      <c r="D880" s="11" t="s">
        <v>12264</v>
      </c>
      <c r="E880" s="14"/>
      <c r="F880" s="14"/>
      <c r="G880" s="14"/>
      <c r="H880" s="14"/>
      <c r="I880" s="14"/>
      <c r="J880" s="12" t="s">
        <v>1451</v>
      </c>
      <c r="K880" s="12" t="s">
        <v>1452</v>
      </c>
      <c r="L880" s="11" t="s">
        <v>11663</v>
      </c>
      <c r="M880" s="11" t="s">
        <v>12265</v>
      </c>
      <c r="N880" s="11">
        <v>0</v>
      </c>
      <c r="O880" s="11">
        <v>0</v>
      </c>
      <c r="P880" s="11"/>
      <c r="Q880" s="130">
        <v>4</v>
      </c>
      <c r="R880" s="130">
        <v>4</v>
      </c>
      <c r="S880" s="14"/>
      <c r="T880" s="16"/>
    </row>
    <row r="881" spans="1:20" ht="14.25" customHeight="1">
      <c r="A881" s="7">
        <v>106</v>
      </c>
      <c r="B881" s="19" t="s">
        <v>1453</v>
      </c>
      <c r="C881" s="11"/>
      <c r="D881" s="11" t="s">
        <v>12266</v>
      </c>
      <c r="E881" s="14"/>
      <c r="F881" s="14"/>
      <c r="G881" s="14"/>
      <c r="H881" s="14"/>
      <c r="I881" s="14"/>
      <c r="J881" s="12" t="s">
        <v>1529</v>
      </c>
      <c r="K881" s="415"/>
      <c r="L881" s="11"/>
      <c r="M881" s="14"/>
      <c r="N881" s="14"/>
      <c r="O881" s="14"/>
      <c r="P881" s="11"/>
      <c r="Q881" s="11"/>
      <c r="R881" s="11"/>
      <c r="S881" s="14"/>
      <c r="T881" s="16"/>
    </row>
    <row r="882" spans="1:20" ht="14.25" customHeight="1">
      <c r="A882" s="7">
        <v>106</v>
      </c>
      <c r="B882" s="19" t="s">
        <v>1453</v>
      </c>
      <c r="C882" s="11"/>
      <c r="D882" s="11" t="s">
        <v>2441</v>
      </c>
      <c r="E882" s="14"/>
      <c r="F882" s="14"/>
      <c r="G882" s="14"/>
      <c r="H882" s="14"/>
      <c r="I882" s="14"/>
      <c r="J882" s="12" t="s">
        <v>281</v>
      </c>
      <c r="K882" s="415"/>
      <c r="L882" s="11"/>
      <c r="M882" s="14"/>
      <c r="N882" s="14"/>
      <c r="O882" s="14"/>
      <c r="P882" s="11"/>
      <c r="Q882" s="11"/>
      <c r="R882" s="11"/>
      <c r="S882" s="14"/>
      <c r="T882" s="16"/>
    </row>
    <row r="883" spans="1:20" ht="14.25" customHeight="1">
      <c r="A883" s="7">
        <v>106</v>
      </c>
      <c r="B883" s="19" t="s">
        <v>1453</v>
      </c>
      <c r="C883" s="11" t="s">
        <v>1817</v>
      </c>
      <c r="D883" s="11" t="s">
        <v>1455</v>
      </c>
      <c r="E883" s="11" t="s">
        <v>1817</v>
      </c>
      <c r="F883" s="14"/>
      <c r="G883" s="11" t="s">
        <v>1456</v>
      </c>
      <c r="H883" s="11" t="s">
        <v>1456</v>
      </c>
      <c r="I883" s="11" t="s">
        <v>1457</v>
      </c>
      <c r="J883" s="12" t="s">
        <v>797</v>
      </c>
      <c r="K883" s="12" t="s">
        <v>1204</v>
      </c>
      <c r="L883" s="11" t="s">
        <v>11666</v>
      </c>
      <c r="M883" s="11" t="s">
        <v>43</v>
      </c>
      <c r="N883" s="11">
        <v>0</v>
      </c>
      <c r="O883" s="11">
        <v>1</v>
      </c>
      <c r="P883" s="11" t="s">
        <v>12267</v>
      </c>
      <c r="Q883" s="130">
        <v>4</v>
      </c>
      <c r="R883" s="130">
        <v>4</v>
      </c>
      <c r="S883" s="14"/>
      <c r="T883" s="16"/>
    </row>
    <row r="884" spans="1:20" ht="14.25" customHeight="1">
      <c r="A884" s="7">
        <v>106</v>
      </c>
      <c r="B884" s="19" t="s">
        <v>1453</v>
      </c>
      <c r="C884" s="11" t="s">
        <v>1747</v>
      </c>
      <c r="D884" s="11" t="s">
        <v>1459</v>
      </c>
      <c r="E884" s="11" t="s">
        <v>1747</v>
      </c>
      <c r="F884" s="14"/>
      <c r="G884" s="11" t="s">
        <v>1460</v>
      </c>
      <c r="H884" s="11" t="s">
        <v>1460</v>
      </c>
      <c r="I884" s="14"/>
      <c r="J884" s="12" t="s">
        <v>515</v>
      </c>
      <c r="K884" s="12" t="s">
        <v>545</v>
      </c>
      <c r="L884" s="11" t="s">
        <v>11663</v>
      </c>
      <c r="M884" s="11" t="s">
        <v>43</v>
      </c>
      <c r="N884" s="11">
        <v>0</v>
      </c>
      <c r="O884" s="11">
        <v>1</v>
      </c>
      <c r="P884" s="11" t="s">
        <v>12268</v>
      </c>
      <c r="Q884" s="130">
        <v>4</v>
      </c>
      <c r="R884" s="130">
        <v>4</v>
      </c>
      <c r="S884" s="14"/>
      <c r="T884" s="16"/>
    </row>
    <row r="885" spans="1:20" ht="14.25" customHeight="1">
      <c r="A885" s="7">
        <v>106</v>
      </c>
      <c r="B885" s="19" t="s">
        <v>1453</v>
      </c>
      <c r="C885" s="11" t="s">
        <v>1461</v>
      </c>
      <c r="D885" s="11" t="s">
        <v>616</v>
      </c>
      <c r="E885" s="11" t="s">
        <v>1464</v>
      </c>
      <c r="F885" s="11" t="s">
        <v>1462</v>
      </c>
      <c r="G885" s="11" t="s">
        <v>1464</v>
      </c>
      <c r="H885" s="11" t="s">
        <v>1464</v>
      </c>
      <c r="I885" s="14"/>
      <c r="J885" s="12" t="s">
        <v>1249</v>
      </c>
      <c r="K885" s="12" t="s">
        <v>1072</v>
      </c>
      <c r="L885" s="11" t="s">
        <v>11666</v>
      </c>
      <c r="M885" s="11" t="s">
        <v>28</v>
      </c>
      <c r="N885" s="11">
        <v>0</v>
      </c>
      <c r="O885" s="11">
        <v>1</v>
      </c>
      <c r="P885" s="11"/>
      <c r="Q885" s="130">
        <v>4</v>
      </c>
      <c r="R885" s="130">
        <v>4</v>
      </c>
      <c r="S885" s="14"/>
      <c r="T885" s="16"/>
    </row>
    <row r="886" spans="1:20" ht="14.25" customHeight="1">
      <c r="A886" s="7">
        <v>106</v>
      </c>
      <c r="B886" s="19" t="s">
        <v>1453</v>
      </c>
      <c r="C886" s="11" t="s">
        <v>1414</v>
      </c>
      <c r="D886" s="11" t="s">
        <v>1415</v>
      </c>
      <c r="E886" s="14"/>
      <c r="F886" s="14"/>
      <c r="G886" s="11" t="s">
        <v>1467</v>
      </c>
      <c r="H886" s="11" t="s">
        <v>1467</v>
      </c>
      <c r="I886" s="14"/>
      <c r="J886" s="12" t="s">
        <v>1465</v>
      </c>
      <c r="K886" s="12" t="s">
        <v>781</v>
      </c>
      <c r="L886" s="11" t="s">
        <v>11666</v>
      </c>
      <c r="M886" s="11" t="s">
        <v>28</v>
      </c>
      <c r="N886" s="11">
        <v>0</v>
      </c>
      <c r="O886" s="11">
        <v>1</v>
      </c>
      <c r="P886" s="11" t="s">
        <v>12258</v>
      </c>
      <c r="Q886" s="130">
        <v>4</v>
      </c>
      <c r="R886" s="130">
        <v>4</v>
      </c>
      <c r="S886" s="14"/>
      <c r="T886" s="16"/>
    </row>
    <row r="887" spans="1:20" ht="14.25" customHeight="1">
      <c r="A887" s="7">
        <v>106</v>
      </c>
      <c r="B887" s="19" t="s">
        <v>1453</v>
      </c>
      <c r="C887" s="11" t="s">
        <v>1468</v>
      </c>
      <c r="D887" s="11" t="s">
        <v>1469</v>
      </c>
      <c r="E887" s="11" t="s">
        <v>12269</v>
      </c>
      <c r="F887" s="14"/>
      <c r="G887" s="11" t="s">
        <v>1471</v>
      </c>
      <c r="H887" s="11" t="s">
        <v>1471</v>
      </c>
      <c r="I887" s="14"/>
      <c r="J887" s="12" t="s">
        <v>1470</v>
      </c>
      <c r="K887" s="12" t="s">
        <v>629</v>
      </c>
      <c r="L887" s="11" t="s">
        <v>11663</v>
      </c>
      <c r="M887" s="11" t="s">
        <v>36</v>
      </c>
      <c r="N887" s="11">
        <v>0</v>
      </c>
      <c r="O887" s="11">
        <v>5</v>
      </c>
      <c r="P887" s="11"/>
      <c r="Q887" s="130">
        <v>4</v>
      </c>
      <c r="R887" s="130">
        <v>4</v>
      </c>
      <c r="S887" s="14"/>
      <c r="T887" s="16"/>
    </row>
    <row r="888" spans="1:20" ht="14.25" customHeight="1">
      <c r="A888" s="7">
        <v>106</v>
      </c>
      <c r="B888" s="19" t="s">
        <v>1453</v>
      </c>
      <c r="C888" s="11" t="s">
        <v>446</v>
      </c>
      <c r="D888" s="11" t="s">
        <v>447</v>
      </c>
      <c r="E888" s="14"/>
      <c r="F888" s="14"/>
      <c r="G888" s="11" t="s">
        <v>1473</v>
      </c>
      <c r="H888" s="11" t="s">
        <v>1473</v>
      </c>
      <c r="I888" s="14"/>
      <c r="J888" s="12" t="s">
        <v>967</v>
      </c>
      <c r="K888" s="12" t="s">
        <v>1472</v>
      </c>
      <c r="L888" s="11" t="s">
        <v>11663</v>
      </c>
      <c r="M888" s="11" t="s">
        <v>28</v>
      </c>
      <c r="N888" s="11">
        <v>0</v>
      </c>
      <c r="O888" s="11">
        <v>5</v>
      </c>
      <c r="P888" s="11" t="s">
        <v>12270</v>
      </c>
      <c r="Q888" s="130">
        <v>4</v>
      </c>
      <c r="R888" s="130">
        <v>5</v>
      </c>
      <c r="S888" s="14"/>
      <c r="T888" s="16"/>
    </row>
    <row r="889" spans="1:20" ht="14.25" customHeight="1">
      <c r="A889" s="7">
        <v>107</v>
      </c>
      <c r="B889" s="19" t="s">
        <v>1474</v>
      </c>
      <c r="C889" s="11" t="s">
        <v>68</v>
      </c>
      <c r="D889" s="11" t="s">
        <v>68</v>
      </c>
      <c r="E889" s="11" t="s">
        <v>801</v>
      </c>
      <c r="F889" s="14"/>
      <c r="G889" s="14"/>
      <c r="H889" s="14"/>
      <c r="I889" s="14"/>
      <c r="J889" s="12" t="s">
        <v>1475</v>
      </c>
      <c r="K889" s="12" t="s">
        <v>306</v>
      </c>
      <c r="L889" s="11" t="s">
        <v>11666</v>
      </c>
      <c r="M889" s="11" t="s">
        <v>28</v>
      </c>
      <c r="N889" s="11">
        <v>0</v>
      </c>
      <c r="O889" s="11">
        <v>1</v>
      </c>
      <c r="P889" s="11" t="s">
        <v>12271</v>
      </c>
      <c r="Q889" s="130">
        <v>4</v>
      </c>
      <c r="R889" s="130">
        <v>4</v>
      </c>
      <c r="S889" s="14"/>
      <c r="T889" s="16"/>
    </row>
    <row r="890" spans="1:20" ht="14.25" customHeight="1">
      <c r="A890" s="7">
        <v>108</v>
      </c>
      <c r="B890" s="19" t="s">
        <v>1476</v>
      </c>
      <c r="C890" s="11" t="s">
        <v>11797</v>
      </c>
      <c r="D890" s="11" t="s">
        <v>11797</v>
      </c>
      <c r="E890" s="14"/>
      <c r="F890" s="14"/>
      <c r="G890" s="14"/>
      <c r="H890" s="14"/>
      <c r="I890" s="14"/>
      <c r="J890" s="12" t="s">
        <v>2510</v>
      </c>
      <c r="K890" s="415"/>
      <c r="L890" s="11" t="s">
        <v>11663</v>
      </c>
      <c r="M890" s="11" t="s">
        <v>43</v>
      </c>
      <c r="N890" s="11">
        <v>0</v>
      </c>
      <c r="O890" s="11">
        <v>1</v>
      </c>
      <c r="P890" s="11" t="s">
        <v>12272</v>
      </c>
      <c r="Q890" s="11"/>
      <c r="R890" s="11"/>
      <c r="S890" s="14"/>
      <c r="T890" s="16"/>
    </row>
    <row r="891" spans="1:20" ht="14.25" customHeight="1">
      <c r="A891" s="7">
        <v>108</v>
      </c>
      <c r="B891" s="19" t="s">
        <v>1476</v>
      </c>
      <c r="C891" s="11" t="s">
        <v>12273</v>
      </c>
      <c r="D891" s="11" t="s">
        <v>12273</v>
      </c>
      <c r="E891" s="14"/>
      <c r="F891" s="14"/>
      <c r="G891" s="14"/>
      <c r="H891" s="14"/>
      <c r="I891" s="14"/>
      <c r="J891" s="12" t="s">
        <v>1646</v>
      </c>
      <c r="K891" s="415"/>
      <c r="L891" s="11" t="s">
        <v>11663</v>
      </c>
      <c r="M891" s="11" t="s">
        <v>43</v>
      </c>
      <c r="N891" s="11">
        <v>0</v>
      </c>
      <c r="O891" s="11">
        <v>1</v>
      </c>
      <c r="P891" s="11"/>
      <c r="Q891" s="11"/>
      <c r="R891" s="11"/>
      <c r="S891" s="14"/>
      <c r="T891" s="16"/>
    </row>
    <row r="892" spans="1:20" ht="14.25" customHeight="1">
      <c r="A892" s="7">
        <v>108</v>
      </c>
      <c r="B892" s="19" t="s">
        <v>1476</v>
      </c>
      <c r="C892" s="11" t="s">
        <v>12274</v>
      </c>
      <c r="D892" s="11" t="s">
        <v>12275</v>
      </c>
      <c r="E892" s="14"/>
      <c r="F892" s="14"/>
      <c r="G892" s="14"/>
      <c r="H892" s="14"/>
      <c r="I892" s="14"/>
      <c r="J892" s="12" t="s">
        <v>167</v>
      </c>
      <c r="K892" s="415"/>
      <c r="L892" s="11" t="s">
        <v>11663</v>
      </c>
      <c r="M892" s="11" t="s">
        <v>43</v>
      </c>
      <c r="N892" s="11">
        <v>0</v>
      </c>
      <c r="O892" s="11">
        <v>1</v>
      </c>
      <c r="P892" s="11"/>
      <c r="Q892" s="11"/>
      <c r="R892" s="11"/>
      <c r="S892" s="14"/>
      <c r="T892" s="16"/>
    </row>
    <row r="893" spans="1:20" ht="14.25" customHeight="1">
      <c r="A893" s="7">
        <v>108</v>
      </c>
      <c r="B893" s="19" t="s">
        <v>1476</v>
      </c>
      <c r="C893" s="11" t="s">
        <v>12276</v>
      </c>
      <c r="D893" s="11" t="s">
        <v>12277</v>
      </c>
      <c r="E893" s="14"/>
      <c r="F893" s="14"/>
      <c r="G893" s="14"/>
      <c r="H893" s="14"/>
      <c r="I893" s="14"/>
      <c r="J893" s="12" t="s">
        <v>813</v>
      </c>
      <c r="K893" s="415"/>
      <c r="L893" s="11" t="s">
        <v>11666</v>
      </c>
      <c r="M893" s="11" t="s">
        <v>43</v>
      </c>
      <c r="N893" s="11">
        <v>0</v>
      </c>
      <c r="O893" s="11">
        <v>1</v>
      </c>
      <c r="P893" s="11"/>
      <c r="Q893" s="11"/>
      <c r="R893" s="11"/>
      <c r="S893" s="14"/>
      <c r="T893" s="16"/>
    </row>
    <row r="894" spans="1:20" ht="14.25" customHeight="1">
      <c r="A894" s="7">
        <v>108</v>
      </c>
      <c r="B894" s="19" t="s">
        <v>1476</v>
      </c>
      <c r="C894" s="11" t="s">
        <v>284</v>
      </c>
      <c r="D894" s="11" t="s">
        <v>1477</v>
      </c>
      <c r="E894" s="14"/>
      <c r="F894" s="14"/>
      <c r="G894" s="11" t="s">
        <v>12278</v>
      </c>
      <c r="H894" s="14"/>
      <c r="I894" s="14"/>
      <c r="J894" s="12" t="s">
        <v>774</v>
      </c>
      <c r="K894" s="12" t="s">
        <v>1478</v>
      </c>
      <c r="L894" s="11" t="s">
        <v>11688</v>
      </c>
      <c r="M894" s="11" t="s">
        <v>83</v>
      </c>
      <c r="N894" s="11">
        <v>0</v>
      </c>
      <c r="O894" s="11">
        <v>3</v>
      </c>
      <c r="P894" s="11"/>
      <c r="Q894" s="130">
        <v>3</v>
      </c>
      <c r="R894" s="130">
        <v>3</v>
      </c>
      <c r="S894" s="14"/>
      <c r="T894" s="16"/>
    </row>
    <row r="895" spans="1:20" ht="14.25" customHeight="1">
      <c r="A895" s="7">
        <v>108</v>
      </c>
      <c r="B895" s="19" t="s">
        <v>1476</v>
      </c>
      <c r="C895" s="11" t="s">
        <v>886</v>
      </c>
      <c r="D895" s="11" t="s">
        <v>12279</v>
      </c>
      <c r="E895" s="14"/>
      <c r="F895" s="14"/>
      <c r="G895" s="14"/>
      <c r="H895" s="14"/>
      <c r="I895" s="14"/>
      <c r="J895" s="12" t="s">
        <v>1724</v>
      </c>
      <c r="K895" s="415"/>
      <c r="L895" s="11" t="s">
        <v>11663</v>
      </c>
      <c r="M895" s="11" t="s">
        <v>28</v>
      </c>
      <c r="N895" s="11">
        <v>0</v>
      </c>
      <c r="O895" s="11">
        <v>1</v>
      </c>
      <c r="P895" s="11"/>
      <c r="Q895" s="11"/>
      <c r="R895" s="11"/>
      <c r="S895" s="14"/>
      <c r="T895" s="16"/>
    </row>
    <row r="896" spans="1:20" ht="14.25" customHeight="1">
      <c r="A896" s="7">
        <v>108</v>
      </c>
      <c r="B896" s="19" t="s">
        <v>1476</v>
      </c>
      <c r="C896" s="11" t="s">
        <v>12280</v>
      </c>
      <c r="D896" s="11" t="s">
        <v>12281</v>
      </c>
      <c r="E896" s="14"/>
      <c r="F896" s="14"/>
      <c r="G896" s="14"/>
      <c r="H896" s="14"/>
      <c r="I896" s="14"/>
      <c r="J896" s="12" t="s">
        <v>290</v>
      </c>
      <c r="K896" s="415"/>
      <c r="L896" s="11" t="s">
        <v>11738</v>
      </c>
      <c r="M896" s="11" t="s">
        <v>83</v>
      </c>
      <c r="N896" s="11">
        <v>0</v>
      </c>
      <c r="O896" s="11">
        <v>3</v>
      </c>
      <c r="P896" s="11"/>
      <c r="Q896" s="11"/>
      <c r="R896" s="11"/>
      <c r="S896" s="14"/>
      <c r="T896" s="16"/>
    </row>
    <row r="897" spans="1:20" ht="14.25" customHeight="1">
      <c r="A897" s="7">
        <v>108</v>
      </c>
      <c r="B897" s="19" t="s">
        <v>1476</v>
      </c>
      <c r="C897" s="11" t="s">
        <v>1480</v>
      </c>
      <c r="D897" s="11" t="s">
        <v>1480</v>
      </c>
      <c r="E897" s="14"/>
      <c r="F897" s="14"/>
      <c r="G897" s="11" t="s">
        <v>1482</v>
      </c>
      <c r="H897" s="11" t="s">
        <v>1483</v>
      </c>
      <c r="I897" s="14"/>
      <c r="J897" s="12" t="s">
        <v>1481</v>
      </c>
      <c r="K897" s="12" t="s">
        <v>264</v>
      </c>
      <c r="L897" s="11" t="s">
        <v>11663</v>
      </c>
      <c r="M897" s="11" t="s">
        <v>43</v>
      </c>
      <c r="N897" s="11">
        <v>0</v>
      </c>
      <c r="O897" s="11">
        <v>1</v>
      </c>
      <c r="P897" s="11"/>
      <c r="Q897" s="130">
        <v>3</v>
      </c>
      <c r="R897" s="130">
        <v>5</v>
      </c>
      <c r="S897" s="14"/>
      <c r="T897" s="16"/>
    </row>
    <row r="898" spans="1:20" ht="14.25" customHeight="1">
      <c r="A898" s="7">
        <v>108</v>
      </c>
      <c r="B898" s="19" t="s">
        <v>1476</v>
      </c>
      <c r="C898" s="11" t="s">
        <v>1484</v>
      </c>
      <c r="D898" s="11" t="s">
        <v>1484</v>
      </c>
      <c r="E898" s="14"/>
      <c r="F898" s="14"/>
      <c r="G898" s="11" t="s">
        <v>1486</v>
      </c>
      <c r="H898" s="14"/>
      <c r="I898" s="14"/>
      <c r="J898" s="12" t="s">
        <v>1485</v>
      </c>
      <c r="K898" s="12" t="s">
        <v>102</v>
      </c>
      <c r="L898" s="11" t="s">
        <v>11666</v>
      </c>
      <c r="M898" s="11" t="s">
        <v>28</v>
      </c>
      <c r="N898" s="11">
        <v>0</v>
      </c>
      <c r="O898" s="11">
        <v>4</v>
      </c>
      <c r="P898" s="11"/>
      <c r="Q898" s="130">
        <v>3</v>
      </c>
      <c r="R898" s="130">
        <v>5</v>
      </c>
      <c r="S898" s="14"/>
      <c r="T898" s="16"/>
    </row>
    <row r="899" spans="1:20" ht="14.25" customHeight="1">
      <c r="A899" s="7">
        <v>108</v>
      </c>
      <c r="B899" s="19" t="s">
        <v>1476</v>
      </c>
      <c r="C899" s="11" t="s">
        <v>557</v>
      </c>
      <c r="D899" s="11" t="s">
        <v>557</v>
      </c>
      <c r="E899" s="14"/>
      <c r="F899" s="14"/>
      <c r="G899" s="11" t="s">
        <v>559</v>
      </c>
      <c r="H899" s="14"/>
      <c r="I899" s="14"/>
      <c r="J899" s="12" t="s">
        <v>323</v>
      </c>
      <c r="K899" s="12" t="s">
        <v>102</v>
      </c>
      <c r="L899" s="11" t="s">
        <v>11663</v>
      </c>
      <c r="M899" s="11" t="s">
        <v>43</v>
      </c>
      <c r="N899" s="11">
        <v>0</v>
      </c>
      <c r="O899" s="11">
        <v>4</v>
      </c>
      <c r="P899" s="11"/>
      <c r="Q899" s="130">
        <v>3</v>
      </c>
      <c r="R899" s="130">
        <v>5</v>
      </c>
      <c r="S899" s="14"/>
      <c r="T899" s="16"/>
    </row>
    <row r="900" spans="1:20" ht="14.25" customHeight="1">
      <c r="A900" s="7">
        <v>108</v>
      </c>
      <c r="B900" s="19" t="s">
        <v>1476</v>
      </c>
      <c r="C900" s="11" t="s">
        <v>287</v>
      </c>
      <c r="D900" s="11" t="s">
        <v>287</v>
      </c>
      <c r="E900" s="14"/>
      <c r="F900" s="14"/>
      <c r="G900" s="14"/>
      <c r="H900" s="14"/>
      <c r="I900" s="14"/>
      <c r="J900" s="12" t="s">
        <v>1410</v>
      </c>
      <c r="K900" s="415"/>
      <c r="L900" s="11" t="s">
        <v>11688</v>
      </c>
      <c r="M900" s="11" t="s">
        <v>83</v>
      </c>
      <c r="N900" s="11">
        <v>0</v>
      </c>
      <c r="O900" s="11">
        <v>4</v>
      </c>
      <c r="P900" s="11"/>
      <c r="Q900" s="11"/>
      <c r="R900" s="11"/>
      <c r="S900" s="14"/>
      <c r="T900" s="16"/>
    </row>
    <row r="901" spans="1:20" ht="14.25" customHeight="1">
      <c r="A901" s="7">
        <v>108</v>
      </c>
      <c r="B901" s="19" t="s">
        <v>1476</v>
      </c>
      <c r="C901" s="11" t="s">
        <v>816</v>
      </c>
      <c r="D901" s="11" t="s">
        <v>852</v>
      </c>
      <c r="E901" s="14"/>
      <c r="F901" s="14"/>
      <c r="G901" s="14"/>
      <c r="H901" s="14"/>
      <c r="I901" s="14"/>
      <c r="J901" s="12" t="s">
        <v>12282</v>
      </c>
      <c r="K901" s="415"/>
      <c r="L901" s="11" t="s">
        <v>11666</v>
      </c>
      <c r="M901" s="11" t="s">
        <v>43</v>
      </c>
      <c r="N901" s="11">
        <v>0</v>
      </c>
      <c r="O901" s="14"/>
      <c r="P901" s="11" t="s">
        <v>12283</v>
      </c>
      <c r="Q901" s="11"/>
      <c r="R901" s="11"/>
      <c r="S901" s="14"/>
      <c r="T901" s="16"/>
    </row>
    <row r="902" spans="1:20" ht="14.25" customHeight="1">
      <c r="A902" s="7">
        <v>108</v>
      </c>
      <c r="B902" s="19" t="s">
        <v>1476</v>
      </c>
      <c r="C902" s="11" t="s">
        <v>1667</v>
      </c>
      <c r="D902" s="11" t="s">
        <v>1667</v>
      </c>
      <c r="E902" s="14"/>
      <c r="F902" s="14"/>
      <c r="G902" s="14"/>
      <c r="H902" s="14"/>
      <c r="I902" s="14"/>
      <c r="J902" s="12" t="s">
        <v>2463</v>
      </c>
      <c r="K902" s="415"/>
      <c r="L902" s="11" t="s">
        <v>11688</v>
      </c>
      <c r="M902" s="11" t="s">
        <v>110</v>
      </c>
      <c r="N902" s="11">
        <v>0</v>
      </c>
      <c r="O902" s="11">
        <v>3</v>
      </c>
      <c r="P902" s="11"/>
      <c r="Q902" s="11"/>
      <c r="R902" s="11"/>
      <c r="S902" s="14"/>
      <c r="T902" s="16"/>
    </row>
    <row r="903" spans="1:20" ht="14.25" customHeight="1">
      <c r="A903" s="7">
        <v>108</v>
      </c>
      <c r="B903" s="19" t="s">
        <v>1476</v>
      </c>
      <c r="C903" s="11" t="s">
        <v>1487</v>
      </c>
      <c r="D903" s="11" t="s">
        <v>1487</v>
      </c>
      <c r="E903" s="14"/>
      <c r="F903" s="14"/>
      <c r="G903" s="11" t="s">
        <v>1489</v>
      </c>
      <c r="H903" s="11" t="s">
        <v>1490</v>
      </c>
      <c r="I903" s="14"/>
      <c r="J903" s="12" t="s">
        <v>1331</v>
      </c>
      <c r="K903" s="12" t="s">
        <v>1488</v>
      </c>
      <c r="L903" s="11" t="s">
        <v>11738</v>
      </c>
      <c r="M903" s="11" t="s">
        <v>83</v>
      </c>
      <c r="N903" s="11">
        <v>0</v>
      </c>
      <c r="O903" s="11">
        <v>3</v>
      </c>
      <c r="P903" s="11"/>
      <c r="Q903" s="130">
        <v>3</v>
      </c>
      <c r="R903" s="130">
        <v>5</v>
      </c>
      <c r="S903" s="14"/>
      <c r="T903" s="16"/>
    </row>
    <row r="904" spans="1:20" ht="14.25" customHeight="1">
      <c r="A904" s="7">
        <v>108</v>
      </c>
      <c r="B904" s="19" t="s">
        <v>1476</v>
      </c>
      <c r="C904" s="11"/>
      <c r="D904" s="11" t="s">
        <v>12284</v>
      </c>
      <c r="E904" s="14"/>
      <c r="F904" s="14"/>
      <c r="G904" s="14"/>
      <c r="H904" s="14"/>
      <c r="I904" s="14"/>
      <c r="J904" s="12" t="s">
        <v>12285</v>
      </c>
      <c r="K904" s="415"/>
      <c r="L904" s="14"/>
      <c r="M904" s="14"/>
      <c r="N904" s="14"/>
      <c r="O904" s="14"/>
      <c r="P904" s="11"/>
      <c r="Q904" s="11"/>
      <c r="R904" s="11"/>
      <c r="S904" s="14"/>
      <c r="T904" s="16"/>
    </row>
    <row r="905" spans="1:20" ht="14.25" customHeight="1">
      <c r="A905" s="7">
        <v>108</v>
      </c>
      <c r="B905" s="19" t="s">
        <v>1476</v>
      </c>
      <c r="C905" s="11"/>
      <c r="D905" s="11" t="s">
        <v>12286</v>
      </c>
      <c r="E905" s="14"/>
      <c r="F905" s="14"/>
      <c r="G905" s="11"/>
      <c r="H905" s="11"/>
      <c r="I905" s="14"/>
      <c r="J905" s="12" t="s">
        <v>8084</v>
      </c>
      <c r="K905" s="415"/>
      <c r="L905" s="14"/>
      <c r="M905" s="14"/>
      <c r="N905" s="14"/>
      <c r="O905" s="14"/>
      <c r="P905" s="11"/>
      <c r="Q905" s="11"/>
      <c r="R905" s="11"/>
      <c r="S905" s="14"/>
      <c r="T905" s="16"/>
    </row>
    <row r="906" spans="1:20" ht="14.25" customHeight="1">
      <c r="A906" s="7">
        <v>108</v>
      </c>
      <c r="B906" s="19" t="s">
        <v>1476</v>
      </c>
      <c r="C906" s="11"/>
      <c r="D906" s="11" t="s">
        <v>12287</v>
      </c>
      <c r="E906" s="14"/>
      <c r="F906" s="14"/>
      <c r="G906" s="14"/>
      <c r="H906" s="14"/>
      <c r="I906" s="14"/>
      <c r="J906" s="12" t="s">
        <v>10320</v>
      </c>
      <c r="K906" s="415"/>
      <c r="L906" s="14"/>
      <c r="M906" s="14"/>
      <c r="N906" s="14"/>
      <c r="O906" s="14"/>
      <c r="P906" s="11"/>
      <c r="Q906" s="11"/>
      <c r="R906" s="11"/>
      <c r="S906" s="14"/>
      <c r="T906" s="16"/>
    </row>
    <row r="907" spans="1:20" ht="14.25" customHeight="1">
      <c r="A907" s="7">
        <v>108</v>
      </c>
      <c r="B907" s="19" t="s">
        <v>1476</v>
      </c>
      <c r="C907" s="11" t="s">
        <v>333</v>
      </c>
      <c r="D907" s="11" t="s">
        <v>616</v>
      </c>
      <c r="E907" s="11" t="s">
        <v>12288</v>
      </c>
      <c r="F907" s="14"/>
      <c r="G907" s="14"/>
      <c r="H907" s="14"/>
      <c r="I907" s="14"/>
      <c r="J907" s="12" t="s">
        <v>12289</v>
      </c>
      <c r="K907" s="415"/>
      <c r="L907" s="11" t="s">
        <v>11666</v>
      </c>
      <c r="M907" s="11" t="s">
        <v>43</v>
      </c>
      <c r="N907" s="11">
        <v>0</v>
      </c>
      <c r="O907" s="11"/>
      <c r="P907" s="11"/>
      <c r="Q907" s="11"/>
      <c r="R907" s="11"/>
      <c r="S907" s="14"/>
      <c r="T907" s="16"/>
    </row>
    <row r="908" spans="1:20" ht="14.25" customHeight="1">
      <c r="A908" s="7">
        <v>109</v>
      </c>
      <c r="B908" s="19" t="s">
        <v>1491</v>
      </c>
      <c r="C908" s="11" t="s">
        <v>75</v>
      </c>
      <c r="D908" s="11" t="s">
        <v>75</v>
      </c>
      <c r="E908" s="14"/>
      <c r="F908" s="14"/>
      <c r="G908" s="11" t="s">
        <v>1492</v>
      </c>
      <c r="H908" s="11" t="s">
        <v>1492</v>
      </c>
      <c r="I908" s="14"/>
      <c r="J908" s="12" t="s">
        <v>922</v>
      </c>
      <c r="K908" s="12" t="s">
        <v>828</v>
      </c>
      <c r="L908" s="11" t="s">
        <v>11666</v>
      </c>
      <c r="M908" s="11" t="s">
        <v>78</v>
      </c>
      <c r="N908" s="11">
        <v>1</v>
      </c>
      <c r="O908" s="11">
        <v>6</v>
      </c>
      <c r="P908" s="11" t="s">
        <v>12290</v>
      </c>
      <c r="Q908" s="130">
        <v>4</v>
      </c>
      <c r="R908" s="130">
        <v>5</v>
      </c>
      <c r="S908" s="14"/>
      <c r="T908" s="16"/>
    </row>
    <row r="909" spans="1:20" ht="14.25" customHeight="1">
      <c r="A909" s="7">
        <v>109</v>
      </c>
      <c r="B909" s="19" t="s">
        <v>1491</v>
      </c>
      <c r="C909" s="11" t="s">
        <v>68</v>
      </c>
      <c r="D909" s="11" t="s">
        <v>68</v>
      </c>
      <c r="E909" s="14"/>
      <c r="F909" s="14"/>
      <c r="G909" s="14"/>
      <c r="H909" s="14"/>
      <c r="I909" s="14"/>
      <c r="J909" s="12" t="s">
        <v>2101</v>
      </c>
      <c r="K909" s="415"/>
      <c r="L909" s="11" t="s">
        <v>11666</v>
      </c>
      <c r="M909" s="11" t="s">
        <v>28</v>
      </c>
      <c r="N909" s="11">
        <v>0</v>
      </c>
      <c r="O909" s="14"/>
      <c r="P909" s="11" t="s">
        <v>12291</v>
      </c>
      <c r="Q909" s="11"/>
      <c r="R909" s="11"/>
      <c r="S909" s="14"/>
      <c r="T909" s="16"/>
    </row>
    <row r="910" spans="1:20" ht="14.25" customHeight="1">
      <c r="A910" s="7">
        <v>110</v>
      </c>
      <c r="B910" s="19" t="s">
        <v>1493</v>
      </c>
      <c r="C910" s="11" t="s">
        <v>692</v>
      </c>
      <c r="D910" s="11" t="s">
        <v>80</v>
      </c>
      <c r="E910" s="11" t="s">
        <v>12292</v>
      </c>
      <c r="F910" s="11" t="s">
        <v>1494</v>
      </c>
      <c r="G910" s="11" t="s">
        <v>1495</v>
      </c>
      <c r="H910" s="11" t="s">
        <v>1496</v>
      </c>
      <c r="I910" s="14"/>
      <c r="J910" s="12" t="s">
        <v>166</v>
      </c>
      <c r="K910" s="12" t="s">
        <v>109</v>
      </c>
      <c r="L910" s="11" t="s">
        <v>11688</v>
      </c>
      <c r="M910" s="11" t="s">
        <v>83</v>
      </c>
      <c r="N910" s="11">
        <v>1</v>
      </c>
      <c r="O910" s="11">
        <v>3</v>
      </c>
      <c r="P910" s="11"/>
      <c r="Q910" s="130">
        <v>4</v>
      </c>
      <c r="R910" s="130">
        <v>5</v>
      </c>
      <c r="S910" s="14"/>
      <c r="T910" s="16"/>
    </row>
    <row r="911" spans="1:20" ht="14.25" customHeight="1">
      <c r="A911" s="7">
        <v>110</v>
      </c>
      <c r="B911" s="19" t="s">
        <v>1493</v>
      </c>
      <c r="C911" s="11" t="s">
        <v>2163</v>
      </c>
      <c r="D911" s="11" t="s">
        <v>12293</v>
      </c>
      <c r="E911" s="14"/>
      <c r="F911" s="14"/>
      <c r="G911" s="14"/>
      <c r="H911" s="14"/>
      <c r="I911" s="14"/>
      <c r="J911" s="12" t="s">
        <v>1383</v>
      </c>
      <c r="K911" s="415"/>
      <c r="L911" s="11" t="s">
        <v>11663</v>
      </c>
      <c r="M911" s="11" t="s">
        <v>5797</v>
      </c>
      <c r="N911" s="11">
        <v>0</v>
      </c>
      <c r="O911" s="14"/>
      <c r="P911" s="11"/>
      <c r="Q911" s="11"/>
      <c r="R911" s="11"/>
      <c r="S911" s="14"/>
      <c r="T911" s="16"/>
    </row>
    <row r="912" spans="1:20" ht="14.25" customHeight="1">
      <c r="A912" s="7">
        <v>110</v>
      </c>
      <c r="B912" s="19" t="s">
        <v>1493</v>
      </c>
      <c r="C912" s="11" t="s">
        <v>94</v>
      </c>
      <c r="D912" s="11" t="s">
        <v>94</v>
      </c>
      <c r="E912" s="14"/>
      <c r="F912" s="14"/>
      <c r="G912" s="14"/>
      <c r="H912" s="14"/>
      <c r="I912" s="14"/>
      <c r="J912" s="12" t="s">
        <v>1383</v>
      </c>
      <c r="K912" s="415"/>
      <c r="L912" s="11" t="s">
        <v>11738</v>
      </c>
      <c r="M912" s="11" t="s">
        <v>83</v>
      </c>
      <c r="N912" s="11">
        <v>0</v>
      </c>
      <c r="O912" s="14"/>
      <c r="P912" s="11"/>
      <c r="Q912" s="11"/>
      <c r="R912" s="11"/>
      <c r="S912" s="14"/>
      <c r="T912" s="16"/>
    </row>
    <row r="913" spans="1:20" ht="14.25" customHeight="1">
      <c r="A913" s="7">
        <v>110</v>
      </c>
      <c r="B913" s="19" t="s">
        <v>1493</v>
      </c>
      <c r="C913" s="11" t="s">
        <v>197</v>
      </c>
      <c r="D913" s="11" t="s">
        <v>1497</v>
      </c>
      <c r="E913" s="14"/>
      <c r="F913" s="14"/>
      <c r="G913" s="11" t="s">
        <v>1500</v>
      </c>
      <c r="H913" s="11" t="s">
        <v>1500</v>
      </c>
      <c r="I913" s="14"/>
      <c r="J913" s="12" t="s">
        <v>1498</v>
      </c>
      <c r="K913" s="12" t="s">
        <v>1395</v>
      </c>
      <c r="L913" s="11" t="s">
        <v>11663</v>
      </c>
      <c r="M913" s="11" t="s">
        <v>83</v>
      </c>
      <c r="N913" s="11">
        <v>1</v>
      </c>
      <c r="O913" s="11">
        <v>3</v>
      </c>
      <c r="P913" s="11"/>
      <c r="Q913" s="130">
        <v>4</v>
      </c>
      <c r="R913" s="130">
        <v>5</v>
      </c>
      <c r="S913" s="14"/>
      <c r="T913" s="16"/>
    </row>
    <row r="914" spans="1:20" ht="14.25" customHeight="1">
      <c r="A914" s="7">
        <v>110</v>
      </c>
      <c r="B914" s="19" t="s">
        <v>1493</v>
      </c>
      <c r="C914" s="11"/>
      <c r="D914" s="11" t="s">
        <v>12294</v>
      </c>
      <c r="E914" s="14"/>
      <c r="F914" s="14"/>
      <c r="G914" s="14"/>
      <c r="H914" s="14"/>
      <c r="I914" s="14"/>
      <c r="J914" s="12" t="s">
        <v>4004</v>
      </c>
      <c r="K914" s="415"/>
      <c r="L914" s="11" t="s">
        <v>11663</v>
      </c>
      <c r="M914" s="14"/>
      <c r="N914" s="11">
        <v>0</v>
      </c>
      <c r="O914" s="14"/>
      <c r="P914" s="11"/>
      <c r="Q914" s="11"/>
      <c r="R914" s="11"/>
      <c r="S914" s="14"/>
      <c r="T914" s="16"/>
    </row>
    <row r="915" spans="1:20" ht="14.25" customHeight="1">
      <c r="A915" s="7">
        <v>110</v>
      </c>
      <c r="B915" s="19" t="s">
        <v>1493</v>
      </c>
      <c r="C915" s="11" t="s">
        <v>514</v>
      </c>
      <c r="D915" s="11" t="s">
        <v>514</v>
      </c>
      <c r="E915" s="14"/>
      <c r="F915" s="14"/>
      <c r="G915" s="14"/>
      <c r="H915" s="14"/>
      <c r="I915" s="14"/>
      <c r="J915" s="12" t="s">
        <v>4004</v>
      </c>
      <c r="K915" s="415"/>
      <c r="L915" s="11" t="s">
        <v>11688</v>
      </c>
      <c r="M915" s="14"/>
      <c r="N915" s="11">
        <v>0</v>
      </c>
      <c r="O915" s="14"/>
      <c r="P915" s="11"/>
      <c r="Q915" s="11"/>
      <c r="R915" s="11"/>
      <c r="S915" s="14"/>
      <c r="T915" s="16"/>
    </row>
    <row r="916" spans="1:20" ht="14.25" customHeight="1">
      <c r="A916" s="7">
        <v>110</v>
      </c>
      <c r="B916" s="19" t="s">
        <v>1493</v>
      </c>
      <c r="C916" s="11"/>
      <c r="D916" s="11" t="s">
        <v>1421</v>
      </c>
      <c r="E916" s="14"/>
      <c r="F916" s="14"/>
      <c r="G916" s="14"/>
      <c r="H916" s="14"/>
      <c r="I916" s="14"/>
      <c r="J916" s="12" t="s">
        <v>3175</v>
      </c>
      <c r="K916" s="415"/>
      <c r="L916" s="11" t="s">
        <v>11666</v>
      </c>
      <c r="M916" s="14"/>
      <c r="N916" s="11">
        <v>0</v>
      </c>
      <c r="O916" s="14"/>
      <c r="P916" s="11"/>
      <c r="Q916" s="11"/>
      <c r="R916" s="11"/>
      <c r="S916" s="14"/>
      <c r="T916" s="16"/>
    </row>
    <row r="917" spans="1:20" ht="14.25" customHeight="1">
      <c r="A917" s="7">
        <v>110</v>
      </c>
      <c r="B917" s="19" t="s">
        <v>1493</v>
      </c>
      <c r="C917" s="11"/>
      <c r="D917" s="11" t="s">
        <v>12295</v>
      </c>
      <c r="E917" s="14"/>
      <c r="F917" s="14"/>
      <c r="G917" s="14"/>
      <c r="H917" s="14"/>
      <c r="I917" s="14"/>
      <c r="J917" s="12" t="s">
        <v>562</v>
      </c>
      <c r="K917" s="415"/>
      <c r="L917" s="11" t="s">
        <v>11666</v>
      </c>
      <c r="M917" s="14"/>
      <c r="N917" s="11">
        <v>0</v>
      </c>
      <c r="O917" s="14"/>
      <c r="P917" s="11"/>
      <c r="Q917" s="11"/>
      <c r="R917" s="11"/>
      <c r="S917" s="14"/>
      <c r="T917" s="16"/>
    </row>
    <row r="918" spans="1:20" ht="14.25" customHeight="1">
      <c r="A918" s="7">
        <v>110</v>
      </c>
      <c r="B918" s="19" t="s">
        <v>1493</v>
      </c>
      <c r="C918" s="11"/>
      <c r="D918" s="11" t="s">
        <v>12296</v>
      </c>
      <c r="E918" s="14"/>
      <c r="F918" s="14"/>
      <c r="G918" s="14"/>
      <c r="H918" s="14"/>
      <c r="I918" s="14"/>
      <c r="J918" s="12" t="s">
        <v>562</v>
      </c>
      <c r="K918" s="415"/>
      <c r="L918" s="11" t="s">
        <v>11666</v>
      </c>
      <c r="M918" s="14"/>
      <c r="N918" s="11">
        <v>0</v>
      </c>
      <c r="O918" s="14"/>
      <c r="P918" s="11"/>
      <c r="Q918" s="11"/>
      <c r="R918" s="11"/>
      <c r="S918" s="14"/>
      <c r="T918" s="16"/>
    </row>
    <row r="919" spans="1:20" ht="14.25" customHeight="1">
      <c r="A919" s="7">
        <v>110</v>
      </c>
      <c r="B919" s="19" t="s">
        <v>1493</v>
      </c>
      <c r="C919" s="11"/>
      <c r="D919" s="11" t="s">
        <v>6606</v>
      </c>
      <c r="E919" s="14"/>
      <c r="F919" s="14"/>
      <c r="G919" s="14"/>
      <c r="H919" s="14"/>
      <c r="I919" s="14"/>
      <c r="J919" s="12" t="s">
        <v>562</v>
      </c>
      <c r="K919" s="415"/>
      <c r="L919" s="11" t="s">
        <v>11666</v>
      </c>
      <c r="M919" s="14"/>
      <c r="N919" s="11">
        <v>0</v>
      </c>
      <c r="O919" s="14"/>
      <c r="P919" s="11"/>
      <c r="Q919" s="11"/>
      <c r="R919" s="11"/>
      <c r="S919" s="14"/>
      <c r="T919" s="16"/>
    </row>
    <row r="920" spans="1:20" ht="14.25" customHeight="1">
      <c r="A920" s="7">
        <v>110</v>
      </c>
      <c r="B920" s="19" t="s">
        <v>1493</v>
      </c>
      <c r="C920" s="11"/>
      <c r="D920" s="11" t="s">
        <v>12297</v>
      </c>
      <c r="E920" s="14"/>
      <c r="F920" s="14"/>
      <c r="G920" s="14"/>
      <c r="H920" s="14"/>
      <c r="I920" s="14"/>
      <c r="J920" s="12" t="s">
        <v>562</v>
      </c>
      <c r="K920" s="415"/>
      <c r="L920" s="11" t="s">
        <v>11666</v>
      </c>
      <c r="M920" s="14"/>
      <c r="N920" s="11">
        <v>0</v>
      </c>
      <c r="O920" s="14"/>
      <c r="P920" s="11"/>
      <c r="Q920" s="11"/>
      <c r="R920" s="11"/>
      <c r="S920" s="14"/>
      <c r="T920" s="16"/>
    </row>
    <row r="921" spans="1:20" ht="14.25" customHeight="1">
      <c r="A921" s="7">
        <v>110</v>
      </c>
      <c r="B921" s="19" t="s">
        <v>1493</v>
      </c>
      <c r="C921" s="11"/>
      <c r="D921" s="11" t="s">
        <v>2359</v>
      </c>
      <c r="E921" s="14"/>
      <c r="F921" s="14"/>
      <c r="G921" s="14"/>
      <c r="H921" s="14"/>
      <c r="I921" s="14"/>
      <c r="J921" s="12" t="s">
        <v>1235</v>
      </c>
      <c r="K921" s="415"/>
      <c r="L921" s="11" t="s">
        <v>11663</v>
      </c>
      <c r="M921" s="14"/>
      <c r="N921" s="11">
        <v>0</v>
      </c>
      <c r="O921" s="14"/>
      <c r="P921" s="11"/>
      <c r="Q921" s="11"/>
      <c r="R921" s="11"/>
      <c r="S921" s="14"/>
      <c r="T921" s="16"/>
    </row>
    <row r="922" spans="1:20" ht="14.25" customHeight="1">
      <c r="A922" s="7">
        <v>111</v>
      </c>
      <c r="B922" s="19" t="s">
        <v>1501</v>
      </c>
      <c r="C922" s="11" t="s">
        <v>276</v>
      </c>
      <c r="D922" s="11" t="s">
        <v>276</v>
      </c>
      <c r="E922" s="14"/>
      <c r="F922" s="11"/>
      <c r="G922" s="14"/>
      <c r="H922" s="14"/>
      <c r="I922" s="14"/>
      <c r="J922" s="12" t="s">
        <v>1502</v>
      </c>
      <c r="K922" s="12" t="s">
        <v>1503</v>
      </c>
      <c r="L922" s="11" t="s">
        <v>11663</v>
      </c>
      <c r="M922" s="11" t="s">
        <v>98</v>
      </c>
      <c r="N922" s="11">
        <v>0</v>
      </c>
      <c r="O922" s="14"/>
      <c r="P922" s="11"/>
      <c r="Q922" s="130">
        <v>3</v>
      </c>
      <c r="R922" s="130">
        <v>4</v>
      </c>
      <c r="S922" s="14"/>
      <c r="T922" s="16"/>
    </row>
    <row r="923" spans="1:20" ht="14.25" customHeight="1">
      <c r="A923" s="7">
        <v>111</v>
      </c>
      <c r="B923" s="19" t="s">
        <v>1501</v>
      </c>
      <c r="C923" s="11"/>
      <c r="D923" s="11" t="s">
        <v>12298</v>
      </c>
      <c r="E923" s="14"/>
      <c r="F923" s="14"/>
      <c r="G923" s="14"/>
      <c r="H923" s="14"/>
      <c r="I923" s="14"/>
      <c r="J923" s="12" t="s">
        <v>1585</v>
      </c>
      <c r="K923" s="415"/>
      <c r="L923" s="11" t="s">
        <v>11663</v>
      </c>
      <c r="M923" s="11" t="s">
        <v>275</v>
      </c>
      <c r="N923" s="11">
        <v>0</v>
      </c>
      <c r="O923" s="14"/>
      <c r="P923" s="11"/>
      <c r="Q923" s="11"/>
      <c r="R923" s="11"/>
      <c r="S923" s="14"/>
      <c r="T923" s="16"/>
    </row>
    <row r="924" spans="1:20" ht="14.25" customHeight="1">
      <c r="A924" s="7">
        <v>111</v>
      </c>
      <c r="B924" s="19" t="s">
        <v>1501</v>
      </c>
      <c r="C924" s="11"/>
      <c r="D924" s="11" t="s">
        <v>12299</v>
      </c>
      <c r="E924" s="14"/>
      <c r="F924" s="14"/>
      <c r="G924" s="14"/>
      <c r="H924" s="14"/>
      <c r="I924" s="14"/>
      <c r="J924" s="12" t="s">
        <v>890</v>
      </c>
      <c r="K924" s="415"/>
      <c r="L924" s="11" t="s">
        <v>11663</v>
      </c>
      <c r="M924" s="11" t="s">
        <v>98</v>
      </c>
      <c r="N924" s="11">
        <v>0</v>
      </c>
      <c r="O924" s="14"/>
      <c r="P924" s="11"/>
      <c r="Q924" s="11"/>
      <c r="R924" s="11"/>
      <c r="S924" s="14"/>
      <c r="T924" s="16"/>
    </row>
    <row r="925" spans="1:20" ht="14.25" customHeight="1">
      <c r="A925" s="7">
        <v>111</v>
      </c>
      <c r="B925" s="19" t="s">
        <v>1501</v>
      </c>
      <c r="C925" s="11" t="s">
        <v>593</v>
      </c>
      <c r="D925" s="11" t="s">
        <v>593</v>
      </c>
      <c r="E925" s="14"/>
      <c r="F925" s="14"/>
      <c r="G925" s="14"/>
      <c r="H925" s="14"/>
      <c r="I925" s="14"/>
      <c r="J925" s="12" t="s">
        <v>645</v>
      </c>
      <c r="K925" s="415"/>
      <c r="L925" s="11" t="s">
        <v>11663</v>
      </c>
      <c r="M925" s="11" t="s">
        <v>43</v>
      </c>
      <c r="N925" s="11">
        <v>0</v>
      </c>
      <c r="O925" s="11">
        <v>4</v>
      </c>
      <c r="P925" s="11"/>
      <c r="Q925" s="11"/>
      <c r="R925" s="11"/>
      <c r="S925" s="14"/>
      <c r="T925" s="16"/>
    </row>
    <row r="926" spans="1:20" ht="14.25" customHeight="1">
      <c r="A926" s="7">
        <v>111</v>
      </c>
      <c r="B926" s="19" t="s">
        <v>1501</v>
      </c>
      <c r="C926" s="11"/>
      <c r="D926" s="11" t="s">
        <v>2213</v>
      </c>
      <c r="E926" s="14"/>
      <c r="F926" s="14"/>
      <c r="G926" s="14"/>
      <c r="H926" s="14"/>
      <c r="I926" s="14"/>
      <c r="J926" s="12" t="s">
        <v>645</v>
      </c>
      <c r="K926" s="415"/>
      <c r="L926" s="11" t="s">
        <v>11663</v>
      </c>
      <c r="M926" s="11" t="s">
        <v>28</v>
      </c>
      <c r="N926" s="11">
        <v>0</v>
      </c>
      <c r="O926" s="11">
        <v>4</v>
      </c>
      <c r="P926" s="11"/>
      <c r="Q926" s="11"/>
      <c r="R926" s="11"/>
      <c r="S926" s="14"/>
      <c r="T926" s="16"/>
    </row>
    <row r="927" spans="1:20" ht="14.25" customHeight="1">
      <c r="A927" s="7">
        <v>111</v>
      </c>
      <c r="B927" s="19" t="s">
        <v>1501</v>
      </c>
      <c r="C927" s="11" t="s">
        <v>692</v>
      </c>
      <c r="D927" s="11" t="s">
        <v>692</v>
      </c>
      <c r="E927" s="11" t="s">
        <v>12300</v>
      </c>
      <c r="F927" s="14"/>
      <c r="G927" s="14"/>
      <c r="H927" s="14"/>
      <c r="I927" s="14"/>
      <c r="J927" s="12" t="s">
        <v>145</v>
      </c>
      <c r="K927" s="46" t="s">
        <v>1504</v>
      </c>
      <c r="L927" s="11" t="s">
        <v>11688</v>
      </c>
      <c r="M927" s="11" t="s">
        <v>83</v>
      </c>
      <c r="N927" s="11">
        <v>0</v>
      </c>
      <c r="O927" s="11">
        <v>4</v>
      </c>
      <c r="P927" s="11"/>
      <c r="Q927" s="130">
        <v>4</v>
      </c>
      <c r="R927" s="130">
        <v>5</v>
      </c>
      <c r="S927" s="14"/>
      <c r="T927" s="16"/>
    </row>
    <row r="928" spans="1:20" ht="14.25" customHeight="1">
      <c r="A928" s="7">
        <v>112</v>
      </c>
      <c r="B928" s="10" t="s">
        <v>1505</v>
      </c>
      <c r="C928" s="11" t="s">
        <v>1400</v>
      </c>
      <c r="D928" s="11" t="s">
        <v>80</v>
      </c>
      <c r="E928" s="11" t="s">
        <v>1400</v>
      </c>
      <c r="F928" s="14"/>
      <c r="G928" s="11"/>
      <c r="H928" s="11"/>
      <c r="I928" s="14"/>
      <c r="J928" s="12" t="s">
        <v>1937</v>
      </c>
      <c r="K928" s="46"/>
      <c r="L928" s="11" t="s">
        <v>11688</v>
      </c>
      <c r="M928" s="11" t="s">
        <v>83</v>
      </c>
      <c r="N928" s="11">
        <v>0</v>
      </c>
      <c r="O928" s="11">
        <v>3</v>
      </c>
      <c r="P928" s="11"/>
      <c r="Q928" s="11"/>
      <c r="R928" s="11"/>
      <c r="S928" s="14"/>
      <c r="T928" s="16"/>
    </row>
    <row r="929" spans="1:20" ht="14.25" customHeight="1">
      <c r="A929" s="7">
        <v>112</v>
      </c>
      <c r="B929" s="10" t="s">
        <v>1505</v>
      </c>
      <c r="C929" s="11" t="s">
        <v>816</v>
      </c>
      <c r="D929" s="11" t="s">
        <v>852</v>
      </c>
      <c r="E929" s="11" t="s">
        <v>4081</v>
      </c>
      <c r="F929" s="14"/>
      <c r="G929" s="11" t="s">
        <v>1507</v>
      </c>
      <c r="H929" s="11" t="s">
        <v>1507</v>
      </c>
      <c r="I929" s="11" t="s">
        <v>1439</v>
      </c>
      <c r="J929" s="12" t="s">
        <v>1506</v>
      </c>
      <c r="K929" s="12" t="s">
        <v>339</v>
      </c>
      <c r="L929" s="11" t="s">
        <v>11666</v>
      </c>
      <c r="M929" s="11" t="s">
        <v>43</v>
      </c>
      <c r="N929" s="11">
        <v>0</v>
      </c>
      <c r="O929" s="11">
        <v>1</v>
      </c>
      <c r="P929" s="11" t="s">
        <v>12301</v>
      </c>
      <c r="Q929" s="130">
        <v>4</v>
      </c>
      <c r="R929" s="130">
        <v>4</v>
      </c>
      <c r="S929" s="14"/>
      <c r="T929" s="16"/>
    </row>
    <row r="930" spans="1:20" ht="14.25" customHeight="1">
      <c r="A930" s="7">
        <v>112</v>
      </c>
      <c r="B930" s="10" t="s">
        <v>1505</v>
      </c>
      <c r="C930" s="11" t="s">
        <v>552</v>
      </c>
      <c r="D930" s="11" t="s">
        <v>12302</v>
      </c>
      <c r="E930" s="14"/>
      <c r="F930" s="11" t="s">
        <v>2129</v>
      </c>
      <c r="G930" s="11"/>
      <c r="H930" s="11"/>
      <c r="I930" s="14"/>
      <c r="J930" s="12" t="s">
        <v>794</v>
      </c>
      <c r="K930" s="46"/>
      <c r="L930" s="11" t="s">
        <v>11663</v>
      </c>
      <c r="M930" s="11" t="s">
        <v>43</v>
      </c>
      <c r="N930" s="11">
        <v>0</v>
      </c>
      <c r="O930" s="11">
        <v>1</v>
      </c>
      <c r="P930" s="11"/>
      <c r="Q930" s="11"/>
      <c r="R930" s="11"/>
      <c r="S930" s="14"/>
      <c r="T930" s="16"/>
    </row>
    <row r="931" spans="1:20" ht="14.25" customHeight="1">
      <c r="A931" s="7">
        <v>112</v>
      </c>
      <c r="B931" s="10" t="s">
        <v>1505</v>
      </c>
      <c r="C931" s="11" t="s">
        <v>38</v>
      </c>
      <c r="D931" s="11" t="s">
        <v>38</v>
      </c>
      <c r="E931" s="14"/>
      <c r="F931" s="14"/>
      <c r="G931" s="11"/>
      <c r="H931" s="11"/>
      <c r="I931" s="14"/>
      <c r="J931" s="12" t="s">
        <v>3322</v>
      </c>
      <c r="K931" s="46"/>
      <c r="L931" s="11" t="s">
        <v>11663</v>
      </c>
      <c r="M931" s="11" t="s">
        <v>43</v>
      </c>
      <c r="N931" s="11">
        <v>0</v>
      </c>
      <c r="O931" s="11">
        <v>1</v>
      </c>
      <c r="P931" s="11"/>
      <c r="Q931" s="11"/>
      <c r="R931" s="11"/>
      <c r="S931" s="14"/>
      <c r="T931" s="16"/>
    </row>
    <row r="932" spans="1:20" ht="14.25" customHeight="1">
      <c r="A932" s="7">
        <v>112</v>
      </c>
      <c r="B932" s="10" t="s">
        <v>1505</v>
      </c>
      <c r="C932" s="11" t="s">
        <v>1400</v>
      </c>
      <c r="D932" s="11" t="s">
        <v>80</v>
      </c>
      <c r="E932" s="14"/>
      <c r="F932" s="14"/>
      <c r="G932" s="11" t="s">
        <v>1402</v>
      </c>
      <c r="H932" s="11" t="s">
        <v>1402</v>
      </c>
      <c r="I932" s="14"/>
      <c r="J932" s="12" t="s">
        <v>1508</v>
      </c>
      <c r="K932" s="12" t="s">
        <v>1386</v>
      </c>
      <c r="L932" s="11" t="s">
        <v>11688</v>
      </c>
      <c r="M932" s="11" t="s">
        <v>83</v>
      </c>
      <c r="N932" s="11">
        <v>0</v>
      </c>
      <c r="O932" s="11">
        <v>3</v>
      </c>
      <c r="P932" s="11"/>
      <c r="Q932" s="130">
        <v>4</v>
      </c>
      <c r="R932" s="130">
        <v>4</v>
      </c>
      <c r="S932" s="14"/>
      <c r="T932" s="16"/>
    </row>
    <row r="933" spans="1:20" ht="14.25" customHeight="1">
      <c r="A933" s="7">
        <v>112</v>
      </c>
      <c r="B933" s="10" t="s">
        <v>1505</v>
      </c>
      <c r="C933" s="11" t="s">
        <v>284</v>
      </c>
      <c r="D933" s="11" t="s">
        <v>284</v>
      </c>
      <c r="E933" s="16"/>
      <c r="F933" s="14"/>
      <c r="G933" s="11"/>
      <c r="H933" s="11"/>
      <c r="I933" s="14"/>
      <c r="J933" s="46" t="s">
        <v>223</v>
      </c>
      <c r="K933" s="46"/>
      <c r="L933" s="11" t="s">
        <v>11688</v>
      </c>
      <c r="M933" s="11" t="s">
        <v>83</v>
      </c>
      <c r="N933" s="11">
        <v>0</v>
      </c>
      <c r="O933" s="11">
        <v>3</v>
      </c>
      <c r="P933" s="11"/>
      <c r="Q933" s="11"/>
      <c r="R933" s="11"/>
      <c r="S933" s="14"/>
      <c r="T933" s="16"/>
    </row>
    <row r="934" spans="1:20" ht="14.25" customHeight="1">
      <c r="A934" s="7">
        <v>112</v>
      </c>
      <c r="B934" s="10" t="s">
        <v>1505</v>
      </c>
      <c r="C934" s="11" t="s">
        <v>75</v>
      </c>
      <c r="D934" s="11" t="s">
        <v>75</v>
      </c>
      <c r="E934" s="14"/>
      <c r="F934" s="11" t="s">
        <v>11104</v>
      </c>
      <c r="G934" s="11" t="s">
        <v>1511</v>
      </c>
      <c r="H934" s="11" t="s">
        <v>1511</v>
      </c>
      <c r="I934" s="14"/>
      <c r="J934" s="12" t="s">
        <v>1510</v>
      </c>
      <c r="K934" s="12" t="s">
        <v>1235</v>
      </c>
      <c r="L934" s="11" t="s">
        <v>11666</v>
      </c>
      <c r="M934" s="11" t="s">
        <v>78</v>
      </c>
      <c r="N934" s="11">
        <v>1</v>
      </c>
      <c r="O934" s="11">
        <v>5</v>
      </c>
      <c r="P934" s="11" t="s">
        <v>12303</v>
      </c>
      <c r="Q934" s="130">
        <v>4</v>
      </c>
      <c r="R934" s="130">
        <v>5</v>
      </c>
      <c r="S934" s="14"/>
      <c r="T934" s="16"/>
    </row>
    <row r="935" spans="1:20" ht="14.25" customHeight="1">
      <c r="A935" s="7">
        <v>112</v>
      </c>
      <c r="B935" s="10" t="s">
        <v>1505</v>
      </c>
      <c r="C935" s="11" t="s">
        <v>1461</v>
      </c>
      <c r="D935" s="11" t="s">
        <v>1512</v>
      </c>
      <c r="E935" s="11" t="s">
        <v>1535</v>
      </c>
      <c r="F935" s="14"/>
      <c r="G935" s="11" t="s">
        <v>1514</v>
      </c>
      <c r="H935" s="11" t="s">
        <v>1514</v>
      </c>
      <c r="I935" s="14"/>
      <c r="J935" s="12" t="s">
        <v>1139</v>
      </c>
      <c r="K935" s="12" t="s">
        <v>323</v>
      </c>
      <c r="L935" s="11" t="s">
        <v>11666</v>
      </c>
      <c r="M935" s="11" t="s">
        <v>28</v>
      </c>
      <c r="N935" s="11">
        <v>0</v>
      </c>
      <c r="O935" s="11">
        <v>1</v>
      </c>
      <c r="P935" s="11" t="s">
        <v>12304</v>
      </c>
      <c r="Q935" s="130">
        <v>4</v>
      </c>
      <c r="R935" s="130">
        <v>4</v>
      </c>
      <c r="S935" s="14"/>
      <c r="T935" s="16"/>
    </row>
    <row r="936" spans="1:20" ht="14.25" customHeight="1">
      <c r="A936" s="7">
        <v>112</v>
      </c>
      <c r="B936" s="10" t="s">
        <v>1505</v>
      </c>
      <c r="C936" s="11" t="s">
        <v>84</v>
      </c>
      <c r="D936" s="11" t="s">
        <v>85</v>
      </c>
      <c r="E936" s="14"/>
      <c r="F936" s="14"/>
      <c r="G936" s="11" t="s">
        <v>1517</v>
      </c>
      <c r="H936" s="11" t="s">
        <v>1517</v>
      </c>
      <c r="I936" s="14"/>
      <c r="J936" s="12" t="s">
        <v>499</v>
      </c>
      <c r="K936" s="12" t="s">
        <v>1515</v>
      </c>
      <c r="L936" s="11" t="s">
        <v>11666</v>
      </c>
      <c r="M936" s="11" t="s">
        <v>28</v>
      </c>
      <c r="N936" s="11">
        <v>0</v>
      </c>
      <c r="O936" s="11">
        <v>1</v>
      </c>
      <c r="P936" s="11" t="s">
        <v>12305</v>
      </c>
      <c r="Q936" s="130">
        <v>4</v>
      </c>
      <c r="R936" s="130">
        <v>5</v>
      </c>
      <c r="S936" s="14"/>
      <c r="T936" s="16"/>
    </row>
    <row r="937" spans="1:20" ht="14.25" customHeight="1">
      <c r="A937" s="7">
        <v>112</v>
      </c>
      <c r="B937" s="10" t="s">
        <v>1505</v>
      </c>
      <c r="C937" s="11"/>
      <c r="D937" s="11" t="s">
        <v>1568</v>
      </c>
      <c r="E937" s="14"/>
      <c r="F937" s="14"/>
      <c r="G937" s="11"/>
      <c r="H937" s="11"/>
      <c r="I937" s="14"/>
      <c r="J937" s="12" t="s">
        <v>243</v>
      </c>
      <c r="K937" s="46"/>
      <c r="L937" s="11" t="s">
        <v>11663</v>
      </c>
      <c r="M937" s="11" t="s">
        <v>43</v>
      </c>
      <c r="N937" s="11">
        <v>0</v>
      </c>
      <c r="O937" s="11">
        <v>1</v>
      </c>
      <c r="P937" s="11"/>
      <c r="Q937" s="11"/>
      <c r="R937" s="11"/>
      <c r="S937" s="14"/>
      <c r="T937" s="16"/>
    </row>
    <row r="938" spans="1:20" ht="14.25" customHeight="1">
      <c r="A938" s="7">
        <v>112</v>
      </c>
      <c r="B938" s="10" t="s">
        <v>1505</v>
      </c>
      <c r="C938" s="11" t="s">
        <v>1518</v>
      </c>
      <c r="D938" s="11" t="s">
        <v>1518</v>
      </c>
      <c r="E938" s="14"/>
      <c r="F938" s="14"/>
      <c r="G938" s="11"/>
      <c r="H938" s="11"/>
      <c r="I938" s="14"/>
      <c r="J938" s="12" t="s">
        <v>1519</v>
      </c>
      <c r="K938" s="46" t="s">
        <v>1515</v>
      </c>
      <c r="L938" s="11" t="s">
        <v>11688</v>
      </c>
      <c r="M938" s="11" t="s">
        <v>83</v>
      </c>
      <c r="N938" s="11">
        <v>0</v>
      </c>
      <c r="O938" s="11">
        <v>3</v>
      </c>
      <c r="P938" s="11"/>
      <c r="Q938" s="130">
        <v>4</v>
      </c>
      <c r="R938" s="130">
        <v>4</v>
      </c>
      <c r="S938" s="14"/>
      <c r="T938" s="16"/>
    </row>
    <row r="939" spans="1:20" ht="14.25" customHeight="1">
      <c r="A939" s="7">
        <v>113</v>
      </c>
      <c r="B939" s="19" t="s">
        <v>1520</v>
      </c>
      <c r="C939" s="11" t="s">
        <v>446</v>
      </c>
      <c r="D939" s="11" t="s">
        <v>447</v>
      </c>
      <c r="E939" s="11" t="s">
        <v>12306</v>
      </c>
      <c r="F939" s="14"/>
      <c r="G939" s="11" t="s">
        <v>1524</v>
      </c>
      <c r="H939" s="11" t="s">
        <v>1524</v>
      </c>
      <c r="I939" s="14"/>
      <c r="J939" s="12" t="s">
        <v>1521</v>
      </c>
      <c r="K939" s="12" t="s">
        <v>1522</v>
      </c>
      <c r="L939" s="11" t="s">
        <v>11663</v>
      </c>
      <c r="M939" s="11" t="s">
        <v>28</v>
      </c>
      <c r="N939" s="11">
        <v>1</v>
      </c>
      <c r="O939" s="11">
        <v>1</v>
      </c>
      <c r="P939" s="11"/>
      <c r="Q939" s="130">
        <v>4</v>
      </c>
      <c r="R939" s="130">
        <v>4</v>
      </c>
      <c r="S939" s="14"/>
      <c r="T939" s="16"/>
    </row>
    <row r="940" spans="1:20" ht="14.25" customHeight="1">
      <c r="A940" s="7">
        <v>113</v>
      </c>
      <c r="B940" s="19" t="s">
        <v>1520</v>
      </c>
      <c r="C940" s="11" t="s">
        <v>1525</v>
      </c>
      <c r="D940" s="11" t="s">
        <v>1526</v>
      </c>
      <c r="E940" s="14"/>
      <c r="F940" s="14"/>
      <c r="G940" s="11" t="s">
        <v>1528</v>
      </c>
      <c r="H940" s="11" t="s">
        <v>1528</v>
      </c>
      <c r="I940" s="14"/>
      <c r="J940" s="12" t="s">
        <v>1527</v>
      </c>
      <c r="K940" s="12" t="s">
        <v>1506</v>
      </c>
      <c r="L940" s="11" t="s">
        <v>11666</v>
      </c>
      <c r="M940" s="11" t="s">
        <v>28</v>
      </c>
      <c r="N940" s="11">
        <v>1</v>
      </c>
      <c r="O940" s="11">
        <v>1</v>
      </c>
      <c r="P940" s="11"/>
      <c r="Q940" s="130">
        <v>4</v>
      </c>
      <c r="R940" s="130">
        <v>4</v>
      </c>
      <c r="S940" s="14"/>
      <c r="T940" s="16"/>
    </row>
    <row r="941" spans="1:20" ht="14.25" customHeight="1">
      <c r="A941" s="7">
        <v>113</v>
      </c>
      <c r="B941" s="19" t="s">
        <v>1520</v>
      </c>
      <c r="C941" s="11" t="s">
        <v>816</v>
      </c>
      <c r="D941" s="11" t="s">
        <v>816</v>
      </c>
      <c r="E941" s="11" t="s">
        <v>622</v>
      </c>
      <c r="F941" s="14"/>
      <c r="G941" s="11" t="s">
        <v>1531</v>
      </c>
      <c r="H941" s="11" t="s">
        <v>12307</v>
      </c>
      <c r="I941" s="11" t="s">
        <v>1439</v>
      </c>
      <c r="J941" s="12" t="s">
        <v>1529</v>
      </c>
      <c r="K941" s="12" t="s">
        <v>1102</v>
      </c>
      <c r="L941" s="11" t="s">
        <v>11666</v>
      </c>
      <c r="M941" s="11" t="s">
        <v>43</v>
      </c>
      <c r="N941" s="11">
        <v>1</v>
      </c>
      <c r="O941" s="11">
        <v>1</v>
      </c>
      <c r="P941" s="11"/>
      <c r="Q941" s="130">
        <v>4</v>
      </c>
      <c r="R941" s="130">
        <v>5</v>
      </c>
      <c r="S941" s="14"/>
      <c r="T941" s="16"/>
    </row>
    <row r="942" spans="1:20" ht="14.25" customHeight="1">
      <c r="A942" s="7">
        <v>113</v>
      </c>
      <c r="B942" s="19" t="s">
        <v>1520</v>
      </c>
      <c r="C942" s="11" t="s">
        <v>75</v>
      </c>
      <c r="D942" s="11" t="s">
        <v>75</v>
      </c>
      <c r="E942" s="14"/>
      <c r="F942" s="14"/>
      <c r="G942" s="11" t="s">
        <v>1532</v>
      </c>
      <c r="H942" s="11" t="s">
        <v>1532</v>
      </c>
      <c r="I942" s="14"/>
      <c r="J942" s="12" t="s">
        <v>76</v>
      </c>
      <c r="K942" s="12" t="s">
        <v>81</v>
      </c>
      <c r="L942" s="11" t="s">
        <v>11666</v>
      </c>
      <c r="M942" s="11" t="s">
        <v>78</v>
      </c>
      <c r="N942" s="11">
        <v>1</v>
      </c>
      <c r="O942" s="11">
        <v>6</v>
      </c>
      <c r="P942" s="11"/>
      <c r="Q942" s="130">
        <v>4</v>
      </c>
      <c r="R942" s="130">
        <v>4</v>
      </c>
      <c r="S942" s="14"/>
      <c r="T942" s="16"/>
    </row>
    <row r="943" spans="1:20" ht="14.25" customHeight="1">
      <c r="A943" s="7">
        <v>114</v>
      </c>
      <c r="B943" s="19" t="s">
        <v>1533</v>
      </c>
      <c r="C943" s="11" t="s">
        <v>75</v>
      </c>
      <c r="D943" s="11" t="s">
        <v>75</v>
      </c>
      <c r="E943" s="14"/>
      <c r="F943" s="14"/>
      <c r="G943" s="14"/>
      <c r="H943" s="14"/>
      <c r="I943" s="14"/>
      <c r="J943" s="12" t="s">
        <v>1534</v>
      </c>
      <c r="K943" s="12" t="s">
        <v>510</v>
      </c>
      <c r="L943" s="11" t="s">
        <v>11666</v>
      </c>
      <c r="M943" s="11" t="s">
        <v>78</v>
      </c>
      <c r="N943" s="11">
        <v>0</v>
      </c>
      <c r="O943" s="11">
        <v>6</v>
      </c>
      <c r="P943" s="11"/>
      <c r="Q943" s="130">
        <v>4</v>
      </c>
      <c r="R943" s="130">
        <v>4</v>
      </c>
      <c r="S943" s="14"/>
      <c r="T943" s="16"/>
    </row>
    <row r="944" spans="1:20" ht="14.25" customHeight="1">
      <c r="A944" s="7">
        <v>114</v>
      </c>
      <c r="B944" s="19" t="s">
        <v>1533</v>
      </c>
      <c r="C944" s="11" t="s">
        <v>80</v>
      </c>
      <c r="D944" s="11" t="s">
        <v>80</v>
      </c>
      <c r="E944" s="14"/>
      <c r="F944" s="14"/>
      <c r="G944" s="11"/>
      <c r="H944" s="11"/>
      <c r="I944" s="14"/>
      <c r="J944" s="12" t="s">
        <v>3628</v>
      </c>
      <c r="K944" s="415"/>
      <c r="L944" s="11" t="s">
        <v>11688</v>
      </c>
      <c r="M944" s="11" t="s">
        <v>83</v>
      </c>
      <c r="N944" s="11">
        <v>0</v>
      </c>
      <c r="O944" s="11">
        <v>3</v>
      </c>
      <c r="P944" s="11"/>
      <c r="Q944" s="11"/>
      <c r="R944" s="11"/>
      <c r="S944" s="14"/>
      <c r="T944" s="16"/>
    </row>
    <row r="945" spans="1:20" ht="14.25" customHeight="1">
      <c r="A945" s="7">
        <v>114</v>
      </c>
      <c r="B945" s="19" t="s">
        <v>1533</v>
      </c>
      <c r="C945" s="11" t="s">
        <v>1461</v>
      </c>
      <c r="D945" s="11" t="s">
        <v>1535</v>
      </c>
      <c r="E945" s="14"/>
      <c r="F945" s="14"/>
      <c r="G945" s="14"/>
      <c r="H945" s="14"/>
      <c r="I945" s="14"/>
      <c r="J945" s="12" t="s">
        <v>1536</v>
      </c>
      <c r="K945" s="12" t="s">
        <v>1537</v>
      </c>
      <c r="L945" s="11" t="s">
        <v>11666</v>
      </c>
      <c r="M945" s="11" t="s">
        <v>28</v>
      </c>
      <c r="N945" s="11">
        <v>0</v>
      </c>
      <c r="O945" s="11">
        <v>1</v>
      </c>
      <c r="P945" s="11"/>
      <c r="Q945" s="130">
        <v>4</v>
      </c>
      <c r="R945" s="130">
        <v>4</v>
      </c>
      <c r="S945" s="14"/>
      <c r="T945" s="16"/>
    </row>
    <row r="946" spans="1:20" ht="14.25" customHeight="1">
      <c r="A946" s="7">
        <v>114</v>
      </c>
      <c r="B946" s="19" t="s">
        <v>1533</v>
      </c>
      <c r="C946" s="11" t="s">
        <v>1414</v>
      </c>
      <c r="D946" s="11" t="s">
        <v>1415</v>
      </c>
      <c r="E946" s="14"/>
      <c r="F946" s="14"/>
      <c r="G946" s="14"/>
      <c r="H946" s="14"/>
      <c r="I946" s="14"/>
      <c r="J946" s="406">
        <v>0.1673611111111111</v>
      </c>
      <c r="K946" s="12" t="s">
        <v>388</v>
      </c>
      <c r="L946" s="11" t="s">
        <v>11666</v>
      </c>
      <c r="M946" s="11" t="s">
        <v>28</v>
      </c>
      <c r="N946" s="11">
        <v>0</v>
      </c>
      <c r="O946" s="11">
        <v>1</v>
      </c>
      <c r="P946" s="11"/>
      <c r="Q946" s="130">
        <v>4</v>
      </c>
      <c r="R946" s="130">
        <v>4</v>
      </c>
      <c r="S946" s="14"/>
      <c r="T946" s="16"/>
    </row>
    <row r="947" spans="1:20" ht="14.25" customHeight="1">
      <c r="A947" s="7">
        <v>114</v>
      </c>
      <c r="B947" s="19" t="s">
        <v>1533</v>
      </c>
      <c r="C947" s="11" t="s">
        <v>1538</v>
      </c>
      <c r="D947" s="11" t="s">
        <v>1538</v>
      </c>
      <c r="E947" s="14"/>
      <c r="F947" s="11" t="s">
        <v>1539</v>
      </c>
      <c r="G947" s="11" t="s">
        <v>1541</v>
      </c>
      <c r="H947" s="11" t="s">
        <v>1541</v>
      </c>
      <c r="I947" s="14"/>
      <c r="J947" s="12" t="s">
        <v>1004</v>
      </c>
      <c r="K947" s="12" t="s">
        <v>1540</v>
      </c>
      <c r="L947" s="11" t="s">
        <v>11663</v>
      </c>
      <c r="M947" s="11" t="s">
        <v>5797</v>
      </c>
      <c r="N947" s="11">
        <v>1</v>
      </c>
      <c r="O947" s="11">
        <v>5</v>
      </c>
      <c r="P947" s="11"/>
      <c r="Q947" s="130">
        <v>4</v>
      </c>
      <c r="R947" s="130">
        <v>4</v>
      </c>
      <c r="S947" s="14"/>
      <c r="T947" s="16"/>
    </row>
    <row r="948" spans="1:20" ht="14.25" customHeight="1">
      <c r="A948" s="7">
        <v>114</v>
      </c>
      <c r="B948" s="19" t="s">
        <v>1533</v>
      </c>
      <c r="C948" s="11" t="s">
        <v>1542</v>
      </c>
      <c r="D948" s="11" t="s">
        <v>1543</v>
      </c>
      <c r="E948" s="11" t="s">
        <v>1542</v>
      </c>
      <c r="F948" s="14"/>
      <c r="G948" s="14"/>
      <c r="H948" s="14"/>
      <c r="I948" s="14"/>
      <c r="J948" s="12" t="s">
        <v>1544</v>
      </c>
      <c r="K948" s="12" t="s">
        <v>1540</v>
      </c>
      <c r="L948" s="11" t="s">
        <v>11663</v>
      </c>
      <c r="M948" s="11" t="s">
        <v>5797</v>
      </c>
      <c r="N948" s="11">
        <v>1</v>
      </c>
      <c r="O948" s="11">
        <v>5</v>
      </c>
      <c r="P948" s="11"/>
      <c r="Q948" s="130">
        <v>4</v>
      </c>
      <c r="R948" s="130">
        <v>4</v>
      </c>
      <c r="S948" s="14"/>
      <c r="T948" s="16"/>
    </row>
    <row r="949" spans="1:20" ht="14.25" customHeight="1">
      <c r="A949" s="7">
        <v>114</v>
      </c>
      <c r="B949" s="19" t="s">
        <v>1533</v>
      </c>
      <c r="C949" s="11" t="s">
        <v>1458</v>
      </c>
      <c r="D949" s="11" t="s">
        <v>1545</v>
      </c>
      <c r="E949" s="11"/>
      <c r="F949" s="11" t="s">
        <v>1546</v>
      </c>
      <c r="G949" s="11" t="s">
        <v>1549</v>
      </c>
      <c r="H949" s="11" t="s">
        <v>1549</v>
      </c>
      <c r="I949" s="14"/>
      <c r="J949" s="12" t="s">
        <v>1547</v>
      </c>
      <c r="K949" s="12" t="s">
        <v>1548</v>
      </c>
      <c r="L949" s="11" t="s">
        <v>11663</v>
      </c>
      <c r="M949" s="11" t="s">
        <v>43</v>
      </c>
      <c r="N949" s="11">
        <v>1</v>
      </c>
      <c r="O949" s="11">
        <v>1</v>
      </c>
      <c r="P949" s="11"/>
      <c r="Q949" s="130">
        <v>4</v>
      </c>
      <c r="R949" s="130">
        <v>4</v>
      </c>
      <c r="S949" s="14"/>
      <c r="T949" s="16"/>
    </row>
    <row r="950" spans="1:20" ht="14.25" customHeight="1">
      <c r="A950" s="7">
        <v>114</v>
      </c>
      <c r="B950" s="19" t="s">
        <v>1533</v>
      </c>
      <c r="C950" s="11" t="s">
        <v>862</v>
      </c>
      <c r="D950" s="11" t="s">
        <v>1550</v>
      </c>
      <c r="E950" s="11"/>
      <c r="F950" s="11"/>
      <c r="G950" s="11"/>
      <c r="H950" s="11"/>
      <c r="I950" s="14"/>
      <c r="J950" s="12" t="s">
        <v>1551</v>
      </c>
      <c r="K950" s="12" t="s">
        <v>1046</v>
      </c>
      <c r="L950" s="11" t="s">
        <v>11666</v>
      </c>
      <c r="M950" s="11" t="s">
        <v>28</v>
      </c>
      <c r="N950" s="11">
        <v>0</v>
      </c>
      <c r="O950" s="11">
        <v>1</v>
      </c>
      <c r="P950" s="11"/>
      <c r="Q950" s="130">
        <v>4</v>
      </c>
      <c r="R950" s="130">
        <v>5</v>
      </c>
      <c r="S950" s="14"/>
      <c r="T950" s="16"/>
    </row>
    <row r="951" spans="1:20" ht="14.25" customHeight="1">
      <c r="A951" s="7">
        <v>114</v>
      </c>
      <c r="B951" s="19" t="s">
        <v>1533</v>
      </c>
      <c r="C951" s="11" t="s">
        <v>1552</v>
      </c>
      <c r="D951" s="11" t="s">
        <v>1553</v>
      </c>
      <c r="E951" s="11"/>
      <c r="F951" s="11"/>
      <c r="G951" s="11"/>
      <c r="H951" s="11"/>
      <c r="I951" s="14"/>
      <c r="J951" s="12" t="s">
        <v>188</v>
      </c>
      <c r="K951" s="12" t="s">
        <v>156</v>
      </c>
      <c r="L951" s="11" t="s">
        <v>11666</v>
      </c>
      <c r="M951" s="11" t="s">
        <v>28</v>
      </c>
      <c r="N951" s="11">
        <v>0</v>
      </c>
      <c r="O951" s="11">
        <v>1</v>
      </c>
      <c r="P951" s="11" t="s">
        <v>12308</v>
      </c>
      <c r="Q951" s="130">
        <v>4</v>
      </c>
      <c r="R951" s="130">
        <v>4</v>
      </c>
      <c r="S951" s="14"/>
      <c r="T951" s="16"/>
    </row>
    <row r="952" spans="1:20" ht="14.25" customHeight="1">
      <c r="A952" s="7">
        <v>115</v>
      </c>
      <c r="B952" s="10" t="s">
        <v>1554</v>
      </c>
      <c r="C952" s="23"/>
      <c r="D952" s="11" t="s">
        <v>4621</v>
      </c>
      <c r="E952" s="14"/>
      <c r="F952" s="14"/>
      <c r="G952" s="14"/>
      <c r="H952" s="14"/>
      <c r="I952" s="14"/>
      <c r="J952" s="12" t="s">
        <v>1445</v>
      </c>
      <c r="K952" s="415"/>
      <c r="L952" s="11" t="s">
        <v>11688</v>
      </c>
      <c r="M952" s="11" t="s">
        <v>83</v>
      </c>
      <c r="N952" s="11">
        <v>0</v>
      </c>
      <c r="O952" s="11">
        <v>3</v>
      </c>
      <c r="P952" s="11"/>
      <c r="Q952" s="11"/>
      <c r="R952" s="11"/>
      <c r="S952" s="14"/>
      <c r="T952" s="16"/>
    </row>
    <row r="953" spans="1:20" ht="14.25" customHeight="1">
      <c r="A953" s="7">
        <v>115</v>
      </c>
      <c r="B953" s="10" t="s">
        <v>1554</v>
      </c>
      <c r="C953" s="11" t="s">
        <v>80</v>
      </c>
      <c r="D953" s="11" t="s">
        <v>717</v>
      </c>
      <c r="E953" s="14"/>
      <c r="F953" s="14"/>
      <c r="G953" s="11" t="s">
        <v>1556</v>
      </c>
      <c r="H953" s="11" t="s">
        <v>1557</v>
      </c>
      <c r="I953" s="14"/>
      <c r="J953" s="12" t="s">
        <v>1555</v>
      </c>
      <c r="K953" s="12" t="s">
        <v>623</v>
      </c>
      <c r="L953" s="11" t="s">
        <v>11688</v>
      </c>
      <c r="M953" s="11" t="s">
        <v>83</v>
      </c>
      <c r="N953" s="11">
        <v>0</v>
      </c>
      <c r="O953" s="11">
        <v>3</v>
      </c>
      <c r="P953" s="11"/>
      <c r="Q953" s="130">
        <v>4</v>
      </c>
      <c r="R953" s="130">
        <v>4</v>
      </c>
      <c r="S953" s="14"/>
      <c r="T953" s="16"/>
    </row>
    <row r="954" spans="1:20" ht="14.25" customHeight="1">
      <c r="A954" s="7">
        <v>115</v>
      </c>
      <c r="B954" s="10" t="s">
        <v>1554</v>
      </c>
      <c r="C954" s="11" t="s">
        <v>1400</v>
      </c>
      <c r="D954" s="11" t="s">
        <v>1558</v>
      </c>
      <c r="E954" s="14"/>
      <c r="F954" s="14"/>
      <c r="G954" s="11" t="s">
        <v>12309</v>
      </c>
      <c r="H954" s="11" t="s">
        <v>1561</v>
      </c>
      <c r="I954" s="14"/>
      <c r="J954" s="12" t="s">
        <v>1559</v>
      </c>
      <c r="K954" s="12" t="s">
        <v>623</v>
      </c>
      <c r="L954" s="11" t="s">
        <v>11688</v>
      </c>
      <c r="M954" s="11" t="s">
        <v>83</v>
      </c>
      <c r="N954" s="11">
        <v>0</v>
      </c>
      <c r="O954" s="11">
        <v>3</v>
      </c>
      <c r="P954" s="11"/>
      <c r="Q954" s="130">
        <v>3</v>
      </c>
      <c r="R954" s="130">
        <v>4</v>
      </c>
      <c r="S954" s="14"/>
      <c r="T954" s="16"/>
    </row>
    <row r="955" spans="1:20" ht="14.25" customHeight="1">
      <c r="A955" s="7">
        <v>115</v>
      </c>
      <c r="B955" s="10" t="s">
        <v>1554</v>
      </c>
      <c r="C955" s="11"/>
      <c r="D955" s="11" t="s">
        <v>2213</v>
      </c>
      <c r="E955" s="14"/>
      <c r="F955" s="14"/>
      <c r="G955" s="14"/>
      <c r="H955" s="14"/>
      <c r="I955" s="14"/>
      <c r="J955" s="12" t="s">
        <v>456</v>
      </c>
      <c r="K955" s="415"/>
      <c r="L955" s="11" t="s">
        <v>11663</v>
      </c>
      <c r="M955" s="11" t="s">
        <v>28</v>
      </c>
      <c r="N955" s="11">
        <v>0</v>
      </c>
      <c r="O955" s="14"/>
      <c r="P955" s="11"/>
      <c r="Q955" s="11"/>
      <c r="R955" s="11"/>
      <c r="S955" s="11" t="s">
        <v>12310</v>
      </c>
      <c r="T955" s="16"/>
    </row>
    <row r="956" spans="1:20" ht="14.25" customHeight="1">
      <c r="A956" s="7">
        <v>115</v>
      </c>
      <c r="B956" s="10" t="s">
        <v>1554</v>
      </c>
      <c r="C956" s="11"/>
      <c r="D956" s="11" t="s">
        <v>9126</v>
      </c>
      <c r="E956" s="14"/>
      <c r="F956" s="11"/>
      <c r="G956" s="14"/>
      <c r="H956" s="14"/>
      <c r="I956" s="14"/>
      <c r="J956" s="12" t="s">
        <v>274</v>
      </c>
      <c r="K956" s="415"/>
      <c r="L956" s="11" t="s">
        <v>11663</v>
      </c>
      <c r="M956" s="11" t="s">
        <v>28</v>
      </c>
      <c r="N956" s="11">
        <v>0</v>
      </c>
      <c r="O956" s="14"/>
      <c r="P956" s="11"/>
      <c r="Q956" s="11"/>
      <c r="R956" s="11"/>
      <c r="S956" s="11" t="s">
        <v>12310</v>
      </c>
      <c r="T956" s="16"/>
    </row>
    <row r="957" spans="1:20" ht="14.25" customHeight="1">
      <c r="A957" s="7">
        <v>115</v>
      </c>
      <c r="B957" s="10" t="s">
        <v>1554</v>
      </c>
      <c r="C957" s="11"/>
      <c r="D957" s="11" t="s">
        <v>10652</v>
      </c>
      <c r="E957" s="14"/>
      <c r="F957" s="14"/>
      <c r="G957" s="14"/>
      <c r="H957" s="14"/>
      <c r="I957" s="14"/>
      <c r="J957" s="12" t="s">
        <v>2506</v>
      </c>
      <c r="K957" s="415"/>
      <c r="L957" s="11" t="s">
        <v>11663</v>
      </c>
      <c r="M957" s="11" t="s">
        <v>28</v>
      </c>
      <c r="N957" s="11">
        <v>0</v>
      </c>
      <c r="O957" s="14"/>
      <c r="P957" s="11"/>
      <c r="Q957" s="11"/>
      <c r="R957" s="11"/>
      <c r="S957" s="11" t="s">
        <v>12310</v>
      </c>
      <c r="T957" s="16"/>
    </row>
    <row r="958" spans="1:20" ht="14.25" customHeight="1">
      <c r="A958" s="7">
        <v>115</v>
      </c>
      <c r="B958" s="10" t="s">
        <v>1554</v>
      </c>
      <c r="C958" s="11"/>
      <c r="D958" s="11" t="s">
        <v>12311</v>
      </c>
      <c r="E958" s="14"/>
      <c r="F958" s="14"/>
      <c r="G958" s="14"/>
      <c r="H958" s="14"/>
      <c r="I958" s="14"/>
      <c r="J958" s="12" t="s">
        <v>1278</v>
      </c>
      <c r="K958" s="415"/>
      <c r="L958" s="11" t="s">
        <v>11663</v>
      </c>
      <c r="M958" s="11" t="s">
        <v>28</v>
      </c>
      <c r="N958" s="11">
        <v>0</v>
      </c>
      <c r="O958" s="14"/>
      <c r="P958" s="11"/>
      <c r="Q958" s="11"/>
      <c r="R958" s="11"/>
      <c r="S958" s="11" t="s">
        <v>12310</v>
      </c>
      <c r="T958" s="16"/>
    </row>
    <row r="959" spans="1:20" ht="14.25" customHeight="1">
      <c r="A959" s="7">
        <v>115</v>
      </c>
      <c r="B959" s="10" t="s">
        <v>1554</v>
      </c>
      <c r="C959" s="11"/>
      <c r="D959" s="11" t="s">
        <v>12312</v>
      </c>
      <c r="E959" s="14"/>
      <c r="F959" s="14"/>
      <c r="G959" s="14"/>
      <c r="H959" s="14"/>
      <c r="I959" s="14"/>
      <c r="J959" s="12" t="s">
        <v>735</v>
      </c>
      <c r="K959" s="415"/>
      <c r="L959" s="11" t="s">
        <v>11663</v>
      </c>
      <c r="M959" s="14"/>
      <c r="N959" s="11">
        <v>0</v>
      </c>
      <c r="O959" s="14"/>
      <c r="P959" s="11"/>
      <c r="Q959" s="11"/>
      <c r="R959" s="11"/>
      <c r="S959" s="11" t="s">
        <v>12310</v>
      </c>
      <c r="T959" s="16"/>
    </row>
    <row r="960" spans="1:20" ht="14.25" customHeight="1">
      <c r="A960" s="7">
        <v>115</v>
      </c>
      <c r="B960" s="10" t="s">
        <v>1554</v>
      </c>
      <c r="C960" s="11"/>
      <c r="D960" s="11" t="s">
        <v>12313</v>
      </c>
      <c r="E960" s="14"/>
      <c r="F960" s="14"/>
      <c r="G960" s="14"/>
      <c r="H960" s="14"/>
      <c r="I960" s="14"/>
      <c r="J960" s="12" t="s">
        <v>6647</v>
      </c>
      <c r="K960" s="415"/>
      <c r="L960" s="11" t="s">
        <v>11663</v>
      </c>
      <c r="M960" s="14"/>
      <c r="N960" s="11">
        <v>0</v>
      </c>
      <c r="O960" s="14"/>
      <c r="P960" s="11"/>
      <c r="Q960" s="11"/>
      <c r="R960" s="11"/>
      <c r="S960" s="11" t="s">
        <v>12310</v>
      </c>
      <c r="T960" s="16"/>
    </row>
    <row r="961" spans="1:20" ht="14.25" customHeight="1">
      <c r="A961" s="7">
        <v>115</v>
      </c>
      <c r="B961" s="10" t="s">
        <v>1554</v>
      </c>
      <c r="C961" s="11" t="s">
        <v>557</v>
      </c>
      <c r="D961" s="11" t="s">
        <v>12314</v>
      </c>
      <c r="E961" s="11" t="s">
        <v>8447</v>
      </c>
      <c r="F961" s="11" t="s">
        <v>1562</v>
      </c>
      <c r="G961" s="11" t="s">
        <v>1565</v>
      </c>
      <c r="H961" s="11" t="s">
        <v>1566</v>
      </c>
      <c r="I961" s="14"/>
      <c r="J961" s="12" t="s">
        <v>1563</v>
      </c>
      <c r="K961" s="12" t="s">
        <v>1564</v>
      </c>
      <c r="L961" s="11" t="s">
        <v>11663</v>
      </c>
      <c r="M961" s="11" t="s">
        <v>28</v>
      </c>
      <c r="N961" s="11">
        <v>1</v>
      </c>
      <c r="O961" s="11">
        <v>7</v>
      </c>
      <c r="P961" s="11"/>
      <c r="Q961" s="130">
        <v>4</v>
      </c>
      <c r="R961" s="130">
        <v>3</v>
      </c>
      <c r="S961" s="11"/>
      <c r="T961" s="16"/>
    </row>
    <row r="962" spans="1:20" ht="14.25" customHeight="1">
      <c r="A962" s="7">
        <v>115</v>
      </c>
      <c r="B962" s="10" t="s">
        <v>1554</v>
      </c>
      <c r="C962" s="11" t="s">
        <v>38</v>
      </c>
      <c r="D962" s="11" t="s">
        <v>1568</v>
      </c>
      <c r="E962" s="14"/>
      <c r="F962" s="14"/>
      <c r="G962" s="11" t="s">
        <v>1572</v>
      </c>
      <c r="H962" s="11" t="s">
        <v>1572</v>
      </c>
      <c r="I962" s="14"/>
      <c r="J962" s="46" t="s">
        <v>1569</v>
      </c>
      <c r="K962" s="38" t="s">
        <v>1570</v>
      </c>
      <c r="L962" s="11" t="s">
        <v>11663</v>
      </c>
      <c r="M962" s="11" t="s">
        <v>43</v>
      </c>
      <c r="N962" s="11">
        <v>1</v>
      </c>
      <c r="O962" s="11">
        <v>7</v>
      </c>
      <c r="P962" s="11"/>
      <c r="Q962" s="130">
        <v>4</v>
      </c>
      <c r="R962" s="130">
        <v>4</v>
      </c>
      <c r="S962" s="11"/>
      <c r="T962" s="16"/>
    </row>
    <row r="963" spans="1:20" ht="14.25" customHeight="1">
      <c r="A963" s="7">
        <v>115</v>
      </c>
      <c r="B963" s="10" t="s">
        <v>1554</v>
      </c>
      <c r="C963" s="11" t="s">
        <v>1217</v>
      </c>
      <c r="D963" s="11" t="s">
        <v>1573</v>
      </c>
      <c r="E963" s="14"/>
      <c r="F963" s="11" t="s">
        <v>1574</v>
      </c>
      <c r="G963" s="11" t="s">
        <v>1578</v>
      </c>
      <c r="H963" s="11" t="s">
        <v>1578</v>
      </c>
      <c r="I963" s="14"/>
      <c r="J963" s="12" t="s">
        <v>1575</v>
      </c>
      <c r="K963" s="12" t="s">
        <v>1576</v>
      </c>
      <c r="L963" s="11" t="s">
        <v>11663</v>
      </c>
      <c r="M963" s="11" t="s">
        <v>43</v>
      </c>
      <c r="N963" s="11">
        <v>1</v>
      </c>
      <c r="O963" s="11">
        <v>7</v>
      </c>
      <c r="P963" s="11"/>
      <c r="Q963" s="130">
        <v>4</v>
      </c>
      <c r="R963" s="130">
        <v>4</v>
      </c>
      <c r="S963" s="11"/>
      <c r="T963" s="16"/>
    </row>
    <row r="964" spans="1:20" ht="14.25" customHeight="1">
      <c r="A964" s="7">
        <v>115</v>
      </c>
      <c r="B964" s="10" t="s">
        <v>1554</v>
      </c>
      <c r="C964" s="11" t="s">
        <v>753</v>
      </c>
      <c r="D964" s="11" t="s">
        <v>753</v>
      </c>
      <c r="E964" s="11" t="s">
        <v>6967</v>
      </c>
      <c r="F964" s="11" t="s">
        <v>1579</v>
      </c>
      <c r="G964" s="14"/>
      <c r="H964" s="14"/>
      <c r="I964" s="14"/>
      <c r="J964" s="12" t="s">
        <v>1580</v>
      </c>
      <c r="K964" s="12" t="s">
        <v>1581</v>
      </c>
      <c r="L964" s="11" t="s">
        <v>11663</v>
      </c>
      <c r="M964" s="11" t="s">
        <v>28</v>
      </c>
      <c r="N964" s="11">
        <v>0</v>
      </c>
      <c r="O964" s="11">
        <v>7</v>
      </c>
      <c r="P964" s="11"/>
      <c r="Q964" s="130">
        <v>4</v>
      </c>
      <c r="R964" s="130">
        <v>4</v>
      </c>
      <c r="S964" s="11"/>
      <c r="T964" s="16"/>
    </row>
    <row r="965" spans="1:20" ht="14.25" customHeight="1">
      <c r="A965" s="7">
        <v>116</v>
      </c>
      <c r="B965" s="19" t="s">
        <v>1583</v>
      </c>
      <c r="C965" s="11" t="s">
        <v>75</v>
      </c>
      <c r="D965" s="11" t="s">
        <v>75</v>
      </c>
      <c r="E965" s="11" t="s">
        <v>294</v>
      </c>
      <c r="F965" s="11" t="s">
        <v>1584</v>
      </c>
      <c r="G965" s="11" t="s">
        <v>12315</v>
      </c>
      <c r="H965" s="11" t="s">
        <v>12315</v>
      </c>
      <c r="I965" s="11" t="s">
        <v>586</v>
      </c>
      <c r="J965" s="12" t="s">
        <v>743</v>
      </c>
      <c r="K965" s="12" t="s">
        <v>1585</v>
      </c>
      <c r="L965" s="11" t="s">
        <v>11666</v>
      </c>
      <c r="M965" s="11" t="s">
        <v>78</v>
      </c>
      <c r="N965" s="11">
        <v>1</v>
      </c>
      <c r="O965" s="11">
        <v>6</v>
      </c>
      <c r="P965" s="11" t="s">
        <v>12316</v>
      </c>
      <c r="Q965" s="130">
        <v>4</v>
      </c>
      <c r="R965" s="130">
        <v>4</v>
      </c>
      <c r="S965" s="14"/>
      <c r="T965" s="16"/>
    </row>
    <row r="966" spans="1:20" ht="14.25" customHeight="1">
      <c r="A966" s="7">
        <v>116</v>
      </c>
      <c r="B966" s="19" t="s">
        <v>1583</v>
      </c>
      <c r="C966" s="11" t="s">
        <v>37</v>
      </c>
      <c r="D966" s="11" t="s">
        <v>1587</v>
      </c>
      <c r="E966" s="14"/>
      <c r="F966" s="14"/>
      <c r="G966" s="14"/>
      <c r="H966" s="14"/>
      <c r="I966" s="14"/>
      <c r="J966" s="12" t="s">
        <v>1588</v>
      </c>
      <c r="K966" s="12" t="s">
        <v>1589</v>
      </c>
      <c r="L966" s="11" t="s">
        <v>11663</v>
      </c>
      <c r="M966" s="11" t="s">
        <v>43</v>
      </c>
      <c r="N966" s="11">
        <v>0</v>
      </c>
      <c r="O966" s="11">
        <v>1</v>
      </c>
      <c r="P966" s="11"/>
      <c r="Q966" s="130">
        <v>4</v>
      </c>
      <c r="R966" s="130">
        <v>4</v>
      </c>
      <c r="S966" s="14"/>
      <c r="T966" s="16"/>
    </row>
    <row r="967" spans="1:20" ht="14.25" customHeight="1">
      <c r="A967" s="7">
        <v>116</v>
      </c>
      <c r="B967" s="19" t="s">
        <v>1583</v>
      </c>
      <c r="C967" s="11" t="s">
        <v>886</v>
      </c>
      <c r="D967" s="11" t="s">
        <v>1590</v>
      </c>
      <c r="E967" s="14"/>
      <c r="F967" s="14"/>
      <c r="G967" s="11" t="s">
        <v>1592</v>
      </c>
      <c r="H967" s="14"/>
      <c r="I967" s="14"/>
      <c r="J967" s="12" t="s">
        <v>1171</v>
      </c>
      <c r="K967" s="12" t="s">
        <v>1591</v>
      </c>
      <c r="L967" s="11" t="s">
        <v>11688</v>
      </c>
      <c r="M967" s="11" t="s">
        <v>110</v>
      </c>
      <c r="N967" s="11">
        <v>0</v>
      </c>
      <c r="O967" s="11">
        <v>3</v>
      </c>
      <c r="P967" s="11"/>
      <c r="Q967" s="130">
        <v>4</v>
      </c>
      <c r="R967" s="130">
        <v>5</v>
      </c>
      <c r="S967" s="14"/>
      <c r="T967" s="16"/>
    </row>
    <row r="968" spans="1:20" ht="14.25" customHeight="1">
      <c r="A968" s="7">
        <v>116</v>
      </c>
      <c r="B968" s="19" t="s">
        <v>1583</v>
      </c>
      <c r="C968" s="11" t="s">
        <v>94</v>
      </c>
      <c r="D968" s="11" t="s">
        <v>94</v>
      </c>
      <c r="E968" s="14"/>
      <c r="F968" s="14"/>
      <c r="G968" s="14"/>
      <c r="H968" s="14"/>
      <c r="I968" s="14"/>
      <c r="J968" s="12" t="s">
        <v>1593</v>
      </c>
      <c r="K968" s="12" t="s">
        <v>1594</v>
      </c>
      <c r="L968" s="11" t="s">
        <v>11738</v>
      </c>
      <c r="M968" s="11" t="s">
        <v>83</v>
      </c>
      <c r="N968" s="11">
        <v>0</v>
      </c>
      <c r="O968" s="11">
        <v>3</v>
      </c>
      <c r="P968" s="11"/>
      <c r="Q968" s="130">
        <v>4</v>
      </c>
      <c r="R968" s="130">
        <v>4</v>
      </c>
      <c r="S968" s="14"/>
      <c r="T968" s="16"/>
    </row>
    <row r="969" spans="1:20" ht="14.25" customHeight="1">
      <c r="A969" s="7">
        <v>117</v>
      </c>
      <c r="B969" s="19" t="s">
        <v>1595</v>
      </c>
      <c r="C969" s="11" t="s">
        <v>816</v>
      </c>
      <c r="D969" s="11" t="s">
        <v>852</v>
      </c>
      <c r="E969" s="14"/>
      <c r="F969" s="14"/>
      <c r="G969" s="11" t="s">
        <v>1596</v>
      </c>
      <c r="H969" s="11" t="s">
        <v>1596</v>
      </c>
      <c r="I969" s="11" t="s">
        <v>1597</v>
      </c>
      <c r="J969" s="407" t="s">
        <v>672</v>
      </c>
      <c r="K969" s="12" t="s">
        <v>174</v>
      </c>
      <c r="L969" s="11" t="s">
        <v>11666</v>
      </c>
      <c r="M969" s="11" t="s">
        <v>43</v>
      </c>
      <c r="N969" s="11">
        <v>1</v>
      </c>
      <c r="O969" s="11">
        <v>1</v>
      </c>
      <c r="P969" s="11" t="s">
        <v>12317</v>
      </c>
      <c r="Q969" s="130">
        <v>4</v>
      </c>
      <c r="R969" s="130">
        <v>5</v>
      </c>
      <c r="S969" s="14"/>
      <c r="T969" s="16"/>
    </row>
    <row r="970" spans="1:20" ht="14.25" customHeight="1">
      <c r="A970" s="7">
        <v>118</v>
      </c>
      <c r="B970" s="19" t="s">
        <v>1598</v>
      </c>
      <c r="C970" s="11"/>
      <c r="D970" s="11" t="s">
        <v>9430</v>
      </c>
      <c r="E970" s="14"/>
      <c r="F970" s="14"/>
      <c r="G970" s="11"/>
      <c r="H970" s="11"/>
      <c r="I970" s="14"/>
      <c r="J970" s="12" t="s">
        <v>1259</v>
      </c>
      <c r="K970" s="415"/>
      <c r="L970" s="11" t="s">
        <v>11666</v>
      </c>
      <c r="M970" s="11" t="s">
        <v>43</v>
      </c>
      <c r="N970" s="11">
        <v>0</v>
      </c>
      <c r="O970" s="14"/>
      <c r="P970" s="11"/>
      <c r="Q970" s="11"/>
      <c r="R970" s="11"/>
      <c r="S970" s="14"/>
      <c r="T970" s="16"/>
    </row>
    <row r="971" spans="1:20" ht="14.25" customHeight="1">
      <c r="A971" s="7">
        <v>118</v>
      </c>
      <c r="B971" s="19" t="s">
        <v>1598</v>
      </c>
      <c r="C971" s="11" t="s">
        <v>12318</v>
      </c>
      <c r="D971" s="11" t="s">
        <v>4274</v>
      </c>
      <c r="E971" s="14"/>
      <c r="F971" s="14"/>
      <c r="G971" s="14"/>
      <c r="H971" s="14"/>
      <c r="I971" s="14"/>
      <c r="J971" s="12" t="s">
        <v>3741</v>
      </c>
      <c r="K971" s="415"/>
      <c r="L971" s="11" t="s">
        <v>11663</v>
      </c>
      <c r="M971" s="11" t="s">
        <v>28</v>
      </c>
      <c r="N971" s="11">
        <v>0</v>
      </c>
      <c r="O971" s="14"/>
      <c r="P971" s="11"/>
      <c r="Q971" s="11"/>
      <c r="R971" s="11"/>
      <c r="S971" s="14"/>
      <c r="T971" s="16"/>
    </row>
    <row r="972" spans="1:20" ht="14.25" customHeight="1">
      <c r="A972" s="7">
        <v>118</v>
      </c>
      <c r="B972" s="19" t="s">
        <v>1598</v>
      </c>
      <c r="C972" s="11" t="s">
        <v>816</v>
      </c>
      <c r="D972" s="11" t="s">
        <v>852</v>
      </c>
      <c r="E972" s="14"/>
      <c r="F972" s="14"/>
      <c r="G972" s="11" t="s">
        <v>1600</v>
      </c>
      <c r="H972" s="11" t="s">
        <v>1600</v>
      </c>
      <c r="I972" s="11" t="s">
        <v>1439</v>
      </c>
      <c r="J972" s="12" t="s">
        <v>505</v>
      </c>
      <c r="K972" s="12" t="s">
        <v>1599</v>
      </c>
      <c r="L972" s="11" t="s">
        <v>11666</v>
      </c>
      <c r="M972" s="11" t="s">
        <v>43</v>
      </c>
      <c r="N972" s="11">
        <v>0</v>
      </c>
      <c r="O972" s="11">
        <v>1</v>
      </c>
      <c r="P972" s="11" t="s">
        <v>12319</v>
      </c>
      <c r="Q972" s="130">
        <v>4</v>
      </c>
      <c r="R972" s="130">
        <v>4</v>
      </c>
      <c r="S972" s="14"/>
      <c r="T972" s="16"/>
    </row>
    <row r="973" spans="1:20" ht="14.25" customHeight="1">
      <c r="A973" s="7">
        <v>118</v>
      </c>
      <c r="B973" s="19" t="s">
        <v>1598</v>
      </c>
      <c r="C973" s="11" t="s">
        <v>12320</v>
      </c>
      <c r="D973" s="11" t="s">
        <v>4416</v>
      </c>
      <c r="E973" s="14"/>
      <c r="F973" s="14"/>
      <c r="G973" s="14"/>
      <c r="H973" s="14"/>
      <c r="I973" s="14"/>
      <c r="J973" s="12" t="s">
        <v>12321</v>
      </c>
      <c r="K973" s="415"/>
      <c r="L973" s="11" t="s">
        <v>11663</v>
      </c>
      <c r="M973" s="11" t="s">
        <v>43</v>
      </c>
      <c r="N973" s="11">
        <v>0</v>
      </c>
      <c r="O973" s="14"/>
      <c r="P973" s="11"/>
      <c r="Q973" s="11"/>
      <c r="R973" s="11"/>
      <c r="S973" s="14"/>
      <c r="T973" s="16"/>
    </row>
    <row r="974" spans="1:20" ht="14.25" customHeight="1">
      <c r="A974" s="7">
        <v>118</v>
      </c>
      <c r="B974" s="19" t="s">
        <v>1598</v>
      </c>
      <c r="C974" s="11" t="s">
        <v>1601</v>
      </c>
      <c r="D974" s="11" t="s">
        <v>12322</v>
      </c>
      <c r="E974" s="14"/>
      <c r="F974" s="11" t="s">
        <v>1602</v>
      </c>
      <c r="G974" s="14"/>
      <c r="H974" s="14"/>
      <c r="I974" s="14"/>
      <c r="J974" s="12" t="s">
        <v>1603</v>
      </c>
      <c r="K974" s="12" t="s">
        <v>1604</v>
      </c>
      <c r="L974" s="11" t="s">
        <v>11663</v>
      </c>
      <c r="M974" s="11" t="s">
        <v>43</v>
      </c>
      <c r="N974" s="11">
        <v>0</v>
      </c>
      <c r="O974" s="11">
        <v>3</v>
      </c>
      <c r="P974" s="11"/>
      <c r="Q974" s="130">
        <v>4</v>
      </c>
      <c r="R974" s="130">
        <v>4</v>
      </c>
      <c r="S974" s="14"/>
      <c r="T974" s="16"/>
    </row>
    <row r="975" spans="1:20" ht="14.25" customHeight="1">
      <c r="A975" s="7">
        <v>119</v>
      </c>
      <c r="B975" s="19" t="s">
        <v>1605</v>
      </c>
      <c r="C975" s="11" t="s">
        <v>1468</v>
      </c>
      <c r="D975" s="11" t="s">
        <v>1468</v>
      </c>
      <c r="E975" s="14"/>
      <c r="F975" s="14"/>
      <c r="G975" s="11" t="s">
        <v>12323</v>
      </c>
      <c r="H975" s="11" t="s">
        <v>1606</v>
      </c>
      <c r="I975" s="14"/>
      <c r="J975" s="12" t="s">
        <v>1588</v>
      </c>
      <c r="K975" s="12" t="s">
        <v>228</v>
      </c>
      <c r="L975" s="11" t="s">
        <v>11663</v>
      </c>
      <c r="M975" s="11" t="s">
        <v>5797</v>
      </c>
      <c r="N975" s="11">
        <v>1</v>
      </c>
      <c r="O975" s="11">
        <v>5</v>
      </c>
      <c r="P975" s="11"/>
      <c r="Q975" s="130">
        <v>4</v>
      </c>
      <c r="R975" s="130">
        <v>5</v>
      </c>
      <c r="S975" s="14"/>
      <c r="T975" s="16"/>
    </row>
    <row r="976" spans="1:20" ht="14.25" customHeight="1">
      <c r="A976" s="7">
        <v>119</v>
      </c>
      <c r="B976" s="19" t="s">
        <v>1605</v>
      </c>
      <c r="C976" s="11" t="s">
        <v>692</v>
      </c>
      <c r="D976" s="11" t="s">
        <v>692</v>
      </c>
      <c r="E976" s="14"/>
      <c r="F976" s="14"/>
      <c r="G976" s="14"/>
      <c r="H976" s="14"/>
      <c r="I976" s="14"/>
      <c r="J976" s="12" t="s">
        <v>2082</v>
      </c>
      <c r="K976" s="415"/>
      <c r="L976" s="11" t="s">
        <v>11688</v>
      </c>
      <c r="M976" s="11" t="s">
        <v>83</v>
      </c>
      <c r="N976" s="11">
        <v>0</v>
      </c>
      <c r="O976" s="11">
        <v>3</v>
      </c>
      <c r="P976" s="11"/>
      <c r="Q976" s="11"/>
      <c r="R976" s="11"/>
      <c r="S976" s="14"/>
      <c r="T976" s="16"/>
    </row>
    <row r="977" spans="1:20" ht="14.25" customHeight="1">
      <c r="A977" s="7">
        <v>119</v>
      </c>
      <c r="B977" s="19" t="s">
        <v>1605</v>
      </c>
      <c r="C977" s="11" t="s">
        <v>2163</v>
      </c>
      <c r="D977" s="11" t="s">
        <v>2163</v>
      </c>
      <c r="E977" s="14"/>
      <c r="F977" s="14"/>
      <c r="G977" s="14"/>
      <c r="H977" s="14"/>
      <c r="I977" s="14"/>
      <c r="J977" s="12" t="s">
        <v>1014</v>
      </c>
      <c r="K977" s="415"/>
      <c r="L977" s="11" t="s">
        <v>11663</v>
      </c>
      <c r="M977" s="11" t="s">
        <v>5797</v>
      </c>
      <c r="N977" s="11">
        <v>0</v>
      </c>
      <c r="O977" s="11">
        <v>5</v>
      </c>
      <c r="P977" s="11"/>
      <c r="Q977" s="11"/>
      <c r="R977" s="11"/>
      <c r="S977" s="14"/>
      <c r="T977" s="16"/>
    </row>
    <row r="978" spans="1:20" ht="14.25" customHeight="1">
      <c r="A978" s="7">
        <v>119</v>
      </c>
      <c r="B978" s="19" t="s">
        <v>1605</v>
      </c>
      <c r="C978" s="11" t="s">
        <v>647</v>
      </c>
      <c r="D978" s="11" t="s">
        <v>1607</v>
      </c>
      <c r="E978" s="14"/>
      <c r="F978" s="14"/>
      <c r="G978" s="11" t="s">
        <v>1609</v>
      </c>
      <c r="H978" s="11" t="s">
        <v>1609</v>
      </c>
      <c r="I978" s="11" t="s">
        <v>1610</v>
      </c>
      <c r="J978" s="12" t="s">
        <v>457</v>
      </c>
      <c r="K978" s="12" t="s">
        <v>1608</v>
      </c>
      <c r="L978" s="11" t="s">
        <v>11666</v>
      </c>
      <c r="M978" s="11" t="s">
        <v>43</v>
      </c>
      <c r="N978" s="11">
        <v>0</v>
      </c>
      <c r="O978" s="11">
        <v>4</v>
      </c>
      <c r="P978" s="11"/>
      <c r="Q978" s="130">
        <v>4</v>
      </c>
      <c r="R978" s="130">
        <v>4</v>
      </c>
      <c r="S978" s="14"/>
      <c r="T978" s="16"/>
    </row>
    <row r="979" spans="1:20" ht="14.25" customHeight="1">
      <c r="A979" s="7">
        <v>119</v>
      </c>
      <c r="B979" s="19" t="s">
        <v>1605</v>
      </c>
      <c r="C979" s="11" t="s">
        <v>816</v>
      </c>
      <c r="D979" s="11" t="s">
        <v>852</v>
      </c>
      <c r="E979" s="11" t="s">
        <v>12324</v>
      </c>
      <c r="F979" s="14"/>
      <c r="G979" s="11" t="s">
        <v>1612</v>
      </c>
      <c r="H979" s="11" t="s">
        <v>1612</v>
      </c>
      <c r="I979" s="11" t="s">
        <v>1610</v>
      </c>
      <c r="J979" s="12" t="s">
        <v>383</v>
      </c>
      <c r="K979" s="12" t="s">
        <v>1608</v>
      </c>
      <c r="L979" s="11" t="s">
        <v>11666</v>
      </c>
      <c r="M979" s="11" t="s">
        <v>43</v>
      </c>
      <c r="N979" s="11">
        <v>1</v>
      </c>
      <c r="O979" s="11">
        <v>4</v>
      </c>
      <c r="P979" s="11" t="s">
        <v>12325</v>
      </c>
      <c r="Q979" s="130">
        <v>4</v>
      </c>
      <c r="R979" s="130">
        <v>5</v>
      </c>
      <c r="S979" s="14"/>
      <c r="T979" s="16"/>
    </row>
    <row r="980" spans="1:20" ht="14.25" customHeight="1">
      <c r="A980" s="7">
        <v>119</v>
      </c>
      <c r="B980" s="19" t="s">
        <v>1605</v>
      </c>
      <c r="C980" s="11" t="s">
        <v>38</v>
      </c>
      <c r="D980" s="11" t="s">
        <v>38</v>
      </c>
      <c r="E980" s="11"/>
      <c r="F980" s="14"/>
      <c r="G980" s="14"/>
      <c r="H980" s="14"/>
      <c r="I980" s="14"/>
      <c r="J980" s="12" t="s">
        <v>600</v>
      </c>
      <c r="K980" s="12" t="s">
        <v>1608</v>
      </c>
      <c r="L980" s="11" t="s">
        <v>11663</v>
      </c>
      <c r="M980" s="11" t="s">
        <v>43</v>
      </c>
      <c r="N980" s="11">
        <v>0</v>
      </c>
      <c r="O980" s="11">
        <v>4</v>
      </c>
      <c r="P980" s="11"/>
      <c r="Q980" s="130">
        <v>4</v>
      </c>
      <c r="R980" s="130">
        <v>5</v>
      </c>
      <c r="S980" s="14"/>
      <c r="T980" s="16"/>
    </row>
    <row r="981" spans="1:20" ht="14.25" customHeight="1">
      <c r="A981" s="7">
        <v>119</v>
      </c>
      <c r="B981" s="19" t="s">
        <v>1605</v>
      </c>
      <c r="C981" s="11" t="s">
        <v>886</v>
      </c>
      <c r="D981" s="11" t="s">
        <v>1613</v>
      </c>
      <c r="E981" s="11"/>
      <c r="F981" s="14"/>
      <c r="G981" s="11" t="s">
        <v>1613</v>
      </c>
      <c r="H981" s="14"/>
      <c r="I981" s="14"/>
      <c r="J981" s="12" t="s">
        <v>1614</v>
      </c>
      <c r="K981" s="12" t="s">
        <v>1615</v>
      </c>
      <c r="L981" s="11" t="s">
        <v>11663</v>
      </c>
      <c r="M981" s="11" t="s">
        <v>83</v>
      </c>
      <c r="N981" s="11">
        <v>0</v>
      </c>
      <c r="O981" s="11">
        <v>4</v>
      </c>
      <c r="P981" s="11"/>
      <c r="Q981" s="130">
        <v>4</v>
      </c>
      <c r="R981" s="130">
        <v>4</v>
      </c>
      <c r="S981" s="14"/>
      <c r="T981" s="16"/>
    </row>
    <row r="982" spans="1:20" ht="14.25" customHeight="1">
      <c r="A982" s="7">
        <v>119</v>
      </c>
      <c r="B982" s="19" t="s">
        <v>1605</v>
      </c>
      <c r="C982" s="11" t="s">
        <v>886</v>
      </c>
      <c r="D982" s="11" t="s">
        <v>1616</v>
      </c>
      <c r="E982" s="11"/>
      <c r="F982" s="14"/>
      <c r="G982" s="11" t="s">
        <v>1616</v>
      </c>
      <c r="H982" s="14"/>
      <c r="I982" s="14"/>
      <c r="J982" s="12" t="s">
        <v>1617</v>
      </c>
      <c r="K982" s="12" t="s">
        <v>1615</v>
      </c>
      <c r="L982" s="11" t="s">
        <v>11663</v>
      </c>
      <c r="M982" s="11" t="s">
        <v>83</v>
      </c>
      <c r="N982" s="11">
        <v>0</v>
      </c>
      <c r="O982" s="11">
        <v>4</v>
      </c>
      <c r="P982" s="11"/>
      <c r="Q982" s="130">
        <v>4</v>
      </c>
      <c r="R982" s="130">
        <v>4</v>
      </c>
      <c r="S982" s="14"/>
      <c r="T982" s="16"/>
    </row>
    <row r="983" spans="1:20" ht="14.25" customHeight="1">
      <c r="A983" s="1">
        <v>120</v>
      </c>
      <c r="B983" s="19" t="s">
        <v>1618</v>
      </c>
      <c r="C983" s="11" t="s">
        <v>79</v>
      </c>
      <c r="D983" s="11" t="s">
        <v>79</v>
      </c>
      <c r="E983" s="14"/>
      <c r="F983" s="14"/>
      <c r="G983" s="11" t="s">
        <v>245</v>
      </c>
      <c r="H983" s="11" t="s">
        <v>245</v>
      </c>
      <c r="I983" s="14"/>
      <c r="J983" s="12" t="s">
        <v>1619</v>
      </c>
      <c r="K983" s="12" t="s">
        <v>1305</v>
      </c>
      <c r="L983" s="11" t="s">
        <v>11688</v>
      </c>
      <c r="M983" s="11" t="s">
        <v>83</v>
      </c>
      <c r="N983" s="11">
        <v>1</v>
      </c>
      <c r="O983" s="11">
        <v>3</v>
      </c>
      <c r="P983" s="11"/>
      <c r="Q983" s="130">
        <v>4</v>
      </c>
      <c r="R983" s="130">
        <v>5</v>
      </c>
      <c r="S983" s="14"/>
      <c r="T983" s="16"/>
    </row>
    <row r="984" spans="1:20" ht="14.25" customHeight="1">
      <c r="A984" s="1">
        <v>120</v>
      </c>
      <c r="B984" s="19" t="s">
        <v>1618</v>
      </c>
      <c r="C984" s="11" t="s">
        <v>1620</v>
      </c>
      <c r="D984" s="11" t="s">
        <v>1621</v>
      </c>
      <c r="E984" s="14"/>
      <c r="F984" s="14"/>
      <c r="G984" s="11" t="s">
        <v>12326</v>
      </c>
      <c r="H984" s="11" t="s">
        <v>12326</v>
      </c>
      <c r="I984" s="11" t="s">
        <v>1625</v>
      </c>
      <c r="J984" s="12" t="s">
        <v>297</v>
      </c>
      <c r="K984" s="12" t="s">
        <v>1622</v>
      </c>
      <c r="L984" s="11" t="s">
        <v>11666</v>
      </c>
      <c r="M984" s="11" t="s">
        <v>43</v>
      </c>
      <c r="N984" s="11">
        <v>0</v>
      </c>
      <c r="O984" s="11">
        <v>1</v>
      </c>
      <c r="P984" s="11" t="s">
        <v>12327</v>
      </c>
      <c r="Q984" s="130">
        <v>4</v>
      </c>
      <c r="R984" s="130">
        <v>5</v>
      </c>
      <c r="S984" s="14"/>
      <c r="T984" s="16"/>
    </row>
    <row r="985" spans="1:20" ht="14.25" customHeight="1">
      <c r="A985" s="1">
        <v>120</v>
      </c>
      <c r="B985" s="19" t="s">
        <v>1618</v>
      </c>
      <c r="C985" s="11" t="s">
        <v>446</v>
      </c>
      <c r="D985" s="11" t="s">
        <v>447</v>
      </c>
      <c r="E985" s="11" t="s">
        <v>10374</v>
      </c>
      <c r="F985" s="14"/>
      <c r="G985" s="11" t="s">
        <v>12328</v>
      </c>
      <c r="H985" s="11" t="s">
        <v>12328</v>
      </c>
      <c r="I985" s="11" t="s">
        <v>1625</v>
      </c>
      <c r="J985" s="12" t="s">
        <v>428</v>
      </c>
      <c r="K985" s="12" t="s">
        <v>1627</v>
      </c>
      <c r="L985" s="11" t="s">
        <v>11666</v>
      </c>
      <c r="M985" s="11" t="s">
        <v>43</v>
      </c>
      <c r="N985" s="11">
        <v>0</v>
      </c>
      <c r="O985" s="11">
        <v>1</v>
      </c>
      <c r="P985" s="11" t="s">
        <v>12329</v>
      </c>
      <c r="Q985" s="130">
        <v>4</v>
      </c>
      <c r="R985" s="130">
        <v>5</v>
      </c>
      <c r="S985" s="14"/>
      <c r="T985" s="16"/>
    </row>
    <row r="986" spans="1:20" ht="14.25" customHeight="1">
      <c r="A986" s="1">
        <v>121</v>
      </c>
      <c r="B986" s="19" t="s">
        <v>1630</v>
      </c>
      <c r="C986" s="11" t="s">
        <v>1631</v>
      </c>
      <c r="D986" s="11" t="s">
        <v>351</v>
      </c>
      <c r="E986" s="14"/>
      <c r="F986" s="14"/>
      <c r="G986" s="11" t="s">
        <v>351</v>
      </c>
      <c r="H986" s="14"/>
      <c r="I986" s="14"/>
      <c r="J986" s="12" t="s">
        <v>1632</v>
      </c>
      <c r="K986" s="12" t="s">
        <v>92</v>
      </c>
      <c r="L986" s="11" t="s">
        <v>11663</v>
      </c>
      <c r="M986" s="11" t="s">
        <v>43</v>
      </c>
      <c r="N986" s="11">
        <v>0</v>
      </c>
      <c r="O986" s="11">
        <v>1</v>
      </c>
      <c r="P986" s="11"/>
      <c r="Q986" s="130">
        <v>4</v>
      </c>
      <c r="R986" s="130">
        <v>4</v>
      </c>
      <c r="S986" s="14"/>
      <c r="T986" s="16"/>
    </row>
    <row r="987" spans="1:20" ht="14.25" customHeight="1">
      <c r="A987" s="1">
        <v>121</v>
      </c>
      <c r="B987" s="19" t="s">
        <v>1630</v>
      </c>
      <c r="C987" s="11" t="s">
        <v>1633</v>
      </c>
      <c r="D987" s="11" t="s">
        <v>1634</v>
      </c>
      <c r="E987" s="14"/>
      <c r="F987" s="14"/>
      <c r="G987" s="11" t="s">
        <v>1634</v>
      </c>
      <c r="H987" s="14"/>
      <c r="I987" s="14"/>
      <c r="J987" s="12" t="s">
        <v>433</v>
      </c>
      <c r="K987" s="12" t="s">
        <v>92</v>
      </c>
      <c r="L987" s="11" t="s">
        <v>11663</v>
      </c>
      <c r="M987" s="11" t="s">
        <v>43</v>
      </c>
      <c r="N987" s="11">
        <v>0</v>
      </c>
      <c r="O987" s="11">
        <v>1</v>
      </c>
      <c r="P987" s="11"/>
      <c r="Q987" s="130">
        <v>4</v>
      </c>
      <c r="R987" s="130">
        <v>3</v>
      </c>
      <c r="S987" s="14"/>
      <c r="T987" s="16"/>
    </row>
    <row r="988" spans="1:20" ht="14.25" customHeight="1">
      <c r="A988" s="1">
        <v>121</v>
      </c>
      <c r="B988" s="19" t="s">
        <v>1630</v>
      </c>
      <c r="C988" s="11" t="s">
        <v>1219</v>
      </c>
      <c r="D988" s="11" t="s">
        <v>1219</v>
      </c>
      <c r="E988" s="14"/>
      <c r="F988" s="14"/>
      <c r="G988" s="11" t="s">
        <v>1637</v>
      </c>
      <c r="H988" s="11" t="s">
        <v>1637</v>
      </c>
      <c r="I988" s="11" t="s">
        <v>1638</v>
      </c>
      <c r="J988" s="12" t="s">
        <v>1635</v>
      </c>
      <c r="K988" s="12" t="s">
        <v>1636</v>
      </c>
      <c r="L988" s="11" t="s">
        <v>11666</v>
      </c>
      <c r="M988" s="11" t="s">
        <v>43</v>
      </c>
      <c r="N988" s="11">
        <v>0</v>
      </c>
      <c r="O988" s="11">
        <v>4</v>
      </c>
      <c r="P988" s="11"/>
      <c r="Q988" s="130">
        <v>3</v>
      </c>
      <c r="R988" s="130">
        <v>4</v>
      </c>
      <c r="S988" s="14"/>
      <c r="T988" s="16"/>
    </row>
    <row r="989" spans="1:20" ht="14.25" customHeight="1">
      <c r="A989" s="1">
        <v>121</v>
      </c>
      <c r="B989" s="19" t="s">
        <v>1630</v>
      </c>
      <c r="C989" s="11" t="s">
        <v>80</v>
      </c>
      <c r="D989" s="11" t="s">
        <v>4621</v>
      </c>
      <c r="E989" s="11" t="s">
        <v>2754</v>
      </c>
      <c r="F989" s="14"/>
      <c r="G989" s="11" t="s">
        <v>1556</v>
      </c>
      <c r="H989" s="11" t="s">
        <v>1557</v>
      </c>
      <c r="I989" s="14"/>
      <c r="J989" s="12" t="s">
        <v>1356</v>
      </c>
      <c r="K989" s="12" t="s">
        <v>58</v>
      </c>
      <c r="L989" s="11" t="s">
        <v>11688</v>
      </c>
      <c r="M989" s="11" t="s">
        <v>83</v>
      </c>
      <c r="N989" s="11">
        <v>0</v>
      </c>
      <c r="O989" s="11">
        <v>3</v>
      </c>
      <c r="P989" s="11"/>
      <c r="Q989" s="130">
        <v>4</v>
      </c>
      <c r="R989" s="130">
        <v>4</v>
      </c>
      <c r="S989" s="14"/>
      <c r="T989" s="16"/>
    </row>
    <row r="990" spans="1:20" ht="14.25" customHeight="1">
      <c r="A990" s="1">
        <v>121</v>
      </c>
      <c r="B990" s="19" t="s">
        <v>1630</v>
      </c>
      <c r="C990" s="11" t="s">
        <v>886</v>
      </c>
      <c r="D990" s="11" t="s">
        <v>886</v>
      </c>
      <c r="E990" s="14"/>
      <c r="F990" s="14"/>
      <c r="G990" s="11" t="s">
        <v>1641</v>
      </c>
      <c r="H990" s="11" t="s">
        <v>1641</v>
      </c>
      <c r="I990" s="14"/>
      <c r="J990" s="12" t="s">
        <v>1640</v>
      </c>
      <c r="K990" s="12" t="s">
        <v>58</v>
      </c>
      <c r="L990" s="11" t="s">
        <v>11663</v>
      </c>
      <c r="M990" s="11" t="s">
        <v>83</v>
      </c>
      <c r="N990" s="11">
        <v>0</v>
      </c>
      <c r="O990" s="11">
        <v>3</v>
      </c>
      <c r="P990" s="11"/>
      <c r="Q990" s="130">
        <v>4</v>
      </c>
      <c r="R990" s="130">
        <v>5</v>
      </c>
      <c r="S990" s="14"/>
      <c r="T990" s="16"/>
    </row>
    <row r="991" spans="1:20" ht="14.25" customHeight="1">
      <c r="A991" s="1">
        <v>121</v>
      </c>
      <c r="B991" s="19" t="s">
        <v>1630</v>
      </c>
      <c r="C991" s="11"/>
      <c r="D991" s="11" t="s">
        <v>7447</v>
      </c>
      <c r="E991" s="14"/>
      <c r="F991" s="14"/>
      <c r="G991" s="14"/>
      <c r="H991" s="14"/>
      <c r="I991" s="14"/>
      <c r="J991" s="12" t="s">
        <v>1615</v>
      </c>
      <c r="K991" s="415"/>
      <c r="L991" s="11" t="s">
        <v>11663</v>
      </c>
      <c r="M991" s="14"/>
      <c r="N991" s="11">
        <v>0</v>
      </c>
      <c r="O991" s="14"/>
      <c r="P991" s="11"/>
      <c r="Q991" s="11"/>
      <c r="R991" s="11"/>
      <c r="S991" s="14"/>
      <c r="T991" s="16"/>
    </row>
    <row r="992" spans="1:20" ht="14.25" customHeight="1">
      <c r="A992" s="7">
        <v>122</v>
      </c>
      <c r="B992" s="19" t="s">
        <v>1642</v>
      </c>
      <c r="C992" s="11" t="s">
        <v>1643</v>
      </c>
      <c r="D992" s="11" t="s">
        <v>90</v>
      </c>
      <c r="E992" s="14"/>
      <c r="F992" s="11" t="s">
        <v>1644</v>
      </c>
      <c r="G992" s="14"/>
      <c r="H992" s="14"/>
      <c r="I992" s="14"/>
      <c r="J992" s="12" t="s">
        <v>1645</v>
      </c>
      <c r="K992" s="12" t="s">
        <v>574</v>
      </c>
      <c r="L992" s="11" t="s">
        <v>11666</v>
      </c>
      <c r="M992" s="11" t="s">
        <v>28</v>
      </c>
      <c r="N992" s="11">
        <v>0</v>
      </c>
      <c r="O992" s="11">
        <v>1</v>
      </c>
      <c r="P992" s="11" t="s">
        <v>12330</v>
      </c>
      <c r="Q992" s="130">
        <v>5</v>
      </c>
      <c r="R992" s="130">
        <v>5</v>
      </c>
      <c r="S992" s="14"/>
      <c r="T992" s="16"/>
    </row>
    <row r="993" spans="1:20" ht="14.25" customHeight="1">
      <c r="A993" s="7">
        <v>122</v>
      </c>
      <c r="B993" s="19" t="s">
        <v>1642</v>
      </c>
      <c r="C993" s="11" t="s">
        <v>75</v>
      </c>
      <c r="D993" s="11" t="s">
        <v>75</v>
      </c>
      <c r="E993" s="14"/>
      <c r="F993" s="14"/>
      <c r="G993" s="11" t="s">
        <v>12331</v>
      </c>
      <c r="H993" s="11" t="s">
        <v>12331</v>
      </c>
      <c r="I993" s="14"/>
      <c r="J993" s="12" t="s">
        <v>1646</v>
      </c>
      <c r="K993" s="12" t="s">
        <v>1647</v>
      </c>
      <c r="L993" s="11" t="s">
        <v>11666</v>
      </c>
      <c r="M993" s="11" t="s">
        <v>78</v>
      </c>
      <c r="N993" s="11">
        <v>1</v>
      </c>
      <c r="O993" s="11">
        <v>5</v>
      </c>
      <c r="P993" s="11" t="s">
        <v>12332</v>
      </c>
      <c r="Q993" s="130">
        <v>4</v>
      </c>
      <c r="R993" s="130">
        <v>5</v>
      </c>
      <c r="S993" s="14"/>
      <c r="T993" s="16"/>
    </row>
    <row r="994" spans="1:20" ht="14.25" customHeight="1">
      <c r="A994" s="7">
        <v>122</v>
      </c>
      <c r="B994" s="19" t="s">
        <v>1642</v>
      </c>
      <c r="C994" s="11" t="s">
        <v>12333</v>
      </c>
      <c r="D994" s="11" t="s">
        <v>12334</v>
      </c>
      <c r="E994" s="14"/>
      <c r="F994" s="14"/>
      <c r="G994" s="14"/>
      <c r="H994" s="14"/>
      <c r="I994" s="14"/>
      <c r="J994" s="12" t="s">
        <v>865</v>
      </c>
      <c r="K994" s="415"/>
      <c r="L994" s="11" t="s">
        <v>11688</v>
      </c>
      <c r="M994" s="11" t="s">
        <v>83</v>
      </c>
      <c r="N994" s="11">
        <v>0</v>
      </c>
      <c r="O994" s="14"/>
      <c r="P994" s="11"/>
      <c r="Q994" s="11"/>
      <c r="R994" s="11"/>
      <c r="S994" s="14"/>
      <c r="T994" s="16"/>
    </row>
    <row r="995" spans="1:20" ht="14.25" customHeight="1">
      <c r="A995" s="7">
        <v>122</v>
      </c>
      <c r="B995" s="19" t="s">
        <v>1642</v>
      </c>
      <c r="C995" s="11" t="s">
        <v>1419</v>
      </c>
      <c r="D995" s="11" t="s">
        <v>1421</v>
      </c>
      <c r="E995" s="14"/>
      <c r="F995" s="14"/>
      <c r="G995" s="11" t="s">
        <v>1649</v>
      </c>
      <c r="H995" s="11" t="s">
        <v>1650</v>
      </c>
      <c r="I995" s="11" t="s">
        <v>1651</v>
      </c>
      <c r="J995" s="12" t="s">
        <v>775</v>
      </c>
      <c r="K995" s="12" t="s">
        <v>152</v>
      </c>
      <c r="L995" s="11" t="s">
        <v>11663</v>
      </c>
      <c r="M995" s="11" t="s">
        <v>43</v>
      </c>
      <c r="N995" s="11">
        <v>0</v>
      </c>
      <c r="O995" s="11">
        <v>1</v>
      </c>
      <c r="P995" s="11"/>
      <c r="Q995" s="130">
        <v>4</v>
      </c>
      <c r="R995" s="130">
        <v>4</v>
      </c>
      <c r="S995" s="14"/>
      <c r="T995" s="16"/>
    </row>
    <row r="996" spans="1:20" ht="14.25" customHeight="1">
      <c r="A996" s="7">
        <v>122</v>
      </c>
      <c r="B996" s="19" t="s">
        <v>1642</v>
      </c>
      <c r="C996" s="11" t="s">
        <v>12335</v>
      </c>
      <c r="D996" s="11" t="s">
        <v>12335</v>
      </c>
      <c r="E996" s="14"/>
      <c r="F996" s="14"/>
      <c r="G996" s="14"/>
      <c r="H996" s="14"/>
      <c r="I996" s="14"/>
      <c r="J996" s="12" t="s">
        <v>4132</v>
      </c>
      <c r="K996" s="415"/>
      <c r="L996" s="11" t="s">
        <v>11688</v>
      </c>
      <c r="M996" s="11" t="s">
        <v>83</v>
      </c>
      <c r="N996" s="11">
        <v>1</v>
      </c>
      <c r="O996" s="14"/>
      <c r="P996" s="11"/>
      <c r="Q996" s="11"/>
      <c r="R996" s="11"/>
      <c r="S996" s="14"/>
      <c r="T996" s="16"/>
    </row>
    <row r="997" spans="1:20" ht="14.25" customHeight="1">
      <c r="A997" s="7">
        <v>122</v>
      </c>
      <c r="B997" s="19" t="s">
        <v>1642</v>
      </c>
      <c r="C997" s="11" t="s">
        <v>1652</v>
      </c>
      <c r="D997" s="11" t="s">
        <v>1652</v>
      </c>
      <c r="E997" s="14"/>
      <c r="F997" s="14"/>
      <c r="G997" s="14"/>
      <c r="H997" s="14"/>
      <c r="I997" s="14"/>
      <c r="J997" s="12" t="s">
        <v>1653</v>
      </c>
      <c r="K997" s="12" t="s">
        <v>1654</v>
      </c>
      <c r="L997" s="11" t="s">
        <v>11663</v>
      </c>
      <c r="M997" s="11" t="s">
        <v>83</v>
      </c>
      <c r="N997" s="11">
        <v>1</v>
      </c>
      <c r="O997" s="11">
        <v>2</v>
      </c>
      <c r="P997" s="11"/>
      <c r="Q997" s="130">
        <v>4</v>
      </c>
      <c r="R997" s="130">
        <v>4</v>
      </c>
      <c r="S997" s="14"/>
      <c r="T997" s="16"/>
    </row>
    <row r="998" spans="1:20" ht="14.25" customHeight="1">
      <c r="A998" s="7">
        <v>122</v>
      </c>
      <c r="B998" s="19" t="s">
        <v>1642</v>
      </c>
      <c r="C998" s="11" t="s">
        <v>1655</v>
      </c>
      <c r="D998" s="11" t="s">
        <v>1655</v>
      </c>
      <c r="E998" s="14"/>
      <c r="F998" s="14"/>
      <c r="G998" s="14"/>
      <c r="H998" s="14"/>
      <c r="I998" s="14"/>
      <c r="J998" s="12" t="s">
        <v>1656</v>
      </c>
      <c r="K998" s="12" t="s">
        <v>1654</v>
      </c>
      <c r="L998" s="11" t="s">
        <v>11688</v>
      </c>
      <c r="M998" s="11" t="s">
        <v>83</v>
      </c>
      <c r="N998" s="11">
        <v>1</v>
      </c>
      <c r="O998" s="11">
        <v>2</v>
      </c>
      <c r="P998" s="11"/>
      <c r="Q998" s="130">
        <v>4</v>
      </c>
      <c r="R998" s="130">
        <v>5</v>
      </c>
      <c r="S998" s="14"/>
      <c r="T998" s="16"/>
    </row>
    <row r="999" spans="1:20" ht="14.25" customHeight="1">
      <c r="A999" s="7">
        <v>123</v>
      </c>
      <c r="B999" s="19" t="s">
        <v>1657</v>
      </c>
      <c r="C999" s="11" t="s">
        <v>1667</v>
      </c>
      <c r="D999" s="11" t="s">
        <v>90</v>
      </c>
      <c r="E999" s="14"/>
      <c r="F999" s="11" t="s">
        <v>12336</v>
      </c>
      <c r="G999" s="14"/>
      <c r="H999" s="14"/>
      <c r="I999" s="14"/>
      <c r="J999" s="12" t="s">
        <v>433</v>
      </c>
      <c r="K999" s="415"/>
      <c r="L999" s="11" t="s">
        <v>11688</v>
      </c>
      <c r="M999" s="11" t="s">
        <v>43</v>
      </c>
      <c r="N999" s="11">
        <v>0</v>
      </c>
      <c r="O999" s="11">
        <v>3</v>
      </c>
      <c r="P999" s="11"/>
      <c r="Q999" s="11"/>
      <c r="R999" s="11"/>
      <c r="S999" s="11" t="s">
        <v>12337</v>
      </c>
      <c r="T999" s="16"/>
    </row>
    <row r="1000" spans="1:20" ht="14.25" customHeight="1">
      <c r="A1000" s="7">
        <v>123</v>
      </c>
      <c r="B1000" s="19" t="s">
        <v>1657</v>
      </c>
      <c r="C1000" s="11" t="s">
        <v>12338</v>
      </c>
      <c r="D1000" s="11" t="s">
        <v>90</v>
      </c>
      <c r="E1000" s="14"/>
      <c r="F1000" s="11" t="s">
        <v>4964</v>
      </c>
      <c r="G1000" s="14"/>
      <c r="H1000" s="14"/>
      <c r="I1000" s="14"/>
      <c r="J1000" s="12" t="s">
        <v>433</v>
      </c>
      <c r="K1000" s="415"/>
      <c r="L1000" s="11" t="s">
        <v>11663</v>
      </c>
      <c r="M1000" s="11" t="s">
        <v>43</v>
      </c>
      <c r="N1000" s="11">
        <v>0</v>
      </c>
      <c r="O1000" s="11">
        <v>3</v>
      </c>
      <c r="P1000" s="11"/>
      <c r="Q1000" s="11"/>
      <c r="R1000" s="11"/>
      <c r="S1000" s="11"/>
      <c r="T1000" s="16"/>
    </row>
    <row r="1001" spans="1:20" ht="14.25" customHeight="1">
      <c r="A1001" s="7">
        <v>123</v>
      </c>
      <c r="B1001" s="19" t="s">
        <v>1657</v>
      </c>
      <c r="C1001" s="11" t="s">
        <v>197</v>
      </c>
      <c r="D1001" s="11" t="s">
        <v>197</v>
      </c>
      <c r="E1001" s="14"/>
      <c r="F1001" s="14"/>
      <c r="G1001" s="11" t="s">
        <v>1659</v>
      </c>
      <c r="H1001" s="11" t="s">
        <v>1659</v>
      </c>
      <c r="I1001" s="14"/>
      <c r="J1001" s="12" t="s">
        <v>530</v>
      </c>
      <c r="K1001" s="12" t="s">
        <v>1658</v>
      </c>
      <c r="L1001" s="11" t="s">
        <v>11663</v>
      </c>
      <c r="M1001" s="11" t="s">
        <v>83</v>
      </c>
      <c r="N1001" s="11">
        <v>0</v>
      </c>
      <c r="O1001" s="11">
        <v>3</v>
      </c>
      <c r="P1001" s="11"/>
      <c r="Q1001" s="130">
        <v>4</v>
      </c>
      <c r="R1001" s="130">
        <v>3</v>
      </c>
      <c r="S1001" s="14"/>
      <c r="T1001" s="16"/>
    </row>
    <row r="1002" spans="1:20" ht="14.25" customHeight="1">
      <c r="A1002" s="1">
        <v>124</v>
      </c>
      <c r="B1002" s="10" t="s">
        <v>1660</v>
      </c>
      <c r="C1002" s="11" t="s">
        <v>75</v>
      </c>
      <c r="D1002" s="11" t="s">
        <v>75</v>
      </c>
      <c r="E1002" s="14"/>
      <c r="F1002" s="11"/>
      <c r="G1002" s="14"/>
      <c r="H1002" s="14"/>
      <c r="I1002" s="14"/>
      <c r="J1002" s="12" t="s">
        <v>338</v>
      </c>
      <c r="K1002" s="415"/>
      <c r="L1002" s="11" t="s">
        <v>11666</v>
      </c>
      <c r="M1002" s="11" t="s">
        <v>78</v>
      </c>
      <c r="N1002" s="11">
        <v>0</v>
      </c>
      <c r="O1002" s="11">
        <v>6</v>
      </c>
      <c r="P1002" s="21" t="s">
        <v>12339</v>
      </c>
      <c r="Q1002" s="21"/>
      <c r="R1002" s="21"/>
      <c r="S1002" s="11"/>
      <c r="T1002" s="16"/>
    </row>
    <row r="1003" spans="1:20" ht="14.25" customHeight="1">
      <c r="A1003" s="1">
        <v>124</v>
      </c>
      <c r="B1003" s="10" t="s">
        <v>1660</v>
      </c>
      <c r="C1003" s="11" t="s">
        <v>44</v>
      </c>
      <c r="D1003" s="11" t="s">
        <v>587</v>
      </c>
      <c r="E1003" s="11" t="s">
        <v>12340</v>
      </c>
      <c r="F1003" s="11"/>
      <c r="G1003" s="11" t="s">
        <v>1661</v>
      </c>
      <c r="H1003" s="11" t="s">
        <v>1661</v>
      </c>
      <c r="I1003" s="11" t="s">
        <v>1662</v>
      </c>
      <c r="J1003" s="12" t="s">
        <v>864</v>
      </c>
      <c r="K1003" s="12" t="s">
        <v>1250</v>
      </c>
      <c r="L1003" s="11" t="s">
        <v>11666</v>
      </c>
      <c r="M1003" s="11" t="s">
        <v>43</v>
      </c>
      <c r="N1003" s="11">
        <v>1</v>
      </c>
      <c r="O1003" s="11">
        <v>0</v>
      </c>
      <c r="P1003" s="16"/>
      <c r="Q1003" s="402">
        <v>4</v>
      </c>
      <c r="R1003" s="402">
        <v>4</v>
      </c>
      <c r="S1003" s="11"/>
      <c r="T1003" s="16"/>
    </row>
    <row r="1004" spans="1:20" ht="14.25" customHeight="1">
      <c r="A1004" s="1">
        <v>124</v>
      </c>
      <c r="B1004" s="10" t="s">
        <v>1660</v>
      </c>
      <c r="C1004" s="11" t="s">
        <v>1518</v>
      </c>
      <c r="D1004" s="11" t="s">
        <v>1518</v>
      </c>
      <c r="E1004" s="14"/>
      <c r="F1004" s="11"/>
      <c r="G1004" s="14"/>
      <c r="H1004" s="14"/>
      <c r="I1004" s="14"/>
      <c r="J1004" s="12" t="s">
        <v>1368</v>
      </c>
      <c r="K1004" s="46" t="s">
        <v>1250</v>
      </c>
      <c r="L1004" s="11" t="s">
        <v>11688</v>
      </c>
      <c r="M1004" s="11" t="s">
        <v>83</v>
      </c>
      <c r="N1004" s="11">
        <v>0</v>
      </c>
      <c r="O1004" s="11">
        <v>2</v>
      </c>
      <c r="P1004" s="16"/>
      <c r="Q1004" s="130">
        <v>4</v>
      </c>
      <c r="R1004" s="130">
        <v>4</v>
      </c>
      <c r="S1004" s="11"/>
      <c r="T1004" s="16"/>
    </row>
    <row r="1005" spans="1:20" ht="14.25" customHeight="1">
      <c r="A1005" s="7">
        <v>125</v>
      </c>
      <c r="B1005" s="19" t="s">
        <v>1663</v>
      </c>
      <c r="C1005" s="11" t="s">
        <v>1664</v>
      </c>
      <c r="D1005" s="11" t="s">
        <v>1665</v>
      </c>
      <c r="E1005" s="11" t="s">
        <v>1666</v>
      </c>
      <c r="F1005" s="14"/>
      <c r="G1005" s="11" t="s">
        <v>1666</v>
      </c>
      <c r="H1005" s="11" t="s">
        <v>1666</v>
      </c>
      <c r="I1005" s="14"/>
      <c r="J1005" s="12" t="s">
        <v>480</v>
      </c>
      <c r="K1005" s="12" t="s">
        <v>235</v>
      </c>
      <c r="L1005" s="11" t="s">
        <v>11663</v>
      </c>
      <c r="M1005" s="11" t="s">
        <v>275</v>
      </c>
      <c r="N1005" s="11">
        <v>0</v>
      </c>
      <c r="O1005" s="11">
        <v>5</v>
      </c>
      <c r="P1005" s="11"/>
      <c r="Q1005" s="130">
        <v>4</v>
      </c>
      <c r="R1005" s="130">
        <v>5</v>
      </c>
      <c r="S1005" s="14"/>
      <c r="T1005" s="16"/>
    </row>
    <row r="1006" spans="1:20" ht="14.25" customHeight="1">
      <c r="A1006" s="7">
        <v>125</v>
      </c>
      <c r="B1006" s="19" t="s">
        <v>1663</v>
      </c>
      <c r="C1006" s="11" t="s">
        <v>1667</v>
      </c>
      <c r="D1006" s="11" t="s">
        <v>1280</v>
      </c>
      <c r="E1006" s="14"/>
      <c r="F1006" s="14"/>
      <c r="G1006" s="14"/>
      <c r="H1006" s="14"/>
      <c r="I1006" s="14"/>
      <c r="J1006" s="12" t="s">
        <v>1668</v>
      </c>
      <c r="K1006" s="12" t="s">
        <v>566</v>
      </c>
      <c r="L1006" s="11" t="s">
        <v>11688</v>
      </c>
      <c r="M1006" s="11" t="s">
        <v>110</v>
      </c>
      <c r="N1006" s="11">
        <v>0</v>
      </c>
      <c r="O1006" s="11">
        <v>5</v>
      </c>
      <c r="P1006" s="11"/>
      <c r="Q1006" s="130">
        <v>4</v>
      </c>
      <c r="R1006" s="130">
        <v>5</v>
      </c>
      <c r="S1006" s="14"/>
      <c r="T1006" s="16"/>
    </row>
    <row r="1007" spans="1:20" ht="14.25" customHeight="1">
      <c r="A1007" s="7">
        <v>126</v>
      </c>
      <c r="B1007" s="10" t="s">
        <v>1669</v>
      </c>
      <c r="C1007" s="11" t="s">
        <v>1667</v>
      </c>
      <c r="D1007" s="11" t="s">
        <v>4436</v>
      </c>
      <c r="E1007" s="14"/>
      <c r="F1007" s="14"/>
      <c r="G1007" s="14"/>
      <c r="H1007" s="14"/>
      <c r="I1007" s="14"/>
      <c r="J1007" s="12" t="s">
        <v>1435</v>
      </c>
      <c r="K1007" s="415"/>
      <c r="L1007" s="11" t="s">
        <v>11688</v>
      </c>
      <c r="M1007" s="11" t="s">
        <v>110</v>
      </c>
      <c r="N1007" s="11">
        <v>0</v>
      </c>
      <c r="O1007" s="11">
        <v>0</v>
      </c>
      <c r="P1007" s="11"/>
      <c r="Q1007" s="11"/>
      <c r="R1007" s="11"/>
      <c r="S1007" s="14"/>
      <c r="T1007" s="16"/>
    </row>
    <row r="1008" spans="1:20" ht="14.25" customHeight="1">
      <c r="A1008" s="7">
        <v>126</v>
      </c>
      <c r="B1008" s="10" t="s">
        <v>1669</v>
      </c>
      <c r="C1008" s="11" t="s">
        <v>816</v>
      </c>
      <c r="D1008" s="11" t="s">
        <v>852</v>
      </c>
      <c r="E1008" s="11" t="s">
        <v>6924</v>
      </c>
      <c r="F1008" s="14"/>
      <c r="G1008" s="11" t="s">
        <v>1670</v>
      </c>
      <c r="H1008" s="11" t="s">
        <v>1670</v>
      </c>
      <c r="I1008" s="11" t="s">
        <v>1439</v>
      </c>
      <c r="J1008" s="12" t="s">
        <v>583</v>
      </c>
      <c r="K1008" s="12" t="s">
        <v>475</v>
      </c>
      <c r="L1008" s="11" t="s">
        <v>11666</v>
      </c>
      <c r="M1008" s="11" t="s">
        <v>43</v>
      </c>
      <c r="N1008" s="11">
        <v>0</v>
      </c>
      <c r="O1008" s="11">
        <v>1</v>
      </c>
      <c r="P1008" s="11" t="s">
        <v>12341</v>
      </c>
      <c r="Q1008" s="130">
        <v>4</v>
      </c>
      <c r="R1008" s="130">
        <v>5</v>
      </c>
      <c r="S1008" s="14"/>
      <c r="T1008" s="16"/>
    </row>
    <row r="1009" spans="1:20" ht="14.25" customHeight="1">
      <c r="A1009" s="7">
        <v>126</v>
      </c>
      <c r="B1009" s="10" t="s">
        <v>1669</v>
      </c>
      <c r="C1009" s="11" t="s">
        <v>1414</v>
      </c>
      <c r="D1009" s="11" t="s">
        <v>1415</v>
      </c>
      <c r="E1009" s="11" t="s">
        <v>12342</v>
      </c>
      <c r="F1009" s="14"/>
      <c r="G1009" s="11" t="s">
        <v>1674</v>
      </c>
      <c r="H1009" s="11" t="s">
        <v>1674</v>
      </c>
      <c r="I1009" s="11" t="s">
        <v>1198</v>
      </c>
      <c r="J1009" s="12" t="s">
        <v>1671</v>
      </c>
      <c r="K1009" s="12" t="s">
        <v>1672</v>
      </c>
      <c r="L1009" s="11" t="s">
        <v>11666</v>
      </c>
      <c r="M1009" s="11" t="s">
        <v>28</v>
      </c>
      <c r="N1009" s="11">
        <v>0</v>
      </c>
      <c r="O1009" s="11">
        <v>1</v>
      </c>
      <c r="P1009" s="16"/>
      <c r="Q1009" s="402">
        <v>4</v>
      </c>
      <c r="R1009" s="402">
        <v>4</v>
      </c>
      <c r="S1009" s="14"/>
      <c r="T1009" s="16"/>
    </row>
    <row r="1010" spans="1:20" ht="14.25" customHeight="1">
      <c r="A1010" s="7">
        <v>126</v>
      </c>
      <c r="B1010" s="10" t="s">
        <v>1669</v>
      </c>
      <c r="C1010" s="11" t="s">
        <v>12343</v>
      </c>
      <c r="D1010" s="11" t="s">
        <v>12343</v>
      </c>
      <c r="E1010" s="14"/>
      <c r="F1010" s="14"/>
      <c r="G1010" s="14"/>
      <c r="H1010" s="14"/>
      <c r="I1010" s="14"/>
      <c r="J1010" s="12" t="s">
        <v>2057</v>
      </c>
      <c r="K1010" s="415"/>
      <c r="L1010" s="11" t="s">
        <v>11688</v>
      </c>
      <c r="M1010" s="11" t="s">
        <v>98</v>
      </c>
      <c r="N1010" s="11">
        <v>0</v>
      </c>
      <c r="O1010" s="11">
        <v>3</v>
      </c>
      <c r="P1010" s="11"/>
      <c r="Q1010" s="11"/>
      <c r="R1010" s="11"/>
      <c r="S1010" s="14"/>
      <c r="T1010" s="16"/>
    </row>
    <row r="1011" spans="1:20" ht="14.25" customHeight="1">
      <c r="A1011" s="7">
        <v>126</v>
      </c>
      <c r="B1011" s="10" t="s">
        <v>1669</v>
      </c>
      <c r="C1011" s="11" t="s">
        <v>1675</v>
      </c>
      <c r="D1011" s="11" t="s">
        <v>1676</v>
      </c>
      <c r="E1011" s="14"/>
      <c r="F1011" s="11" t="s">
        <v>1677</v>
      </c>
      <c r="G1011" s="11" t="s">
        <v>12344</v>
      </c>
      <c r="H1011" s="11" t="s">
        <v>12344</v>
      </c>
      <c r="I1011" s="14"/>
      <c r="J1011" s="12" t="s">
        <v>1279</v>
      </c>
      <c r="K1011" s="12" t="s">
        <v>630</v>
      </c>
      <c r="L1011" s="11" t="s">
        <v>11663</v>
      </c>
      <c r="M1011" s="11" t="s">
        <v>5797</v>
      </c>
      <c r="N1011" s="11">
        <v>1</v>
      </c>
      <c r="O1011" s="11">
        <v>5</v>
      </c>
      <c r="P1011" s="11" t="s">
        <v>12345</v>
      </c>
      <c r="Q1011" s="130">
        <v>4</v>
      </c>
      <c r="R1011" s="130">
        <v>4</v>
      </c>
      <c r="S1011" s="14"/>
      <c r="T1011" s="16"/>
    </row>
    <row r="1012" spans="1:20" ht="14.25" customHeight="1">
      <c r="A1012" s="7">
        <v>127</v>
      </c>
      <c r="B1012" s="19" t="s">
        <v>1680</v>
      </c>
      <c r="C1012" s="11"/>
      <c r="D1012" s="11" t="s">
        <v>547</v>
      </c>
      <c r="E1012" s="14"/>
      <c r="F1012" s="14"/>
      <c r="G1012" s="14"/>
      <c r="H1012" s="14"/>
      <c r="I1012" s="14"/>
      <c r="J1012" s="12" t="s">
        <v>335</v>
      </c>
      <c r="K1012" s="415"/>
      <c r="L1012" s="11" t="s">
        <v>11663</v>
      </c>
      <c r="M1012" s="14"/>
      <c r="N1012" s="14"/>
      <c r="O1012" s="14"/>
      <c r="P1012" s="11"/>
      <c r="Q1012" s="11"/>
      <c r="R1012" s="11"/>
      <c r="S1012" s="14"/>
      <c r="T1012" s="16"/>
    </row>
    <row r="1013" spans="1:20" ht="14.25" customHeight="1">
      <c r="A1013" s="7">
        <v>127</v>
      </c>
      <c r="B1013" s="19" t="s">
        <v>1680</v>
      </c>
      <c r="C1013" s="11" t="s">
        <v>1989</v>
      </c>
      <c r="D1013" s="11" t="s">
        <v>12346</v>
      </c>
      <c r="E1013" s="14"/>
      <c r="F1013" s="11" t="s">
        <v>7007</v>
      </c>
      <c r="G1013" s="11"/>
      <c r="H1013" s="11"/>
      <c r="I1013" s="14"/>
      <c r="J1013" s="12" t="s">
        <v>3357</v>
      </c>
      <c r="K1013" s="415"/>
      <c r="L1013" s="11" t="s">
        <v>11663</v>
      </c>
      <c r="M1013" s="11" t="s">
        <v>43</v>
      </c>
      <c r="N1013" s="11">
        <v>0</v>
      </c>
      <c r="O1013" s="11">
        <v>1</v>
      </c>
      <c r="P1013" s="11"/>
      <c r="Q1013" s="11"/>
      <c r="R1013" s="11"/>
      <c r="S1013" s="14"/>
      <c r="T1013" s="16"/>
    </row>
    <row r="1014" spans="1:20" ht="14.25" customHeight="1">
      <c r="A1014" s="7">
        <v>127</v>
      </c>
      <c r="B1014" s="19" t="s">
        <v>1680</v>
      </c>
      <c r="C1014" s="11" t="s">
        <v>126</v>
      </c>
      <c r="D1014" s="11" t="s">
        <v>806</v>
      </c>
      <c r="E1014" s="14"/>
      <c r="F1014" s="14"/>
      <c r="G1014" s="11"/>
      <c r="H1014" s="11"/>
      <c r="I1014" s="14"/>
      <c r="J1014" s="12" t="s">
        <v>1646</v>
      </c>
      <c r="K1014" s="415"/>
      <c r="L1014" s="11" t="s">
        <v>11663</v>
      </c>
      <c r="M1014" s="11" t="s">
        <v>43</v>
      </c>
      <c r="N1014" s="11">
        <v>0</v>
      </c>
      <c r="O1014" s="11">
        <v>1</v>
      </c>
      <c r="P1014" s="11"/>
      <c r="Q1014" s="11"/>
      <c r="R1014" s="11"/>
      <c r="S1014" s="14"/>
      <c r="T1014" s="16"/>
    </row>
    <row r="1015" spans="1:20" ht="14.25" customHeight="1">
      <c r="A1015" s="7">
        <v>127</v>
      </c>
      <c r="B1015" s="19" t="s">
        <v>1680</v>
      </c>
      <c r="C1015" s="11" t="s">
        <v>44</v>
      </c>
      <c r="D1015" s="11" t="s">
        <v>1266</v>
      </c>
      <c r="E1015" s="14"/>
      <c r="F1015" s="11" t="s">
        <v>561</v>
      </c>
      <c r="G1015" s="11" t="s">
        <v>1682</v>
      </c>
      <c r="H1015" s="11" t="s">
        <v>1682</v>
      </c>
      <c r="I1015" s="11" t="s">
        <v>1685</v>
      </c>
      <c r="J1015" s="12" t="s">
        <v>1681</v>
      </c>
      <c r="K1015" s="12" t="s">
        <v>109</v>
      </c>
      <c r="L1015" s="11" t="s">
        <v>11666</v>
      </c>
      <c r="M1015" s="11" t="s">
        <v>43</v>
      </c>
      <c r="N1015" s="11">
        <v>1</v>
      </c>
      <c r="O1015" s="11">
        <v>1</v>
      </c>
      <c r="P1015" s="11"/>
      <c r="Q1015" s="130">
        <v>3</v>
      </c>
      <c r="R1015" s="130">
        <v>3</v>
      </c>
      <c r="S1015" s="14"/>
      <c r="T1015" s="16"/>
    </row>
    <row r="1016" spans="1:20" ht="14.25" customHeight="1">
      <c r="A1016" s="7">
        <v>127</v>
      </c>
      <c r="B1016" s="19" t="s">
        <v>1680</v>
      </c>
      <c r="C1016" s="11" t="s">
        <v>350</v>
      </c>
      <c r="D1016" s="11" t="s">
        <v>350</v>
      </c>
      <c r="E1016" s="11" t="s">
        <v>12347</v>
      </c>
      <c r="F1016" s="14"/>
      <c r="G1016" s="11" t="s">
        <v>12348</v>
      </c>
      <c r="H1016" s="11" t="s">
        <v>12348</v>
      </c>
      <c r="I1016" s="14"/>
      <c r="J1016" s="12" t="s">
        <v>694</v>
      </c>
      <c r="K1016" s="12" t="s">
        <v>114</v>
      </c>
      <c r="L1016" s="11" t="s">
        <v>11666</v>
      </c>
      <c r="M1016" s="11" t="s">
        <v>275</v>
      </c>
      <c r="N1016" s="11">
        <v>1</v>
      </c>
      <c r="O1016" s="11">
        <v>5</v>
      </c>
      <c r="P1016" s="11"/>
      <c r="Q1016" s="130">
        <v>3</v>
      </c>
      <c r="R1016" s="130">
        <v>3</v>
      </c>
      <c r="S1016" s="14"/>
      <c r="T1016" s="16"/>
    </row>
    <row r="1017" spans="1:20" ht="14.25" customHeight="1">
      <c r="A1017" s="7">
        <v>127</v>
      </c>
      <c r="B1017" s="19" t="s">
        <v>1680</v>
      </c>
      <c r="C1017" s="11" t="s">
        <v>1675</v>
      </c>
      <c r="D1017" s="11" t="s">
        <v>1688</v>
      </c>
      <c r="E1017" s="11" t="s">
        <v>12349</v>
      </c>
      <c r="F1017" s="11" t="s">
        <v>11105</v>
      </c>
      <c r="G1017" s="11" t="s">
        <v>1692</v>
      </c>
      <c r="H1017" s="11" t="s">
        <v>1692</v>
      </c>
      <c r="I1017" s="14"/>
      <c r="J1017" s="12" t="s">
        <v>1690</v>
      </c>
      <c r="K1017" s="12" t="s">
        <v>1032</v>
      </c>
      <c r="L1017" s="11" t="s">
        <v>11663</v>
      </c>
      <c r="M1017" s="11" t="s">
        <v>43</v>
      </c>
      <c r="N1017" s="11">
        <v>1</v>
      </c>
      <c r="O1017" s="11">
        <v>5</v>
      </c>
      <c r="P1017" s="11" t="s">
        <v>12350</v>
      </c>
      <c r="Q1017" s="130">
        <v>4</v>
      </c>
      <c r="R1017" s="130">
        <v>3</v>
      </c>
      <c r="S1017" s="14"/>
      <c r="T1017" s="16"/>
    </row>
    <row r="1018" spans="1:20" ht="14.25" customHeight="1">
      <c r="A1018" s="7">
        <v>128</v>
      </c>
      <c r="B1018" s="19" t="s">
        <v>1693</v>
      </c>
      <c r="C1018" s="21" t="s">
        <v>267</v>
      </c>
      <c r="D1018" s="21" t="s">
        <v>12351</v>
      </c>
      <c r="E1018" s="14"/>
      <c r="F1018" s="14"/>
      <c r="G1018" s="14"/>
      <c r="H1018" s="14"/>
      <c r="I1018" s="14"/>
      <c r="J1018" s="12" t="s">
        <v>2845</v>
      </c>
      <c r="K1018" s="415"/>
      <c r="L1018" s="11" t="s">
        <v>11666</v>
      </c>
      <c r="M1018" s="11" t="s">
        <v>43</v>
      </c>
      <c r="N1018" s="11">
        <v>0</v>
      </c>
      <c r="O1018" s="11">
        <v>1</v>
      </c>
      <c r="P1018" s="11"/>
      <c r="Q1018" s="11"/>
      <c r="R1018" s="11"/>
      <c r="S1018" s="14"/>
      <c r="T1018" s="16"/>
    </row>
    <row r="1019" spans="1:20" ht="14.25" customHeight="1">
      <c r="A1019" s="7">
        <v>128</v>
      </c>
      <c r="B1019" s="19" t="s">
        <v>1693</v>
      </c>
      <c r="C1019" s="21" t="s">
        <v>75</v>
      </c>
      <c r="D1019" s="21" t="s">
        <v>90</v>
      </c>
      <c r="E1019" s="11" t="s">
        <v>294</v>
      </c>
      <c r="F1019" s="11" t="s">
        <v>295</v>
      </c>
      <c r="G1019" s="14"/>
      <c r="H1019" s="14"/>
      <c r="I1019" s="14"/>
      <c r="J1019" s="12" t="s">
        <v>661</v>
      </c>
      <c r="K1019" s="46" t="s">
        <v>1694</v>
      </c>
      <c r="L1019" s="11" t="s">
        <v>11666</v>
      </c>
      <c r="M1019" s="11" t="s">
        <v>78</v>
      </c>
      <c r="N1019" s="11">
        <v>0</v>
      </c>
      <c r="O1019" s="11">
        <v>5</v>
      </c>
      <c r="P1019" s="11"/>
      <c r="Q1019" s="130">
        <v>4</v>
      </c>
      <c r="R1019" s="130">
        <v>3</v>
      </c>
      <c r="S1019" s="14"/>
      <c r="T1019" s="16"/>
    </row>
    <row r="1020" spans="1:20" ht="14.25" customHeight="1">
      <c r="A1020" s="7">
        <v>128</v>
      </c>
      <c r="B1020" s="19" t="s">
        <v>1693</v>
      </c>
      <c r="C1020" s="21" t="s">
        <v>94</v>
      </c>
      <c r="D1020" s="21" t="s">
        <v>1695</v>
      </c>
      <c r="E1020" s="14"/>
      <c r="F1020" s="14"/>
      <c r="G1020" s="14"/>
      <c r="H1020" s="14"/>
      <c r="I1020" s="14"/>
      <c r="J1020" s="12" t="s">
        <v>769</v>
      </c>
      <c r="K1020" s="12" t="s">
        <v>336</v>
      </c>
      <c r="L1020" s="11" t="s">
        <v>11738</v>
      </c>
      <c r="M1020" s="11" t="s">
        <v>83</v>
      </c>
      <c r="N1020" s="11">
        <v>0</v>
      </c>
      <c r="O1020" s="11">
        <v>3</v>
      </c>
      <c r="P1020" s="11"/>
      <c r="Q1020" s="130">
        <v>3</v>
      </c>
      <c r="R1020" s="130">
        <v>3</v>
      </c>
      <c r="S1020" s="14"/>
      <c r="T1020" s="16"/>
    </row>
    <row r="1021" spans="1:20" ht="14.25" customHeight="1">
      <c r="A1021" s="7">
        <v>128</v>
      </c>
      <c r="B1021" s="19" t="s">
        <v>1693</v>
      </c>
      <c r="C1021" s="21" t="s">
        <v>1696</v>
      </c>
      <c r="D1021" s="21" t="s">
        <v>1697</v>
      </c>
      <c r="E1021" s="14"/>
      <c r="F1021" s="11" t="s">
        <v>1698</v>
      </c>
      <c r="G1021" s="14"/>
      <c r="H1021" s="14"/>
      <c r="I1021" s="14"/>
      <c r="J1021" s="12" t="s">
        <v>336</v>
      </c>
      <c r="K1021" s="46" t="s">
        <v>678</v>
      </c>
      <c r="L1021" s="11" t="s">
        <v>11663</v>
      </c>
      <c r="M1021" s="11" t="s">
        <v>43</v>
      </c>
      <c r="N1021" s="11">
        <v>0</v>
      </c>
      <c r="O1021" s="11">
        <v>5</v>
      </c>
      <c r="P1021" s="11" t="s">
        <v>12352</v>
      </c>
      <c r="Q1021" s="130">
        <v>4</v>
      </c>
      <c r="R1021" s="130">
        <v>3</v>
      </c>
      <c r="S1021" s="14"/>
      <c r="T1021" s="16"/>
    </row>
    <row r="1022" spans="1:20" ht="14.25" customHeight="1">
      <c r="A1022" s="7">
        <v>128</v>
      </c>
      <c r="B1022" s="19" t="s">
        <v>1693</v>
      </c>
      <c r="C1022" s="21" t="s">
        <v>2068</v>
      </c>
      <c r="D1022" s="21" t="s">
        <v>12353</v>
      </c>
      <c r="E1022" s="14"/>
      <c r="F1022" s="14"/>
      <c r="G1022" s="14"/>
      <c r="H1022" s="14"/>
      <c r="I1022" s="14"/>
      <c r="J1022" s="12" t="s">
        <v>1182</v>
      </c>
      <c r="K1022" s="415"/>
      <c r="L1022" s="11" t="s">
        <v>11663</v>
      </c>
      <c r="M1022" s="11" t="s">
        <v>43</v>
      </c>
      <c r="N1022" s="11">
        <v>0</v>
      </c>
      <c r="O1022" s="11">
        <v>5</v>
      </c>
      <c r="P1022" s="11"/>
      <c r="Q1022" s="11"/>
      <c r="R1022" s="11"/>
      <c r="S1022" s="14"/>
      <c r="T1022" s="16"/>
    </row>
    <row r="1023" spans="1:20" ht="14.25" customHeight="1">
      <c r="A1023" s="7">
        <v>128</v>
      </c>
      <c r="B1023" s="19" t="s">
        <v>1693</v>
      </c>
      <c r="C1023" s="21" t="s">
        <v>2369</v>
      </c>
      <c r="D1023" s="21" t="s">
        <v>2369</v>
      </c>
      <c r="E1023" s="14"/>
      <c r="F1023" s="14"/>
      <c r="G1023" s="14"/>
      <c r="H1023" s="14"/>
      <c r="I1023" s="14"/>
      <c r="J1023" s="12" t="s">
        <v>5753</v>
      </c>
      <c r="K1023" s="415"/>
      <c r="L1023" s="11" t="s">
        <v>11663</v>
      </c>
      <c r="M1023" s="11" t="s">
        <v>5797</v>
      </c>
      <c r="N1023" s="11">
        <v>0</v>
      </c>
      <c r="O1023" s="11">
        <v>5</v>
      </c>
      <c r="P1023" s="11"/>
      <c r="Q1023" s="11"/>
      <c r="R1023" s="11"/>
      <c r="S1023" s="14"/>
      <c r="T1023" s="16"/>
    </row>
    <row r="1024" spans="1:20" ht="14.25" customHeight="1">
      <c r="A1024" s="7">
        <v>128</v>
      </c>
      <c r="B1024" s="19" t="s">
        <v>1693</v>
      </c>
      <c r="C1024" s="21" t="s">
        <v>183</v>
      </c>
      <c r="D1024" s="21" t="s">
        <v>183</v>
      </c>
      <c r="E1024" s="14"/>
      <c r="F1024" s="14"/>
      <c r="G1024" s="14"/>
      <c r="H1024" s="14"/>
      <c r="I1024" s="14"/>
      <c r="J1024" s="12" t="s">
        <v>1699</v>
      </c>
      <c r="K1024" s="46" t="s">
        <v>419</v>
      </c>
      <c r="L1024" s="11" t="s">
        <v>11663</v>
      </c>
      <c r="M1024" s="11" t="s">
        <v>5797</v>
      </c>
      <c r="N1024" s="11">
        <v>0</v>
      </c>
      <c r="O1024" s="11">
        <v>5</v>
      </c>
      <c r="P1024" s="11"/>
      <c r="Q1024" s="130">
        <v>4</v>
      </c>
      <c r="R1024" s="130">
        <v>3</v>
      </c>
      <c r="S1024" s="14"/>
      <c r="T1024" s="16"/>
    </row>
    <row r="1025" spans="1:20" ht="14.25" customHeight="1">
      <c r="A1025" s="7">
        <v>128</v>
      </c>
      <c r="B1025" s="19" t="s">
        <v>1693</v>
      </c>
      <c r="C1025" s="21" t="s">
        <v>197</v>
      </c>
      <c r="D1025" s="21" t="s">
        <v>90</v>
      </c>
      <c r="E1025" s="14"/>
      <c r="F1025" s="11" t="s">
        <v>2653</v>
      </c>
      <c r="G1025" s="14"/>
      <c r="H1025" s="14"/>
      <c r="I1025" s="14"/>
      <c r="J1025" s="12" t="s">
        <v>545</v>
      </c>
      <c r="K1025" s="415"/>
      <c r="L1025" s="11" t="s">
        <v>11663</v>
      </c>
      <c r="M1025" s="11" t="s">
        <v>28</v>
      </c>
      <c r="N1025" s="11">
        <v>0</v>
      </c>
      <c r="O1025" s="11">
        <v>5</v>
      </c>
      <c r="P1025" s="11"/>
      <c r="Q1025" s="11"/>
      <c r="R1025" s="11"/>
      <c r="S1025" s="14"/>
      <c r="T1025" s="16"/>
    </row>
    <row r="1026" spans="1:20" ht="14.25" customHeight="1">
      <c r="A1026" s="7">
        <v>129</v>
      </c>
      <c r="B1026" s="19" t="s">
        <v>1700</v>
      </c>
      <c r="C1026" s="21"/>
      <c r="D1026" s="21" t="s">
        <v>6208</v>
      </c>
      <c r="E1026" s="14"/>
      <c r="F1026" s="14"/>
      <c r="G1026" s="14"/>
      <c r="H1026" s="14"/>
      <c r="I1026" s="14"/>
      <c r="J1026" s="407" t="s">
        <v>3033</v>
      </c>
      <c r="K1026" s="415"/>
      <c r="L1026" s="14"/>
      <c r="M1026" s="14"/>
      <c r="N1026" s="11">
        <v>0</v>
      </c>
      <c r="O1026" s="14"/>
      <c r="P1026" s="11"/>
      <c r="Q1026" s="11"/>
      <c r="R1026" s="11"/>
      <c r="S1026" s="14"/>
      <c r="T1026" s="16"/>
    </row>
    <row r="1027" spans="1:20" ht="14.25" customHeight="1">
      <c r="A1027" s="7">
        <v>129</v>
      </c>
      <c r="B1027" s="19" t="s">
        <v>1700</v>
      </c>
      <c r="C1027" s="11" t="s">
        <v>44</v>
      </c>
      <c r="D1027" s="11" t="s">
        <v>1701</v>
      </c>
      <c r="E1027" s="14"/>
      <c r="F1027" s="14"/>
      <c r="G1027" s="11" t="s">
        <v>1703</v>
      </c>
      <c r="H1027" s="11" t="s">
        <v>1703</v>
      </c>
      <c r="I1027" s="14"/>
      <c r="J1027" s="12" t="s">
        <v>1702</v>
      </c>
      <c r="K1027" s="12" t="s">
        <v>870</v>
      </c>
      <c r="L1027" s="11" t="s">
        <v>11663</v>
      </c>
      <c r="M1027" s="11" t="s">
        <v>28</v>
      </c>
      <c r="N1027" s="11">
        <v>0</v>
      </c>
      <c r="O1027" s="11">
        <v>0</v>
      </c>
      <c r="P1027" s="11"/>
      <c r="Q1027" s="130">
        <v>4</v>
      </c>
      <c r="R1027" s="130">
        <v>4</v>
      </c>
      <c r="S1027" s="14"/>
      <c r="T1027" s="16"/>
    </row>
    <row r="1028" spans="1:20" ht="14.25" customHeight="1">
      <c r="A1028" s="7">
        <v>129</v>
      </c>
      <c r="B1028" s="19" t="s">
        <v>1700</v>
      </c>
      <c r="C1028" s="11"/>
      <c r="D1028" s="11" t="s">
        <v>6208</v>
      </c>
      <c r="E1028" s="14"/>
      <c r="F1028" s="14"/>
      <c r="G1028" s="14"/>
      <c r="H1028" s="14"/>
      <c r="I1028" s="14"/>
      <c r="J1028" s="12" t="s">
        <v>1322</v>
      </c>
      <c r="K1028" s="415"/>
      <c r="L1028" s="11"/>
      <c r="M1028" s="14"/>
      <c r="N1028" s="14"/>
      <c r="O1028" s="14"/>
      <c r="P1028" s="11"/>
      <c r="Q1028" s="11"/>
      <c r="R1028" s="11"/>
      <c r="S1028" s="14"/>
      <c r="T1028" s="16"/>
    </row>
    <row r="1029" spans="1:20" ht="14.25" customHeight="1">
      <c r="A1029" s="7">
        <v>129</v>
      </c>
      <c r="B1029" s="19" t="s">
        <v>1700</v>
      </c>
      <c r="C1029" s="11" t="s">
        <v>1704</v>
      </c>
      <c r="D1029" s="11" t="s">
        <v>1705</v>
      </c>
      <c r="E1029" s="14"/>
      <c r="F1029" s="14"/>
      <c r="G1029" s="11" t="s">
        <v>12354</v>
      </c>
      <c r="H1029" s="11" t="s">
        <v>12354</v>
      </c>
      <c r="I1029" s="11" t="s">
        <v>12355</v>
      </c>
      <c r="J1029" s="12" t="s">
        <v>1706</v>
      </c>
      <c r="K1029" s="12" t="s">
        <v>1707</v>
      </c>
      <c r="L1029" s="11" t="s">
        <v>11663</v>
      </c>
      <c r="M1029" s="11" t="s">
        <v>43</v>
      </c>
      <c r="N1029" s="11">
        <v>0</v>
      </c>
      <c r="O1029" s="11">
        <v>0</v>
      </c>
      <c r="P1029" s="11"/>
      <c r="Q1029" s="130">
        <v>4</v>
      </c>
      <c r="R1029" s="130">
        <v>4</v>
      </c>
      <c r="S1029" s="14"/>
      <c r="T1029" s="16"/>
    </row>
    <row r="1030" spans="1:20" ht="14.25" customHeight="1">
      <c r="A1030" s="7">
        <v>130</v>
      </c>
      <c r="B1030" s="19" t="s">
        <v>1712</v>
      </c>
      <c r="C1030" s="11" t="s">
        <v>68</v>
      </c>
      <c r="D1030" s="11" t="s">
        <v>68</v>
      </c>
      <c r="E1030" s="14"/>
      <c r="F1030" s="14"/>
      <c r="G1030" s="14"/>
      <c r="H1030" s="14"/>
      <c r="I1030" s="14"/>
      <c r="J1030" s="12" t="s">
        <v>136</v>
      </c>
      <c r="K1030" s="415"/>
      <c r="L1030" s="11" t="s">
        <v>11666</v>
      </c>
      <c r="M1030" s="11" t="s">
        <v>28</v>
      </c>
      <c r="N1030" s="11">
        <v>0</v>
      </c>
      <c r="O1030" s="11">
        <v>1</v>
      </c>
      <c r="P1030" s="11"/>
      <c r="Q1030" s="11"/>
      <c r="R1030" s="11"/>
      <c r="S1030" s="14"/>
      <c r="T1030" s="16"/>
    </row>
    <row r="1031" spans="1:20" ht="14.25" customHeight="1">
      <c r="A1031" s="7">
        <v>130</v>
      </c>
      <c r="B1031" s="19" t="s">
        <v>1712</v>
      </c>
      <c r="C1031" s="11" t="s">
        <v>1461</v>
      </c>
      <c r="D1031" s="11" t="s">
        <v>1890</v>
      </c>
      <c r="E1031" s="14"/>
      <c r="F1031" s="14"/>
      <c r="G1031" s="14"/>
      <c r="H1031" s="14"/>
      <c r="I1031" s="14"/>
      <c r="J1031" s="12" t="s">
        <v>1742</v>
      </c>
      <c r="K1031" s="415"/>
      <c r="L1031" s="11" t="s">
        <v>11666</v>
      </c>
      <c r="M1031" s="11" t="s">
        <v>28</v>
      </c>
      <c r="N1031" s="11">
        <v>0</v>
      </c>
      <c r="O1031" s="11">
        <v>1</v>
      </c>
      <c r="P1031" s="11"/>
      <c r="Q1031" s="11"/>
      <c r="R1031" s="11"/>
      <c r="S1031" s="14"/>
      <c r="T1031" s="16"/>
    </row>
    <row r="1032" spans="1:20" ht="14.25" customHeight="1">
      <c r="A1032" s="7">
        <v>130</v>
      </c>
      <c r="B1032" s="19" t="s">
        <v>1712</v>
      </c>
      <c r="C1032" s="11"/>
      <c r="D1032" s="11" t="s">
        <v>90</v>
      </c>
      <c r="E1032" s="14"/>
      <c r="F1032" s="11" t="s">
        <v>12356</v>
      </c>
      <c r="G1032" s="11"/>
      <c r="H1032" s="14"/>
      <c r="I1032" s="14"/>
      <c r="J1032" s="12" t="s">
        <v>288</v>
      </c>
      <c r="K1032" s="415"/>
      <c r="L1032" s="11" t="s">
        <v>11666</v>
      </c>
      <c r="M1032" s="11" t="s">
        <v>43</v>
      </c>
      <c r="N1032" s="11">
        <v>0</v>
      </c>
      <c r="O1032" s="11">
        <v>4</v>
      </c>
      <c r="P1032" s="11"/>
      <c r="Q1032" s="11"/>
      <c r="R1032" s="11"/>
      <c r="S1032" s="14"/>
      <c r="T1032" s="16"/>
    </row>
    <row r="1033" spans="1:20" ht="14.25" customHeight="1">
      <c r="A1033" s="7">
        <v>130</v>
      </c>
      <c r="B1033" s="19" t="s">
        <v>1712</v>
      </c>
      <c r="C1033" s="11" t="s">
        <v>1713</v>
      </c>
      <c r="D1033" s="11" t="s">
        <v>1714</v>
      </c>
      <c r="E1033" s="11" t="s">
        <v>12357</v>
      </c>
      <c r="F1033" s="14"/>
      <c r="G1033" s="11" t="s">
        <v>1715</v>
      </c>
      <c r="H1033" s="11" t="s">
        <v>1716</v>
      </c>
      <c r="I1033" s="14"/>
      <c r="J1033" s="12" t="s">
        <v>371</v>
      </c>
      <c r="K1033" s="12" t="s">
        <v>986</v>
      </c>
      <c r="L1033" s="11" t="s">
        <v>11666</v>
      </c>
      <c r="M1033" s="11" t="s">
        <v>43</v>
      </c>
      <c r="N1033" s="11">
        <v>0</v>
      </c>
      <c r="O1033" s="11">
        <v>4</v>
      </c>
      <c r="P1033" s="11"/>
      <c r="Q1033" s="130">
        <v>3</v>
      </c>
      <c r="R1033" s="130">
        <v>3</v>
      </c>
      <c r="S1033" s="14"/>
      <c r="T1033" s="16"/>
    </row>
    <row r="1034" spans="1:20" ht="14.25" customHeight="1">
      <c r="A1034" s="7">
        <v>130</v>
      </c>
      <c r="B1034" s="19" t="s">
        <v>1712</v>
      </c>
      <c r="C1034" s="11"/>
      <c r="D1034" s="11" t="s">
        <v>90</v>
      </c>
      <c r="E1034" s="16"/>
      <c r="F1034" s="11" t="s">
        <v>37</v>
      </c>
      <c r="G1034" s="14"/>
      <c r="H1034" s="14"/>
      <c r="I1034" s="14"/>
      <c r="J1034" s="12" t="s">
        <v>289</v>
      </c>
      <c r="K1034" s="415"/>
      <c r="L1034" s="11" t="s">
        <v>11663</v>
      </c>
      <c r="M1034" s="11" t="s">
        <v>43</v>
      </c>
      <c r="N1034" s="11">
        <v>0</v>
      </c>
      <c r="O1034" s="11">
        <v>4</v>
      </c>
      <c r="P1034" s="11"/>
      <c r="Q1034" s="11"/>
      <c r="R1034" s="11"/>
      <c r="S1034" s="14"/>
      <c r="T1034" s="16"/>
    </row>
    <row r="1035" spans="1:20" ht="14.25" customHeight="1">
      <c r="A1035" s="7">
        <v>130</v>
      </c>
      <c r="B1035" s="19" t="s">
        <v>1712</v>
      </c>
      <c r="C1035" s="11"/>
      <c r="D1035" s="11" t="s">
        <v>90</v>
      </c>
      <c r="E1035" s="16"/>
      <c r="F1035" s="11" t="s">
        <v>12358</v>
      </c>
      <c r="G1035" s="14"/>
      <c r="H1035" s="14"/>
      <c r="I1035" s="14"/>
      <c r="J1035" s="12" t="s">
        <v>614</v>
      </c>
      <c r="K1035" s="415"/>
      <c r="L1035" s="11" t="s">
        <v>11663</v>
      </c>
      <c r="M1035" s="11" t="s">
        <v>43</v>
      </c>
      <c r="N1035" s="11">
        <v>0</v>
      </c>
      <c r="O1035" s="11">
        <v>4</v>
      </c>
      <c r="P1035" s="11"/>
      <c r="Q1035" s="11"/>
      <c r="R1035" s="11"/>
      <c r="S1035" s="14"/>
      <c r="T1035" s="16"/>
    </row>
    <row r="1036" spans="1:20" ht="14.25" customHeight="1">
      <c r="A1036" s="7">
        <v>130</v>
      </c>
      <c r="B1036" s="19" t="s">
        <v>1712</v>
      </c>
      <c r="C1036" s="11" t="s">
        <v>1084</v>
      </c>
      <c r="D1036" s="11" t="s">
        <v>90</v>
      </c>
      <c r="E1036" s="14"/>
      <c r="F1036" s="11" t="s">
        <v>1717</v>
      </c>
      <c r="G1036" s="11" t="s">
        <v>12359</v>
      </c>
      <c r="H1036" s="14"/>
      <c r="I1036" s="14"/>
      <c r="J1036" s="12" t="s">
        <v>32</v>
      </c>
      <c r="K1036" s="12" t="s">
        <v>813</v>
      </c>
      <c r="L1036" s="11" t="s">
        <v>11663</v>
      </c>
      <c r="M1036" s="11" t="s">
        <v>28</v>
      </c>
      <c r="N1036" s="11">
        <v>0</v>
      </c>
      <c r="O1036" s="11">
        <v>4</v>
      </c>
      <c r="P1036" s="11"/>
      <c r="Q1036" s="130">
        <v>3</v>
      </c>
      <c r="R1036" s="130">
        <v>3</v>
      </c>
      <c r="S1036" s="14"/>
      <c r="T1036" s="16"/>
    </row>
    <row r="1037" spans="1:20" ht="14.25" customHeight="1">
      <c r="A1037" s="7">
        <v>130</v>
      </c>
      <c r="B1037" s="19" t="s">
        <v>1712</v>
      </c>
      <c r="C1037" s="11" t="s">
        <v>12360</v>
      </c>
      <c r="D1037" s="11" t="s">
        <v>12360</v>
      </c>
      <c r="E1037" s="14"/>
      <c r="F1037" s="11"/>
      <c r="G1037" s="14"/>
      <c r="H1037" s="14"/>
      <c r="I1037" s="14"/>
      <c r="J1037" s="12" t="s">
        <v>223</v>
      </c>
      <c r="K1037" s="415"/>
      <c r="L1037" s="11" t="s">
        <v>11666</v>
      </c>
      <c r="M1037" s="11" t="s">
        <v>43</v>
      </c>
      <c r="N1037" s="11">
        <v>0</v>
      </c>
      <c r="O1037" s="11">
        <v>4</v>
      </c>
      <c r="P1037" s="11"/>
      <c r="Q1037" s="11"/>
      <c r="R1037" s="11"/>
      <c r="S1037" s="14"/>
      <c r="T1037" s="16"/>
    </row>
    <row r="1038" spans="1:20" ht="14.25" customHeight="1">
      <c r="A1038" s="7">
        <v>130</v>
      </c>
      <c r="B1038" s="19" t="s">
        <v>1712</v>
      </c>
      <c r="C1038" s="11" t="s">
        <v>12361</v>
      </c>
      <c r="D1038" s="11" t="s">
        <v>12361</v>
      </c>
      <c r="E1038" s="14"/>
      <c r="F1038" s="11"/>
      <c r="G1038" s="14"/>
      <c r="H1038" s="14"/>
      <c r="I1038" s="14"/>
      <c r="J1038" s="12" t="s">
        <v>2154</v>
      </c>
      <c r="K1038" s="415"/>
      <c r="L1038" s="11" t="s">
        <v>11663</v>
      </c>
      <c r="M1038" s="11" t="s">
        <v>28</v>
      </c>
      <c r="N1038" s="11">
        <v>0</v>
      </c>
      <c r="O1038" s="11">
        <v>4</v>
      </c>
      <c r="P1038" s="11"/>
      <c r="Q1038" s="11"/>
      <c r="R1038" s="11"/>
      <c r="S1038" s="14"/>
      <c r="T1038" s="16"/>
    </row>
    <row r="1039" spans="1:20" ht="14.25" customHeight="1">
      <c r="A1039" s="7">
        <v>130</v>
      </c>
      <c r="B1039" s="19" t="s">
        <v>1712</v>
      </c>
      <c r="C1039" s="11" t="s">
        <v>1719</v>
      </c>
      <c r="D1039" s="11" t="s">
        <v>1719</v>
      </c>
      <c r="E1039" s="14"/>
      <c r="F1039" s="14"/>
      <c r="G1039" s="11" t="s">
        <v>1722</v>
      </c>
      <c r="H1039" s="11" t="s">
        <v>1722</v>
      </c>
      <c r="I1039" s="14"/>
      <c r="J1039" s="12" t="s">
        <v>1589</v>
      </c>
      <c r="K1039" s="12" t="s">
        <v>1720</v>
      </c>
      <c r="L1039" s="11" t="s">
        <v>11666</v>
      </c>
      <c r="M1039" s="11" t="s">
        <v>28</v>
      </c>
      <c r="N1039" s="11">
        <v>0</v>
      </c>
      <c r="O1039" s="11">
        <v>4</v>
      </c>
      <c r="P1039" s="11"/>
      <c r="Q1039" s="130">
        <v>3</v>
      </c>
      <c r="R1039" s="130">
        <v>3</v>
      </c>
      <c r="S1039" s="14"/>
      <c r="T1039" s="16"/>
    </row>
    <row r="1040" spans="1:20" ht="14.25" customHeight="1">
      <c r="A1040" s="7">
        <v>130</v>
      </c>
      <c r="B1040" s="19" t="s">
        <v>1712</v>
      </c>
      <c r="C1040" s="11" t="s">
        <v>1723</v>
      </c>
      <c r="D1040" s="11" t="s">
        <v>1723</v>
      </c>
      <c r="E1040" s="14"/>
      <c r="F1040" s="14"/>
      <c r="G1040" s="11" t="s">
        <v>365</v>
      </c>
      <c r="H1040" s="11" t="s">
        <v>365</v>
      </c>
      <c r="I1040" s="14"/>
      <c r="J1040" s="12" t="s">
        <v>1724</v>
      </c>
      <c r="K1040" s="12" t="s">
        <v>475</v>
      </c>
      <c r="L1040" s="11" t="s">
        <v>11666</v>
      </c>
      <c r="M1040" s="11" t="s">
        <v>43</v>
      </c>
      <c r="N1040" s="11">
        <v>0</v>
      </c>
      <c r="O1040" s="11">
        <v>4</v>
      </c>
      <c r="P1040" s="11"/>
      <c r="Q1040" s="130">
        <v>3</v>
      </c>
      <c r="R1040" s="130">
        <v>3</v>
      </c>
      <c r="S1040" s="14"/>
      <c r="T1040" s="16"/>
    </row>
    <row r="1041" spans="1:20" ht="14.25" customHeight="1">
      <c r="A1041" s="7">
        <v>130</v>
      </c>
      <c r="B1041" s="19" t="s">
        <v>1712</v>
      </c>
      <c r="C1041" s="11" t="s">
        <v>12362</v>
      </c>
      <c r="D1041" s="11" t="s">
        <v>90</v>
      </c>
      <c r="E1041" s="14"/>
      <c r="F1041" s="11" t="s">
        <v>12362</v>
      </c>
      <c r="G1041" s="14"/>
      <c r="H1041" s="14"/>
      <c r="I1041" s="14"/>
      <c r="J1041" s="12" t="s">
        <v>3646</v>
      </c>
      <c r="K1041" s="415"/>
      <c r="L1041" s="11" t="s">
        <v>11666</v>
      </c>
      <c r="M1041" s="11" t="s">
        <v>43</v>
      </c>
      <c r="N1041" s="11">
        <v>0</v>
      </c>
      <c r="O1041" s="11">
        <v>4</v>
      </c>
      <c r="P1041" s="11"/>
      <c r="Q1041" s="11"/>
      <c r="R1041" s="11"/>
      <c r="S1041" s="14"/>
      <c r="T1041" s="16"/>
    </row>
    <row r="1042" spans="1:20" ht="14.25" customHeight="1">
      <c r="A1042" s="7">
        <v>130</v>
      </c>
      <c r="B1042" s="19" t="s">
        <v>1712</v>
      </c>
      <c r="C1042" s="11"/>
      <c r="D1042" s="11" t="s">
        <v>12363</v>
      </c>
      <c r="E1042" s="14"/>
      <c r="F1042" s="14"/>
      <c r="G1042" s="14"/>
      <c r="H1042" s="14"/>
      <c r="I1042" s="14"/>
      <c r="J1042" s="12" t="s">
        <v>4200</v>
      </c>
      <c r="K1042" s="415"/>
      <c r="L1042" s="11" t="s">
        <v>11688</v>
      </c>
      <c r="M1042" s="14"/>
      <c r="N1042" s="11">
        <v>0</v>
      </c>
      <c r="O1042" s="11"/>
      <c r="P1042" s="11"/>
      <c r="Q1042" s="11"/>
      <c r="R1042" s="11"/>
      <c r="S1042" s="14"/>
      <c r="T1042" s="16"/>
    </row>
    <row r="1043" spans="1:20" ht="14.25" customHeight="1">
      <c r="A1043" s="7">
        <v>130</v>
      </c>
      <c r="B1043" s="19" t="s">
        <v>1712</v>
      </c>
      <c r="C1043" s="11"/>
      <c r="D1043" s="11" t="s">
        <v>12364</v>
      </c>
      <c r="E1043" s="14"/>
      <c r="F1043" s="14"/>
      <c r="G1043" s="14"/>
      <c r="H1043" s="14"/>
      <c r="I1043" s="14"/>
      <c r="J1043" s="12" t="s">
        <v>4200</v>
      </c>
      <c r="K1043" s="415"/>
      <c r="L1043" s="11" t="s">
        <v>11663</v>
      </c>
      <c r="M1043" s="14"/>
      <c r="N1043" s="11">
        <v>0</v>
      </c>
      <c r="O1043" s="14"/>
      <c r="P1043" s="11"/>
      <c r="Q1043" s="11"/>
      <c r="R1043" s="11"/>
      <c r="S1043" s="14"/>
      <c r="T1043" s="16"/>
    </row>
    <row r="1044" spans="1:20" ht="14.25" customHeight="1">
      <c r="A1044" s="7">
        <v>130</v>
      </c>
      <c r="B1044" s="19" t="s">
        <v>1712</v>
      </c>
      <c r="C1044" s="11" t="s">
        <v>1400</v>
      </c>
      <c r="D1044" s="11" t="s">
        <v>80</v>
      </c>
      <c r="E1044" s="14"/>
      <c r="F1044" s="11" t="s">
        <v>1725</v>
      </c>
      <c r="G1044" s="11" t="s">
        <v>12365</v>
      </c>
      <c r="H1044" s="14"/>
      <c r="I1044" s="14"/>
      <c r="J1044" s="12" t="s">
        <v>562</v>
      </c>
      <c r="K1044" s="12" t="s">
        <v>1451</v>
      </c>
      <c r="L1044" s="11" t="s">
        <v>11688</v>
      </c>
      <c r="M1044" s="11" t="s">
        <v>83</v>
      </c>
      <c r="N1044" s="11">
        <v>0</v>
      </c>
      <c r="O1044" s="11">
        <v>0</v>
      </c>
      <c r="P1044" s="11"/>
      <c r="Q1044" s="130">
        <v>3</v>
      </c>
      <c r="R1044" s="130">
        <v>3</v>
      </c>
      <c r="S1044" s="14"/>
      <c r="T1044" s="16"/>
    </row>
    <row r="1045" spans="1:20" ht="14.25" customHeight="1">
      <c r="A1045" s="7">
        <v>130</v>
      </c>
      <c r="B1045" s="19" t="s">
        <v>1712</v>
      </c>
      <c r="C1045" s="11" t="s">
        <v>12366</v>
      </c>
      <c r="D1045" s="11" t="s">
        <v>12367</v>
      </c>
      <c r="E1045" s="14"/>
      <c r="F1045" s="14"/>
      <c r="G1045" s="14"/>
      <c r="H1045" s="14"/>
      <c r="I1045" s="14"/>
      <c r="J1045" s="12" t="s">
        <v>448</v>
      </c>
      <c r="K1045" s="415"/>
      <c r="L1045" s="11" t="s">
        <v>11663</v>
      </c>
      <c r="M1045" s="11" t="s">
        <v>43</v>
      </c>
      <c r="N1045" s="11">
        <v>0</v>
      </c>
      <c r="O1045" s="11">
        <v>4</v>
      </c>
      <c r="P1045" s="11"/>
      <c r="Q1045" s="11"/>
      <c r="R1045" s="11"/>
      <c r="S1045" s="14"/>
      <c r="T1045" s="16"/>
    </row>
    <row r="1046" spans="1:20" ht="14.25" customHeight="1">
      <c r="A1046" s="7">
        <v>130</v>
      </c>
      <c r="B1046" s="19" t="s">
        <v>1712</v>
      </c>
      <c r="C1046" s="11" t="s">
        <v>2059</v>
      </c>
      <c r="D1046" s="11" t="s">
        <v>2059</v>
      </c>
      <c r="E1046" s="14"/>
      <c r="F1046" s="14"/>
      <c r="G1046" s="14"/>
      <c r="H1046" s="14"/>
      <c r="I1046" s="14"/>
      <c r="J1046" s="12" t="s">
        <v>2917</v>
      </c>
      <c r="K1046" s="415"/>
      <c r="L1046" s="11" t="s">
        <v>11666</v>
      </c>
      <c r="M1046" s="11" t="s">
        <v>43</v>
      </c>
      <c r="N1046" s="11">
        <v>0</v>
      </c>
      <c r="O1046" s="11">
        <v>4</v>
      </c>
      <c r="P1046" s="11"/>
      <c r="Q1046" s="11"/>
      <c r="R1046" s="11"/>
      <c r="S1046" s="14"/>
      <c r="T1046" s="16"/>
    </row>
    <row r="1047" spans="1:20" ht="14.25" customHeight="1">
      <c r="A1047" s="7">
        <v>130</v>
      </c>
      <c r="B1047" s="19" t="s">
        <v>1712</v>
      </c>
      <c r="C1047" s="11" t="s">
        <v>12368</v>
      </c>
      <c r="D1047" s="11" t="s">
        <v>12369</v>
      </c>
      <c r="E1047" s="14"/>
      <c r="F1047" s="14"/>
      <c r="G1047" s="14"/>
      <c r="H1047" s="14"/>
      <c r="I1047" s="14"/>
      <c r="J1047" s="12" t="s">
        <v>321</v>
      </c>
      <c r="K1047" s="415"/>
      <c r="L1047" s="11" t="s">
        <v>11663</v>
      </c>
      <c r="M1047" s="11" t="s">
        <v>36</v>
      </c>
      <c r="N1047" s="11">
        <v>0</v>
      </c>
      <c r="O1047" s="11">
        <v>4</v>
      </c>
      <c r="P1047" s="11"/>
      <c r="Q1047" s="11"/>
      <c r="R1047" s="11"/>
      <c r="S1047" s="14"/>
      <c r="T1047" s="16"/>
    </row>
    <row r="1048" spans="1:20" ht="14.25" customHeight="1">
      <c r="A1048" s="7">
        <v>130</v>
      </c>
      <c r="B1048" s="19" t="s">
        <v>1712</v>
      </c>
      <c r="C1048" s="11" t="s">
        <v>12370</v>
      </c>
      <c r="D1048" s="11" t="s">
        <v>12370</v>
      </c>
      <c r="E1048" s="14"/>
      <c r="F1048" s="14"/>
      <c r="G1048" s="14"/>
      <c r="H1048" s="14"/>
      <c r="I1048" s="14"/>
      <c r="J1048" s="12" t="s">
        <v>254</v>
      </c>
      <c r="K1048" s="415"/>
      <c r="L1048" s="11" t="s">
        <v>11663</v>
      </c>
      <c r="M1048" s="11" t="s">
        <v>36</v>
      </c>
      <c r="N1048" s="11">
        <v>0</v>
      </c>
      <c r="O1048" s="11">
        <v>4</v>
      </c>
      <c r="P1048" s="11"/>
      <c r="Q1048" s="11"/>
      <c r="R1048" s="11"/>
      <c r="S1048" s="14"/>
      <c r="T1048" s="16"/>
    </row>
    <row r="1049" spans="1:20" ht="14.25" customHeight="1">
      <c r="A1049" s="7">
        <v>130</v>
      </c>
      <c r="B1049" s="19" t="s">
        <v>1712</v>
      </c>
      <c r="C1049" s="11" t="s">
        <v>1136</v>
      </c>
      <c r="D1049" s="11" t="s">
        <v>1727</v>
      </c>
      <c r="E1049" s="14"/>
      <c r="F1049" s="11" t="s">
        <v>1138</v>
      </c>
      <c r="G1049" s="11" t="s">
        <v>1729</v>
      </c>
      <c r="H1049" s="14"/>
      <c r="I1049" s="14"/>
      <c r="J1049" s="12" t="s">
        <v>786</v>
      </c>
      <c r="K1049" s="12" t="s">
        <v>1728</v>
      </c>
      <c r="L1049" s="11" t="s">
        <v>11663</v>
      </c>
      <c r="M1049" s="11" t="s">
        <v>43</v>
      </c>
      <c r="N1049" s="11">
        <v>1</v>
      </c>
      <c r="O1049" s="11">
        <v>4</v>
      </c>
      <c r="P1049" s="11"/>
      <c r="Q1049" s="130">
        <v>3</v>
      </c>
      <c r="R1049" s="130">
        <v>4</v>
      </c>
      <c r="S1049" s="14"/>
      <c r="T1049" s="16"/>
    </row>
    <row r="1050" spans="1:20" ht="14.25" customHeight="1">
      <c r="A1050" s="7">
        <v>130</v>
      </c>
      <c r="B1050" s="19" t="s">
        <v>1712</v>
      </c>
      <c r="C1050" s="11"/>
      <c r="D1050" s="11" t="s">
        <v>12371</v>
      </c>
      <c r="E1050" s="14"/>
      <c r="F1050" s="14"/>
      <c r="G1050" s="14"/>
      <c r="H1050" s="14"/>
      <c r="I1050" s="14"/>
      <c r="J1050" s="12" t="s">
        <v>324</v>
      </c>
      <c r="K1050" s="415"/>
      <c r="L1050" s="11" t="s">
        <v>11663</v>
      </c>
      <c r="M1050" s="11" t="s">
        <v>12265</v>
      </c>
      <c r="N1050" s="11">
        <v>0</v>
      </c>
      <c r="O1050" s="14"/>
      <c r="P1050" s="11"/>
      <c r="Q1050" s="11"/>
      <c r="R1050" s="11"/>
      <c r="S1050" s="14"/>
      <c r="T1050" s="16"/>
    </row>
    <row r="1051" spans="1:20" ht="14.25" customHeight="1">
      <c r="A1051" s="7">
        <v>130</v>
      </c>
      <c r="B1051" s="19" t="s">
        <v>1712</v>
      </c>
      <c r="C1051" s="11"/>
      <c r="D1051" s="11" t="s">
        <v>12372</v>
      </c>
      <c r="E1051" s="14"/>
      <c r="F1051" s="14"/>
      <c r="G1051" s="14"/>
      <c r="H1051" s="14"/>
      <c r="I1051" s="14"/>
      <c r="J1051" s="12" t="s">
        <v>1707</v>
      </c>
      <c r="K1051" s="415"/>
      <c r="L1051" s="11" t="s">
        <v>11663</v>
      </c>
      <c r="M1051" s="11" t="s">
        <v>12265</v>
      </c>
      <c r="N1051" s="11">
        <v>0</v>
      </c>
      <c r="O1051" s="14"/>
      <c r="P1051" s="11"/>
      <c r="Q1051" s="11"/>
      <c r="R1051" s="11"/>
      <c r="S1051" s="14"/>
      <c r="T1051" s="16"/>
    </row>
    <row r="1052" spans="1:20" ht="14.25" customHeight="1">
      <c r="A1052" s="7">
        <v>131</v>
      </c>
      <c r="B1052" s="19" t="s">
        <v>1730</v>
      </c>
      <c r="C1052" s="11" t="s">
        <v>94</v>
      </c>
      <c r="D1052" s="11" t="s">
        <v>94</v>
      </c>
      <c r="E1052" s="14"/>
      <c r="F1052" s="14"/>
      <c r="G1052" s="14"/>
      <c r="H1052" s="14"/>
      <c r="I1052" s="14"/>
      <c r="J1052" s="12" t="s">
        <v>2510</v>
      </c>
      <c r="K1052" s="415"/>
      <c r="L1052" s="11" t="s">
        <v>11738</v>
      </c>
      <c r="M1052" s="11" t="s">
        <v>83</v>
      </c>
      <c r="N1052" s="11">
        <v>0</v>
      </c>
      <c r="O1052" s="11">
        <v>0</v>
      </c>
      <c r="P1052" s="11"/>
      <c r="Q1052" s="11"/>
      <c r="R1052" s="11"/>
      <c r="S1052" s="14"/>
      <c r="T1052" s="16"/>
    </row>
    <row r="1053" spans="1:20" ht="14.25" customHeight="1">
      <c r="A1053" s="7">
        <v>131</v>
      </c>
      <c r="B1053" s="19" t="s">
        <v>1730</v>
      </c>
      <c r="C1053" s="11" t="s">
        <v>333</v>
      </c>
      <c r="D1053" s="11" t="s">
        <v>1731</v>
      </c>
      <c r="E1053" s="11" t="s">
        <v>8857</v>
      </c>
      <c r="F1053" s="11" t="s">
        <v>1732</v>
      </c>
      <c r="G1053" s="11" t="s">
        <v>7498</v>
      </c>
      <c r="H1053" s="14"/>
      <c r="I1053" s="14"/>
      <c r="J1053" s="12" t="s">
        <v>798</v>
      </c>
      <c r="K1053" s="12" t="s">
        <v>716</v>
      </c>
      <c r="L1053" s="11" t="s">
        <v>11663</v>
      </c>
      <c r="M1053" s="11" t="s">
        <v>43</v>
      </c>
      <c r="N1053" s="11">
        <v>0</v>
      </c>
      <c r="O1053" s="11">
        <v>0</v>
      </c>
      <c r="P1053" s="11" t="s">
        <v>12373</v>
      </c>
      <c r="Q1053" s="130">
        <v>4</v>
      </c>
      <c r="R1053" s="130">
        <v>4</v>
      </c>
      <c r="S1053" s="14"/>
      <c r="T1053" s="16"/>
    </row>
    <row r="1054" spans="1:20" ht="14.25" customHeight="1">
      <c r="A1054" s="7">
        <v>131</v>
      </c>
      <c r="B1054" s="19" t="s">
        <v>1730</v>
      </c>
      <c r="C1054" s="11" t="s">
        <v>1217</v>
      </c>
      <c r="D1054" s="11" t="s">
        <v>1734</v>
      </c>
      <c r="E1054" s="14"/>
      <c r="F1054" s="11" t="s">
        <v>1574</v>
      </c>
      <c r="G1054" s="11" t="s">
        <v>1735</v>
      </c>
      <c r="H1054" s="11" t="s">
        <v>1736</v>
      </c>
      <c r="I1054" s="14"/>
      <c r="J1054" s="12" t="s">
        <v>716</v>
      </c>
      <c r="K1054" s="12" t="s">
        <v>1108</v>
      </c>
      <c r="L1054" s="11" t="s">
        <v>11663</v>
      </c>
      <c r="M1054" s="11" t="s">
        <v>43</v>
      </c>
      <c r="N1054" s="11">
        <v>0</v>
      </c>
      <c r="O1054" s="11">
        <v>0</v>
      </c>
      <c r="P1054" s="11"/>
      <c r="Q1054" s="130">
        <v>4</v>
      </c>
      <c r="R1054" s="130">
        <v>4</v>
      </c>
      <c r="S1054" s="14"/>
      <c r="T1054" s="16"/>
    </row>
    <row r="1055" spans="1:20" ht="14.4">
      <c r="A1055" s="7">
        <v>131</v>
      </c>
      <c r="B1055" s="19" t="s">
        <v>1730</v>
      </c>
      <c r="C1055" s="21" t="s">
        <v>1328</v>
      </c>
      <c r="D1055" s="21" t="s">
        <v>12374</v>
      </c>
      <c r="E1055" s="16"/>
      <c r="F1055" s="16"/>
      <c r="G1055" s="14"/>
      <c r="H1055" s="14"/>
      <c r="I1055" s="14"/>
      <c r="J1055" s="407" t="s">
        <v>4230</v>
      </c>
      <c r="K1055" s="422"/>
      <c r="L1055" s="11" t="s">
        <v>11663</v>
      </c>
      <c r="M1055" s="11" t="s">
        <v>43</v>
      </c>
      <c r="N1055" s="11">
        <v>0</v>
      </c>
      <c r="O1055" s="11">
        <v>0</v>
      </c>
      <c r="P1055" s="16"/>
      <c r="Q1055" s="16"/>
      <c r="R1055" s="16"/>
      <c r="S1055" s="16"/>
      <c r="T1055" s="16"/>
    </row>
    <row r="1056" spans="1:20" ht="14.25" customHeight="1">
      <c r="A1056" s="7">
        <v>131</v>
      </c>
      <c r="B1056" s="19" t="s">
        <v>1730</v>
      </c>
      <c r="C1056" s="11" t="s">
        <v>1217</v>
      </c>
      <c r="D1056" s="11" t="s">
        <v>12375</v>
      </c>
      <c r="E1056" s="14"/>
      <c r="F1056" s="11" t="s">
        <v>1738</v>
      </c>
      <c r="G1056" s="11" t="s">
        <v>1737</v>
      </c>
      <c r="H1056" s="14"/>
      <c r="I1056" s="14"/>
      <c r="J1056" s="12" t="s">
        <v>1739</v>
      </c>
      <c r="K1056" s="12" t="s">
        <v>393</v>
      </c>
      <c r="L1056" s="11" t="s">
        <v>11663</v>
      </c>
      <c r="M1056" s="11" t="s">
        <v>43</v>
      </c>
      <c r="N1056" s="11">
        <v>0</v>
      </c>
      <c r="O1056" s="11">
        <v>0</v>
      </c>
      <c r="P1056" s="11"/>
      <c r="Q1056" s="130">
        <v>4</v>
      </c>
      <c r="R1056" s="130">
        <v>4</v>
      </c>
      <c r="S1056" s="14"/>
      <c r="T1056" s="16"/>
    </row>
    <row r="1057" spans="1:20" ht="14.25" customHeight="1">
      <c r="A1057" s="7">
        <v>132</v>
      </c>
      <c r="B1057" s="10" t="s">
        <v>1740</v>
      </c>
      <c r="C1057" s="11" t="s">
        <v>75</v>
      </c>
      <c r="D1057" s="11" t="s">
        <v>75</v>
      </c>
      <c r="E1057" s="11" t="s">
        <v>12376</v>
      </c>
      <c r="F1057" s="14"/>
      <c r="G1057" s="11" t="s">
        <v>1744</v>
      </c>
      <c r="H1057" s="11" t="s">
        <v>1744</v>
      </c>
      <c r="I1057" s="14"/>
      <c r="J1057" s="12" t="s">
        <v>1741</v>
      </c>
      <c r="K1057" s="12" t="s">
        <v>1742</v>
      </c>
      <c r="L1057" s="11" t="s">
        <v>11666</v>
      </c>
      <c r="M1057" s="11" t="s">
        <v>78</v>
      </c>
      <c r="N1057" s="11">
        <v>1</v>
      </c>
      <c r="O1057" s="11">
        <v>5</v>
      </c>
      <c r="P1057" s="11" t="s">
        <v>12377</v>
      </c>
      <c r="Q1057" s="130">
        <v>4</v>
      </c>
      <c r="R1057" s="130">
        <v>5</v>
      </c>
      <c r="S1057" s="14"/>
      <c r="T1057" s="16"/>
    </row>
    <row r="1058" spans="1:20" ht="14.25" customHeight="1">
      <c r="A1058" s="7">
        <v>132</v>
      </c>
      <c r="B1058" s="10" t="s">
        <v>1740</v>
      </c>
      <c r="C1058" s="11" t="s">
        <v>816</v>
      </c>
      <c r="D1058" s="11" t="s">
        <v>852</v>
      </c>
      <c r="E1058" s="11" t="s">
        <v>622</v>
      </c>
      <c r="F1058" s="14"/>
      <c r="G1058" s="11" t="s">
        <v>1746</v>
      </c>
      <c r="H1058" s="11" t="s">
        <v>1746</v>
      </c>
      <c r="I1058" s="11" t="s">
        <v>1439</v>
      </c>
      <c r="J1058" s="12" t="s">
        <v>1105</v>
      </c>
      <c r="K1058" s="12" t="s">
        <v>1451</v>
      </c>
      <c r="L1058" s="11" t="s">
        <v>11666</v>
      </c>
      <c r="M1058" s="11" t="s">
        <v>43</v>
      </c>
      <c r="N1058" s="11">
        <v>1</v>
      </c>
      <c r="O1058" s="11">
        <v>1</v>
      </c>
      <c r="P1058" s="11" t="s">
        <v>12378</v>
      </c>
      <c r="Q1058" s="130">
        <v>4</v>
      </c>
      <c r="R1058" s="130">
        <v>4</v>
      </c>
      <c r="S1058" s="14"/>
      <c r="T1058" s="16"/>
    </row>
    <row r="1059" spans="1:20" ht="14.25" customHeight="1">
      <c r="A1059" s="7">
        <v>132</v>
      </c>
      <c r="B1059" s="10" t="s">
        <v>1740</v>
      </c>
      <c r="C1059" s="11" t="s">
        <v>1747</v>
      </c>
      <c r="D1059" s="11" t="s">
        <v>1747</v>
      </c>
      <c r="E1059" s="14"/>
      <c r="F1059" s="14"/>
      <c r="G1059" s="11" t="s">
        <v>1749</v>
      </c>
      <c r="H1059" s="11" t="s">
        <v>1749</v>
      </c>
      <c r="I1059" s="11" t="s">
        <v>1750</v>
      </c>
      <c r="J1059" s="12" t="s">
        <v>1504</v>
      </c>
      <c r="K1059" s="12" t="s">
        <v>1748</v>
      </c>
      <c r="L1059" s="11" t="s">
        <v>11663</v>
      </c>
      <c r="M1059" s="11" t="s">
        <v>43</v>
      </c>
      <c r="N1059" s="11">
        <v>1</v>
      </c>
      <c r="O1059" s="11">
        <v>4</v>
      </c>
      <c r="P1059" s="11" t="s">
        <v>12379</v>
      </c>
      <c r="Q1059" s="130">
        <v>4</v>
      </c>
      <c r="R1059" s="130">
        <v>4</v>
      </c>
      <c r="S1059" s="14"/>
      <c r="T1059" s="16"/>
    </row>
    <row r="1060" spans="1:20" ht="14.25" customHeight="1">
      <c r="A1060" s="7">
        <v>133</v>
      </c>
      <c r="B1060" s="19" t="s">
        <v>1751</v>
      </c>
      <c r="C1060" s="11"/>
      <c r="D1060" s="11" t="s">
        <v>7435</v>
      </c>
      <c r="E1060" s="14"/>
      <c r="F1060" s="14"/>
      <c r="G1060" s="14"/>
      <c r="H1060" s="14"/>
      <c r="I1060" s="14"/>
      <c r="J1060" s="12" t="s">
        <v>296</v>
      </c>
      <c r="K1060" s="415"/>
      <c r="L1060" s="11"/>
      <c r="M1060" s="14"/>
      <c r="N1060" s="14"/>
      <c r="O1060" s="14"/>
      <c r="P1060" s="11"/>
      <c r="Q1060" s="11"/>
      <c r="R1060" s="11"/>
      <c r="S1060" s="14"/>
      <c r="T1060" s="16"/>
    </row>
    <row r="1061" spans="1:20" ht="14.25" customHeight="1">
      <c r="A1061" s="7">
        <v>133</v>
      </c>
      <c r="B1061" s="19" t="s">
        <v>1751</v>
      </c>
      <c r="C1061" s="11"/>
      <c r="D1061" s="11" t="s">
        <v>12380</v>
      </c>
      <c r="E1061" s="14"/>
      <c r="F1061" s="14"/>
      <c r="G1061" s="14"/>
      <c r="H1061" s="14"/>
      <c r="I1061" s="14"/>
      <c r="J1061" s="12" t="s">
        <v>846</v>
      </c>
      <c r="K1061" s="415"/>
      <c r="L1061" s="11"/>
      <c r="M1061" s="14"/>
      <c r="N1061" s="14"/>
      <c r="O1061" s="14"/>
      <c r="P1061" s="11"/>
      <c r="Q1061" s="11"/>
      <c r="R1061" s="11"/>
      <c r="S1061" s="14"/>
      <c r="T1061" s="16"/>
    </row>
    <row r="1062" spans="1:20" ht="14.25" customHeight="1">
      <c r="A1062" s="7">
        <v>133</v>
      </c>
      <c r="B1062" s="19" t="s">
        <v>1751</v>
      </c>
      <c r="C1062" s="11"/>
      <c r="D1062" s="11" t="s">
        <v>12039</v>
      </c>
      <c r="E1062" s="14"/>
      <c r="F1062" s="14"/>
      <c r="G1062" s="14"/>
      <c r="H1062" s="14"/>
      <c r="I1062" s="14"/>
      <c r="J1062" s="12" t="s">
        <v>612</v>
      </c>
      <c r="K1062" s="415"/>
      <c r="L1062" s="11"/>
      <c r="M1062" s="14"/>
      <c r="N1062" s="14"/>
      <c r="O1062" s="14"/>
      <c r="P1062" s="11"/>
      <c r="Q1062" s="11"/>
      <c r="R1062" s="11"/>
      <c r="S1062" s="14"/>
      <c r="T1062" s="16"/>
    </row>
    <row r="1063" spans="1:20" ht="14.25" customHeight="1">
      <c r="A1063" s="7">
        <v>133</v>
      </c>
      <c r="B1063" s="19" t="s">
        <v>1751</v>
      </c>
      <c r="C1063" s="11"/>
      <c r="D1063" s="11" t="s">
        <v>8360</v>
      </c>
      <c r="E1063" s="14"/>
      <c r="F1063" s="14"/>
      <c r="G1063" s="14"/>
      <c r="H1063" s="14"/>
      <c r="I1063" s="14"/>
      <c r="J1063" s="12" t="s">
        <v>638</v>
      </c>
      <c r="K1063" s="415"/>
      <c r="L1063" s="11"/>
      <c r="M1063" s="14"/>
      <c r="N1063" s="14"/>
      <c r="O1063" s="14"/>
      <c r="P1063" s="11"/>
      <c r="Q1063" s="11"/>
      <c r="R1063" s="11"/>
      <c r="S1063" s="14"/>
      <c r="T1063" s="16"/>
    </row>
    <row r="1064" spans="1:20" ht="14.25" customHeight="1">
      <c r="A1064" s="7">
        <v>133</v>
      </c>
      <c r="B1064" s="19" t="s">
        <v>1751</v>
      </c>
      <c r="C1064" s="11"/>
      <c r="D1064" s="11" t="s">
        <v>12381</v>
      </c>
      <c r="E1064" s="14"/>
      <c r="F1064" s="14"/>
      <c r="G1064" s="14"/>
      <c r="H1064" s="14"/>
      <c r="I1064" s="14"/>
      <c r="J1064" s="12" t="s">
        <v>617</v>
      </c>
      <c r="K1064" s="415"/>
      <c r="L1064" s="14"/>
      <c r="M1064" s="14"/>
      <c r="N1064" s="14"/>
      <c r="O1064" s="14"/>
      <c r="P1064" s="11"/>
      <c r="Q1064" s="11"/>
      <c r="R1064" s="11"/>
      <c r="S1064" s="14"/>
      <c r="T1064" s="16"/>
    </row>
    <row r="1065" spans="1:20" ht="14.25" customHeight="1">
      <c r="A1065" s="7">
        <v>133</v>
      </c>
      <c r="B1065" s="19" t="s">
        <v>1751</v>
      </c>
      <c r="C1065" s="11"/>
      <c r="D1065" s="11" t="s">
        <v>593</v>
      </c>
      <c r="E1065" s="14"/>
      <c r="F1065" s="14"/>
      <c r="G1065" s="14"/>
      <c r="H1065" s="14"/>
      <c r="I1065" s="14"/>
      <c r="J1065" s="12" t="s">
        <v>2801</v>
      </c>
      <c r="K1065" s="415"/>
      <c r="L1065" s="14"/>
      <c r="M1065" s="14"/>
      <c r="N1065" s="14"/>
      <c r="O1065" s="14"/>
      <c r="P1065" s="11"/>
      <c r="Q1065" s="11"/>
      <c r="R1065" s="11"/>
      <c r="S1065" s="14"/>
      <c r="T1065" s="16"/>
    </row>
    <row r="1066" spans="1:20" ht="14.25" customHeight="1">
      <c r="A1066" s="7">
        <v>133</v>
      </c>
      <c r="B1066" s="19" t="s">
        <v>1751</v>
      </c>
      <c r="C1066" s="11"/>
      <c r="D1066" s="11" t="s">
        <v>492</v>
      </c>
      <c r="E1066" s="14"/>
      <c r="F1066" s="14"/>
      <c r="G1066" s="14"/>
      <c r="H1066" s="14"/>
      <c r="I1066" s="14"/>
      <c r="J1066" s="12" t="s">
        <v>1481</v>
      </c>
      <c r="K1066" s="415"/>
      <c r="L1066" s="14"/>
      <c r="M1066" s="14"/>
      <c r="N1066" s="14"/>
      <c r="O1066" s="14"/>
      <c r="P1066" s="11"/>
      <c r="Q1066" s="11"/>
      <c r="R1066" s="11"/>
      <c r="S1066" s="14"/>
      <c r="T1066" s="16"/>
    </row>
    <row r="1067" spans="1:20" ht="14.25" customHeight="1">
      <c r="A1067" s="7">
        <v>133</v>
      </c>
      <c r="B1067" s="19" t="s">
        <v>1751</v>
      </c>
      <c r="C1067" s="11" t="s">
        <v>1752</v>
      </c>
      <c r="D1067" s="11" t="s">
        <v>12380</v>
      </c>
      <c r="E1067" s="14"/>
      <c r="F1067" s="14"/>
      <c r="G1067" s="11" t="s">
        <v>1755</v>
      </c>
      <c r="H1067" s="11" t="s">
        <v>1755</v>
      </c>
      <c r="I1067" s="14"/>
      <c r="J1067" s="12" t="s">
        <v>1451</v>
      </c>
      <c r="K1067" s="12" t="s">
        <v>1416</v>
      </c>
      <c r="L1067" s="11" t="s">
        <v>11663</v>
      </c>
      <c r="M1067" s="11" t="s">
        <v>43</v>
      </c>
      <c r="N1067" s="11">
        <v>1</v>
      </c>
      <c r="O1067" s="11">
        <v>7</v>
      </c>
      <c r="P1067" s="11"/>
      <c r="Q1067" s="130">
        <v>4</v>
      </c>
      <c r="R1067" s="130">
        <v>4</v>
      </c>
      <c r="S1067" s="11"/>
      <c r="T1067" s="16"/>
    </row>
    <row r="1068" spans="1:20" ht="14.25" customHeight="1">
      <c r="A1068" s="7">
        <v>133</v>
      </c>
      <c r="B1068" s="19" t="s">
        <v>1751</v>
      </c>
      <c r="C1068" s="11" t="s">
        <v>148</v>
      </c>
      <c r="D1068" s="11" t="s">
        <v>148</v>
      </c>
      <c r="E1068" s="14"/>
      <c r="F1068" s="14"/>
      <c r="G1068" s="11" t="s">
        <v>1759</v>
      </c>
      <c r="H1068" s="11" t="s">
        <v>1759</v>
      </c>
      <c r="I1068" s="11" t="s">
        <v>991</v>
      </c>
      <c r="J1068" s="12" t="s">
        <v>1757</v>
      </c>
      <c r="K1068" s="12" t="s">
        <v>500</v>
      </c>
      <c r="L1068" s="11" t="s">
        <v>12382</v>
      </c>
      <c r="M1068" s="11" t="s">
        <v>153</v>
      </c>
      <c r="N1068" s="11">
        <v>1</v>
      </c>
      <c r="O1068" s="11">
        <v>7</v>
      </c>
      <c r="P1068" s="11"/>
      <c r="Q1068" s="130">
        <v>4</v>
      </c>
      <c r="R1068" s="130">
        <v>4</v>
      </c>
      <c r="S1068" s="11"/>
      <c r="T1068" s="16"/>
    </row>
    <row r="1069" spans="1:20" ht="14.25" customHeight="1">
      <c r="A1069" s="7">
        <v>133</v>
      </c>
      <c r="B1069" s="19" t="s">
        <v>1751</v>
      </c>
      <c r="C1069" s="11" t="s">
        <v>931</v>
      </c>
      <c r="D1069" s="11" t="s">
        <v>1760</v>
      </c>
      <c r="E1069" s="14"/>
      <c r="F1069" s="14"/>
      <c r="G1069" s="11" t="s">
        <v>1760</v>
      </c>
      <c r="H1069" s="14"/>
      <c r="I1069" s="14"/>
      <c r="J1069" s="12" t="s">
        <v>781</v>
      </c>
      <c r="K1069" s="12" t="s">
        <v>101</v>
      </c>
      <c r="L1069" s="11" t="s">
        <v>11663</v>
      </c>
      <c r="M1069" s="14"/>
      <c r="N1069" s="11">
        <v>1</v>
      </c>
      <c r="O1069" s="11">
        <v>7</v>
      </c>
      <c r="P1069" s="11"/>
      <c r="Q1069" s="130">
        <v>4</v>
      </c>
      <c r="R1069" s="130">
        <v>4</v>
      </c>
      <c r="S1069" s="14"/>
      <c r="T1069" s="16"/>
    </row>
    <row r="1070" spans="1:20" ht="14.25" customHeight="1">
      <c r="A1070" s="7">
        <v>134</v>
      </c>
      <c r="B1070" s="19" t="s">
        <v>1761</v>
      </c>
      <c r="C1070" s="11" t="s">
        <v>11073</v>
      </c>
      <c r="D1070" s="11" t="s">
        <v>11073</v>
      </c>
      <c r="E1070" s="14"/>
      <c r="F1070" s="14"/>
      <c r="G1070" s="14"/>
      <c r="H1070" s="14"/>
      <c r="I1070" s="14"/>
      <c r="J1070" s="12" t="s">
        <v>1527</v>
      </c>
      <c r="K1070" s="415"/>
      <c r="L1070" s="11" t="s">
        <v>11666</v>
      </c>
      <c r="M1070" s="11" t="s">
        <v>43</v>
      </c>
      <c r="N1070" s="11">
        <v>0</v>
      </c>
      <c r="O1070" s="11">
        <v>4</v>
      </c>
      <c r="P1070" s="16"/>
      <c r="Q1070" s="16"/>
      <c r="R1070" s="16"/>
      <c r="S1070" s="11" t="s">
        <v>12383</v>
      </c>
      <c r="T1070" s="16"/>
    </row>
    <row r="1071" spans="1:20" ht="14.25" customHeight="1">
      <c r="A1071" s="7">
        <v>134</v>
      </c>
      <c r="B1071" s="19" t="s">
        <v>1761</v>
      </c>
      <c r="C1071" s="11" t="s">
        <v>1667</v>
      </c>
      <c r="D1071" s="11" t="s">
        <v>1280</v>
      </c>
      <c r="E1071" s="14"/>
      <c r="F1071" s="14"/>
      <c r="G1071" s="14"/>
      <c r="H1071" s="14"/>
      <c r="I1071" s="14"/>
      <c r="J1071" s="12" t="s">
        <v>3473</v>
      </c>
      <c r="K1071" s="415"/>
      <c r="L1071" s="11" t="s">
        <v>11688</v>
      </c>
      <c r="M1071" s="11" t="s">
        <v>110</v>
      </c>
      <c r="N1071" s="11">
        <v>0</v>
      </c>
      <c r="O1071" s="11">
        <v>5</v>
      </c>
      <c r="P1071" s="11"/>
      <c r="Q1071" s="11"/>
      <c r="R1071" s="11"/>
      <c r="S1071" s="14"/>
      <c r="T1071" s="16"/>
    </row>
    <row r="1072" spans="1:20" ht="14.25" customHeight="1">
      <c r="A1072" s="7">
        <v>134</v>
      </c>
      <c r="B1072" s="19" t="s">
        <v>1761</v>
      </c>
      <c r="C1072" s="11"/>
      <c r="D1072" s="11" t="s">
        <v>12266</v>
      </c>
      <c r="E1072" s="14"/>
      <c r="F1072" s="14"/>
      <c r="G1072" s="14"/>
      <c r="H1072" s="14"/>
      <c r="I1072" s="14"/>
      <c r="J1072" s="12" t="s">
        <v>672</v>
      </c>
      <c r="K1072" s="415"/>
      <c r="L1072" s="11" t="s">
        <v>11663</v>
      </c>
      <c r="M1072" s="14"/>
      <c r="N1072" s="14"/>
      <c r="O1072" s="14"/>
      <c r="P1072" s="11"/>
      <c r="Q1072" s="11"/>
      <c r="R1072" s="11"/>
      <c r="S1072" s="14"/>
      <c r="T1072" s="16"/>
    </row>
    <row r="1073" spans="1:20" ht="14.25" customHeight="1">
      <c r="A1073" s="7">
        <v>134</v>
      </c>
      <c r="B1073" s="19" t="s">
        <v>1761</v>
      </c>
      <c r="C1073" s="11"/>
      <c r="D1073" s="11" t="s">
        <v>12374</v>
      </c>
      <c r="E1073" s="14"/>
      <c r="F1073" s="14"/>
      <c r="G1073" s="14"/>
      <c r="H1073" s="14"/>
      <c r="I1073" s="14"/>
      <c r="J1073" s="12" t="s">
        <v>574</v>
      </c>
      <c r="K1073" s="415"/>
      <c r="L1073" s="11" t="s">
        <v>11663</v>
      </c>
      <c r="M1073" s="14"/>
      <c r="N1073" s="14"/>
      <c r="O1073" s="14"/>
      <c r="P1073" s="11"/>
      <c r="Q1073" s="11"/>
      <c r="R1073" s="11"/>
      <c r="S1073" s="14"/>
      <c r="T1073" s="16"/>
    </row>
    <row r="1074" spans="1:20" ht="14.25" customHeight="1">
      <c r="A1074" s="7">
        <v>134</v>
      </c>
      <c r="B1074" s="19" t="s">
        <v>1761</v>
      </c>
      <c r="C1074" s="11"/>
      <c r="D1074" s="11" t="s">
        <v>4920</v>
      </c>
      <c r="E1074" s="14"/>
      <c r="F1074" s="14"/>
      <c r="G1074" s="14"/>
      <c r="H1074" s="14"/>
      <c r="I1074" s="14"/>
      <c r="J1074" s="12" t="s">
        <v>675</v>
      </c>
      <c r="K1074" s="415"/>
      <c r="L1074" s="11" t="s">
        <v>11663</v>
      </c>
      <c r="M1074" s="14"/>
      <c r="N1074" s="14"/>
      <c r="O1074" s="14"/>
      <c r="P1074" s="11" t="s">
        <v>12379</v>
      </c>
      <c r="Q1074" s="11"/>
      <c r="R1074" s="11"/>
      <c r="S1074" s="14"/>
      <c r="T1074" s="16"/>
    </row>
    <row r="1075" spans="1:20" ht="14.25" customHeight="1">
      <c r="A1075" s="7">
        <v>134</v>
      </c>
      <c r="B1075" s="19" t="s">
        <v>1761</v>
      </c>
      <c r="C1075" s="11" t="s">
        <v>284</v>
      </c>
      <c r="D1075" s="11" t="s">
        <v>1762</v>
      </c>
      <c r="E1075" s="14"/>
      <c r="F1075" s="14"/>
      <c r="G1075" s="14"/>
      <c r="H1075" s="14"/>
      <c r="I1075" s="14"/>
      <c r="J1075" s="12" t="s">
        <v>544</v>
      </c>
      <c r="K1075" s="46" t="s">
        <v>1244</v>
      </c>
      <c r="L1075" s="11" t="s">
        <v>11688</v>
      </c>
      <c r="M1075" s="11" t="s">
        <v>83</v>
      </c>
      <c r="N1075" s="11">
        <v>0</v>
      </c>
      <c r="O1075" s="11">
        <v>4</v>
      </c>
      <c r="P1075" s="11"/>
      <c r="Q1075" s="130">
        <v>3</v>
      </c>
      <c r="R1075" s="130">
        <v>4</v>
      </c>
      <c r="S1075" s="14"/>
      <c r="T1075" s="16"/>
    </row>
    <row r="1076" spans="1:20" ht="14.25" customHeight="1">
      <c r="A1076" s="7">
        <v>134</v>
      </c>
      <c r="B1076" s="19" t="s">
        <v>1761</v>
      </c>
      <c r="C1076" s="11" t="s">
        <v>12384</v>
      </c>
      <c r="D1076" s="11" t="s">
        <v>12384</v>
      </c>
      <c r="E1076" s="14"/>
      <c r="F1076" s="14"/>
      <c r="G1076" s="14"/>
      <c r="H1076" s="14"/>
      <c r="I1076" s="14"/>
      <c r="J1076" s="12" t="s">
        <v>2170</v>
      </c>
      <c r="K1076" s="415"/>
      <c r="L1076" s="11" t="s">
        <v>11666</v>
      </c>
      <c r="M1076" s="11" t="s">
        <v>43</v>
      </c>
      <c r="N1076" s="11">
        <v>0</v>
      </c>
      <c r="O1076" s="11">
        <v>4</v>
      </c>
      <c r="P1076" s="11"/>
      <c r="Q1076" s="11"/>
      <c r="R1076" s="11"/>
      <c r="S1076" s="14"/>
      <c r="T1076" s="16"/>
    </row>
    <row r="1077" spans="1:20" ht="14.25" customHeight="1">
      <c r="A1077" s="7">
        <v>134</v>
      </c>
      <c r="B1077" s="19" t="s">
        <v>1761</v>
      </c>
      <c r="C1077" s="11" t="s">
        <v>622</v>
      </c>
      <c r="D1077" s="11" t="s">
        <v>622</v>
      </c>
      <c r="E1077" s="14"/>
      <c r="F1077" s="14"/>
      <c r="G1077" s="14"/>
      <c r="H1077" s="14"/>
      <c r="I1077" s="14"/>
      <c r="J1077" s="12" t="s">
        <v>1764</v>
      </c>
      <c r="K1077" s="46" t="s">
        <v>1765</v>
      </c>
      <c r="L1077" s="11" t="s">
        <v>11666</v>
      </c>
      <c r="M1077" s="11" t="s">
        <v>43</v>
      </c>
      <c r="N1077" s="11">
        <v>0</v>
      </c>
      <c r="O1077" s="11">
        <v>4</v>
      </c>
      <c r="P1077" s="11"/>
      <c r="Q1077" s="130">
        <v>4</v>
      </c>
      <c r="R1077" s="130">
        <v>4</v>
      </c>
      <c r="S1077" s="14"/>
      <c r="T1077" s="16"/>
    </row>
    <row r="1078" spans="1:20" ht="14.25" customHeight="1">
      <c r="A1078" s="7">
        <v>134</v>
      </c>
      <c r="B1078" s="19" t="s">
        <v>1761</v>
      </c>
      <c r="C1078" s="11" t="s">
        <v>557</v>
      </c>
      <c r="D1078" s="11" t="s">
        <v>557</v>
      </c>
      <c r="E1078" s="14"/>
      <c r="F1078" s="14"/>
      <c r="G1078" s="14"/>
      <c r="H1078" s="14"/>
      <c r="I1078" s="14"/>
      <c r="J1078" s="12" t="s">
        <v>1766</v>
      </c>
      <c r="K1078" s="46" t="s">
        <v>1765</v>
      </c>
      <c r="L1078" s="11" t="s">
        <v>11663</v>
      </c>
      <c r="M1078" s="11" t="s">
        <v>43</v>
      </c>
      <c r="N1078" s="11">
        <v>0</v>
      </c>
      <c r="O1078" s="11">
        <v>4</v>
      </c>
      <c r="P1078" s="11"/>
      <c r="Q1078" s="130">
        <v>4</v>
      </c>
      <c r="R1078" s="130">
        <v>4</v>
      </c>
      <c r="S1078" s="14"/>
      <c r="T1078" s="16"/>
    </row>
    <row r="1079" spans="1:20" ht="14.25" customHeight="1">
      <c r="A1079" s="7">
        <v>134</v>
      </c>
      <c r="B1079" s="19" t="s">
        <v>1761</v>
      </c>
      <c r="C1079" s="11" t="s">
        <v>38</v>
      </c>
      <c r="D1079" s="11" t="s">
        <v>38</v>
      </c>
      <c r="E1079" s="14"/>
      <c r="F1079" s="14"/>
      <c r="G1079" s="14"/>
      <c r="H1079" s="14"/>
      <c r="I1079" s="14"/>
      <c r="J1079" s="12" t="s">
        <v>623</v>
      </c>
      <c r="K1079" s="46" t="s">
        <v>1765</v>
      </c>
      <c r="L1079" s="11" t="s">
        <v>11663</v>
      </c>
      <c r="M1079" s="11" t="s">
        <v>43</v>
      </c>
      <c r="N1079" s="11">
        <v>0</v>
      </c>
      <c r="O1079" s="11">
        <v>4</v>
      </c>
      <c r="P1079" s="11"/>
      <c r="Q1079" s="130">
        <v>4</v>
      </c>
      <c r="R1079" s="130">
        <v>4</v>
      </c>
      <c r="S1079" s="14"/>
      <c r="T1079" s="16"/>
    </row>
    <row r="1080" spans="1:20" ht="14.25" customHeight="1">
      <c r="A1080" s="7">
        <v>134</v>
      </c>
      <c r="B1080" s="19" t="s">
        <v>1761</v>
      </c>
      <c r="C1080" s="11"/>
      <c r="D1080" s="11" t="s">
        <v>12385</v>
      </c>
      <c r="E1080" s="14"/>
      <c r="F1080" s="14"/>
      <c r="G1080" s="14"/>
      <c r="H1080" s="14"/>
      <c r="I1080" s="14"/>
      <c r="J1080" s="12" t="s">
        <v>240</v>
      </c>
      <c r="K1080" s="415"/>
      <c r="L1080" s="11" t="s">
        <v>11663</v>
      </c>
      <c r="M1080" s="14"/>
      <c r="N1080" s="14"/>
      <c r="O1080" s="14"/>
      <c r="P1080" s="11"/>
      <c r="Q1080" s="11"/>
      <c r="R1080" s="11"/>
      <c r="S1080" s="14"/>
      <c r="T1080" s="16"/>
    </row>
    <row r="1081" spans="1:20" ht="14.25" customHeight="1">
      <c r="A1081" s="7">
        <v>134</v>
      </c>
      <c r="B1081" s="19" t="s">
        <v>1761</v>
      </c>
      <c r="C1081" s="11" t="s">
        <v>12386</v>
      </c>
      <c r="D1081" s="11" t="s">
        <v>12386</v>
      </c>
      <c r="E1081" s="11"/>
      <c r="F1081" s="14"/>
      <c r="G1081" s="14"/>
      <c r="H1081" s="14"/>
      <c r="I1081" s="14"/>
      <c r="J1081" s="12" t="s">
        <v>4188</v>
      </c>
      <c r="K1081" s="415"/>
      <c r="L1081" s="11" t="s">
        <v>11663</v>
      </c>
      <c r="M1081" s="14"/>
      <c r="N1081" s="11">
        <v>0</v>
      </c>
      <c r="O1081" s="11">
        <v>7</v>
      </c>
      <c r="P1081" s="11"/>
      <c r="Q1081" s="11"/>
      <c r="R1081" s="11"/>
      <c r="S1081" s="14"/>
      <c r="T1081" s="16"/>
    </row>
    <row r="1082" spans="1:20" ht="14.25" customHeight="1">
      <c r="A1082" s="1">
        <v>135</v>
      </c>
      <c r="B1082" s="10" t="s">
        <v>1767</v>
      </c>
      <c r="C1082" s="11" t="s">
        <v>89</v>
      </c>
      <c r="D1082" s="11" t="s">
        <v>89</v>
      </c>
      <c r="E1082" s="14"/>
      <c r="F1082" s="11" t="s">
        <v>1768</v>
      </c>
      <c r="G1082" s="11" t="s">
        <v>12387</v>
      </c>
      <c r="H1082" s="14"/>
      <c r="I1082" s="14"/>
      <c r="J1082" s="12" t="s">
        <v>1769</v>
      </c>
      <c r="K1082" s="12" t="s">
        <v>1436</v>
      </c>
      <c r="L1082" s="11" t="s">
        <v>11666</v>
      </c>
      <c r="M1082" s="11" t="s">
        <v>43</v>
      </c>
      <c r="N1082" s="11">
        <v>0</v>
      </c>
      <c r="O1082" s="11">
        <v>1</v>
      </c>
      <c r="P1082" s="11"/>
      <c r="Q1082" s="130">
        <v>4</v>
      </c>
      <c r="R1082" s="130">
        <v>5</v>
      </c>
      <c r="S1082" s="14"/>
      <c r="T1082" s="16"/>
    </row>
    <row r="1083" spans="1:20" ht="14.25" customHeight="1">
      <c r="A1083" s="1">
        <v>135</v>
      </c>
      <c r="B1083" s="10" t="s">
        <v>1767</v>
      </c>
      <c r="C1083" s="42" t="s">
        <v>267</v>
      </c>
      <c r="D1083" s="43" t="s">
        <v>267</v>
      </c>
      <c r="E1083" s="14"/>
      <c r="F1083" s="14"/>
      <c r="G1083" s="11" t="s">
        <v>12388</v>
      </c>
      <c r="H1083" s="14"/>
      <c r="I1083" s="14"/>
      <c r="J1083" s="12" t="s">
        <v>1401</v>
      </c>
      <c r="K1083" s="12" t="s">
        <v>617</v>
      </c>
      <c r="L1083" s="11" t="s">
        <v>11666</v>
      </c>
      <c r="M1083" s="11" t="s">
        <v>43</v>
      </c>
      <c r="N1083" s="11">
        <v>0</v>
      </c>
      <c r="O1083" s="11">
        <v>1</v>
      </c>
      <c r="P1083" s="11"/>
      <c r="Q1083" s="130">
        <v>4</v>
      </c>
      <c r="R1083" s="130">
        <v>5</v>
      </c>
      <c r="S1083" s="14"/>
      <c r="T1083" s="16"/>
    </row>
    <row r="1084" spans="1:20" ht="14.25" customHeight="1">
      <c r="A1084" s="1">
        <v>135</v>
      </c>
      <c r="B1084" s="10" t="s">
        <v>1767</v>
      </c>
      <c r="C1084" s="11" t="s">
        <v>2365</v>
      </c>
      <c r="D1084" s="11" t="s">
        <v>2365</v>
      </c>
      <c r="E1084" s="14"/>
      <c r="F1084" s="14"/>
      <c r="G1084" s="14"/>
      <c r="H1084" s="14"/>
      <c r="I1084" s="14"/>
      <c r="J1084" s="12" t="s">
        <v>428</v>
      </c>
      <c r="K1084" s="415"/>
      <c r="L1084" s="11" t="s">
        <v>11688</v>
      </c>
      <c r="M1084" s="11" t="s">
        <v>83</v>
      </c>
      <c r="N1084" s="11">
        <v>0</v>
      </c>
      <c r="O1084" s="11">
        <v>3</v>
      </c>
      <c r="P1084" s="11"/>
      <c r="Q1084" s="11"/>
      <c r="R1084" s="11"/>
      <c r="S1084" s="14"/>
      <c r="T1084" s="16"/>
    </row>
    <row r="1085" spans="1:20" ht="14.25" customHeight="1">
      <c r="A1085" s="1">
        <v>135</v>
      </c>
      <c r="B1085" s="10" t="s">
        <v>1767</v>
      </c>
      <c r="C1085" s="11" t="s">
        <v>12389</v>
      </c>
      <c r="D1085" s="11" t="s">
        <v>12389</v>
      </c>
      <c r="E1085" s="14"/>
      <c r="F1085" s="14"/>
      <c r="G1085" s="14"/>
      <c r="H1085" s="14"/>
      <c r="I1085" s="14"/>
      <c r="J1085" s="12" t="s">
        <v>428</v>
      </c>
      <c r="K1085" s="415"/>
      <c r="L1085" s="11" t="s">
        <v>11688</v>
      </c>
      <c r="M1085" s="11" t="s">
        <v>83</v>
      </c>
      <c r="N1085" s="11">
        <v>0</v>
      </c>
      <c r="O1085" s="11">
        <v>3</v>
      </c>
      <c r="P1085" s="11"/>
      <c r="Q1085" s="11"/>
      <c r="R1085" s="11"/>
      <c r="S1085" s="14"/>
      <c r="T1085" s="16"/>
    </row>
    <row r="1086" spans="1:20" ht="14.25" customHeight="1">
      <c r="A1086" s="1">
        <v>135</v>
      </c>
      <c r="B1086" s="10" t="s">
        <v>1767</v>
      </c>
      <c r="C1086" s="11" t="s">
        <v>80</v>
      </c>
      <c r="D1086" s="11" t="s">
        <v>80</v>
      </c>
      <c r="E1086" s="14"/>
      <c r="F1086" s="14"/>
      <c r="G1086" s="14"/>
      <c r="H1086" s="14"/>
      <c r="I1086" s="14"/>
      <c r="J1086" s="12" t="s">
        <v>300</v>
      </c>
      <c r="K1086" s="415"/>
      <c r="L1086" s="11" t="s">
        <v>11688</v>
      </c>
      <c r="M1086" s="11" t="s">
        <v>83</v>
      </c>
      <c r="N1086" s="11">
        <v>0</v>
      </c>
      <c r="O1086" s="11">
        <v>3</v>
      </c>
      <c r="P1086" s="11"/>
      <c r="Q1086" s="11"/>
      <c r="R1086" s="11"/>
      <c r="S1086" s="14"/>
      <c r="T1086" s="16"/>
    </row>
    <row r="1087" spans="1:20" ht="14.25" customHeight="1">
      <c r="A1087" s="1">
        <v>135</v>
      </c>
      <c r="B1087" s="10" t="s">
        <v>1767</v>
      </c>
      <c r="C1087" s="11" t="s">
        <v>1772</v>
      </c>
      <c r="D1087" s="11" t="s">
        <v>1773</v>
      </c>
      <c r="E1087" s="14"/>
      <c r="F1087" s="14"/>
      <c r="G1087" s="11" t="s">
        <v>1774</v>
      </c>
      <c r="H1087" s="11"/>
      <c r="I1087" s="14"/>
      <c r="J1087" s="12" t="s">
        <v>1004</v>
      </c>
      <c r="K1087" s="12" t="s">
        <v>645</v>
      </c>
      <c r="L1087" s="11" t="s">
        <v>11666</v>
      </c>
      <c r="M1087" s="11" t="s">
        <v>5797</v>
      </c>
      <c r="N1087" s="11">
        <v>0</v>
      </c>
      <c r="O1087" s="11">
        <v>6</v>
      </c>
      <c r="P1087" s="11"/>
      <c r="Q1087" s="130">
        <v>4</v>
      </c>
      <c r="R1087" s="130">
        <v>4</v>
      </c>
      <c r="S1087" s="14"/>
      <c r="T1087" s="16"/>
    </row>
    <row r="1088" spans="1:20" ht="14.25" customHeight="1">
      <c r="A1088" s="1">
        <v>135</v>
      </c>
      <c r="B1088" s="10" t="s">
        <v>1767</v>
      </c>
      <c r="C1088" s="11" t="s">
        <v>89</v>
      </c>
      <c r="D1088" s="11" t="s">
        <v>1775</v>
      </c>
      <c r="E1088" s="14"/>
      <c r="F1088" s="14"/>
      <c r="G1088" s="11" t="s">
        <v>593</v>
      </c>
      <c r="H1088" s="14"/>
      <c r="I1088" s="14"/>
      <c r="J1088" s="12" t="s">
        <v>651</v>
      </c>
      <c r="K1088" s="12" t="s">
        <v>145</v>
      </c>
      <c r="L1088" s="11" t="s">
        <v>11666</v>
      </c>
      <c r="M1088" s="11" t="s">
        <v>43</v>
      </c>
      <c r="N1088" s="11">
        <v>0</v>
      </c>
      <c r="O1088" s="11">
        <v>4</v>
      </c>
      <c r="P1088" s="11"/>
      <c r="Q1088" s="130">
        <v>3</v>
      </c>
      <c r="R1088" s="130">
        <v>4</v>
      </c>
      <c r="S1088" s="14"/>
      <c r="T1088" s="16"/>
    </row>
    <row r="1089" spans="1:20" ht="14.25" customHeight="1">
      <c r="A1089" s="1">
        <v>135</v>
      </c>
      <c r="B1089" s="10" t="s">
        <v>1767</v>
      </c>
      <c r="C1089" s="11" t="s">
        <v>5762</v>
      </c>
      <c r="D1089" s="11" t="s">
        <v>5762</v>
      </c>
      <c r="E1089" s="14"/>
      <c r="F1089" s="11"/>
      <c r="G1089" s="11"/>
      <c r="H1089" s="11"/>
      <c r="I1089" s="14"/>
      <c r="J1089" s="12" t="s">
        <v>4004</v>
      </c>
      <c r="K1089" s="46"/>
      <c r="L1089" s="11" t="s">
        <v>11738</v>
      </c>
      <c r="M1089" s="11" t="s">
        <v>83</v>
      </c>
      <c r="N1089" s="11">
        <v>0</v>
      </c>
      <c r="O1089" s="11">
        <v>4</v>
      </c>
      <c r="P1089" s="11"/>
      <c r="Q1089" s="11"/>
      <c r="R1089" s="11"/>
      <c r="S1089" s="14"/>
      <c r="T1089" s="16"/>
    </row>
    <row r="1090" spans="1:20" ht="14.25" customHeight="1">
      <c r="A1090" s="1">
        <v>135</v>
      </c>
      <c r="B1090" s="10" t="s">
        <v>1767</v>
      </c>
      <c r="C1090" s="11" t="s">
        <v>75</v>
      </c>
      <c r="D1090" s="11" t="s">
        <v>1777</v>
      </c>
      <c r="E1090" s="14"/>
      <c r="F1090" s="14"/>
      <c r="G1090" s="11" t="s">
        <v>1779</v>
      </c>
      <c r="H1090" s="11"/>
      <c r="I1090" s="14"/>
      <c r="J1090" s="12" t="s">
        <v>1778</v>
      </c>
      <c r="K1090" s="12" t="s">
        <v>1319</v>
      </c>
      <c r="L1090" s="11" t="s">
        <v>11666</v>
      </c>
      <c r="M1090" s="11" t="s">
        <v>78</v>
      </c>
      <c r="N1090" s="11">
        <v>0</v>
      </c>
      <c r="O1090" s="11">
        <v>1</v>
      </c>
      <c r="P1090" s="11" t="s">
        <v>11767</v>
      </c>
      <c r="Q1090" s="130">
        <v>4</v>
      </c>
      <c r="R1090" s="130">
        <v>4</v>
      </c>
      <c r="S1090" s="14"/>
      <c r="T1090" s="16"/>
    </row>
    <row r="1091" spans="1:20" ht="14.25" customHeight="1">
      <c r="A1091" s="1">
        <v>135</v>
      </c>
      <c r="B1091" s="10" t="s">
        <v>1767</v>
      </c>
      <c r="C1091" s="11" t="s">
        <v>12390</v>
      </c>
      <c r="D1091" s="11" t="s">
        <v>12390</v>
      </c>
      <c r="E1091" s="14"/>
      <c r="F1091" s="14"/>
      <c r="G1091" s="11"/>
      <c r="H1091" s="11"/>
      <c r="I1091" s="14"/>
      <c r="J1091" s="12" t="s">
        <v>1452</v>
      </c>
      <c r="K1091" s="46"/>
      <c r="L1091" s="11" t="s">
        <v>11688</v>
      </c>
      <c r="M1091" s="11" t="s">
        <v>83</v>
      </c>
      <c r="N1091" s="11">
        <v>0</v>
      </c>
      <c r="O1091" s="11">
        <v>3</v>
      </c>
      <c r="P1091" s="11"/>
      <c r="Q1091" s="11"/>
      <c r="R1091" s="11"/>
      <c r="S1091" s="14"/>
      <c r="T1091" s="16"/>
    </row>
    <row r="1092" spans="1:20" ht="14.25" customHeight="1">
      <c r="A1092" s="1">
        <v>135</v>
      </c>
      <c r="B1092" s="10" t="s">
        <v>1767</v>
      </c>
      <c r="C1092" s="11" t="s">
        <v>692</v>
      </c>
      <c r="D1092" s="11" t="s">
        <v>692</v>
      </c>
      <c r="E1092" s="14"/>
      <c r="F1092" s="14"/>
      <c r="G1092" s="11"/>
      <c r="H1092" s="11"/>
      <c r="I1092" s="14"/>
      <c r="J1092" s="12" t="s">
        <v>321</v>
      </c>
      <c r="K1092" s="46"/>
      <c r="L1092" s="11" t="s">
        <v>11688</v>
      </c>
      <c r="M1092" s="11" t="s">
        <v>83</v>
      </c>
      <c r="N1092" s="11">
        <v>0</v>
      </c>
      <c r="O1092" s="11">
        <v>3</v>
      </c>
      <c r="P1092" s="11"/>
      <c r="Q1092" s="11"/>
      <c r="R1092" s="11"/>
      <c r="S1092" s="14"/>
      <c r="T1092" s="16"/>
    </row>
    <row r="1093" spans="1:20" ht="14.25" customHeight="1">
      <c r="A1093" s="1">
        <v>135</v>
      </c>
      <c r="B1093" s="10" t="s">
        <v>1767</v>
      </c>
      <c r="C1093" s="11" t="s">
        <v>11106</v>
      </c>
      <c r="D1093" s="11" t="s">
        <v>11106</v>
      </c>
      <c r="E1093" s="14"/>
      <c r="F1093" s="14"/>
      <c r="G1093" s="11" t="s">
        <v>12391</v>
      </c>
      <c r="H1093" s="11"/>
      <c r="I1093" s="14"/>
      <c r="J1093" s="12" t="s">
        <v>1781</v>
      </c>
      <c r="K1093" s="12" t="s">
        <v>523</v>
      </c>
      <c r="L1093" s="11" t="s">
        <v>11666</v>
      </c>
      <c r="M1093" s="11" t="s">
        <v>43</v>
      </c>
      <c r="N1093" s="11">
        <v>0</v>
      </c>
      <c r="O1093" s="11">
        <v>6</v>
      </c>
      <c r="P1093" s="11"/>
      <c r="Q1093" s="130">
        <v>4</v>
      </c>
      <c r="R1093" s="130">
        <v>4</v>
      </c>
      <c r="S1093" s="14"/>
      <c r="T1093" s="16"/>
    </row>
    <row r="1094" spans="1:20" ht="14.25" customHeight="1">
      <c r="A1094" s="1">
        <v>135</v>
      </c>
      <c r="B1094" s="10" t="s">
        <v>1767</v>
      </c>
      <c r="C1094" s="11" t="s">
        <v>5468</v>
      </c>
      <c r="D1094" s="11" t="s">
        <v>5468</v>
      </c>
      <c r="E1094" s="14"/>
      <c r="F1094" s="14"/>
      <c r="G1094" s="11"/>
      <c r="H1094" s="11"/>
      <c r="I1094" s="14"/>
      <c r="J1094" s="12" t="s">
        <v>962</v>
      </c>
      <c r="K1094" s="46"/>
      <c r="L1094" s="11" t="s">
        <v>11663</v>
      </c>
      <c r="M1094" s="11" t="s">
        <v>43</v>
      </c>
      <c r="N1094" s="11">
        <v>0</v>
      </c>
      <c r="O1094" s="11">
        <v>6</v>
      </c>
      <c r="P1094" s="11"/>
      <c r="Q1094" s="11"/>
      <c r="R1094" s="11"/>
      <c r="S1094" s="14"/>
      <c r="T1094" s="16"/>
    </row>
    <row r="1095" spans="1:20" ht="14.25" customHeight="1">
      <c r="A1095" s="1">
        <v>135</v>
      </c>
      <c r="B1095" s="10" t="s">
        <v>1767</v>
      </c>
      <c r="C1095" s="11" t="s">
        <v>1713</v>
      </c>
      <c r="D1095" s="11" t="s">
        <v>1713</v>
      </c>
      <c r="E1095" s="14"/>
      <c r="F1095" s="14"/>
      <c r="G1095" s="11"/>
      <c r="H1095" s="11"/>
      <c r="I1095" s="14"/>
      <c r="J1095" s="12" t="s">
        <v>3039</v>
      </c>
      <c r="K1095" s="46"/>
      <c r="L1095" s="11" t="s">
        <v>11666</v>
      </c>
      <c r="M1095" s="11" t="s">
        <v>28</v>
      </c>
      <c r="N1095" s="11">
        <v>0</v>
      </c>
      <c r="O1095" s="11">
        <v>6</v>
      </c>
      <c r="P1095" s="11"/>
      <c r="Q1095" s="11"/>
      <c r="R1095" s="11"/>
      <c r="S1095" s="14"/>
      <c r="T1095" s="16"/>
    </row>
    <row r="1096" spans="1:20" ht="14.25" customHeight="1">
      <c r="A1096" s="1">
        <v>135</v>
      </c>
      <c r="B1096" s="10" t="s">
        <v>1767</v>
      </c>
      <c r="C1096" s="11" t="s">
        <v>12392</v>
      </c>
      <c r="D1096" s="11" t="s">
        <v>12392</v>
      </c>
      <c r="E1096" s="14"/>
      <c r="F1096" s="14"/>
      <c r="G1096" s="11"/>
      <c r="H1096" s="11"/>
      <c r="I1096" s="14"/>
      <c r="J1096" s="12" t="s">
        <v>1278</v>
      </c>
      <c r="K1096" s="46"/>
      <c r="L1096" s="11" t="s">
        <v>11666</v>
      </c>
      <c r="M1096" s="11" t="s">
        <v>28</v>
      </c>
      <c r="N1096" s="11">
        <v>0</v>
      </c>
      <c r="O1096" s="11">
        <v>6</v>
      </c>
      <c r="P1096" s="11"/>
      <c r="Q1096" s="11"/>
      <c r="R1096" s="11"/>
      <c r="S1096" s="14"/>
      <c r="T1096" s="16"/>
    </row>
    <row r="1097" spans="1:20" ht="14.25" customHeight="1">
      <c r="A1097" s="1">
        <v>135</v>
      </c>
      <c r="B1097" s="10" t="s">
        <v>1767</v>
      </c>
      <c r="C1097" s="11" t="s">
        <v>1713</v>
      </c>
      <c r="D1097" s="11" t="s">
        <v>1783</v>
      </c>
      <c r="E1097" s="14"/>
      <c r="F1097" s="14"/>
      <c r="G1097" s="11" t="s">
        <v>12393</v>
      </c>
      <c r="H1097" s="11"/>
      <c r="I1097" s="14"/>
      <c r="J1097" s="12" t="s">
        <v>1672</v>
      </c>
      <c r="K1097" s="12" t="s">
        <v>1784</v>
      </c>
      <c r="L1097" s="11" t="s">
        <v>11666</v>
      </c>
      <c r="M1097" s="11" t="s">
        <v>28</v>
      </c>
      <c r="N1097" s="11">
        <v>0</v>
      </c>
      <c r="O1097" s="11">
        <v>6</v>
      </c>
      <c r="P1097" s="11"/>
      <c r="Q1097" s="130">
        <v>3</v>
      </c>
      <c r="R1097" s="130">
        <v>4</v>
      </c>
      <c r="S1097" s="14"/>
      <c r="T1097" s="16"/>
    </row>
    <row r="1098" spans="1:20" ht="14.25" customHeight="1">
      <c r="A1098" s="1">
        <v>135</v>
      </c>
      <c r="B1098" s="10" t="s">
        <v>1767</v>
      </c>
      <c r="C1098" s="11" t="s">
        <v>8917</v>
      </c>
      <c r="D1098" s="11" t="s">
        <v>12394</v>
      </c>
      <c r="E1098" s="14"/>
      <c r="F1098" s="14"/>
      <c r="G1098" s="11"/>
      <c r="H1098" s="11"/>
      <c r="I1098" s="14"/>
      <c r="J1098" s="12" t="s">
        <v>2921</v>
      </c>
      <c r="K1098" s="46"/>
      <c r="L1098" s="11" t="s">
        <v>11666</v>
      </c>
      <c r="M1098" s="11" t="s">
        <v>43</v>
      </c>
      <c r="N1098" s="11">
        <v>0</v>
      </c>
      <c r="O1098" s="11">
        <v>6</v>
      </c>
      <c r="P1098" s="11"/>
      <c r="Q1098" s="11"/>
      <c r="R1098" s="11"/>
      <c r="S1098" s="14"/>
      <c r="T1098" s="16"/>
    </row>
    <row r="1099" spans="1:20" ht="14.25" customHeight="1">
      <c r="A1099" s="1">
        <v>136</v>
      </c>
      <c r="B1099" s="10" t="s">
        <v>1786</v>
      </c>
      <c r="C1099" s="11" t="s">
        <v>1620</v>
      </c>
      <c r="D1099" s="11" t="s">
        <v>1787</v>
      </c>
      <c r="E1099" s="14"/>
      <c r="F1099" s="11" t="s">
        <v>1621</v>
      </c>
      <c r="G1099" s="14"/>
      <c r="H1099" s="14"/>
      <c r="I1099" s="14"/>
      <c r="J1099" s="12" t="s">
        <v>1788</v>
      </c>
      <c r="K1099" s="12" t="s">
        <v>1220</v>
      </c>
      <c r="L1099" s="11" t="s">
        <v>11663</v>
      </c>
      <c r="M1099" s="11" t="s">
        <v>43</v>
      </c>
      <c r="N1099" s="11">
        <v>0</v>
      </c>
      <c r="O1099" s="11">
        <v>0</v>
      </c>
      <c r="P1099" s="11" t="s">
        <v>12395</v>
      </c>
      <c r="Q1099" s="130">
        <v>4</v>
      </c>
      <c r="R1099" s="130">
        <v>4</v>
      </c>
      <c r="S1099" s="11"/>
      <c r="T1099" s="16"/>
    </row>
    <row r="1100" spans="1:20" ht="14.25" customHeight="1">
      <c r="A1100" s="1">
        <v>136</v>
      </c>
      <c r="B1100" s="10" t="s">
        <v>1786</v>
      </c>
      <c r="C1100" s="11" t="s">
        <v>1136</v>
      </c>
      <c r="D1100" s="11" t="s">
        <v>1790</v>
      </c>
      <c r="E1100" s="14"/>
      <c r="F1100" s="11" t="s">
        <v>1138</v>
      </c>
      <c r="G1100" s="11" t="s">
        <v>1793</v>
      </c>
      <c r="H1100" s="11" t="s">
        <v>1793</v>
      </c>
      <c r="I1100" s="11" t="s">
        <v>181</v>
      </c>
      <c r="J1100" s="12" t="s">
        <v>1791</v>
      </c>
      <c r="K1100" s="12" t="s">
        <v>1220</v>
      </c>
      <c r="L1100" s="11" t="s">
        <v>11663</v>
      </c>
      <c r="M1100" s="11" t="s">
        <v>43</v>
      </c>
      <c r="N1100" s="11">
        <v>0</v>
      </c>
      <c r="O1100" s="11">
        <v>0</v>
      </c>
      <c r="P1100" s="11" t="s">
        <v>12396</v>
      </c>
      <c r="Q1100" s="130">
        <v>4</v>
      </c>
      <c r="R1100" s="130">
        <v>4</v>
      </c>
      <c r="S1100" s="11"/>
      <c r="T1100" s="16"/>
    </row>
    <row r="1101" spans="1:20" ht="14.25" customHeight="1">
      <c r="A1101" s="1">
        <v>136</v>
      </c>
      <c r="B1101" s="10" t="s">
        <v>1786</v>
      </c>
      <c r="C1101" s="11" t="s">
        <v>12397</v>
      </c>
      <c r="D1101" s="11" t="s">
        <v>12397</v>
      </c>
      <c r="E1101" s="14"/>
      <c r="F1101" s="14"/>
      <c r="G1101" s="14"/>
      <c r="H1101" s="14"/>
      <c r="I1101" s="14"/>
      <c r="J1101" s="12" t="s">
        <v>214</v>
      </c>
      <c r="K1101" s="415"/>
      <c r="L1101" s="11" t="s">
        <v>11688</v>
      </c>
      <c r="M1101" s="11" t="s">
        <v>98</v>
      </c>
      <c r="N1101" s="11">
        <v>0</v>
      </c>
      <c r="O1101" s="11">
        <v>2</v>
      </c>
      <c r="P1101" s="11"/>
      <c r="Q1101" s="11"/>
      <c r="R1101" s="11"/>
      <c r="S1101" s="11"/>
      <c r="T1101" s="16"/>
    </row>
    <row r="1102" spans="1:20" ht="14.25" customHeight="1">
      <c r="A1102" s="1">
        <v>136</v>
      </c>
      <c r="B1102" s="10" t="s">
        <v>1786</v>
      </c>
      <c r="C1102" s="11" t="s">
        <v>75</v>
      </c>
      <c r="D1102" s="11" t="s">
        <v>75</v>
      </c>
      <c r="E1102" s="14"/>
      <c r="F1102" s="14"/>
      <c r="G1102" s="14"/>
      <c r="H1102" s="14"/>
      <c r="I1102" s="14"/>
      <c r="J1102" s="12" t="s">
        <v>2012</v>
      </c>
      <c r="K1102" s="415"/>
      <c r="L1102" s="11" t="s">
        <v>11666</v>
      </c>
      <c r="M1102" s="11" t="s">
        <v>78</v>
      </c>
      <c r="N1102" s="11">
        <v>0</v>
      </c>
      <c r="O1102" s="14"/>
      <c r="P1102" s="11" t="s">
        <v>12398</v>
      </c>
      <c r="Q1102" s="11"/>
      <c r="R1102" s="11"/>
      <c r="S1102" s="11"/>
      <c r="T1102" s="16"/>
    </row>
    <row r="1103" spans="1:20" ht="14.25" customHeight="1">
      <c r="A1103" s="1">
        <v>136</v>
      </c>
      <c r="B1103" s="10" t="s">
        <v>1786</v>
      </c>
      <c r="C1103" s="11" t="s">
        <v>593</v>
      </c>
      <c r="D1103" s="11" t="s">
        <v>593</v>
      </c>
      <c r="E1103" s="14"/>
      <c r="F1103" s="14"/>
      <c r="G1103" s="11" t="s">
        <v>1794</v>
      </c>
      <c r="H1103" s="11" t="s">
        <v>1794</v>
      </c>
      <c r="I1103" s="14"/>
      <c r="J1103" s="12" t="s">
        <v>1409</v>
      </c>
      <c r="K1103" s="12" t="s">
        <v>870</v>
      </c>
      <c r="L1103" s="11" t="s">
        <v>11663</v>
      </c>
      <c r="M1103" s="11" t="s">
        <v>43</v>
      </c>
      <c r="N1103" s="11">
        <v>0</v>
      </c>
      <c r="O1103" s="11">
        <v>1</v>
      </c>
      <c r="P1103" s="11"/>
      <c r="Q1103" s="130">
        <v>4</v>
      </c>
      <c r="R1103" s="130">
        <v>4</v>
      </c>
      <c r="S1103" s="11"/>
      <c r="T1103" s="16"/>
    </row>
    <row r="1104" spans="1:20" ht="14.25" customHeight="1">
      <c r="A1104" s="1">
        <v>136</v>
      </c>
      <c r="B1104" s="10" t="s">
        <v>1786</v>
      </c>
      <c r="C1104" s="11" t="s">
        <v>1525</v>
      </c>
      <c r="D1104" s="11" t="s">
        <v>1795</v>
      </c>
      <c r="E1104" s="14"/>
      <c r="F1104" s="11" t="s">
        <v>1796</v>
      </c>
      <c r="G1104" s="14"/>
      <c r="H1104" s="14"/>
      <c r="I1104" s="11" t="s">
        <v>1798</v>
      </c>
      <c r="J1104" s="12" t="s">
        <v>102</v>
      </c>
      <c r="K1104" s="12" t="s">
        <v>1797</v>
      </c>
      <c r="L1104" s="11" t="s">
        <v>11666</v>
      </c>
      <c r="M1104" s="11" t="s">
        <v>28</v>
      </c>
      <c r="N1104" s="11">
        <v>0</v>
      </c>
      <c r="O1104" s="11">
        <v>1</v>
      </c>
      <c r="P1104" s="11"/>
      <c r="Q1104" s="130">
        <v>4</v>
      </c>
      <c r="R1104" s="130">
        <v>4</v>
      </c>
      <c r="S1104" s="11"/>
      <c r="T1104" s="16"/>
    </row>
    <row r="1105" spans="1:20" ht="14.25" customHeight="1">
      <c r="A1105" s="1">
        <v>136</v>
      </c>
      <c r="B1105" s="10" t="s">
        <v>1786</v>
      </c>
      <c r="C1105" s="11" t="s">
        <v>12399</v>
      </c>
      <c r="D1105" s="11" t="s">
        <v>12400</v>
      </c>
      <c r="E1105" s="14"/>
      <c r="F1105" s="11"/>
      <c r="G1105" s="14"/>
      <c r="H1105" s="14"/>
      <c r="I1105" s="11"/>
      <c r="J1105" s="12" t="s">
        <v>2253</v>
      </c>
      <c r="K1105" s="46"/>
      <c r="L1105" s="11" t="s">
        <v>11666</v>
      </c>
      <c r="M1105" s="11" t="s">
        <v>43</v>
      </c>
      <c r="N1105" s="11">
        <v>0</v>
      </c>
      <c r="O1105" s="11">
        <v>0</v>
      </c>
      <c r="P1105" s="11" t="s">
        <v>12401</v>
      </c>
      <c r="Q1105" s="11"/>
      <c r="R1105" s="11"/>
      <c r="S1105" s="11"/>
      <c r="T1105" s="16"/>
    </row>
    <row r="1106" spans="1:20" ht="14.25" customHeight="1">
      <c r="A1106" s="1">
        <v>136</v>
      </c>
      <c r="B1106" s="10" t="s">
        <v>1786</v>
      </c>
      <c r="C1106" s="11" t="s">
        <v>497</v>
      </c>
      <c r="D1106" s="11" t="s">
        <v>497</v>
      </c>
      <c r="E1106" s="14"/>
      <c r="F1106" s="14"/>
      <c r="G1106" s="14"/>
      <c r="H1106" s="14"/>
      <c r="I1106" s="14"/>
      <c r="J1106" s="423" t="s">
        <v>791</v>
      </c>
      <c r="K1106" s="415"/>
      <c r="L1106" s="11" t="s">
        <v>11663</v>
      </c>
      <c r="M1106" s="11" t="s">
        <v>43</v>
      </c>
      <c r="N1106" s="11">
        <v>0</v>
      </c>
      <c r="O1106" s="11">
        <v>1</v>
      </c>
      <c r="P1106" s="11"/>
      <c r="Q1106" s="11"/>
      <c r="R1106" s="11"/>
      <c r="S1106" s="11"/>
      <c r="T1106" s="16"/>
    </row>
    <row r="1107" spans="1:20" ht="14.25" customHeight="1">
      <c r="A1107" s="1">
        <v>136</v>
      </c>
      <c r="B1107" s="10" t="s">
        <v>1786</v>
      </c>
      <c r="C1107" s="11" t="s">
        <v>318</v>
      </c>
      <c r="D1107" s="11" t="s">
        <v>318</v>
      </c>
      <c r="E1107" s="14"/>
      <c r="F1107" s="14"/>
      <c r="G1107" s="11" t="s">
        <v>1801</v>
      </c>
      <c r="H1107" s="11" t="s">
        <v>1801</v>
      </c>
      <c r="I1107" s="14"/>
      <c r="J1107" s="12" t="s">
        <v>1799</v>
      </c>
      <c r="K1107" s="12" t="s">
        <v>601</v>
      </c>
      <c r="L1107" s="11" t="s">
        <v>11663</v>
      </c>
      <c r="M1107" s="11" t="s">
        <v>83</v>
      </c>
      <c r="N1107" s="11">
        <v>0</v>
      </c>
      <c r="O1107" s="11">
        <v>1</v>
      </c>
      <c r="P1107" s="11"/>
      <c r="Q1107" s="130">
        <v>3</v>
      </c>
      <c r="R1107" s="130">
        <v>4</v>
      </c>
      <c r="S1107" s="11"/>
      <c r="T1107" s="16"/>
    </row>
    <row r="1108" spans="1:20" ht="14.25" customHeight="1">
      <c r="A1108" s="7">
        <v>137</v>
      </c>
      <c r="B1108" s="19" t="s">
        <v>1802</v>
      </c>
      <c r="C1108" s="11" t="s">
        <v>287</v>
      </c>
      <c r="D1108" s="11" t="s">
        <v>1803</v>
      </c>
      <c r="E1108" s="14"/>
      <c r="F1108" s="14"/>
      <c r="G1108" s="11" t="s">
        <v>1805</v>
      </c>
      <c r="H1108" s="11" t="s">
        <v>1805</v>
      </c>
      <c r="I1108" s="14"/>
      <c r="J1108" s="12" t="s">
        <v>809</v>
      </c>
      <c r="K1108" s="12" t="s">
        <v>1804</v>
      </c>
      <c r="L1108" s="11" t="s">
        <v>11688</v>
      </c>
      <c r="M1108" s="11" t="s">
        <v>83</v>
      </c>
      <c r="N1108" s="11">
        <v>1</v>
      </c>
      <c r="O1108" s="11">
        <v>3</v>
      </c>
      <c r="P1108" s="11"/>
      <c r="Q1108" s="130">
        <v>4</v>
      </c>
      <c r="R1108" s="130">
        <v>4</v>
      </c>
      <c r="S1108" s="14"/>
      <c r="T1108" s="16"/>
    </row>
    <row r="1109" spans="1:20" ht="14.25" customHeight="1">
      <c r="A1109" s="7">
        <v>137</v>
      </c>
      <c r="B1109" s="19" t="s">
        <v>1802</v>
      </c>
      <c r="C1109" s="11" t="s">
        <v>1747</v>
      </c>
      <c r="D1109" s="11" t="s">
        <v>1806</v>
      </c>
      <c r="E1109" s="14"/>
      <c r="F1109" s="14"/>
      <c r="G1109" s="20"/>
      <c r="H1109" s="20"/>
      <c r="I1109" s="11" t="s">
        <v>181</v>
      </c>
      <c r="J1109" s="12" t="s">
        <v>1171</v>
      </c>
      <c r="K1109" s="12" t="s">
        <v>1807</v>
      </c>
      <c r="L1109" s="11" t="s">
        <v>11663</v>
      </c>
      <c r="M1109" s="11" t="s">
        <v>43</v>
      </c>
      <c r="N1109" s="11">
        <v>0</v>
      </c>
      <c r="O1109" s="11">
        <v>4</v>
      </c>
      <c r="P1109" s="11" t="s">
        <v>12402</v>
      </c>
      <c r="Q1109" s="130">
        <v>4</v>
      </c>
      <c r="R1109" s="130">
        <v>4</v>
      </c>
      <c r="S1109" s="14"/>
      <c r="T1109" s="16"/>
    </row>
    <row r="1110" spans="1:20" ht="14.25" customHeight="1">
      <c r="A1110" s="7">
        <v>137</v>
      </c>
      <c r="B1110" s="19" t="s">
        <v>1802</v>
      </c>
      <c r="C1110" s="11" t="s">
        <v>816</v>
      </c>
      <c r="D1110" s="11" t="s">
        <v>852</v>
      </c>
      <c r="E1110" s="14"/>
      <c r="F1110" s="14"/>
      <c r="G1110" s="11" t="s">
        <v>1809</v>
      </c>
      <c r="H1110" s="11" t="s">
        <v>1809</v>
      </c>
      <c r="I1110" s="14"/>
      <c r="J1110" s="12" t="s">
        <v>371</v>
      </c>
      <c r="K1110" s="12" t="s">
        <v>1808</v>
      </c>
      <c r="L1110" s="11" t="s">
        <v>11666</v>
      </c>
      <c r="M1110" s="11" t="s">
        <v>43</v>
      </c>
      <c r="N1110" s="11">
        <v>0</v>
      </c>
      <c r="O1110" s="11">
        <v>4</v>
      </c>
      <c r="P1110" s="11" t="s">
        <v>12403</v>
      </c>
      <c r="Q1110" s="130">
        <v>4</v>
      </c>
      <c r="R1110" s="130">
        <v>3</v>
      </c>
      <c r="S1110" s="14"/>
      <c r="T1110" s="16"/>
    </row>
    <row r="1111" spans="1:20" ht="14.25" customHeight="1">
      <c r="A1111" s="7">
        <v>137</v>
      </c>
      <c r="B1111" s="19" t="s">
        <v>1802</v>
      </c>
      <c r="C1111" s="11" t="s">
        <v>1753</v>
      </c>
      <c r="D1111" s="11" t="s">
        <v>1753</v>
      </c>
      <c r="E1111" s="14"/>
      <c r="F1111" s="14"/>
      <c r="G1111" s="11" t="s">
        <v>1810</v>
      </c>
      <c r="H1111" s="11" t="s">
        <v>1810</v>
      </c>
      <c r="I1111" s="14"/>
      <c r="J1111" s="12" t="s">
        <v>1544</v>
      </c>
      <c r="K1111" s="12" t="s">
        <v>1451</v>
      </c>
      <c r="L1111" s="11" t="s">
        <v>11663</v>
      </c>
      <c r="M1111" s="11" t="s">
        <v>43</v>
      </c>
      <c r="N1111" s="11">
        <v>0</v>
      </c>
      <c r="O1111" s="11">
        <v>4</v>
      </c>
      <c r="P1111" s="11"/>
      <c r="Q1111" s="130">
        <v>4</v>
      </c>
      <c r="R1111" s="130">
        <v>4</v>
      </c>
      <c r="S1111" s="14"/>
      <c r="T1111" s="16"/>
    </row>
    <row r="1112" spans="1:20" ht="14.25" customHeight="1">
      <c r="A1112" s="7">
        <v>137</v>
      </c>
      <c r="B1112" s="19" t="s">
        <v>1802</v>
      </c>
      <c r="C1112" s="11" t="s">
        <v>38</v>
      </c>
      <c r="D1112" s="11" t="s">
        <v>38</v>
      </c>
      <c r="E1112" s="14"/>
      <c r="F1112" s="14"/>
      <c r="G1112" s="11" t="s">
        <v>1812</v>
      </c>
      <c r="H1112" s="11" t="s">
        <v>1812</v>
      </c>
      <c r="I1112" s="14"/>
      <c r="J1112" s="12" t="s">
        <v>1559</v>
      </c>
      <c r="K1112" s="12" t="s">
        <v>527</v>
      </c>
      <c r="L1112" s="11" t="s">
        <v>11663</v>
      </c>
      <c r="M1112" s="11" t="s">
        <v>43</v>
      </c>
      <c r="N1112" s="11">
        <v>0</v>
      </c>
      <c r="O1112" s="11">
        <v>4</v>
      </c>
      <c r="P1112" s="11"/>
      <c r="Q1112" s="130">
        <v>4</v>
      </c>
      <c r="R1112" s="130">
        <v>5</v>
      </c>
      <c r="S1112" s="11"/>
      <c r="T1112" s="16"/>
    </row>
    <row r="1113" spans="1:20" ht="14.25" customHeight="1">
      <c r="A1113" s="7">
        <v>137</v>
      </c>
      <c r="B1113" s="19" t="s">
        <v>1802</v>
      </c>
      <c r="C1113" s="11" t="s">
        <v>1084</v>
      </c>
      <c r="D1113" s="11" t="s">
        <v>1084</v>
      </c>
      <c r="E1113" s="14"/>
      <c r="F1113" s="14"/>
      <c r="G1113" s="11" t="s">
        <v>1815</v>
      </c>
      <c r="H1113" s="11" t="s">
        <v>12404</v>
      </c>
      <c r="I1113" s="14"/>
      <c r="J1113" s="12" t="s">
        <v>1765</v>
      </c>
      <c r="K1113" s="12" t="s">
        <v>1814</v>
      </c>
      <c r="L1113" s="11" t="s">
        <v>11663</v>
      </c>
      <c r="M1113" s="11" t="s">
        <v>28</v>
      </c>
      <c r="N1113" s="11">
        <v>0</v>
      </c>
      <c r="O1113" s="11">
        <v>4</v>
      </c>
      <c r="P1113" s="11"/>
      <c r="Q1113" s="130">
        <v>4</v>
      </c>
      <c r="R1113" s="130">
        <v>5</v>
      </c>
      <c r="S1113" s="14"/>
      <c r="T1113" s="16"/>
    </row>
    <row r="1114" spans="1:20" ht="14.25" customHeight="1">
      <c r="A1114" s="7">
        <v>137</v>
      </c>
      <c r="B1114" s="19" t="s">
        <v>1802</v>
      </c>
      <c r="C1114" s="39" t="s">
        <v>1454</v>
      </c>
      <c r="D1114" s="11" t="s">
        <v>1817</v>
      </c>
      <c r="E1114" s="14"/>
      <c r="F1114" s="14"/>
      <c r="G1114" s="11" t="s">
        <v>12405</v>
      </c>
      <c r="H1114" s="11"/>
      <c r="I1114" s="14"/>
      <c r="J1114" s="12" t="s">
        <v>1818</v>
      </c>
      <c r="K1114" s="12" t="s">
        <v>1814</v>
      </c>
      <c r="L1114" s="11" t="s">
        <v>11666</v>
      </c>
      <c r="M1114" s="11" t="s">
        <v>28</v>
      </c>
      <c r="N1114" s="11">
        <v>0</v>
      </c>
      <c r="O1114" s="11">
        <v>4</v>
      </c>
      <c r="P1114" s="11"/>
      <c r="Q1114" s="130">
        <v>4</v>
      </c>
      <c r="R1114" s="130">
        <v>4</v>
      </c>
      <c r="S1114" s="14"/>
      <c r="T1114" s="16"/>
    </row>
    <row r="1115" spans="1:20" ht="14.25" customHeight="1">
      <c r="A1115" s="7">
        <v>138</v>
      </c>
      <c r="B1115" s="19" t="s">
        <v>1820</v>
      </c>
      <c r="C1115" s="11" t="s">
        <v>759</v>
      </c>
      <c r="D1115" s="11" t="s">
        <v>1821</v>
      </c>
      <c r="E1115" s="14"/>
      <c r="F1115" s="14"/>
      <c r="G1115" s="11" t="s">
        <v>1822</v>
      </c>
      <c r="H1115" s="11" t="s">
        <v>1822</v>
      </c>
      <c r="I1115" s="14"/>
      <c r="J1115" s="12" t="s">
        <v>635</v>
      </c>
      <c r="K1115" s="12" t="s">
        <v>535</v>
      </c>
      <c r="L1115" s="11" t="s">
        <v>11666</v>
      </c>
      <c r="M1115" s="11" t="s">
        <v>28</v>
      </c>
      <c r="N1115" s="11">
        <v>1</v>
      </c>
      <c r="O1115" s="11">
        <v>0</v>
      </c>
      <c r="P1115" s="11"/>
      <c r="Q1115" s="130">
        <v>4</v>
      </c>
      <c r="R1115" s="130">
        <v>3</v>
      </c>
      <c r="S1115" s="14"/>
      <c r="T1115" s="16"/>
    </row>
    <row r="1116" spans="1:20" ht="14.25" customHeight="1">
      <c r="A1116" s="7">
        <v>139</v>
      </c>
      <c r="B1116" s="19" t="s">
        <v>1823</v>
      </c>
      <c r="C1116" s="11" t="s">
        <v>1824</v>
      </c>
      <c r="D1116" s="11" t="s">
        <v>1825</v>
      </c>
      <c r="E1116" s="11" t="s">
        <v>12406</v>
      </c>
      <c r="F1116" s="14"/>
      <c r="G1116" s="11" t="s">
        <v>1827</v>
      </c>
      <c r="H1116" s="11" t="s">
        <v>1827</v>
      </c>
      <c r="I1116" s="11" t="s">
        <v>1829</v>
      </c>
      <c r="J1116" s="12" t="s">
        <v>1741</v>
      </c>
      <c r="K1116" s="12" t="s">
        <v>269</v>
      </c>
      <c r="L1116" s="11" t="s">
        <v>11666</v>
      </c>
      <c r="M1116" s="11" t="s">
        <v>36</v>
      </c>
      <c r="N1116" s="11">
        <v>0</v>
      </c>
      <c r="O1116" s="11">
        <v>1</v>
      </c>
      <c r="P1116" s="11" t="s">
        <v>12407</v>
      </c>
      <c r="Q1116" s="130">
        <v>4</v>
      </c>
      <c r="R1116" s="130">
        <v>4</v>
      </c>
      <c r="S1116" s="14"/>
      <c r="T1116" s="16"/>
    </row>
    <row r="1117" spans="1:20" ht="14.25" customHeight="1">
      <c r="A1117" s="7">
        <v>139</v>
      </c>
      <c r="B1117" s="19" t="s">
        <v>1823</v>
      </c>
      <c r="C1117" s="10" t="s">
        <v>38</v>
      </c>
      <c r="D1117" s="10" t="s">
        <v>38</v>
      </c>
      <c r="E1117" s="14"/>
      <c r="F1117" s="14"/>
      <c r="G1117" s="14"/>
      <c r="H1117" s="14"/>
      <c r="I1117" s="14"/>
      <c r="J1117" s="12" t="s">
        <v>672</v>
      </c>
      <c r="K1117" s="415"/>
      <c r="L1117" s="11" t="s">
        <v>11663</v>
      </c>
      <c r="M1117" s="11" t="s">
        <v>43</v>
      </c>
      <c r="N1117" s="11">
        <v>0</v>
      </c>
      <c r="O1117" s="11">
        <v>1</v>
      </c>
      <c r="P1117" s="11"/>
      <c r="Q1117" s="11"/>
      <c r="R1117" s="11"/>
      <c r="S1117" s="14"/>
      <c r="T1117" s="16"/>
    </row>
    <row r="1118" spans="1:20" ht="14.25" customHeight="1">
      <c r="A1118" s="7">
        <v>139</v>
      </c>
      <c r="B1118" s="19" t="s">
        <v>1823</v>
      </c>
      <c r="C1118" s="11" t="s">
        <v>12263</v>
      </c>
      <c r="D1118" s="11" t="s">
        <v>12263</v>
      </c>
      <c r="E1118" s="14"/>
      <c r="F1118" s="14"/>
      <c r="G1118" s="14"/>
      <c r="H1118" s="14"/>
      <c r="I1118" s="14"/>
      <c r="J1118" s="12" t="s">
        <v>672</v>
      </c>
      <c r="K1118" s="415"/>
      <c r="L1118" s="11" t="s">
        <v>11663</v>
      </c>
      <c r="M1118" s="11" t="s">
        <v>43</v>
      </c>
      <c r="N1118" s="11">
        <v>0</v>
      </c>
      <c r="O1118" s="11">
        <v>1</v>
      </c>
      <c r="P1118" s="11"/>
      <c r="Q1118" s="11"/>
      <c r="R1118" s="11"/>
      <c r="S1118" s="14"/>
      <c r="T1118" s="16"/>
    </row>
    <row r="1119" spans="1:20" ht="14.25" customHeight="1">
      <c r="A1119" s="7">
        <v>140</v>
      </c>
      <c r="B1119" s="19" t="s">
        <v>1830</v>
      </c>
      <c r="C1119" s="11" t="s">
        <v>1552</v>
      </c>
      <c r="D1119" s="11" t="s">
        <v>1553</v>
      </c>
      <c r="E1119" s="14"/>
      <c r="F1119" s="14"/>
      <c r="G1119" s="11" t="s">
        <v>1831</v>
      </c>
      <c r="H1119" s="11" t="s">
        <v>1831</v>
      </c>
      <c r="I1119" s="11" t="s">
        <v>464</v>
      </c>
      <c r="J1119" s="12" t="s">
        <v>1694</v>
      </c>
      <c r="K1119" s="12" t="s">
        <v>1519</v>
      </c>
      <c r="L1119" s="11" t="s">
        <v>11666</v>
      </c>
      <c r="M1119" s="11" t="s">
        <v>28</v>
      </c>
      <c r="N1119" s="11">
        <v>1</v>
      </c>
      <c r="O1119" s="11">
        <v>0</v>
      </c>
      <c r="P1119" s="11" t="s">
        <v>12408</v>
      </c>
      <c r="Q1119" s="130">
        <v>4</v>
      </c>
      <c r="R1119" s="130">
        <v>5</v>
      </c>
      <c r="S1119" s="11"/>
      <c r="T1119" s="16"/>
    </row>
    <row r="1120" spans="1:20" ht="14.25" customHeight="1">
      <c r="A1120" s="7">
        <v>141</v>
      </c>
      <c r="B1120" s="19" t="s">
        <v>1833</v>
      </c>
      <c r="C1120" s="11" t="s">
        <v>75</v>
      </c>
      <c r="D1120" s="11" t="s">
        <v>75</v>
      </c>
      <c r="E1120" s="14"/>
      <c r="F1120" s="14"/>
      <c r="G1120" s="11" t="s">
        <v>12409</v>
      </c>
      <c r="H1120" s="11" t="s">
        <v>12409</v>
      </c>
      <c r="I1120" s="14"/>
      <c r="J1120" s="12" t="s">
        <v>338</v>
      </c>
      <c r="K1120" s="12" t="s">
        <v>1791</v>
      </c>
      <c r="L1120" s="11" t="s">
        <v>11666</v>
      </c>
      <c r="M1120" s="11" t="s">
        <v>78</v>
      </c>
      <c r="N1120" s="11">
        <v>0</v>
      </c>
      <c r="O1120" s="11">
        <v>5</v>
      </c>
      <c r="P1120" s="11" t="s">
        <v>12410</v>
      </c>
      <c r="Q1120" s="130">
        <v>4</v>
      </c>
      <c r="R1120" s="130">
        <v>5</v>
      </c>
      <c r="S1120" s="14"/>
      <c r="T1120" s="16"/>
    </row>
    <row r="1121" spans="1:20" ht="14.25" customHeight="1">
      <c r="A1121" s="7">
        <v>141</v>
      </c>
      <c r="B1121" s="19" t="s">
        <v>1833</v>
      </c>
      <c r="C1121" s="11" t="s">
        <v>37</v>
      </c>
      <c r="D1121" s="11" t="s">
        <v>560</v>
      </c>
      <c r="E1121" s="11" t="s">
        <v>12411</v>
      </c>
      <c r="F1121" s="11" t="s">
        <v>177</v>
      </c>
      <c r="G1121" s="14"/>
      <c r="H1121" s="14"/>
      <c r="I1121" s="11" t="s">
        <v>1439</v>
      </c>
      <c r="J1121" s="12" t="s">
        <v>1835</v>
      </c>
      <c r="K1121" s="12" t="s">
        <v>1836</v>
      </c>
      <c r="L1121" s="11" t="s">
        <v>11663</v>
      </c>
      <c r="M1121" s="11" t="s">
        <v>43</v>
      </c>
      <c r="N1121" s="11">
        <v>0</v>
      </c>
      <c r="O1121" s="11">
        <v>1</v>
      </c>
      <c r="P1121" s="11"/>
      <c r="Q1121" s="130">
        <v>4</v>
      </c>
      <c r="R1121" s="130">
        <v>4</v>
      </c>
      <c r="S1121" s="14"/>
      <c r="T1121" s="16"/>
    </row>
    <row r="1122" spans="1:20" ht="14.25" customHeight="1">
      <c r="A1122" s="7">
        <v>141</v>
      </c>
      <c r="B1122" s="19" t="s">
        <v>1833</v>
      </c>
      <c r="C1122" s="11" t="s">
        <v>1747</v>
      </c>
      <c r="D1122" s="11" t="s">
        <v>1806</v>
      </c>
      <c r="E1122" s="14"/>
      <c r="F1122" s="11" t="s">
        <v>11107</v>
      </c>
      <c r="G1122" s="11" t="s">
        <v>1838</v>
      </c>
      <c r="H1122" s="11" t="s">
        <v>1838</v>
      </c>
      <c r="I1122" s="11" t="s">
        <v>1839</v>
      </c>
      <c r="J1122" s="12" t="s">
        <v>583</v>
      </c>
      <c r="K1122" s="12" t="s">
        <v>228</v>
      </c>
      <c r="L1122" s="11" t="s">
        <v>11663</v>
      </c>
      <c r="M1122" s="11" t="s">
        <v>43</v>
      </c>
      <c r="N1122" s="11">
        <v>1</v>
      </c>
      <c r="O1122" s="11">
        <v>1</v>
      </c>
      <c r="P1122" s="11"/>
      <c r="Q1122" s="130">
        <v>4</v>
      </c>
      <c r="R1122" s="130">
        <v>4</v>
      </c>
      <c r="S1122" s="14"/>
      <c r="T1122" s="16"/>
    </row>
    <row r="1123" spans="1:20" ht="14.25" customHeight="1">
      <c r="A1123" s="7">
        <v>141</v>
      </c>
      <c r="B1123" s="19" t="s">
        <v>1833</v>
      </c>
      <c r="C1123" s="11" t="s">
        <v>148</v>
      </c>
      <c r="D1123" s="11" t="s">
        <v>90</v>
      </c>
      <c r="E1123" s="14"/>
      <c r="F1123" s="11" t="s">
        <v>148</v>
      </c>
      <c r="G1123" s="11" t="s">
        <v>1841</v>
      </c>
      <c r="H1123" s="11" t="s">
        <v>1841</v>
      </c>
      <c r="I1123" s="14"/>
      <c r="J1123" s="12" t="s">
        <v>342</v>
      </c>
      <c r="K1123" s="12" t="s">
        <v>1840</v>
      </c>
      <c r="L1123" s="11" t="s">
        <v>11666</v>
      </c>
      <c r="M1123" s="11" t="s">
        <v>153</v>
      </c>
      <c r="N1123" s="11">
        <v>0</v>
      </c>
      <c r="O1123" s="11">
        <v>1</v>
      </c>
      <c r="P1123" s="11"/>
      <c r="Q1123" s="130">
        <v>4</v>
      </c>
      <c r="R1123" s="130">
        <v>4</v>
      </c>
      <c r="S1123" s="14"/>
      <c r="T1123" s="16"/>
    </row>
    <row r="1124" spans="1:20" ht="14.25" customHeight="1">
      <c r="A1124" s="7">
        <v>142</v>
      </c>
      <c r="B1124" s="19" t="s">
        <v>1842</v>
      </c>
      <c r="C1124" s="11" t="s">
        <v>823</v>
      </c>
      <c r="D1124" s="11" t="s">
        <v>648</v>
      </c>
      <c r="E1124" s="14"/>
      <c r="F1124" s="11" t="s">
        <v>1843</v>
      </c>
      <c r="G1124" s="11" t="s">
        <v>1845</v>
      </c>
      <c r="H1124" s="11" t="s">
        <v>1845</v>
      </c>
      <c r="I1124" s="11" t="s">
        <v>1439</v>
      </c>
      <c r="J1124" s="12" t="s">
        <v>709</v>
      </c>
      <c r="K1124" s="12" t="s">
        <v>1844</v>
      </c>
      <c r="L1124" s="11" t="s">
        <v>11666</v>
      </c>
      <c r="M1124" s="11" t="s">
        <v>43</v>
      </c>
      <c r="N1124" s="11">
        <v>0</v>
      </c>
      <c r="O1124" s="11">
        <v>1</v>
      </c>
      <c r="P1124" s="11"/>
      <c r="Q1124" s="130">
        <v>4</v>
      </c>
      <c r="R1124" s="130">
        <v>4</v>
      </c>
      <c r="S1124" s="11"/>
      <c r="T1124" s="16"/>
    </row>
    <row r="1125" spans="1:20" ht="14.25" customHeight="1">
      <c r="A1125" s="7">
        <v>142</v>
      </c>
      <c r="B1125" s="19" t="s">
        <v>1842</v>
      </c>
      <c r="C1125" s="11" t="s">
        <v>1847</v>
      </c>
      <c r="D1125" s="11" t="s">
        <v>1848</v>
      </c>
      <c r="E1125" s="14"/>
      <c r="F1125" s="14"/>
      <c r="G1125" s="11" t="s">
        <v>1850</v>
      </c>
      <c r="H1125" s="11" t="s">
        <v>1850</v>
      </c>
      <c r="I1125" s="14"/>
      <c r="J1125" s="12" t="s">
        <v>1105</v>
      </c>
      <c r="K1125" s="12" t="s">
        <v>419</v>
      </c>
      <c r="L1125" s="11" t="s">
        <v>11666</v>
      </c>
      <c r="M1125" s="11" t="s">
        <v>28</v>
      </c>
      <c r="N1125" s="11">
        <v>0</v>
      </c>
      <c r="O1125" s="11">
        <v>1</v>
      </c>
      <c r="P1125" s="11" t="s">
        <v>12412</v>
      </c>
      <c r="Q1125" s="130">
        <v>4</v>
      </c>
      <c r="R1125" s="130">
        <v>5</v>
      </c>
      <c r="S1125" s="14"/>
      <c r="T1125" s="16"/>
    </row>
    <row r="1126" spans="1:20" ht="14.25" customHeight="1">
      <c r="A1126" s="7">
        <v>142</v>
      </c>
      <c r="B1126" s="19" t="s">
        <v>1842</v>
      </c>
      <c r="C1126" s="11" t="s">
        <v>284</v>
      </c>
      <c r="D1126" s="11" t="s">
        <v>284</v>
      </c>
      <c r="E1126" s="11" t="s">
        <v>1762</v>
      </c>
      <c r="F1126" s="14"/>
      <c r="G1126" s="14"/>
      <c r="H1126" s="14"/>
      <c r="I1126" s="14"/>
      <c r="J1126" s="12" t="s">
        <v>934</v>
      </c>
      <c r="K1126" s="415"/>
      <c r="L1126" s="11" t="s">
        <v>11688</v>
      </c>
      <c r="M1126" s="11" t="s">
        <v>83</v>
      </c>
      <c r="N1126" s="11">
        <v>0</v>
      </c>
      <c r="O1126" s="11">
        <v>3</v>
      </c>
      <c r="P1126" s="11"/>
      <c r="Q1126" s="11"/>
      <c r="R1126" s="11"/>
      <c r="S1126" s="14"/>
      <c r="T1126" s="16"/>
    </row>
    <row r="1127" spans="1:20" ht="14.25" customHeight="1">
      <c r="A1127" s="7">
        <v>142</v>
      </c>
      <c r="B1127" s="19" t="s">
        <v>1842</v>
      </c>
      <c r="C1127" s="11" t="s">
        <v>1136</v>
      </c>
      <c r="D1127" s="11" t="s">
        <v>1851</v>
      </c>
      <c r="E1127" s="14"/>
      <c r="F1127" s="11" t="s">
        <v>11108</v>
      </c>
      <c r="G1127" s="11" t="s">
        <v>1853</v>
      </c>
      <c r="H1127" s="11" t="s">
        <v>1853</v>
      </c>
      <c r="I1127" s="11" t="s">
        <v>586</v>
      </c>
      <c r="J1127" s="12" t="s">
        <v>1765</v>
      </c>
      <c r="K1127" s="12" t="s">
        <v>1852</v>
      </c>
      <c r="L1127" s="11" t="s">
        <v>11663</v>
      </c>
      <c r="M1127" s="11" t="s">
        <v>43</v>
      </c>
      <c r="N1127" s="11">
        <v>0</v>
      </c>
      <c r="O1127" s="11">
        <v>1</v>
      </c>
      <c r="P1127" s="11" t="s">
        <v>12413</v>
      </c>
      <c r="Q1127" s="130">
        <v>4</v>
      </c>
      <c r="R1127" s="130">
        <v>4</v>
      </c>
      <c r="S1127" s="14"/>
      <c r="T1127" s="16"/>
    </row>
    <row r="1128" spans="1:20" ht="14.25" customHeight="1">
      <c r="A1128" s="7">
        <v>142</v>
      </c>
      <c r="B1128" s="19" t="s">
        <v>1842</v>
      </c>
      <c r="C1128" s="11" t="s">
        <v>1136</v>
      </c>
      <c r="D1128" s="11" t="s">
        <v>1790</v>
      </c>
      <c r="E1128" s="14"/>
      <c r="F1128" s="11" t="s">
        <v>1138</v>
      </c>
      <c r="G1128" s="11" t="s">
        <v>1854</v>
      </c>
      <c r="H1128" s="11" t="s">
        <v>1854</v>
      </c>
      <c r="I1128" s="14"/>
      <c r="J1128" s="12" t="s">
        <v>1279</v>
      </c>
      <c r="K1128" s="12" t="s">
        <v>524</v>
      </c>
      <c r="L1128" s="11" t="s">
        <v>11663</v>
      </c>
      <c r="M1128" s="11" t="s">
        <v>43</v>
      </c>
      <c r="N1128" s="11">
        <v>0</v>
      </c>
      <c r="O1128" s="11">
        <v>1</v>
      </c>
      <c r="P1128" s="11" t="s">
        <v>12414</v>
      </c>
      <c r="Q1128" s="130">
        <v>4</v>
      </c>
      <c r="R1128" s="130">
        <v>4</v>
      </c>
      <c r="S1128" s="14"/>
      <c r="T1128" s="16"/>
    </row>
    <row r="1129" spans="1:20" ht="14.25" customHeight="1">
      <c r="A1129" s="7">
        <v>142</v>
      </c>
      <c r="B1129" s="19" t="s">
        <v>1842</v>
      </c>
      <c r="C1129" s="11" t="s">
        <v>148</v>
      </c>
      <c r="D1129" s="11" t="s">
        <v>148</v>
      </c>
      <c r="E1129" s="14"/>
      <c r="F1129" s="14"/>
      <c r="G1129" s="11" t="s">
        <v>1858</v>
      </c>
      <c r="H1129" s="11" t="s">
        <v>1858</v>
      </c>
      <c r="I1129" s="14"/>
      <c r="J1129" s="12" t="s">
        <v>1855</v>
      </c>
      <c r="K1129" s="12" t="s">
        <v>1856</v>
      </c>
      <c r="L1129" s="11" t="s">
        <v>11666</v>
      </c>
      <c r="M1129" s="11" t="s">
        <v>153</v>
      </c>
      <c r="N1129" s="11">
        <v>0</v>
      </c>
      <c r="O1129" s="11">
        <v>1</v>
      </c>
      <c r="P1129" s="11"/>
      <c r="Q1129" s="130">
        <v>4</v>
      </c>
      <c r="R1129" s="130">
        <v>5</v>
      </c>
      <c r="S1129" s="14"/>
      <c r="T1129" s="16"/>
    </row>
    <row r="1130" spans="1:20" ht="14.25" customHeight="1">
      <c r="A1130" s="7">
        <v>142</v>
      </c>
      <c r="B1130" s="19" t="s">
        <v>1842</v>
      </c>
      <c r="C1130" s="11" t="s">
        <v>1601</v>
      </c>
      <c r="D1130" s="11" t="s">
        <v>1859</v>
      </c>
      <c r="E1130" s="14"/>
      <c r="F1130" s="14"/>
      <c r="G1130" s="11" t="s">
        <v>1861</v>
      </c>
      <c r="H1130" s="11" t="s">
        <v>12415</v>
      </c>
      <c r="I1130" s="14"/>
      <c r="J1130" s="12" t="s">
        <v>1356</v>
      </c>
      <c r="K1130" s="12" t="s">
        <v>1860</v>
      </c>
      <c r="L1130" s="11" t="s">
        <v>11663</v>
      </c>
      <c r="M1130" s="11" t="s">
        <v>43</v>
      </c>
      <c r="N1130" s="11">
        <v>0</v>
      </c>
      <c r="O1130" s="11">
        <v>1</v>
      </c>
      <c r="P1130" s="11" t="s">
        <v>12416</v>
      </c>
      <c r="Q1130" s="130">
        <v>4</v>
      </c>
      <c r="R1130" s="130">
        <v>5</v>
      </c>
      <c r="S1130" s="14"/>
      <c r="T1130" s="16"/>
    </row>
    <row r="1131" spans="1:20" ht="14.25" customHeight="1">
      <c r="A1131" s="7">
        <v>143</v>
      </c>
      <c r="B1131" s="19" t="s">
        <v>1863</v>
      </c>
      <c r="C1131" s="11" t="s">
        <v>12417</v>
      </c>
      <c r="D1131" s="11" t="s">
        <v>12417</v>
      </c>
      <c r="E1131" s="14"/>
      <c r="F1131" s="14"/>
      <c r="G1131" s="14"/>
      <c r="H1131" s="14"/>
      <c r="I1131" s="14"/>
      <c r="J1131" s="12" t="s">
        <v>375</v>
      </c>
      <c r="K1131" s="415"/>
      <c r="L1131" s="11" t="s">
        <v>11688</v>
      </c>
      <c r="M1131" s="11" t="s">
        <v>83</v>
      </c>
      <c r="N1131" s="11">
        <v>0</v>
      </c>
      <c r="O1131" s="11">
        <v>3</v>
      </c>
      <c r="P1131" s="11" t="s">
        <v>12402</v>
      </c>
      <c r="Q1131" s="11"/>
      <c r="R1131" s="11"/>
      <c r="S1131" s="11" t="s">
        <v>12418</v>
      </c>
      <c r="T1131" s="16"/>
    </row>
    <row r="1132" spans="1:20" ht="14.25" customHeight="1">
      <c r="A1132" s="7">
        <v>143</v>
      </c>
      <c r="B1132" s="19" t="s">
        <v>1863</v>
      </c>
      <c r="C1132" s="11" t="s">
        <v>80</v>
      </c>
      <c r="D1132" s="11" t="s">
        <v>80</v>
      </c>
      <c r="E1132" s="11" t="s">
        <v>718</v>
      </c>
      <c r="F1132" s="11"/>
      <c r="G1132" s="11" t="s">
        <v>1866</v>
      </c>
      <c r="H1132" s="11" t="s">
        <v>1866</v>
      </c>
      <c r="I1132" s="14"/>
      <c r="J1132" s="12" t="s">
        <v>1032</v>
      </c>
      <c r="K1132" s="12" t="s">
        <v>1864</v>
      </c>
      <c r="L1132" s="11" t="s">
        <v>11688</v>
      </c>
      <c r="M1132" s="11" t="s">
        <v>83</v>
      </c>
      <c r="N1132" s="11">
        <v>0</v>
      </c>
      <c r="O1132" s="11">
        <v>3</v>
      </c>
      <c r="P1132" s="11"/>
      <c r="Q1132" s="130">
        <v>4</v>
      </c>
      <c r="R1132" s="130">
        <v>4</v>
      </c>
      <c r="S1132" s="11"/>
      <c r="T1132" s="16"/>
    </row>
    <row r="1133" spans="1:20" ht="14.25" customHeight="1">
      <c r="A1133" s="7">
        <v>143</v>
      </c>
      <c r="B1133" s="19" t="s">
        <v>1863</v>
      </c>
      <c r="C1133" s="11" t="s">
        <v>294</v>
      </c>
      <c r="D1133" s="11" t="s">
        <v>294</v>
      </c>
      <c r="E1133" s="14"/>
      <c r="F1133" s="14"/>
      <c r="G1133" s="14"/>
      <c r="H1133" s="14"/>
      <c r="I1133" s="14"/>
      <c r="J1133" s="12" t="s">
        <v>945</v>
      </c>
      <c r="K1133" s="415"/>
      <c r="L1133" s="11" t="s">
        <v>11666</v>
      </c>
      <c r="M1133" s="11" t="s">
        <v>5797</v>
      </c>
      <c r="N1133" s="11">
        <v>0</v>
      </c>
      <c r="O1133" s="11">
        <v>1</v>
      </c>
      <c r="P1133" s="11"/>
      <c r="Q1133" s="11"/>
      <c r="R1133" s="11"/>
      <c r="S1133" s="11" t="s">
        <v>12419</v>
      </c>
      <c r="T1133" s="16"/>
    </row>
    <row r="1134" spans="1:20" ht="14.25" customHeight="1">
      <c r="A1134" s="7">
        <v>143</v>
      </c>
      <c r="B1134" s="19" t="s">
        <v>1863</v>
      </c>
      <c r="C1134" s="11" t="s">
        <v>75</v>
      </c>
      <c r="D1134" s="11" t="s">
        <v>75</v>
      </c>
      <c r="E1134" s="14"/>
      <c r="F1134" s="14"/>
      <c r="G1134" s="14"/>
      <c r="H1134" s="14"/>
      <c r="I1134" s="14"/>
      <c r="J1134" s="12" t="s">
        <v>523</v>
      </c>
      <c r="K1134" s="415"/>
      <c r="L1134" s="11" t="s">
        <v>11666</v>
      </c>
      <c r="M1134" s="11" t="s">
        <v>78</v>
      </c>
      <c r="N1134" s="11">
        <v>0</v>
      </c>
      <c r="O1134" s="11">
        <v>1</v>
      </c>
      <c r="P1134" s="11" t="s">
        <v>12420</v>
      </c>
      <c r="Q1134" s="11"/>
      <c r="R1134" s="11"/>
      <c r="S1134" s="14"/>
      <c r="T1134" s="16"/>
    </row>
    <row r="1135" spans="1:20" ht="14.25" customHeight="1">
      <c r="A1135" s="7">
        <v>143</v>
      </c>
      <c r="B1135" s="19" t="s">
        <v>1863</v>
      </c>
      <c r="C1135" s="11" t="s">
        <v>1868</v>
      </c>
      <c r="D1135" s="11" t="s">
        <v>1868</v>
      </c>
      <c r="E1135" s="14"/>
      <c r="F1135" s="11" t="s">
        <v>1869</v>
      </c>
      <c r="G1135" s="14"/>
      <c r="H1135" s="14"/>
      <c r="I1135" s="14"/>
      <c r="J1135" s="12" t="s">
        <v>1011</v>
      </c>
      <c r="K1135" s="12" t="s">
        <v>1870</v>
      </c>
      <c r="L1135" s="11" t="s">
        <v>11738</v>
      </c>
      <c r="M1135" s="11" t="s">
        <v>83</v>
      </c>
      <c r="N1135" s="11">
        <v>0</v>
      </c>
      <c r="O1135" s="11">
        <v>3</v>
      </c>
      <c r="P1135" s="11"/>
      <c r="Q1135" s="130">
        <v>4</v>
      </c>
      <c r="R1135" s="130">
        <v>4</v>
      </c>
      <c r="S1135" s="14"/>
      <c r="T1135" s="16"/>
    </row>
    <row r="1136" spans="1:20" ht="14.25" customHeight="1">
      <c r="A1136" s="7">
        <v>144</v>
      </c>
      <c r="B1136" s="19" t="s">
        <v>1872</v>
      </c>
      <c r="C1136" s="11" t="s">
        <v>1873</v>
      </c>
      <c r="D1136" s="11" t="s">
        <v>1873</v>
      </c>
      <c r="E1136" s="14"/>
      <c r="F1136" s="11" t="s">
        <v>1874</v>
      </c>
      <c r="G1136" s="11" t="s">
        <v>1876</v>
      </c>
      <c r="H1136" s="11" t="s">
        <v>1876</v>
      </c>
      <c r="I1136" s="14"/>
      <c r="J1136" s="12" t="s">
        <v>422</v>
      </c>
      <c r="K1136" s="12" t="s">
        <v>1875</v>
      </c>
      <c r="L1136" s="11" t="s">
        <v>11663</v>
      </c>
      <c r="M1136" s="11" t="s">
        <v>5797</v>
      </c>
      <c r="N1136" s="11">
        <v>1</v>
      </c>
      <c r="O1136" s="11">
        <v>5</v>
      </c>
      <c r="P1136" s="11"/>
      <c r="Q1136" s="130">
        <v>4</v>
      </c>
      <c r="R1136" s="130">
        <v>4</v>
      </c>
      <c r="S1136" s="14"/>
      <c r="T1136" s="16"/>
    </row>
    <row r="1137" spans="1:20" ht="14.25" customHeight="1">
      <c r="A1137" s="7">
        <v>144</v>
      </c>
      <c r="B1137" s="19" t="s">
        <v>1872</v>
      </c>
      <c r="C1137" s="11" t="s">
        <v>118</v>
      </c>
      <c r="D1137" s="11" t="s">
        <v>1877</v>
      </c>
      <c r="E1137" s="14"/>
      <c r="F1137" s="14"/>
      <c r="G1137" s="11" t="s">
        <v>1878</v>
      </c>
      <c r="H1137" s="11" t="s">
        <v>1878</v>
      </c>
      <c r="I1137" s="11" t="s">
        <v>1879</v>
      </c>
      <c r="J1137" s="12" t="s">
        <v>744</v>
      </c>
      <c r="K1137" s="12" t="s">
        <v>131</v>
      </c>
      <c r="L1137" s="11" t="s">
        <v>11666</v>
      </c>
      <c r="M1137" s="11" t="s">
        <v>5797</v>
      </c>
      <c r="N1137" s="11">
        <v>0</v>
      </c>
      <c r="O1137" s="11">
        <v>5</v>
      </c>
      <c r="P1137" s="11"/>
      <c r="Q1137" s="130">
        <v>4</v>
      </c>
      <c r="R1137" s="130">
        <v>4</v>
      </c>
      <c r="S1137" s="14"/>
      <c r="T1137" s="16"/>
    </row>
    <row r="1138" spans="1:20" ht="14.25" customHeight="1">
      <c r="A1138" s="7">
        <v>144</v>
      </c>
      <c r="B1138" s="19" t="s">
        <v>1872</v>
      </c>
      <c r="C1138" s="11" t="s">
        <v>784</v>
      </c>
      <c r="D1138" s="11" t="s">
        <v>784</v>
      </c>
      <c r="E1138" s="14"/>
      <c r="F1138" s="14"/>
      <c r="G1138" s="11" t="s">
        <v>12421</v>
      </c>
      <c r="H1138" s="11" t="s">
        <v>1881</v>
      </c>
      <c r="I1138" s="14"/>
      <c r="J1138" s="12" t="s">
        <v>854</v>
      </c>
      <c r="K1138" s="12" t="s">
        <v>1699</v>
      </c>
      <c r="L1138" s="11" t="s">
        <v>11663</v>
      </c>
      <c r="M1138" s="11" t="s">
        <v>5797</v>
      </c>
      <c r="N1138" s="11">
        <v>0</v>
      </c>
      <c r="O1138" s="11">
        <v>0</v>
      </c>
      <c r="P1138" s="11" t="s">
        <v>12422</v>
      </c>
      <c r="Q1138" s="130">
        <v>5</v>
      </c>
      <c r="R1138" s="130">
        <v>4</v>
      </c>
      <c r="S1138" s="14"/>
      <c r="T1138" s="16"/>
    </row>
    <row r="1139" spans="1:20" ht="14.25" customHeight="1">
      <c r="A1139" s="7">
        <v>144</v>
      </c>
      <c r="B1139" s="19" t="s">
        <v>1872</v>
      </c>
      <c r="C1139" s="11" t="s">
        <v>1882</v>
      </c>
      <c r="D1139" s="11" t="s">
        <v>1882</v>
      </c>
      <c r="E1139" s="14"/>
      <c r="F1139" s="14"/>
      <c r="G1139" s="11" t="s">
        <v>1885</v>
      </c>
      <c r="H1139" s="11" t="s">
        <v>1885</v>
      </c>
      <c r="I1139" s="14"/>
      <c r="J1139" s="12" t="s">
        <v>1883</v>
      </c>
      <c r="K1139" s="12" t="s">
        <v>1504</v>
      </c>
      <c r="L1139" s="11" t="s">
        <v>11663</v>
      </c>
      <c r="M1139" s="11" t="s">
        <v>43</v>
      </c>
      <c r="N1139" s="11">
        <v>0</v>
      </c>
      <c r="O1139" s="11">
        <v>0</v>
      </c>
      <c r="P1139" s="11"/>
      <c r="Q1139" s="130">
        <v>4</v>
      </c>
      <c r="R1139" s="130">
        <v>4</v>
      </c>
      <c r="S1139" s="14"/>
      <c r="T1139" s="16"/>
    </row>
    <row r="1140" spans="1:20" ht="14.25" customHeight="1">
      <c r="A1140" s="7">
        <v>145</v>
      </c>
      <c r="B1140" s="19" t="s">
        <v>1886</v>
      </c>
      <c r="C1140" s="11" t="s">
        <v>886</v>
      </c>
      <c r="D1140" s="11" t="s">
        <v>886</v>
      </c>
      <c r="E1140" s="11" t="s">
        <v>12423</v>
      </c>
      <c r="F1140" s="11" t="s">
        <v>1887</v>
      </c>
      <c r="G1140" s="11" t="s">
        <v>1888</v>
      </c>
      <c r="H1140" s="11" t="s">
        <v>1888</v>
      </c>
      <c r="I1140" s="14"/>
      <c r="J1140" s="407" t="s">
        <v>217</v>
      </c>
      <c r="K1140" s="12" t="s">
        <v>686</v>
      </c>
      <c r="L1140" s="11" t="s">
        <v>11663</v>
      </c>
      <c r="M1140" s="11" t="s">
        <v>28</v>
      </c>
      <c r="N1140" s="11">
        <v>0</v>
      </c>
      <c r="O1140" s="11">
        <v>3</v>
      </c>
      <c r="P1140" s="11"/>
      <c r="Q1140" s="130">
        <v>4</v>
      </c>
      <c r="R1140" s="130">
        <v>4</v>
      </c>
      <c r="S1140" s="14"/>
      <c r="T1140" s="16"/>
    </row>
    <row r="1141" spans="1:20" ht="14.25" customHeight="1">
      <c r="A1141" s="7">
        <v>146</v>
      </c>
      <c r="B1141" s="19" t="s">
        <v>1889</v>
      </c>
      <c r="C1141" s="11" t="s">
        <v>1461</v>
      </c>
      <c r="D1141" s="11" t="s">
        <v>1890</v>
      </c>
      <c r="E1141" s="14"/>
      <c r="F1141" s="14"/>
      <c r="G1141" s="11" t="s">
        <v>1893</v>
      </c>
      <c r="H1141" s="11" t="s">
        <v>12424</v>
      </c>
      <c r="I1141" s="14"/>
      <c r="J1141" s="12" t="s">
        <v>1891</v>
      </c>
      <c r="K1141" s="12" t="s">
        <v>675</v>
      </c>
      <c r="L1141" s="11" t="s">
        <v>11666</v>
      </c>
      <c r="M1141" s="11" t="s">
        <v>28</v>
      </c>
      <c r="N1141" s="11">
        <v>0</v>
      </c>
      <c r="O1141" s="11">
        <v>1</v>
      </c>
      <c r="P1141" s="11"/>
      <c r="Q1141" s="130">
        <v>4</v>
      </c>
      <c r="R1141" s="130">
        <v>4</v>
      </c>
      <c r="S1141" s="14"/>
      <c r="T1141" s="16"/>
    </row>
    <row r="1142" spans="1:20" ht="14.25" customHeight="1">
      <c r="A1142" s="7">
        <v>146</v>
      </c>
      <c r="B1142" s="19" t="s">
        <v>1889</v>
      </c>
      <c r="C1142" s="11" t="s">
        <v>593</v>
      </c>
      <c r="D1142" s="11" t="s">
        <v>593</v>
      </c>
      <c r="E1142" s="14"/>
      <c r="F1142" s="14"/>
      <c r="G1142" s="11" t="s">
        <v>1894</v>
      </c>
      <c r="H1142" s="11" t="s">
        <v>1894</v>
      </c>
      <c r="I1142" s="14"/>
      <c r="J1142" s="12" t="s">
        <v>1434</v>
      </c>
      <c r="K1142" s="12" t="s">
        <v>129</v>
      </c>
      <c r="L1142" s="11" t="s">
        <v>11663</v>
      </c>
      <c r="M1142" s="11" t="s">
        <v>43</v>
      </c>
      <c r="N1142" s="11">
        <v>0</v>
      </c>
      <c r="O1142" s="11">
        <v>1</v>
      </c>
      <c r="P1142" s="11"/>
      <c r="Q1142" s="130">
        <v>4</v>
      </c>
      <c r="R1142" s="130">
        <v>4</v>
      </c>
      <c r="S1142" s="14"/>
      <c r="T1142" s="16"/>
    </row>
    <row r="1143" spans="1:20" ht="14.25" customHeight="1">
      <c r="A1143" s="7">
        <v>146</v>
      </c>
      <c r="B1143" s="19" t="s">
        <v>1889</v>
      </c>
      <c r="C1143" s="11" t="s">
        <v>816</v>
      </c>
      <c r="D1143" s="11" t="s">
        <v>852</v>
      </c>
      <c r="E1143" s="11" t="s">
        <v>6924</v>
      </c>
      <c r="F1143" s="14"/>
      <c r="G1143" s="11" t="s">
        <v>12425</v>
      </c>
      <c r="H1143" s="11" t="s">
        <v>12425</v>
      </c>
      <c r="I1143" s="11" t="s">
        <v>12426</v>
      </c>
      <c r="J1143" s="12" t="s">
        <v>1588</v>
      </c>
      <c r="K1143" s="12" t="s">
        <v>774</v>
      </c>
      <c r="L1143" s="11" t="s">
        <v>11666</v>
      </c>
      <c r="M1143" s="11" t="s">
        <v>36</v>
      </c>
      <c r="N1143" s="11">
        <v>0</v>
      </c>
      <c r="O1143" s="11">
        <v>1</v>
      </c>
      <c r="P1143" s="11" t="s">
        <v>12427</v>
      </c>
      <c r="Q1143" s="130">
        <v>4</v>
      </c>
      <c r="R1143" s="130">
        <v>4</v>
      </c>
      <c r="S1143" s="14"/>
      <c r="T1143" s="16"/>
    </row>
    <row r="1144" spans="1:20" ht="14.25" customHeight="1">
      <c r="A1144" s="7">
        <v>146</v>
      </c>
      <c r="B1144" s="19" t="s">
        <v>1889</v>
      </c>
      <c r="C1144" s="11" t="s">
        <v>1552</v>
      </c>
      <c r="D1144" s="11" t="s">
        <v>1553</v>
      </c>
      <c r="E1144" s="11" t="s">
        <v>12428</v>
      </c>
      <c r="F1144" s="14"/>
      <c r="G1144" s="11" t="s">
        <v>1900</v>
      </c>
      <c r="H1144" s="11" t="s">
        <v>1900</v>
      </c>
      <c r="I1144" s="11" t="s">
        <v>12429</v>
      </c>
      <c r="J1144" s="12" t="s">
        <v>583</v>
      </c>
      <c r="K1144" s="12" t="s">
        <v>511</v>
      </c>
      <c r="L1144" s="11" t="s">
        <v>11666</v>
      </c>
      <c r="M1144" s="11" t="s">
        <v>28</v>
      </c>
      <c r="N1144" s="11">
        <v>0</v>
      </c>
      <c r="O1144" s="11">
        <v>1</v>
      </c>
      <c r="P1144" s="11" t="s">
        <v>12430</v>
      </c>
      <c r="Q1144" s="130">
        <v>4</v>
      </c>
      <c r="R1144" s="130">
        <v>4</v>
      </c>
      <c r="S1144" s="14"/>
      <c r="T1144" s="16"/>
    </row>
    <row r="1145" spans="1:20" ht="14.25" customHeight="1">
      <c r="A1145" s="7">
        <v>146</v>
      </c>
      <c r="B1145" s="19" t="s">
        <v>1889</v>
      </c>
      <c r="C1145" s="11" t="s">
        <v>1136</v>
      </c>
      <c r="D1145" s="23"/>
      <c r="E1145" s="14"/>
      <c r="F1145" s="11" t="s">
        <v>1901</v>
      </c>
      <c r="G1145" s="11" t="s">
        <v>1904</v>
      </c>
      <c r="H1145" s="11" t="s">
        <v>1904</v>
      </c>
      <c r="I1145" s="11" t="s">
        <v>12429</v>
      </c>
      <c r="J1145" s="12" t="s">
        <v>1902</v>
      </c>
      <c r="K1145" s="12" t="s">
        <v>170</v>
      </c>
      <c r="L1145" s="11" t="s">
        <v>11663</v>
      </c>
      <c r="M1145" s="11" t="s">
        <v>43</v>
      </c>
      <c r="N1145" s="11">
        <v>0</v>
      </c>
      <c r="O1145" s="11">
        <v>1</v>
      </c>
      <c r="P1145" s="11"/>
      <c r="Q1145" s="130">
        <v>4</v>
      </c>
      <c r="R1145" s="130">
        <v>4</v>
      </c>
      <c r="S1145" s="14"/>
      <c r="T1145" s="16"/>
    </row>
    <row r="1146" spans="1:20" ht="14.25" customHeight="1">
      <c r="A1146" s="7">
        <v>146</v>
      </c>
      <c r="B1146" s="19" t="s">
        <v>1889</v>
      </c>
      <c r="C1146" s="11" t="s">
        <v>862</v>
      </c>
      <c r="D1146" s="44" t="s">
        <v>1550</v>
      </c>
      <c r="E1146" s="11" t="s">
        <v>4884</v>
      </c>
      <c r="F1146" s="14"/>
      <c r="G1146" s="11" t="s">
        <v>1906</v>
      </c>
      <c r="H1146" s="11" t="s">
        <v>1906</v>
      </c>
      <c r="I1146" s="14"/>
      <c r="J1146" s="12" t="s">
        <v>1394</v>
      </c>
      <c r="K1146" s="12" t="s">
        <v>730</v>
      </c>
      <c r="L1146" s="11" t="s">
        <v>11666</v>
      </c>
      <c r="M1146" s="11" t="s">
        <v>28</v>
      </c>
      <c r="N1146" s="11">
        <v>0</v>
      </c>
      <c r="O1146" s="11">
        <v>1</v>
      </c>
      <c r="P1146" s="11" t="s">
        <v>12431</v>
      </c>
      <c r="Q1146" s="130">
        <v>4</v>
      </c>
      <c r="R1146" s="130">
        <v>4</v>
      </c>
      <c r="S1146" s="14"/>
      <c r="T1146" s="16"/>
    </row>
    <row r="1147" spans="1:20" ht="14.25" customHeight="1">
      <c r="A1147" s="7">
        <v>146</v>
      </c>
      <c r="B1147" s="19" t="s">
        <v>1889</v>
      </c>
      <c r="C1147" s="11" t="s">
        <v>1824</v>
      </c>
      <c r="D1147" s="11" t="s">
        <v>1907</v>
      </c>
      <c r="E1147" s="11" t="s">
        <v>12432</v>
      </c>
      <c r="F1147" s="14"/>
      <c r="G1147" s="11" t="s">
        <v>1908</v>
      </c>
      <c r="H1147" s="11" t="s">
        <v>1908</v>
      </c>
      <c r="I1147" s="11" t="s">
        <v>1909</v>
      </c>
      <c r="J1147" s="12" t="s">
        <v>1724</v>
      </c>
      <c r="K1147" s="12" t="s">
        <v>1033</v>
      </c>
      <c r="L1147" s="11" t="s">
        <v>11666</v>
      </c>
      <c r="M1147" s="11" t="s">
        <v>36</v>
      </c>
      <c r="N1147" s="11">
        <v>0</v>
      </c>
      <c r="O1147" s="11">
        <v>1</v>
      </c>
      <c r="P1147" s="11"/>
      <c r="Q1147" s="130">
        <v>4</v>
      </c>
      <c r="R1147" s="130">
        <v>4</v>
      </c>
      <c r="S1147" s="14"/>
      <c r="T1147" s="16"/>
    </row>
    <row r="1148" spans="1:20" ht="14.25" customHeight="1">
      <c r="A1148" s="7">
        <v>146</v>
      </c>
      <c r="B1148" s="19" t="s">
        <v>1889</v>
      </c>
      <c r="C1148" s="11" t="s">
        <v>1847</v>
      </c>
      <c r="D1148" s="11" t="s">
        <v>1848</v>
      </c>
      <c r="E1148" s="11" t="s">
        <v>12433</v>
      </c>
      <c r="F1148" s="14"/>
      <c r="G1148" s="11" t="s">
        <v>12434</v>
      </c>
      <c r="H1148" s="11" t="s">
        <v>12434</v>
      </c>
      <c r="I1148" s="11" t="s">
        <v>1913</v>
      </c>
      <c r="J1148" s="12" t="s">
        <v>1910</v>
      </c>
      <c r="K1148" s="12" t="s">
        <v>726</v>
      </c>
      <c r="L1148" s="11" t="s">
        <v>11666</v>
      </c>
      <c r="M1148" s="11" t="s">
        <v>28</v>
      </c>
      <c r="N1148" s="11">
        <v>0</v>
      </c>
      <c r="O1148" s="11">
        <v>1</v>
      </c>
      <c r="P1148" s="11"/>
      <c r="Q1148" s="130">
        <v>4</v>
      </c>
      <c r="R1148" s="130">
        <v>4</v>
      </c>
      <c r="S1148" s="14"/>
      <c r="T1148" s="16"/>
    </row>
    <row r="1149" spans="1:20" ht="14.25" customHeight="1">
      <c r="A1149" s="7">
        <v>146</v>
      </c>
      <c r="B1149" s="19" t="s">
        <v>1889</v>
      </c>
      <c r="C1149" s="11" t="s">
        <v>1643</v>
      </c>
      <c r="D1149" s="11" t="s">
        <v>1914</v>
      </c>
      <c r="E1149" s="11" t="s">
        <v>233</v>
      </c>
      <c r="F1149" s="14"/>
      <c r="G1149" s="11" t="s">
        <v>1916</v>
      </c>
      <c r="H1149" s="11" t="s">
        <v>1916</v>
      </c>
      <c r="I1149" s="14"/>
      <c r="J1149" s="12" t="s">
        <v>1548</v>
      </c>
      <c r="K1149" s="12" t="s">
        <v>1011</v>
      </c>
      <c r="L1149" s="11" t="s">
        <v>11666</v>
      </c>
      <c r="M1149" s="11" t="s">
        <v>28</v>
      </c>
      <c r="N1149" s="11">
        <v>0</v>
      </c>
      <c r="O1149" s="11">
        <v>1</v>
      </c>
      <c r="P1149" s="11"/>
      <c r="Q1149" s="130">
        <v>4</v>
      </c>
      <c r="R1149" s="130">
        <v>5</v>
      </c>
      <c r="S1149" s="14"/>
      <c r="T1149" s="16"/>
    </row>
    <row r="1150" spans="1:20" ht="14.25" customHeight="1">
      <c r="A1150" s="7">
        <v>146</v>
      </c>
      <c r="B1150" s="19" t="s">
        <v>1889</v>
      </c>
      <c r="C1150" s="11" t="s">
        <v>1525</v>
      </c>
      <c r="D1150" s="11" t="s">
        <v>1526</v>
      </c>
      <c r="E1150" s="11" t="s">
        <v>12435</v>
      </c>
      <c r="F1150" s="14"/>
      <c r="G1150" s="11" t="s">
        <v>12436</v>
      </c>
      <c r="H1150" s="11" t="s">
        <v>12436</v>
      </c>
      <c r="I1150" s="14"/>
      <c r="J1150" s="12" t="s">
        <v>1470</v>
      </c>
      <c r="K1150" s="12" t="s">
        <v>826</v>
      </c>
      <c r="L1150" s="11" t="s">
        <v>11666</v>
      </c>
      <c r="M1150" s="11" t="s">
        <v>28</v>
      </c>
      <c r="N1150" s="11">
        <v>0</v>
      </c>
      <c r="O1150" s="11">
        <v>1</v>
      </c>
      <c r="P1150" s="11" t="s">
        <v>12437</v>
      </c>
      <c r="Q1150" s="130">
        <v>4</v>
      </c>
      <c r="R1150" s="130">
        <v>4</v>
      </c>
      <c r="S1150" s="14"/>
      <c r="T1150" s="16"/>
    </row>
    <row r="1151" spans="1:20" ht="14.25" customHeight="1">
      <c r="A1151" s="7">
        <v>147</v>
      </c>
      <c r="B1151" s="19" t="s">
        <v>1919</v>
      </c>
      <c r="C1151" s="11" t="s">
        <v>350</v>
      </c>
      <c r="D1151" s="11" t="s">
        <v>503</v>
      </c>
      <c r="E1151" s="11" t="s">
        <v>350</v>
      </c>
      <c r="F1151" s="11" t="s">
        <v>1920</v>
      </c>
      <c r="G1151" s="11" t="s">
        <v>1922</v>
      </c>
      <c r="H1151" s="11" t="s">
        <v>1922</v>
      </c>
      <c r="I1151" s="14"/>
      <c r="J1151" s="12" t="s">
        <v>669</v>
      </c>
      <c r="K1151" s="12" t="s">
        <v>770</v>
      </c>
      <c r="L1151" s="11" t="s">
        <v>11666</v>
      </c>
      <c r="M1151" s="11" t="s">
        <v>275</v>
      </c>
      <c r="N1151" s="11">
        <v>0</v>
      </c>
      <c r="O1151" s="11">
        <v>5</v>
      </c>
      <c r="P1151" s="11" t="s">
        <v>12438</v>
      </c>
      <c r="Q1151" s="130">
        <v>4</v>
      </c>
      <c r="R1151" s="130">
        <v>4</v>
      </c>
      <c r="S1151" s="11"/>
      <c r="T1151" s="16"/>
    </row>
    <row r="1152" spans="1:20" ht="14.25" customHeight="1">
      <c r="A1152" s="7">
        <v>147</v>
      </c>
      <c r="B1152" s="19" t="s">
        <v>1919</v>
      </c>
      <c r="C1152" s="11" t="s">
        <v>360</v>
      </c>
      <c r="D1152" s="11" t="s">
        <v>3898</v>
      </c>
      <c r="E1152" s="14"/>
      <c r="F1152" s="11" t="s">
        <v>2153</v>
      </c>
      <c r="G1152" s="14"/>
      <c r="H1152" s="14"/>
      <c r="I1152" s="14"/>
      <c r="J1152" s="12" t="s">
        <v>1804</v>
      </c>
      <c r="K1152" s="415"/>
      <c r="L1152" s="11" t="s">
        <v>11688</v>
      </c>
      <c r="M1152" s="11" t="s">
        <v>83</v>
      </c>
      <c r="N1152" s="11">
        <v>0</v>
      </c>
      <c r="O1152" s="11">
        <v>0</v>
      </c>
      <c r="P1152" s="11"/>
      <c r="Q1152" s="11"/>
      <c r="R1152" s="11"/>
      <c r="S1152" s="14"/>
      <c r="T1152" s="16"/>
    </row>
    <row r="1153" spans="1:20" ht="14.25" customHeight="1">
      <c r="A1153" s="7">
        <v>148</v>
      </c>
      <c r="B1153" s="19" t="s">
        <v>1924</v>
      </c>
      <c r="C1153" s="11" t="s">
        <v>75</v>
      </c>
      <c r="D1153" s="11" t="s">
        <v>75</v>
      </c>
      <c r="E1153" s="11" t="s">
        <v>1509</v>
      </c>
      <c r="F1153" s="14"/>
      <c r="G1153" s="11" t="s">
        <v>257</v>
      </c>
      <c r="H1153" s="11" t="s">
        <v>257</v>
      </c>
      <c r="I1153" s="14"/>
      <c r="J1153" s="12" t="s">
        <v>661</v>
      </c>
      <c r="K1153" s="12" t="s">
        <v>1304</v>
      </c>
      <c r="L1153" s="11" t="s">
        <v>11666</v>
      </c>
      <c r="M1153" s="11" t="s">
        <v>78</v>
      </c>
      <c r="N1153" s="11">
        <v>0</v>
      </c>
      <c r="O1153" s="11">
        <v>5</v>
      </c>
      <c r="P1153" s="11" t="s">
        <v>12439</v>
      </c>
      <c r="Q1153" s="130">
        <v>4</v>
      </c>
      <c r="R1153" s="130">
        <v>4</v>
      </c>
      <c r="S1153" s="14"/>
      <c r="T1153" s="16"/>
    </row>
    <row r="1154" spans="1:20" ht="14.25" customHeight="1">
      <c r="A1154" s="7">
        <v>148</v>
      </c>
      <c r="B1154" s="19" t="s">
        <v>1924</v>
      </c>
      <c r="C1154" s="11" t="s">
        <v>272</v>
      </c>
      <c r="D1154" s="11" t="s">
        <v>273</v>
      </c>
      <c r="E1154" s="14"/>
      <c r="F1154" s="14"/>
      <c r="G1154" s="14"/>
      <c r="H1154" s="14"/>
      <c r="I1154" s="14"/>
      <c r="J1154" s="12" t="s">
        <v>1925</v>
      </c>
      <c r="K1154" s="12" t="s">
        <v>1926</v>
      </c>
      <c r="L1154" s="11" t="s">
        <v>11663</v>
      </c>
      <c r="M1154" s="11" t="s">
        <v>5797</v>
      </c>
      <c r="N1154" s="11">
        <v>0</v>
      </c>
      <c r="O1154" s="11">
        <v>5</v>
      </c>
      <c r="P1154" s="11"/>
      <c r="Q1154" s="130">
        <v>4</v>
      </c>
      <c r="R1154" s="130">
        <v>3</v>
      </c>
      <c r="S1154" s="11"/>
      <c r="T1154" s="16"/>
    </row>
    <row r="1155" spans="1:20" ht="28.8">
      <c r="A1155" s="7">
        <v>148</v>
      </c>
      <c r="B1155" s="19" t="s">
        <v>1924</v>
      </c>
      <c r="C1155" s="11" t="s">
        <v>1928</v>
      </c>
      <c r="D1155" s="11" t="s">
        <v>267</v>
      </c>
      <c r="E1155" s="11" t="s">
        <v>5004</v>
      </c>
      <c r="F1155" s="11" t="s">
        <v>1929</v>
      </c>
      <c r="G1155" s="11" t="s">
        <v>1930</v>
      </c>
      <c r="H1155" s="11" t="s">
        <v>1930</v>
      </c>
      <c r="I1155" s="14"/>
      <c r="J1155" s="12" t="s">
        <v>1171</v>
      </c>
      <c r="K1155" s="12" t="s">
        <v>865</v>
      </c>
      <c r="L1155" s="11" t="s">
        <v>11663</v>
      </c>
      <c r="M1155" s="11" t="s">
        <v>5797</v>
      </c>
      <c r="N1155" s="11">
        <v>0</v>
      </c>
      <c r="O1155" s="11">
        <v>5</v>
      </c>
      <c r="P1155" s="11" t="s">
        <v>12440</v>
      </c>
      <c r="Q1155" s="130">
        <v>4</v>
      </c>
      <c r="R1155" s="130">
        <v>4</v>
      </c>
      <c r="S1155" s="14"/>
      <c r="T1155" s="16"/>
    </row>
    <row r="1156" spans="1:20" ht="28.8">
      <c r="A1156" s="1">
        <v>149</v>
      </c>
      <c r="B1156" s="10" t="s">
        <v>1931</v>
      </c>
      <c r="C1156" s="11" t="s">
        <v>1454</v>
      </c>
      <c r="D1156" s="11" t="s">
        <v>1455</v>
      </c>
      <c r="E1156" s="14"/>
      <c r="F1156" s="14"/>
      <c r="G1156" s="11" t="s">
        <v>1932</v>
      </c>
      <c r="H1156" s="11" t="s">
        <v>1932</v>
      </c>
      <c r="I1156" s="14"/>
      <c r="J1156" s="12" t="s">
        <v>1297</v>
      </c>
      <c r="K1156" s="12" t="s">
        <v>1304</v>
      </c>
      <c r="L1156" s="11" t="s">
        <v>11666</v>
      </c>
      <c r="M1156" s="11" t="s">
        <v>43</v>
      </c>
      <c r="N1156" s="11">
        <v>0</v>
      </c>
      <c r="O1156" s="11">
        <v>1</v>
      </c>
      <c r="P1156" s="11" t="s">
        <v>12441</v>
      </c>
      <c r="Q1156" s="130">
        <v>4</v>
      </c>
      <c r="R1156" s="130">
        <v>3</v>
      </c>
      <c r="S1156" s="11"/>
      <c r="T1156" s="21"/>
    </row>
    <row r="1157" spans="1:20" ht="14.25" customHeight="1">
      <c r="A1157" s="7">
        <v>150</v>
      </c>
      <c r="B1157" s="19" t="s">
        <v>1933</v>
      </c>
      <c r="C1157" s="11" t="s">
        <v>1934</v>
      </c>
      <c r="D1157" s="11" t="s">
        <v>1935</v>
      </c>
      <c r="E1157" s="11" t="s">
        <v>8594</v>
      </c>
      <c r="F1157" s="11" t="s">
        <v>1936</v>
      </c>
      <c r="G1157" s="11" t="s">
        <v>1940</v>
      </c>
      <c r="H1157" s="11" t="s">
        <v>1940</v>
      </c>
      <c r="I1157" s="14"/>
      <c r="J1157" s="12" t="s">
        <v>1937</v>
      </c>
      <c r="K1157" s="12" t="s">
        <v>1938</v>
      </c>
      <c r="L1157" s="11" t="s">
        <v>11666</v>
      </c>
      <c r="M1157" s="11" t="s">
        <v>36</v>
      </c>
      <c r="N1157" s="11">
        <v>1</v>
      </c>
      <c r="O1157" s="11">
        <v>1</v>
      </c>
      <c r="P1157" s="11" t="s">
        <v>12442</v>
      </c>
      <c r="Q1157" s="130">
        <v>5</v>
      </c>
      <c r="R1157" s="130">
        <v>4</v>
      </c>
      <c r="S1157" s="14"/>
      <c r="T1157" s="16"/>
    </row>
    <row r="1158" spans="1:20" ht="14.25" customHeight="1">
      <c r="A1158" s="7">
        <v>150</v>
      </c>
      <c r="B1158" s="19" t="s">
        <v>1933</v>
      </c>
      <c r="C1158" s="11" t="s">
        <v>80</v>
      </c>
      <c r="D1158" s="11" t="s">
        <v>80</v>
      </c>
      <c r="E1158" s="14"/>
      <c r="F1158" s="14"/>
      <c r="G1158" s="14"/>
      <c r="H1158" s="14"/>
      <c r="I1158" s="14"/>
      <c r="J1158" s="12" t="s">
        <v>770</v>
      </c>
      <c r="K1158" s="415"/>
      <c r="L1158" s="11" t="s">
        <v>11688</v>
      </c>
      <c r="M1158" s="11" t="s">
        <v>83</v>
      </c>
      <c r="N1158" s="11">
        <v>0</v>
      </c>
      <c r="O1158" s="11">
        <v>3</v>
      </c>
      <c r="P1158" s="14"/>
      <c r="Q1158" s="14"/>
      <c r="R1158" s="14"/>
      <c r="S1158" s="14"/>
      <c r="T1158" s="16"/>
    </row>
    <row r="1159" spans="1:20" ht="14.25" customHeight="1">
      <c r="A1159" s="7">
        <v>150</v>
      </c>
      <c r="B1159" s="19" t="s">
        <v>1933</v>
      </c>
      <c r="C1159" s="11"/>
      <c r="D1159" s="11" t="s">
        <v>973</v>
      </c>
      <c r="E1159" s="14"/>
      <c r="F1159" s="14"/>
      <c r="G1159" s="14"/>
      <c r="H1159" s="14"/>
      <c r="I1159" s="14"/>
      <c r="J1159" s="12" t="s">
        <v>408</v>
      </c>
      <c r="K1159" s="415"/>
      <c r="L1159" s="14"/>
      <c r="M1159" s="14"/>
      <c r="N1159" s="11">
        <v>0</v>
      </c>
      <c r="O1159" s="11">
        <v>1</v>
      </c>
      <c r="P1159" s="14"/>
      <c r="Q1159" s="14"/>
      <c r="R1159" s="14"/>
      <c r="S1159" s="14"/>
      <c r="T1159" s="16"/>
    </row>
    <row r="1160" spans="1:20" ht="14.25" customHeight="1">
      <c r="A1160" s="408"/>
      <c r="B1160" s="409"/>
      <c r="C1160" s="24"/>
      <c r="D1160" s="24"/>
      <c r="E1160" s="24"/>
      <c r="F1160" s="24"/>
      <c r="G1160" s="24"/>
      <c r="H1160" s="24"/>
      <c r="I1160" s="24"/>
      <c r="J1160" s="410"/>
      <c r="K1160" s="411"/>
      <c r="L1160" s="24"/>
      <c r="M1160" s="24"/>
      <c r="N1160" s="24"/>
      <c r="O1160" s="24"/>
      <c r="P1160" s="24"/>
      <c r="Q1160" s="24"/>
      <c r="R1160" s="24"/>
      <c r="S1160" s="24"/>
      <c r="T1160" s="23"/>
    </row>
  </sheetData>
  <autoFilter ref="A1:S1160"/>
  <conditionalFormatting sqref="K2:K132 J19 K135:K291 J175:J176 J292 K293:K714 K716:K754 N723:O728 J755:J761 K762:K961 N798:O798 J962 K963:K1054 K1056:K1160">
    <cfRule type="containsBlanks" dxfId="6" priority="1">
      <formula>LEN(TRIM(K2))=0</formula>
    </cfRule>
  </conditionalFormatting>
  <conditionalFormatting sqref="G2:H129 I130 G131:G193 H131:H706 G195:G243 I226 G245:G341 G343:G411 G413:G482 G484:G558 G562:G600 G602:G649 I650 G651:G706 G708:H760 G762:H844 G853:G980 H853:H984 G983:G984 H986:H1054 G988:G1054 G1056:H1160">
    <cfRule type="containsBlanks" dxfId="5" priority="2">
      <formula>LEN(TRIM(G2))=0</formula>
    </cfRule>
  </conditionalFormatting>
  <conditionalFormatting sqref="N1:O1160">
    <cfRule type="containsBlanks" dxfId="4" priority="3">
      <formula>LEN(TRIM(N1))=0</formula>
    </cfRule>
  </conditionalFormatting>
  <conditionalFormatting sqref="Q2:R275 Q277:R1160">
    <cfRule type="colorScale" priority="4">
      <colorScale>
        <cfvo type="formula" val="1"/>
        <cfvo type="formula" val="3"/>
        <cfvo type="formula" val="5"/>
        <color rgb="FFF4CCCC"/>
        <color rgb="FFFFFFFF"/>
        <color rgb="FF9EDDBE"/>
      </colorScale>
    </cfRule>
  </conditionalFormatting>
  <conditionalFormatting sqref="A2:B1160 C2:C275 D2:P1160 Q2:R275 S2:S422 C277:C1160 Q277:R1160 S424:S1160">
    <cfRule type="expression" dxfId="3" priority="5">
      <formula>IF(ISEVEN($A$2:$A$1160),1,0)</formula>
    </cfRule>
  </conditionalFormatting>
  <dataValidations count="5">
    <dataValidation type="list" allowBlank="1" sqref="M2:M1160">
      <formula1>"plate,bowl,hand,glass,bottle,box,pot,tray,bag,jar,other"</formula1>
    </dataValidation>
    <dataValidation type="list" allowBlank="1" showErrorMessage="1" sqref="Q8:R9 Q11:R16 Q19:R28 Q30:R34 Q36:R41 Q47:R47 Q49:R49 Q52:R54 Q56:R58 Q60:R60 Q64:R69 Q74:R74 Q81:R81 Q83:R88 Q99:R112 Q116:R118 Q120:R137 Q139:R140 Q143:R143 Q145:R151 Q153:R153 Q156:R157 Q159:R159 Q162:R162 Q165:R176 Q179:R186 Q202:R202 Q215:R215 Q217:R217 Q219:R223 Q225:R227 Q230:R232 Q238:R254 Q256:R257 Q259:R261 Q264:R266 Q268:R275 Q277:R287 Q289:R289 Q291:R292 Q294:R294 Q301:R306 Q308:R308 Q312:R312 Q315:R316 Q320:R320 Q322:R322 Q327:R327 Q335:R335 Q337:R337 Q340:R340 Q343:R343 Q362:R363 Q366:R369 Q372:R373 Q378:R379 Q381:R382 Q384:R385 Q387:R387 Q398:R398 Q405:R409 Q419:R432 Q434:R436 Q438:R438 Q440:R443 Q446:R446 Q448:R448 Q453:R455 Q458:R460 Q463:R465 Q471:R474 Q476:R476 Q480:R480 Q485:R485 Q488:R488 Q490:R491 Q493:R497 Q502:R502 Q512:R512 Q529:R529 Q534:R538 Q540:R540 Q543:R543 Q545:R547 Q555:R558 Q562:R568 Q572:R572 Q574:R574 Q576:R577 Q579:R581 Q584:R584 Q586:R589 Q591:R592 Q596:R612 Q614:R614 Q618:R619 Q621:R630 Q633:R633 Q635:R643 Q647:R650 Q655:R662 Q666:R672 Q674:R674 Q676:R681 Q683:R683 Q685:R689 Q691:R691 Q694:R694 Q696:R696 Q700:R700 Q704:R704 Q707:R707 Q713:R718 Q720:R728 Q731:R733 Q736:R739 Q741:R743 Q746:R746 Q748:R749 Q752:R756 Q758:R761 Q765:R772 Q776:R778 Q780:R780 Q782:R782 Q785:R785 Q787:R791 Q798:R798 Q800:R800 Q802:R804 Q806:R806 Q810:R810 Q812:R821 Q823:R823 Q825:R825 Q827:R827 Q834:R840 Q843:R843 Q845:R845 Q847:R852 Q854:R855 Q858:R861 Q863:R880 Q883:R889 Q894:R894 Q897:R899 Q903:R903 Q908:R908 Q910:R910 Q913:R913 Q922:R922 Q927:R927 Q929:R929 Q932:R932 Q934:R936 Q938:R943 Q945:R951 Q953:R954 Q961:R969 Q972:R972 Q974:R975 Q978:R990 Q992:R993 Q995:R995 Q997:R998 Q1001:R1001 Q1003:R1006 Q1008:R1009 Q1011:R1011 Q1015:R1017 Q1019:R1021 Q1024:R1024 Q1027:R1027 Q1029:R1029 Q1033:R1033 Q1036:R1036 Q1039:R1040 Q1044:R1044 Q1049:R1049 Q1053:R1054 Q1056:R1059 Q1067:R1069 Q1075:R1075 Q1077:R1079 Q1082:R1083 Q1087:R1088 Q1090:R1090 Q1093:R1093 Q1097:R1097 Q1099:R1100 Q1103:R1104 Q1107:R1116 Q1119:R1125 Q1127:R1130 Q1132:R1132 Q1135:R1151 Q1153:R1157">
      <formula1>"1,2,3,4,5"</formula1>
    </dataValidation>
    <dataValidation type="list" allowBlank="1" showErrorMessage="1" sqref="L2:L1160">
      <formula1>"snacks,meal,alcoholic,non-alcoholic"</formula1>
    </dataValidation>
    <dataValidation type="list" allowBlank="1" showErrorMessage="1" sqref="O2:O1160">
      <formula1>"0,1,2,3,4,5,6,7"</formula1>
    </dataValidation>
    <dataValidation type="list" allowBlank="1" showErrorMessage="1" sqref="N2:N1160">
      <formula1>"0,1"</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Main</vt:lpstr>
      <vt:lpstr>PlaceByLoc</vt:lpstr>
      <vt:lpstr>ChannelByLoc</vt:lpstr>
      <vt:lpstr>FeelingLabel</vt:lpstr>
      <vt:lpstr>WrongWords</vt:lpstr>
      <vt:lpstr>Feeling_NT</vt:lpstr>
      <vt:lpstr>Feeling_CC109</vt:lpstr>
      <vt:lpstr>Feeling_mySuperHero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Hung</cp:lastModifiedBy>
  <dcterms:modified xsi:type="dcterms:W3CDTF">2022-07-13T08:20:14Z</dcterms:modified>
</cp:coreProperties>
</file>